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Josphat\Desktop\"/>
    </mc:Choice>
  </mc:AlternateContent>
  <xr:revisionPtr revIDLastSave="0" documentId="8_{C1590D4D-D758-471C-9172-E073FC18EBD1}" xr6:coauthVersionLast="36" xr6:coauthVersionMax="36" xr10:uidLastSave="{00000000-0000-0000-0000-000000000000}"/>
  <bookViews>
    <workbookView xWindow="0" yWindow="0" windowWidth="20490" windowHeight="8820" firstSheet="4" activeTab="4" xr2:uid="{00000000-000D-0000-FFFF-FFFF00000000}"/>
  </bookViews>
  <sheets>
    <sheet name="Mentorship_Sessions" sheetId="1" r:id="rId1"/>
    <sheet name="inconsistencies" sheetId="4" r:id="rId2"/>
    <sheet name="Data cleaning" sheetId="3" r:id="rId3"/>
    <sheet name="Legacy point allocation" sheetId="5" r:id="rId4"/>
    <sheet name="DASHBOARD" sheetId="6" r:id="rId5"/>
    <sheet name="VISUAL INSIGHT REPORT" sheetId="11" r:id="rId6"/>
    <sheet name="KPIS CALCULATION" sheetId="7" r:id="rId7"/>
    <sheet name="PIVOT TABLES" sheetId="10" r:id="rId8"/>
    <sheet name="REWARD DATASET" sheetId="2" r:id="rId9"/>
  </sheets>
  <definedNames>
    <definedName name="_xlnm._FilterDatabase" localSheetId="0" hidden="1">Mentorship_Sessions!$B$1:$B$1004</definedName>
    <definedName name="_xlnm._FilterDatabase" localSheetId="8" hidden="1">'REWARD DATASET'!$A$1:$J$101</definedName>
    <definedName name="_xlchart.v2.0" hidden="1">'PIVOT TABLES'!$C$28:$C$31</definedName>
    <definedName name="_xlchart.v2.1" hidden="1">'PIVOT TABLES'!$D$28:$D$31</definedName>
    <definedName name="_xlchart.v2.2" hidden="1">'PIVOT TABLES'!$C$28:$C$31</definedName>
    <definedName name="_xlchart.v2.3" hidden="1">'PIVOT TABLES'!$D$28:$D$31</definedName>
  </definedNames>
  <calcPr calcId="191029"/>
  <pivotCaches>
    <pivotCache cacheId="0" r:id="rId10"/>
    <pivotCache cacheId="1" r:id="rId11"/>
  </pivotCaches>
  <extLst>
    <ext uri="GoogleSheetsCustomDataVersion2">
      <go:sheetsCustomData xmlns:go="http://customooxmlschemas.google.com/" r:id="rId12" roundtripDataChecksum="9g4e2vZY41uUdJnwTh+l+HebZnZfWmT67+gQ+GYlL90="/>
    </ext>
  </extLst>
</workbook>
</file>

<file path=xl/calcChain.xml><?xml version="1.0" encoding="utf-8"?>
<calcChain xmlns="http://schemas.openxmlformats.org/spreadsheetml/2006/main">
  <c r="A16" i="7" l="1"/>
  <c r="A13" i="7"/>
  <c r="A7" i="7"/>
  <c r="A10" i="7"/>
  <c r="A3" i="7"/>
  <c r="L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2" i="1"/>
  <c r="R84" i="1"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2" i="1"/>
  <c r="L3" i="1"/>
  <c r="O86" i="1" s="1"/>
  <c r="P86" i="1" s="1"/>
  <c r="L4" i="1"/>
  <c r="O22" i="1" s="1"/>
  <c r="P22" i="1" s="1"/>
  <c r="L5" i="1"/>
  <c r="O74" i="1" s="1"/>
  <c r="P74" i="1" s="1"/>
  <c r="L6" i="1"/>
  <c r="O6" i="1" s="1"/>
  <c r="P6" i="1" s="1"/>
  <c r="L7" i="1"/>
  <c r="O18" i="1" s="1"/>
  <c r="P18" i="1" s="1"/>
  <c r="L8" i="1"/>
  <c r="L10" i="1"/>
  <c r="O10" i="1" s="1"/>
  <c r="P10" i="1" s="1"/>
  <c r="L11" i="1"/>
  <c r="L12" i="1"/>
  <c r="O34" i="1" s="1"/>
  <c r="P34" i="1" s="1"/>
  <c r="L13" i="1"/>
  <c r="O43" i="1" s="1"/>
  <c r="P43" i="1" s="1"/>
  <c r="L14" i="1"/>
  <c r="O14" i="1" s="1"/>
  <c r="P14" i="1" s="1"/>
  <c r="L15" i="1"/>
  <c r="O30" i="1" s="1"/>
  <c r="P30" i="1" s="1"/>
  <c r="L16" i="1"/>
  <c r="O47" i="1" s="1"/>
  <c r="P47" i="1" s="1"/>
  <c r="L17" i="1"/>
  <c r="L18" i="1"/>
  <c r="L19" i="1"/>
  <c r="O46" i="1" s="1"/>
  <c r="P46" i="1" s="1"/>
  <c r="L20" i="1"/>
  <c r="L21" i="1"/>
  <c r="L22" i="1"/>
  <c r="O4" i="1" s="1"/>
  <c r="P4" i="1" s="1"/>
  <c r="L23" i="1"/>
  <c r="O23" i="1" s="1"/>
  <c r="P23" i="1" s="1"/>
  <c r="L24" i="1"/>
  <c r="O94" i="1" s="1"/>
  <c r="P94" i="1" s="1"/>
  <c r="L25" i="1"/>
  <c r="L26" i="1"/>
  <c r="O26" i="1" s="1"/>
  <c r="P26" i="1" s="1"/>
  <c r="L27" i="1"/>
  <c r="L28" i="1"/>
  <c r="O42" i="1" s="1"/>
  <c r="P42" i="1" s="1"/>
  <c r="L29" i="1"/>
  <c r="O50" i="1" s="1"/>
  <c r="P50" i="1" s="1"/>
  <c r="L30" i="1"/>
  <c r="L31" i="1"/>
  <c r="L32" i="1"/>
  <c r="L33" i="1"/>
  <c r="O98" i="1" s="1"/>
  <c r="P98" i="1" s="1"/>
  <c r="L34" i="1"/>
  <c r="L35" i="1"/>
  <c r="L36" i="1"/>
  <c r="O58" i="1" s="1"/>
  <c r="P58" i="1" s="1"/>
  <c r="L37" i="1"/>
  <c r="L38" i="1"/>
  <c r="L39" i="1"/>
  <c r="L40" i="1"/>
  <c r="L41" i="1"/>
  <c r="L42" i="1"/>
  <c r="L43" i="1"/>
  <c r="L44" i="1"/>
  <c r="L45" i="1"/>
  <c r="L46" i="1"/>
  <c r="L47" i="1"/>
  <c r="L48" i="1"/>
  <c r="L49" i="1"/>
  <c r="L50" i="1"/>
  <c r="L51" i="1"/>
  <c r="L52" i="1"/>
  <c r="L53" i="1"/>
  <c r="L54" i="1"/>
  <c r="L55" i="1"/>
  <c r="L56" i="1"/>
  <c r="O56" i="1" s="1"/>
  <c r="P56" i="1" s="1"/>
  <c r="L57" i="1"/>
  <c r="O82" i="1" s="1"/>
  <c r="P82" i="1" s="1"/>
  <c r="L58" i="1"/>
  <c r="L59" i="1"/>
  <c r="L60" i="1"/>
  <c r="L61" i="1"/>
  <c r="L62" i="1"/>
  <c r="L63" i="1"/>
  <c r="L64" i="1"/>
  <c r="L65" i="1"/>
  <c r="L66" i="1"/>
  <c r="O66" i="1" s="1"/>
  <c r="P66" i="1" s="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2" i="1"/>
  <c r="O54" i="1" s="1"/>
  <c r="P54"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2" i="1"/>
  <c r="F2" i="1"/>
  <c r="F94" i="1"/>
  <c r="F95" i="1"/>
  <c r="F96" i="1"/>
  <c r="F97" i="1"/>
  <c r="F98" i="1"/>
  <c r="F99" i="1"/>
  <c r="F100" i="1"/>
  <c r="F101" i="1"/>
  <c r="F102" i="1"/>
  <c r="F103" i="1"/>
  <c r="F104" i="1"/>
  <c r="F105" i="1"/>
  <c r="F106" i="1"/>
  <c r="F107" i="1"/>
  <c r="F82" i="1"/>
  <c r="F83" i="1"/>
  <c r="F84" i="1"/>
  <c r="F85" i="1"/>
  <c r="F86" i="1"/>
  <c r="F87" i="1"/>
  <c r="F88" i="1"/>
  <c r="F89" i="1"/>
  <c r="F90" i="1"/>
  <c r="F91" i="1"/>
  <c r="F92" i="1"/>
  <c r="F93" i="1"/>
  <c r="F58" i="1"/>
  <c r="F59" i="1"/>
  <c r="F60" i="1"/>
  <c r="F61" i="1"/>
  <c r="F62" i="1"/>
  <c r="F63" i="1"/>
  <c r="F64" i="1"/>
  <c r="F65" i="1"/>
  <c r="F66" i="1"/>
  <c r="F67" i="1"/>
  <c r="F68" i="1"/>
  <c r="F69" i="1"/>
  <c r="F70" i="1"/>
  <c r="F71" i="1"/>
  <c r="F72" i="1"/>
  <c r="F73" i="1"/>
  <c r="F74" i="1"/>
  <c r="F75" i="1"/>
  <c r="F76" i="1"/>
  <c r="F77" i="1"/>
  <c r="F78" i="1"/>
  <c r="F79" i="1"/>
  <c r="F80" i="1"/>
  <c r="F81" i="1"/>
  <c r="F47" i="1"/>
  <c r="F48" i="1"/>
  <c r="F49" i="1"/>
  <c r="F50" i="1"/>
  <c r="F51" i="1"/>
  <c r="F52" i="1"/>
  <c r="F53" i="1"/>
  <c r="F54" i="1"/>
  <c r="F55" i="1"/>
  <c r="F56" i="1"/>
  <c r="F57" i="1"/>
  <c r="F27" i="1"/>
  <c r="F28" i="1"/>
  <c r="F29" i="1"/>
  <c r="F30" i="1"/>
  <c r="F31" i="1"/>
  <c r="F32" i="1"/>
  <c r="F33" i="1"/>
  <c r="F34" i="1"/>
  <c r="F35" i="1"/>
  <c r="F36" i="1"/>
  <c r="F37" i="1"/>
  <c r="F38" i="1"/>
  <c r="F39" i="1"/>
  <c r="F40" i="1"/>
  <c r="F41" i="1"/>
  <c r="F42" i="1"/>
  <c r="F43" i="1"/>
  <c r="F44" i="1"/>
  <c r="F45" i="1"/>
  <c r="F46" i="1"/>
  <c r="F14" i="1"/>
  <c r="F15" i="1"/>
  <c r="F16" i="1"/>
  <c r="F17" i="1"/>
  <c r="F18" i="1"/>
  <c r="F19" i="1"/>
  <c r="F20" i="1"/>
  <c r="F21" i="1"/>
  <c r="F22" i="1"/>
  <c r="F23" i="1"/>
  <c r="F24" i="1"/>
  <c r="F25" i="1"/>
  <c r="F26" i="1"/>
  <c r="F3" i="1"/>
  <c r="F4" i="1"/>
  <c r="F5" i="1"/>
  <c r="F6" i="1"/>
  <c r="F7" i="1"/>
  <c r="F8" i="1"/>
  <c r="F9" i="1"/>
  <c r="F10" i="1"/>
  <c r="F11" i="1"/>
  <c r="F12" i="1"/>
  <c r="F13" i="1"/>
  <c r="E9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100" i="1"/>
  <c r="E101" i="1"/>
  <c r="E102" i="1"/>
  <c r="E103" i="1"/>
  <c r="E104" i="1"/>
  <c r="E105" i="1"/>
  <c r="E106" i="1"/>
  <c r="E107" i="1"/>
  <c r="E2" i="1"/>
  <c r="C8" i="4"/>
  <c r="C5" i="4"/>
  <c r="C6" i="4"/>
  <c r="C7" i="4"/>
  <c r="C4" i="4"/>
  <c r="O62" i="1" l="1"/>
  <c r="P62" i="1" s="1"/>
  <c r="O105" i="1"/>
  <c r="P105" i="1" s="1"/>
  <c r="O101" i="1"/>
  <c r="P101" i="1" s="1"/>
  <c r="O97" i="1"/>
  <c r="P97" i="1" s="1"/>
  <c r="O93" i="1"/>
  <c r="P93" i="1" s="1"/>
  <c r="O89" i="1"/>
  <c r="P89" i="1" s="1"/>
  <c r="O85" i="1"/>
  <c r="P85" i="1" s="1"/>
  <c r="O81" i="1"/>
  <c r="P81" i="1" s="1"/>
  <c r="O77" i="1"/>
  <c r="P77" i="1" s="1"/>
  <c r="O73" i="1"/>
  <c r="P73" i="1" s="1"/>
  <c r="O69" i="1"/>
  <c r="P69" i="1" s="1"/>
  <c r="O65" i="1"/>
  <c r="P65" i="1" s="1"/>
  <c r="O61" i="1"/>
  <c r="P61" i="1" s="1"/>
  <c r="O57" i="1"/>
  <c r="P57" i="1" s="1"/>
  <c r="O53" i="1"/>
  <c r="P53" i="1" s="1"/>
  <c r="O49" i="1"/>
  <c r="P49" i="1" s="1"/>
  <c r="O45" i="1"/>
  <c r="P45" i="1" s="1"/>
  <c r="O41" i="1"/>
  <c r="P41" i="1" s="1"/>
  <c r="O37" i="1"/>
  <c r="P37" i="1" s="1"/>
  <c r="O33" i="1"/>
  <c r="P33" i="1" s="1"/>
  <c r="O29" i="1"/>
  <c r="P29" i="1" s="1"/>
  <c r="O25" i="1"/>
  <c r="P25" i="1" s="1"/>
  <c r="O21" i="1"/>
  <c r="P21" i="1" s="1"/>
  <c r="O17" i="1"/>
  <c r="P17" i="1" s="1"/>
  <c r="O13" i="1"/>
  <c r="P13" i="1" s="1"/>
  <c r="O9" i="1"/>
  <c r="P9" i="1" s="1"/>
  <c r="O5" i="1"/>
  <c r="P5" i="1" s="1"/>
  <c r="O2" i="1"/>
  <c r="P2" i="1" s="1"/>
  <c r="O104" i="1"/>
  <c r="P104" i="1" s="1"/>
  <c r="O100" i="1"/>
  <c r="P100" i="1" s="1"/>
  <c r="O96" i="1"/>
  <c r="P96" i="1" s="1"/>
  <c r="O92" i="1"/>
  <c r="P92" i="1" s="1"/>
  <c r="O88" i="1"/>
  <c r="P88" i="1" s="1"/>
  <c r="O84" i="1"/>
  <c r="P84" i="1" s="1"/>
  <c r="O80" i="1"/>
  <c r="P80" i="1" s="1"/>
  <c r="O76" i="1"/>
  <c r="P76" i="1" s="1"/>
  <c r="O72" i="1"/>
  <c r="P72" i="1" s="1"/>
  <c r="O68" i="1"/>
  <c r="P68" i="1" s="1"/>
  <c r="O64" i="1"/>
  <c r="P64" i="1" s="1"/>
  <c r="O60" i="1"/>
  <c r="P60" i="1" s="1"/>
  <c r="O52" i="1"/>
  <c r="P52" i="1" s="1"/>
  <c r="O48" i="1"/>
  <c r="P48" i="1" s="1"/>
  <c r="O44" i="1"/>
  <c r="P44" i="1" s="1"/>
  <c r="O40" i="1"/>
  <c r="P40" i="1" s="1"/>
  <c r="O36" i="1"/>
  <c r="P36" i="1" s="1"/>
  <c r="O32" i="1"/>
  <c r="P32" i="1" s="1"/>
  <c r="O28" i="1"/>
  <c r="P28" i="1" s="1"/>
  <c r="O24" i="1"/>
  <c r="P24" i="1" s="1"/>
  <c r="O20" i="1"/>
  <c r="P20" i="1" s="1"/>
  <c r="O16" i="1"/>
  <c r="P16" i="1" s="1"/>
  <c r="O12" i="1"/>
  <c r="P12" i="1" s="1"/>
  <c r="O8" i="1"/>
  <c r="P8" i="1" s="1"/>
  <c r="O107" i="1"/>
  <c r="P107" i="1" s="1"/>
  <c r="O103" i="1"/>
  <c r="P103" i="1" s="1"/>
  <c r="O99" i="1"/>
  <c r="P99" i="1" s="1"/>
  <c r="O95" i="1"/>
  <c r="P95" i="1" s="1"/>
  <c r="O91" i="1"/>
  <c r="P91" i="1" s="1"/>
  <c r="O87" i="1"/>
  <c r="P87" i="1" s="1"/>
  <c r="O83" i="1"/>
  <c r="P83" i="1" s="1"/>
  <c r="O79" i="1"/>
  <c r="P79" i="1" s="1"/>
  <c r="O75" i="1"/>
  <c r="P75" i="1" s="1"/>
  <c r="O71" i="1"/>
  <c r="P71" i="1" s="1"/>
  <c r="O67" i="1"/>
  <c r="P67" i="1" s="1"/>
  <c r="O63" i="1"/>
  <c r="P63" i="1" s="1"/>
  <c r="O59" i="1"/>
  <c r="P59" i="1" s="1"/>
  <c r="O55" i="1"/>
  <c r="P55" i="1" s="1"/>
  <c r="O51" i="1"/>
  <c r="P51" i="1" s="1"/>
  <c r="O39" i="1"/>
  <c r="P39" i="1" s="1"/>
  <c r="O35" i="1"/>
  <c r="P35" i="1" s="1"/>
  <c r="O31" i="1"/>
  <c r="P31" i="1" s="1"/>
  <c r="O27" i="1"/>
  <c r="P27" i="1" s="1"/>
  <c r="O19" i="1"/>
  <c r="P19" i="1" s="1"/>
  <c r="O15" i="1"/>
  <c r="P15" i="1" s="1"/>
  <c r="O11" i="1"/>
  <c r="P11" i="1" s="1"/>
  <c r="O7" i="1"/>
  <c r="P7" i="1" s="1"/>
  <c r="O3" i="1"/>
  <c r="P3" i="1" s="1"/>
  <c r="O106" i="1"/>
  <c r="P106" i="1" s="1"/>
  <c r="O102" i="1"/>
  <c r="P102" i="1" s="1"/>
  <c r="O90" i="1"/>
  <c r="P90" i="1" s="1"/>
  <c r="O78" i="1"/>
  <c r="P78" i="1" s="1"/>
  <c r="O70" i="1"/>
  <c r="P70" i="1" s="1"/>
  <c r="O38" i="1"/>
  <c r="P38" i="1" s="1"/>
</calcChain>
</file>

<file path=xl/sharedStrings.xml><?xml version="1.0" encoding="utf-8"?>
<sst xmlns="http://schemas.openxmlformats.org/spreadsheetml/2006/main" count="959" uniqueCount="221">
  <si>
    <t>Mentor_ID</t>
  </si>
  <si>
    <t>Mentor_Name</t>
  </si>
  <si>
    <t>Mentee_Name</t>
  </si>
  <si>
    <t>Session_Number</t>
  </si>
  <si>
    <t>Session_Duration_Min</t>
  </si>
  <si>
    <t>Job_Info_Completed</t>
  </si>
  <si>
    <t>Session_Date</t>
  </si>
  <si>
    <t>Sarah Clark</t>
  </si>
  <si>
    <t>Bob Brown</t>
  </si>
  <si>
    <t>Yes</t>
  </si>
  <si>
    <t>2023-01-01</t>
  </si>
  <si>
    <t>Emily Davis</t>
  </si>
  <si>
    <t>Carol White</t>
  </si>
  <si>
    <t>2023-01-08</t>
  </si>
  <si>
    <t>James Wilson</t>
  </si>
  <si>
    <t>Jane Smith</t>
  </si>
  <si>
    <t>2023-01-15</t>
  </si>
  <si>
    <t>David Thompson</t>
  </si>
  <si>
    <t>No</t>
  </si>
  <si>
    <t>2023-01-29</t>
  </si>
  <si>
    <t>2023-02-05</t>
  </si>
  <si>
    <t>Michael Lee</t>
  </si>
  <si>
    <t>John Doe</t>
  </si>
  <si>
    <t>2023-02-12</t>
  </si>
  <si>
    <t>2023-02-19</t>
  </si>
  <si>
    <t>2023-02-26</t>
  </si>
  <si>
    <t>2023-03-05</t>
  </si>
  <si>
    <t>Maybe</t>
  </si>
  <si>
    <t>2023-03-12</t>
  </si>
  <si>
    <t>Alice Johnson</t>
  </si>
  <si>
    <t>2023-03-19</t>
  </si>
  <si>
    <t>2023-03-26</t>
  </si>
  <si>
    <t>2023-04-02</t>
  </si>
  <si>
    <t>2023-04-09</t>
  </si>
  <si>
    <t>2023-04-16</t>
  </si>
  <si>
    <t>2023-04-23</t>
  </si>
  <si>
    <t>2023-04-30</t>
  </si>
  <si>
    <t>2023-05-07</t>
  </si>
  <si>
    <t>2023-05-14</t>
  </si>
  <si>
    <t>2023-05-21</t>
  </si>
  <si>
    <t>2023-05-28</t>
  </si>
  <si>
    <t>2023-06-04</t>
  </si>
  <si>
    <t>2023-06-11</t>
  </si>
  <si>
    <t>2023-06-18</t>
  </si>
  <si>
    <t>2023-06-25</t>
  </si>
  <si>
    <t>2023-07-02</t>
  </si>
  <si>
    <t>2023-07-09</t>
  </si>
  <si>
    <t>2023-07-16</t>
  </si>
  <si>
    <t>2023-07-23</t>
  </si>
  <si>
    <t>2023-07-30</t>
  </si>
  <si>
    <t>2023-08-06</t>
  </si>
  <si>
    <t>2023-08-13</t>
  </si>
  <si>
    <t>2023-08-20</t>
  </si>
  <si>
    <t>2023-08-27</t>
  </si>
  <si>
    <t>2023-09-03</t>
  </si>
  <si>
    <t>2023-09-10</t>
  </si>
  <si>
    <t>2023-09-17</t>
  </si>
  <si>
    <t>2023-09-24</t>
  </si>
  <si>
    <t>2023-10-01</t>
  </si>
  <si>
    <t>2023-10-08</t>
  </si>
  <si>
    <t>2023-10-15</t>
  </si>
  <si>
    <t>2023-10-22</t>
  </si>
  <si>
    <t>2023-10-29</t>
  </si>
  <si>
    <t>2023-11-05</t>
  </si>
  <si>
    <t>2023-11-12</t>
  </si>
  <si>
    <t>2023-11-19</t>
  </si>
  <si>
    <t>2023-11-26</t>
  </si>
  <si>
    <t>2023-12-03</t>
  </si>
  <si>
    <t>2023-12-10</t>
  </si>
  <si>
    <t>2023-12-17</t>
  </si>
  <si>
    <t>2023-12-24</t>
  </si>
  <si>
    <t>2023-12-31</t>
  </si>
  <si>
    <t>2024-01-07</t>
  </si>
  <si>
    <t>2024-01-14</t>
  </si>
  <si>
    <t>2024-01-21</t>
  </si>
  <si>
    <t>2024-01-28</t>
  </si>
  <si>
    <t>2024-02-04</t>
  </si>
  <si>
    <t>2024-02-11</t>
  </si>
  <si>
    <t>2024-02-18</t>
  </si>
  <si>
    <t>2024-02-25</t>
  </si>
  <si>
    <t>2024-03-03</t>
  </si>
  <si>
    <t>2024-03-10</t>
  </si>
  <si>
    <t>2024-03-17</t>
  </si>
  <si>
    <t>2024-03-24</t>
  </si>
  <si>
    <t>2024-03-31</t>
  </si>
  <si>
    <t>2024-04-07</t>
  </si>
  <si>
    <t>2024-04-14</t>
  </si>
  <si>
    <t>2024-04-21</t>
  </si>
  <si>
    <t>2024-04-28</t>
  </si>
  <si>
    <t>2024-05-05</t>
  </si>
  <si>
    <t>2024-05-12</t>
  </si>
  <si>
    <t>2024-05-19</t>
  </si>
  <si>
    <t>2024-05-26</t>
  </si>
  <si>
    <t>2024-06-02</t>
  </si>
  <si>
    <t>2024-06-09</t>
  </si>
  <si>
    <t>2024-06-16</t>
  </si>
  <si>
    <t>2024-06-23</t>
  </si>
  <si>
    <t>2024-06-30</t>
  </si>
  <si>
    <t>2024-07-07</t>
  </si>
  <si>
    <t>2024-07-14</t>
  </si>
  <si>
    <t>2024-07-21</t>
  </si>
  <si>
    <t>2024-07-28</t>
  </si>
  <si>
    <t>2024-08-04</t>
  </si>
  <si>
    <t>2024-08-11</t>
  </si>
  <si>
    <t>2024-08-18</t>
  </si>
  <si>
    <t>2024-08-25</t>
  </si>
  <si>
    <t>2024-09-01</t>
  </si>
  <si>
    <t>2024-09-08</t>
  </si>
  <si>
    <t>2024-09-15</t>
  </si>
  <si>
    <t>2024-09-22</t>
  </si>
  <si>
    <t>2024-09-29</t>
  </si>
  <si>
    <t>2024-10-06</t>
  </si>
  <si>
    <t>2024-10-13</t>
  </si>
  <si>
    <t>2024-10-20</t>
  </si>
  <si>
    <t>2024-10-27</t>
  </si>
  <si>
    <t>2024-11-03</t>
  </si>
  <si>
    <t>2024-11-10</t>
  </si>
  <si>
    <t>2024-11-17</t>
  </si>
  <si>
    <t>2024-11-24</t>
  </si>
  <si>
    <t>Member_Name_Surname_Per_Redemption</t>
  </si>
  <si>
    <t>Reward_Received</t>
  </si>
  <si>
    <t>Brand</t>
  </si>
  <si>
    <t>Reward_Value_Amount_in_Dollars</t>
  </si>
  <si>
    <t>Time_to_Reward_Received_in_Seconds</t>
  </si>
  <si>
    <t>Redemptions_by_User</t>
  </si>
  <si>
    <t>Point_Value_per_Redemption</t>
  </si>
  <si>
    <t>Satisfaction_Rating_on_Reward</t>
  </si>
  <si>
    <t>Cost_Per_Redemption_in_Dollars</t>
  </si>
  <si>
    <t>Country</t>
  </si>
  <si>
    <t>Amazon Gift Card</t>
  </si>
  <si>
    <t>Uber</t>
  </si>
  <si>
    <t>Kenya</t>
  </si>
  <si>
    <t>Coursera Subscription</t>
  </si>
  <si>
    <t>Amazon</t>
  </si>
  <si>
    <t>Netflix Gift Card</t>
  </si>
  <si>
    <t>Coursera</t>
  </si>
  <si>
    <t>Spotify Subscription</t>
  </si>
  <si>
    <t>Spotify Gift Card</t>
  </si>
  <si>
    <t>Spotify</t>
  </si>
  <si>
    <t>South Africa</t>
  </si>
  <si>
    <t>Uber Gift Card</t>
  </si>
  <si>
    <t>Nigeria</t>
  </si>
  <si>
    <t>Rwanda</t>
  </si>
  <si>
    <t>Coursera Gift Card</t>
  </si>
  <si>
    <t>Netflix</t>
  </si>
  <si>
    <t>Netflix Subscription</t>
  </si>
  <si>
    <t>Uber Subscription</t>
  </si>
  <si>
    <t>Amazon Subscription</t>
  </si>
  <si>
    <t>Data cleaning Report</t>
  </si>
  <si>
    <t>1.Removing duplicates in the data</t>
  </si>
  <si>
    <t>I selected the data and on the Excel ribbon I navigated to Data Tab and then to Remove duplicates option</t>
  </si>
  <si>
    <t>2.Removing the empty cells</t>
  </si>
  <si>
    <t>select the rows with empty cells and click delete</t>
  </si>
  <si>
    <t>Row Labels</t>
  </si>
  <si>
    <t>Grand Total</t>
  </si>
  <si>
    <t>Count of Mentor_Name</t>
  </si>
  <si>
    <t>Matching</t>
  </si>
  <si>
    <t>Helper column</t>
  </si>
  <si>
    <t>3.Misrepresentation</t>
  </si>
  <si>
    <t>Unique Mentee Count</t>
  </si>
  <si>
    <t>Session Count with Same Mentee</t>
  </si>
  <si>
    <t>Sessions &gt;= 30 Min</t>
  </si>
  <si>
    <t>Job Info Completed</t>
  </si>
  <si>
    <t>Total Sessions with Mentee</t>
  </si>
  <si>
    <t>Points Awarded</t>
  </si>
  <si>
    <t>Legacy point allocation</t>
  </si>
  <si>
    <t>I have used IF,COUNTIFS,SUMIFS statements to calculate new columns such as; Unique Mentee Count,Session Count with Same Mentee ,Sessions &gt;= 30 Min,Job Info Completed,Total Sessions with Mentee and Points Awarded as shown Mentorship_session.NB:You can click on any cell in the dataset in any column to find an illustration on which formular i have used in the column of reference.</t>
  </si>
  <si>
    <t>Brief Report</t>
  </si>
  <si>
    <t>The analysis of mentor points allocation was conducted using the dataset containing mentor and mentee interactions. Each mentor was assessed based on their participation and the established criteria, which aimed to incentivize effective mentorship.</t>
  </si>
  <si>
    <r>
      <t xml:space="preserve">Furthermore, the assessment revealed that some mentors met the criteria for holding </t>
    </r>
    <r>
      <rPr>
        <b/>
        <sz val="11"/>
        <color theme="1"/>
        <rFont val="Calibri"/>
        <family val="2"/>
        <scheme val="minor"/>
      </rPr>
      <t>two sessions</t>
    </r>
    <r>
      <rPr>
        <sz val="11"/>
        <color theme="1"/>
        <rFont val="Calibri"/>
        <family val="2"/>
        <scheme val="minor"/>
      </rPr>
      <t xml:space="preserve"> with the same mentee, thus earning the full </t>
    </r>
    <r>
      <rPr>
        <b/>
        <sz val="11"/>
        <color theme="1"/>
        <rFont val="Calibri"/>
        <family val="2"/>
        <scheme val="minor"/>
      </rPr>
      <t>500 points</t>
    </r>
    <r>
      <rPr>
        <sz val="11"/>
        <color theme="1"/>
        <rFont val="Calibri"/>
        <family val="2"/>
        <scheme val="minor"/>
      </rPr>
      <t xml:space="preserve"> allocated for those mentorship relationships. Additionally, mentors were rewarded for sessions lasting </t>
    </r>
    <r>
      <rPr>
        <b/>
        <sz val="11"/>
        <color theme="1"/>
        <rFont val="Calibri"/>
        <family val="2"/>
        <scheme val="minor"/>
      </rPr>
      <t>30 minutes or more</t>
    </r>
    <r>
      <rPr>
        <sz val="11"/>
        <color theme="1"/>
        <rFont val="Calibri"/>
        <family val="2"/>
        <scheme val="minor"/>
      </rPr>
      <t xml:space="preserve">, with each qualifying session providing </t>
    </r>
    <r>
      <rPr>
        <b/>
        <sz val="11"/>
        <color theme="1"/>
        <rFont val="Calibri"/>
        <family val="2"/>
        <scheme val="minor"/>
      </rPr>
      <t>250 points</t>
    </r>
    <r>
      <rPr>
        <sz val="11"/>
        <color theme="1"/>
        <rFont val="Calibri"/>
        <family val="2"/>
        <scheme val="minor"/>
      </rPr>
      <t>.</t>
    </r>
  </si>
  <si>
    <t>Overall, the results demonstrate an effective structure that promotes active and meaningful mentorship, encouraging mentors to develop relationships with multiple mentees while maintaining quality in their sessions.</t>
  </si>
  <si>
    <t>Unique</t>
  </si>
  <si>
    <r>
      <t xml:space="preserve">The initial </t>
    </r>
    <r>
      <rPr>
        <b/>
        <sz val="11"/>
        <color theme="1"/>
        <rFont val="Calibri"/>
        <family val="2"/>
        <scheme val="minor"/>
      </rPr>
      <t>sign-up bonus</t>
    </r>
    <r>
      <rPr>
        <sz val="11"/>
        <color theme="1"/>
        <rFont val="Calibri"/>
        <family val="2"/>
        <scheme val="minor"/>
      </rPr>
      <t xml:space="preserve"> of </t>
    </r>
    <r>
      <rPr>
        <b/>
        <sz val="11"/>
        <color theme="1"/>
        <rFont val="Calibri"/>
        <family val="2"/>
        <scheme val="minor"/>
      </rPr>
      <t>250 points</t>
    </r>
    <r>
      <rPr>
        <sz val="11"/>
        <color theme="1"/>
        <rFont val="Calibri"/>
        <family val="2"/>
        <scheme val="minor"/>
      </rPr>
      <t xml:space="preserve"> was awarded to every mentor, serving as a foundation for further engagement. Upon review, </t>
    </r>
    <r>
      <rPr>
        <b/>
        <sz val="11"/>
        <color theme="1"/>
        <rFont val="Calibri"/>
        <family val="2"/>
        <scheme val="minor"/>
      </rPr>
      <t>2388 mentors</t>
    </r>
    <r>
      <rPr>
        <sz val="11"/>
        <color theme="1"/>
        <rFont val="Calibri"/>
        <family val="2"/>
        <scheme val="minor"/>
      </rPr>
      <t xml:space="preserve"> qualified for the additional </t>
    </r>
    <r>
      <rPr>
        <b/>
        <sz val="11"/>
        <color theme="1"/>
        <rFont val="Calibri"/>
        <family val="2"/>
        <scheme val="minor"/>
      </rPr>
      <t>1000 points</t>
    </r>
    <r>
      <rPr>
        <sz val="11"/>
        <color theme="1"/>
        <rFont val="Calibri"/>
        <family val="2"/>
        <scheme val="minor"/>
      </rPr>
      <t xml:space="preserve"> due to conducting mentorship with </t>
    </r>
    <r>
      <rPr>
        <b/>
        <sz val="11"/>
        <color theme="1"/>
        <rFont val="Calibri"/>
        <family val="2"/>
        <scheme val="minor"/>
      </rPr>
      <t>two different mentees</t>
    </r>
    <r>
      <rPr>
        <sz val="11"/>
        <color theme="1"/>
        <rFont val="Calibri"/>
        <family val="2"/>
        <scheme val="minor"/>
      </rPr>
      <t>, highlighting their commitment to expanding their mentoring roles.</t>
    </r>
  </si>
  <si>
    <t>Primary KPIs</t>
  </si>
  <si>
    <t>KPI CALCULATION</t>
  </si>
  <si>
    <t>COST PER REDEMPTION</t>
  </si>
  <si>
    <t>AVG POINT VALUE EARNED PER REDEMPTION(P.V.E.R)</t>
  </si>
  <si>
    <t>Sum of Reward_Value_Amount_in_Dollars</t>
  </si>
  <si>
    <t>country specific reward trend</t>
  </si>
  <si>
    <t>TOTAL REDEMPTIONS</t>
  </si>
  <si>
    <t>COST OF REDEMPTION</t>
  </si>
  <si>
    <t>AVERAGE SATISFACTION ON RATING</t>
  </si>
  <si>
    <t>Sum of Satisfaction_Rating_on_Reward</t>
  </si>
  <si>
    <t>TIME TO REWARD RECEIVED</t>
  </si>
  <si>
    <t>SATISFACTION RATING</t>
  </si>
  <si>
    <t>SATISFACTION</t>
  </si>
  <si>
    <t>Count of Reward_Received</t>
  </si>
  <si>
    <t>Sum of Redemptions_by_User</t>
  </si>
  <si>
    <t>There was a lot of mispresentation between mentor id and mentor name where one mentor ii represented more than one mentor names.I first create pivot table to calculate the total representation by each mentor id by mentor name. I used IF and COUNTIFS VLOOKUP formulars ton check whether Mentor_ID  is consistently paired with a Mentor_Name (Created new column "Matching"). I also used VLOOKUP to display the first Mentor_Name associated with each Mentor_ID, Created new column " helper column". i also used conditional formating using COUNTIFS formula to check if there are rows where the same Mentor_ID has a different Mentor_Name. If a mismatch is found, the rows were highlighted. i reviewed and replaced the mentor names matching them with the correct mentor ids manually.For more understanding i refer you to click any value in "matching and helper columns" to see the formulars applied.Also compare the mentor_id column with the Helper column which I used to match the names with their respective mentor ids.</t>
  </si>
  <si>
    <t>The total number of redemptions is 529, with a total reward amount of 4835 distributed across the four countries.</t>
  </si>
  <si>
    <t>Kenya leads with 2940 reward amounts and 240 satisfaction points, while the other countries—Rwanda, Nigeria, and South Africa—follow with smaller contributions.</t>
  </si>
  <si>
    <t>The total cost of redemptions is 5242, with an average cost per redemption calculated as 52.42. This value suggests that rewards programs are costly, with a relatively high redemption cost for each reward issued.</t>
  </si>
  <si>
    <t>The average satisfaction score across all regions is 3.92, which is relatively positive but leaves room for improvement.</t>
  </si>
  <si>
    <t>Breaking this down by country, Kenya exhibits the highest level of satisfaction (240 points), followed by Rwanda (86 points), Nigeria (41 points), and South Africa (25 points). This indicates that the program is resonating most with users in Kenya, while South Africa and Nigeria may require further attention.</t>
  </si>
  <si>
    <t>Kenya stands out as the leader both in reward amount and satisfaction levels, while South Africa, Rwanda, and Nigeria lag behind in these aspects.</t>
  </si>
  <si>
    <t>The bar graph for "Redemption by Country" echoes this trend, showing that Kenya has significantly more redemptions compared to the other three countries.</t>
  </si>
  <si>
    <r>
      <t>1. Focus on Enhancing Engagement in Low-Performing Countries (South Africa and Nigeria)</t>
    </r>
    <r>
      <rPr>
        <sz val="11"/>
        <color theme="1"/>
        <rFont val="Calibri"/>
        <family val="2"/>
        <scheme val="minor"/>
      </rPr>
      <t>:</t>
    </r>
  </si>
  <si>
    <r>
      <t>Insight</t>
    </r>
    <r>
      <rPr>
        <sz val="11"/>
        <color theme="1"/>
        <rFont val="Calibri"/>
        <family val="2"/>
        <scheme val="minor"/>
      </rPr>
      <t>: South Africa and Nigeria have the lowest redemptions (360 and 365, respectively) and relatively low satisfaction levels.</t>
    </r>
  </si>
  <si>
    <r>
      <t>Recommendation</t>
    </r>
    <r>
      <rPr>
        <sz val="11"/>
        <color theme="1"/>
        <rFont val="Calibri"/>
        <family val="2"/>
        <scheme val="minor"/>
      </rPr>
      <t>: Tailor marketing campaigns specifically targeted toward these countries to boost engagement. Consider launching localized promotions or rewards that resonate better with local cultural preferences or needs. Additionally, explore partnerships with local businesses or influencers to enhance the appeal of the reward system.</t>
    </r>
  </si>
  <si>
    <r>
      <t>Action</t>
    </r>
    <r>
      <rPr>
        <sz val="11"/>
        <color theme="1"/>
        <rFont val="Calibri"/>
        <family val="2"/>
        <scheme val="minor"/>
      </rPr>
      <t>: Conduct surveys or focus groups in these regions to identify key motivators or pain points, which can then inform a refined strategy to improve both satisfaction and redemption rates.</t>
    </r>
  </si>
  <si>
    <r>
      <t>2. Optimize Cost per Redemption to Improve Efficiency</t>
    </r>
    <r>
      <rPr>
        <sz val="11"/>
        <color theme="1"/>
        <rFont val="Calibri"/>
        <family val="2"/>
        <scheme val="minor"/>
      </rPr>
      <t>:</t>
    </r>
  </si>
  <si>
    <r>
      <t>Insight</t>
    </r>
    <r>
      <rPr>
        <sz val="11"/>
        <color theme="1"/>
        <rFont val="Calibri"/>
        <family val="2"/>
        <scheme val="minor"/>
      </rPr>
      <t>: The cost per redemption of 52.42 is relatively high, suggesting room for improvement in managing the rewards budget.</t>
    </r>
  </si>
  <si>
    <r>
      <t>Recommendation</t>
    </r>
    <r>
      <rPr>
        <sz val="11"/>
        <color theme="1"/>
        <rFont val="Calibri"/>
        <family val="2"/>
        <scheme val="minor"/>
      </rPr>
      <t>: Investigate ways to reduce the cost of rewards, such as negotiating better rates with suppliers or shifting toward digital or lower-cost reward options. Another approach could be segmenting users based on their activity levels and adjusting reward thresholds accordingly—offering higher-value rewards only to the most engaged users while maintaining more affordable options for others.</t>
    </r>
  </si>
  <si>
    <r>
      <t>Action</t>
    </r>
    <r>
      <rPr>
        <sz val="11"/>
        <color theme="1"/>
        <rFont val="Calibri"/>
        <family val="2"/>
        <scheme val="minor"/>
      </rPr>
      <t>: Implement a cost-benefit analysis of the current rewards to identify where the highest costs lie and where efficiencies can be introduced. Review the rewards structure regularly to ensure it aligns with cost-saving goals.</t>
    </r>
  </si>
  <si>
    <r>
      <t>3. Increase Overall Satisfaction with the Reward System</t>
    </r>
    <r>
      <rPr>
        <sz val="11"/>
        <color theme="1"/>
        <rFont val="Calibri"/>
        <family val="2"/>
        <scheme val="minor"/>
      </rPr>
      <t>:</t>
    </r>
  </si>
  <si>
    <r>
      <t>Insight</t>
    </r>
    <r>
      <rPr>
        <sz val="11"/>
        <color theme="1"/>
        <rFont val="Calibri"/>
        <family val="2"/>
        <scheme val="minor"/>
      </rPr>
      <t>: The overall average satisfaction score of 3.92 indicates that while users are generally satisfied, there’s room for improvement, especially in Nigeria and South Africa.</t>
    </r>
  </si>
  <si>
    <r>
      <t>Recommendation</t>
    </r>
    <r>
      <rPr>
        <sz val="11"/>
        <color theme="1"/>
        <rFont val="Calibri"/>
        <family val="2"/>
        <scheme val="minor"/>
      </rPr>
      <t>: Invest in improving the reward experience by offering more personalized and flexible reward choices. Satisfaction can also be increased by ensuring rewards are perceived as valuable by users, potentially by increasing the frequency of smaller, easily redeemable rewards or adding unique, country-specific rewards.</t>
    </r>
  </si>
  <si>
    <r>
      <t>Action</t>
    </r>
    <r>
      <rPr>
        <sz val="11"/>
        <color theme="1"/>
        <rFont val="Calibri"/>
        <family val="2"/>
        <scheme val="minor"/>
      </rPr>
      <t>: Gather user feedback to better understand what would make the rewards system more appealing. Implement a feedback loop in which users can continuously provide input on new reward offerings, making the system more dynamic and user-centered.</t>
    </r>
  </si>
  <si>
    <t>INSIGHTS REPORT</t>
  </si>
  <si>
    <t>The dashboard tracks cost efficiency with two plotted series, likely reflecting the performance trends over time. It appears that both series are relatively flat, indicating that there hasn’t been significant variation in cost efficiency recently, which might suggest stagnation in cost control strategies.</t>
  </si>
  <si>
    <t>The scatter plot of reward engagement shows a spread of values ranging from low to moderate engagement, though no standout points suggest a lack of extremely high engagement in the rewards system.</t>
  </si>
  <si>
    <t>RECOMMENDATIONS</t>
  </si>
  <si>
    <r>
      <t>1. Total Rewards and Redemptions</t>
    </r>
    <r>
      <rPr>
        <sz val="11"/>
        <color theme="1"/>
        <rFont val="Calibri"/>
        <family val="2"/>
        <scheme val="minor"/>
      </rPr>
      <t>:</t>
    </r>
  </si>
  <si>
    <r>
      <t>2. Cost of Redemptions</t>
    </r>
    <r>
      <rPr>
        <sz val="11"/>
        <color theme="1"/>
        <rFont val="Calibri"/>
        <family val="2"/>
        <scheme val="minor"/>
      </rPr>
      <t>:</t>
    </r>
  </si>
  <si>
    <r>
      <t>3. Satisfaction</t>
    </r>
    <r>
      <rPr>
        <sz val="11"/>
        <color theme="1"/>
        <rFont val="Calibri"/>
        <family val="2"/>
        <scheme val="minor"/>
      </rPr>
      <t>:</t>
    </r>
  </si>
  <si>
    <r>
      <t>4. Cost Efficiency</t>
    </r>
    <r>
      <rPr>
        <sz val="11"/>
        <color theme="1"/>
        <rFont val="Calibri"/>
        <family val="2"/>
        <scheme val="minor"/>
      </rPr>
      <t>:</t>
    </r>
  </si>
  <si>
    <r>
      <t>5. Reward Engagement</t>
    </r>
    <r>
      <rPr>
        <sz val="11"/>
        <color theme="1"/>
        <rFont val="Calibri"/>
        <family val="2"/>
        <scheme val="minor"/>
      </rPr>
      <t>:</t>
    </r>
  </si>
  <si>
    <r>
      <t>6. Redemption and Reward Breakdown by Country</t>
    </r>
    <r>
      <rPr>
        <sz val="11"/>
        <color theme="1"/>
        <rFont val="Calibri"/>
        <family val="2"/>
        <scheme val="minor"/>
      </rPr>
      <t>:</t>
    </r>
  </si>
  <si>
    <t>Conclusion:</t>
  </si>
  <si>
    <t>The rewards system displayed in the dashboard is performing well in Kenya, but other regions, particularly South Africa and Nigeria, require more attention to enhance engagement and satisfaction. Additionally, the high cost per redemption suggests that a focus on cost optimization could improve the overall efficiency of the program. By addressing these areas with targeted campaigns, optimized costs, and increased user satisfaction efforts, Sand Technologies can further elevate the performance of their rewards program across all regions.</t>
  </si>
  <si>
    <t>NB:The icons on the far left will direc you to specific location of a given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</si>
</sst>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sz val="18"/>
      <color rgb="FFFF0000"/>
      <name val="Calibri"/>
      <family val="2"/>
      <scheme val="minor"/>
    </font>
    <font>
      <i/>
      <sz val="11"/>
      <color theme="7"/>
      <name val="Calibri"/>
      <family val="2"/>
      <scheme val="minor"/>
    </font>
    <font>
      <b/>
      <sz val="11"/>
      <color rgb="FF7030A0"/>
      <name val="Calibri"/>
      <family val="2"/>
      <scheme val="minor"/>
    </font>
    <font>
      <u/>
      <sz val="11"/>
      <color theme="1"/>
      <name val="Calibri"/>
      <family val="2"/>
      <scheme val="minor"/>
    </font>
    <font>
      <b/>
      <sz val="18"/>
      <color theme="9" tint="-0.249977111117893"/>
      <name val="Calibri"/>
      <family val="2"/>
      <scheme val="minor"/>
    </font>
    <font>
      <sz val="11"/>
      <color theme="4"/>
      <name val="Calibri"/>
      <family val="2"/>
      <scheme val="minor"/>
    </font>
    <font>
      <b/>
      <sz val="13.5"/>
      <color theme="1"/>
      <name val="Calibri"/>
      <family val="2"/>
      <scheme val="minor"/>
    </font>
    <font>
      <b/>
      <u/>
      <sz val="14"/>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34998626667073579"/>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s>
  <cellStyleXfs count="1">
    <xf numFmtId="0" fontId="0" fillId="0" borderId="0"/>
  </cellStyleXfs>
  <cellXfs count="39">
    <xf numFmtId="0" fontId="0" fillId="0" borderId="0" xfId="0" applyFont="1" applyAlignment="1"/>
    <xf numFmtId="0" fontId="5" fillId="0" borderId="1" xfId="0" applyFont="1" applyBorder="1" applyAlignment="1">
      <alignment horizontal="center" vertical="top"/>
    </xf>
    <xf numFmtId="0" fontId="6" fillId="0" borderId="0" xfId="0" applyFont="1"/>
    <xf numFmtId="0" fontId="4" fillId="0" borderId="0" xfId="0" applyFont="1" applyAlignment="1"/>
    <xf numFmtId="0" fontId="9"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7" fillId="2" borderId="2" xfId="0" applyNumberFormat="1" applyFont="1" applyFill="1" applyBorder="1" applyAlignment="1"/>
    <xf numFmtId="0" fontId="7" fillId="0" borderId="0" xfId="0" applyFont="1" applyAlignment="1"/>
    <xf numFmtId="0" fontId="8" fillId="0" borderId="0" xfId="0" applyFont="1" applyAlignment="1">
      <alignment wrapText="1"/>
    </xf>
    <xf numFmtId="0" fontId="9"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7" fillId="0" borderId="0" xfId="0" applyFont="1" applyFill="1" applyBorder="1" applyAlignment="1"/>
    <xf numFmtId="0" fontId="10" fillId="0" borderId="0" xfId="0" applyFont="1" applyAlignment="1">
      <alignment wrapText="1"/>
    </xf>
    <xf numFmtId="0" fontId="11" fillId="0" borderId="0" xfId="0" applyFont="1" applyAlignment="1"/>
    <xf numFmtId="0" fontId="0" fillId="0" borderId="0" xfId="0" applyFont="1" applyFill="1" applyAlignment="1"/>
    <xf numFmtId="0" fontId="4" fillId="0" borderId="0" xfId="0" applyFont="1" applyFill="1" applyAlignment="1"/>
    <xf numFmtId="0" fontId="12" fillId="0" borderId="0" xfId="0" applyFont="1" applyAlignment="1"/>
    <xf numFmtId="0" fontId="13" fillId="0" borderId="0" xfId="0" applyFont="1" applyAlignment="1"/>
    <xf numFmtId="0" fontId="0" fillId="0" borderId="0" xfId="0" pivotButton="1" applyFont="1" applyAlignment="1">
      <alignment horizontal="left"/>
    </xf>
    <xf numFmtId="0" fontId="0" fillId="0" borderId="0" xfId="0" pivotButton="1" applyNumberFormat="1" applyFont="1" applyAlignment="1"/>
    <xf numFmtId="2" fontId="0" fillId="0" borderId="0" xfId="0" applyNumberFormat="1" applyFont="1" applyAlignment="1"/>
    <xf numFmtId="1" fontId="0" fillId="0" borderId="0" xfId="0" applyNumberFormat="1" applyFont="1" applyAlignment="1"/>
    <xf numFmtId="0" fontId="0" fillId="3" borderId="0" xfId="0" applyFont="1" applyFill="1" applyAlignment="1"/>
    <xf numFmtId="0" fontId="3" fillId="0" borderId="0" xfId="0" applyFont="1" applyAlignment="1">
      <alignment wrapText="1"/>
    </xf>
    <xf numFmtId="0" fontId="7" fillId="0" borderId="0" xfId="0" applyFont="1" applyAlignment="1">
      <alignment wrapText="1"/>
    </xf>
    <xf numFmtId="0" fontId="3" fillId="0" borderId="0" xfId="0" applyFont="1" applyAlignment="1">
      <alignment horizontal="left" vertical="center" wrapText="1"/>
    </xf>
    <xf numFmtId="0" fontId="7" fillId="0" borderId="0" xfId="0" applyFont="1" applyAlignment="1">
      <alignment horizontal="left" vertical="center" indent="1"/>
    </xf>
    <xf numFmtId="0" fontId="14" fillId="0" borderId="0" xfId="0" applyFont="1" applyAlignment="1">
      <alignment vertical="center" wrapText="1"/>
    </xf>
    <xf numFmtId="0" fontId="7" fillId="0" borderId="0" xfId="0" applyFont="1" applyAlignment="1">
      <alignment horizontal="left" vertical="center" wrapText="1"/>
    </xf>
    <xf numFmtId="0" fontId="15" fillId="0" borderId="0" xfId="0" applyFont="1" applyAlignment="1"/>
    <xf numFmtId="0" fontId="16" fillId="0" borderId="0" xfId="0" applyFont="1" applyAlignment="1"/>
    <xf numFmtId="0" fontId="0" fillId="0" borderId="0" xfId="0" applyFont="1" applyFill="1" applyAlignment="1">
      <alignment wrapText="1"/>
    </xf>
    <xf numFmtId="0" fontId="7" fillId="0" borderId="0" xfId="0" applyFont="1" applyFill="1" applyAlignment="1">
      <alignment wrapText="1"/>
    </xf>
    <xf numFmtId="0" fontId="7" fillId="0" borderId="0" xfId="0" applyFont="1" applyAlignment="1">
      <alignment horizontal="left" vertical="center" wrapText="1" indent="2"/>
    </xf>
    <xf numFmtId="0" fontId="3" fillId="0" borderId="0" xfId="0" applyFont="1" applyAlignment="1">
      <alignment horizontal="left" vertical="center" wrapText="1" indent="1"/>
    </xf>
    <xf numFmtId="0" fontId="2" fillId="0" borderId="0" xfId="0" applyFont="1" applyAlignment="1">
      <alignment wrapText="1"/>
    </xf>
  </cellXfs>
  <cellStyles count="1">
    <cellStyle name="Normal" xfId="0" builtinId="0"/>
  </cellStyles>
  <dxfs count="4">
    <dxf>
      <fill>
        <patternFill>
          <bgColor rgb="FFFFC7CE"/>
        </patternFill>
      </fill>
    </dxf>
    <dxf>
      <font>
        <color rgb="FF9C0006"/>
      </font>
      <fill>
        <patternFill>
          <bgColor rgb="FFFFC7CE"/>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rgbClr val="002060"/>
                </a:solidFill>
                <a:latin typeface="+mn-lt"/>
                <a:ea typeface="+mn-ea"/>
                <a:cs typeface="+mn-cs"/>
              </a:defRPr>
            </a:pPr>
            <a:r>
              <a:rPr lang="en-US" sz="1100" b="1">
                <a:solidFill>
                  <a:srgbClr val="002060"/>
                </a:solidFill>
              </a:rPr>
              <a:t>COST</a:t>
            </a:r>
            <a:r>
              <a:rPr lang="en-US" sz="1100" b="1" baseline="0">
                <a:solidFill>
                  <a:srgbClr val="002060"/>
                </a:solidFill>
              </a:rPr>
              <a:t> EFFICIENCY</a:t>
            </a:r>
            <a:endParaRPr lang="en-US" sz="1100" b="1">
              <a:solidFill>
                <a:srgbClr val="002060"/>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002060"/>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val>
            <c:numRef>
              <c:f>'PIVOT TABLES'!$E$67:$E$126</c:f>
              <c:numCache>
                <c:formatCode>General</c:formatCode>
                <c:ptCount val="60"/>
                <c:pt idx="0">
                  <c:v>11</c:v>
                </c:pt>
                <c:pt idx="1">
                  <c:v>12</c:v>
                </c:pt>
                <c:pt idx="2">
                  <c:v>16</c:v>
                </c:pt>
                <c:pt idx="3">
                  <c:v>17</c:v>
                </c:pt>
                <c:pt idx="4">
                  <c:v>18</c:v>
                </c:pt>
                <c:pt idx="5">
                  <c:v>19</c:v>
                </c:pt>
                <c:pt idx="6">
                  <c:v>20</c:v>
                </c:pt>
                <c:pt idx="7">
                  <c:v>22</c:v>
                </c:pt>
                <c:pt idx="8">
                  <c:v>23</c:v>
                </c:pt>
                <c:pt idx="9">
                  <c:v>24</c:v>
                </c:pt>
                <c:pt idx="10">
                  <c:v>25</c:v>
                </c:pt>
                <c:pt idx="11">
                  <c:v>26</c:v>
                </c:pt>
                <c:pt idx="12">
                  <c:v>30</c:v>
                </c:pt>
                <c:pt idx="13">
                  <c:v>31</c:v>
                </c:pt>
                <c:pt idx="14">
                  <c:v>36</c:v>
                </c:pt>
                <c:pt idx="15">
                  <c:v>37</c:v>
                </c:pt>
                <c:pt idx="16">
                  <c:v>38</c:v>
                </c:pt>
                <c:pt idx="17">
                  <c:v>39</c:v>
                </c:pt>
                <c:pt idx="18">
                  <c:v>40</c:v>
                </c:pt>
                <c:pt idx="19">
                  <c:v>41</c:v>
                </c:pt>
                <c:pt idx="20">
                  <c:v>43</c:v>
                </c:pt>
                <c:pt idx="21">
                  <c:v>45</c:v>
                </c:pt>
                <c:pt idx="22">
                  <c:v>46</c:v>
                </c:pt>
                <c:pt idx="23">
                  <c:v>48</c:v>
                </c:pt>
                <c:pt idx="24">
                  <c:v>49</c:v>
                </c:pt>
                <c:pt idx="25">
                  <c:v>52</c:v>
                </c:pt>
                <c:pt idx="26">
                  <c:v>53</c:v>
                </c:pt>
                <c:pt idx="27">
                  <c:v>54</c:v>
                </c:pt>
                <c:pt idx="28">
                  <c:v>55</c:v>
                </c:pt>
                <c:pt idx="29">
                  <c:v>56</c:v>
                </c:pt>
                <c:pt idx="30">
                  <c:v>58</c:v>
                </c:pt>
                <c:pt idx="31">
                  <c:v>59</c:v>
                </c:pt>
                <c:pt idx="32">
                  <c:v>60</c:v>
                </c:pt>
                <c:pt idx="33">
                  <c:v>61</c:v>
                </c:pt>
                <c:pt idx="34">
                  <c:v>62</c:v>
                </c:pt>
                <c:pt idx="35">
                  <c:v>63</c:v>
                </c:pt>
                <c:pt idx="36">
                  <c:v>64</c:v>
                </c:pt>
                <c:pt idx="37">
                  <c:v>66</c:v>
                </c:pt>
                <c:pt idx="38">
                  <c:v>67</c:v>
                </c:pt>
                <c:pt idx="39">
                  <c:v>69</c:v>
                </c:pt>
                <c:pt idx="40">
                  <c:v>70</c:v>
                </c:pt>
                <c:pt idx="41">
                  <c:v>71</c:v>
                </c:pt>
                <c:pt idx="42">
                  <c:v>72</c:v>
                </c:pt>
                <c:pt idx="43">
                  <c:v>73</c:v>
                </c:pt>
                <c:pt idx="44">
                  <c:v>74</c:v>
                </c:pt>
                <c:pt idx="45">
                  <c:v>76</c:v>
                </c:pt>
                <c:pt idx="46">
                  <c:v>77</c:v>
                </c:pt>
                <c:pt idx="47">
                  <c:v>78</c:v>
                </c:pt>
                <c:pt idx="48">
                  <c:v>79</c:v>
                </c:pt>
                <c:pt idx="49">
                  <c:v>80</c:v>
                </c:pt>
                <c:pt idx="50">
                  <c:v>82</c:v>
                </c:pt>
                <c:pt idx="51">
                  <c:v>85</c:v>
                </c:pt>
                <c:pt idx="52">
                  <c:v>89</c:v>
                </c:pt>
                <c:pt idx="53">
                  <c:v>91</c:v>
                </c:pt>
                <c:pt idx="54">
                  <c:v>92</c:v>
                </c:pt>
                <c:pt idx="55">
                  <c:v>93</c:v>
                </c:pt>
                <c:pt idx="56">
                  <c:v>95</c:v>
                </c:pt>
                <c:pt idx="57">
                  <c:v>97</c:v>
                </c:pt>
                <c:pt idx="58">
                  <c:v>98</c:v>
                </c:pt>
                <c:pt idx="59">
                  <c:v>99</c:v>
                </c:pt>
              </c:numCache>
            </c:numRef>
          </c:val>
          <c:smooth val="0"/>
          <c:extLst>
            <c:ext xmlns:c16="http://schemas.microsoft.com/office/drawing/2014/chart" uri="{C3380CC4-5D6E-409C-BE32-E72D297353CC}">
              <c16:uniqueId val="{00000000-35D3-4FFD-A799-BAB1250C6CF5}"/>
            </c:ext>
          </c:extLst>
        </c:ser>
        <c:ser>
          <c:idx val="1"/>
          <c:order val="1"/>
          <c:spPr>
            <a:ln w="28575" cap="rnd">
              <a:solidFill>
                <a:schemeClr val="accent2"/>
              </a:solidFill>
              <a:round/>
            </a:ln>
            <a:effectLst/>
          </c:spPr>
          <c:marker>
            <c:symbol val="none"/>
          </c:marker>
          <c:val>
            <c:numRef>
              <c:f>'PIVOT TABLES'!$F$67:$F$126</c:f>
              <c:numCache>
                <c:formatCode>General</c:formatCode>
                <c:ptCount val="60"/>
                <c:pt idx="0">
                  <c:v>4.3966771505358002</c:v>
                </c:pt>
                <c:pt idx="1">
                  <c:v>4.2937250076051274</c:v>
                </c:pt>
                <c:pt idx="2">
                  <c:v>7.3962292221918906</c:v>
                </c:pt>
                <c:pt idx="3">
                  <c:v>10.794947532146745</c:v>
                </c:pt>
                <c:pt idx="4">
                  <c:v>7.4676481953915381</c:v>
                </c:pt>
                <c:pt idx="5">
                  <c:v>3.427279827599107</c:v>
                </c:pt>
                <c:pt idx="6">
                  <c:v>20.270841163922242</c:v>
                </c:pt>
                <c:pt idx="7">
                  <c:v>7.7343937778106904</c:v>
                </c:pt>
                <c:pt idx="8">
                  <c:v>7.6059091606545639</c:v>
                </c:pt>
                <c:pt idx="9">
                  <c:v>16.105290589391153</c:v>
                </c:pt>
                <c:pt idx="10">
                  <c:v>4.6819731713359953</c:v>
                </c:pt>
                <c:pt idx="11">
                  <c:v>8.5685561425461838</c:v>
                </c:pt>
                <c:pt idx="12">
                  <c:v>7.2978581488576006</c:v>
                </c:pt>
                <c:pt idx="13">
                  <c:v>3.3794238469143649</c:v>
                </c:pt>
                <c:pt idx="14">
                  <c:v>3.1851877469003949</c:v>
                </c:pt>
                <c:pt idx="15">
                  <c:v>8.6301708695845676</c:v>
                </c:pt>
                <c:pt idx="16">
                  <c:v>4.9096248181850077</c:v>
                </c:pt>
                <c:pt idx="17">
                  <c:v>8.2286958356218083</c:v>
                </c:pt>
                <c:pt idx="18">
                  <c:v>10.648052940640401</c:v>
                </c:pt>
                <c:pt idx="19">
                  <c:v>3.7671916642338772</c:v>
                </c:pt>
                <c:pt idx="20">
                  <c:v>4.8427895762099542</c:v>
                </c:pt>
                <c:pt idx="21">
                  <c:v>7.2796062551562422</c:v>
                </c:pt>
                <c:pt idx="22">
                  <c:v>17.003262445461143</c:v>
                </c:pt>
                <c:pt idx="23">
                  <c:v>3.7167268596302669</c:v>
                </c:pt>
                <c:pt idx="24">
                  <c:v>7.7815867046224811</c:v>
                </c:pt>
                <c:pt idx="25">
                  <c:v>15.447198619803187</c:v>
                </c:pt>
                <c:pt idx="26">
                  <c:v>4.7534511475443146</c:v>
                </c:pt>
                <c:pt idx="27">
                  <c:v>3.1919697350615581</c:v>
                </c:pt>
                <c:pt idx="28">
                  <c:v>8.1023185038450443</c:v>
                </c:pt>
                <c:pt idx="29">
                  <c:v>3.573587412243127</c:v>
                </c:pt>
                <c:pt idx="30">
                  <c:v>4.7536154042444636</c:v>
                </c:pt>
                <c:pt idx="31">
                  <c:v>4.1541414720035146</c:v>
                </c:pt>
                <c:pt idx="32">
                  <c:v>3.5187783503776981</c:v>
                </c:pt>
                <c:pt idx="33">
                  <c:v>3.0614050541267619</c:v>
                </c:pt>
                <c:pt idx="34">
                  <c:v>4.4524828675083157</c:v>
                </c:pt>
                <c:pt idx="35">
                  <c:v>8.0021156509014766</c:v>
                </c:pt>
                <c:pt idx="36">
                  <c:v>3.459991338869854</c:v>
                </c:pt>
                <c:pt idx="37">
                  <c:v>3.90621581182039</c:v>
                </c:pt>
                <c:pt idx="38">
                  <c:v>10.920385468705161</c:v>
                </c:pt>
                <c:pt idx="39">
                  <c:v>4.6248085850248088</c:v>
                </c:pt>
                <c:pt idx="40">
                  <c:v>12.594786010845407</c:v>
                </c:pt>
                <c:pt idx="41">
                  <c:v>4.4223493896223678</c:v>
                </c:pt>
                <c:pt idx="42">
                  <c:v>4.3722705319133022</c:v>
                </c:pt>
                <c:pt idx="43">
                  <c:v>4.5560037002193194</c:v>
                </c:pt>
                <c:pt idx="44">
                  <c:v>3.1421136042877449</c:v>
                </c:pt>
                <c:pt idx="45">
                  <c:v>4.0877170820936426</c:v>
                </c:pt>
                <c:pt idx="46">
                  <c:v>4.1807232233761189</c:v>
                </c:pt>
                <c:pt idx="47">
                  <c:v>3.4720988768499081</c:v>
                </c:pt>
                <c:pt idx="48">
                  <c:v>3.6847628374590649</c:v>
                </c:pt>
                <c:pt idx="49">
                  <c:v>4.0430545910864284</c:v>
                </c:pt>
                <c:pt idx="50">
                  <c:v>6.9388273618395697</c:v>
                </c:pt>
                <c:pt idx="51">
                  <c:v>3.4126570240419172</c:v>
                </c:pt>
                <c:pt idx="52">
                  <c:v>4.0847388154423987</c:v>
                </c:pt>
                <c:pt idx="53">
                  <c:v>4.0508502230495624</c:v>
                </c:pt>
                <c:pt idx="54">
                  <c:v>7.7399510373093019</c:v>
                </c:pt>
                <c:pt idx="55">
                  <c:v>6.4634032859811583</c:v>
                </c:pt>
                <c:pt idx="56">
                  <c:v>3.3319030609794802</c:v>
                </c:pt>
                <c:pt idx="57">
                  <c:v>6.716015099467521</c:v>
                </c:pt>
                <c:pt idx="58">
                  <c:v>11.861251759273049</c:v>
                </c:pt>
                <c:pt idx="59">
                  <c:v>9.3913489285555656</c:v>
                </c:pt>
              </c:numCache>
            </c:numRef>
          </c:val>
          <c:smooth val="0"/>
          <c:extLst>
            <c:ext xmlns:c16="http://schemas.microsoft.com/office/drawing/2014/chart" uri="{C3380CC4-5D6E-409C-BE32-E72D297353CC}">
              <c16:uniqueId val="{00000001-35D3-4FFD-A799-BAB1250C6CF5}"/>
            </c:ext>
          </c:extLst>
        </c:ser>
        <c:dLbls>
          <c:showLegendKey val="0"/>
          <c:showVal val="0"/>
          <c:showCatName val="0"/>
          <c:showSerName val="0"/>
          <c:showPercent val="0"/>
          <c:showBubbleSize val="0"/>
        </c:dLbls>
        <c:smooth val="0"/>
        <c:axId val="986567120"/>
        <c:axId val="985059840"/>
      </c:lineChart>
      <c:catAx>
        <c:axId val="986567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59840"/>
        <c:crosses val="autoZero"/>
        <c:auto val="1"/>
        <c:lblAlgn val="ctr"/>
        <c:lblOffset val="100"/>
        <c:noMultiLvlLbl val="0"/>
      </c:catAx>
      <c:valAx>
        <c:axId val="9850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6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r>
              <a:rPr lang="en-US" sz="1100">
                <a:solidFill>
                  <a:srgbClr val="002060"/>
                </a:solidFill>
              </a:rPr>
              <a:t>REWARD ENGAGEMENT</a:t>
            </a:r>
          </a:p>
        </c:rich>
      </c:tx>
      <c:overlay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'PIVOT TABLES'!$G$4:$G$54</c:f>
              <c:numCache>
                <c:formatCode>General</c:formatCode>
                <c:ptCount val="51"/>
                <c:pt idx="0">
                  <c:v>1</c:v>
                </c:pt>
                <c:pt idx="1">
                  <c:v>3</c:v>
                </c:pt>
                <c:pt idx="2">
                  <c:v>4</c:v>
                </c:pt>
                <c:pt idx="3">
                  <c:v>5</c:v>
                </c:pt>
                <c:pt idx="4">
                  <c:v>6</c:v>
                </c:pt>
                <c:pt idx="5">
                  <c:v>7</c:v>
                </c:pt>
                <c:pt idx="6">
                  <c:v>8</c:v>
                </c:pt>
                <c:pt idx="7">
                  <c:v>9</c:v>
                </c:pt>
                <c:pt idx="8">
                  <c:v>11</c:v>
                </c:pt>
                <c:pt idx="9">
                  <c:v>12</c:v>
                </c:pt>
                <c:pt idx="10">
                  <c:v>13</c:v>
                </c:pt>
                <c:pt idx="11">
                  <c:v>14</c:v>
                </c:pt>
                <c:pt idx="12">
                  <c:v>15</c:v>
                </c:pt>
                <c:pt idx="13">
                  <c:v>16</c:v>
                </c:pt>
                <c:pt idx="14">
                  <c:v>17</c:v>
                </c:pt>
                <c:pt idx="15">
                  <c:v>18</c:v>
                </c:pt>
                <c:pt idx="16">
                  <c:v>19</c:v>
                </c:pt>
                <c:pt idx="17">
                  <c:v>21</c:v>
                </c:pt>
                <c:pt idx="18">
                  <c:v>23</c:v>
                </c:pt>
                <c:pt idx="19">
                  <c:v>24</c:v>
                </c:pt>
                <c:pt idx="20">
                  <c:v>25</c:v>
                </c:pt>
                <c:pt idx="21">
                  <c:v>26</c:v>
                </c:pt>
                <c:pt idx="22">
                  <c:v>27</c:v>
                </c:pt>
                <c:pt idx="23">
                  <c:v>28</c:v>
                </c:pt>
                <c:pt idx="24">
                  <c:v>29</c:v>
                </c:pt>
                <c:pt idx="25">
                  <c:v>30</c:v>
                </c:pt>
                <c:pt idx="26">
                  <c:v>32</c:v>
                </c:pt>
                <c:pt idx="27">
                  <c:v>33</c:v>
                </c:pt>
                <c:pt idx="28">
                  <c:v>34</c:v>
                </c:pt>
                <c:pt idx="29">
                  <c:v>35</c:v>
                </c:pt>
                <c:pt idx="30">
                  <c:v>36</c:v>
                </c:pt>
                <c:pt idx="31">
                  <c:v>37</c:v>
                </c:pt>
                <c:pt idx="32">
                  <c:v>38</c:v>
                </c:pt>
                <c:pt idx="33">
                  <c:v>39</c:v>
                </c:pt>
                <c:pt idx="34">
                  <c:v>40</c:v>
                </c:pt>
                <c:pt idx="35">
                  <c:v>41</c:v>
                </c:pt>
                <c:pt idx="36">
                  <c:v>42</c:v>
                </c:pt>
                <c:pt idx="37">
                  <c:v>43</c:v>
                </c:pt>
                <c:pt idx="38">
                  <c:v>44</c:v>
                </c:pt>
                <c:pt idx="39">
                  <c:v>46</c:v>
                </c:pt>
                <c:pt idx="40">
                  <c:v>47</c:v>
                </c:pt>
                <c:pt idx="41">
                  <c:v>48</c:v>
                </c:pt>
                <c:pt idx="42">
                  <c:v>49</c:v>
                </c:pt>
                <c:pt idx="43">
                  <c:v>51</c:v>
                </c:pt>
                <c:pt idx="44">
                  <c:v>52</c:v>
                </c:pt>
                <c:pt idx="45">
                  <c:v>53</c:v>
                </c:pt>
                <c:pt idx="46">
                  <c:v>54</c:v>
                </c:pt>
                <c:pt idx="47">
                  <c:v>55</c:v>
                </c:pt>
                <c:pt idx="48">
                  <c:v>57</c:v>
                </c:pt>
                <c:pt idx="49">
                  <c:v>58</c:v>
                </c:pt>
                <c:pt idx="50">
                  <c:v>59</c:v>
                </c:pt>
              </c:numCache>
            </c:numRef>
          </c:xVal>
          <c:yVal>
            <c:numRef>
              <c:f>'PIVOT TABLES'!$H$4:$H$54</c:f>
              <c:numCache>
                <c:formatCode>General</c:formatCode>
                <c:ptCount val="51"/>
                <c:pt idx="0">
                  <c:v>3.3319030609794802</c:v>
                </c:pt>
                <c:pt idx="1">
                  <c:v>15.461238844051779</c:v>
                </c:pt>
                <c:pt idx="2">
                  <c:v>8.6407425156617172</c:v>
                </c:pt>
                <c:pt idx="3">
                  <c:v>7.4336755860400636</c:v>
                </c:pt>
                <c:pt idx="4">
                  <c:v>7.8999650662695249</c:v>
                </c:pt>
                <c:pt idx="5">
                  <c:v>11.515201439979968</c:v>
                </c:pt>
                <c:pt idx="6">
                  <c:v>8.1039246381621446</c:v>
                </c:pt>
                <c:pt idx="7">
                  <c:v>7.4818507397185288</c:v>
                </c:pt>
                <c:pt idx="8">
                  <c:v>4.7518115315731393</c:v>
                </c:pt>
                <c:pt idx="9">
                  <c:v>9.2124236559447787</c:v>
                </c:pt>
                <c:pt idx="10">
                  <c:v>4.2726362880018129</c:v>
                </c:pt>
                <c:pt idx="11">
                  <c:v>11.259648356347856</c:v>
                </c:pt>
                <c:pt idx="12">
                  <c:v>7.0455122030378003</c:v>
                </c:pt>
                <c:pt idx="13">
                  <c:v>14.233702783150031</c:v>
                </c:pt>
                <c:pt idx="14">
                  <c:v>7.5667984960454318</c:v>
                </c:pt>
                <c:pt idx="15">
                  <c:v>11.927238140116483</c:v>
                </c:pt>
                <c:pt idx="16">
                  <c:v>3.557826249897412</c:v>
                </c:pt>
                <c:pt idx="17">
                  <c:v>8.2798348336666834</c:v>
                </c:pt>
                <c:pt idx="18">
                  <c:v>7.6234997710966272</c:v>
                </c:pt>
                <c:pt idx="19">
                  <c:v>3.1851877469003949</c:v>
                </c:pt>
                <c:pt idx="20">
                  <c:v>8.1407812450431116</c:v>
                </c:pt>
                <c:pt idx="21">
                  <c:v>3.3994925494136599</c:v>
                </c:pt>
                <c:pt idx="22">
                  <c:v>4.8269015624586906</c:v>
                </c:pt>
                <c:pt idx="23">
                  <c:v>3.3794238469143649</c:v>
                </c:pt>
                <c:pt idx="24">
                  <c:v>8.377046003500304</c:v>
                </c:pt>
                <c:pt idx="25">
                  <c:v>3.0721823832258939</c:v>
                </c:pt>
                <c:pt idx="26">
                  <c:v>11.681281824797125</c:v>
                </c:pt>
                <c:pt idx="27">
                  <c:v>13.885674763510934</c:v>
                </c:pt>
                <c:pt idx="28">
                  <c:v>14.523095397314718</c:v>
                </c:pt>
                <c:pt idx="29">
                  <c:v>11.707431566600704</c:v>
                </c:pt>
                <c:pt idx="30">
                  <c:v>4.7536154042444636</c:v>
                </c:pt>
                <c:pt idx="31">
                  <c:v>8.1821833311773275</c:v>
                </c:pt>
                <c:pt idx="32">
                  <c:v>12.275665302470745</c:v>
                </c:pt>
                <c:pt idx="33">
                  <c:v>4.8144713028033506</c:v>
                </c:pt>
                <c:pt idx="34">
                  <c:v>10.221804790149697</c:v>
                </c:pt>
                <c:pt idx="35">
                  <c:v>7.7999735046368146</c:v>
                </c:pt>
                <c:pt idx="36">
                  <c:v>13.252423078657113</c:v>
                </c:pt>
                <c:pt idx="37">
                  <c:v>3.90621581182039</c:v>
                </c:pt>
                <c:pt idx="38">
                  <c:v>8.2375684911982834</c:v>
                </c:pt>
                <c:pt idx="39">
                  <c:v>3.1876746207253128</c:v>
                </c:pt>
                <c:pt idx="40">
                  <c:v>8.3166642758916645</c:v>
                </c:pt>
                <c:pt idx="41">
                  <c:v>10.729761362705945</c:v>
                </c:pt>
                <c:pt idx="42">
                  <c:v>4.4524828675083157</c:v>
                </c:pt>
                <c:pt idx="43">
                  <c:v>3.427279827599107</c:v>
                </c:pt>
                <c:pt idx="44">
                  <c:v>16.276670760491584</c:v>
                </c:pt>
                <c:pt idx="45">
                  <c:v>3.4720988768499081</c:v>
                </c:pt>
                <c:pt idx="46">
                  <c:v>3.791179096347737</c:v>
                </c:pt>
                <c:pt idx="47">
                  <c:v>4.0508502230495624</c:v>
                </c:pt>
                <c:pt idx="48">
                  <c:v>4.1556050377272697</c:v>
                </c:pt>
                <c:pt idx="49">
                  <c:v>7.3017236114740856</c:v>
                </c:pt>
                <c:pt idx="50">
                  <c:v>3.4990958519718012</c:v>
                </c:pt>
              </c:numCache>
            </c:numRef>
          </c:yVal>
          <c:smooth val="0"/>
          <c:extLst>
            <c:ext xmlns:c16="http://schemas.microsoft.com/office/drawing/2014/chart" uri="{C3380CC4-5D6E-409C-BE32-E72D297353CC}">
              <c16:uniqueId val="{00000000-939D-40FC-B02B-47879A8E5EB4}"/>
            </c:ext>
          </c:extLst>
        </c:ser>
        <c:dLbls>
          <c:showLegendKey val="0"/>
          <c:showVal val="0"/>
          <c:showCatName val="0"/>
          <c:showSerName val="0"/>
          <c:showPercent val="0"/>
          <c:showBubbleSize val="0"/>
        </c:dLbls>
        <c:axId val="935581872"/>
        <c:axId val="927184064"/>
      </c:scatterChart>
      <c:valAx>
        <c:axId val="9355818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7184064"/>
        <c:crosses val="autoZero"/>
        <c:crossBetween val="midCat"/>
      </c:valAx>
      <c:valAx>
        <c:axId val="927184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5581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100" b="1" i="0" u="none" strike="noStrike" kern="1200" spc="0" baseline="0">
                <a:solidFill>
                  <a:srgbClr val="002060"/>
                </a:solidFill>
                <a:latin typeface="+mn-lt"/>
                <a:ea typeface="+mn-ea"/>
                <a:cs typeface="+mn-cs"/>
              </a:defRPr>
            </a:pPr>
            <a:r>
              <a:rPr lang="en-US" sz="1100" b="1">
                <a:solidFill>
                  <a:srgbClr val="002060"/>
                </a:solidFill>
              </a:rPr>
              <a:t>REDEMPTION</a:t>
            </a:r>
            <a:r>
              <a:rPr lang="en-US" sz="1100" b="1" baseline="0">
                <a:solidFill>
                  <a:srgbClr val="002060"/>
                </a:solidFill>
              </a:rPr>
              <a:t> BY COUNTRY</a:t>
            </a:r>
            <a:endParaRPr lang="en-US" sz="1100" b="1">
              <a:solidFill>
                <a:srgbClr val="002060"/>
              </a:solidFill>
            </a:endParaRPr>
          </a:p>
        </c:rich>
      </c:tx>
      <c:layout>
        <c:manualLayout>
          <c:xMode val="edge"/>
          <c:yMode val="edge"/>
          <c:x val="0.2182504032879905"/>
          <c:y val="4.8662095830313036E-2"/>
        </c:manualLayout>
      </c:layout>
      <c:overlay val="0"/>
      <c:spPr>
        <a:noFill/>
        <a:ln>
          <a:noFill/>
        </a:ln>
        <a:effectLst/>
      </c:spPr>
      <c:txPr>
        <a:bodyPr rot="0" spcFirstLastPara="1" vertOverflow="ellipsis" vert="horz" wrap="square" anchor="ctr" anchorCtr="1"/>
        <a:lstStyle/>
        <a:p>
          <a:pPr algn="ctr">
            <a:defRPr sz="11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11007781921996593"/>
          <c:y val="0.40963503649635036"/>
          <c:w val="0.81506837961044343"/>
          <c:h val="0.30634251010594477"/>
        </c:manualLayout>
      </c:layout>
      <c:barChart>
        <c:barDir val="col"/>
        <c:grouping val="stacked"/>
        <c:varyColors val="0"/>
        <c:ser>
          <c:idx val="0"/>
          <c:order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invertIfNegative val="0"/>
          <c:cat>
            <c:strRef>
              <c:f>'PIVOT TABLES'!$C$12:$C$15</c:f>
              <c:strCache>
                <c:ptCount val="4"/>
                <c:pt idx="0">
                  <c:v>Kenya</c:v>
                </c:pt>
                <c:pt idx="1">
                  <c:v>Nigeria</c:v>
                </c:pt>
                <c:pt idx="2">
                  <c:v>Rwanda</c:v>
                </c:pt>
                <c:pt idx="3">
                  <c:v>South Africa</c:v>
                </c:pt>
              </c:strCache>
            </c:strRef>
          </c:cat>
          <c:val>
            <c:numRef>
              <c:f>'PIVOT TABLES'!$D$12:$D$15</c:f>
              <c:numCache>
                <c:formatCode>General</c:formatCode>
                <c:ptCount val="4"/>
                <c:pt idx="0">
                  <c:v>346</c:v>
                </c:pt>
                <c:pt idx="1">
                  <c:v>39</c:v>
                </c:pt>
                <c:pt idx="2">
                  <c:v>109</c:v>
                </c:pt>
                <c:pt idx="3">
                  <c:v>35</c:v>
                </c:pt>
              </c:numCache>
            </c:numRef>
          </c:val>
          <c:extLst>
            <c:ext xmlns:c16="http://schemas.microsoft.com/office/drawing/2014/chart" uri="{C3380CC4-5D6E-409C-BE32-E72D297353CC}">
              <c16:uniqueId val="{00000000-3956-4611-995E-B14171627632}"/>
            </c:ext>
          </c:extLst>
        </c:ser>
        <c:dLbls>
          <c:showLegendKey val="0"/>
          <c:showVal val="0"/>
          <c:showCatName val="0"/>
          <c:showSerName val="0"/>
          <c:showPercent val="0"/>
          <c:showBubbleSize val="0"/>
        </c:dLbls>
        <c:gapWidth val="150"/>
        <c:overlap val="100"/>
        <c:axId val="1014120432"/>
        <c:axId val="1013203264"/>
      </c:barChart>
      <c:catAx>
        <c:axId val="10141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3203264"/>
        <c:crosses val="autoZero"/>
        <c:auto val="1"/>
        <c:lblAlgn val="ctr"/>
        <c:lblOffset val="100"/>
        <c:noMultiLvlLbl val="0"/>
      </c:catAx>
      <c:valAx>
        <c:axId val="101320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41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r>
              <a:rPr lang="en-US" sz="1100">
                <a:solidFill>
                  <a:srgbClr val="002060"/>
                </a:solidFill>
              </a:rPr>
              <a:t>REWARD BY COUNTRY</a:t>
            </a:r>
          </a:p>
        </c:rich>
      </c:tx>
      <c:overlay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347-4A6A-BE3E-DF37491260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347-4A6A-BE3E-DF37491260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347-4A6A-BE3E-DF37491260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347-4A6A-BE3E-DF3749126004}"/>
              </c:ext>
            </c:extLst>
          </c:dPt>
          <c:cat>
            <c:strRef>
              <c:f>'PIVOT TABLES'!$A$147:$A$150</c:f>
              <c:strCache>
                <c:ptCount val="4"/>
                <c:pt idx="0">
                  <c:v>Kenya</c:v>
                </c:pt>
                <c:pt idx="1">
                  <c:v>Nigeria</c:v>
                </c:pt>
                <c:pt idx="2">
                  <c:v>Rwanda</c:v>
                </c:pt>
                <c:pt idx="3">
                  <c:v>South Africa</c:v>
                </c:pt>
              </c:strCache>
            </c:strRef>
          </c:cat>
          <c:val>
            <c:numRef>
              <c:f>'PIVOT TABLES'!$B$147:$B$150</c:f>
              <c:numCache>
                <c:formatCode>General</c:formatCode>
                <c:ptCount val="4"/>
                <c:pt idx="0">
                  <c:v>62</c:v>
                </c:pt>
                <c:pt idx="1">
                  <c:v>10</c:v>
                </c:pt>
                <c:pt idx="2">
                  <c:v>22</c:v>
                </c:pt>
                <c:pt idx="3">
                  <c:v>6</c:v>
                </c:pt>
              </c:numCache>
            </c:numRef>
          </c:val>
          <c:extLst>
            <c:ext xmlns:c16="http://schemas.microsoft.com/office/drawing/2014/chart" uri="{C3380CC4-5D6E-409C-BE32-E72D297353CC}">
              <c16:uniqueId val="{00000008-7347-4A6A-BE3E-DF37491260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REWARD</a:t>
            </a:r>
            <a:r>
              <a:rPr lang="en-US" baseline="0"/>
              <a:t> ENGAGEMENT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'PIVOT TABLES'!$G$4:$G$54</c:f>
              <c:numCache>
                <c:formatCode>General</c:formatCode>
                <c:ptCount val="51"/>
                <c:pt idx="0">
                  <c:v>1</c:v>
                </c:pt>
                <c:pt idx="1">
                  <c:v>3</c:v>
                </c:pt>
                <c:pt idx="2">
                  <c:v>4</c:v>
                </c:pt>
                <c:pt idx="3">
                  <c:v>5</c:v>
                </c:pt>
                <c:pt idx="4">
                  <c:v>6</c:v>
                </c:pt>
                <c:pt idx="5">
                  <c:v>7</c:v>
                </c:pt>
                <c:pt idx="6">
                  <c:v>8</c:v>
                </c:pt>
                <c:pt idx="7">
                  <c:v>9</c:v>
                </c:pt>
                <c:pt idx="8">
                  <c:v>11</c:v>
                </c:pt>
                <c:pt idx="9">
                  <c:v>12</c:v>
                </c:pt>
                <c:pt idx="10">
                  <c:v>13</c:v>
                </c:pt>
                <c:pt idx="11">
                  <c:v>14</c:v>
                </c:pt>
                <c:pt idx="12">
                  <c:v>15</c:v>
                </c:pt>
                <c:pt idx="13">
                  <c:v>16</c:v>
                </c:pt>
                <c:pt idx="14">
                  <c:v>17</c:v>
                </c:pt>
                <c:pt idx="15">
                  <c:v>18</c:v>
                </c:pt>
                <c:pt idx="16">
                  <c:v>19</c:v>
                </c:pt>
                <c:pt idx="17">
                  <c:v>21</c:v>
                </c:pt>
                <c:pt idx="18">
                  <c:v>23</c:v>
                </c:pt>
                <c:pt idx="19">
                  <c:v>24</c:v>
                </c:pt>
                <c:pt idx="20">
                  <c:v>25</c:v>
                </c:pt>
                <c:pt idx="21">
                  <c:v>26</c:v>
                </c:pt>
                <c:pt idx="22">
                  <c:v>27</c:v>
                </c:pt>
                <c:pt idx="23">
                  <c:v>28</c:v>
                </c:pt>
                <c:pt idx="24">
                  <c:v>29</c:v>
                </c:pt>
                <c:pt idx="25">
                  <c:v>30</c:v>
                </c:pt>
                <c:pt idx="26">
                  <c:v>32</c:v>
                </c:pt>
                <c:pt idx="27">
                  <c:v>33</c:v>
                </c:pt>
                <c:pt idx="28">
                  <c:v>34</c:v>
                </c:pt>
                <c:pt idx="29">
                  <c:v>35</c:v>
                </c:pt>
                <c:pt idx="30">
                  <c:v>36</c:v>
                </c:pt>
                <c:pt idx="31">
                  <c:v>37</c:v>
                </c:pt>
                <c:pt idx="32">
                  <c:v>38</c:v>
                </c:pt>
                <c:pt idx="33">
                  <c:v>39</c:v>
                </c:pt>
                <c:pt idx="34">
                  <c:v>40</c:v>
                </c:pt>
                <c:pt idx="35">
                  <c:v>41</c:v>
                </c:pt>
                <c:pt idx="36">
                  <c:v>42</c:v>
                </c:pt>
                <c:pt idx="37">
                  <c:v>43</c:v>
                </c:pt>
                <c:pt idx="38">
                  <c:v>44</c:v>
                </c:pt>
                <c:pt idx="39">
                  <c:v>46</c:v>
                </c:pt>
                <c:pt idx="40">
                  <c:v>47</c:v>
                </c:pt>
                <c:pt idx="41">
                  <c:v>48</c:v>
                </c:pt>
                <c:pt idx="42">
                  <c:v>49</c:v>
                </c:pt>
                <c:pt idx="43">
                  <c:v>51</c:v>
                </c:pt>
                <c:pt idx="44">
                  <c:v>52</c:v>
                </c:pt>
                <c:pt idx="45">
                  <c:v>53</c:v>
                </c:pt>
                <c:pt idx="46">
                  <c:v>54</c:v>
                </c:pt>
                <c:pt idx="47">
                  <c:v>55</c:v>
                </c:pt>
                <c:pt idx="48">
                  <c:v>57</c:v>
                </c:pt>
                <c:pt idx="49">
                  <c:v>58</c:v>
                </c:pt>
                <c:pt idx="50">
                  <c:v>59</c:v>
                </c:pt>
              </c:numCache>
            </c:numRef>
          </c:xVal>
          <c:yVal>
            <c:numRef>
              <c:f>'PIVOT TABLES'!$H$4:$H$54</c:f>
              <c:numCache>
                <c:formatCode>General</c:formatCode>
                <c:ptCount val="51"/>
                <c:pt idx="0">
                  <c:v>3.3319030609794802</c:v>
                </c:pt>
                <c:pt idx="1">
                  <c:v>15.461238844051779</c:v>
                </c:pt>
                <c:pt idx="2">
                  <c:v>8.6407425156617172</c:v>
                </c:pt>
                <c:pt idx="3">
                  <c:v>7.4336755860400636</c:v>
                </c:pt>
                <c:pt idx="4">
                  <c:v>7.8999650662695249</c:v>
                </c:pt>
                <c:pt idx="5">
                  <c:v>11.515201439979968</c:v>
                </c:pt>
                <c:pt idx="6">
                  <c:v>8.1039246381621446</c:v>
                </c:pt>
                <c:pt idx="7">
                  <c:v>7.4818507397185288</c:v>
                </c:pt>
                <c:pt idx="8">
                  <c:v>4.7518115315731393</c:v>
                </c:pt>
                <c:pt idx="9">
                  <c:v>9.2124236559447787</c:v>
                </c:pt>
                <c:pt idx="10">
                  <c:v>4.2726362880018129</c:v>
                </c:pt>
                <c:pt idx="11">
                  <c:v>11.259648356347856</c:v>
                </c:pt>
                <c:pt idx="12">
                  <c:v>7.0455122030378003</c:v>
                </c:pt>
                <c:pt idx="13">
                  <c:v>14.233702783150031</c:v>
                </c:pt>
                <c:pt idx="14">
                  <c:v>7.5667984960454318</c:v>
                </c:pt>
                <c:pt idx="15">
                  <c:v>11.927238140116483</c:v>
                </c:pt>
                <c:pt idx="16">
                  <c:v>3.557826249897412</c:v>
                </c:pt>
                <c:pt idx="17">
                  <c:v>8.2798348336666834</c:v>
                </c:pt>
                <c:pt idx="18">
                  <c:v>7.6234997710966272</c:v>
                </c:pt>
                <c:pt idx="19">
                  <c:v>3.1851877469003949</c:v>
                </c:pt>
                <c:pt idx="20">
                  <c:v>8.1407812450431116</c:v>
                </c:pt>
                <c:pt idx="21">
                  <c:v>3.3994925494136599</c:v>
                </c:pt>
                <c:pt idx="22">
                  <c:v>4.8269015624586906</c:v>
                </c:pt>
                <c:pt idx="23">
                  <c:v>3.3794238469143649</c:v>
                </c:pt>
                <c:pt idx="24">
                  <c:v>8.377046003500304</c:v>
                </c:pt>
                <c:pt idx="25">
                  <c:v>3.0721823832258939</c:v>
                </c:pt>
                <c:pt idx="26">
                  <c:v>11.681281824797125</c:v>
                </c:pt>
                <c:pt idx="27">
                  <c:v>13.885674763510934</c:v>
                </c:pt>
                <c:pt idx="28">
                  <c:v>14.523095397314718</c:v>
                </c:pt>
                <c:pt idx="29">
                  <c:v>11.707431566600704</c:v>
                </c:pt>
                <c:pt idx="30">
                  <c:v>4.7536154042444636</c:v>
                </c:pt>
                <c:pt idx="31">
                  <c:v>8.1821833311773275</c:v>
                </c:pt>
                <c:pt idx="32">
                  <c:v>12.275665302470745</c:v>
                </c:pt>
                <c:pt idx="33">
                  <c:v>4.8144713028033506</c:v>
                </c:pt>
                <c:pt idx="34">
                  <c:v>10.221804790149697</c:v>
                </c:pt>
                <c:pt idx="35">
                  <c:v>7.7999735046368146</c:v>
                </c:pt>
                <c:pt idx="36">
                  <c:v>13.252423078657113</c:v>
                </c:pt>
                <c:pt idx="37">
                  <c:v>3.90621581182039</c:v>
                </c:pt>
                <c:pt idx="38">
                  <c:v>8.2375684911982834</c:v>
                </c:pt>
                <c:pt idx="39">
                  <c:v>3.1876746207253128</c:v>
                </c:pt>
                <c:pt idx="40">
                  <c:v>8.3166642758916645</c:v>
                </c:pt>
                <c:pt idx="41">
                  <c:v>10.729761362705945</c:v>
                </c:pt>
                <c:pt idx="42">
                  <c:v>4.4524828675083157</c:v>
                </c:pt>
                <c:pt idx="43">
                  <c:v>3.427279827599107</c:v>
                </c:pt>
                <c:pt idx="44">
                  <c:v>16.276670760491584</c:v>
                </c:pt>
                <c:pt idx="45">
                  <c:v>3.4720988768499081</c:v>
                </c:pt>
                <c:pt idx="46">
                  <c:v>3.791179096347737</c:v>
                </c:pt>
                <c:pt idx="47">
                  <c:v>4.0508502230495624</c:v>
                </c:pt>
                <c:pt idx="48">
                  <c:v>4.1556050377272697</c:v>
                </c:pt>
                <c:pt idx="49">
                  <c:v>7.3017236114740856</c:v>
                </c:pt>
                <c:pt idx="50">
                  <c:v>3.4990958519718012</c:v>
                </c:pt>
              </c:numCache>
            </c:numRef>
          </c:yVal>
          <c:smooth val="0"/>
          <c:extLst>
            <c:ext xmlns:c16="http://schemas.microsoft.com/office/drawing/2014/chart" uri="{C3380CC4-5D6E-409C-BE32-E72D297353CC}">
              <c16:uniqueId val="{00000000-778C-4DAF-8415-33BE7F83D982}"/>
            </c:ext>
          </c:extLst>
        </c:ser>
        <c:dLbls>
          <c:showLegendKey val="0"/>
          <c:showVal val="0"/>
          <c:showCatName val="0"/>
          <c:showSerName val="0"/>
          <c:showPercent val="0"/>
          <c:showBubbleSize val="0"/>
        </c:dLbls>
        <c:axId val="935581872"/>
        <c:axId val="927184064"/>
      </c:scatterChart>
      <c:valAx>
        <c:axId val="935581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84064"/>
        <c:crosses val="autoZero"/>
        <c:crossBetween val="midCat"/>
      </c:valAx>
      <c:valAx>
        <c:axId val="92718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581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EFFICIENCY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val>
            <c:numRef>
              <c:f>'PIVOT TABLES'!$E$67:$E$126</c:f>
              <c:numCache>
                <c:formatCode>General</c:formatCode>
                <c:ptCount val="60"/>
                <c:pt idx="0">
                  <c:v>11</c:v>
                </c:pt>
                <c:pt idx="1">
                  <c:v>12</c:v>
                </c:pt>
                <c:pt idx="2">
                  <c:v>16</c:v>
                </c:pt>
                <c:pt idx="3">
                  <c:v>17</c:v>
                </c:pt>
                <c:pt idx="4">
                  <c:v>18</c:v>
                </c:pt>
                <c:pt idx="5">
                  <c:v>19</c:v>
                </c:pt>
                <c:pt idx="6">
                  <c:v>20</c:v>
                </c:pt>
                <c:pt idx="7">
                  <c:v>22</c:v>
                </c:pt>
                <c:pt idx="8">
                  <c:v>23</c:v>
                </c:pt>
                <c:pt idx="9">
                  <c:v>24</c:v>
                </c:pt>
                <c:pt idx="10">
                  <c:v>25</c:v>
                </c:pt>
                <c:pt idx="11">
                  <c:v>26</c:v>
                </c:pt>
                <c:pt idx="12">
                  <c:v>30</c:v>
                </c:pt>
                <c:pt idx="13">
                  <c:v>31</c:v>
                </c:pt>
                <c:pt idx="14">
                  <c:v>36</c:v>
                </c:pt>
                <c:pt idx="15">
                  <c:v>37</c:v>
                </c:pt>
                <c:pt idx="16">
                  <c:v>38</c:v>
                </c:pt>
                <c:pt idx="17">
                  <c:v>39</c:v>
                </c:pt>
                <c:pt idx="18">
                  <c:v>40</c:v>
                </c:pt>
                <c:pt idx="19">
                  <c:v>41</c:v>
                </c:pt>
                <c:pt idx="20">
                  <c:v>43</c:v>
                </c:pt>
                <c:pt idx="21">
                  <c:v>45</c:v>
                </c:pt>
                <c:pt idx="22">
                  <c:v>46</c:v>
                </c:pt>
                <c:pt idx="23">
                  <c:v>48</c:v>
                </c:pt>
                <c:pt idx="24">
                  <c:v>49</c:v>
                </c:pt>
                <c:pt idx="25">
                  <c:v>52</c:v>
                </c:pt>
                <c:pt idx="26">
                  <c:v>53</c:v>
                </c:pt>
                <c:pt idx="27">
                  <c:v>54</c:v>
                </c:pt>
                <c:pt idx="28">
                  <c:v>55</c:v>
                </c:pt>
                <c:pt idx="29">
                  <c:v>56</c:v>
                </c:pt>
                <c:pt idx="30">
                  <c:v>58</c:v>
                </c:pt>
                <c:pt idx="31">
                  <c:v>59</c:v>
                </c:pt>
                <c:pt idx="32">
                  <c:v>60</c:v>
                </c:pt>
                <c:pt idx="33">
                  <c:v>61</c:v>
                </c:pt>
                <c:pt idx="34">
                  <c:v>62</c:v>
                </c:pt>
                <c:pt idx="35">
                  <c:v>63</c:v>
                </c:pt>
                <c:pt idx="36">
                  <c:v>64</c:v>
                </c:pt>
                <c:pt idx="37">
                  <c:v>66</c:v>
                </c:pt>
                <c:pt idx="38">
                  <c:v>67</c:v>
                </c:pt>
                <c:pt idx="39">
                  <c:v>69</c:v>
                </c:pt>
                <c:pt idx="40">
                  <c:v>70</c:v>
                </c:pt>
                <c:pt idx="41">
                  <c:v>71</c:v>
                </c:pt>
                <c:pt idx="42">
                  <c:v>72</c:v>
                </c:pt>
                <c:pt idx="43">
                  <c:v>73</c:v>
                </c:pt>
                <c:pt idx="44">
                  <c:v>74</c:v>
                </c:pt>
                <c:pt idx="45">
                  <c:v>76</c:v>
                </c:pt>
                <c:pt idx="46">
                  <c:v>77</c:v>
                </c:pt>
                <c:pt idx="47">
                  <c:v>78</c:v>
                </c:pt>
                <c:pt idx="48">
                  <c:v>79</c:v>
                </c:pt>
                <c:pt idx="49">
                  <c:v>80</c:v>
                </c:pt>
                <c:pt idx="50">
                  <c:v>82</c:v>
                </c:pt>
                <c:pt idx="51">
                  <c:v>85</c:v>
                </c:pt>
                <c:pt idx="52">
                  <c:v>89</c:v>
                </c:pt>
                <c:pt idx="53">
                  <c:v>91</c:v>
                </c:pt>
                <c:pt idx="54">
                  <c:v>92</c:v>
                </c:pt>
                <c:pt idx="55">
                  <c:v>93</c:v>
                </c:pt>
                <c:pt idx="56">
                  <c:v>95</c:v>
                </c:pt>
                <c:pt idx="57">
                  <c:v>97</c:v>
                </c:pt>
                <c:pt idx="58">
                  <c:v>98</c:v>
                </c:pt>
                <c:pt idx="59">
                  <c:v>99</c:v>
                </c:pt>
              </c:numCache>
            </c:numRef>
          </c:val>
          <c:smooth val="0"/>
          <c:extLst>
            <c:ext xmlns:c16="http://schemas.microsoft.com/office/drawing/2014/chart" uri="{C3380CC4-5D6E-409C-BE32-E72D297353CC}">
              <c16:uniqueId val="{00000000-EB26-44B7-894B-A1412BE61102}"/>
            </c:ext>
          </c:extLst>
        </c:ser>
        <c:ser>
          <c:idx val="1"/>
          <c:order val="1"/>
          <c:spPr>
            <a:ln w="28575" cap="rnd">
              <a:solidFill>
                <a:schemeClr val="accent2"/>
              </a:solidFill>
              <a:round/>
            </a:ln>
            <a:effectLst/>
          </c:spPr>
          <c:marker>
            <c:symbol val="none"/>
          </c:marker>
          <c:val>
            <c:numRef>
              <c:f>'PIVOT TABLES'!$F$67:$F$126</c:f>
              <c:numCache>
                <c:formatCode>General</c:formatCode>
                <c:ptCount val="60"/>
                <c:pt idx="0">
                  <c:v>4.3966771505358002</c:v>
                </c:pt>
                <c:pt idx="1">
                  <c:v>4.2937250076051274</c:v>
                </c:pt>
                <c:pt idx="2">
                  <c:v>7.3962292221918906</c:v>
                </c:pt>
                <c:pt idx="3">
                  <c:v>10.794947532146745</c:v>
                </c:pt>
                <c:pt idx="4">
                  <c:v>7.4676481953915381</c:v>
                </c:pt>
                <c:pt idx="5">
                  <c:v>3.427279827599107</c:v>
                </c:pt>
                <c:pt idx="6">
                  <c:v>20.270841163922242</c:v>
                </c:pt>
                <c:pt idx="7">
                  <c:v>7.7343937778106904</c:v>
                </c:pt>
                <c:pt idx="8">
                  <c:v>7.6059091606545639</c:v>
                </c:pt>
                <c:pt idx="9">
                  <c:v>16.105290589391153</c:v>
                </c:pt>
                <c:pt idx="10">
                  <c:v>4.6819731713359953</c:v>
                </c:pt>
                <c:pt idx="11">
                  <c:v>8.5685561425461838</c:v>
                </c:pt>
                <c:pt idx="12">
                  <c:v>7.2978581488576006</c:v>
                </c:pt>
                <c:pt idx="13">
                  <c:v>3.3794238469143649</c:v>
                </c:pt>
                <c:pt idx="14">
                  <c:v>3.1851877469003949</c:v>
                </c:pt>
                <c:pt idx="15">
                  <c:v>8.6301708695845676</c:v>
                </c:pt>
                <c:pt idx="16">
                  <c:v>4.9096248181850077</c:v>
                </c:pt>
                <c:pt idx="17">
                  <c:v>8.2286958356218083</c:v>
                </c:pt>
                <c:pt idx="18">
                  <c:v>10.648052940640401</c:v>
                </c:pt>
                <c:pt idx="19">
                  <c:v>3.7671916642338772</c:v>
                </c:pt>
                <c:pt idx="20">
                  <c:v>4.8427895762099542</c:v>
                </c:pt>
                <c:pt idx="21">
                  <c:v>7.2796062551562422</c:v>
                </c:pt>
                <c:pt idx="22">
                  <c:v>17.003262445461143</c:v>
                </c:pt>
                <c:pt idx="23">
                  <c:v>3.7167268596302669</c:v>
                </c:pt>
                <c:pt idx="24">
                  <c:v>7.7815867046224811</c:v>
                </c:pt>
                <c:pt idx="25">
                  <c:v>15.447198619803187</c:v>
                </c:pt>
                <c:pt idx="26">
                  <c:v>4.7534511475443146</c:v>
                </c:pt>
                <c:pt idx="27">
                  <c:v>3.1919697350615581</c:v>
                </c:pt>
                <c:pt idx="28">
                  <c:v>8.1023185038450443</c:v>
                </c:pt>
                <c:pt idx="29">
                  <c:v>3.573587412243127</c:v>
                </c:pt>
                <c:pt idx="30">
                  <c:v>4.7536154042444636</c:v>
                </c:pt>
                <c:pt idx="31">
                  <c:v>4.1541414720035146</c:v>
                </c:pt>
                <c:pt idx="32">
                  <c:v>3.5187783503776981</c:v>
                </c:pt>
                <c:pt idx="33">
                  <c:v>3.0614050541267619</c:v>
                </c:pt>
                <c:pt idx="34">
                  <c:v>4.4524828675083157</c:v>
                </c:pt>
                <c:pt idx="35">
                  <c:v>8.0021156509014766</c:v>
                </c:pt>
                <c:pt idx="36">
                  <c:v>3.459991338869854</c:v>
                </c:pt>
                <c:pt idx="37">
                  <c:v>3.90621581182039</c:v>
                </c:pt>
                <c:pt idx="38">
                  <c:v>10.920385468705161</c:v>
                </c:pt>
                <c:pt idx="39">
                  <c:v>4.6248085850248088</c:v>
                </c:pt>
                <c:pt idx="40">
                  <c:v>12.594786010845407</c:v>
                </c:pt>
                <c:pt idx="41">
                  <c:v>4.4223493896223678</c:v>
                </c:pt>
                <c:pt idx="42">
                  <c:v>4.3722705319133022</c:v>
                </c:pt>
                <c:pt idx="43">
                  <c:v>4.5560037002193194</c:v>
                </c:pt>
                <c:pt idx="44">
                  <c:v>3.1421136042877449</c:v>
                </c:pt>
                <c:pt idx="45">
                  <c:v>4.0877170820936426</c:v>
                </c:pt>
                <c:pt idx="46">
                  <c:v>4.1807232233761189</c:v>
                </c:pt>
                <c:pt idx="47">
                  <c:v>3.4720988768499081</c:v>
                </c:pt>
                <c:pt idx="48">
                  <c:v>3.6847628374590649</c:v>
                </c:pt>
                <c:pt idx="49">
                  <c:v>4.0430545910864284</c:v>
                </c:pt>
                <c:pt idx="50">
                  <c:v>6.9388273618395697</c:v>
                </c:pt>
                <c:pt idx="51">
                  <c:v>3.4126570240419172</c:v>
                </c:pt>
                <c:pt idx="52">
                  <c:v>4.0847388154423987</c:v>
                </c:pt>
                <c:pt idx="53">
                  <c:v>4.0508502230495624</c:v>
                </c:pt>
                <c:pt idx="54">
                  <c:v>7.7399510373093019</c:v>
                </c:pt>
                <c:pt idx="55">
                  <c:v>6.4634032859811583</c:v>
                </c:pt>
                <c:pt idx="56">
                  <c:v>3.3319030609794802</c:v>
                </c:pt>
                <c:pt idx="57">
                  <c:v>6.716015099467521</c:v>
                </c:pt>
                <c:pt idx="58">
                  <c:v>11.861251759273049</c:v>
                </c:pt>
                <c:pt idx="59">
                  <c:v>9.3913489285555656</c:v>
                </c:pt>
              </c:numCache>
            </c:numRef>
          </c:val>
          <c:smooth val="0"/>
          <c:extLst>
            <c:ext xmlns:c16="http://schemas.microsoft.com/office/drawing/2014/chart" uri="{C3380CC4-5D6E-409C-BE32-E72D297353CC}">
              <c16:uniqueId val="{00000001-EB26-44B7-894B-A1412BE61102}"/>
            </c:ext>
          </c:extLst>
        </c:ser>
        <c:dLbls>
          <c:showLegendKey val="0"/>
          <c:showVal val="0"/>
          <c:showCatName val="0"/>
          <c:showSerName val="0"/>
          <c:showPercent val="0"/>
          <c:showBubbleSize val="0"/>
        </c:dLbls>
        <c:smooth val="0"/>
        <c:axId val="986567120"/>
        <c:axId val="985059840"/>
      </c:lineChart>
      <c:catAx>
        <c:axId val="986567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59840"/>
        <c:crosses val="autoZero"/>
        <c:auto val="1"/>
        <c:lblAlgn val="ctr"/>
        <c:lblOffset val="100"/>
        <c:noMultiLvlLbl val="0"/>
      </c:catAx>
      <c:valAx>
        <c:axId val="9850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6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REWARD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D3-4F0E-98C4-ACF885AF07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D3-4F0E-98C4-ACF885AF07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D3-4F0E-98C4-ACF885AF07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D3-4F0E-98C4-ACF885AF0728}"/>
              </c:ext>
            </c:extLst>
          </c:dPt>
          <c:cat>
            <c:strRef>
              <c:f>'PIVOT TABLES'!$A$147:$A$150</c:f>
              <c:strCache>
                <c:ptCount val="4"/>
                <c:pt idx="0">
                  <c:v>Kenya</c:v>
                </c:pt>
                <c:pt idx="1">
                  <c:v>Nigeria</c:v>
                </c:pt>
                <c:pt idx="2">
                  <c:v>Rwanda</c:v>
                </c:pt>
                <c:pt idx="3">
                  <c:v>South Africa</c:v>
                </c:pt>
              </c:strCache>
            </c:strRef>
          </c:cat>
          <c:val>
            <c:numRef>
              <c:f>'PIVOT TABLES'!$B$147:$B$150</c:f>
              <c:numCache>
                <c:formatCode>General</c:formatCode>
                <c:ptCount val="4"/>
                <c:pt idx="0">
                  <c:v>62</c:v>
                </c:pt>
                <c:pt idx="1">
                  <c:v>10</c:v>
                </c:pt>
                <c:pt idx="2">
                  <c:v>22</c:v>
                </c:pt>
                <c:pt idx="3">
                  <c:v>6</c:v>
                </c:pt>
              </c:numCache>
            </c:numRef>
          </c:val>
          <c:extLst>
            <c:ext xmlns:c16="http://schemas.microsoft.com/office/drawing/2014/chart" uri="{C3380CC4-5D6E-409C-BE32-E72D297353CC}">
              <c16:uniqueId val="{00000000-7B39-4943-A4D5-31B0FEB1D9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REDEMPTION</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07781921996593"/>
          <c:y val="0.40963503649635036"/>
          <c:w val="0.81506837961044343"/>
          <c:h val="0.30634251010594477"/>
        </c:manualLayout>
      </c:layout>
      <c:barChart>
        <c:barDir val="col"/>
        <c:grouping val="stacked"/>
        <c:varyColors val="0"/>
        <c:ser>
          <c:idx val="0"/>
          <c:order val="0"/>
          <c:spPr>
            <a:solidFill>
              <a:schemeClr val="accent1"/>
            </a:solidFill>
            <a:ln>
              <a:noFill/>
            </a:ln>
            <a:effectLst/>
          </c:spPr>
          <c:invertIfNegative val="0"/>
          <c:cat>
            <c:strRef>
              <c:f>'PIVOT TABLES'!$C$12:$C$15</c:f>
              <c:strCache>
                <c:ptCount val="4"/>
                <c:pt idx="0">
                  <c:v>Kenya</c:v>
                </c:pt>
                <c:pt idx="1">
                  <c:v>Nigeria</c:v>
                </c:pt>
                <c:pt idx="2">
                  <c:v>Rwanda</c:v>
                </c:pt>
                <c:pt idx="3">
                  <c:v>South Africa</c:v>
                </c:pt>
              </c:strCache>
            </c:strRef>
          </c:cat>
          <c:val>
            <c:numRef>
              <c:f>'PIVOT TABLES'!$D$12:$D$15</c:f>
              <c:numCache>
                <c:formatCode>General</c:formatCode>
                <c:ptCount val="4"/>
                <c:pt idx="0">
                  <c:v>346</c:v>
                </c:pt>
                <c:pt idx="1">
                  <c:v>39</c:v>
                </c:pt>
                <c:pt idx="2">
                  <c:v>109</c:v>
                </c:pt>
                <c:pt idx="3">
                  <c:v>35</c:v>
                </c:pt>
              </c:numCache>
            </c:numRef>
          </c:val>
          <c:extLst>
            <c:ext xmlns:c16="http://schemas.microsoft.com/office/drawing/2014/chart" uri="{C3380CC4-5D6E-409C-BE32-E72D297353CC}">
              <c16:uniqueId val="{00000000-9CD5-43AE-A5B9-E1AEB68EB43F}"/>
            </c:ext>
          </c:extLst>
        </c:ser>
        <c:dLbls>
          <c:showLegendKey val="0"/>
          <c:showVal val="0"/>
          <c:showCatName val="0"/>
          <c:showSerName val="0"/>
          <c:showPercent val="0"/>
          <c:showBubbleSize val="0"/>
        </c:dLbls>
        <c:gapWidth val="150"/>
        <c:overlap val="100"/>
        <c:axId val="1014120432"/>
        <c:axId val="1013203264"/>
      </c:barChart>
      <c:catAx>
        <c:axId val="10141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03264"/>
        <c:crosses val="autoZero"/>
        <c:auto val="1"/>
        <c:lblAlgn val="ctr"/>
        <c:lblOffset val="100"/>
        <c:noMultiLvlLbl val="0"/>
      </c:catAx>
      <c:valAx>
        <c:axId val="101320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1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SATISFACTION BY COUNTRY</cx:v>
        </cx:txData>
      </cx:tx>
      <cx:txPr>
        <a:bodyPr spcFirstLastPara="1" vertOverflow="ellipsis" horzOverflow="overflow" wrap="square" lIns="0" tIns="0" rIns="0" bIns="0" anchor="ctr" anchorCtr="1"/>
        <a:lstStyle/>
        <a:p>
          <a:pPr algn="ctr" rtl="0">
            <a:defRPr sz="1100">
              <a:solidFill>
                <a:srgbClr val="002060"/>
              </a:solidFill>
            </a:defRPr>
          </a:pPr>
          <a:r>
            <a:rPr lang="en-US" sz="1100" b="1" i="0" u="none" strike="noStrike" baseline="0">
              <a:solidFill>
                <a:srgbClr val="002060"/>
              </a:solidFill>
              <a:latin typeface="Calibri"/>
              <a:ea typeface="Calibri"/>
              <a:cs typeface="Calibri"/>
            </a:rPr>
            <a:t>SATISFACTION BY COUNTRY</a:t>
          </a:r>
        </a:p>
      </cx:txPr>
    </cx:title>
    <cx:plotArea>
      <cx:plotAreaRegion>
        <cx:series layoutId="funnel" uniqueId="{6E635E6D-5279-4505-AE38-E9DE4F00B463}">
          <cx: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cx:spPr>
          <cx:data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Calibri"/>
              <a:ea typeface="Calibri"/>
              <a:cs typeface="Calibri"/>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SATISFACTION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SATISFACTION BY COUNTRY</a:t>
          </a:r>
        </a:p>
      </cx:txPr>
    </cx:title>
    <cx:plotArea>
      <cx:plotAreaRegion>
        <cx:series layoutId="funnel" uniqueId="{6E635E6D-5279-4505-AE38-E9DE4F00B463}">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openclipart.org/detail/13204/flag-of-south-africa" TargetMode="External"/><Relationship Id="rId13" Type="http://schemas.openxmlformats.org/officeDocument/2006/relationships/chart" Target="../charts/chart4.xml"/><Relationship Id="rId18" Type="http://schemas.openxmlformats.org/officeDocument/2006/relationships/image" Target="../media/image7.svg"/><Relationship Id="rId26" Type="http://schemas.openxmlformats.org/officeDocument/2006/relationships/hyperlink" Target="mailto:josphatngila205@gmail.com?subject=Sand%20Technologies%20Reward%20Dashboard" TargetMode="External"/><Relationship Id="rId3" Type="http://schemas.openxmlformats.org/officeDocument/2006/relationships/image" Target="../media/image2.png"/><Relationship Id="rId21" Type="http://schemas.openxmlformats.org/officeDocument/2006/relationships/image" Target="../media/image9.svg"/><Relationship Id="rId7" Type="http://schemas.openxmlformats.org/officeDocument/2006/relationships/image" Target="../media/image4.png"/><Relationship Id="rId12" Type="http://schemas.microsoft.com/office/2014/relationships/chartEx" Target="../charts/chartEx1.xml"/><Relationship Id="rId17" Type="http://schemas.openxmlformats.org/officeDocument/2006/relationships/image" Target="../media/image6.png"/><Relationship Id="rId25" Type="http://schemas.openxmlformats.org/officeDocument/2006/relationships/image" Target="../media/image12.png"/><Relationship Id="rId2" Type="http://schemas.openxmlformats.org/officeDocument/2006/relationships/hyperlink" Target="https://pixabay.com/en/kenya-flag-national-symbol-country-26952/" TargetMode="External"/><Relationship Id="rId16" Type="http://schemas.openxmlformats.org/officeDocument/2006/relationships/hyperlink" Target="#'Dashboard Creation'!A1"/><Relationship Id="rId20" Type="http://schemas.openxmlformats.org/officeDocument/2006/relationships/image" Target="../media/image8.png"/><Relationship Id="rId29" Type="http://schemas.openxmlformats.org/officeDocument/2006/relationships/hyperlink" Target="#'VISUAL INSIGHT REPORT'!A1"/><Relationship Id="rId1" Type="http://schemas.openxmlformats.org/officeDocument/2006/relationships/image" Target="../media/image1.png"/><Relationship Id="rId6" Type="http://schemas.openxmlformats.org/officeDocument/2006/relationships/hyperlink" Target="http://www.public-domain-image.com/free-images/flags-of-the-world/flag-of-nigeria" TargetMode="External"/><Relationship Id="rId11" Type="http://schemas.openxmlformats.org/officeDocument/2006/relationships/chart" Target="../charts/chart3.xml"/><Relationship Id="rId24" Type="http://schemas.openxmlformats.org/officeDocument/2006/relationships/image" Target="../media/image11.svg"/><Relationship Id="rId5" Type="http://schemas.openxmlformats.org/officeDocument/2006/relationships/image" Target="../media/image3.jpeg"/><Relationship Id="rId15" Type="http://schemas.openxmlformats.org/officeDocument/2006/relationships/hyperlink" Target="https://www.pngall.com/clapping-hands-png/" TargetMode="External"/><Relationship Id="rId23" Type="http://schemas.openxmlformats.org/officeDocument/2006/relationships/image" Target="../media/image10.png"/><Relationship Id="rId28" Type="http://schemas.openxmlformats.org/officeDocument/2006/relationships/image" Target="../media/image14.svg"/><Relationship Id="rId10" Type="http://schemas.openxmlformats.org/officeDocument/2006/relationships/chart" Target="../charts/chart2.xml"/><Relationship Id="rId19" Type="http://schemas.openxmlformats.org/officeDocument/2006/relationships/hyperlink" Target="#'PIVOT TABLES'!A1"/><Relationship Id="rId31" Type="http://schemas.openxmlformats.org/officeDocument/2006/relationships/image" Target="../media/image16.svg"/><Relationship Id="rId4" Type="http://schemas.openxmlformats.org/officeDocument/2006/relationships/hyperlink" Target="https://sw.wikipedia.org/wiki/Rwanda" TargetMode="External"/><Relationship Id="rId9" Type="http://schemas.openxmlformats.org/officeDocument/2006/relationships/chart" Target="../charts/chart1.xml"/><Relationship Id="rId14" Type="http://schemas.openxmlformats.org/officeDocument/2006/relationships/image" Target="../media/image5.png"/><Relationship Id="rId22" Type="http://schemas.openxmlformats.org/officeDocument/2006/relationships/hyperlink" Target="#Raw_Reward_Data!A1"/><Relationship Id="rId27" Type="http://schemas.openxmlformats.org/officeDocument/2006/relationships/image" Target="../media/image13.png"/><Relationship Id="rId30" Type="http://schemas.openxmlformats.org/officeDocument/2006/relationships/image" Target="../media/image1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253999</xdr:colOff>
      <xdr:row>0</xdr:row>
      <xdr:rowOff>116416</xdr:rowOff>
    </xdr:from>
    <xdr:to>
      <xdr:col>15</xdr:col>
      <xdr:colOff>571499</xdr:colOff>
      <xdr:row>4</xdr:row>
      <xdr:rowOff>105833</xdr:rowOff>
    </xdr:to>
    <xdr:sp macro="" textlink="">
      <xdr:nvSpPr>
        <xdr:cNvPr id="3" name="Rectangle: Rounded Corners 2">
          <a:extLst>
            <a:ext uri="{FF2B5EF4-FFF2-40B4-BE49-F238E27FC236}">
              <a16:creationId xmlns:a16="http://schemas.microsoft.com/office/drawing/2014/main" id="{696469EE-C118-4347-AEAD-1591D0A0C22E}"/>
            </a:ext>
          </a:extLst>
        </xdr:cNvPr>
        <xdr:cNvSpPr/>
      </xdr:nvSpPr>
      <xdr:spPr>
        <a:xfrm>
          <a:off x="1481666" y="116416"/>
          <a:ext cx="8297333" cy="751417"/>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84667</xdr:colOff>
      <xdr:row>0</xdr:row>
      <xdr:rowOff>52916</xdr:rowOff>
    </xdr:from>
    <xdr:to>
      <xdr:col>2</xdr:col>
      <xdr:colOff>148166</xdr:colOff>
      <xdr:row>26</xdr:row>
      <xdr:rowOff>190499</xdr:rowOff>
    </xdr:to>
    <xdr:sp macro="" textlink="">
      <xdr:nvSpPr>
        <xdr:cNvPr id="4" name="Rectangle: Rounded Corners 3">
          <a:extLst>
            <a:ext uri="{FF2B5EF4-FFF2-40B4-BE49-F238E27FC236}">
              <a16:creationId xmlns:a16="http://schemas.microsoft.com/office/drawing/2014/main" id="{4709D13C-E02A-474E-B08A-975D646B95BB}"/>
            </a:ext>
          </a:extLst>
        </xdr:cNvPr>
        <xdr:cNvSpPr/>
      </xdr:nvSpPr>
      <xdr:spPr>
        <a:xfrm>
          <a:off x="698500" y="52916"/>
          <a:ext cx="677333" cy="5090583"/>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169333</xdr:colOff>
      <xdr:row>0</xdr:row>
      <xdr:rowOff>74083</xdr:rowOff>
    </xdr:from>
    <xdr:ext cx="2582334" cy="370417"/>
    <xdr:sp macro="" textlink="">
      <xdr:nvSpPr>
        <xdr:cNvPr id="5" name="TextBox 4">
          <a:extLst>
            <a:ext uri="{FF2B5EF4-FFF2-40B4-BE49-F238E27FC236}">
              <a16:creationId xmlns:a16="http://schemas.microsoft.com/office/drawing/2014/main" id="{C1CA0E7B-BE2F-4ABE-82A8-6F0F4F8E2735}"/>
            </a:ext>
          </a:extLst>
        </xdr:cNvPr>
        <xdr:cNvSpPr txBox="1"/>
      </xdr:nvSpPr>
      <xdr:spPr>
        <a:xfrm>
          <a:off x="4466166" y="74083"/>
          <a:ext cx="2582334" cy="3704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a:solidFill>
                <a:schemeClr val="accent4"/>
              </a:solidFill>
            </a:rPr>
            <a:t>REWARD DASHBOARD</a:t>
          </a:r>
        </a:p>
      </xdr:txBody>
    </xdr:sp>
    <xdr:clientData/>
  </xdr:oneCellAnchor>
  <xdr:twoCellAnchor>
    <xdr:from>
      <xdr:col>2</xdr:col>
      <xdr:colOff>254000</xdr:colOff>
      <xdr:row>4</xdr:row>
      <xdr:rowOff>169333</xdr:rowOff>
    </xdr:from>
    <xdr:to>
      <xdr:col>3</xdr:col>
      <xdr:colOff>603251</xdr:colOff>
      <xdr:row>26</xdr:row>
      <xdr:rowOff>127000</xdr:rowOff>
    </xdr:to>
    <xdr:sp macro="" textlink="">
      <xdr:nvSpPr>
        <xdr:cNvPr id="8" name="Rectangle: Rounded Corners 7">
          <a:extLst>
            <a:ext uri="{FF2B5EF4-FFF2-40B4-BE49-F238E27FC236}">
              <a16:creationId xmlns:a16="http://schemas.microsoft.com/office/drawing/2014/main" id="{FCE5B4D7-16DC-4C53-8B44-8A93D2E24B27}"/>
            </a:ext>
          </a:extLst>
        </xdr:cNvPr>
        <xdr:cNvSpPr/>
      </xdr:nvSpPr>
      <xdr:spPr>
        <a:xfrm>
          <a:off x="1481667" y="931333"/>
          <a:ext cx="963084" cy="4148667"/>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158749</xdr:colOff>
      <xdr:row>4</xdr:row>
      <xdr:rowOff>162983</xdr:rowOff>
    </xdr:from>
    <xdr:to>
      <xdr:col>6</xdr:col>
      <xdr:colOff>497417</xdr:colOff>
      <xdr:row>8</xdr:row>
      <xdr:rowOff>179917</xdr:rowOff>
    </xdr:to>
    <xdr:sp macro="" textlink="">
      <xdr:nvSpPr>
        <xdr:cNvPr id="9" name="Rectangle: Rounded Corners 8">
          <a:extLst>
            <a:ext uri="{FF2B5EF4-FFF2-40B4-BE49-F238E27FC236}">
              <a16:creationId xmlns:a16="http://schemas.microsoft.com/office/drawing/2014/main" id="{F6196568-1D98-40CB-AEE9-9B9A90B7CEAD}"/>
            </a:ext>
          </a:extLst>
        </xdr:cNvPr>
        <xdr:cNvSpPr/>
      </xdr:nvSpPr>
      <xdr:spPr>
        <a:xfrm>
          <a:off x="2614082" y="924983"/>
          <a:ext cx="1566335" cy="778934"/>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201084</xdr:colOff>
      <xdr:row>5</xdr:row>
      <xdr:rowOff>21167</xdr:rowOff>
    </xdr:from>
    <xdr:to>
      <xdr:col>6</xdr:col>
      <xdr:colOff>465667</xdr:colOff>
      <xdr:row>6</xdr:row>
      <xdr:rowOff>116417</xdr:rowOff>
    </xdr:to>
    <xdr:sp macro="" textlink="">
      <xdr:nvSpPr>
        <xdr:cNvPr id="10" name="TextBox 9">
          <a:extLst>
            <a:ext uri="{FF2B5EF4-FFF2-40B4-BE49-F238E27FC236}">
              <a16:creationId xmlns:a16="http://schemas.microsoft.com/office/drawing/2014/main" id="{D04BC17C-F0B4-487A-BB69-1AE9BD5C19A9}"/>
            </a:ext>
          </a:extLst>
        </xdr:cNvPr>
        <xdr:cNvSpPr txBox="1"/>
      </xdr:nvSpPr>
      <xdr:spPr>
        <a:xfrm>
          <a:off x="2656417" y="973667"/>
          <a:ext cx="1492250" cy="2857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7030A0"/>
              </a:solidFill>
            </a:rPr>
            <a:t>TOTAL REDEMPTIONS</a:t>
          </a:r>
        </a:p>
      </xdr:txBody>
    </xdr:sp>
    <xdr:clientData/>
  </xdr:twoCellAnchor>
  <xdr:twoCellAnchor>
    <xdr:from>
      <xdr:col>4</xdr:col>
      <xdr:colOff>243417</xdr:colOff>
      <xdr:row>6</xdr:row>
      <xdr:rowOff>148167</xdr:rowOff>
    </xdr:from>
    <xdr:to>
      <xdr:col>6</xdr:col>
      <xdr:colOff>391583</xdr:colOff>
      <xdr:row>8</xdr:row>
      <xdr:rowOff>116417</xdr:rowOff>
    </xdr:to>
    <xdr:sp macro="" textlink="'KPIS CALCULATION'!A7">
      <xdr:nvSpPr>
        <xdr:cNvPr id="11" name="TextBox 10">
          <a:extLst>
            <a:ext uri="{FF2B5EF4-FFF2-40B4-BE49-F238E27FC236}">
              <a16:creationId xmlns:a16="http://schemas.microsoft.com/office/drawing/2014/main" id="{92F19EAD-A235-40D0-9776-CCD1F5132A7E}"/>
            </a:ext>
          </a:extLst>
        </xdr:cNvPr>
        <xdr:cNvSpPr txBox="1"/>
      </xdr:nvSpPr>
      <xdr:spPr>
        <a:xfrm>
          <a:off x="2698750" y="1291167"/>
          <a:ext cx="1375833" cy="349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245E6B-5DC0-486D-82DA-B882DDEA1AC4}" type="TxLink">
            <a:rPr lang="en-US" sz="1400" b="1" i="0" u="none" strike="noStrike">
              <a:solidFill>
                <a:srgbClr val="000000"/>
              </a:solidFill>
              <a:latin typeface="Calibri"/>
              <a:ea typeface="Calibri"/>
              <a:cs typeface="Calibri"/>
            </a:rPr>
            <a:pPr algn="ctr"/>
            <a:t>529</a:t>
          </a:fld>
          <a:endParaRPr lang="en-US" sz="1400" b="1"/>
        </a:p>
      </xdr:txBody>
    </xdr:sp>
    <xdr:clientData/>
  </xdr:twoCellAnchor>
  <xdr:twoCellAnchor>
    <xdr:from>
      <xdr:col>7</xdr:col>
      <xdr:colOff>0</xdr:colOff>
      <xdr:row>4</xdr:row>
      <xdr:rowOff>152398</xdr:rowOff>
    </xdr:from>
    <xdr:to>
      <xdr:col>9</xdr:col>
      <xdr:colOff>522817</xdr:colOff>
      <xdr:row>8</xdr:row>
      <xdr:rowOff>158749</xdr:rowOff>
    </xdr:to>
    <xdr:sp macro="" textlink="">
      <xdr:nvSpPr>
        <xdr:cNvPr id="12" name="Rectangle: Rounded Corners 11">
          <a:extLst>
            <a:ext uri="{FF2B5EF4-FFF2-40B4-BE49-F238E27FC236}">
              <a16:creationId xmlns:a16="http://schemas.microsoft.com/office/drawing/2014/main" id="{26B706D6-F56D-4ECE-992C-7CE8676CB9DD}"/>
            </a:ext>
          </a:extLst>
        </xdr:cNvPr>
        <xdr:cNvSpPr/>
      </xdr:nvSpPr>
      <xdr:spPr>
        <a:xfrm>
          <a:off x="4296833" y="914398"/>
          <a:ext cx="1750484" cy="768351"/>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10584</xdr:colOff>
      <xdr:row>4</xdr:row>
      <xdr:rowOff>146050</xdr:rowOff>
    </xdr:from>
    <xdr:to>
      <xdr:col>12</xdr:col>
      <xdr:colOff>548216</xdr:colOff>
      <xdr:row>8</xdr:row>
      <xdr:rowOff>152401</xdr:rowOff>
    </xdr:to>
    <xdr:sp macro="" textlink="">
      <xdr:nvSpPr>
        <xdr:cNvPr id="13" name="Rectangle: Rounded Corners 12">
          <a:extLst>
            <a:ext uri="{FF2B5EF4-FFF2-40B4-BE49-F238E27FC236}">
              <a16:creationId xmlns:a16="http://schemas.microsoft.com/office/drawing/2014/main" id="{FB548B8C-C4A1-4F74-9253-95B9F043BDB3}"/>
            </a:ext>
          </a:extLst>
        </xdr:cNvPr>
        <xdr:cNvSpPr/>
      </xdr:nvSpPr>
      <xdr:spPr>
        <a:xfrm>
          <a:off x="6148917" y="908050"/>
          <a:ext cx="1765299" cy="768351"/>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52916</xdr:colOff>
      <xdr:row>4</xdr:row>
      <xdr:rowOff>150283</xdr:rowOff>
    </xdr:from>
    <xdr:to>
      <xdr:col>15</xdr:col>
      <xdr:colOff>560916</xdr:colOff>
      <xdr:row>8</xdr:row>
      <xdr:rowOff>156634</xdr:rowOff>
    </xdr:to>
    <xdr:sp macro="" textlink="">
      <xdr:nvSpPr>
        <xdr:cNvPr id="14" name="Rectangle: Rounded Corners 13">
          <a:extLst>
            <a:ext uri="{FF2B5EF4-FFF2-40B4-BE49-F238E27FC236}">
              <a16:creationId xmlns:a16="http://schemas.microsoft.com/office/drawing/2014/main" id="{A274174F-5263-4DF6-A8C2-97F9E8B3234C}"/>
            </a:ext>
          </a:extLst>
        </xdr:cNvPr>
        <xdr:cNvSpPr/>
      </xdr:nvSpPr>
      <xdr:spPr>
        <a:xfrm>
          <a:off x="8032749" y="912283"/>
          <a:ext cx="1735667" cy="768351"/>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381000</xdr:colOff>
      <xdr:row>0</xdr:row>
      <xdr:rowOff>48684</xdr:rowOff>
    </xdr:from>
    <xdr:to>
      <xdr:col>15</xdr:col>
      <xdr:colOff>522817</xdr:colOff>
      <xdr:row>1</xdr:row>
      <xdr:rowOff>148168</xdr:rowOff>
    </xdr:to>
    <xdr:sp macro="" textlink="">
      <xdr:nvSpPr>
        <xdr:cNvPr id="15" name="Rectangle: Rounded Corners 14">
          <a:extLst>
            <a:ext uri="{FF2B5EF4-FFF2-40B4-BE49-F238E27FC236}">
              <a16:creationId xmlns:a16="http://schemas.microsoft.com/office/drawing/2014/main" id="{8DC039C3-FF0E-4182-8415-D3E1F3823D92}"/>
            </a:ext>
          </a:extLst>
        </xdr:cNvPr>
        <xdr:cNvSpPr/>
      </xdr:nvSpPr>
      <xdr:spPr>
        <a:xfrm>
          <a:off x="7747000" y="48684"/>
          <a:ext cx="1983317" cy="28998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7030A0"/>
              </a:solidFill>
            </a:rPr>
            <a:t>TOTAL REWARDS AMOUNT</a:t>
          </a:r>
        </a:p>
      </xdr:txBody>
    </xdr:sp>
    <xdr:clientData/>
  </xdr:twoCellAnchor>
  <xdr:twoCellAnchor>
    <xdr:from>
      <xdr:col>12</xdr:col>
      <xdr:colOff>478366</xdr:colOff>
      <xdr:row>1</xdr:row>
      <xdr:rowOff>169334</xdr:rowOff>
    </xdr:from>
    <xdr:to>
      <xdr:col>15</xdr:col>
      <xdr:colOff>469900</xdr:colOff>
      <xdr:row>3</xdr:row>
      <xdr:rowOff>84668</xdr:rowOff>
    </xdr:to>
    <xdr:sp macro="" textlink="'PIVOT TABLES'!C8">
      <xdr:nvSpPr>
        <xdr:cNvPr id="16" name="Rectangle: Rounded Corners 15">
          <a:extLst>
            <a:ext uri="{FF2B5EF4-FFF2-40B4-BE49-F238E27FC236}">
              <a16:creationId xmlns:a16="http://schemas.microsoft.com/office/drawing/2014/main" id="{FAFBC6DE-D089-4E24-A892-6E7ACE2AA852}"/>
            </a:ext>
          </a:extLst>
        </xdr:cNvPr>
        <xdr:cNvSpPr/>
      </xdr:nvSpPr>
      <xdr:spPr>
        <a:xfrm>
          <a:off x="7844366" y="359834"/>
          <a:ext cx="1833034" cy="29633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EA0ADFA-379F-40B3-80B0-8F5A4F2A4B0B}" type="TxLink">
            <a:rPr lang="en-US" sz="1400" b="1" i="0" u="none" strike="noStrike">
              <a:solidFill>
                <a:srgbClr val="000000"/>
              </a:solidFill>
              <a:latin typeface="Calibri"/>
              <a:ea typeface="Calibri"/>
              <a:cs typeface="Calibri"/>
            </a:rPr>
            <a:pPr algn="ctr"/>
            <a:t>4835</a:t>
          </a:fld>
          <a:endParaRPr lang="en-US" sz="1400"/>
        </a:p>
      </xdr:txBody>
    </xdr:sp>
    <xdr:clientData/>
  </xdr:twoCellAnchor>
  <xdr:twoCellAnchor>
    <xdr:from>
      <xdr:col>6</xdr:col>
      <xdr:colOff>603250</xdr:colOff>
      <xdr:row>5</xdr:row>
      <xdr:rowOff>21167</xdr:rowOff>
    </xdr:from>
    <xdr:to>
      <xdr:col>9</xdr:col>
      <xdr:colOff>455084</xdr:colOff>
      <xdr:row>6</xdr:row>
      <xdr:rowOff>148167</xdr:rowOff>
    </xdr:to>
    <xdr:sp macro="" textlink="'PIVOT TABLES'!C8">
      <xdr:nvSpPr>
        <xdr:cNvPr id="17" name="Rectangle: Rounded Corners 16">
          <a:extLst>
            <a:ext uri="{FF2B5EF4-FFF2-40B4-BE49-F238E27FC236}">
              <a16:creationId xmlns:a16="http://schemas.microsoft.com/office/drawing/2014/main" id="{476222D7-D7BA-4547-A34A-0F80976DC9A1}"/>
            </a:ext>
          </a:extLst>
        </xdr:cNvPr>
        <xdr:cNvSpPr/>
      </xdr:nvSpPr>
      <xdr:spPr>
        <a:xfrm>
          <a:off x="4286250" y="973667"/>
          <a:ext cx="1693334" cy="317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7030A0"/>
              </a:solidFill>
            </a:rPr>
            <a:t>COST OF REDEMPTION</a:t>
          </a:r>
        </a:p>
      </xdr:txBody>
    </xdr:sp>
    <xdr:clientData/>
  </xdr:twoCellAnchor>
  <xdr:twoCellAnchor>
    <xdr:from>
      <xdr:col>7</xdr:col>
      <xdr:colOff>0</xdr:colOff>
      <xdr:row>6</xdr:row>
      <xdr:rowOff>169333</xdr:rowOff>
    </xdr:from>
    <xdr:to>
      <xdr:col>9</xdr:col>
      <xdr:colOff>465667</xdr:colOff>
      <xdr:row>8</xdr:row>
      <xdr:rowOff>105833</xdr:rowOff>
    </xdr:to>
    <xdr:sp macro="" textlink="'KPIS CALCULATION'!A13">
      <xdr:nvSpPr>
        <xdr:cNvPr id="18" name="Rectangle: Rounded Corners 17">
          <a:extLst>
            <a:ext uri="{FF2B5EF4-FFF2-40B4-BE49-F238E27FC236}">
              <a16:creationId xmlns:a16="http://schemas.microsoft.com/office/drawing/2014/main" id="{C6F38216-B2DF-4A12-AE84-19C20013CFDF}"/>
            </a:ext>
          </a:extLst>
        </xdr:cNvPr>
        <xdr:cNvSpPr/>
      </xdr:nvSpPr>
      <xdr:spPr>
        <a:xfrm>
          <a:off x="4296833" y="1312333"/>
          <a:ext cx="1693334" cy="3175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B544A59-99B6-452C-90AE-84DEA14765D4}" type="TxLink">
            <a:rPr lang="en-US" sz="1400" b="1" i="0" u="none" strike="noStrike">
              <a:solidFill>
                <a:srgbClr val="000000"/>
              </a:solidFill>
              <a:latin typeface="Calibri"/>
              <a:ea typeface="Calibri"/>
              <a:cs typeface="Calibri"/>
            </a:rPr>
            <a:pPr algn="ctr"/>
            <a:t>5242</a:t>
          </a:fld>
          <a:endParaRPr lang="en-US" sz="1400" b="1"/>
        </a:p>
      </xdr:txBody>
    </xdr:sp>
    <xdr:clientData/>
  </xdr:twoCellAnchor>
  <xdr:twoCellAnchor>
    <xdr:from>
      <xdr:col>10</xdr:col>
      <xdr:colOff>21167</xdr:colOff>
      <xdr:row>4</xdr:row>
      <xdr:rowOff>179916</xdr:rowOff>
    </xdr:from>
    <xdr:to>
      <xdr:col>12</xdr:col>
      <xdr:colOff>423333</xdr:colOff>
      <xdr:row>6</xdr:row>
      <xdr:rowOff>116417</xdr:rowOff>
    </xdr:to>
    <xdr:sp macro="" textlink="'KPIS CALCULATION'!A13">
      <xdr:nvSpPr>
        <xdr:cNvPr id="19" name="Rectangle: Rounded Corners 18">
          <a:extLst>
            <a:ext uri="{FF2B5EF4-FFF2-40B4-BE49-F238E27FC236}">
              <a16:creationId xmlns:a16="http://schemas.microsoft.com/office/drawing/2014/main" id="{391D8A4C-7C9D-4767-8770-8D412C7A17D4}"/>
            </a:ext>
          </a:extLst>
        </xdr:cNvPr>
        <xdr:cNvSpPr/>
      </xdr:nvSpPr>
      <xdr:spPr>
        <a:xfrm>
          <a:off x="6159500" y="941916"/>
          <a:ext cx="1629833" cy="31750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rgbClr val="7030A0"/>
              </a:solidFill>
            </a:rPr>
            <a:t>AVG</a:t>
          </a:r>
          <a:r>
            <a:rPr lang="en-US" sz="1100" b="1" baseline="0">
              <a:solidFill>
                <a:srgbClr val="7030A0"/>
              </a:solidFill>
            </a:rPr>
            <a:t> SATISFACTION </a:t>
          </a:r>
          <a:endParaRPr lang="en-US" sz="1100" b="1">
            <a:solidFill>
              <a:srgbClr val="7030A0"/>
            </a:solidFill>
          </a:endParaRPr>
        </a:p>
      </xdr:txBody>
    </xdr:sp>
    <xdr:clientData/>
  </xdr:twoCellAnchor>
  <xdr:twoCellAnchor>
    <xdr:from>
      <xdr:col>10</xdr:col>
      <xdr:colOff>31751</xdr:colOff>
      <xdr:row>6</xdr:row>
      <xdr:rowOff>137582</xdr:rowOff>
    </xdr:from>
    <xdr:to>
      <xdr:col>12</xdr:col>
      <xdr:colOff>433917</xdr:colOff>
      <xdr:row>8</xdr:row>
      <xdr:rowOff>74083</xdr:rowOff>
    </xdr:to>
    <xdr:sp macro="" textlink="'KPIS CALCULATION'!A16">
      <xdr:nvSpPr>
        <xdr:cNvPr id="20" name="Rectangle: Rounded Corners 19">
          <a:extLst>
            <a:ext uri="{FF2B5EF4-FFF2-40B4-BE49-F238E27FC236}">
              <a16:creationId xmlns:a16="http://schemas.microsoft.com/office/drawing/2014/main" id="{1AF7EFE0-56AF-40CC-9514-5EC1CBAB6D30}"/>
            </a:ext>
          </a:extLst>
        </xdr:cNvPr>
        <xdr:cNvSpPr/>
      </xdr:nvSpPr>
      <xdr:spPr>
        <a:xfrm>
          <a:off x="6170084" y="1280582"/>
          <a:ext cx="1629833" cy="31750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7C4FC10-9594-49B7-975D-9F999A83A959}" type="TxLink">
            <a:rPr lang="en-US" sz="1400" b="1" i="0" u="none" strike="noStrike">
              <a:solidFill>
                <a:srgbClr val="000000"/>
              </a:solidFill>
              <a:latin typeface="Calibri"/>
              <a:ea typeface="Calibri"/>
              <a:cs typeface="Calibri"/>
            </a:rPr>
            <a:pPr algn="ctr"/>
            <a:t>3.92</a:t>
          </a:fld>
          <a:endParaRPr lang="en-US" sz="1400" b="1"/>
        </a:p>
      </xdr:txBody>
    </xdr:sp>
    <xdr:clientData/>
  </xdr:twoCellAnchor>
  <xdr:twoCellAnchor>
    <xdr:from>
      <xdr:col>13</xdr:col>
      <xdr:colOff>52917</xdr:colOff>
      <xdr:row>4</xdr:row>
      <xdr:rowOff>179915</xdr:rowOff>
    </xdr:from>
    <xdr:to>
      <xdr:col>15</xdr:col>
      <xdr:colOff>455083</xdr:colOff>
      <xdr:row>6</xdr:row>
      <xdr:rowOff>116416</xdr:rowOff>
    </xdr:to>
    <xdr:sp macro="" textlink="'KPIS CALCULATION'!A13">
      <xdr:nvSpPr>
        <xdr:cNvPr id="21" name="Rectangle: Rounded Corners 20">
          <a:extLst>
            <a:ext uri="{FF2B5EF4-FFF2-40B4-BE49-F238E27FC236}">
              <a16:creationId xmlns:a16="http://schemas.microsoft.com/office/drawing/2014/main" id="{FE793972-5803-4486-BD38-D6BF8BA2808D}"/>
            </a:ext>
          </a:extLst>
        </xdr:cNvPr>
        <xdr:cNvSpPr/>
      </xdr:nvSpPr>
      <xdr:spPr>
        <a:xfrm>
          <a:off x="8032750" y="941915"/>
          <a:ext cx="1629833" cy="31750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rgbClr val="7030A0"/>
              </a:solidFill>
            </a:rPr>
            <a:t>COST PER REDEMPTION </a:t>
          </a:r>
          <a:endParaRPr lang="en-US" sz="1100" b="1">
            <a:solidFill>
              <a:srgbClr val="7030A0"/>
            </a:solidFill>
          </a:endParaRPr>
        </a:p>
      </xdr:txBody>
    </xdr:sp>
    <xdr:clientData/>
  </xdr:twoCellAnchor>
  <xdr:twoCellAnchor>
    <xdr:from>
      <xdr:col>13</xdr:col>
      <xdr:colOff>52916</xdr:colOff>
      <xdr:row>6</xdr:row>
      <xdr:rowOff>169332</xdr:rowOff>
    </xdr:from>
    <xdr:to>
      <xdr:col>15</xdr:col>
      <xdr:colOff>455082</xdr:colOff>
      <xdr:row>8</xdr:row>
      <xdr:rowOff>105833</xdr:rowOff>
    </xdr:to>
    <xdr:sp macro="" textlink="'KPIS CALCULATION'!A3">
      <xdr:nvSpPr>
        <xdr:cNvPr id="22" name="Rectangle: Rounded Corners 21">
          <a:extLst>
            <a:ext uri="{FF2B5EF4-FFF2-40B4-BE49-F238E27FC236}">
              <a16:creationId xmlns:a16="http://schemas.microsoft.com/office/drawing/2014/main" id="{388E9BBB-7FF3-49CA-92F8-CE5FDB29DAA7}"/>
            </a:ext>
          </a:extLst>
        </xdr:cNvPr>
        <xdr:cNvSpPr/>
      </xdr:nvSpPr>
      <xdr:spPr>
        <a:xfrm>
          <a:off x="8032749" y="1312332"/>
          <a:ext cx="1629833" cy="31750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2731B46-206B-4213-9F7E-E3437E449155}" type="TxLink">
            <a:rPr lang="en-US" sz="1400" b="1" i="0" u="none" strike="noStrike">
              <a:solidFill>
                <a:srgbClr val="000000"/>
              </a:solidFill>
              <a:latin typeface="Calibri"/>
              <a:ea typeface="Calibri"/>
              <a:cs typeface="Calibri"/>
            </a:rPr>
            <a:pPr algn="ctr"/>
            <a:t>52.42</a:t>
          </a:fld>
          <a:endParaRPr lang="en-US" sz="1400" b="1"/>
        </a:p>
      </xdr:txBody>
    </xdr:sp>
    <xdr:clientData/>
  </xdr:twoCellAnchor>
  <xdr:twoCellAnchor>
    <xdr:from>
      <xdr:col>10</xdr:col>
      <xdr:colOff>84668</xdr:colOff>
      <xdr:row>9</xdr:row>
      <xdr:rowOff>74083</xdr:rowOff>
    </xdr:from>
    <xdr:to>
      <xdr:col>15</xdr:col>
      <xdr:colOff>571500</xdr:colOff>
      <xdr:row>18</xdr:row>
      <xdr:rowOff>10584</xdr:rowOff>
    </xdr:to>
    <xdr:sp macro="" textlink="">
      <xdr:nvSpPr>
        <xdr:cNvPr id="24" name="Rectangle: Rounded Corners 23">
          <a:extLst>
            <a:ext uri="{FF2B5EF4-FFF2-40B4-BE49-F238E27FC236}">
              <a16:creationId xmlns:a16="http://schemas.microsoft.com/office/drawing/2014/main" id="{CAA5F086-9C33-48E6-A0E9-F57D6D411FF1}"/>
            </a:ext>
          </a:extLst>
        </xdr:cNvPr>
        <xdr:cNvSpPr/>
      </xdr:nvSpPr>
      <xdr:spPr>
        <a:xfrm>
          <a:off x="6223001" y="1788583"/>
          <a:ext cx="3555999" cy="1651001"/>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317500</xdr:colOff>
      <xdr:row>4</xdr:row>
      <xdr:rowOff>179918</xdr:rowOff>
    </xdr:from>
    <xdr:to>
      <xdr:col>3</xdr:col>
      <xdr:colOff>560917</xdr:colOff>
      <xdr:row>8</xdr:row>
      <xdr:rowOff>148168</xdr:rowOff>
    </xdr:to>
    <xdr:sp macro="" textlink="">
      <xdr:nvSpPr>
        <xdr:cNvPr id="25" name="Rectangle: Rounded Corners 24">
          <a:extLst>
            <a:ext uri="{FF2B5EF4-FFF2-40B4-BE49-F238E27FC236}">
              <a16:creationId xmlns:a16="http://schemas.microsoft.com/office/drawing/2014/main" id="{DDEEBB6A-E2D8-40B8-B90D-48A5909E8D39}"/>
            </a:ext>
          </a:extLst>
        </xdr:cNvPr>
        <xdr:cNvSpPr/>
      </xdr:nvSpPr>
      <xdr:spPr>
        <a:xfrm>
          <a:off x="1545167" y="941918"/>
          <a:ext cx="857250" cy="730250"/>
        </a:xfrm>
        <a:prstGeom prst="roundRect">
          <a:avLst/>
        </a:prstGeom>
        <a:solidFill>
          <a:schemeClr val="bg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306916</xdr:colOff>
      <xdr:row>5</xdr:row>
      <xdr:rowOff>31750</xdr:rowOff>
    </xdr:from>
    <xdr:to>
      <xdr:col>3</xdr:col>
      <xdr:colOff>497417</xdr:colOff>
      <xdr:row>8</xdr:row>
      <xdr:rowOff>84667</xdr:rowOff>
    </xdr:to>
    <xdr:sp macro="" textlink="">
      <xdr:nvSpPr>
        <xdr:cNvPr id="27" name="TextBox 26">
          <a:extLst>
            <a:ext uri="{FF2B5EF4-FFF2-40B4-BE49-F238E27FC236}">
              <a16:creationId xmlns:a16="http://schemas.microsoft.com/office/drawing/2014/main" id="{9CCC7CDA-8C0A-43BD-800E-A5C1984C5D7F}"/>
            </a:ext>
          </a:extLst>
        </xdr:cNvPr>
        <xdr:cNvSpPr txBox="1"/>
      </xdr:nvSpPr>
      <xdr:spPr>
        <a:xfrm>
          <a:off x="1534583" y="984250"/>
          <a:ext cx="804334" cy="6244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7030A0"/>
              </a:solidFill>
            </a:rPr>
            <a:t>REWARD AMT PER COUNTRY</a:t>
          </a:r>
        </a:p>
      </xdr:txBody>
    </xdr:sp>
    <xdr:clientData/>
  </xdr:twoCellAnchor>
  <xdr:twoCellAnchor>
    <xdr:from>
      <xdr:col>2</xdr:col>
      <xdr:colOff>218017</xdr:colOff>
      <xdr:row>8</xdr:row>
      <xdr:rowOff>148167</xdr:rowOff>
    </xdr:from>
    <xdr:to>
      <xdr:col>3</xdr:col>
      <xdr:colOff>582083</xdr:colOff>
      <xdr:row>12</xdr:row>
      <xdr:rowOff>158750</xdr:rowOff>
    </xdr:to>
    <xdr:sp macro="" textlink="">
      <xdr:nvSpPr>
        <xdr:cNvPr id="32" name="Rectangle: Rounded Corners 31">
          <a:extLst>
            <a:ext uri="{FF2B5EF4-FFF2-40B4-BE49-F238E27FC236}">
              <a16:creationId xmlns:a16="http://schemas.microsoft.com/office/drawing/2014/main" id="{AC8F0486-1DE3-4204-BBD3-6D15523B23F0}"/>
            </a:ext>
          </a:extLst>
        </xdr:cNvPr>
        <xdr:cNvSpPr/>
      </xdr:nvSpPr>
      <xdr:spPr>
        <a:xfrm>
          <a:off x="1445684" y="1672167"/>
          <a:ext cx="977899" cy="77258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228601</xdr:colOff>
      <xdr:row>13</xdr:row>
      <xdr:rowOff>8467</xdr:rowOff>
    </xdr:from>
    <xdr:to>
      <xdr:col>4</xdr:col>
      <xdr:colOff>2117</xdr:colOff>
      <xdr:row>17</xdr:row>
      <xdr:rowOff>42332</xdr:rowOff>
    </xdr:to>
    <xdr:sp macro="" textlink="">
      <xdr:nvSpPr>
        <xdr:cNvPr id="33" name="Rectangle: Rounded Corners 32">
          <a:extLst>
            <a:ext uri="{FF2B5EF4-FFF2-40B4-BE49-F238E27FC236}">
              <a16:creationId xmlns:a16="http://schemas.microsoft.com/office/drawing/2014/main" id="{38CA38C6-41D0-421B-A19A-706F0396D346}"/>
            </a:ext>
          </a:extLst>
        </xdr:cNvPr>
        <xdr:cNvSpPr/>
      </xdr:nvSpPr>
      <xdr:spPr>
        <a:xfrm>
          <a:off x="1456268" y="2484967"/>
          <a:ext cx="1001182" cy="79586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17</xdr:row>
      <xdr:rowOff>50802</xdr:rowOff>
    </xdr:from>
    <xdr:to>
      <xdr:col>4</xdr:col>
      <xdr:colOff>2115</xdr:colOff>
      <xdr:row>21</xdr:row>
      <xdr:rowOff>116418</xdr:rowOff>
    </xdr:to>
    <xdr:sp macro="" textlink="">
      <xdr:nvSpPr>
        <xdr:cNvPr id="34" name="Rectangle: Rounded Corners 33">
          <a:extLst>
            <a:ext uri="{FF2B5EF4-FFF2-40B4-BE49-F238E27FC236}">
              <a16:creationId xmlns:a16="http://schemas.microsoft.com/office/drawing/2014/main" id="{539433AF-8347-4975-B704-A68CCD1DACF9}"/>
            </a:ext>
          </a:extLst>
        </xdr:cNvPr>
        <xdr:cNvSpPr/>
      </xdr:nvSpPr>
      <xdr:spPr>
        <a:xfrm>
          <a:off x="1456266" y="3289302"/>
          <a:ext cx="1001182" cy="82761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207434</xdr:colOff>
      <xdr:row>21</xdr:row>
      <xdr:rowOff>137583</xdr:rowOff>
    </xdr:from>
    <xdr:to>
      <xdr:col>3</xdr:col>
      <xdr:colOff>594783</xdr:colOff>
      <xdr:row>26</xdr:row>
      <xdr:rowOff>31751</xdr:rowOff>
    </xdr:to>
    <xdr:sp macro="" textlink="">
      <xdr:nvSpPr>
        <xdr:cNvPr id="35" name="Rectangle: Rounded Corners 34">
          <a:extLst>
            <a:ext uri="{FF2B5EF4-FFF2-40B4-BE49-F238E27FC236}">
              <a16:creationId xmlns:a16="http://schemas.microsoft.com/office/drawing/2014/main" id="{47B24D21-569A-45C9-B88E-8DFC52798A75}"/>
            </a:ext>
          </a:extLst>
        </xdr:cNvPr>
        <xdr:cNvSpPr/>
      </xdr:nvSpPr>
      <xdr:spPr>
        <a:xfrm>
          <a:off x="1435101" y="4138083"/>
          <a:ext cx="1001182" cy="84666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349249</xdr:colOff>
      <xdr:row>9</xdr:row>
      <xdr:rowOff>10583</xdr:rowOff>
    </xdr:from>
    <xdr:to>
      <xdr:col>3</xdr:col>
      <xdr:colOff>497417</xdr:colOff>
      <xdr:row>10</xdr:row>
      <xdr:rowOff>127962</xdr:rowOff>
    </xdr:to>
    <xdr:pic>
      <xdr:nvPicPr>
        <xdr:cNvPr id="37" name="Picture 36">
          <a:extLst>
            <a:ext uri="{FF2B5EF4-FFF2-40B4-BE49-F238E27FC236}">
              <a16:creationId xmlns:a16="http://schemas.microsoft.com/office/drawing/2014/main" id="{CE3FFB47-A757-44CA-A388-B04C8A6FC5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576916" y="1725083"/>
          <a:ext cx="762001" cy="307879"/>
        </a:xfrm>
        <a:prstGeom prst="rect">
          <a:avLst/>
        </a:prstGeom>
      </xdr:spPr>
    </xdr:pic>
    <xdr:clientData/>
  </xdr:twoCellAnchor>
  <xdr:twoCellAnchor editAs="oneCell">
    <xdr:from>
      <xdr:col>2</xdr:col>
      <xdr:colOff>359833</xdr:colOff>
      <xdr:row>13</xdr:row>
      <xdr:rowOff>52917</xdr:rowOff>
    </xdr:from>
    <xdr:to>
      <xdr:col>3</xdr:col>
      <xdr:colOff>508000</xdr:colOff>
      <xdr:row>15</xdr:row>
      <xdr:rowOff>0</xdr:rowOff>
    </xdr:to>
    <xdr:pic>
      <xdr:nvPicPr>
        <xdr:cNvPr id="41" name="Picture 40">
          <a:extLst>
            <a:ext uri="{FF2B5EF4-FFF2-40B4-BE49-F238E27FC236}">
              <a16:creationId xmlns:a16="http://schemas.microsoft.com/office/drawing/2014/main" id="{27653E7A-1ABF-45C5-9287-45371EF1B5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587500" y="2529417"/>
          <a:ext cx="762000" cy="328083"/>
        </a:xfrm>
        <a:prstGeom prst="rect">
          <a:avLst/>
        </a:prstGeom>
      </xdr:spPr>
    </xdr:pic>
    <xdr:clientData/>
  </xdr:twoCellAnchor>
  <xdr:oneCellAnchor>
    <xdr:from>
      <xdr:col>3</xdr:col>
      <xdr:colOff>582084</xdr:colOff>
      <xdr:row>25</xdr:row>
      <xdr:rowOff>45457</xdr:rowOff>
    </xdr:from>
    <xdr:ext cx="3354916" cy="159172"/>
    <xdr:sp macro="" textlink="">
      <xdr:nvSpPr>
        <xdr:cNvPr id="42" name="TextBox 41">
          <a:extLst>
            <a:ext uri="{FF2B5EF4-FFF2-40B4-BE49-F238E27FC236}">
              <a16:creationId xmlns:a16="http://schemas.microsoft.com/office/drawing/2014/main" id="{6D07346A-3A01-4AEA-98BA-66444A497F54}"/>
            </a:ext>
          </a:extLst>
        </xdr:cNvPr>
        <xdr:cNvSpPr txBox="1"/>
      </xdr:nvSpPr>
      <xdr:spPr>
        <a:xfrm>
          <a:off x="2423584" y="4807957"/>
          <a:ext cx="3354916" cy="159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2</xdr:col>
      <xdr:colOff>317500</xdr:colOff>
      <xdr:row>17</xdr:row>
      <xdr:rowOff>137582</xdr:rowOff>
    </xdr:from>
    <xdr:to>
      <xdr:col>3</xdr:col>
      <xdr:colOff>508000</xdr:colOff>
      <xdr:row>19</xdr:row>
      <xdr:rowOff>95250</xdr:rowOff>
    </xdr:to>
    <xdr:pic>
      <xdr:nvPicPr>
        <xdr:cNvPr id="44" name="Picture 43">
          <a:extLst>
            <a:ext uri="{FF2B5EF4-FFF2-40B4-BE49-F238E27FC236}">
              <a16:creationId xmlns:a16="http://schemas.microsoft.com/office/drawing/2014/main" id="{BA56DCDB-53AB-4043-A2A2-09FA94A0260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545167" y="3376082"/>
          <a:ext cx="804333" cy="338668"/>
        </a:xfrm>
        <a:prstGeom prst="rect">
          <a:avLst/>
        </a:prstGeom>
      </xdr:spPr>
    </xdr:pic>
    <xdr:clientData/>
  </xdr:twoCellAnchor>
  <xdr:twoCellAnchor editAs="oneCell">
    <xdr:from>
      <xdr:col>2</xdr:col>
      <xdr:colOff>338667</xdr:colOff>
      <xdr:row>22</xdr:row>
      <xdr:rowOff>31750</xdr:rowOff>
    </xdr:from>
    <xdr:to>
      <xdr:col>3</xdr:col>
      <xdr:colOff>497418</xdr:colOff>
      <xdr:row>23</xdr:row>
      <xdr:rowOff>148167</xdr:rowOff>
    </xdr:to>
    <xdr:pic>
      <xdr:nvPicPr>
        <xdr:cNvPr id="46" name="Picture 45">
          <a:extLst>
            <a:ext uri="{FF2B5EF4-FFF2-40B4-BE49-F238E27FC236}">
              <a16:creationId xmlns:a16="http://schemas.microsoft.com/office/drawing/2014/main" id="{38CEA539-1443-4B01-912D-FB2D31D64F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566334" y="4222750"/>
          <a:ext cx="772584" cy="306917"/>
        </a:xfrm>
        <a:prstGeom prst="rect">
          <a:avLst/>
        </a:prstGeom>
      </xdr:spPr>
    </xdr:pic>
    <xdr:clientData/>
  </xdr:twoCellAnchor>
  <xdr:twoCellAnchor>
    <xdr:from>
      <xdr:col>2</xdr:col>
      <xdr:colOff>349251</xdr:colOff>
      <xdr:row>10</xdr:row>
      <xdr:rowOff>158751</xdr:rowOff>
    </xdr:from>
    <xdr:to>
      <xdr:col>3</xdr:col>
      <xdr:colOff>497418</xdr:colOff>
      <xdr:row>12</xdr:row>
      <xdr:rowOff>105834</xdr:rowOff>
    </xdr:to>
    <xdr:sp macro="" textlink="'PIVOT TABLES'!C4">
      <xdr:nvSpPr>
        <xdr:cNvPr id="47" name="TextBox 46">
          <a:extLst>
            <a:ext uri="{FF2B5EF4-FFF2-40B4-BE49-F238E27FC236}">
              <a16:creationId xmlns:a16="http://schemas.microsoft.com/office/drawing/2014/main" id="{A1652C53-0065-4414-AEF7-0BC1AECC5644}"/>
            </a:ext>
          </a:extLst>
        </xdr:cNvPr>
        <xdr:cNvSpPr txBox="1"/>
      </xdr:nvSpPr>
      <xdr:spPr>
        <a:xfrm>
          <a:off x="1576918" y="2063751"/>
          <a:ext cx="762000"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3A7385-A02A-4743-A01A-00F8BE072AC5}" type="TxLink">
            <a:rPr lang="en-US" sz="1400" b="1" i="0" u="none" strike="noStrike">
              <a:solidFill>
                <a:srgbClr val="000000"/>
              </a:solidFill>
              <a:latin typeface="Calibri"/>
              <a:ea typeface="Calibri"/>
              <a:cs typeface="Calibri"/>
            </a:rPr>
            <a:pPr algn="ctr"/>
            <a:t>2940</a:t>
          </a:fld>
          <a:endParaRPr lang="en-US" sz="1400" b="1"/>
        </a:p>
      </xdr:txBody>
    </xdr:sp>
    <xdr:clientData/>
  </xdr:twoCellAnchor>
  <xdr:twoCellAnchor>
    <xdr:from>
      <xdr:col>2</xdr:col>
      <xdr:colOff>338666</xdr:colOff>
      <xdr:row>15</xdr:row>
      <xdr:rowOff>1</xdr:rowOff>
    </xdr:from>
    <xdr:to>
      <xdr:col>3</xdr:col>
      <xdr:colOff>486833</xdr:colOff>
      <xdr:row>16</xdr:row>
      <xdr:rowOff>158750</xdr:rowOff>
    </xdr:to>
    <xdr:sp macro="" textlink="'PIVOT TABLES'!C6">
      <xdr:nvSpPr>
        <xdr:cNvPr id="48" name="TextBox 47">
          <a:extLst>
            <a:ext uri="{FF2B5EF4-FFF2-40B4-BE49-F238E27FC236}">
              <a16:creationId xmlns:a16="http://schemas.microsoft.com/office/drawing/2014/main" id="{44114832-DD99-4D61-B042-3BAA2FF505D5}"/>
            </a:ext>
          </a:extLst>
        </xdr:cNvPr>
        <xdr:cNvSpPr txBox="1"/>
      </xdr:nvSpPr>
      <xdr:spPr>
        <a:xfrm>
          <a:off x="1566333" y="2857501"/>
          <a:ext cx="762000" cy="34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52A885-97D3-4302-BC7E-E002C515BFCF}" type="TxLink">
            <a:rPr lang="en-US" sz="1400" b="1" i="0" u="none" strike="noStrike">
              <a:solidFill>
                <a:srgbClr val="000000"/>
              </a:solidFill>
              <a:latin typeface="Calibri"/>
              <a:ea typeface="Calibri"/>
              <a:cs typeface="Calibri"/>
            </a:rPr>
            <a:pPr algn="ctr"/>
            <a:t>1170</a:t>
          </a:fld>
          <a:endParaRPr lang="en-US" sz="1400" b="1"/>
        </a:p>
      </xdr:txBody>
    </xdr:sp>
    <xdr:clientData/>
  </xdr:twoCellAnchor>
  <xdr:twoCellAnchor>
    <xdr:from>
      <xdr:col>2</xdr:col>
      <xdr:colOff>317500</xdr:colOff>
      <xdr:row>19</xdr:row>
      <xdr:rowOff>105834</xdr:rowOff>
    </xdr:from>
    <xdr:to>
      <xdr:col>3</xdr:col>
      <xdr:colOff>486833</xdr:colOff>
      <xdr:row>21</xdr:row>
      <xdr:rowOff>52917</xdr:rowOff>
    </xdr:to>
    <xdr:sp macro="" textlink="'PIVOT TABLES'!C5">
      <xdr:nvSpPr>
        <xdr:cNvPr id="49" name="TextBox 48">
          <a:extLst>
            <a:ext uri="{FF2B5EF4-FFF2-40B4-BE49-F238E27FC236}">
              <a16:creationId xmlns:a16="http://schemas.microsoft.com/office/drawing/2014/main" id="{C1EDA111-6A15-4C76-AFBF-2D98F8D4295B}"/>
            </a:ext>
          </a:extLst>
        </xdr:cNvPr>
        <xdr:cNvSpPr txBox="1"/>
      </xdr:nvSpPr>
      <xdr:spPr>
        <a:xfrm>
          <a:off x="1545167" y="3725334"/>
          <a:ext cx="783166"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FEE3CA-098A-423E-B20F-09BD86A93FE6}" type="TxLink">
            <a:rPr lang="en-US" sz="1400" b="1" i="0" u="none" strike="noStrike">
              <a:solidFill>
                <a:srgbClr val="000000"/>
              </a:solidFill>
              <a:latin typeface="Calibri"/>
              <a:ea typeface="Calibri"/>
              <a:cs typeface="Calibri"/>
            </a:rPr>
            <a:pPr algn="ctr"/>
            <a:t>365</a:t>
          </a:fld>
          <a:endParaRPr lang="en-US" sz="1400" b="1"/>
        </a:p>
      </xdr:txBody>
    </xdr:sp>
    <xdr:clientData/>
  </xdr:twoCellAnchor>
  <xdr:twoCellAnchor>
    <xdr:from>
      <xdr:col>2</xdr:col>
      <xdr:colOff>328083</xdr:colOff>
      <xdr:row>23</xdr:row>
      <xdr:rowOff>179917</xdr:rowOff>
    </xdr:from>
    <xdr:to>
      <xdr:col>3</xdr:col>
      <xdr:colOff>497417</xdr:colOff>
      <xdr:row>25</xdr:row>
      <xdr:rowOff>127002</xdr:rowOff>
    </xdr:to>
    <xdr:sp macro="" textlink="'PIVOT TABLES'!C7">
      <xdr:nvSpPr>
        <xdr:cNvPr id="50" name="TextBox 49">
          <a:extLst>
            <a:ext uri="{FF2B5EF4-FFF2-40B4-BE49-F238E27FC236}">
              <a16:creationId xmlns:a16="http://schemas.microsoft.com/office/drawing/2014/main" id="{42A83A97-459A-4678-A8AF-CF9146FF0A05}"/>
            </a:ext>
          </a:extLst>
        </xdr:cNvPr>
        <xdr:cNvSpPr txBox="1"/>
      </xdr:nvSpPr>
      <xdr:spPr>
        <a:xfrm>
          <a:off x="1555750" y="4561417"/>
          <a:ext cx="783167" cy="32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ABAF00-BE81-4E32-801F-D0D7BE2DB3AD}" type="TxLink">
            <a:rPr lang="en-US" sz="1400" b="1" i="0" u="none" strike="noStrike">
              <a:solidFill>
                <a:srgbClr val="000000"/>
              </a:solidFill>
              <a:latin typeface="Calibri"/>
              <a:ea typeface="Calibri"/>
              <a:cs typeface="Calibri"/>
            </a:rPr>
            <a:pPr algn="ctr"/>
            <a:t>360</a:t>
          </a:fld>
          <a:endParaRPr lang="en-US" sz="1400" b="1"/>
        </a:p>
      </xdr:txBody>
    </xdr:sp>
    <xdr:clientData/>
  </xdr:twoCellAnchor>
  <xdr:twoCellAnchor>
    <xdr:from>
      <xdr:col>4</xdr:col>
      <xdr:colOff>137584</xdr:colOff>
      <xdr:row>9</xdr:row>
      <xdr:rowOff>84667</xdr:rowOff>
    </xdr:from>
    <xdr:to>
      <xdr:col>9</xdr:col>
      <xdr:colOff>582083</xdr:colOff>
      <xdr:row>18</xdr:row>
      <xdr:rowOff>1</xdr:rowOff>
    </xdr:to>
    <xdr:sp macro="" textlink="">
      <xdr:nvSpPr>
        <xdr:cNvPr id="51" name="Rectangle: Rounded Corners 50">
          <a:extLst>
            <a:ext uri="{FF2B5EF4-FFF2-40B4-BE49-F238E27FC236}">
              <a16:creationId xmlns:a16="http://schemas.microsoft.com/office/drawing/2014/main" id="{5A4CB076-4E50-4C8B-945D-D44608865AAF}"/>
            </a:ext>
          </a:extLst>
        </xdr:cNvPr>
        <xdr:cNvSpPr/>
      </xdr:nvSpPr>
      <xdr:spPr>
        <a:xfrm>
          <a:off x="2592917" y="1799167"/>
          <a:ext cx="3513666" cy="1629834"/>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179917</xdr:colOff>
      <xdr:row>18</xdr:row>
      <xdr:rowOff>137583</xdr:rowOff>
    </xdr:from>
    <xdr:to>
      <xdr:col>8</xdr:col>
      <xdr:colOff>10583</xdr:colOff>
      <xdr:row>26</xdr:row>
      <xdr:rowOff>158749</xdr:rowOff>
    </xdr:to>
    <xdr:sp macro="" textlink="">
      <xdr:nvSpPr>
        <xdr:cNvPr id="52" name="Rectangle: Rounded Corners 51">
          <a:extLst>
            <a:ext uri="{FF2B5EF4-FFF2-40B4-BE49-F238E27FC236}">
              <a16:creationId xmlns:a16="http://schemas.microsoft.com/office/drawing/2014/main" id="{1F18EEE6-581D-4ACD-88FF-AAA2D9866B91}"/>
            </a:ext>
          </a:extLst>
        </xdr:cNvPr>
        <xdr:cNvSpPr/>
      </xdr:nvSpPr>
      <xdr:spPr>
        <a:xfrm>
          <a:off x="2635250" y="3566583"/>
          <a:ext cx="2286000" cy="1545166"/>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158750</xdr:colOff>
      <xdr:row>18</xdr:row>
      <xdr:rowOff>148167</xdr:rowOff>
    </xdr:from>
    <xdr:to>
      <xdr:col>12</xdr:col>
      <xdr:colOff>10583</xdr:colOff>
      <xdr:row>26</xdr:row>
      <xdr:rowOff>148166</xdr:rowOff>
    </xdr:to>
    <xdr:sp macro="" textlink="">
      <xdr:nvSpPr>
        <xdr:cNvPr id="53" name="Rectangle: Rounded Corners 52">
          <a:extLst>
            <a:ext uri="{FF2B5EF4-FFF2-40B4-BE49-F238E27FC236}">
              <a16:creationId xmlns:a16="http://schemas.microsoft.com/office/drawing/2014/main" id="{E7674C5E-D207-40C5-B48C-921100BE2E23}"/>
            </a:ext>
          </a:extLst>
        </xdr:cNvPr>
        <xdr:cNvSpPr/>
      </xdr:nvSpPr>
      <xdr:spPr>
        <a:xfrm>
          <a:off x="5069417" y="3577167"/>
          <a:ext cx="2307166" cy="1523999"/>
        </a:xfrm>
        <a:prstGeom prst="roundRect">
          <a:avLst/>
        </a:prstGeom>
        <a:solidFill>
          <a:schemeClr val="bg1">
            <a:lumMod val="75000"/>
          </a:schemeClr>
        </a:solidFill>
        <a:ln>
          <a:solidFill>
            <a:schemeClr val="bg1">
              <a:lumMod val="75000"/>
            </a:schemeClr>
          </a:solid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137583</xdr:colOff>
      <xdr:row>18</xdr:row>
      <xdr:rowOff>158750</xdr:rowOff>
    </xdr:from>
    <xdr:to>
      <xdr:col>15</xdr:col>
      <xdr:colOff>575733</xdr:colOff>
      <xdr:row>26</xdr:row>
      <xdr:rowOff>148166</xdr:rowOff>
    </xdr:to>
    <xdr:sp macro="" textlink="">
      <xdr:nvSpPr>
        <xdr:cNvPr id="55" name="Rectangle: Rounded Corners 54">
          <a:extLst>
            <a:ext uri="{FF2B5EF4-FFF2-40B4-BE49-F238E27FC236}">
              <a16:creationId xmlns:a16="http://schemas.microsoft.com/office/drawing/2014/main" id="{CB8393BF-D4C5-4A4B-8E4A-2D1BBF4392F1}"/>
            </a:ext>
          </a:extLst>
        </xdr:cNvPr>
        <xdr:cNvSpPr/>
      </xdr:nvSpPr>
      <xdr:spPr>
        <a:xfrm>
          <a:off x="7503583" y="3587750"/>
          <a:ext cx="2279650" cy="1513416"/>
        </a:xfrm>
        <a:prstGeom prst="roundRect">
          <a:avLst/>
        </a:prstGeom>
        <a:solidFill>
          <a:schemeClr val="bg1">
            <a:lumMod val="75000"/>
          </a:schemeClr>
        </a:solidFill>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243417</xdr:colOff>
      <xdr:row>9</xdr:row>
      <xdr:rowOff>169333</xdr:rowOff>
    </xdr:from>
    <xdr:to>
      <xdr:col>9</xdr:col>
      <xdr:colOff>423334</xdr:colOff>
      <xdr:row>17</xdr:row>
      <xdr:rowOff>31750</xdr:rowOff>
    </xdr:to>
    <xdr:graphicFrame macro="">
      <xdr:nvGraphicFramePr>
        <xdr:cNvPr id="56" name="Chart 55">
          <a:extLst>
            <a:ext uri="{FF2B5EF4-FFF2-40B4-BE49-F238E27FC236}">
              <a16:creationId xmlns:a16="http://schemas.microsoft.com/office/drawing/2014/main" id="{C8165122-EDA5-42B7-80CD-6F415F7BC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285750</xdr:colOff>
      <xdr:row>10</xdr:row>
      <xdr:rowOff>42333</xdr:rowOff>
    </xdr:from>
    <xdr:to>
      <xdr:col>15</xdr:col>
      <xdr:colOff>359833</xdr:colOff>
      <xdr:row>17</xdr:row>
      <xdr:rowOff>105833</xdr:rowOff>
    </xdr:to>
    <xdr:graphicFrame macro="">
      <xdr:nvGraphicFramePr>
        <xdr:cNvPr id="57" name="Chart 56">
          <a:extLst>
            <a:ext uri="{FF2B5EF4-FFF2-40B4-BE49-F238E27FC236}">
              <a16:creationId xmlns:a16="http://schemas.microsoft.com/office/drawing/2014/main" id="{28487377-60BC-42FF-8392-E81C79CE0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285750</xdr:colOff>
      <xdr:row>19</xdr:row>
      <xdr:rowOff>63500</xdr:rowOff>
    </xdr:from>
    <xdr:to>
      <xdr:col>15</xdr:col>
      <xdr:colOff>433917</xdr:colOff>
      <xdr:row>26</xdr:row>
      <xdr:rowOff>63500</xdr:rowOff>
    </xdr:to>
    <xdr:graphicFrame macro="">
      <xdr:nvGraphicFramePr>
        <xdr:cNvPr id="58" name="Chart 57">
          <a:extLst>
            <a:ext uri="{FF2B5EF4-FFF2-40B4-BE49-F238E27FC236}">
              <a16:creationId xmlns:a16="http://schemas.microsoft.com/office/drawing/2014/main" id="{EEC0DE07-1884-449E-9F83-C381F6E9C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254000</xdr:colOff>
      <xdr:row>18</xdr:row>
      <xdr:rowOff>120648</xdr:rowOff>
    </xdr:from>
    <xdr:to>
      <xdr:col>11</xdr:col>
      <xdr:colOff>425448</xdr:colOff>
      <xdr:row>26</xdr:row>
      <xdr:rowOff>74083</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274657C0-9706-4424-A06E-467CD1ED43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130800" y="3435348"/>
              <a:ext cx="2000248" cy="14774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317500</xdr:colOff>
      <xdr:row>19</xdr:row>
      <xdr:rowOff>10583</xdr:rowOff>
    </xdr:from>
    <xdr:to>
      <xdr:col>7</xdr:col>
      <xdr:colOff>338667</xdr:colOff>
      <xdr:row>26</xdr:row>
      <xdr:rowOff>31750</xdr:rowOff>
    </xdr:to>
    <xdr:graphicFrame macro="">
      <xdr:nvGraphicFramePr>
        <xdr:cNvPr id="60" name="Chart 59">
          <a:extLst>
            <a:ext uri="{FF2B5EF4-FFF2-40B4-BE49-F238E27FC236}">
              <a16:creationId xmlns:a16="http://schemas.microsoft.com/office/drawing/2014/main" id="{0587F290-BDAF-40AE-9758-EEC76EE73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6</xdr:col>
      <xdr:colOff>158750</xdr:colOff>
      <xdr:row>0</xdr:row>
      <xdr:rowOff>179917</xdr:rowOff>
    </xdr:from>
    <xdr:to>
      <xdr:col>7</xdr:col>
      <xdr:colOff>184439</xdr:colOff>
      <xdr:row>2</xdr:row>
      <xdr:rowOff>26458</xdr:rowOff>
    </xdr:to>
    <xdr:pic>
      <xdr:nvPicPr>
        <xdr:cNvPr id="62" name="Picture 61">
          <a:extLst>
            <a:ext uri="{FF2B5EF4-FFF2-40B4-BE49-F238E27FC236}">
              <a16:creationId xmlns:a16="http://schemas.microsoft.com/office/drawing/2014/main" id="{F3E8DE68-F002-4829-B0D2-50AFCE47360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3841750" y="179917"/>
          <a:ext cx="639522" cy="232833"/>
        </a:xfrm>
        <a:prstGeom prst="rect">
          <a:avLst/>
        </a:prstGeom>
      </xdr:spPr>
    </xdr:pic>
    <xdr:clientData/>
  </xdr:twoCellAnchor>
  <xdr:oneCellAnchor>
    <xdr:from>
      <xdr:col>3</xdr:col>
      <xdr:colOff>179917</xdr:colOff>
      <xdr:row>39</xdr:row>
      <xdr:rowOff>35919</xdr:rowOff>
    </xdr:from>
    <xdr:ext cx="2560325" cy="176913"/>
    <xdr:sp macro="" textlink="">
      <xdr:nvSpPr>
        <xdr:cNvPr id="63" name="TextBox 62">
          <a:extLst>
            <a:ext uri="{FF2B5EF4-FFF2-40B4-BE49-F238E27FC236}">
              <a16:creationId xmlns:a16="http://schemas.microsoft.com/office/drawing/2014/main" id="{305F3294-16B3-4913-ACD8-5CB69F055BEB}"/>
            </a:ext>
          </a:extLst>
        </xdr:cNvPr>
        <xdr:cNvSpPr txBox="1"/>
      </xdr:nvSpPr>
      <xdr:spPr>
        <a:xfrm>
          <a:off x="2021417" y="7465419"/>
          <a:ext cx="2560325" cy="176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1</xdr:col>
      <xdr:colOff>158750</xdr:colOff>
      <xdr:row>0</xdr:row>
      <xdr:rowOff>158750</xdr:rowOff>
    </xdr:from>
    <xdr:to>
      <xdr:col>2</xdr:col>
      <xdr:colOff>84667</xdr:colOff>
      <xdr:row>5</xdr:row>
      <xdr:rowOff>28575</xdr:rowOff>
    </xdr:to>
    <xdr:pic>
      <xdr:nvPicPr>
        <xdr:cNvPr id="65" name="Graphic 64" descr="Monitor">
          <a:hlinkClick xmlns:r="http://schemas.openxmlformats.org/officeDocument/2006/relationships" r:id="rId16"/>
          <a:extLst>
            <a:ext uri="{FF2B5EF4-FFF2-40B4-BE49-F238E27FC236}">
              <a16:creationId xmlns:a16="http://schemas.microsoft.com/office/drawing/2014/main" id="{4A0D931D-02E8-4D76-9993-18B0DC0D66D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72583" y="158750"/>
          <a:ext cx="539751" cy="656167"/>
        </a:xfrm>
        <a:prstGeom prst="rect">
          <a:avLst/>
        </a:prstGeom>
      </xdr:spPr>
    </xdr:pic>
    <xdr:clientData/>
  </xdr:twoCellAnchor>
  <xdr:twoCellAnchor editAs="oneCell">
    <xdr:from>
      <xdr:col>1</xdr:col>
      <xdr:colOff>148167</xdr:colOff>
      <xdr:row>6</xdr:row>
      <xdr:rowOff>95250</xdr:rowOff>
    </xdr:from>
    <xdr:to>
      <xdr:col>2</xdr:col>
      <xdr:colOff>84666</xdr:colOff>
      <xdr:row>9</xdr:row>
      <xdr:rowOff>84666</xdr:rowOff>
    </xdr:to>
    <xdr:pic>
      <xdr:nvPicPr>
        <xdr:cNvPr id="67" name="Graphic 66" descr="Database">
          <a:hlinkClick xmlns:r="http://schemas.openxmlformats.org/officeDocument/2006/relationships" r:id="rId19"/>
          <a:extLst>
            <a:ext uri="{FF2B5EF4-FFF2-40B4-BE49-F238E27FC236}">
              <a16:creationId xmlns:a16="http://schemas.microsoft.com/office/drawing/2014/main" id="{C98B2A0D-508C-42C3-B9B1-18E74364D8C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62000" y="1238250"/>
          <a:ext cx="550333" cy="560916"/>
        </a:xfrm>
        <a:prstGeom prst="rect">
          <a:avLst/>
        </a:prstGeom>
      </xdr:spPr>
    </xdr:pic>
    <xdr:clientData/>
  </xdr:twoCellAnchor>
  <xdr:twoCellAnchor editAs="oneCell">
    <xdr:from>
      <xdr:col>1</xdr:col>
      <xdr:colOff>148167</xdr:colOff>
      <xdr:row>11</xdr:row>
      <xdr:rowOff>52917</xdr:rowOff>
    </xdr:from>
    <xdr:to>
      <xdr:col>2</xdr:col>
      <xdr:colOff>84667</xdr:colOff>
      <xdr:row>14</xdr:row>
      <xdr:rowOff>137583</xdr:rowOff>
    </xdr:to>
    <xdr:pic>
      <xdr:nvPicPr>
        <xdr:cNvPr id="69" name="Graphic 68" descr="Internet">
          <a:hlinkClick xmlns:r="http://schemas.openxmlformats.org/officeDocument/2006/relationships" r:id="rId22"/>
          <a:extLst>
            <a:ext uri="{FF2B5EF4-FFF2-40B4-BE49-F238E27FC236}">
              <a16:creationId xmlns:a16="http://schemas.microsoft.com/office/drawing/2014/main" id="{D630FE64-30A8-4ED4-A5AD-23960282088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57767" y="1976967"/>
          <a:ext cx="546100" cy="656166"/>
        </a:xfrm>
        <a:prstGeom prst="rect">
          <a:avLst/>
        </a:prstGeom>
      </xdr:spPr>
    </xdr:pic>
    <xdr:clientData/>
  </xdr:twoCellAnchor>
  <xdr:twoCellAnchor editAs="oneCell">
    <xdr:from>
      <xdr:col>2</xdr:col>
      <xdr:colOff>358774</xdr:colOff>
      <xdr:row>0</xdr:row>
      <xdr:rowOff>180976</xdr:rowOff>
    </xdr:from>
    <xdr:to>
      <xdr:col>3</xdr:col>
      <xdr:colOff>358774</xdr:colOff>
      <xdr:row>4</xdr:row>
      <xdr:rowOff>47626</xdr:rowOff>
    </xdr:to>
    <xdr:pic>
      <xdr:nvPicPr>
        <xdr:cNvPr id="71" name="Picture 70">
          <a:extLst>
            <a:ext uri="{FF2B5EF4-FFF2-40B4-BE49-F238E27FC236}">
              <a16:creationId xmlns:a16="http://schemas.microsoft.com/office/drawing/2014/main" id="{3DDC07B6-B0B9-4413-BA53-31172CACDAD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577974" y="180976"/>
          <a:ext cx="609600" cy="457200"/>
        </a:xfrm>
        <a:prstGeom prst="rect">
          <a:avLst/>
        </a:prstGeom>
        <a:effectLst>
          <a:glow rad="63500">
            <a:schemeClr val="accent1">
              <a:satMod val="175000"/>
              <a:alpha val="40000"/>
            </a:schemeClr>
          </a:glow>
        </a:effectLst>
      </xdr:spPr>
    </xdr:pic>
    <xdr:clientData/>
  </xdr:twoCellAnchor>
  <xdr:twoCellAnchor editAs="oneCell">
    <xdr:from>
      <xdr:col>1</xdr:col>
      <xdr:colOff>158750</xdr:colOff>
      <xdr:row>16</xdr:row>
      <xdr:rowOff>92075</xdr:rowOff>
    </xdr:from>
    <xdr:to>
      <xdr:col>2</xdr:col>
      <xdr:colOff>84666</xdr:colOff>
      <xdr:row>19</xdr:row>
      <xdr:rowOff>128057</xdr:rowOff>
    </xdr:to>
    <xdr:pic>
      <xdr:nvPicPr>
        <xdr:cNvPr id="73" name="Graphic 72" descr="Envelope">
          <a:hlinkClick xmlns:r="http://schemas.openxmlformats.org/officeDocument/2006/relationships" r:id="rId26"/>
          <a:extLst>
            <a:ext uri="{FF2B5EF4-FFF2-40B4-BE49-F238E27FC236}">
              <a16:creationId xmlns:a16="http://schemas.microsoft.com/office/drawing/2014/main" id="{7496B618-28DE-481F-B13D-101301515216}"/>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68350" y="2968625"/>
          <a:ext cx="535516" cy="607482"/>
        </a:xfrm>
        <a:prstGeom prst="rect">
          <a:avLst/>
        </a:prstGeom>
      </xdr:spPr>
    </xdr:pic>
    <xdr:clientData/>
  </xdr:twoCellAnchor>
  <xdr:twoCellAnchor editAs="oneCell">
    <xdr:from>
      <xdr:col>1</xdr:col>
      <xdr:colOff>142875</xdr:colOff>
      <xdr:row>22</xdr:row>
      <xdr:rowOff>85725</xdr:rowOff>
    </xdr:from>
    <xdr:to>
      <xdr:col>2</xdr:col>
      <xdr:colOff>47625</xdr:colOff>
      <xdr:row>25</xdr:row>
      <xdr:rowOff>104775</xdr:rowOff>
    </xdr:to>
    <xdr:pic>
      <xdr:nvPicPr>
        <xdr:cNvPr id="75" name="Graphic 74" descr="Document">
          <a:hlinkClick xmlns:r="http://schemas.openxmlformats.org/officeDocument/2006/relationships" r:id="rId29"/>
          <a:extLst>
            <a:ext uri="{FF2B5EF4-FFF2-40B4-BE49-F238E27FC236}">
              <a16:creationId xmlns:a16="http://schemas.microsoft.com/office/drawing/2014/main" id="{25A190A8-C47A-4F6F-9CEA-1E2AAFD183F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752475" y="4105275"/>
          <a:ext cx="514350" cy="59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638175</xdr:colOff>
      <xdr:row>55</xdr:row>
      <xdr:rowOff>114300</xdr:rowOff>
    </xdr:from>
    <xdr:to>
      <xdr:col>6</xdr:col>
      <xdr:colOff>2124075</xdr:colOff>
      <xdr:row>63</xdr:row>
      <xdr:rowOff>142875</xdr:rowOff>
    </xdr:to>
    <xdr:graphicFrame macro="">
      <xdr:nvGraphicFramePr>
        <xdr:cNvPr id="2" name="Chart 1">
          <a:extLst>
            <a:ext uri="{FF2B5EF4-FFF2-40B4-BE49-F238E27FC236}">
              <a16:creationId xmlns:a16="http://schemas.microsoft.com/office/drawing/2014/main" id="{9EE01F4F-338B-496D-B77E-A54B32C9D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126</xdr:row>
      <xdr:rowOff>171450</xdr:rowOff>
    </xdr:from>
    <xdr:to>
      <xdr:col>5</xdr:col>
      <xdr:colOff>1457325</xdr:colOff>
      <xdr:row>136</xdr:row>
      <xdr:rowOff>57150</xdr:rowOff>
    </xdr:to>
    <xdr:graphicFrame macro="">
      <xdr:nvGraphicFramePr>
        <xdr:cNvPr id="5" name="Chart 4">
          <a:extLst>
            <a:ext uri="{FF2B5EF4-FFF2-40B4-BE49-F238E27FC236}">
              <a16:creationId xmlns:a16="http://schemas.microsoft.com/office/drawing/2014/main" id="{3B067E6F-C12C-4388-BB13-30F091A08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523875</xdr:colOff>
      <xdr:row>152</xdr:row>
      <xdr:rowOff>95250</xdr:rowOff>
    </xdr:from>
    <xdr:to>
      <xdr:col>1</xdr:col>
      <xdr:colOff>1714500</xdr:colOff>
      <xdr:row>160</xdr:row>
      <xdr:rowOff>95250</xdr:rowOff>
    </xdr:to>
    <xdr:graphicFrame macro="">
      <xdr:nvGraphicFramePr>
        <xdr:cNvPr id="8" name="Chart 7">
          <a:extLst>
            <a:ext uri="{FF2B5EF4-FFF2-40B4-BE49-F238E27FC236}">
              <a16:creationId xmlns:a16="http://schemas.microsoft.com/office/drawing/2014/main" id="{48013DD7-0C3D-479F-8E62-61E6EADBE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19050</xdr:rowOff>
    </xdr:from>
    <xdr:to>
      <xdr:col>1</xdr:col>
      <xdr:colOff>1838325</xdr:colOff>
      <xdr:row>22</xdr:row>
      <xdr:rowOff>180975</xdr:rowOff>
    </xdr:to>
    <xdr:graphicFrame macro="">
      <xdr:nvGraphicFramePr>
        <xdr:cNvPr id="9" name="Chart 8">
          <a:extLst>
            <a:ext uri="{FF2B5EF4-FFF2-40B4-BE49-F238E27FC236}">
              <a16:creationId xmlns:a16="http://schemas.microsoft.com/office/drawing/2014/main" id="{99579BA4-9ACF-4F08-B81F-8ECC547BC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390525</xdr:colOff>
      <xdr:row>32</xdr:row>
      <xdr:rowOff>57150</xdr:rowOff>
    </xdr:from>
    <xdr:to>
      <xdr:col>2</xdr:col>
      <xdr:colOff>47625</xdr:colOff>
      <xdr:row>44</xdr:row>
      <xdr:rowOff>28575</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D09BD481-4FA1-425B-A0AD-E741910CA9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66825" y="6153150"/>
              <a:ext cx="2076450" cy="2257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phat" refreshedDate="45559.427311574073" createdVersion="6" refreshedVersion="6" minRefreshableVersion="3" recordCount="107" xr:uid="{A957E9F8-0FE4-4A69-8D7E-074ECAAE8BA3}">
  <cacheSource type="worksheet">
    <worksheetSource ref="B1:L107" sheet="Mentorship_Sessions"/>
  </cacheSource>
  <cacheFields count="8">
    <cacheField name="Mentor_ID" numFmtId="0">
      <sharedItems containsSemiMixedTypes="0" containsString="0" containsNumber="1" containsInteger="1" minValue="1001" maxValue="1005" count="5">
        <n v="1003"/>
        <n v="1005"/>
        <n v="1004"/>
        <n v="1002"/>
        <n v="1001"/>
      </sharedItems>
    </cacheField>
    <cacheField name="Mentor_Name" numFmtId="0">
      <sharedItems/>
    </cacheField>
    <cacheField name="Mentee_Name" numFmtId="0">
      <sharedItems/>
    </cacheField>
    <cacheField name="Session_Number" numFmtId="0">
      <sharedItems containsSemiMixedTypes="0" containsString="0" containsNumber="1" containsInteger="1" minValue="1" maxValue="2"/>
    </cacheField>
    <cacheField name="Session_Duration_Min" numFmtId="0">
      <sharedItems containsString="0" containsBlank="1" containsNumber="1" containsInteger="1" minValue="20" maxValue="50"/>
    </cacheField>
    <cacheField name="Job_Info_Completed" numFmtId="0">
      <sharedItems/>
    </cacheField>
    <cacheField name="Session_Date" numFmtId="0">
      <sharedItems/>
    </cacheField>
    <cacheField name="Points_Awarde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phat" refreshedDate="45559.652529282408" createdVersion="6" refreshedVersion="6" minRefreshableVersion="3" recordCount="100" xr:uid="{E0707896-2610-4BCB-A173-6B944505B8E0}">
  <cacheSource type="worksheet">
    <worksheetSource ref="B1:J101" sheet="REWARD DATASET"/>
  </cacheSource>
  <cacheFields count="9">
    <cacheField name="Reward_Received" numFmtId="0">
      <sharedItems/>
    </cacheField>
    <cacheField name="Brand" numFmtId="0">
      <sharedItems/>
    </cacheField>
    <cacheField name="Reward_Value_Amount_in_Dollars" numFmtId="0">
      <sharedItems containsSemiMixedTypes="0" containsString="0" containsNumber="1" containsInteger="1" minValue="10" maxValue="100"/>
    </cacheField>
    <cacheField name="Time_to_Reward_Received_in_Seconds" numFmtId="0">
      <sharedItems containsSemiMixedTypes="0" containsString="0" containsNumber="1" containsInteger="1" minValue="1" maxValue="59" count="51">
        <n v="43"/>
        <n v="9"/>
        <n v="5"/>
        <n v="23"/>
        <n v="41"/>
        <n v="14"/>
        <n v="49"/>
        <n v="16"/>
        <n v="36"/>
        <n v="17"/>
        <n v="25"/>
        <n v="38"/>
        <n v="3"/>
        <n v="29"/>
        <n v="52"/>
        <n v="42"/>
        <n v="7"/>
        <n v="35"/>
        <n v="4"/>
        <n v="34"/>
        <n v="26"/>
        <n v="11"/>
        <n v="40"/>
        <n v="12"/>
        <n v="47"/>
        <n v="39"/>
        <n v="33"/>
        <n v="32"/>
        <n v="1"/>
        <n v="48"/>
        <n v="24"/>
        <n v="18"/>
        <n v="19"/>
        <n v="57"/>
        <n v="44"/>
        <n v="6"/>
        <n v="55"/>
        <n v="27"/>
        <n v="8"/>
        <n v="13"/>
        <n v="53"/>
        <n v="28"/>
        <n v="15"/>
        <n v="58"/>
        <n v="54"/>
        <n v="21"/>
        <n v="37"/>
        <n v="30"/>
        <n v="51"/>
        <n v="46"/>
        <n v="59"/>
      </sharedItems>
    </cacheField>
    <cacheField name="Redemptions_by_User" numFmtId="0">
      <sharedItems containsSemiMixedTypes="0" containsString="0" containsNumber="1" containsInteger="1" minValue="1" maxValue="9"/>
    </cacheField>
    <cacheField name="Point_Value_per_Redemption" numFmtId="0">
      <sharedItems containsSemiMixedTypes="0" containsString="0" containsNumber="1" containsInteger="1" minValue="250" maxValue="1000"/>
    </cacheField>
    <cacheField name="Satisfaction_Rating_on_Reward" numFmtId="0">
      <sharedItems containsSemiMixedTypes="0" containsString="0" containsNumber="1" minValue="3.0079986038689581" maxValue="4.9635400580297908"/>
    </cacheField>
    <cacheField name="Cost_Per_Redemption_in_Dollars" numFmtId="0">
      <sharedItems containsSemiMixedTypes="0" containsString="0" containsNumber="1" containsInteger="1" minValue="11" maxValue="99" count="60">
        <n v="66"/>
        <n v="67"/>
        <n v="72"/>
        <n v="24"/>
        <n v="41"/>
        <n v="52"/>
        <n v="62"/>
        <n v="63"/>
        <n v="58"/>
        <n v="85"/>
        <n v="20"/>
        <n v="79"/>
        <n v="93"/>
        <n v="43"/>
        <n v="49"/>
        <n v="39"/>
        <n v="25"/>
        <n v="46"/>
        <n v="73"/>
        <n v="60"/>
        <n v="82"/>
        <n v="30"/>
        <n v="99"/>
        <n v="97"/>
        <n v="37"/>
        <n v="16"/>
        <n v="98"/>
        <n v="26"/>
        <n v="80"/>
        <n v="70"/>
        <n v="53"/>
        <n v="74"/>
        <n v="92"/>
        <n v="95"/>
        <n v="22"/>
        <n v="36"/>
        <n v="23"/>
        <n v="55"/>
        <n v="91"/>
        <n v="56"/>
        <n v="40"/>
        <n v="78"/>
        <n v="71"/>
        <n v="31"/>
        <n v="45"/>
        <n v="89"/>
        <n v="48"/>
        <n v="69"/>
        <n v="61"/>
        <n v="17"/>
        <n v="19"/>
        <n v="77"/>
        <n v="59"/>
        <n v="18"/>
        <n v="64"/>
        <n v="12"/>
        <n v="11"/>
        <n v="76"/>
        <n v="54"/>
        <n v="38"/>
      </sharedItems>
    </cacheField>
    <cacheField name="Country" numFmtId="0">
      <sharedItems count="4">
        <s v="Kenya"/>
        <s v="South Africa"/>
        <s v="Nigeria"/>
        <s v="Rwand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s v="Sarah Clark"/>
    <s v="Bob Brown"/>
    <n v="1"/>
    <n v="40"/>
    <s v="Yes"/>
    <s v="2023-01-01"/>
    <m/>
  </r>
  <r>
    <x v="0"/>
    <s v="Emily Davis"/>
    <s v="Carol White"/>
    <n v="2"/>
    <n v="30"/>
    <s v="Yes"/>
    <s v="2023-01-08"/>
    <m/>
  </r>
  <r>
    <x v="1"/>
    <s v="James Wilson"/>
    <s v="Jane Smith"/>
    <n v="2"/>
    <n v="40"/>
    <s v="Yes"/>
    <s v="2023-01-15"/>
    <m/>
  </r>
  <r>
    <x v="2"/>
    <s v="Emily Davis"/>
    <s v="Bob Brown"/>
    <n v="1"/>
    <n v="30"/>
    <s v="No"/>
    <s v="2023-01-29"/>
    <m/>
  </r>
  <r>
    <x v="3"/>
    <s v="David Thompson"/>
    <s v="Jane Smith"/>
    <n v="2"/>
    <n v="50"/>
    <s v="No"/>
    <s v="2023-02-05"/>
    <m/>
  </r>
  <r>
    <x v="3"/>
    <s v="Michael Lee"/>
    <s v="Jane Smith"/>
    <n v="2"/>
    <n v="50"/>
    <s v="No"/>
    <s v="2023-02-05"/>
    <m/>
  </r>
  <r>
    <x v="2"/>
    <s v="Sarah Clark"/>
    <s v="John Doe"/>
    <n v="2"/>
    <n v="40"/>
    <s v="Yes"/>
    <s v="2023-02-12"/>
    <m/>
  </r>
  <r>
    <x v="2"/>
    <s v="Michael Lee"/>
    <s v="Carol White"/>
    <n v="1"/>
    <m/>
    <s v="No"/>
    <s v="2023-02-19"/>
    <m/>
  </r>
  <r>
    <x v="2"/>
    <s v="Sarah Clark"/>
    <s v="Carol White"/>
    <n v="1"/>
    <n v="30"/>
    <s v="No"/>
    <s v="2023-02-26"/>
    <m/>
  </r>
  <r>
    <x v="3"/>
    <s v="James Wilson"/>
    <s v="Carol White"/>
    <n v="1"/>
    <n v="40"/>
    <s v="No"/>
    <s v="2023-03-05"/>
    <m/>
  </r>
  <r>
    <x v="0"/>
    <s v="Sarah Clark"/>
    <s v="Bob Brown"/>
    <n v="1"/>
    <n v="30"/>
    <s v="Maybe"/>
    <s v="2023-03-12"/>
    <m/>
  </r>
  <r>
    <x v="3"/>
    <s v="Emily Davis"/>
    <s v="Alice Johnson"/>
    <n v="2"/>
    <n v="40"/>
    <s v="No"/>
    <s v="2023-03-19"/>
    <m/>
  </r>
  <r>
    <x v="0"/>
    <s v="Emily Davis"/>
    <s v="Jane Smith"/>
    <n v="1"/>
    <n v="20"/>
    <s v="Yes"/>
    <s v="2023-03-26"/>
    <m/>
  </r>
  <r>
    <x v="1"/>
    <s v="David Thompson"/>
    <s v="Alice Johnson"/>
    <n v="2"/>
    <n v="30"/>
    <s v="Yes"/>
    <s v="2023-04-02"/>
    <m/>
  </r>
  <r>
    <x v="4"/>
    <s v="Sarah Clark"/>
    <s v="Bob Brown"/>
    <n v="2"/>
    <n v="30"/>
    <s v="No"/>
    <s v="2023-04-09"/>
    <m/>
  </r>
  <r>
    <x v="2"/>
    <s v="James Wilson"/>
    <s v="Jane Smith"/>
    <n v="2"/>
    <n v="40"/>
    <s v="No"/>
    <s v="2023-04-16"/>
    <m/>
  </r>
  <r>
    <x v="0"/>
    <s v="Emily Davis"/>
    <s v="Bob Brown"/>
    <n v="1"/>
    <n v="30"/>
    <s v="Yes"/>
    <s v="2023-04-23"/>
    <m/>
  </r>
  <r>
    <x v="2"/>
    <s v="David Thompson"/>
    <s v="John Doe"/>
    <n v="1"/>
    <n v="30"/>
    <s v="No"/>
    <s v="2023-04-30"/>
    <m/>
  </r>
  <r>
    <x v="1"/>
    <s v="James Wilson"/>
    <s v="Carol White"/>
    <n v="1"/>
    <n v="50"/>
    <s v="No"/>
    <s v="2023-05-07"/>
    <m/>
  </r>
  <r>
    <x v="1"/>
    <s v="Emily Davis"/>
    <s v="Carol White"/>
    <n v="1"/>
    <n v="50"/>
    <s v="No"/>
    <s v="2023-05-07"/>
    <m/>
  </r>
  <r>
    <x v="2"/>
    <s v="James Wilson"/>
    <s v="Jane Smith"/>
    <n v="2"/>
    <n v="20"/>
    <s v="Yes"/>
    <s v="2023-05-14"/>
    <m/>
  </r>
  <r>
    <x v="1"/>
    <s v="David Thompson"/>
    <s v="Jane Smith"/>
    <n v="1"/>
    <n v="30"/>
    <s v="Yes"/>
    <s v="2023-05-21"/>
    <m/>
  </r>
  <r>
    <x v="1"/>
    <s v="Michael Lee"/>
    <s v="John Doe"/>
    <n v="1"/>
    <n v="40"/>
    <s v="No"/>
    <s v="2023-05-28"/>
    <m/>
  </r>
  <r>
    <x v="1"/>
    <s v="David Thompson"/>
    <s v="Bob Brown"/>
    <n v="1"/>
    <n v="20"/>
    <s v="No"/>
    <s v="2023-06-04"/>
    <m/>
  </r>
  <r>
    <x v="3"/>
    <s v="Emily Davis"/>
    <s v="Jane Smith"/>
    <n v="2"/>
    <n v="20"/>
    <s v="No"/>
    <s v="2023-06-11"/>
    <m/>
  </r>
  <r>
    <x v="0"/>
    <s v="Michael Lee"/>
    <s v="John Doe"/>
    <n v="1"/>
    <n v="50"/>
    <s v="Yes"/>
    <s v="2023-06-18"/>
    <m/>
  </r>
  <r>
    <x v="0"/>
    <s v="David Thompson"/>
    <s v="Carol White"/>
    <n v="2"/>
    <n v="40"/>
    <s v="No"/>
    <s v="2023-06-25"/>
    <m/>
  </r>
  <r>
    <x v="3"/>
    <s v="David Thompson"/>
    <s v="Bob Brown"/>
    <n v="1"/>
    <n v="20"/>
    <s v="Yes"/>
    <s v="2023-07-02"/>
    <m/>
  </r>
  <r>
    <x v="4"/>
    <s v="Emily Davis"/>
    <s v="Carol White"/>
    <n v="1"/>
    <n v="20"/>
    <s v="No"/>
    <s v="2023-07-09"/>
    <m/>
  </r>
  <r>
    <x v="4"/>
    <s v="James Wilson"/>
    <s v="Bob Brown"/>
    <n v="2"/>
    <n v="50"/>
    <s v="No"/>
    <s v="2023-07-16"/>
    <m/>
  </r>
  <r>
    <x v="0"/>
    <s v="David Thompson"/>
    <s v="John Doe"/>
    <n v="2"/>
    <n v="40"/>
    <s v="No"/>
    <s v="2023-07-23"/>
    <m/>
  </r>
  <r>
    <x v="2"/>
    <s v="James Wilson"/>
    <s v="Bob Brown"/>
    <n v="2"/>
    <n v="30"/>
    <s v="No"/>
    <s v="2023-07-30"/>
    <m/>
  </r>
  <r>
    <x v="2"/>
    <s v="Emily Davis"/>
    <s v="Alice Johnson"/>
    <n v="2"/>
    <n v="30"/>
    <s v="Yes"/>
    <s v="2023-08-06"/>
    <m/>
  </r>
  <r>
    <x v="3"/>
    <s v="David Thompson"/>
    <s v="Alice Johnson"/>
    <n v="2"/>
    <n v="40"/>
    <s v="No"/>
    <s v="2023-08-13"/>
    <m/>
  </r>
  <r>
    <x v="2"/>
    <s v="Emily Davis"/>
    <s v="John Doe"/>
    <n v="2"/>
    <n v="20"/>
    <s v="No"/>
    <s v="2023-08-20"/>
    <m/>
  </r>
  <r>
    <x v="4"/>
    <s v="Emily Davis"/>
    <s v="Alice Johnson"/>
    <n v="1"/>
    <n v="40"/>
    <s v="Yes"/>
    <s v="2023-08-27"/>
    <m/>
  </r>
  <r>
    <x v="1"/>
    <s v="David Thompson"/>
    <s v="Carol White"/>
    <n v="1"/>
    <n v="50"/>
    <s v="No"/>
    <s v="2023-05-07"/>
    <m/>
  </r>
  <r>
    <x v="3"/>
    <s v="Sarah Clark"/>
    <s v="Alice Johnson"/>
    <n v="2"/>
    <n v="40"/>
    <s v="No"/>
    <s v="2023-09-03"/>
    <m/>
  </r>
  <r>
    <x v="1"/>
    <s v="Emily Davis"/>
    <s v="Bob Brown"/>
    <n v="2"/>
    <n v="30"/>
    <s v="No"/>
    <s v="2023-09-10"/>
    <m/>
  </r>
  <r>
    <x v="1"/>
    <s v="James Wilson"/>
    <s v="Carol White"/>
    <n v="2"/>
    <n v="30"/>
    <s v="No"/>
    <s v="2023-09-17"/>
    <m/>
  </r>
  <r>
    <x v="0"/>
    <s v="Sarah Clark"/>
    <s v="John Doe"/>
    <n v="1"/>
    <n v="30"/>
    <s v="No"/>
    <s v="2023-09-24"/>
    <m/>
  </r>
  <r>
    <x v="3"/>
    <s v="James Wilson"/>
    <s v="Bob Brown"/>
    <n v="2"/>
    <n v="20"/>
    <s v="Yes"/>
    <s v="2023-10-01"/>
    <m/>
  </r>
  <r>
    <x v="0"/>
    <s v="James Wilson"/>
    <s v="Jane Smith"/>
    <n v="1"/>
    <n v="40"/>
    <s v="No"/>
    <s v="2023-10-08"/>
    <m/>
  </r>
  <r>
    <x v="0"/>
    <s v="Emily Davis"/>
    <s v="Jane Smith"/>
    <n v="1"/>
    <n v="40"/>
    <s v="Yes"/>
    <s v="2023-10-15"/>
    <m/>
  </r>
  <r>
    <x v="1"/>
    <s v="David Thompson"/>
    <s v="Bob Brown"/>
    <n v="1"/>
    <n v="20"/>
    <s v="Yes"/>
    <s v="2023-10-22"/>
    <m/>
  </r>
  <r>
    <x v="1"/>
    <s v="Emily Davis"/>
    <s v="Carol White"/>
    <n v="1"/>
    <n v="30"/>
    <s v="No"/>
    <s v="2023-10-29"/>
    <m/>
  </r>
  <r>
    <x v="2"/>
    <s v="Emily Davis"/>
    <s v="Jane Smith"/>
    <n v="1"/>
    <n v="30"/>
    <s v="No"/>
    <s v="2023-11-05"/>
    <m/>
  </r>
  <r>
    <x v="1"/>
    <s v="Michael Lee"/>
    <s v="Carol White"/>
    <n v="2"/>
    <n v="40"/>
    <s v="Yes"/>
    <s v="2023-11-12"/>
    <m/>
  </r>
  <r>
    <x v="0"/>
    <s v="Sarah Clark"/>
    <s v="Bob Brown"/>
    <n v="1"/>
    <n v="20"/>
    <s v="No"/>
    <s v="2023-11-19"/>
    <m/>
  </r>
  <r>
    <x v="4"/>
    <s v="Sarah Clark"/>
    <s v="Carol White"/>
    <n v="2"/>
    <n v="20"/>
    <s v="Yes"/>
    <s v="2023-11-26"/>
    <m/>
  </r>
  <r>
    <x v="4"/>
    <s v="David Thompson"/>
    <s v="Bob Brown"/>
    <n v="2"/>
    <n v="40"/>
    <s v="Yes"/>
    <s v="2023-12-03"/>
    <m/>
  </r>
  <r>
    <x v="1"/>
    <s v="James Wilson"/>
    <s v="Alice Johnson"/>
    <n v="2"/>
    <n v="40"/>
    <s v="No"/>
    <s v="2023-12-10"/>
    <m/>
  </r>
  <r>
    <x v="1"/>
    <s v="James Wilson"/>
    <s v="Alice Johnson"/>
    <n v="2"/>
    <n v="30"/>
    <s v="No"/>
    <s v="2023-12-17"/>
    <m/>
  </r>
  <r>
    <x v="0"/>
    <s v="Michael Lee"/>
    <s v="Bob Brown"/>
    <n v="1"/>
    <n v="30"/>
    <s v="Yes"/>
    <s v="2023-12-24"/>
    <m/>
  </r>
  <r>
    <x v="2"/>
    <s v="Emily Davis"/>
    <s v="Alice Johnson"/>
    <n v="2"/>
    <n v="40"/>
    <s v="No"/>
    <s v="2023-12-31"/>
    <m/>
  </r>
  <r>
    <x v="0"/>
    <s v="Michael Lee"/>
    <s v="Alice Johnson"/>
    <n v="2"/>
    <n v="30"/>
    <s v="Yes"/>
    <s v="2024-01-07"/>
    <m/>
  </r>
  <r>
    <x v="3"/>
    <s v="Sarah Clark"/>
    <s v="John Doe"/>
    <n v="2"/>
    <n v="20"/>
    <s v="No"/>
    <s v="2024-01-14"/>
    <m/>
  </r>
  <r>
    <x v="4"/>
    <s v="Sarah Clark"/>
    <s v="Alice Johnson"/>
    <n v="1"/>
    <n v="30"/>
    <s v="No"/>
    <s v="2024-01-21"/>
    <m/>
  </r>
  <r>
    <x v="2"/>
    <s v="David Thompson"/>
    <s v="Carol White"/>
    <n v="2"/>
    <n v="30"/>
    <s v="No"/>
    <s v="2024-01-28"/>
    <m/>
  </r>
  <r>
    <x v="1"/>
    <s v="Sarah Clark"/>
    <s v="Carol White"/>
    <n v="1"/>
    <n v="40"/>
    <s v="No"/>
    <s v="2024-02-04"/>
    <m/>
  </r>
  <r>
    <x v="4"/>
    <s v="Michael Lee"/>
    <s v="Bob Brown"/>
    <n v="1"/>
    <n v="20"/>
    <s v="Yes"/>
    <s v="2024-02-11"/>
    <m/>
  </r>
  <r>
    <x v="2"/>
    <s v="David Thompson"/>
    <s v="Carol White"/>
    <n v="1"/>
    <n v="50"/>
    <s v="Yes"/>
    <s v="2024-02-18"/>
    <m/>
  </r>
  <r>
    <x v="0"/>
    <s v="David Thompson"/>
    <s v="Bob Brown"/>
    <n v="2"/>
    <n v="20"/>
    <s v="No"/>
    <s v="2024-02-25"/>
    <m/>
  </r>
  <r>
    <x v="1"/>
    <s v="James Wilson"/>
    <s v="John Doe"/>
    <n v="1"/>
    <n v="20"/>
    <s v="Yes"/>
    <s v="2024-03-03"/>
    <m/>
  </r>
  <r>
    <x v="4"/>
    <s v="Emily Davis"/>
    <s v="Bob Brown"/>
    <n v="2"/>
    <n v="50"/>
    <s v="No"/>
    <s v="2024-03-10"/>
    <m/>
  </r>
  <r>
    <x v="4"/>
    <s v="Michael Lee"/>
    <s v="John Doe"/>
    <n v="2"/>
    <n v="30"/>
    <s v="No"/>
    <s v="2024-03-17"/>
    <m/>
  </r>
  <r>
    <x v="1"/>
    <s v="David Thompson"/>
    <s v="John Doe"/>
    <n v="1"/>
    <n v="40"/>
    <s v="No"/>
    <s v="2024-03-24"/>
    <m/>
  </r>
  <r>
    <x v="4"/>
    <s v="Sarah Clark"/>
    <s v="Alice Johnson"/>
    <n v="2"/>
    <n v="20"/>
    <s v="Yes"/>
    <s v="2024-03-31"/>
    <m/>
  </r>
  <r>
    <x v="2"/>
    <s v="Emily Davis"/>
    <s v="Carol White"/>
    <n v="1"/>
    <n v="20"/>
    <s v="No"/>
    <s v="2024-04-07"/>
    <m/>
  </r>
  <r>
    <x v="3"/>
    <s v="Emily Davis"/>
    <s v="Jane Smith"/>
    <n v="1"/>
    <n v="50"/>
    <s v="No"/>
    <s v="2024-04-14"/>
    <m/>
  </r>
  <r>
    <x v="2"/>
    <s v="Sarah Clark"/>
    <s v="Bob Brown"/>
    <n v="1"/>
    <n v="30"/>
    <s v="No"/>
    <s v="2024-04-21"/>
    <m/>
  </r>
  <r>
    <x v="0"/>
    <s v="David Thompson"/>
    <s v="Carol White"/>
    <n v="1"/>
    <n v="20"/>
    <s v="No"/>
    <s v="2024-04-28"/>
    <m/>
  </r>
  <r>
    <x v="1"/>
    <s v="Emily Davis"/>
    <s v="Jane Smith"/>
    <n v="1"/>
    <n v="50"/>
    <s v="Yes"/>
    <s v="2024-05-05"/>
    <m/>
  </r>
  <r>
    <x v="2"/>
    <s v="James Wilson"/>
    <s v="Bob Brown"/>
    <n v="1"/>
    <n v="50"/>
    <s v="Yes"/>
    <s v="2024-05-12"/>
    <m/>
  </r>
  <r>
    <x v="1"/>
    <s v="Emily Davis"/>
    <s v="Bob Brown"/>
    <n v="1"/>
    <n v="30"/>
    <s v="No"/>
    <s v="2024-05-19"/>
    <m/>
  </r>
  <r>
    <x v="2"/>
    <s v="Sarah Clark"/>
    <s v="John Doe"/>
    <n v="1"/>
    <n v="30"/>
    <s v="No"/>
    <s v="2024-05-26"/>
    <m/>
  </r>
  <r>
    <x v="4"/>
    <s v="Emily Davis"/>
    <s v="John Doe"/>
    <n v="1"/>
    <n v="40"/>
    <s v="Yes"/>
    <s v="2024-06-02"/>
    <m/>
  </r>
  <r>
    <x v="2"/>
    <s v="Michael Lee"/>
    <s v="Bob Brown"/>
    <n v="2"/>
    <n v="40"/>
    <s v="Yes"/>
    <s v="2024-06-09"/>
    <m/>
  </r>
  <r>
    <x v="4"/>
    <s v="Michael Lee"/>
    <s v="Bob Brown"/>
    <n v="2"/>
    <n v="30"/>
    <s v="Yes"/>
    <s v="2024-06-16"/>
    <m/>
  </r>
  <r>
    <x v="2"/>
    <s v="Michael Lee"/>
    <s v="Bob Brown"/>
    <n v="1"/>
    <n v="20"/>
    <s v="Yes"/>
    <s v="2024-06-23"/>
    <m/>
  </r>
  <r>
    <x v="0"/>
    <s v="Sarah Clark"/>
    <s v="Jane Smith"/>
    <n v="1"/>
    <n v="20"/>
    <s v="Yes"/>
    <s v="2024-06-30"/>
    <m/>
  </r>
  <r>
    <x v="3"/>
    <s v="Michael Lee"/>
    <s v="John Doe"/>
    <n v="1"/>
    <n v="20"/>
    <s v="Yes"/>
    <s v="2024-07-07"/>
    <m/>
  </r>
  <r>
    <x v="3"/>
    <s v="David Thompson"/>
    <s v="Bob Brown"/>
    <n v="2"/>
    <n v="50"/>
    <s v="No"/>
    <s v="2024-07-14"/>
    <m/>
  </r>
  <r>
    <x v="1"/>
    <s v="David Thompson"/>
    <s v="Jane Smith"/>
    <n v="1"/>
    <n v="20"/>
    <s v="Yes"/>
    <s v="2024-07-21"/>
    <m/>
  </r>
  <r>
    <x v="3"/>
    <s v="Michael Lee"/>
    <s v="Bob Brown"/>
    <n v="1"/>
    <n v="50"/>
    <s v="Yes"/>
    <s v="2024-07-28"/>
    <m/>
  </r>
  <r>
    <x v="0"/>
    <s v="Emily Davis"/>
    <s v="Carol White"/>
    <n v="2"/>
    <n v="20"/>
    <s v="No"/>
    <s v="2024-08-04"/>
    <m/>
  </r>
  <r>
    <x v="2"/>
    <s v="James Wilson"/>
    <s v="Jane Smith"/>
    <n v="1"/>
    <n v="40"/>
    <s v="Yes"/>
    <s v="2024-08-11"/>
    <m/>
  </r>
  <r>
    <x v="2"/>
    <s v="Emily Davis"/>
    <s v="Alice Johnson"/>
    <n v="2"/>
    <n v="30"/>
    <s v="No"/>
    <s v="2024-08-18"/>
    <m/>
  </r>
  <r>
    <x v="4"/>
    <s v="Emily Davis"/>
    <s v="Carol White"/>
    <n v="2"/>
    <n v="20"/>
    <s v="Yes"/>
    <s v="2024-08-25"/>
    <m/>
  </r>
  <r>
    <x v="1"/>
    <s v="David Thompson"/>
    <s v="Carol White"/>
    <n v="1"/>
    <n v="30"/>
    <s v="Yes"/>
    <s v="2024-09-01"/>
    <m/>
  </r>
  <r>
    <x v="2"/>
    <s v="Michael Lee"/>
    <s v="Alice Johnson"/>
    <n v="2"/>
    <n v="20"/>
    <s v="No"/>
    <s v="2024-09-08"/>
    <m/>
  </r>
  <r>
    <x v="0"/>
    <s v="James Wilson"/>
    <s v="Jane Smith"/>
    <n v="2"/>
    <n v="50"/>
    <s v="Yes"/>
    <s v="2024-09-15"/>
    <m/>
  </r>
  <r>
    <x v="0"/>
    <s v="Sarah Clark"/>
    <s v="Jane Smith"/>
    <n v="2"/>
    <n v="20"/>
    <s v="Yes"/>
    <s v="2024-09-22"/>
    <m/>
  </r>
  <r>
    <x v="1"/>
    <s v="James Wilson"/>
    <s v="Bob Brown"/>
    <n v="2"/>
    <n v="40"/>
    <s v="No"/>
    <s v="2024-09-29"/>
    <m/>
  </r>
  <r>
    <x v="0"/>
    <s v="Emily Davis"/>
    <s v="Carol White"/>
    <n v="2"/>
    <n v="20"/>
    <s v="No"/>
    <s v="2024-10-06"/>
    <m/>
  </r>
  <r>
    <x v="2"/>
    <s v="James Wilson"/>
    <s v="Carol White"/>
    <n v="1"/>
    <n v="20"/>
    <s v="Yes"/>
    <s v="2024-10-13"/>
    <m/>
  </r>
  <r>
    <x v="4"/>
    <s v="Emily Davis"/>
    <s v="Bob Brown"/>
    <n v="2"/>
    <n v="50"/>
    <s v="Yes"/>
    <s v="2024-10-20"/>
    <m/>
  </r>
  <r>
    <x v="2"/>
    <s v="Michael Lee"/>
    <s v="Alice Johnson"/>
    <n v="1"/>
    <n v="20"/>
    <s v="No"/>
    <s v="2024-10-27"/>
    <m/>
  </r>
  <r>
    <x v="2"/>
    <s v="Michael Lee"/>
    <s v="Bob Brown"/>
    <n v="1"/>
    <n v="50"/>
    <s v="Yes"/>
    <s v="2024-11-03"/>
    <m/>
  </r>
  <r>
    <x v="4"/>
    <s v="Michael Lee"/>
    <s v="John Doe"/>
    <n v="1"/>
    <n v="40"/>
    <s v="No"/>
    <s v="2024-11-10"/>
    <m/>
  </r>
  <r>
    <x v="0"/>
    <s v="Michael Lee"/>
    <s v="Bob Brown"/>
    <n v="1"/>
    <n v="20"/>
    <s v="Yes"/>
    <s v="2024-11-17"/>
    <m/>
  </r>
  <r>
    <x v="4"/>
    <s v="Michael Lee"/>
    <s v="Alice Johnson"/>
    <n v="2"/>
    <n v="20"/>
    <s v="Yes"/>
    <s v="2024-11-24"/>
    <m/>
  </r>
  <r>
    <x v="0"/>
    <s v="Michael Lee"/>
    <s v="Carol White"/>
    <n v="2"/>
    <n v="20"/>
    <s v="No"/>
    <s v="2024-08-04"/>
    <m/>
  </r>
  <r>
    <x v="0"/>
    <s v="Michael Lee"/>
    <s v="Alice Johnson"/>
    <n v="2"/>
    <n v="30"/>
    <s v="Yes"/>
    <s v="2024-01-07"/>
    <m/>
  </r>
  <r>
    <x v="1"/>
    <s v="Michael Lee"/>
    <s v="Jane Smith"/>
    <n v="1"/>
    <n v="50"/>
    <s v="Yes"/>
    <s v="2024-05-05"/>
    <m/>
  </r>
  <r>
    <x v="1"/>
    <s v="Michael Lee"/>
    <s v="Carol White"/>
    <n v="2"/>
    <n v="40"/>
    <s v="Yes"/>
    <s v="2023-11-12"/>
    <m/>
  </r>
  <r>
    <x v="2"/>
    <s v="Michael Lee"/>
    <s v="Jane Smith"/>
    <n v="1"/>
    <n v="30"/>
    <s v="No"/>
    <s v="2023-11-0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Amazon Gift Card"/>
    <s v="Uber"/>
    <n v="50"/>
    <x v="0"/>
    <n v="8"/>
    <n v="500"/>
    <n v="3.90621581182039"/>
    <x v="0"/>
    <x v="0"/>
  </r>
  <r>
    <s v="Coursera Subscription"/>
    <s v="Amazon"/>
    <n v="10"/>
    <x v="1"/>
    <n v="2"/>
    <n v="250"/>
    <n v="3.7970879022594639"/>
    <x v="1"/>
    <x v="0"/>
  </r>
  <r>
    <s v="Netflix Gift Card"/>
    <s v="Coursera"/>
    <n v="50"/>
    <x v="2"/>
    <n v="9"/>
    <n v="750"/>
    <n v="4.3722705319133022"/>
    <x v="2"/>
    <x v="0"/>
  </r>
  <r>
    <s v="Spotify Subscription"/>
    <s v="Amazon"/>
    <n v="50"/>
    <x v="3"/>
    <n v="5"/>
    <n v="750"/>
    <n v="4.2098108226564914"/>
    <x v="3"/>
    <x v="0"/>
  </r>
  <r>
    <s v="Spotify Gift Card"/>
    <s v="Coursera"/>
    <n v="10"/>
    <x v="4"/>
    <n v="7"/>
    <n v="1000"/>
    <n v="3.7671916642338772"/>
    <x v="4"/>
    <x v="0"/>
  </r>
  <r>
    <s v="Spotify Subscription"/>
    <s v="Spotify"/>
    <n v="50"/>
    <x v="5"/>
    <n v="9"/>
    <n v="250"/>
    <n v="3.1453684463417089"/>
    <x v="5"/>
    <x v="0"/>
  </r>
  <r>
    <s v="Spotify Subscription"/>
    <s v="Amazon"/>
    <n v="75"/>
    <x v="6"/>
    <n v="7"/>
    <n v="1000"/>
    <n v="4.4524828675083157"/>
    <x v="6"/>
    <x v="0"/>
  </r>
  <r>
    <s v="Spotify Gift Card"/>
    <s v="Amazon"/>
    <n v="50"/>
    <x v="7"/>
    <n v="3"/>
    <n v="500"/>
    <n v="3.846510613174206"/>
    <x v="7"/>
    <x v="1"/>
  </r>
  <r>
    <s v="Amazon Gift Card"/>
    <s v="Uber"/>
    <n v="25"/>
    <x v="8"/>
    <n v="7"/>
    <n v="1000"/>
    <n v="4.7536154042444636"/>
    <x v="8"/>
    <x v="0"/>
  </r>
  <r>
    <s v="Uber Gift Card"/>
    <s v="Spotify"/>
    <n v="75"/>
    <x v="9"/>
    <n v="3"/>
    <n v="750"/>
    <n v="3.4126570240419172"/>
    <x v="9"/>
    <x v="2"/>
  </r>
  <r>
    <s v="Coursera Subscription"/>
    <s v="Coursera"/>
    <n v="50"/>
    <x v="10"/>
    <n v="8"/>
    <n v="1000"/>
    <n v="4.053064162949469"/>
    <x v="10"/>
    <x v="0"/>
  </r>
  <r>
    <s v="Amazon Gift Card"/>
    <s v="Spotify"/>
    <n v="50"/>
    <x v="1"/>
    <n v="8"/>
    <n v="250"/>
    <n v="3.6847628374590649"/>
    <x v="11"/>
    <x v="3"/>
  </r>
  <r>
    <s v="Coursera Gift Card"/>
    <s v="Netflix"/>
    <n v="10"/>
    <x v="11"/>
    <n v="6"/>
    <n v="500"/>
    <n v="3.4554046821122002"/>
    <x v="12"/>
    <x v="2"/>
  </r>
  <r>
    <s v="Netflix Subscription"/>
    <s v="Spotify"/>
    <n v="50"/>
    <x v="12"/>
    <n v="2"/>
    <n v="750"/>
    <n v="4.8427895762099542"/>
    <x v="13"/>
    <x v="0"/>
  </r>
  <r>
    <s v="Netflix Subscription"/>
    <s v="Amazon"/>
    <n v="10"/>
    <x v="13"/>
    <n v="3"/>
    <n v="250"/>
    <n v="3.999324469594812"/>
    <x v="5"/>
    <x v="0"/>
  </r>
  <r>
    <s v="Spotify Gift Card"/>
    <s v="Coursera"/>
    <n v="10"/>
    <x v="14"/>
    <n v="8"/>
    <n v="500"/>
    <n v="3.5089504166206682"/>
    <x v="14"/>
    <x v="0"/>
  </r>
  <r>
    <s v="Coursera Gift Card"/>
    <s v="Coursera"/>
    <n v="100"/>
    <x v="3"/>
    <n v="5"/>
    <n v="1000"/>
    <n v="3.4136889484401358"/>
    <x v="10"/>
    <x v="0"/>
  </r>
  <r>
    <s v="Amazon Gift Card"/>
    <s v="Coursera"/>
    <n v="25"/>
    <x v="15"/>
    <n v="7"/>
    <n v="250"/>
    <n v="4.899910492214274"/>
    <x v="15"/>
    <x v="0"/>
  </r>
  <r>
    <s v="Amazon Gift Card"/>
    <s v="Netflix"/>
    <n v="10"/>
    <x v="16"/>
    <n v="6"/>
    <n v="1000"/>
    <n v="4.6819731713359953"/>
    <x v="16"/>
    <x v="3"/>
  </r>
  <r>
    <s v="Amazon Gift Card"/>
    <s v="Netflix"/>
    <n v="10"/>
    <x v="17"/>
    <n v="9"/>
    <n v="250"/>
    <n v="3.713900294813163"/>
    <x v="17"/>
    <x v="0"/>
  </r>
  <r>
    <s v="Uber Gift Card"/>
    <s v="Netflix"/>
    <n v="75"/>
    <x v="18"/>
    <n v="7"/>
    <n v="500"/>
    <n v="4.5560037002193194"/>
    <x v="18"/>
    <x v="1"/>
  </r>
  <r>
    <s v="Coursera Gift Card"/>
    <s v="Spotify"/>
    <n v="50"/>
    <x v="16"/>
    <n v="6"/>
    <n v="500"/>
    <n v="3.5187783503776981"/>
    <x v="19"/>
    <x v="0"/>
  </r>
  <r>
    <s v="Uber Gift Card"/>
    <s v="Uber"/>
    <n v="25"/>
    <x v="19"/>
    <n v="6"/>
    <n v="500"/>
    <n v="3.1158356126175022"/>
    <x v="20"/>
    <x v="0"/>
  </r>
  <r>
    <s v="Uber Subscription"/>
    <s v="Uber"/>
    <n v="10"/>
    <x v="13"/>
    <n v="8"/>
    <n v="750"/>
    <n v="4.3777215339054916"/>
    <x v="3"/>
    <x v="2"/>
  </r>
  <r>
    <s v="Coursera Subscription"/>
    <s v="Netflix"/>
    <n v="25"/>
    <x v="20"/>
    <n v="9"/>
    <n v="1000"/>
    <n v="3.3994925494136599"/>
    <x v="21"/>
    <x v="0"/>
  </r>
  <r>
    <s v="Coursera Gift Card"/>
    <s v="Netflix"/>
    <n v="50"/>
    <x v="21"/>
    <n v="3"/>
    <n v="500"/>
    <n v="4.7518115315731393"/>
    <x v="22"/>
    <x v="3"/>
  </r>
  <r>
    <s v="Coursera Gift Card"/>
    <s v="Netflix"/>
    <n v="10"/>
    <x v="22"/>
    <n v="8"/>
    <n v="250"/>
    <n v="3.643730561579543"/>
    <x v="23"/>
    <x v="0"/>
  </r>
  <r>
    <s v="Coursera Gift Card"/>
    <s v="Netflix"/>
    <n v="10"/>
    <x v="23"/>
    <n v="1"/>
    <n v="250"/>
    <n v="4.9324500812785539"/>
    <x v="24"/>
    <x v="2"/>
  </r>
  <r>
    <s v="Uber Gift Card"/>
    <s v="Coursera"/>
    <n v="10"/>
    <x v="15"/>
    <n v="5"/>
    <n v="1000"/>
    <n v="4.2019294022147538"/>
    <x v="25"/>
    <x v="0"/>
  </r>
  <r>
    <s v="Spotify Subscription"/>
    <s v="Uber"/>
    <n v="25"/>
    <x v="15"/>
    <n v="5"/>
    <n v="250"/>
    <n v="4.1505831842280863"/>
    <x v="26"/>
    <x v="2"/>
  </r>
  <r>
    <s v="Netflix Gift Card"/>
    <s v="Uber"/>
    <n v="100"/>
    <x v="24"/>
    <n v="8"/>
    <n v="250"/>
    <n v="4.273609684805237"/>
    <x v="27"/>
    <x v="0"/>
  </r>
  <r>
    <s v="Spotify Subscription"/>
    <s v="Spotify"/>
    <n v="50"/>
    <x v="24"/>
    <n v="8"/>
    <n v="750"/>
    <n v="4.0430545910864284"/>
    <x v="28"/>
    <x v="0"/>
  </r>
  <r>
    <s v="Spotify Subscription"/>
    <s v="Netflix"/>
    <n v="75"/>
    <x v="25"/>
    <n v="5"/>
    <n v="500"/>
    <n v="4.8144713028033506"/>
    <x v="29"/>
    <x v="0"/>
  </r>
  <r>
    <s v="Coursera Gift Card"/>
    <s v="Spotify"/>
    <n v="75"/>
    <x v="26"/>
    <n v="3"/>
    <n v="500"/>
    <n v="4.7534511475443146"/>
    <x v="30"/>
    <x v="3"/>
  </r>
  <r>
    <s v="Amazon Subscription"/>
    <s v="Netflix"/>
    <n v="100"/>
    <x v="27"/>
    <n v="2"/>
    <n v="1000"/>
    <n v="3.1421136042877449"/>
    <x v="31"/>
    <x v="0"/>
  </r>
  <r>
    <s v="Uber Gift Card"/>
    <s v="Amazon"/>
    <n v="75"/>
    <x v="14"/>
    <n v="2"/>
    <n v="1000"/>
    <n v="4.4236562616724084"/>
    <x v="32"/>
    <x v="0"/>
  </r>
  <r>
    <s v="Amazon Subscription"/>
    <s v="Uber"/>
    <n v="50"/>
    <x v="28"/>
    <n v="6"/>
    <n v="750"/>
    <n v="3.3319030609794802"/>
    <x v="33"/>
    <x v="3"/>
  </r>
  <r>
    <s v="Uber Gift Card"/>
    <s v="Coursera"/>
    <n v="25"/>
    <x v="16"/>
    <n v="4"/>
    <n v="750"/>
    <n v="3.3144499182662752"/>
    <x v="34"/>
    <x v="0"/>
  </r>
  <r>
    <s v="Uber Subscription"/>
    <s v="Spotify"/>
    <n v="10"/>
    <x v="26"/>
    <n v="8"/>
    <n v="1000"/>
    <n v="4.7355464654308204"/>
    <x v="10"/>
    <x v="0"/>
  </r>
  <r>
    <s v="Amazon Subscription"/>
    <s v="Netflix"/>
    <n v="10"/>
    <x v="29"/>
    <n v="3"/>
    <n v="750"/>
    <n v="3.5790462133247529"/>
    <x v="26"/>
    <x v="2"/>
  </r>
  <r>
    <s v="Netflix Gift Card"/>
    <s v="Spotify"/>
    <n v="100"/>
    <x v="30"/>
    <n v="1"/>
    <n v="1000"/>
    <n v="3.1851877469003949"/>
    <x v="35"/>
    <x v="0"/>
  </r>
  <r>
    <s v="Uber Subscription"/>
    <s v="Coursera"/>
    <n v="25"/>
    <x v="31"/>
    <n v="9"/>
    <n v="250"/>
    <n v="3.573127320251626"/>
    <x v="36"/>
    <x v="0"/>
  </r>
  <r>
    <s v="Netflix Subscription"/>
    <s v="Netflix"/>
    <n v="50"/>
    <x v="32"/>
    <n v="6"/>
    <n v="1000"/>
    <n v="3.557826249897412"/>
    <x v="29"/>
    <x v="0"/>
  </r>
  <r>
    <s v="Netflix Gift Card"/>
    <s v="Coursera"/>
    <n v="100"/>
    <x v="33"/>
    <n v="5"/>
    <n v="1000"/>
    <n v="4.1556050377272697"/>
    <x v="7"/>
    <x v="3"/>
  </r>
  <r>
    <s v="Amazon Subscription"/>
    <s v="Amazon"/>
    <n v="75"/>
    <x v="34"/>
    <n v="8"/>
    <n v="1000"/>
    <n v="3.2754169413863541"/>
    <x v="37"/>
    <x v="0"/>
  </r>
  <r>
    <s v="Uber Gift Card"/>
    <s v="Coursera"/>
    <n v="100"/>
    <x v="35"/>
    <n v="5"/>
    <n v="500"/>
    <n v="4.2949464577409469"/>
    <x v="27"/>
    <x v="1"/>
  </r>
  <r>
    <s v="Netflix Subscription"/>
    <s v="Coursera"/>
    <n v="100"/>
    <x v="36"/>
    <n v="5"/>
    <n v="250"/>
    <n v="4.0508502230495624"/>
    <x v="38"/>
    <x v="0"/>
  </r>
  <r>
    <s v="Coursera Subscription"/>
    <s v="Spotify"/>
    <n v="25"/>
    <x v="17"/>
    <n v="3"/>
    <n v="500"/>
    <n v="3.573587412243127"/>
    <x v="39"/>
    <x v="3"/>
  </r>
  <r>
    <s v="Spotify Gift Card"/>
    <s v="Netflix"/>
    <n v="75"/>
    <x v="22"/>
    <n v="1"/>
    <n v="250"/>
    <n v="3.245955758472193"/>
    <x v="40"/>
    <x v="0"/>
  </r>
  <r>
    <s v="Uber Subscription"/>
    <s v="Amazon"/>
    <n v="25"/>
    <x v="27"/>
    <n v="3"/>
    <n v="500"/>
    <n v="4.8414474322033669"/>
    <x v="10"/>
    <x v="3"/>
  </r>
  <r>
    <s v="Amazon Gift Card"/>
    <s v="Netflix"/>
    <n v="25"/>
    <x v="37"/>
    <n v="5"/>
    <n v="750"/>
    <n v="4.8269015624586906"/>
    <x v="37"/>
    <x v="0"/>
  </r>
  <r>
    <s v="Amazon Subscription"/>
    <s v="Uber"/>
    <n v="25"/>
    <x v="34"/>
    <n v="8"/>
    <n v="750"/>
    <n v="4.9621515498119289"/>
    <x v="17"/>
    <x v="2"/>
  </r>
  <r>
    <s v="Uber Subscription"/>
    <s v="Amazon"/>
    <n v="100"/>
    <x v="38"/>
    <n v="3"/>
    <n v="1000"/>
    <n v="3.1942998199771369"/>
    <x v="25"/>
    <x v="0"/>
  </r>
  <r>
    <s v="Spotify Subscription"/>
    <s v="Coursera"/>
    <n v="10"/>
    <x v="39"/>
    <n v="4"/>
    <n v="500"/>
    <n v="4.2726362880018129"/>
    <x v="14"/>
    <x v="3"/>
  </r>
  <r>
    <s v="Netflix Subscription"/>
    <s v="Netflix"/>
    <n v="10"/>
    <x v="7"/>
    <n v="8"/>
    <n v="1000"/>
    <n v="3.2270941548984489"/>
    <x v="10"/>
    <x v="0"/>
  </r>
  <r>
    <s v="Coursera Gift Card"/>
    <s v="Amazon"/>
    <n v="25"/>
    <x v="19"/>
    <n v="5"/>
    <n v="750"/>
    <n v="3.7101666617844291"/>
    <x v="40"/>
    <x v="3"/>
  </r>
  <r>
    <s v="Coursera Gift Card"/>
    <s v="Spotify"/>
    <n v="25"/>
    <x v="12"/>
    <n v="7"/>
    <n v="500"/>
    <n v="3.8983655994439408"/>
    <x v="21"/>
    <x v="3"/>
  </r>
  <r>
    <s v="Netflix Gift Card"/>
    <s v="Netflix"/>
    <n v="75"/>
    <x v="40"/>
    <n v="1"/>
    <n v="750"/>
    <n v="3.4720988768499081"/>
    <x v="41"/>
    <x v="3"/>
  </r>
  <r>
    <s v="Spotify Gift Card"/>
    <s v="Uber"/>
    <n v="25"/>
    <x v="5"/>
    <n v="4"/>
    <n v="500"/>
    <n v="4.4223493896223678"/>
    <x v="42"/>
    <x v="0"/>
  </r>
  <r>
    <s v="Coursera Subscription"/>
    <s v="Spotify"/>
    <n v="75"/>
    <x v="41"/>
    <n v="2"/>
    <n v="500"/>
    <n v="3.3794238469143649"/>
    <x v="43"/>
    <x v="0"/>
  </r>
  <r>
    <s v="Netflix Subscription"/>
    <s v="Netflix"/>
    <n v="100"/>
    <x v="14"/>
    <n v="1"/>
    <n v="500"/>
    <n v="4.2074238719303487"/>
    <x v="44"/>
    <x v="0"/>
  </r>
  <r>
    <s v="Spotify Subscription"/>
    <s v="Coursera"/>
    <n v="25"/>
    <x v="22"/>
    <n v="9"/>
    <n v="250"/>
    <n v="3.3321184700979609"/>
    <x v="1"/>
    <x v="0"/>
  </r>
  <r>
    <s v="Amazon Subscription"/>
    <s v="Coursera"/>
    <n v="10"/>
    <x v="18"/>
    <n v="5"/>
    <n v="750"/>
    <n v="4.0847388154423987"/>
    <x v="45"/>
    <x v="1"/>
  </r>
  <r>
    <s v="Amazon Gift Card"/>
    <s v="Spotify"/>
    <n v="50"/>
    <x v="42"/>
    <n v="2"/>
    <n v="1000"/>
    <n v="3.7167268596302669"/>
    <x v="46"/>
    <x v="0"/>
  </r>
  <r>
    <s v="Amazon Gift Card"/>
    <s v="Netflix"/>
    <n v="25"/>
    <x v="12"/>
    <n v="7"/>
    <n v="250"/>
    <n v="3.3811180225610098"/>
    <x v="3"/>
    <x v="0"/>
  </r>
  <r>
    <s v="Spotify Gift Card"/>
    <s v="Spotify"/>
    <n v="100"/>
    <x v="12"/>
    <n v="1"/>
    <n v="500"/>
    <n v="3.3389656458368759"/>
    <x v="5"/>
    <x v="3"/>
  </r>
  <r>
    <s v="Amazon Gift Card"/>
    <s v="Amazon"/>
    <n v="100"/>
    <x v="43"/>
    <n v="9"/>
    <n v="1000"/>
    <n v="3.0079986038689581"/>
    <x v="12"/>
    <x v="3"/>
  </r>
  <r>
    <s v="Coursera Gift Card"/>
    <s v="Netflix"/>
    <n v="25"/>
    <x v="44"/>
    <n v="2"/>
    <n v="750"/>
    <n v="3.791179096347737"/>
    <x v="1"/>
    <x v="0"/>
  </r>
  <r>
    <s v="Netflix Subscription"/>
    <s v="Amazon"/>
    <n v="75"/>
    <x v="19"/>
    <n v="2"/>
    <n v="1000"/>
    <n v="4.6248085850248088"/>
    <x v="47"/>
    <x v="0"/>
  </r>
  <r>
    <s v="Coursera Gift Card"/>
    <s v="Amazon"/>
    <n v="100"/>
    <x v="45"/>
    <n v="7"/>
    <n v="1000"/>
    <n v="3.316294775636893"/>
    <x v="32"/>
    <x v="0"/>
  </r>
  <r>
    <s v="Uber Subscription"/>
    <s v="Netflix"/>
    <n v="10"/>
    <x v="2"/>
    <n v="9"/>
    <n v="750"/>
    <n v="3.0614050541267619"/>
    <x v="48"/>
    <x v="0"/>
  </r>
  <r>
    <s v="Uber Subscription"/>
    <s v="Uber"/>
    <n v="25"/>
    <x v="45"/>
    <n v="6"/>
    <n v="500"/>
    <n v="4.9635400580297908"/>
    <x v="5"/>
    <x v="0"/>
  </r>
  <r>
    <s v="Amazon Subscription"/>
    <s v="Coursera"/>
    <n v="25"/>
    <x v="46"/>
    <n v="6"/>
    <n v="250"/>
    <n v="4.7221919923074731"/>
    <x v="17"/>
    <x v="0"/>
  </r>
  <r>
    <s v="Amazon Gift Card"/>
    <s v="Coursera"/>
    <n v="50"/>
    <x v="5"/>
    <n v="9"/>
    <n v="1000"/>
    <n v="3.6919305203837798"/>
    <x v="40"/>
    <x v="0"/>
  </r>
  <r>
    <s v="Spotify Subscription"/>
    <s v="Spotify"/>
    <n v="25"/>
    <x v="47"/>
    <n v="3"/>
    <n v="1000"/>
    <n v="3.0721823832258939"/>
    <x v="44"/>
    <x v="3"/>
  </r>
  <r>
    <s v="Spotify Gift Card"/>
    <s v="Amazon"/>
    <n v="25"/>
    <x v="29"/>
    <n v="1"/>
    <n v="250"/>
    <n v="3.3277234001591252"/>
    <x v="49"/>
    <x v="2"/>
  </r>
  <r>
    <s v="Uber Subscription"/>
    <s v="Spotify"/>
    <n v="10"/>
    <x v="48"/>
    <n v="8"/>
    <n v="1000"/>
    <n v="3.427279827599107"/>
    <x v="50"/>
    <x v="0"/>
  </r>
  <r>
    <s v="Amazon Gift Card"/>
    <s v="Coursera"/>
    <n v="75"/>
    <x v="11"/>
    <n v="3"/>
    <n v="500"/>
    <n v="4.1807232233761189"/>
    <x v="51"/>
    <x v="2"/>
  </r>
  <r>
    <s v="Coursera Gift Card"/>
    <s v="Amazon"/>
    <n v="50"/>
    <x v="14"/>
    <n v="9"/>
    <n v="1000"/>
    <n v="4.1366402102681583"/>
    <x v="3"/>
    <x v="0"/>
  </r>
  <r>
    <s v="Coursera Subscription"/>
    <s v="Uber"/>
    <n v="25"/>
    <x v="42"/>
    <n v="7"/>
    <n v="1000"/>
    <n v="3.3287853434075338"/>
    <x v="15"/>
    <x v="1"/>
  </r>
  <r>
    <s v="Coursera Gift Card"/>
    <s v="Coursera"/>
    <n v="25"/>
    <x v="19"/>
    <n v="1"/>
    <n v="500"/>
    <n v="3.072284537887978"/>
    <x v="23"/>
    <x v="3"/>
  </r>
  <r>
    <s v="Spotify Subscription"/>
    <s v="Amazon"/>
    <n v="50"/>
    <x v="9"/>
    <n v="2"/>
    <n v="1000"/>
    <n v="4.1541414720035146"/>
    <x v="52"/>
    <x v="3"/>
  </r>
  <r>
    <s v="Uber Gift Card"/>
    <s v="Coursera"/>
    <n v="100"/>
    <x v="27"/>
    <n v="9"/>
    <n v="750"/>
    <n v="3.6977207883060128"/>
    <x v="24"/>
    <x v="0"/>
  </r>
  <r>
    <s v="Amazon Gift Card"/>
    <s v="Amazon"/>
    <n v="100"/>
    <x v="23"/>
    <n v="5"/>
    <n v="250"/>
    <n v="4.2799735746662249"/>
    <x v="53"/>
    <x v="3"/>
  </r>
  <r>
    <s v="Spotify Subscription"/>
    <s v="Netflix"/>
    <n v="100"/>
    <x v="4"/>
    <n v="2"/>
    <n v="1000"/>
    <n v="4.0327818404029374"/>
    <x v="36"/>
    <x v="0"/>
  </r>
  <r>
    <s v="Amazon Subscription"/>
    <s v="Uber"/>
    <n v="25"/>
    <x v="46"/>
    <n v="9"/>
    <n v="1000"/>
    <n v="3.459991338869854"/>
    <x v="54"/>
    <x v="0"/>
  </r>
  <r>
    <s v="Uber Gift Card"/>
    <s v="Coursera"/>
    <n v="25"/>
    <x v="43"/>
    <n v="9"/>
    <n v="1000"/>
    <n v="4.2937250076051274"/>
    <x v="55"/>
    <x v="3"/>
  </r>
  <r>
    <s v="Amazon Gift Card"/>
    <s v="Uber"/>
    <n v="50"/>
    <x v="31"/>
    <n v="9"/>
    <n v="250"/>
    <n v="4.2224884581446451"/>
    <x v="29"/>
    <x v="3"/>
  </r>
  <r>
    <s v="Amazon Gift Card"/>
    <s v="Spotify"/>
    <n v="50"/>
    <x v="29"/>
    <n v="2"/>
    <n v="500"/>
    <n v="3.822991749222068"/>
    <x v="20"/>
    <x v="0"/>
  </r>
  <r>
    <s v="Netflix Subscription"/>
    <s v="Spotify"/>
    <n v="75"/>
    <x v="26"/>
    <n v="1"/>
    <n v="750"/>
    <n v="4.3966771505358002"/>
    <x v="56"/>
    <x v="0"/>
  </r>
  <r>
    <s v="Spotify Gift Card"/>
    <s v="Coursera"/>
    <n v="100"/>
    <x v="17"/>
    <n v="7"/>
    <n v="750"/>
    <n v="4.4199438595444152"/>
    <x v="34"/>
    <x v="3"/>
  </r>
  <r>
    <s v="Uber Subscription"/>
    <s v="Amazon"/>
    <n v="10"/>
    <x v="35"/>
    <n v="5"/>
    <n v="1000"/>
    <n v="3.605018608528578"/>
    <x v="17"/>
    <x v="0"/>
  </r>
  <r>
    <s v="Amazon Subscription"/>
    <s v="Coursera"/>
    <n v="75"/>
    <x v="31"/>
    <n v="3"/>
    <n v="1000"/>
    <n v="4.1316223617202104"/>
    <x v="26"/>
    <x v="0"/>
  </r>
  <r>
    <s v="Uber Subscription"/>
    <s v="Amazon"/>
    <n v="100"/>
    <x v="11"/>
    <n v="8"/>
    <n v="750"/>
    <n v="4.6395373969824254"/>
    <x v="22"/>
    <x v="1"/>
  </r>
  <r>
    <s v="Uber Gift Card"/>
    <s v="Coursera"/>
    <n v="10"/>
    <x v="10"/>
    <n v="8"/>
    <n v="1000"/>
    <n v="4.0877170820936426"/>
    <x v="57"/>
    <x v="0"/>
  </r>
  <r>
    <s v="Spotify Subscription"/>
    <s v="Spotify"/>
    <n v="100"/>
    <x v="7"/>
    <n v="4"/>
    <n v="1000"/>
    <n v="3.1919697350615581"/>
    <x v="58"/>
    <x v="0"/>
  </r>
  <r>
    <s v="Spotify Gift Card"/>
    <s v="Uber"/>
    <n v="100"/>
    <x v="38"/>
    <n v="1"/>
    <n v="1000"/>
    <n v="4.9096248181850077"/>
    <x v="59"/>
    <x v="2"/>
  </r>
  <r>
    <s v="Coursera Subscription"/>
    <s v="Netflix"/>
    <n v="75"/>
    <x v="49"/>
    <n v="9"/>
    <n v="1000"/>
    <n v="3.1876746207253128"/>
    <x v="53"/>
    <x v="3"/>
  </r>
  <r>
    <s v="Uber Gift Card"/>
    <s v="Spotify"/>
    <n v="25"/>
    <x v="50"/>
    <n v="4"/>
    <n v="250"/>
    <n v="3.4990958519718012"/>
    <x v="49"/>
    <x v="0"/>
  </r>
  <r>
    <s v="Netflix Gift Card"/>
    <s v="Amazon"/>
    <n v="10"/>
    <x v="7"/>
    <n v="3"/>
    <n v="250"/>
    <n v="3.9681282800158182"/>
    <x v="4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9692AC-2952-45CF-8842-14C2801969D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axis="axisRow" showAll="0">
      <items count="6">
        <item x="4"/>
        <item x="3"/>
        <item x="0"/>
        <item x="2"/>
        <item x="1"/>
        <item t="default"/>
      </items>
    </pivotField>
    <pivotField dataField="1"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Mentor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24F18-745E-4648-83D7-01CF066A5CFF}"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0:D145" firstHeaderRow="0" firstDataRow="1" firstDataCol="1"/>
  <pivotFields count="9">
    <pivotField dataField="1" showAll="0"/>
    <pivotField showAll="0"/>
    <pivotField showAll="0"/>
    <pivotField showAll="0"/>
    <pivotField dataField="1" showAll="0"/>
    <pivotField showAll="0"/>
    <pivotField dataField="1" showAll="0"/>
    <pivotField showAll="0"/>
    <pivotField axis="axisRow" showAll="0">
      <items count="5">
        <item x="0"/>
        <item x="2"/>
        <item x="3"/>
        <item x="1"/>
        <item t="default"/>
      </items>
    </pivotField>
  </pivotFields>
  <rowFields count="1">
    <field x="8"/>
  </rowFields>
  <rowItems count="5">
    <i>
      <x/>
    </i>
    <i>
      <x v="1"/>
    </i>
    <i>
      <x v="2"/>
    </i>
    <i>
      <x v="3"/>
    </i>
    <i t="grand">
      <x/>
    </i>
  </rowItems>
  <colFields count="1">
    <field x="-2"/>
  </colFields>
  <colItems count="3">
    <i>
      <x/>
    </i>
    <i i="1">
      <x v="1"/>
    </i>
    <i i="2">
      <x v="2"/>
    </i>
  </colItems>
  <dataFields count="3">
    <dataField name="Count of Reward_Received" fld="0" subtotal="count" baseField="0" baseItem="0"/>
    <dataField name="Sum of Satisfaction_Rating_on_Reward" fld="6" baseField="0" baseItem="0"/>
    <dataField name="Sum of Redemptions_by_Us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8E2DC-2259-4049-AE1B-B5EC09F68564}"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6:C127" firstHeaderRow="1" firstDataRow="1" firstDataCol="1"/>
  <pivotFields count="9">
    <pivotField showAll="0"/>
    <pivotField showAll="0"/>
    <pivotField showAll="0"/>
    <pivotField showAll="0"/>
    <pivotField showAll="0"/>
    <pivotField showAll="0"/>
    <pivotField dataField="1" showAll="0"/>
    <pivotField axis="axisRow" showAll="0">
      <items count="61">
        <item x="56"/>
        <item x="55"/>
        <item x="25"/>
        <item x="49"/>
        <item x="53"/>
        <item x="50"/>
        <item x="10"/>
        <item x="34"/>
        <item x="36"/>
        <item x="3"/>
        <item x="16"/>
        <item x="27"/>
        <item x="21"/>
        <item x="43"/>
        <item x="35"/>
        <item x="24"/>
        <item x="59"/>
        <item x="15"/>
        <item x="40"/>
        <item x="4"/>
        <item x="13"/>
        <item x="44"/>
        <item x="17"/>
        <item x="46"/>
        <item x="14"/>
        <item x="5"/>
        <item x="30"/>
        <item x="58"/>
        <item x="37"/>
        <item x="39"/>
        <item x="8"/>
        <item x="52"/>
        <item x="19"/>
        <item x="48"/>
        <item x="6"/>
        <item x="7"/>
        <item x="54"/>
        <item x="0"/>
        <item x="1"/>
        <item x="47"/>
        <item x="29"/>
        <item x="42"/>
        <item x="2"/>
        <item x="18"/>
        <item x="31"/>
        <item x="57"/>
        <item x="51"/>
        <item x="41"/>
        <item x="11"/>
        <item x="28"/>
        <item x="20"/>
        <item x="9"/>
        <item x="45"/>
        <item x="38"/>
        <item x="32"/>
        <item x="12"/>
        <item x="33"/>
        <item x="23"/>
        <item x="26"/>
        <item x="22"/>
        <item t="default"/>
      </items>
    </pivotField>
    <pivotField showAll="0">
      <items count="5">
        <item x="0"/>
        <item x="2"/>
        <item x="3"/>
        <item x="1"/>
        <item t="default"/>
      </items>
    </pivotField>
  </pivotFields>
  <rowFields count="1">
    <field x="7"/>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Satisfaction_Rating_on_Rewar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2587AE-6C77-4C86-BA77-AAF042303CAA}"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55" firstHeaderRow="1" firstDataRow="1" firstDataCol="1"/>
  <pivotFields count="9">
    <pivotField showAll="0"/>
    <pivotField showAll="0"/>
    <pivotField showAll="0"/>
    <pivotField axis="axisRow" showAll="0">
      <items count="52">
        <item x="28"/>
        <item x="12"/>
        <item x="18"/>
        <item x="2"/>
        <item x="35"/>
        <item x="16"/>
        <item x="38"/>
        <item x="1"/>
        <item x="21"/>
        <item x="23"/>
        <item x="39"/>
        <item x="5"/>
        <item x="42"/>
        <item x="7"/>
        <item x="9"/>
        <item x="31"/>
        <item x="32"/>
        <item x="45"/>
        <item x="3"/>
        <item x="30"/>
        <item x="10"/>
        <item x="20"/>
        <item x="37"/>
        <item x="41"/>
        <item x="13"/>
        <item x="47"/>
        <item x="27"/>
        <item x="26"/>
        <item x="19"/>
        <item x="17"/>
        <item x="8"/>
        <item x="46"/>
        <item x="11"/>
        <item x="25"/>
        <item x="22"/>
        <item x="4"/>
        <item x="15"/>
        <item x="0"/>
        <item x="34"/>
        <item x="49"/>
        <item x="24"/>
        <item x="29"/>
        <item x="6"/>
        <item x="48"/>
        <item x="14"/>
        <item x="40"/>
        <item x="44"/>
        <item x="36"/>
        <item x="33"/>
        <item x="43"/>
        <item x="50"/>
        <item t="default"/>
      </items>
    </pivotField>
    <pivotField showAll="0"/>
    <pivotField showAll="0"/>
    <pivotField dataField="1" showAll="0"/>
    <pivotField showAll="0"/>
    <pivotField showAll="0">
      <items count="5">
        <item x="0"/>
        <item x="2"/>
        <item x="3"/>
        <item x="1"/>
        <item t="default"/>
      </items>
    </pivotField>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Satisfaction_Rating_on_Rewar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45F02B-00F6-4663-B893-8288B4236C4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9">
    <pivotField showAll="0"/>
    <pivotField showAll="0"/>
    <pivotField dataField="1" showAll="0"/>
    <pivotField showAll="0"/>
    <pivotField showAll="0"/>
    <pivotField showAll="0"/>
    <pivotField showAll="0"/>
    <pivotField showAll="0"/>
    <pivotField axis="axisRow" showAll="0">
      <items count="5">
        <item x="0"/>
        <item x="2"/>
        <item x="3"/>
        <item x="1"/>
        <item t="default"/>
      </items>
    </pivotField>
  </pivotFields>
  <rowFields count="1">
    <field x="8"/>
  </rowFields>
  <rowItems count="5">
    <i>
      <x/>
    </i>
    <i>
      <x v="1"/>
    </i>
    <i>
      <x v="2"/>
    </i>
    <i>
      <x v="3"/>
    </i>
    <i t="grand">
      <x/>
    </i>
  </rowItems>
  <colItems count="1">
    <i/>
  </colItems>
  <dataFields count="1">
    <dataField name="Sum of Reward_Value_Amount_in_Dolla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E41309-CEC0-4FD8-9F07-4C3A97764DE3}"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32" firstHeaderRow="1" firstDataRow="1" firstDataCol="1"/>
  <pivotFields count="9">
    <pivotField showAll="0"/>
    <pivotField showAll="0"/>
    <pivotField showAll="0"/>
    <pivotField showAll="0"/>
    <pivotField showAll="0"/>
    <pivotField showAll="0"/>
    <pivotField dataField="1"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s>
  <rowFields count="1">
    <field x="8"/>
  </rowFields>
  <rowItems count="5">
    <i>
      <x/>
    </i>
    <i>
      <x v="2"/>
    </i>
    <i>
      <x v="1"/>
    </i>
    <i>
      <x v="3"/>
    </i>
    <i t="grand">
      <x/>
    </i>
  </rowItems>
  <colItems count="1">
    <i/>
  </colItems>
  <dataFields count="1">
    <dataField name="Sum of Satisfaction_Rating_on_Rewar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D557E3-4A3B-4D6A-A4A4-D3E60AA44D78}"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6" firstHeaderRow="1" firstDataRow="1" firstDataCol="1"/>
  <pivotFields count="9">
    <pivotField showAll="0"/>
    <pivotField showAll="0"/>
    <pivotField showAll="0"/>
    <pivotField showAll="0"/>
    <pivotField dataField="1" showAll="0"/>
    <pivotField showAll="0"/>
    <pivotField showAll="0"/>
    <pivotField showAll="0"/>
    <pivotField axis="axisRow" showAll="0">
      <items count="5">
        <item x="0"/>
        <item x="2"/>
        <item x="3"/>
        <item x="1"/>
        <item t="default"/>
      </items>
    </pivotField>
  </pivotFields>
  <rowFields count="1">
    <field x="8"/>
  </rowFields>
  <rowItems count="5">
    <i>
      <x/>
    </i>
    <i>
      <x v="1"/>
    </i>
    <i>
      <x v="2"/>
    </i>
    <i>
      <x v="3"/>
    </i>
    <i t="grand">
      <x/>
    </i>
  </rowItems>
  <colItems count="1">
    <i/>
  </colItems>
  <dataFields count="1">
    <dataField name="Sum of Redemptions_by_Use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04"/>
  <sheetViews>
    <sheetView topLeftCell="A45" zoomScale="50" zoomScaleNormal="50" workbookViewId="0">
      <selection activeCell="B2" sqref="B2:Q107"/>
    </sheetView>
  </sheetViews>
  <sheetFormatPr defaultColWidth="14.42578125" defaultRowHeight="15" customHeight="1" x14ac:dyDescent="0.25"/>
  <cols>
    <col min="1" max="1" width="10.85546875" customWidth="1"/>
    <col min="2" max="2" width="15.140625" bestFit="1" customWidth="1"/>
    <col min="3" max="3" width="15.85546875" bestFit="1" customWidth="1"/>
    <col min="4" max="4" width="14.5703125" bestFit="1" customWidth="1"/>
    <col min="5" max="5" width="17.140625" customWidth="1"/>
    <col min="6" max="7" width="17" customWidth="1"/>
    <col min="8" max="8" width="15.85546875" customWidth="1"/>
    <col min="9" max="9" width="21.42578125" bestFit="1" customWidth="1"/>
    <col min="10" max="10" width="19.140625" customWidth="1"/>
    <col min="11" max="11" width="21.140625" bestFit="1" customWidth="1"/>
    <col min="12" max="12" width="31.42578125" bestFit="1" customWidth="1"/>
    <col min="13" max="13" width="17.7109375" bestFit="1" customWidth="1"/>
    <col min="14" max="14" width="18.5703125" bestFit="1" customWidth="1"/>
    <col min="15" max="15" width="25.85546875" bestFit="1" customWidth="1"/>
    <col min="16" max="16" width="15.140625" bestFit="1" customWidth="1"/>
    <col min="17" max="30" width="8.7109375" customWidth="1"/>
  </cols>
  <sheetData>
    <row r="1" spans="1:17" x14ac:dyDescent="0.25">
      <c r="A1" s="1"/>
      <c r="B1" s="1" t="s">
        <v>0</v>
      </c>
      <c r="C1" s="1" t="s">
        <v>1</v>
      </c>
      <c r="D1" s="1" t="s">
        <v>2</v>
      </c>
      <c r="E1" s="9" t="s">
        <v>156</v>
      </c>
      <c r="F1" s="9" t="s">
        <v>157</v>
      </c>
      <c r="G1" s="1" t="s">
        <v>3</v>
      </c>
      <c r="H1" s="1" t="s">
        <v>4</v>
      </c>
      <c r="I1" s="1" t="s">
        <v>5</v>
      </c>
      <c r="J1" s="1" t="s">
        <v>6</v>
      </c>
      <c r="K1" s="9" t="s">
        <v>159</v>
      </c>
      <c r="L1" s="9" t="s">
        <v>160</v>
      </c>
      <c r="M1" s="9" t="s">
        <v>161</v>
      </c>
      <c r="N1" s="9" t="s">
        <v>162</v>
      </c>
      <c r="O1" s="9" t="s">
        <v>163</v>
      </c>
      <c r="P1" s="14" t="s">
        <v>164</v>
      </c>
      <c r="Q1" s="16" t="s">
        <v>171</v>
      </c>
    </row>
    <row r="2" spans="1:17" x14ac:dyDescent="0.25">
      <c r="A2" s="2">
        <v>2001</v>
      </c>
      <c r="B2" s="2">
        <v>1003</v>
      </c>
      <c r="C2" s="2" t="s">
        <v>7</v>
      </c>
      <c r="D2" s="2" t="s">
        <v>8</v>
      </c>
      <c r="E2" t="str">
        <f t="shared" ref="E2:E33" si="0">IF(COUNTIFS(B:B, B2, C:C, C2) = 1, "Unique", "Mismatch")</f>
        <v>Mismatch</v>
      </c>
      <c r="F2" t="str">
        <f t="shared" ref="F2:F33" si="1">VLOOKUP(B2, B:C, 2, FALSE)</f>
        <v>Sarah Clark</v>
      </c>
      <c r="G2" s="2">
        <v>1</v>
      </c>
      <c r="H2" s="2">
        <v>40</v>
      </c>
      <c r="I2" s="2" t="s">
        <v>9</v>
      </c>
      <c r="J2" s="2" t="s">
        <v>10</v>
      </c>
      <c r="K2" s="3">
        <f>IF(COUNTIFS(B:B, B2, D:D, D2) = 1, 1, 0)</f>
        <v>0</v>
      </c>
      <c r="L2">
        <f>COUNTIFS(B:B, B2, D:D, D2)</f>
        <v>7</v>
      </c>
      <c r="M2" s="3">
        <f>IF(H2 &gt;= 30, 1, 0)</f>
        <v>1</v>
      </c>
      <c r="N2" s="3">
        <f>IF(I2 = "Yes", 1, 0)</f>
        <v>1</v>
      </c>
      <c r="O2">
        <f>SUMIFS(L:L, B:B, B2, D:D, D2)</f>
        <v>49</v>
      </c>
      <c r="P2">
        <f>250 + IF(COUNTIF(D:D, D2) &gt;= 2, 1000, 0) +
 IF(O2 &gt;= 2, 500, 0) +
 (SUMIFS(M:M, B:B, B2, D:D, D2) * 250)</f>
        <v>2750</v>
      </c>
      <c r="Q2">
        <f>COUNTIFS(B:B, B2, D:D, "&lt;&gt;")</f>
        <v>24</v>
      </c>
    </row>
    <row r="3" spans="1:17" x14ac:dyDescent="0.25">
      <c r="A3" s="2">
        <v>2002</v>
      </c>
      <c r="B3" s="2">
        <v>1003</v>
      </c>
      <c r="C3" s="2" t="s">
        <v>7</v>
      </c>
      <c r="D3" s="2" t="s">
        <v>12</v>
      </c>
      <c r="E3" t="str">
        <f t="shared" si="0"/>
        <v>Mismatch</v>
      </c>
      <c r="F3" t="str">
        <f t="shared" si="1"/>
        <v>Sarah Clark</v>
      </c>
      <c r="G3" s="2">
        <v>2</v>
      </c>
      <c r="H3" s="2">
        <v>30</v>
      </c>
      <c r="I3" s="2" t="s">
        <v>9</v>
      </c>
      <c r="J3" s="2" t="s">
        <v>13</v>
      </c>
      <c r="K3" s="3">
        <f t="shared" ref="K3:K66" si="2">IF(COUNTIFS(B:B, B3, D:D, D3) = 1, 1, 0)</f>
        <v>0</v>
      </c>
      <c r="L3">
        <f t="shared" ref="L3:L66" si="3">COUNTIFS(B:B, B3, D:D, D3)</f>
        <v>6</v>
      </c>
      <c r="M3" s="3">
        <f t="shared" ref="M3:M66" si="4">IF(H3 &gt;= 30, 1, 0)</f>
        <v>1</v>
      </c>
      <c r="N3" s="3">
        <f t="shared" ref="N3:N66" si="5">IF(I3 = "Yes", 1, 0)</f>
        <v>1</v>
      </c>
      <c r="O3">
        <f t="shared" ref="O3:O66" si="6">SUMIFS(L:L, B:B, B3, D:D, D3)</f>
        <v>36</v>
      </c>
      <c r="P3">
        <f t="shared" ref="P3:P66" si="7">250 + IF(COUNTIF(D:D, D3) &gt;= 2, 1000, 0) +
 IF(O3 &gt;= 2, 500, 0) +
 (SUMIFS(M:M, B:B, B3, D:D, D3) * 250)</f>
        <v>2250</v>
      </c>
      <c r="Q3">
        <f t="shared" ref="Q3:Q66" si="8">COUNTIFS(B:B, B3, D:D, "&lt;&gt;")</f>
        <v>24</v>
      </c>
    </row>
    <row r="4" spans="1:17" x14ac:dyDescent="0.25">
      <c r="A4" s="2">
        <v>2003</v>
      </c>
      <c r="B4" s="2">
        <v>1005</v>
      </c>
      <c r="C4" s="2" t="s">
        <v>14</v>
      </c>
      <c r="D4" s="2" t="s">
        <v>15</v>
      </c>
      <c r="E4" t="str">
        <f t="shared" si="0"/>
        <v>Mismatch</v>
      </c>
      <c r="F4" t="str">
        <f t="shared" si="1"/>
        <v>James Wilson</v>
      </c>
      <c r="G4" s="2">
        <v>2</v>
      </c>
      <c r="H4" s="2">
        <v>40</v>
      </c>
      <c r="I4" s="2" t="s">
        <v>9</v>
      </c>
      <c r="J4" s="2" t="s">
        <v>16</v>
      </c>
      <c r="K4" s="3">
        <f t="shared" si="2"/>
        <v>0</v>
      </c>
      <c r="L4">
        <f t="shared" si="3"/>
        <v>5</v>
      </c>
      <c r="M4" s="3">
        <f t="shared" si="4"/>
        <v>1</v>
      </c>
      <c r="N4" s="3">
        <f t="shared" si="5"/>
        <v>1</v>
      </c>
      <c r="O4">
        <f t="shared" si="6"/>
        <v>25</v>
      </c>
      <c r="P4">
        <f t="shared" si="7"/>
        <v>2750</v>
      </c>
      <c r="Q4">
        <f t="shared" si="8"/>
        <v>25</v>
      </c>
    </row>
    <row r="5" spans="1:17" x14ac:dyDescent="0.25">
      <c r="A5" s="2">
        <v>2001</v>
      </c>
      <c r="B5" s="2">
        <v>1004</v>
      </c>
      <c r="C5" s="2" t="s">
        <v>11</v>
      </c>
      <c r="D5" s="2" t="s">
        <v>8</v>
      </c>
      <c r="E5" t="str">
        <f t="shared" si="0"/>
        <v>Mismatch</v>
      </c>
      <c r="F5" t="str">
        <f t="shared" si="1"/>
        <v>Emily Davis</v>
      </c>
      <c r="G5" s="2">
        <v>1</v>
      </c>
      <c r="H5" s="2">
        <v>30</v>
      </c>
      <c r="I5" s="2" t="s">
        <v>18</v>
      </c>
      <c r="J5" s="2" t="s">
        <v>19</v>
      </c>
      <c r="K5" s="3">
        <f t="shared" si="2"/>
        <v>0</v>
      </c>
      <c r="L5">
        <f t="shared" si="3"/>
        <v>7</v>
      </c>
      <c r="M5" s="3">
        <f t="shared" si="4"/>
        <v>1</v>
      </c>
      <c r="N5" s="3">
        <f t="shared" si="5"/>
        <v>0</v>
      </c>
      <c r="O5">
        <f t="shared" si="6"/>
        <v>49</v>
      </c>
      <c r="P5">
        <f t="shared" si="7"/>
        <v>3250</v>
      </c>
      <c r="Q5">
        <f t="shared" si="8"/>
        <v>27</v>
      </c>
    </row>
    <row r="6" spans="1:17" x14ac:dyDescent="0.25">
      <c r="A6" s="2">
        <v>2003</v>
      </c>
      <c r="B6" s="2">
        <v>1002</v>
      </c>
      <c r="C6" s="2" t="s">
        <v>17</v>
      </c>
      <c r="D6" s="2" t="s">
        <v>15</v>
      </c>
      <c r="E6" t="str">
        <f t="shared" si="0"/>
        <v>Mismatch</v>
      </c>
      <c r="F6" t="str">
        <f t="shared" si="1"/>
        <v>David Thompson</v>
      </c>
      <c r="G6" s="2"/>
      <c r="H6" s="2">
        <v>50</v>
      </c>
      <c r="I6" s="2" t="s">
        <v>18</v>
      </c>
      <c r="J6" s="2" t="s">
        <v>20</v>
      </c>
      <c r="K6" s="3">
        <f t="shared" si="2"/>
        <v>0</v>
      </c>
      <c r="L6">
        <f t="shared" si="3"/>
        <v>3</v>
      </c>
      <c r="M6" s="3">
        <f t="shared" si="4"/>
        <v>1</v>
      </c>
      <c r="N6" s="3">
        <f t="shared" si="5"/>
        <v>0</v>
      </c>
      <c r="O6">
        <f t="shared" si="6"/>
        <v>9</v>
      </c>
      <c r="P6">
        <f t="shared" si="7"/>
        <v>2250</v>
      </c>
      <c r="Q6">
        <f t="shared" si="8"/>
        <v>13</v>
      </c>
    </row>
    <row r="7" spans="1:17" x14ac:dyDescent="0.25">
      <c r="A7" s="2">
        <v>2004</v>
      </c>
      <c r="B7" s="2">
        <v>1004</v>
      </c>
      <c r="C7" s="2" t="s">
        <v>11</v>
      </c>
      <c r="D7" s="2" t="s">
        <v>22</v>
      </c>
      <c r="E7" t="str">
        <f t="shared" si="0"/>
        <v>Mismatch</v>
      </c>
      <c r="F7" t="str">
        <f t="shared" si="1"/>
        <v>Emily Davis</v>
      </c>
      <c r="G7" s="2">
        <v>2</v>
      </c>
      <c r="H7" s="2">
        <v>40</v>
      </c>
      <c r="I7" s="2" t="s">
        <v>9</v>
      </c>
      <c r="J7" s="2" t="s">
        <v>23</v>
      </c>
      <c r="K7" s="3">
        <f t="shared" si="2"/>
        <v>0</v>
      </c>
      <c r="L7">
        <f t="shared" si="3"/>
        <v>4</v>
      </c>
      <c r="M7" s="3">
        <f t="shared" si="4"/>
        <v>1</v>
      </c>
      <c r="N7" s="3">
        <f t="shared" si="5"/>
        <v>1</v>
      </c>
      <c r="O7">
        <f t="shared" si="6"/>
        <v>16</v>
      </c>
      <c r="P7">
        <f t="shared" si="7"/>
        <v>2500</v>
      </c>
      <c r="Q7">
        <f t="shared" si="8"/>
        <v>27</v>
      </c>
    </row>
    <row r="8" spans="1:17" x14ac:dyDescent="0.25">
      <c r="A8" s="2">
        <v>2002</v>
      </c>
      <c r="B8" s="2">
        <v>1004</v>
      </c>
      <c r="C8" s="2" t="s">
        <v>11</v>
      </c>
      <c r="D8" s="2" t="s">
        <v>12</v>
      </c>
      <c r="E8" t="str">
        <f t="shared" si="0"/>
        <v>Mismatch</v>
      </c>
      <c r="F8" t="str">
        <f t="shared" si="1"/>
        <v>Emily Davis</v>
      </c>
      <c r="G8" s="2">
        <v>1</v>
      </c>
      <c r="I8" s="2" t="s">
        <v>18</v>
      </c>
      <c r="J8" s="2" t="s">
        <v>24</v>
      </c>
      <c r="K8" s="3">
        <f t="shared" si="2"/>
        <v>0</v>
      </c>
      <c r="L8">
        <f t="shared" si="3"/>
        <v>6</v>
      </c>
      <c r="M8" s="3">
        <f t="shared" si="4"/>
        <v>0</v>
      </c>
      <c r="N8" s="3">
        <f t="shared" si="5"/>
        <v>0</v>
      </c>
      <c r="O8">
        <f t="shared" si="6"/>
        <v>36</v>
      </c>
      <c r="P8">
        <f t="shared" si="7"/>
        <v>2500</v>
      </c>
      <c r="Q8">
        <f t="shared" si="8"/>
        <v>27</v>
      </c>
    </row>
    <row r="9" spans="1:17" x14ac:dyDescent="0.25">
      <c r="A9" s="2">
        <v>2002</v>
      </c>
      <c r="B9" s="2">
        <v>1004</v>
      </c>
      <c r="C9" s="2" t="s">
        <v>11</v>
      </c>
      <c r="D9" s="2" t="s">
        <v>12</v>
      </c>
      <c r="E9" t="str">
        <f t="shared" si="0"/>
        <v>Mismatch</v>
      </c>
      <c r="F9" t="str">
        <f t="shared" si="1"/>
        <v>Emily Davis</v>
      </c>
      <c r="G9" s="2">
        <v>1</v>
      </c>
      <c r="H9" s="2">
        <v>30</v>
      </c>
      <c r="I9" s="2" t="s">
        <v>18</v>
      </c>
      <c r="J9" s="2" t="s">
        <v>25</v>
      </c>
      <c r="K9" s="3">
        <f t="shared" si="2"/>
        <v>0</v>
      </c>
      <c r="L9">
        <f t="shared" si="3"/>
        <v>6</v>
      </c>
      <c r="M9" s="3">
        <f t="shared" si="4"/>
        <v>1</v>
      </c>
      <c r="N9" s="3">
        <f t="shared" si="5"/>
        <v>0</v>
      </c>
      <c r="O9">
        <f t="shared" si="6"/>
        <v>36</v>
      </c>
      <c r="P9">
        <f t="shared" si="7"/>
        <v>2500</v>
      </c>
      <c r="Q9">
        <f t="shared" si="8"/>
        <v>27</v>
      </c>
    </row>
    <row r="10" spans="1:17" x14ac:dyDescent="0.25">
      <c r="A10" s="2">
        <v>2002</v>
      </c>
      <c r="B10" s="2">
        <v>1002</v>
      </c>
      <c r="C10" s="2" t="s">
        <v>17</v>
      </c>
      <c r="D10" s="2" t="s">
        <v>12</v>
      </c>
      <c r="E10" t="str">
        <f t="shared" si="0"/>
        <v>Mismatch</v>
      </c>
      <c r="F10" t="str">
        <f t="shared" si="1"/>
        <v>David Thompson</v>
      </c>
      <c r="G10" s="2">
        <v>1</v>
      </c>
      <c r="H10" s="2">
        <v>40</v>
      </c>
      <c r="I10" s="2" t="s">
        <v>18</v>
      </c>
      <c r="J10" s="2" t="s">
        <v>26</v>
      </c>
      <c r="K10" s="3">
        <f t="shared" si="2"/>
        <v>1</v>
      </c>
      <c r="L10">
        <f t="shared" si="3"/>
        <v>1</v>
      </c>
      <c r="M10" s="3">
        <f t="shared" si="4"/>
        <v>1</v>
      </c>
      <c r="N10" s="3">
        <f t="shared" si="5"/>
        <v>0</v>
      </c>
      <c r="O10">
        <f t="shared" si="6"/>
        <v>1</v>
      </c>
      <c r="P10">
        <f t="shared" si="7"/>
        <v>1500</v>
      </c>
      <c r="Q10">
        <f t="shared" si="8"/>
        <v>13</v>
      </c>
    </row>
    <row r="11" spans="1:17" x14ac:dyDescent="0.25">
      <c r="A11" s="2">
        <v>2001</v>
      </c>
      <c r="B11" s="2">
        <v>1003</v>
      </c>
      <c r="C11" s="2" t="s">
        <v>7</v>
      </c>
      <c r="D11" s="2" t="s">
        <v>8</v>
      </c>
      <c r="E11" t="str">
        <f t="shared" si="0"/>
        <v>Mismatch</v>
      </c>
      <c r="F11" t="str">
        <f t="shared" si="1"/>
        <v>Sarah Clark</v>
      </c>
      <c r="G11" s="2">
        <v>1</v>
      </c>
      <c r="H11" s="2">
        <v>30</v>
      </c>
      <c r="I11" s="2" t="s">
        <v>27</v>
      </c>
      <c r="J11" s="2" t="s">
        <v>28</v>
      </c>
      <c r="K11" s="3">
        <f t="shared" si="2"/>
        <v>0</v>
      </c>
      <c r="L11">
        <f t="shared" si="3"/>
        <v>7</v>
      </c>
      <c r="M11" s="3">
        <f t="shared" si="4"/>
        <v>1</v>
      </c>
      <c r="N11" s="3">
        <f t="shared" si="5"/>
        <v>0</v>
      </c>
      <c r="O11">
        <f t="shared" si="6"/>
        <v>49</v>
      </c>
      <c r="P11">
        <f t="shared" si="7"/>
        <v>2750</v>
      </c>
      <c r="Q11">
        <f t="shared" si="8"/>
        <v>24</v>
      </c>
    </row>
    <row r="12" spans="1:17" x14ac:dyDescent="0.25">
      <c r="A12" s="2">
        <v>2005</v>
      </c>
      <c r="B12" s="2">
        <v>1002</v>
      </c>
      <c r="C12" s="2" t="s">
        <v>17</v>
      </c>
      <c r="D12" s="2" t="s">
        <v>29</v>
      </c>
      <c r="E12" t="str">
        <f t="shared" si="0"/>
        <v>Mismatch</v>
      </c>
      <c r="F12" t="str">
        <f t="shared" si="1"/>
        <v>David Thompson</v>
      </c>
      <c r="G12" s="2">
        <v>2</v>
      </c>
      <c r="H12" s="2">
        <v>40</v>
      </c>
      <c r="I12" s="2" t="s">
        <v>18</v>
      </c>
      <c r="J12" s="2" t="s">
        <v>30</v>
      </c>
      <c r="K12" s="3">
        <f t="shared" si="2"/>
        <v>0</v>
      </c>
      <c r="L12">
        <f t="shared" si="3"/>
        <v>3</v>
      </c>
      <c r="M12" s="3">
        <f t="shared" si="4"/>
        <v>1</v>
      </c>
      <c r="N12" s="3">
        <f t="shared" si="5"/>
        <v>0</v>
      </c>
      <c r="O12">
        <f t="shared" si="6"/>
        <v>9</v>
      </c>
      <c r="P12">
        <f t="shared" si="7"/>
        <v>2500</v>
      </c>
      <c r="Q12">
        <f t="shared" si="8"/>
        <v>13</v>
      </c>
    </row>
    <row r="13" spans="1:17" x14ac:dyDescent="0.25">
      <c r="A13" s="2">
        <v>13</v>
      </c>
      <c r="B13" s="2">
        <v>1003</v>
      </c>
      <c r="C13" s="2" t="s">
        <v>7</v>
      </c>
      <c r="D13" s="2" t="s">
        <v>15</v>
      </c>
      <c r="E13" t="str">
        <f t="shared" si="0"/>
        <v>Mismatch</v>
      </c>
      <c r="F13" t="str">
        <f t="shared" si="1"/>
        <v>Sarah Clark</v>
      </c>
      <c r="G13" s="2">
        <v>1</v>
      </c>
      <c r="H13" s="2">
        <v>20</v>
      </c>
      <c r="I13" s="2" t="s">
        <v>9</v>
      </c>
      <c r="J13" s="2" t="s">
        <v>31</v>
      </c>
      <c r="K13" s="3">
        <f t="shared" si="2"/>
        <v>0</v>
      </c>
      <c r="L13">
        <f t="shared" si="3"/>
        <v>6</v>
      </c>
      <c r="M13" s="3">
        <f t="shared" si="4"/>
        <v>0</v>
      </c>
      <c r="N13" s="3">
        <f t="shared" si="5"/>
        <v>1</v>
      </c>
      <c r="O13">
        <f t="shared" si="6"/>
        <v>36</v>
      </c>
      <c r="P13">
        <f t="shared" si="7"/>
        <v>2500</v>
      </c>
      <c r="Q13">
        <f t="shared" si="8"/>
        <v>24</v>
      </c>
    </row>
    <row r="14" spans="1:17" x14ac:dyDescent="0.25">
      <c r="A14" s="2">
        <v>2005</v>
      </c>
      <c r="B14" s="2">
        <v>1005</v>
      </c>
      <c r="C14" s="2" t="s">
        <v>14</v>
      </c>
      <c r="D14" s="2" t="s">
        <v>29</v>
      </c>
      <c r="E14" t="str">
        <f t="shared" si="0"/>
        <v>Mismatch</v>
      </c>
      <c r="F14" t="str">
        <f t="shared" si="1"/>
        <v>James Wilson</v>
      </c>
      <c r="G14" s="2">
        <v>2</v>
      </c>
      <c r="H14" s="2">
        <v>30</v>
      </c>
      <c r="I14" s="2" t="s">
        <v>9</v>
      </c>
      <c r="J14" s="2" t="s">
        <v>32</v>
      </c>
      <c r="K14" s="3">
        <f t="shared" si="2"/>
        <v>0</v>
      </c>
      <c r="L14">
        <f t="shared" si="3"/>
        <v>3</v>
      </c>
      <c r="M14" s="3">
        <f t="shared" si="4"/>
        <v>1</v>
      </c>
      <c r="N14" s="3">
        <f t="shared" si="5"/>
        <v>1</v>
      </c>
      <c r="O14">
        <f t="shared" si="6"/>
        <v>9</v>
      </c>
      <c r="P14">
        <f t="shared" si="7"/>
        <v>2500</v>
      </c>
      <c r="Q14">
        <f t="shared" si="8"/>
        <v>25</v>
      </c>
    </row>
    <row r="15" spans="1:17" x14ac:dyDescent="0.25">
      <c r="A15" s="2">
        <v>2001</v>
      </c>
      <c r="B15" s="2">
        <v>1001</v>
      </c>
      <c r="C15" s="2" t="s">
        <v>7</v>
      </c>
      <c r="D15" s="2" t="s">
        <v>8</v>
      </c>
      <c r="E15" t="str">
        <f t="shared" si="0"/>
        <v>Mismatch</v>
      </c>
      <c r="F15" t="str">
        <f t="shared" si="1"/>
        <v>Sarah Clark</v>
      </c>
      <c r="G15" s="2">
        <v>2</v>
      </c>
      <c r="H15" s="2">
        <v>30</v>
      </c>
      <c r="I15" s="2" t="s">
        <v>18</v>
      </c>
      <c r="J15" s="2" t="s">
        <v>33</v>
      </c>
      <c r="K15" s="3">
        <f t="shared" si="2"/>
        <v>0</v>
      </c>
      <c r="L15">
        <f t="shared" si="3"/>
        <v>7</v>
      </c>
      <c r="M15" s="3">
        <f t="shared" si="4"/>
        <v>1</v>
      </c>
      <c r="N15" s="3">
        <f t="shared" si="5"/>
        <v>0</v>
      </c>
      <c r="O15">
        <f t="shared" si="6"/>
        <v>49</v>
      </c>
      <c r="P15">
        <f t="shared" si="7"/>
        <v>3250</v>
      </c>
      <c r="Q15">
        <f t="shared" si="8"/>
        <v>17</v>
      </c>
    </row>
    <row r="16" spans="1:17" x14ac:dyDescent="0.25">
      <c r="A16" s="2">
        <v>16</v>
      </c>
      <c r="B16" s="2">
        <v>1004</v>
      </c>
      <c r="C16" s="2" t="s">
        <v>11</v>
      </c>
      <c r="D16" s="2" t="s">
        <v>15</v>
      </c>
      <c r="E16" t="str">
        <f t="shared" si="0"/>
        <v>Mismatch</v>
      </c>
      <c r="F16" t="str">
        <f t="shared" si="1"/>
        <v>Emily Davis</v>
      </c>
      <c r="G16" s="2">
        <v>2</v>
      </c>
      <c r="H16" s="2">
        <v>40</v>
      </c>
      <c r="I16" s="2" t="s">
        <v>18</v>
      </c>
      <c r="J16" s="2" t="s">
        <v>34</v>
      </c>
      <c r="K16" s="3">
        <f t="shared" si="2"/>
        <v>0</v>
      </c>
      <c r="L16">
        <f t="shared" si="3"/>
        <v>5</v>
      </c>
      <c r="M16" s="3">
        <f t="shared" si="4"/>
        <v>1</v>
      </c>
      <c r="N16" s="3">
        <f t="shared" si="5"/>
        <v>0</v>
      </c>
      <c r="O16">
        <f t="shared" si="6"/>
        <v>25</v>
      </c>
      <c r="P16">
        <f t="shared" si="7"/>
        <v>2750</v>
      </c>
      <c r="Q16">
        <f t="shared" si="8"/>
        <v>27</v>
      </c>
    </row>
    <row r="17" spans="1:17" x14ac:dyDescent="0.25">
      <c r="A17" s="2">
        <v>2001</v>
      </c>
      <c r="B17" s="2">
        <v>1003</v>
      </c>
      <c r="C17" s="2" t="s">
        <v>7</v>
      </c>
      <c r="D17" s="2" t="s">
        <v>8</v>
      </c>
      <c r="E17" t="str">
        <f t="shared" si="0"/>
        <v>Mismatch</v>
      </c>
      <c r="F17" t="str">
        <f t="shared" si="1"/>
        <v>Sarah Clark</v>
      </c>
      <c r="G17" s="2">
        <v>1</v>
      </c>
      <c r="H17" s="2">
        <v>30</v>
      </c>
      <c r="I17" s="2" t="s">
        <v>9</v>
      </c>
      <c r="J17" s="2" t="s">
        <v>35</v>
      </c>
      <c r="K17" s="3">
        <f t="shared" si="2"/>
        <v>0</v>
      </c>
      <c r="L17">
        <f t="shared" si="3"/>
        <v>7</v>
      </c>
      <c r="M17" s="3">
        <f t="shared" si="4"/>
        <v>1</v>
      </c>
      <c r="N17" s="3">
        <f t="shared" si="5"/>
        <v>1</v>
      </c>
      <c r="O17">
        <f t="shared" si="6"/>
        <v>49</v>
      </c>
      <c r="P17">
        <f t="shared" si="7"/>
        <v>2750</v>
      </c>
      <c r="Q17">
        <f t="shared" si="8"/>
        <v>24</v>
      </c>
    </row>
    <row r="18" spans="1:17" x14ac:dyDescent="0.25">
      <c r="A18" s="2">
        <v>2006</v>
      </c>
      <c r="B18" s="2">
        <v>1004</v>
      </c>
      <c r="C18" s="2" t="s">
        <v>11</v>
      </c>
      <c r="D18" s="2" t="s">
        <v>22</v>
      </c>
      <c r="E18" t="str">
        <f t="shared" si="0"/>
        <v>Mismatch</v>
      </c>
      <c r="F18" t="str">
        <f t="shared" si="1"/>
        <v>Emily Davis</v>
      </c>
      <c r="G18" s="2">
        <v>1</v>
      </c>
      <c r="H18" s="2">
        <v>30</v>
      </c>
      <c r="I18" s="2" t="s">
        <v>18</v>
      </c>
      <c r="J18" s="2" t="s">
        <v>36</v>
      </c>
      <c r="K18" s="3">
        <f t="shared" si="2"/>
        <v>0</v>
      </c>
      <c r="L18">
        <f t="shared" si="3"/>
        <v>4</v>
      </c>
      <c r="M18" s="3">
        <f t="shared" si="4"/>
        <v>1</v>
      </c>
      <c r="N18" s="3">
        <f t="shared" si="5"/>
        <v>0</v>
      </c>
      <c r="O18">
        <f t="shared" si="6"/>
        <v>16</v>
      </c>
      <c r="P18">
        <f t="shared" si="7"/>
        <v>2500</v>
      </c>
      <c r="Q18">
        <f t="shared" si="8"/>
        <v>27</v>
      </c>
    </row>
    <row r="19" spans="1:17" x14ac:dyDescent="0.25">
      <c r="A19" s="2">
        <v>2002</v>
      </c>
      <c r="B19" s="2">
        <v>1005</v>
      </c>
      <c r="C19" s="2" t="s">
        <v>14</v>
      </c>
      <c r="D19" s="2" t="s">
        <v>12</v>
      </c>
      <c r="E19" t="str">
        <f t="shared" si="0"/>
        <v>Mismatch</v>
      </c>
      <c r="F19" t="str">
        <f t="shared" si="1"/>
        <v>James Wilson</v>
      </c>
      <c r="G19" s="2">
        <v>1</v>
      </c>
      <c r="H19" s="2">
        <v>50</v>
      </c>
      <c r="I19" s="2" t="s">
        <v>18</v>
      </c>
      <c r="J19" s="2" t="s">
        <v>37</v>
      </c>
      <c r="K19" s="3">
        <f t="shared" si="2"/>
        <v>0</v>
      </c>
      <c r="L19">
        <f t="shared" si="3"/>
        <v>9</v>
      </c>
      <c r="M19" s="3">
        <f t="shared" si="4"/>
        <v>1</v>
      </c>
      <c r="N19" s="3">
        <f t="shared" si="5"/>
        <v>0</v>
      </c>
      <c r="O19">
        <f t="shared" si="6"/>
        <v>81</v>
      </c>
      <c r="P19">
        <f t="shared" si="7"/>
        <v>4000</v>
      </c>
      <c r="Q19">
        <f t="shared" si="8"/>
        <v>25</v>
      </c>
    </row>
    <row r="20" spans="1:17" x14ac:dyDescent="0.25">
      <c r="A20" s="2">
        <v>2002</v>
      </c>
      <c r="B20" s="2">
        <v>1005</v>
      </c>
      <c r="C20" s="2" t="s">
        <v>14</v>
      </c>
      <c r="D20" s="2" t="s">
        <v>12</v>
      </c>
      <c r="E20" t="str">
        <f t="shared" si="0"/>
        <v>Mismatch</v>
      </c>
      <c r="F20" t="str">
        <f t="shared" si="1"/>
        <v>James Wilson</v>
      </c>
      <c r="G20" s="2">
        <v>1</v>
      </c>
      <c r="H20" s="2">
        <v>50</v>
      </c>
      <c r="I20" s="2" t="s">
        <v>18</v>
      </c>
      <c r="J20" s="2" t="s">
        <v>37</v>
      </c>
      <c r="K20" s="3">
        <f t="shared" si="2"/>
        <v>0</v>
      </c>
      <c r="L20">
        <f t="shared" si="3"/>
        <v>9</v>
      </c>
      <c r="M20" s="3">
        <f t="shared" si="4"/>
        <v>1</v>
      </c>
      <c r="N20" s="3">
        <f t="shared" si="5"/>
        <v>0</v>
      </c>
      <c r="O20">
        <f t="shared" si="6"/>
        <v>81</v>
      </c>
      <c r="P20">
        <f t="shared" si="7"/>
        <v>4000</v>
      </c>
      <c r="Q20">
        <f t="shared" si="8"/>
        <v>25</v>
      </c>
    </row>
    <row r="21" spans="1:17" ht="15.75" customHeight="1" x14ac:dyDescent="0.25">
      <c r="A21" s="2">
        <v>2003</v>
      </c>
      <c r="B21" s="2">
        <v>1004</v>
      </c>
      <c r="C21" s="2" t="s">
        <v>11</v>
      </c>
      <c r="D21" s="2" t="s">
        <v>15</v>
      </c>
      <c r="E21" t="str">
        <f t="shared" si="0"/>
        <v>Mismatch</v>
      </c>
      <c r="F21" t="str">
        <f t="shared" si="1"/>
        <v>Emily Davis</v>
      </c>
      <c r="G21" s="2">
        <v>2</v>
      </c>
      <c r="H21" s="2">
        <v>20</v>
      </c>
      <c r="I21" s="2" t="s">
        <v>9</v>
      </c>
      <c r="J21" s="2" t="s">
        <v>38</v>
      </c>
      <c r="K21" s="3">
        <f t="shared" si="2"/>
        <v>0</v>
      </c>
      <c r="L21">
        <f t="shared" si="3"/>
        <v>5</v>
      </c>
      <c r="M21" s="3">
        <f t="shared" si="4"/>
        <v>0</v>
      </c>
      <c r="N21" s="3">
        <f t="shared" si="5"/>
        <v>1</v>
      </c>
      <c r="O21">
        <f t="shared" si="6"/>
        <v>25</v>
      </c>
      <c r="P21">
        <f t="shared" si="7"/>
        <v>2750</v>
      </c>
      <c r="Q21">
        <f t="shared" si="8"/>
        <v>27</v>
      </c>
    </row>
    <row r="22" spans="1:17" ht="15.75" customHeight="1" x14ac:dyDescent="0.25">
      <c r="A22" s="2">
        <v>2003</v>
      </c>
      <c r="B22" s="2">
        <v>1005</v>
      </c>
      <c r="C22" s="2" t="s">
        <v>14</v>
      </c>
      <c r="D22" s="2" t="s">
        <v>15</v>
      </c>
      <c r="E22" t="str">
        <f t="shared" si="0"/>
        <v>Mismatch</v>
      </c>
      <c r="F22" t="str">
        <f t="shared" si="1"/>
        <v>James Wilson</v>
      </c>
      <c r="G22" s="2">
        <v>1</v>
      </c>
      <c r="H22" s="2">
        <v>30</v>
      </c>
      <c r="I22" s="2" t="s">
        <v>9</v>
      </c>
      <c r="J22" s="2" t="s">
        <v>39</v>
      </c>
      <c r="K22" s="3">
        <f t="shared" si="2"/>
        <v>0</v>
      </c>
      <c r="L22">
        <f t="shared" si="3"/>
        <v>5</v>
      </c>
      <c r="M22" s="3">
        <f t="shared" si="4"/>
        <v>1</v>
      </c>
      <c r="N22" s="3">
        <f t="shared" si="5"/>
        <v>1</v>
      </c>
      <c r="O22">
        <f t="shared" si="6"/>
        <v>25</v>
      </c>
      <c r="P22">
        <f t="shared" si="7"/>
        <v>2750</v>
      </c>
      <c r="Q22">
        <f t="shared" si="8"/>
        <v>25</v>
      </c>
    </row>
    <row r="23" spans="1:17" ht="15.75" customHeight="1" x14ac:dyDescent="0.25">
      <c r="A23" s="2">
        <v>22</v>
      </c>
      <c r="B23" s="2">
        <v>1005</v>
      </c>
      <c r="C23" s="2" t="s">
        <v>14</v>
      </c>
      <c r="D23" s="2" t="s">
        <v>22</v>
      </c>
      <c r="E23" t="str">
        <f t="shared" si="0"/>
        <v>Mismatch</v>
      </c>
      <c r="F23" t="str">
        <f t="shared" si="1"/>
        <v>James Wilson</v>
      </c>
      <c r="G23" s="2">
        <v>1</v>
      </c>
      <c r="H23" s="2">
        <v>40</v>
      </c>
      <c r="I23" s="2" t="s">
        <v>18</v>
      </c>
      <c r="J23" s="2" t="s">
        <v>40</v>
      </c>
      <c r="K23" s="3">
        <f t="shared" si="2"/>
        <v>0</v>
      </c>
      <c r="L23">
        <f t="shared" si="3"/>
        <v>3</v>
      </c>
      <c r="M23" s="3">
        <f t="shared" si="4"/>
        <v>1</v>
      </c>
      <c r="N23" s="3">
        <f t="shared" si="5"/>
        <v>0</v>
      </c>
      <c r="O23">
        <f t="shared" si="6"/>
        <v>9</v>
      </c>
      <c r="P23">
        <f t="shared" si="7"/>
        <v>2250</v>
      </c>
      <c r="Q23">
        <f t="shared" si="8"/>
        <v>25</v>
      </c>
    </row>
    <row r="24" spans="1:17" ht="15.75" customHeight="1" x14ac:dyDescent="0.25">
      <c r="A24" s="2">
        <v>2001</v>
      </c>
      <c r="B24" s="2">
        <v>1005</v>
      </c>
      <c r="C24" s="2" t="s">
        <v>14</v>
      </c>
      <c r="D24" s="2" t="s">
        <v>8</v>
      </c>
      <c r="E24" t="str">
        <f t="shared" si="0"/>
        <v>Mismatch</v>
      </c>
      <c r="F24" t="str">
        <f t="shared" si="1"/>
        <v>James Wilson</v>
      </c>
      <c r="G24" s="2">
        <v>1</v>
      </c>
      <c r="H24" s="2">
        <v>20</v>
      </c>
      <c r="I24" s="2" t="s">
        <v>18</v>
      </c>
      <c r="J24" s="2" t="s">
        <v>41</v>
      </c>
      <c r="K24" s="3">
        <f t="shared" si="2"/>
        <v>0</v>
      </c>
      <c r="L24">
        <f t="shared" si="3"/>
        <v>5</v>
      </c>
      <c r="M24" s="3">
        <f t="shared" si="4"/>
        <v>0</v>
      </c>
      <c r="N24" s="3">
        <f t="shared" si="5"/>
        <v>0</v>
      </c>
      <c r="O24">
        <f t="shared" si="6"/>
        <v>25</v>
      </c>
      <c r="P24">
        <f t="shared" si="7"/>
        <v>2500</v>
      </c>
      <c r="Q24">
        <f t="shared" si="8"/>
        <v>25</v>
      </c>
    </row>
    <row r="25" spans="1:17" ht="15.75" customHeight="1" x14ac:dyDescent="0.25">
      <c r="A25" s="2">
        <v>24</v>
      </c>
      <c r="B25" s="2">
        <v>1002</v>
      </c>
      <c r="C25" s="2" t="s">
        <v>17</v>
      </c>
      <c r="D25" s="2" t="s">
        <v>15</v>
      </c>
      <c r="E25" t="str">
        <f t="shared" si="0"/>
        <v>Mismatch</v>
      </c>
      <c r="F25" t="str">
        <f t="shared" si="1"/>
        <v>David Thompson</v>
      </c>
      <c r="G25" s="2">
        <v>2</v>
      </c>
      <c r="H25" s="2">
        <v>20</v>
      </c>
      <c r="I25" s="2" t="s">
        <v>18</v>
      </c>
      <c r="J25" s="2" t="s">
        <v>42</v>
      </c>
      <c r="K25" s="3">
        <f t="shared" si="2"/>
        <v>0</v>
      </c>
      <c r="L25">
        <f t="shared" si="3"/>
        <v>3</v>
      </c>
      <c r="M25" s="3">
        <f t="shared" si="4"/>
        <v>0</v>
      </c>
      <c r="N25" s="3">
        <f t="shared" si="5"/>
        <v>0</v>
      </c>
      <c r="O25">
        <f t="shared" si="6"/>
        <v>9</v>
      </c>
      <c r="P25">
        <f t="shared" si="7"/>
        <v>2250</v>
      </c>
      <c r="Q25">
        <f t="shared" si="8"/>
        <v>13</v>
      </c>
    </row>
    <row r="26" spans="1:17" ht="15.75" customHeight="1" x14ac:dyDescent="0.25">
      <c r="A26" s="2">
        <v>25</v>
      </c>
      <c r="B26" s="2">
        <v>1003</v>
      </c>
      <c r="C26" s="2" t="s">
        <v>7</v>
      </c>
      <c r="D26" s="2" t="s">
        <v>22</v>
      </c>
      <c r="E26" t="str">
        <f t="shared" si="0"/>
        <v>Mismatch</v>
      </c>
      <c r="F26" t="str">
        <f t="shared" si="1"/>
        <v>Sarah Clark</v>
      </c>
      <c r="G26" s="2">
        <v>1</v>
      </c>
      <c r="H26" s="2">
        <v>50</v>
      </c>
      <c r="I26" s="2" t="s">
        <v>9</v>
      </c>
      <c r="J26" s="2" t="s">
        <v>43</v>
      </c>
      <c r="K26" s="3">
        <f t="shared" si="2"/>
        <v>0</v>
      </c>
      <c r="L26">
        <f t="shared" si="3"/>
        <v>3</v>
      </c>
      <c r="M26" s="3">
        <f t="shared" si="4"/>
        <v>1</v>
      </c>
      <c r="N26" s="3">
        <f t="shared" si="5"/>
        <v>1</v>
      </c>
      <c r="O26">
        <f t="shared" si="6"/>
        <v>9</v>
      </c>
      <c r="P26">
        <f t="shared" si="7"/>
        <v>2500</v>
      </c>
      <c r="Q26">
        <f t="shared" si="8"/>
        <v>24</v>
      </c>
    </row>
    <row r="27" spans="1:17" ht="15.75" customHeight="1" x14ac:dyDescent="0.25">
      <c r="A27" s="2">
        <v>2002</v>
      </c>
      <c r="B27" s="2">
        <v>1003</v>
      </c>
      <c r="C27" s="2" t="s">
        <v>7</v>
      </c>
      <c r="D27" s="2" t="s">
        <v>12</v>
      </c>
      <c r="E27" t="str">
        <f t="shared" si="0"/>
        <v>Mismatch</v>
      </c>
      <c r="F27" t="str">
        <f t="shared" si="1"/>
        <v>Sarah Clark</v>
      </c>
      <c r="G27" s="2">
        <v>2</v>
      </c>
      <c r="H27" s="2">
        <v>40</v>
      </c>
      <c r="I27" s="2" t="s">
        <v>18</v>
      </c>
      <c r="J27" s="2" t="s">
        <v>44</v>
      </c>
      <c r="K27" s="3">
        <f t="shared" si="2"/>
        <v>0</v>
      </c>
      <c r="L27">
        <f t="shared" si="3"/>
        <v>6</v>
      </c>
      <c r="M27" s="3">
        <f t="shared" si="4"/>
        <v>1</v>
      </c>
      <c r="N27" s="3">
        <f t="shared" si="5"/>
        <v>0</v>
      </c>
      <c r="O27">
        <f t="shared" si="6"/>
        <v>36</v>
      </c>
      <c r="P27">
        <f t="shared" si="7"/>
        <v>2250</v>
      </c>
      <c r="Q27">
        <f t="shared" si="8"/>
        <v>24</v>
      </c>
    </row>
    <row r="28" spans="1:17" ht="15.75" customHeight="1" x14ac:dyDescent="0.25">
      <c r="A28" s="2">
        <v>2001</v>
      </c>
      <c r="B28" s="2">
        <v>1002</v>
      </c>
      <c r="C28" s="2" t="s">
        <v>17</v>
      </c>
      <c r="D28" s="2" t="s">
        <v>8</v>
      </c>
      <c r="E28" t="str">
        <f t="shared" si="0"/>
        <v>Mismatch</v>
      </c>
      <c r="F28" t="str">
        <f t="shared" si="1"/>
        <v>David Thompson</v>
      </c>
      <c r="G28" s="2">
        <v>1</v>
      </c>
      <c r="H28" s="2">
        <v>20</v>
      </c>
      <c r="I28" s="2" t="s">
        <v>9</v>
      </c>
      <c r="J28" s="2" t="s">
        <v>45</v>
      </c>
      <c r="K28" s="3">
        <f t="shared" si="2"/>
        <v>0</v>
      </c>
      <c r="L28">
        <f t="shared" si="3"/>
        <v>4</v>
      </c>
      <c r="M28" s="3">
        <f t="shared" si="4"/>
        <v>0</v>
      </c>
      <c r="N28" s="3">
        <f t="shared" si="5"/>
        <v>1</v>
      </c>
      <c r="O28">
        <f t="shared" si="6"/>
        <v>16</v>
      </c>
      <c r="P28">
        <f t="shared" si="7"/>
        <v>2250</v>
      </c>
      <c r="Q28">
        <f t="shared" si="8"/>
        <v>13</v>
      </c>
    </row>
    <row r="29" spans="1:17" ht="15.75" customHeight="1" x14ac:dyDescent="0.25">
      <c r="A29" s="2">
        <v>28</v>
      </c>
      <c r="B29" s="2">
        <v>1001</v>
      </c>
      <c r="C29" s="2" t="s">
        <v>7</v>
      </c>
      <c r="D29" s="2" t="s">
        <v>12</v>
      </c>
      <c r="E29" t="str">
        <f t="shared" si="0"/>
        <v>Mismatch</v>
      </c>
      <c r="F29" t="str">
        <f t="shared" si="1"/>
        <v>Sarah Clark</v>
      </c>
      <c r="G29" s="2">
        <v>1</v>
      </c>
      <c r="H29" s="2">
        <v>20</v>
      </c>
      <c r="I29" s="2" t="s">
        <v>18</v>
      </c>
      <c r="J29" s="2" t="s">
        <v>46</v>
      </c>
      <c r="K29" s="3">
        <f t="shared" si="2"/>
        <v>0</v>
      </c>
      <c r="L29">
        <f t="shared" si="3"/>
        <v>3</v>
      </c>
      <c r="M29" s="3">
        <f t="shared" si="4"/>
        <v>0</v>
      </c>
      <c r="N29" s="3">
        <f t="shared" si="5"/>
        <v>0</v>
      </c>
      <c r="O29">
        <f t="shared" si="6"/>
        <v>9</v>
      </c>
      <c r="P29">
        <f t="shared" si="7"/>
        <v>1750</v>
      </c>
      <c r="Q29">
        <f t="shared" si="8"/>
        <v>17</v>
      </c>
    </row>
    <row r="30" spans="1:17" ht="15.75" customHeight="1" x14ac:dyDescent="0.25">
      <c r="A30" s="2">
        <v>2001</v>
      </c>
      <c r="B30" s="2">
        <v>1001</v>
      </c>
      <c r="C30" s="2" t="s">
        <v>7</v>
      </c>
      <c r="D30" s="2" t="s">
        <v>8</v>
      </c>
      <c r="E30" t="str">
        <f t="shared" si="0"/>
        <v>Mismatch</v>
      </c>
      <c r="F30" t="str">
        <f t="shared" si="1"/>
        <v>Sarah Clark</v>
      </c>
      <c r="G30" s="2">
        <v>2</v>
      </c>
      <c r="H30" s="2">
        <v>50</v>
      </c>
      <c r="I30" s="2" t="s">
        <v>18</v>
      </c>
      <c r="J30" s="2" t="s">
        <v>47</v>
      </c>
      <c r="K30" s="3">
        <f t="shared" si="2"/>
        <v>0</v>
      </c>
      <c r="L30">
        <f t="shared" si="3"/>
        <v>7</v>
      </c>
      <c r="M30" s="3">
        <f t="shared" si="4"/>
        <v>1</v>
      </c>
      <c r="N30" s="3">
        <f t="shared" si="5"/>
        <v>0</v>
      </c>
      <c r="O30">
        <f t="shared" si="6"/>
        <v>49</v>
      </c>
      <c r="P30">
        <f t="shared" si="7"/>
        <v>3250</v>
      </c>
      <c r="Q30">
        <f t="shared" si="8"/>
        <v>17</v>
      </c>
    </row>
    <row r="31" spans="1:17" ht="15.75" customHeight="1" x14ac:dyDescent="0.25">
      <c r="A31" s="2">
        <v>30</v>
      </c>
      <c r="B31" s="2">
        <v>1003</v>
      </c>
      <c r="C31" s="2" t="s">
        <v>7</v>
      </c>
      <c r="D31" s="2" t="s">
        <v>22</v>
      </c>
      <c r="E31" t="str">
        <f t="shared" si="0"/>
        <v>Mismatch</v>
      </c>
      <c r="F31" t="str">
        <f t="shared" si="1"/>
        <v>Sarah Clark</v>
      </c>
      <c r="G31" s="2">
        <v>2</v>
      </c>
      <c r="H31" s="2">
        <v>40</v>
      </c>
      <c r="I31" s="2" t="s">
        <v>18</v>
      </c>
      <c r="J31" s="2" t="s">
        <v>48</v>
      </c>
      <c r="K31" s="3">
        <f t="shared" si="2"/>
        <v>0</v>
      </c>
      <c r="L31">
        <f t="shared" si="3"/>
        <v>3</v>
      </c>
      <c r="M31" s="3">
        <f t="shared" si="4"/>
        <v>1</v>
      </c>
      <c r="N31" s="3">
        <f t="shared" si="5"/>
        <v>0</v>
      </c>
      <c r="O31">
        <f t="shared" si="6"/>
        <v>9</v>
      </c>
      <c r="P31">
        <f t="shared" si="7"/>
        <v>2500</v>
      </c>
      <c r="Q31">
        <f t="shared" si="8"/>
        <v>24</v>
      </c>
    </row>
    <row r="32" spans="1:17" ht="15.75" customHeight="1" x14ac:dyDescent="0.25">
      <c r="A32" s="2">
        <v>2001</v>
      </c>
      <c r="B32" s="2">
        <v>1004</v>
      </c>
      <c r="C32" s="2" t="s">
        <v>11</v>
      </c>
      <c r="D32" s="2" t="s">
        <v>8</v>
      </c>
      <c r="E32" t="str">
        <f t="shared" si="0"/>
        <v>Mismatch</v>
      </c>
      <c r="F32" t="str">
        <f t="shared" si="1"/>
        <v>Emily Davis</v>
      </c>
      <c r="G32" s="2">
        <v>2</v>
      </c>
      <c r="H32" s="2">
        <v>30</v>
      </c>
      <c r="I32" s="2" t="s">
        <v>18</v>
      </c>
      <c r="J32" s="2" t="s">
        <v>49</v>
      </c>
      <c r="K32" s="3">
        <f t="shared" si="2"/>
        <v>0</v>
      </c>
      <c r="L32">
        <f t="shared" si="3"/>
        <v>7</v>
      </c>
      <c r="M32" s="3">
        <f t="shared" si="4"/>
        <v>1</v>
      </c>
      <c r="N32" s="3">
        <f t="shared" si="5"/>
        <v>0</v>
      </c>
      <c r="O32">
        <f t="shared" si="6"/>
        <v>49</v>
      </c>
      <c r="P32">
        <f t="shared" si="7"/>
        <v>3250</v>
      </c>
      <c r="Q32">
        <f t="shared" si="8"/>
        <v>27</v>
      </c>
    </row>
    <row r="33" spans="1:17" ht="15.75" customHeight="1" x14ac:dyDescent="0.25">
      <c r="A33" s="2">
        <v>2005</v>
      </c>
      <c r="B33" s="2">
        <v>1004</v>
      </c>
      <c r="C33" s="2" t="s">
        <v>11</v>
      </c>
      <c r="D33" s="2" t="s">
        <v>29</v>
      </c>
      <c r="E33" t="str">
        <f t="shared" si="0"/>
        <v>Mismatch</v>
      </c>
      <c r="F33" t="str">
        <f t="shared" si="1"/>
        <v>Emily Davis</v>
      </c>
      <c r="G33" s="2">
        <v>2</v>
      </c>
      <c r="H33" s="2">
        <v>30</v>
      </c>
      <c r="I33" s="2" t="s">
        <v>9</v>
      </c>
      <c r="J33" s="2" t="s">
        <v>50</v>
      </c>
      <c r="K33" s="3">
        <f t="shared" si="2"/>
        <v>0</v>
      </c>
      <c r="L33">
        <f t="shared" si="3"/>
        <v>5</v>
      </c>
      <c r="M33" s="3">
        <f t="shared" si="4"/>
        <v>1</v>
      </c>
      <c r="N33" s="3">
        <f t="shared" si="5"/>
        <v>1</v>
      </c>
      <c r="O33">
        <f t="shared" si="6"/>
        <v>25</v>
      </c>
      <c r="P33">
        <f t="shared" si="7"/>
        <v>2500</v>
      </c>
      <c r="Q33">
        <f t="shared" si="8"/>
        <v>27</v>
      </c>
    </row>
    <row r="34" spans="1:17" ht="15.75" customHeight="1" x14ac:dyDescent="0.25">
      <c r="A34" s="2">
        <v>2005</v>
      </c>
      <c r="B34" s="2">
        <v>1002</v>
      </c>
      <c r="C34" s="2" t="s">
        <v>17</v>
      </c>
      <c r="D34" s="2" t="s">
        <v>29</v>
      </c>
      <c r="E34" t="str">
        <f t="shared" ref="E34:E65" si="9">IF(COUNTIFS(B:B, B34, C:C, C34) = 1, "Unique", "Mismatch")</f>
        <v>Mismatch</v>
      </c>
      <c r="F34" t="str">
        <f t="shared" ref="F34:F65" si="10">VLOOKUP(B34, B:C, 2, FALSE)</f>
        <v>David Thompson</v>
      </c>
      <c r="G34" s="2">
        <v>2</v>
      </c>
      <c r="H34" s="2">
        <v>40</v>
      </c>
      <c r="I34" s="2" t="s">
        <v>18</v>
      </c>
      <c r="J34" s="2" t="s">
        <v>51</v>
      </c>
      <c r="K34" s="3">
        <f t="shared" si="2"/>
        <v>0</v>
      </c>
      <c r="L34">
        <f t="shared" si="3"/>
        <v>3</v>
      </c>
      <c r="M34" s="3">
        <f t="shared" si="4"/>
        <v>1</v>
      </c>
      <c r="N34" s="3">
        <f t="shared" si="5"/>
        <v>0</v>
      </c>
      <c r="O34">
        <f t="shared" si="6"/>
        <v>9</v>
      </c>
      <c r="P34">
        <f t="shared" si="7"/>
        <v>2500</v>
      </c>
      <c r="Q34">
        <f t="shared" si="8"/>
        <v>13</v>
      </c>
    </row>
    <row r="35" spans="1:17" ht="15.75" customHeight="1" x14ac:dyDescent="0.25">
      <c r="A35" s="2">
        <v>34</v>
      </c>
      <c r="B35" s="2">
        <v>1004</v>
      </c>
      <c r="C35" s="2" t="s">
        <v>11</v>
      </c>
      <c r="D35" s="2" t="s">
        <v>22</v>
      </c>
      <c r="E35" t="str">
        <f t="shared" si="9"/>
        <v>Mismatch</v>
      </c>
      <c r="F35" t="str">
        <f t="shared" si="10"/>
        <v>Emily Davis</v>
      </c>
      <c r="G35" s="2">
        <v>2</v>
      </c>
      <c r="H35" s="2">
        <v>20</v>
      </c>
      <c r="I35" s="2" t="s">
        <v>18</v>
      </c>
      <c r="J35" s="2" t="s">
        <v>52</v>
      </c>
      <c r="K35" s="3">
        <f t="shared" si="2"/>
        <v>0</v>
      </c>
      <c r="L35">
        <f t="shared" si="3"/>
        <v>4</v>
      </c>
      <c r="M35" s="3">
        <f t="shared" si="4"/>
        <v>0</v>
      </c>
      <c r="N35" s="3">
        <f t="shared" si="5"/>
        <v>0</v>
      </c>
      <c r="O35">
        <f t="shared" si="6"/>
        <v>16</v>
      </c>
      <c r="P35">
        <f t="shared" si="7"/>
        <v>2500</v>
      </c>
      <c r="Q35">
        <f t="shared" si="8"/>
        <v>27</v>
      </c>
    </row>
    <row r="36" spans="1:17" ht="15.75" customHeight="1" x14ac:dyDescent="0.25">
      <c r="A36" s="2">
        <v>2005</v>
      </c>
      <c r="B36" s="2">
        <v>1001</v>
      </c>
      <c r="C36" s="2" t="s">
        <v>11</v>
      </c>
      <c r="D36" s="2" t="s">
        <v>29</v>
      </c>
      <c r="E36" t="str">
        <f t="shared" si="9"/>
        <v>Unique</v>
      </c>
      <c r="F36" t="str">
        <f t="shared" si="10"/>
        <v>Sarah Clark</v>
      </c>
      <c r="G36" s="2">
        <v>1</v>
      </c>
      <c r="H36" s="2">
        <v>40</v>
      </c>
      <c r="I36" s="2" t="s">
        <v>9</v>
      </c>
      <c r="J36" s="2" t="s">
        <v>53</v>
      </c>
      <c r="K36" s="3">
        <f t="shared" si="2"/>
        <v>0</v>
      </c>
      <c r="L36">
        <f t="shared" si="3"/>
        <v>4</v>
      </c>
      <c r="M36" s="3">
        <f t="shared" si="4"/>
        <v>1</v>
      </c>
      <c r="N36" s="3">
        <f t="shared" si="5"/>
        <v>1</v>
      </c>
      <c r="O36">
        <f t="shared" si="6"/>
        <v>16</v>
      </c>
      <c r="P36">
        <f t="shared" si="7"/>
        <v>2250</v>
      </c>
      <c r="Q36">
        <f t="shared" si="8"/>
        <v>17</v>
      </c>
    </row>
    <row r="37" spans="1:17" x14ac:dyDescent="0.25">
      <c r="A37" s="2">
        <v>19</v>
      </c>
      <c r="B37" s="2">
        <v>1005</v>
      </c>
      <c r="C37" s="2" t="s">
        <v>14</v>
      </c>
      <c r="D37" s="2" t="s">
        <v>12</v>
      </c>
      <c r="E37" t="str">
        <f t="shared" si="9"/>
        <v>Mismatch</v>
      </c>
      <c r="F37" t="str">
        <f t="shared" si="10"/>
        <v>James Wilson</v>
      </c>
      <c r="G37" s="2">
        <v>1</v>
      </c>
      <c r="H37" s="2">
        <v>50</v>
      </c>
      <c r="I37" s="2" t="s">
        <v>18</v>
      </c>
      <c r="J37" s="2" t="s">
        <v>37</v>
      </c>
      <c r="K37" s="3">
        <f t="shared" si="2"/>
        <v>0</v>
      </c>
      <c r="L37">
        <f t="shared" si="3"/>
        <v>9</v>
      </c>
      <c r="M37" s="3">
        <f t="shared" si="4"/>
        <v>1</v>
      </c>
      <c r="N37" s="3">
        <f t="shared" si="5"/>
        <v>0</v>
      </c>
      <c r="O37">
        <f t="shared" si="6"/>
        <v>81</v>
      </c>
      <c r="P37">
        <f t="shared" si="7"/>
        <v>4000</v>
      </c>
      <c r="Q37">
        <f t="shared" si="8"/>
        <v>25</v>
      </c>
    </row>
    <row r="38" spans="1:17" ht="15.75" customHeight="1" x14ac:dyDescent="0.25">
      <c r="A38" s="2">
        <v>2005</v>
      </c>
      <c r="B38" s="2">
        <v>1002</v>
      </c>
      <c r="C38" s="2" t="s">
        <v>17</v>
      </c>
      <c r="D38" s="2" t="s">
        <v>29</v>
      </c>
      <c r="E38" t="str">
        <f t="shared" si="9"/>
        <v>Mismatch</v>
      </c>
      <c r="F38" t="str">
        <f t="shared" si="10"/>
        <v>David Thompson</v>
      </c>
      <c r="G38" s="2">
        <v>2</v>
      </c>
      <c r="H38" s="2">
        <v>40</v>
      </c>
      <c r="I38" s="2" t="s">
        <v>18</v>
      </c>
      <c r="J38" s="2" t="s">
        <v>54</v>
      </c>
      <c r="K38" s="3">
        <f t="shared" si="2"/>
        <v>0</v>
      </c>
      <c r="L38">
        <f t="shared" si="3"/>
        <v>3</v>
      </c>
      <c r="M38" s="3">
        <f t="shared" si="4"/>
        <v>1</v>
      </c>
      <c r="N38" s="3">
        <f t="shared" si="5"/>
        <v>0</v>
      </c>
      <c r="O38">
        <f t="shared" si="6"/>
        <v>9</v>
      </c>
      <c r="P38">
        <f t="shared" si="7"/>
        <v>2500</v>
      </c>
      <c r="Q38">
        <f t="shared" si="8"/>
        <v>13</v>
      </c>
    </row>
    <row r="39" spans="1:17" ht="15.75" customHeight="1" x14ac:dyDescent="0.25">
      <c r="A39" s="2">
        <v>2001</v>
      </c>
      <c r="B39" s="2">
        <v>1005</v>
      </c>
      <c r="C39" s="2" t="s">
        <v>14</v>
      </c>
      <c r="D39" s="2" t="s">
        <v>8</v>
      </c>
      <c r="E39" t="str">
        <f t="shared" si="9"/>
        <v>Mismatch</v>
      </c>
      <c r="F39" t="str">
        <f t="shared" si="10"/>
        <v>James Wilson</v>
      </c>
      <c r="G39" s="2">
        <v>2</v>
      </c>
      <c r="H39" s="2">
        <v>30</v>
      </c>
      <c r="I39" s="2" t="s">
        <v>18</v>
      </c>
      <c r="J39" s="2" t="s">
        <v>55</v>
      </c>
      <c r="K39" s="3">
        <f t="shared" si="2"/>
        <v>0</v>
      </c>
      <c r="L39">
        <f t="shared" si="3"/>
        <v>5</v>
      </c>
      <c r="M39" s="3">
        <f t="shared" si="4"/>
        <v>1</v>
      </c>
      <c r="N39" s="3">
        <f t="shared" si="5"/>
        <v>0</v>
      </c>
      <c r="O39">
        <f t="shared" si="6"/>
        <v>25</v>
      </c>
      <c r="P39">
        <f t="shared" si="7"/>
        <v>2500</v>
      </c>
      <c r="Q39">
        <f t="shared" si="8"/>
        <v>25</v>
      </c>
    </row>
    <row r="40" spans="1:17" ht="15.75" customHeight="1" x14ac:dyDescent="0.25">
      <c r="A40" s="2">
        <v>38</v>
      </c>
      <c r="B40" s="2">
        <v>1005</v>
      </c>
      <c r="C40" s="2" t="s">
        <v>14</v>
      </c>
      <c r="D40" s="2" t="s">
        <v>12</v>
      </c>
      <c r="E40" t="str">
        <f t="shared" si="9"/>
        <v>Mismatch</v>
      </c>
      <c r="F40" t="str">
        <f t="shared" si="10"/>
        <v>James Wilson</v>
      </c>
      <c r="G40" s="2">
        <v>2</v>
      </c>
      <c r="H40" s="2">
        <v>30</v>
      </c>
      <c r="I40" s="2" t="s">
        <v>18</v>
      </c>
      <c r="J40" s="2" t="s">
        <v>56</v>
      </c>
      <c r="K40" s="3">
        <f t="shared" si="2"/>
        <v>0</v>
      </c>
      <c r="L40">
        <f t="shared" si="3"/>
        <v>9</v>
      </c>
      <c r="M40" s="3">
        <f t="shared" si="4"/>
        <v>1</v>
      </c>
      <c r="N40" s="3">
        <f t="shared" si="5"/>
        <v>0</v>
      </c>
      <c r="O40">
        <f t="shared" si="6"/>
        <v>81</v>
      </c>
      <c r="P40">
        <f t="shared" si="7"/>
        <v>4000</v>
      </c>
      <c r="Q40">
        <f t="shared" si="8"/>
        <v>25</v>
      </c>
    </row>
    <row r="41" spans="1:17" ht="15.75" customHeight="1" x14ac:dyDescent="0.25">
      <c r="A41" s="2">
        <v>39</v>
      </c>
      <c r="B41" s="2">
        <v>1003</v>
      </c>
      <c r="C41" s="2" t="s">
        <v>7</v>
      </c>
      <c r="D41" s="2" t="s">
        <v>22</v>
      </c>
      <c r="E41" t="str">
        <f t="shared" si="9"/>
        <v>Mismatch</v>
      </c>
      <c r="F41" t="str">
        <f t="shared" si="10"/>
        <v>Sarah Clark</v>
      </c>
      <c r="G41" s="2">
        <v>1</v>
      </c>
      <c r="H41" s="2">
        <v>30</v>
      </c>
      <c r="I41" s="2" t="s">
        <v>18</v>
      </c>
      <c r="J41" s="2" t="s">
        <v>57</v>
      </c>
      <c r="K41" s="3">
        <f t="shared" si="2"/>
        <v>0</v>
      </c>
      <c r="L41">
        <f t="shared" si="3"/>
        <v>3</v>
      </c>
      <c r="M41" s="3">
        <f t="shared" si="4"/>
        <v>1</v>
      </c>
      <c r="N41" s="3">
        <f t="shared" si="5"/>
        <v>0</v>
      </c>
      <c r="O41">
        <f t="shared" si="6"/>
        <v>9</v>
      </c>
      <c r="P41">
        <f t="shared" si="7"/>
        <v>2500</v>
      </c>
      <c r="Q41">
        <f t="shared" si="8"/>
        <v>24</v>
      </c>
    </row>
    <row r="42" spans="1:17" ht="15.75" customHeight="1" x14ac:dyDescent="0.25">
      <c r="A42" s="2">
        <v>2001</v>
      </c>
      <c r="B42" s="2">
        <v>1002</v>
      </c>
      <c r="C42" s="2" t="s">
        <v>17</v>
      </c>
      <c r="D42" s="2" t="s">
        <v>8</v>
      </c>
      <c r="E42" t="str">
        <f t="shared" si="9"/>
        <v>Mismatch</v>
      </c>
      <c r="F42" t="str">
        <f t="shared" si="10"/>
        <v>David Thompson</v>
      </c>
      <c r="G42" s="2">
        <v>2</v>
      </c>
      <c r="H42" s="2">
        <v>20</v>
      </c>
      <c r="I42" s="2" t="s">
        <v>9</v>
      </c>
      <c r="J42" s="2" t="s">
        <v>58</v>
      </c>
      <c r="K42" s="3">
        <f t="shared" si="2"/>
        <v>0</v>
      </c>
      <c r="L42">
        <f t="shared" si="3"/>
        <v>4</v>
      </c>
      <c r="M42" s="3">
        <f t="shared" si="4"/>
        <v>0</v>
      </c>
      <c r="N42" s="3">
        <f t="shared" si="5"/>
        <v>1</v>
      </c>
      <c r="O42">
        <f t="shared" si="6"/>
        <v>16</v>
      </c>
      <c r="P42">
        <f t="shared" si="7"/>
        <v>2250</v>
      </c>
      <c r="Q42">
        <f t="shared" si="8"/>
        <v>13</v>
      </c>
    </row>
    <row r="43" spans="1:17" ht="15.75" customHeight="1" x14ac:dyDescent="0.25">
      <c r="A43" s="2">
        <v>41</v>
      </c>
      <c r="B43" s="2">
        <v>1003</v>
      </c>
      <c r="C43" s="2" t="s">
        <v>7</v>
      </c>
      <c r="D43" s="2" t="s">
        <v>15</v>
      </c>
      <c r="E43" t="str">
        <f t="shared" si="9"/>
        <v>Mismatch</v>
      </c>
      <c r="F43" t="str">
        <f t="shared" si="10"/>
        <v>Sarah Clark</v>
      </c>
      <c r="G43" s="2">
        <v>1</v>
      </c>
      <c r="H43" s="2">
        <v>40</v>
      </c>
      <c r="I43" s="2" t="s">
        <v>18</v>
      </c>
      <c r="J43" s="2" t="s">
        <v>59</v>
      </c>
      <c r="K43" s="3">
        <f t="shared" si="2"/>
        <v>0</v>
      </c>
      <c r="L43">
        <f t="shared" si="3"/>
        <v>6</v>
      </c>
      <c r="M43" s="3">
        <f t="shared" si="4"/>
        <v>1</v>
      </c>
      <c r="N43" s="3">
        <f t="shared" si="5"/>
        <v>0</v>
      </c>
      <c r="O43">
        <f t="shared" si="6"/>
        <v>36</v>
      </c>
      <c r="P43">
        <f t="shared" si="7"/>
        <v>2500</v>
      </c>
      <c r="Q43">
        <f t="shared" si="8"/>
        <v>24</v>
      </c>
    </row>
    <row r="44" spans="1:17" ht="15.75" customHeight="1" x14ac:dyDescent="0.25">
      <c r="A44" s="2">
        <v>2003</v>
      </c>
      <c r="B44" s="2">
        <v>1003</v>
      </c>
      <c r="C44" s="2" t="s">
        <v>7</v>
      </c>
      <c r="D44" s="2" t="s">
        <v>15</v>
      </c>
      <c r="E44" t="str">
        <f t="shared" si="9"/>
        <v>Mismatch</v>
      </c>
      <c r="F44" t="str">
        <f t="shared" si="10"/>
        <v>Sarah Clark</v>
      </c>
      <c r="G44" s="2">
        <v>1</v>
      </c>
      <c r="H44" s="2">
        <v>40</v>
      </c>
      <c r="I44" s="2" t="s">
        <v>9</v>
      </c>
      <c r="J44" s="2" t="s">
        <v>60</v>
      </c>
      <c r="K44" s="3">
        <f t="shared" si="2"/>
        <v>0</v>
      </c>
      <c r="L44">
        <f t="shared" si="3"/>
        <v>6</v>
      </c>
      <c r="M44" s="3">
        <f t="shared" si="4"/>
        <v>1</v>
      </c>
      <c r="N44" s="3">
        <f t="shared" si="5"/>
        <v>1</v>
      </c>
      <c r="O44">
        <f t="shared" si="6"/>
        <v>36</v>
      </c>
      <c r="P44">
        <f t="shared" si="7"/>
        <v>2500</v>
      </c>
      <c r="Q44">
        <f t="shared" si="8"/>
        <v>24</v>
      </c>
    </row>
    <row r="45" spans="1:17" ht="15.75" customHeight="1" x14ac:dyDescent="0.25">
      <c r="A45" s="2">
        <v>2001</v>
      </c>
      <c r="B45" s="2">
        <v>1005</v>
      </c>
      <c r="C45" s="2" t="s">
        <v>14</v>
      </c>
      <c r="D45" s="2" t="s">
        <v>8</v>
      </c>
      <c r="E45" t="str">
        <f t="shared" si="9"/>
        <v>Mismatch</v>
      </c>
      <c r="F45" t="str">
        <f t="shared" si="10"/>
        <v>James Wilson</v>
      </c>
      <c r="G45" s="2">
        <v>1</v>
      </c>
      <c r="H45" s="2">
        <v>20</v>
      </c>
      <c r="I45" s="2" t="s">
        <v>9</v>
      </c>
      <c r="J45" s="2" t="s">
        <v>61</v>
      </c>
      <c r="K45" s="3">
        <f t="shared" si="2"/>
        <v>0</v>
      </c>
      <c r="L45">
        <f t="shared" si="3"/>
        <v>5</v>
      </c>
      <c r="M45" s="3">
        <f t="shared" si="4"/>
        <v>0</v>
      </c>
      <c r="N45" s="3">
        <f t="shared" si="5"/>
        <v>1</v>
      </c>
      <c r="O45">
        <f t="shared" si="6"/>
        <v>25</v>
      </c>
      <c r="P45">
        <f t="shared" si="7"/>
        <v>2500</v>
      </c>
      <c r="Q45">
        <f t="shared" si="8"/>
        <v>25</v>
      </c>
    </row>
    <row r="46" spans="1:17" ht="15.75" customHeight="1" x14ac:dyDescent="0.25">
      <c r="A46" s="2">
        <v>44</v>
      </c>
      <c r="B46" s="2">
        <v>1005</v>
      </c>
      <c r="C46" s="2" t="s">
        <v>14</v>
      </c>
      <c r="D46" s="2" t="s">
        <v>12</v>
      </c>
      <c r="E46" t="str">
        <f t="shared" si="9"/>
        <v>Mismatch</v>
      </c>
      <c r="F46" t="str">
        <f t="shared" si="10"/>
        <v>James Wilson</v>
      </c>
      <c r="G46" s="2">
        <v>1</v>
      </c>
      <c r="H46" s="2">
        <v>30</v>
      </c>
      <c r="I46" s="2" t="s">
        <v>18</v>
      </c>
      <c r="J46" s="2" t="s">
        <v>62</v>
      </c>
      <c r="K46" s="3">
        <f t="shared" si="2"/>
        <v>0</v>
      </c>
      <c r="L46">
        <f t="shared" si="3"/>
        <v>9</v>
      </c>
      <c r="M46" s="3">
        <f t="shared" si="4"/>
        <v>1</v>
      </c>
      <c r="N46" s="3">
        <f t="shared" si="5"/>
        <v>0</v>
      </c>
      <c r="O46">
        <f t="shared" si="6"/>
        <v>81</v>
      </c>
      <c r="P46">
        <f t="shared" si="7"/>
        <v>4000</v>
      </c>
      <c r="Q46">
        <f t="shared" si="8"/>
        <v>25</v>
      </c>
    </row>
    <row r="47" spans="1:17" ht="15.75" customHeight="1" x14ac:dyDescent="0.25">
      <c r="A47" s="2">
        <v>2003</v>
      </c>
      <c r="B47" s="2">
        <v>1004</v>
      </c>
      <c r="C47" s="2" t="s">
        <v>11</v>
      </c>
      <c r="D47" s="2" t="s">
        <v>15</v>
      </c>
      <c r="E47" t="str">
        <f t="shared" si="9"/>
        <v>Mismatch</v>
      </c>
      <c r="F47" t="str">
        <f t="shared" si="10"/>
        <v>Emily Davis</v>
      </c>
      <c r="G47" s="2">
        <v>1</v>
      </c>
      <c r="H47" s="2">
        <v>30</v>
      </c>
      <c r="I47" s="2" t="s">
        <v>18</v>
      </c>
      <c r="J47" s="2" t="s">
        <v>63</v>
      </c>
      <c r="K47" s="3">
        <f t="shared" si="2"/>
        <v>0</v>
      </c>
      <c r="L47">
        <f t="shared" si="3"/>
        <v>5</v>
      </c>
      <c r="M47" s="3">
        <f t="shared" si="4"/>
        <v>1</v>
      </c>
      <c r="N47" s="3">
        <f t="shared" si="5"/>
        <v>0</v>
      </c>
      <c r="O47">
        <f t="shared" si="6"/>
        <v>25</v>
      </c>
      <c r="P47">
        <f t="shared" si="7"/>
        <v>2750</v>
      </c>
      <c r="Q47">
        <f t="shared" si="8"/>
        <v>27</v>
      </c>
    </row>
    <row r="48" spans="1:17" ht="15.75" customHeight="1" x14ac:dyDescent="0.25">
      <c r="A48" s="2">
        <v>2002</v>
      </c>
      <c r="B48" s="2">
        <v>1005</v>
      </c>
      <c r="C48" s="2" t="s">
        <v>14</v>
      </c>
      <c r="D48" s="2" t="s">
        <v>12</v>
      </c>
      <c r="E48" t="str">
        <f t="shared" si="9"/>
        <v>Mismatch</v>
      </c>
      <c r="F48" t="str">
        <f t="shared" si="10"/>
        <v>James Wilson</v>
      </c>
      <c r="G48" s="2">
        <v>2</v>
      </c>
      <c r="H48" s="2">
        <v>40</v>
      </c>
      <c r="I48" s="2" t="s">
        <v>9</v>
      </c>
      <c r="J48" s="2" t="s">
        <v>64</v>
      </c>
      <c r="K48" s="3">
        <f t="shared" si="2"/>
        <v>0</v>
      </c>
      <c r="L48">
        <f t="shared" si="3"/>
        <v>9</v>
      </c>
      <c r="M48" s="3">
        <f t="shared" si="4"/>
        <v>1</v>
      </c>
      <c r="N48" s="3">
        <f t="shared" si="5"/>
        <v>1</v>
      </c>
      <c r="O48">
        <f t="shared" si="6"/>
        <v>81</v>
      </c>
      <c r="P48">
        <f t="shared" si="7"/>
        <v>4000</v>
      </c>
      <c r="Q48">
        <f t="shared" si="8"/>
        <v>25</v>
      </c>
    </row>
    <row r="49" spans="1:17" ht="15.75" customHeight="1" x14ac:dyDescent="0.25">
      <c r="A49" s="2">
        <v>2001</v>
      </c>
      <c r="B49" s="2">
        <v>1003</v>
      </c>
      <c r="C49" s="2" t="s">
        <v>7</v>
      </c>
      <c r="D49" s="2" t="s">
        <v>8</v>
      </c>
      <c r="E49" t="str">
        <f t="shared" si="9"/>
        <v>Mismatch</v>
      </c>
      <c r="F49" t="str">
        <f t="shared" si="10"/>
        <v>Sarah Clark</v>
      </c>
      <c r="G49" s="2">
        <v>1</v>
      </c>
      <c r="H49" s="2">
        <v>20</v>
      </c>
      <c r="I49" s="2" t="s">
        <v>18</v>
      </c>
      <c r="J49" s="2" t="s">
        <v>65</v>
      </c>
      <c r="K49" s="3">
        <f t="shared" si="2"/>
        <v>0</v>
      </c>
      <c r="L49">
        <f t="shared" si="3"/>
        <v>7</v>
      </c>
      <c r="M49" s="3">
        <f t="shared" si="4"/>
        <v>0</v>
      </c>
      <c r="N49" s="3">
        <f t="shared" si="5"/>
        <v>0</v>
      </c>
      <c r="O49">
        <f t="shared" si="6"/>
        <v>49</v>
      </c>
      <c r="P49">
        <f t="shared" si="7"/>
        <v>2750</v>
      </c>
      <c r="Q49">
        <f t="shared" si="8"/>
        <v>24</v>
      </c>
    </row>
    <row r="50" spans="1:17" ht="15.75" customHeight="1" x14ac:dyDescent="0.25">
      <c r="A50" s="2">
        <v>2002</v>
      </c>
      <c r="B50" s="2">
        <v>1001</v>
      </c>
      <c r="C50" s="2" t="s">
        <v>7</v>
      </c>
      <c r="D50" s="2" t="s">
        <v>12</v>
      </c>
      <c r="E50" t="str">
        <f t="shared" si="9"/>
        <v>Mismatch</v>
      </c>
      <c r="F50" t="str">
        <f t="shared" si="10"/>
        <v>Sarah Clark</v>
      </c>
      <c r="G50" s="2">
        <v>2</v>
      </c>
      <c r="H50" s="2">
        <v>20</v>
      </c>
      <c r="I50" s="2" t="s">
        <v>9</v>
      </c>
      <c r="J50" s="2" t="s">
        <v>66</v>
      </c>
      <c r="K50" s="3">
        <f t="shared" si="2"/>
        <v>0</v>
      </c>
      <c r="L50">
        <f t="shared" si="3"/>
        <v>3</v>
      </c>
      <c r="M50" s="3">
        <f t="shared" si="4"/>
        <v>0</v>
      </c>
      <c r="N50" s="3">
        <f t="shared" si="5"/>
        <v>1</v>
      </c>
      <c r="O50">
        <f t="shared" si="6"/>
        <v>9</v>
      </c>
      <c r="P50">
        <f t="shared" si="7"/>
        <v>1750</v>
      </c>
      <c r="Q50">
        <f t="shared" si="8"/>
        <v>17</v>
      </c>
    </row>
    <row r="51" spans="1:17" ht="15.75" customHeight="1" x14ac:dyDescent="0.25">
      <c r="A51" s="2">
        <v>2001</v>
      </c>
      <c r="B51" s="2">
        <v>1001</v>
      </c>
      <c r="C51" s="2" t="s">
        <v>7</v>
      </c>
      <c r="D51" s="2" t="s">
        <v>8</v>
      </c>
      <c r="E51" t="str">
        <f t="shared" si="9"/>
        <v>Mismatch</v>
      </c>
      <c r="F51" t="str">
        <f t="shared" si="10"/>
        <v>Sarah Clark</v>
      </c>
      <c r="G51" s="2">
        <v>2</v>
      </c>
      <c r="H51" s="2">
        <v>40</v>
      </c>
      <c r="I51" s="2" t="s">
        <v>9</v>
      </c>
      <c r="J51" s="2" t="s">
        <v>67</v>
      </c>
      <c r="K51" s="3">
        <f t="shared" si="2"/>
        <v>0</v>
      </c>
      <c r="L51">
        <f t="shared" si="3"/>
        <v>7</v>
      </c>
      <c r="M51" s="3">
        <f t="shared" si="4"/>
        <v>1</v>
      </c>
      <c r="N51" s="3">
        <f t="shared" si="5"/>
        <v>1</v>
      </c>
      <c r="O51">
        <f t="shared" si="6"/>
        <v>49</v>
      </c>
      <c r="P51">
        <f t="shared" si="7"/>
        <v>3250</v>
      </c>
      <c r="Q51">
        <f t="shared" si="8"/>
        <v>17</v>
      </c>
    </row>
    <row r="52" spans="1:17" ht="15.75" customHeight="1" x14ac:dyDescent="0.25">
      <c r="A52" s="2">
        <v>2005</v>
      </c>
      <c r="B52" s="2">
        <v>1005</v>
      </c>
      <c r="C52" s="2" t="s">
        <v>14</v>
      </c>
      <c r="D52" s="2" t="s">
        <v>29</v>
      </c>
      <c r="E52" t="str">
        <f t="shared" si="9"/>
        <v>Mismatch</v>
      </c>
      <c r="F52" t="str">
        <f t="shared" si="10"/>
        <v>James Wilson</v>
      </c>
      <c r="G52" s="2">
        <v>2</v>
      </c>
      <c r="H52" s="2">
        <v>40</v>
      </c>
      <c r="I52" s="2" t="s">
        <v>18</v>
      </c>
      <c r="J52" s="2" t="s">
        <v>68</v>
      </c>
      <c r="K52" s="3">
        <f t="shared" si="2"/>
        <v>0</v>
      </c>
      <c r="L52">
        <f t="shared" si="3"/>
        <v>3</v>
      </c>
      <c r="M52" s="3">
        <f t="shared" si="4"/>
        <v>1</v>
      </c>
      <c r="N52" s="3">
        <f t="shared" si="5"/>
        <v>0</v>
      </c>
      <c r="O52">
        <f t="shared" si="6"/>
        <v>9</v>
      </c>
      <c r="P52">
        <f t="shared" si="7"/>
        <v>2500</v>
      </c>
      <c r="Q52">
        <f t="shared" si="8"/>
        <v>25</v>
      </c>
    </row>
    <row r="53" spans="1:17" ht="15.75" customHeight="1" x14ac:dyDescent="0.25">
      <c r="A53" s="2">
        <v>2005</v>
      </c>
      <c r="B53" s="2">
        <v>1005</v>
      </c>
      <c r="C53" s="2" t="s">
        <v>14</v>
      </c>
      <c r="D53" s="2" t="s">
        <v>29</v>
      </c>
      <c r="E53" t="str">
        <f t="shared" si="9"/>
        <v>Mismatch</v>
      </c>
      <c r="F53" t="str">
        <f t="shared" si="10"/>
        <v>James Wilson</v>
      </c>
      <c r="G53" s="2">
        <v>2</v>
      </c>
      <c r="H53" s="2">
        <v>30</v>
      </c>
      <c r="I53" s="2" t="s">
        <v>18</v>
      </c>
      <c r="J53" s="2" t="s">
        <v>69</v>
      </c>
      <c r="K53" s="3">
        <f t="shared" si="2"/>
        <v>0</v>
      </c>
      <c r="L53">
        <f t="shared" si="3"/>
        <v>3</v>
      </c>
      <c r="M53" s="3">
        <f t="shared" si="4"/>
        <v>1</v>
      </c>
      <c r="N53" s="3">
        <f t="shared" si="5"/>
        <v>0</v>
      </c>
      <c r="O53">
        <f t="shared" si="6"/>
        <v>9</v>
      </c>
      <c r="P53">
        <f t="shared" si="7"/>
        <v>2500</v>
      </c>
      <c r="Q53">
        <f t="shared" si="8"/>
        <v>25</v>
      </c>
    </row>
    <row r="54" spans="1:17" ht="15.75" customHeight="1" x14ac:dyDescent="0.25">
      <c r="A54" s="2">
        <v>2001</v>
      </c>
      <c r="B54" s="2">
        <v>1003</v>
      </c>
      <c r="C54" s="2" t="s">
        <v>7</v>
      </c>
      <c r="D54" s="2" t="s">
        <v>8</v>
      </c>
      <c r="E54" t="str">
        <f t="shared" si="9"/>
        <v>Mismatch</v>
      </c>
      <c r="F54" t="str">
        <f t="shared" si="10"/>
        <v>Sarah Clark</v>
      </c>
      <c r="G54" s="2">
        <v>1</v>
      </c>
      <c r="H54" s="2">
        <v>30</v>
      </c>
      <c r="I54" s="2" t="s">
        <v>9</v>
      </c>
      <c r="J54" s="2" t="s">
        <v>70</v>
      </c>
      <c r="K54" s="3">
        <f t="shared" si="2"/>
        <v>0</v>
      </c>
      <c r="L54">
        <f t="shared" si="3"/>
        <v>7</v>
      </c>
      <c r="M54" s="3">
        <f t="shared" si="4"/>
        <v>1</v>
      </c>
      <c r="N54" s="3">
        <f t="shared" si="5"/>
        <v>1</v>
      </c>
      <c r="O54">
        <f t="shared" si="6"/>
        <v>49</v>
      </c>
      <c r="P54">
        <f t="shared" si="7"/>
        <v>2750</v>
      </c>
      <c r="Q54">
        <f t="shared" si="8"/>
        <v>24</v>
      </c>
    </row>
    <row r="55" spans="1:17" ht="15.75" customHeight="1" x14ac:dyDescent="0.25">
      <c r="A55" s="2">
        <v>2005</v>
      </c>
      <c r="B55" s="2">
        <v>1004</v>
      </c>
      <c r="C55" s="2" t="s">
        <v>11</v>
      </c>
      <c r="D55" s="2" t="s">
        <v>29</v>
      </c>
      <c r="E55" t="str">
        <f t="shared" si="9"/>
        <v>Mismatch</v>
      </c>
      <c r="F55" t="str">
        <f t="shared" si="10"/>
        <v>Emily Davis</v>
      </c>
      <c r="G55" s="2">
        <v>2</v>
      </c>
      <c r="H55" s="2">
        <v>40</v>
      </c>
      <c r="I55" s="2" t="s">
        <v>18</v>
      </c>
      <c r="J55" s="2" t="s">
        <v>71</v>
      </c>
      <c r="K55" s="3">
        <f t="shared" si="2"/>
        <v>0</v>
      </c>
      <c r="L55">
        <f t="shared" si="3"/>
        <v>5</v>
      </c>
      <c r="M55" s="3">
        <f t="shared" si="4"/>
        <v>1</v>
      </c>
      <c r="N55" s="3">
        <f t="shared" si="5"/>
        <v>0</v>
      </c>
      <c r="O55">
        <f t="shared" si="6"/>
        <v>25</v>
      </c>
      <c r="P55">
        <f t="shared" si="7"/>
        <v>2500</v>
      </c>
      <c r="Q55">
        <f t="shared" si="8"/>
        <v>27</v>
      </c>
    </row>
    <row r="56" spans="1:17" ht="15.75" customHeight="1" x14ac:dyDescent="0.25">
      <c r="A56" s="2">
        <v>2005</v>
      </c>
      <c r="B56" s="2">
        <v>1003</v>
      </c>
      <c r="C56" s="2" t="s">
        <v>7</v>
      </c>
      <c r="D56" s="2" t="s">
        <v>29</v>
      </c>
      <c r="E56" t="str">
        <f t="shared" si="9"/>
        <v>Mismatch</v>
      </c>
      <c r="F56" t="str">
        <f t="shared" si="10"/>
        <v>Sarah Clark</v>
      </c>
      <c r="G56" s="2">
        <v>2</v>
      </c>
      <c r="H56" s="2">
        <v>30</v>
      </c>
      <c r="I56" s="2" t="s">
        <v>9</v>
      </c>
      <c r="J56" s="2" t="s">
        <v>72</v>
      </c>
      <c r="K56" s="3">
        <f t="shared" si="2"/>
        <v>0</v>
      </c>
      <c r="L56">
        <f t="shared" si="3"/>
        <v>2</v>
      </c>
      <c r="M56" s="3">
        <f t="shared" si="4"/>
        <v>1</v>
      </c>
      <c r="N56" s="3">
        <f t="shared" si="5"/>
        <v>1</v>
      </c>
      <c r="O56">
        <f t="shared" si="6"/>
        <v>4</v>
      </c>
      <c r="P56">
        <f t="shared" si="7"/>
        <v>2250</v>
      </c>
      <c r="Q56">
        <f t="shared" si="8"/>
        <v>24</v>
      </c>
    </row>
    <row r="57" spans="1:17" ht="15.75" customHeight="1" x14ac:dyDescent="0.25">
      <c r="A57" s="2">
        <v>55</v>
      </c>
      <c r="B57" s="2">
        <v>1002</v>
      </c>
      <c r="C57" s="2" t="s">
        <v>17</v>
      </c>
      <c r="D57" s="2" t="s">
        <v>22</v>
      </c>
      <c r="E57" t="str">
        <f t="shared" si="9"/>
        <v>Mismatch</v>
      </c>
      <c r="F57" t="str">
        <f t="shared" si="10"/>
        <v>David Thompson</v>
      </c>
      <c r="G57" s="2">
        <v>2</v>
      </c>
      <c r="H57" s="2">
        <v>20</v>
      </c>
      <c r="I57" s="2" t="s">
        <v>18</v>
      </c>
      <c r="J57" s="2" t="s">
        <v>73</v>
      </c>
      <c r="K57" s="3">
        <f t="shared" si="2"/>
        <v>0</v>
      </c>
      <c r="L57">
        <f t="shared" si="3"/>
        <v>2</v>
      </c>
      <c r="M57" s="3">
        <f t="shared" si="4"/>
        <v>0</v>
      </c>
      <c r="N57" s="3">
        <f t="shared" si="5"/>
        <v>0</v>
      </c>
      <c r="O57">
        <f t="shared" si="6"/>
        <v>4</v>
      </c>
      <c r="P57">
        <f t="shared" si="7"/>
        <v>1750</v>
      </c>
      <c r="Q57">
        <f t="shared" si="8"/>
        <v>13</v>
      </c>
    </row>
    <row r="58" spans="1:17" ht="15.75" customHeight="1" x14ac:dyDescent="0.25">
      <c r="A58" s="2">
        <v>2005</v>
      </c>
      <c r="B58" s="2">
        <v>1001</v>
      </c>
      <c r="C58" s="2" t="s">
        <v>7</v>
      </c>
      <c r="D58" s="2" t="s">
        <v>29</v>
      </c>
      <c r="E58" t="str">
        <f t="shared" si="9"/>
        <v>Mismatch</v>
      </c>
      <c r="F58" t="str">
        <f t="shared" si="10"/>
        <v>Sarah Clark</v>
      </c>
      <c r="G58" s="2">
        <v>1</v>
      </c>
      <c r="H58" s="2">
        <v>30</v>
      </c>
      <c r="I58" s="2" t="s">
        <v>18</v>
      </c>
      <c r="J58" s="2" t="s">
        <v>74</v>
      </c>
      <c r="K58" s="3">
        <f t="shared" si="2"/>
        <v>0</v>
      </c>
      <c r="L58">
        <f t="shared" si="3"/>
        <v>4</v>
      </c>
      <c r="M58" s="3">
        <f t="shared" si="4"/>
        <v>1</v>
      </c>
      <c r="N58" s="3">
        <f t="shared" si="5"/>
        <v>0</v>
      </c>
      <c r="O58">
        <f t="shared" si="6"/>
        <v>16</v>
      </c>
      <c r="P58">
        <f t="shared" si="7"/>
        <v>2250</v>
      </c>
      <c r="Q58">
        <f t="shared" si="8"/>
        <v>17</v>
      </c>
    </row>
    <row r="59" spans="1:17" ht="15.75" customHeight="1" x14ac:dyDescent="0.25">
      <c r="A59" s="2">
        <v>2002</v>
      </c>
      <c r="B59" s="2">
        <v>1004</v>
      </c>
      <c r="C59" s="2" t="s">
        <v>11</v>
      </c>
      <c r="D59" s="2" t="s">
        <v>12</v>
      </c>
      <c r="E59" t="str">
        <f t="shared" si="9"/>
        <v>Mismatch</v>
      </c>
      <c r="F59" t="str">
        <f t="shared" si="10"/>
        <v>Emily Davis</v>
      </c>
      <c r="G59" s="2">
        <v>2</v>
      </c>
      <c r="H59" s="2">
        <v>30</v>
      </c>
      <c r="I59" s="2" t="s">
        <v>18</v>
      </c>
      <c r="J59" s="2" t="s">
        <v>75</v>
      </c>
      <c r="K59" s="3">
        <f t="shared" si="2"/>
        <v>0</v>
      </c>
      <c r="L59">
        <f t="shared" si="3"/>
        <v>6</v>
      </c>
      <c r="M59" s="3">
        <f t="shared" si="4"/>
        <v>1</v>
      </c>
      <c r="N59" s="3">
        <f t="shared" si="5"/>
        <v>0</v>
      </c>
      <c r="O59">
        <f t="shared" si="6"/>
        <v>36</v>
      </c>
      <c r="P59">
        <f t="shared" si="7"/>
        <v>2500</v>
      </c>
      <c r="Q59">
        <f t="shared" si="8"/>
        <v>27</v>
      </c>
    </row>
    <row r="60" spans="1:17" ht="15.75" customHeight="1" x14ac:dyDescent="0.25">
      <c r="A60" s="2">
        <v>2002</v>
      </c>
      <c r="B60" s="2">
        <v>1005</v>
      </c>
      <c r="C60" s="2" t="s">
        <v>14</v>
      </c>
      <c r="D60" s="2" t="s">
        <v>12</v>
      </c>
      <c r="E60" t="str">
        <f t="shared" si="9"/>
        <v>Mismatch</v>
      </c>
      <c r="F60" t="str">
        <f t="shared" si="10"/>
        <v>James Wilson</v>
      </c>
      <c r="G60" s="2">
        <v>1</v>
      </c>
      <c r="H60" s="2">
        <v>40</v>
      </c>
      <c r="I60" s="2" t="s">
        <v>18</v>
      </c>
      <c r="J60" s="2" t="s">
        <v>76</v>
      </c>
      <c r="K60" s="3">
        <f t="shared" si="2"/>
        <v>0</v>
      </c>
      <c r="L60">
        <f t="shared" si="3"/>
        <v>9</v>
      </c>
      <c r="M60" s="3">
        <f t="shared" si="4"/>
        <v>1</v>
      </c>
      <c r="N60" s="3">
        <f t="shared" si="5"/>
        <v>0</v>
      </c>
      <c r="O60">
        <f t="shared" si="6"/>
        <v>81</v>
      </c>
      <c r="P60">
        <f t="shared" si="7"/>
        <v>4000</v>
      </c>
      <c r="Q60">
        <f t="shared" si="8"/>
        <v>25</v>
      </c>
    </row>
    <row r="61" spans="1:17" ht="15.75" customHeight="1" x14ac:dyDescent="0.25">
      <c r="A61" s="2">
        <v>2001</v>
      </c>
      <c r="B61" s="2">
        <v>1001</v>
      </c>
      <c r="C61" s="2" t="s">
        <v>7</v>
      </c>
      <c r="D61" s="2" t="s">
        <v>8</v>
      </c>
      <c r="E61" t="str">
        <f t="shared" si="9"/>
        <v>Mismatch</v>
      </c>
      <c r="F61" t="str">
        <f t="shared" si="10"/>
        <v>Sarah Clark</v>
      </c>
      <c r="G61" s="2">
        <v>1</v>
      </c>
      <c r="H61" s="2">
        <v>20</v>
      </c>
      <c r="I61" s="2" t="s">
        <v>9</v>
      </c>
      <c r="J61" s="2" t="s">
        <v>77</v>
      </c>
      <c r="K61" s="3">
        <f t="shared" si="2"/>
        <v>0</v>
      </c>
      <c r="L61">
        <f t="shared" si="3"/>
        <v>7</v>
      </c>
      <c r="M61" s="3">
        <f t="shared" si="4"/>
        <v>0</v>
      </c>
      <c r="N61" s="3">
        <f t="shared" si="5"/>
        <v>1</v>
      </c>
      <c r="O61">
        <f t="shared" si="6"/>
        <v>49</v>
      </c>
      <c r="P61">
        <f t="shared" si="7"/>
        <v>3250</v>
      </c>
      <c r="Q61">
        <f t="shared" si="8"/>
        <v>17</v>
      </c>
    </row>
    <row r="62" spans="1:17" ht="15.75" customHeight="1" x14ac:dyDescent="0.25">
      <c r="A62" s="2">
        <v>2002</v>
      </c>
      <c r="B62" s="2">
        <v>1004</v>
      </c>
      <c r="C62" s="2" t="s">
        <v>11</v>
      </c>
      <c r="D62" s="2" t="s">
        <v>12</v>
      </c>
      <c r="E62" t="str">
        <f t="shared" si="9"/>
        <v>Mismatch</v>
      </c>
      <c r="F62" t="str">
        <f t="shared" si="10"/>
        <v>Emily Davis</v>
      </c>
      <c r="G62" s="2">
        <v>1</v>
      </c>
      <c r="H62" s="2">
        <v>50</v>
      </c>
      <c r="I62" s="2" t="s">
        <v>9</v>
      </c>
      <c r="J62" s="2" t="s">
        <v>78</v>
      </c>
      <c r="K62" s="3">
        <f t="shared" si="2"/>
        <v>0</v>
      </c>
      <c r="L62">
        <f t="shared" si="3"/>
        <v>6</v>
      </c>
      <c r="M62" s="3">
        <f t="shared" si="4"/>
        <v>1</v>
      </c>
      <c r="N62" s="3">
        <f t="shared" si="5"/>
        <v>1</v>
      </c>
      <c r="O62">
        <f t="shared" si="6"/>
        <v>36</v>
      </c>
      <c r="P62">
        <f t="shared" si="7"/>
        <v>2500</v>
      </c>
      <c r="Q62">
        <f t="shared" si="8"/>
        <v>27</v>
      </c>
    </row>
    <row r="63" spans="1:17" ht="15.75" customHeight="1" x14ac:dyDescent="0.25">
      <c r="A63" s="2">
        <v>2001</v>
      </c>
      <c r="B63" s="2">
        <v>1003</v>
      </c>
      <c r="C63" s="2" t="s">
        <v>7</v>
      </c>
      <c r="D63" s="2" t="s">
        <v>8</v>
      </c>
      <c r="E63" t="str">
        <f t="shared" si="9"/>
        <v>Mismatch</v>
      </c>
      <c r="F63" t="str">
        <f t="shared" si="10"/>
        <v>Sarah Clark</v>
      </c>
      <c r="G63" s="2">
        <v>2</v>
      </c>
      <c r="H63" s="2">
        <v>20</v>
      </c>
      <c r="I63" s="2" t="s">
        <v>18</v>
      </c>
      <c r="J63" s="2" t="s">
        <v>79</v>
      </c>
      <c r="K63" s="3">
        <f t="shared" si="2"/>
        <v>0</v>
      </c>
      <c r="L63">
        <f t="shared" si="3"/>
        <v>7</v>
      </c>
      <c r="M63" s="3">
        <f t="shared" si="4"/>
        <v>0</v>
      </c>
      <c r="N63" s="3">
        <f t="shared" si="5"/>
        <v>0</v>
      </c>
      <c r="O63">
        <f t="shared" si="6"/>
        <v>49</v>
      </c>
      <c r="P63">
        <f t="shared" si="7"/>
        <v>2750</v>
      </c>
      <c r="Q63">
        <f t="shared" si="8"/>
        <v>24</v>
      </c>
    </row>
    <row r="64" spans="1:17" ht="15.75" customHeight="1" x14ac:dyDescent="0.25">
      <c r="A64" s="2">
        <v>62</v>
      </c>
      <c r="B64" s="2">
        <v>1005</v>
      </c>
      <c r="C64" s="2" t="s">
        <v>14</v>
      </c>
      <c r="D64" s="2" t="s">
        <v>22</v>
      </c>
      <c r="E64" t="str">
        <f t="shared" si="9"/>
        <v>Mismatch</v>
      </c>
      <c r="F64" t="str">
        <f t="shared" si="10"/>
        <v>James Wilson</v>
      </c>
      <c r="G64" s="2">
        <v>1</v>
      </c>
      <c r="H64" s="2">
        <v>20</v>
      </c>
      <c r="I64" s="2" t="s">
        <v>9</v>
      </c>
      <c r="J64" s="2" t="s">
        <v>80</v>
      </c>
      <c r="K64" s="3">
        <f t="shared" si="2"/>
        <v>0</v>
      </c>
      <c r="L64">
        <f t="shared" si="3"/>
        <v>3</v>
      </c>
      <c r="M64" s="3">
        <f t="shared" si="4"/>
        <v>0</v>
      </c>
      <c r="N64" s="3">
        <f t="shared" si="5"/>
        <v>1</v>
      </c>
      <c r="O64">
        <f t="shared" si="6"/>
        <v>9</v>
      </c>
      <c r="P64">
        <f t="shared" si="7"/>
        <v>2250</v>
      </c>
      <c r="Q64">
        <f t="shared" si="8"/>
        <v>25</v>
      </c>
    </row>
    <row r="65" spans="1:17" ht="15.75" customHeight="1" x14ac:dyDescent="0.25">
      <c r="A65" s="2">
        <v>2001</v>
      </c>
      <c r="B65" s="2">
        <v>1001</v>
      </c>
      <c r="C65" s="2" t="s">
        <v>7</v>
      </c>
      <c r="D65" s="2" t="s">
        <v>8</v>
      </c>
      <c r="E65" t="str">
        <f t="shared" si="9"/>
        <v>Mismatch</v>
      </c>
      <c r="F65" t="str">
        <f t="shared" si="10"/>
        <v>Sarah Clark</v>
      </c>
      <c r="G65" s="2">
        <v>2</v>
      </c>
      <c r="H65" s="2">
        <v>50</v>
      </c>
      <c r="I65" s="2" t="s">
        <v>18</v>
      </c>
      <c r="J65" s="2" t="s">
        <v>81</v>
      </c>
      <c r="K65" s="3">
        <f t="shared" si="2"/>
        <v>0</v>
      </c>
      <c r="L65">
        <f t="shared" si="3"/>
        <v>7</v>
      </c>
      <c r="M65" s="3">
        <f t="shared" si="4"/>
        <v>1</v>
      </c>
      <c r="N65" s="3">
        <f t="shared" si="5"/>
        <v>0</v>
      </c>
      <c r="O65">
        <f t="shared" si="6"/>
        <v>49</v>
      </c>
      <c r="P65">
        <f t="shared" si="7"/>
        <v>3250</v>
      </c>
      <c r="Q65">
        <f t="shared" si="8"/>
        <v>17</v>
      </c>
    </row>
    <row r="66" spans="1:17" ht="15.75" customHeight="1" x14ac:dyDescent="0.25">
      <c r="A66" s="2">
        <v>64</v>
      </c>
      <c r="B66" s="2">
        <v>1001</v>
      </c>
      <c r="C66" s="2" t="s">
        <v>7</v>
      </c>
      <c r="D66" s="2" t="s">
        <v>22</v>
      </c>
      <c r="E66" t="str">
        <f t="shared" ref="E66:E97" si="11">IF(COUNTIFS(B:B, B66, C:C, C66) = 1, "Unique", "Mismatch")</f>
        <v>Mismatch</v>
      </c>
      <c r="F66" t="str">
        <f t="shared" ref="F66:F97" si="12">VLOOKUP(B66, B:C, 2, FALSE)</f>
        <v>Sarah Clark</v>
      </c>
      <c r="G66" s="2">
        <v>2</v>
      </c>
      <c r="H66" s="2">
        <v>30</v>
      </c>
      <c r="I66" s="2" t="s">
        <v>18</v>
      </c>
      <c r="J66" s="2" t="s">
        <v>82</v>
      </c>
      <c r="K66" s="3">
        <f t="shared" si="2"/>
        <v>0</v>
      </c>
      <c r="L66">
        <f t="shared" si="3"/>
        <v>3</v>
      </c>
      <c r="M66" s="3">
        <f t="shared" si="4"/>
        <v>1</v>
      </c>
      <c r="N66" s="3">
        <f t="shared" si="5"/>
        <v>0</v>
      </c>
      <c r="O66">
        <f t="shared" si="6"/>
        <v>9</v>
      </c>
      <c r="P66">
        <f t="shared" si="7"/>
        <v>2500</v>
      </c>
      <c r="Q66">
        <f t="shared" si="8"/>
        <v>17</v>
      </c>
    </row>
    <row r="67" spans="1:17" ht="15.75" customHeight="1" x14ac:dyDescent="0.25">
      <c r="A67" s="2">
        <v>65</v>
      </c>
      <c r="B67" s="2">
        <v>1005</v>
      </c>
      <c r="C67" s="2" t="s">
        <v>14</v>
      </c>
      <c r="D67" s="2" t="s">
        <v>22</v>
      </c>
      <c r="E67" t="str">
        <f t="shared" si="11"/>
        <v>Mismatch</v>
      </c>
      <c r="F67" t="str">
        <f t="shared" si="12"/>
        <v>James Wilson</v>
      </c>
      <c r="G67" s="2">
        <v>1</v>
      </c>
      <c r="H67" s="2">
        <v>40</v>
      </c>
      <c r="I67" s="2" t="s">
        <v>18</v>
      </c>
      <c r="J67" s="2" t="s">
        <v>83</v>
      </c>
      <c r="K67" s="3">
        <f t="shared" ref="K67:K107" si="13">IF(COUNTIFS(B:B, B67, D:D, D67) = 1, 1, 0)</f>
        <v>0</v>
      </c>
      <c r="L67">
        <f t="shared" ref="L67:L107" si="14">COUNTIFS(B:B, B67, D:D, D67)</f>
        <v>3</v>
      </c>
      <c r="M67" s="3">
        <f t="shared" ref="M67:M107" si="15">IF(H67 &gt;= 30, 1, 0)</f>
        <v>1</v>
      </c>
      <c r="N67" s="3">
        <f t="shared" ref="N67:N107" si="16">IF(I67 = "Yes", 1, 0)</f>
        <v>0</v>
      </c>
      <c r="O67">
        <f t="shared" ref="O67:O107" si="17">SUMIFS(L:L, B:B, B67, D:D, D67)</f>
        <v>9</v>
      </c>
      <c r="P67">
        <f t="shared" ref="P67:P107" si="18">250 + IF(COUNTIF(D:D, D67) &gt;= 2, 1000, 0) +
 IF(O67 &gt;= 2, 500, 0) +
 (SUMIFS(M:M, B:B, B67, D:D, D67) * 250)</f>
        <v>2250</v>
      </c>
      <c r="Q67">
        <f t="shared" ref="Q67:Q107" si="19">COUNTIFS(B:B, B67, D:D, "&lt;&gt;")</f>
        <v>25</v>
      </c>
    </row>
    <row r="68" spans="1:17" ht="15.75" customHeight="1" x14ac:dyDescent="0.25">
      <c r="A68" s="2">
        <v>2005</v>
      </c>
      <c r="B68" s="2">
        <v>1001</v>
      </c>
      <c r="C68" s="2" t="s">
        <v>7</v>
      </c>
      <c r="D68" s="2" t="s">
        <v>29</v>
      </c>
      <c r="E68" t="str">
        <f t="shared" si="11"/>
        <v>Mismatch</v>
      </c>
      <c r="F68" t="str">
        <f t="shared" si="12"/>
        <v>Sarah Clark</v>
      </c>
      <c r="G68" s="2">
        <v>2</v>
      </c>
      <c r="H68" s="2">
        <v>20</v>
      </c>
      <c r="I68" s="2" t="s">
        <v>9</v>
      </c>
      <c r="J68" s="2" t="s">
        <v>84</v>
      </c>
      <c r="K68" s="3">
        <f t="shared" si="13"/>
        <v>0</v>
      </c>
      <c r="L68">
        <f t="shared" si="14"/>
        <v>4</v>
      </c>
      <c r="M68" s="3">
        <f t="shared" si="15"/>
        <v>0</v>
      </c>
      <c r="N68" s="3">
        <f t="shared" si="16"/>
        <v>1</v>
      </c>
      <c r="O68">
        <f t="shared" si="17"/>
        <v>16</v>
      </c>
      <c r="P68">
        <f t="shared" si="18"/>
        <v>2250</v>
      </c>
      <c r="Q68">
        <f t="shared" si="19"/>
        <v>17</v>
      </c>
    </row>
    <row r="69" spans="1:17" ht="15.75" customHeight="1" x14ac:dyDescent="0.25">
      <c r="A69" s="2">
        <v>2002</v>
      </c>
      <c r="B69" s="2">
        <v>1004</v>
      </c>
      <c r="C69" s="2" t="s">
        <v>11</v>
      </c>
      <c r="D69" s="2" t="s">
        <v>12</v>
      </c>
      <c r="E69" t="str">
        <f t="shared" si="11"/>
        <v>Mismatch</v>
      </c>
      <c r="F69" t="str">
        <f t="shared" si="12"/>
        <v>Emily Davis</v>
      </c>
      <c r="G69" s="2">
        <v>1</v>
      </c>
      <c r="H69" s="2">
        <v>20</v>
      </c>
      <c r="I69" s="2" t="s">
        <v>18</v>
      </c>
      <c r="J69" s="2" t="s">
        <v>85</v>
      </c>
      <c r="K69" s="3">
        <f t="shared" si="13"/>
        <v>0</v>
      </c>
      <c r="L69">
        <f t="shared" si="14"/>
        <v>6</v>
      </c>
      <c r="M69" s="3">
        <f t="shared" si="15"/>
        <v>0</v>
      </c>
      <c r="N69" s="3">
        <f t="shared" si="16"/>
        <v>0</v>
      </c>
      <c r="O69">
        <f t="shared" si="17"/>
        <v>36</v>
      </c>
      <c r="P69">
        <f t="shared" si="18"/>
        <v>2500</v>
      </c>
      <c r="Q69">
        <f t="shared" si="19"/>
        <v>27</v>
      </c>
    </row>
    <row r="70" spans="1:17" ht="15.75" customHeight="1" x14ac:dyDescent="0.25">
      <c r="A70" s="2">
        <v>68</v>
      </c>
      <c r="B70" s="2">
        <v>1002</v>
      </c>
      <c r="C70" s="2" t="s">
        <v>17</v>
      </c>
      <c r="D70" s="2" t="s">
        <v>15</v>
      </c>
      <c r="E70" t="str">
        <f t="shared" si="11"/>
        <v>Mismatch</v>
      </c>
      <c r="F70" t="str">
        <f t="shared" si="12"/>
        <v>David Thompson</v>
      </c>
      <c r="G70" s="2">
        <v>1</v>
      </c>
      <c r="H70" s="2">
        <v>50</v>
      </c>
      <c r="I70" s="2" t="s">
        <v>18</v>
      </c>
      <c r="J70" s="2" t="s">
        <v>86</v>
      </c>
      <c r="K70" s="3">
        <f t="shared" si="13"/>
        <v>0</v>
      </c>
      <c r="L70">
        <f t="shared" si="14"/>
        <v>3</v>
      </c>
      <c r="M70" s="3">
        <f t="shared" si="15"/>
        <v>1</v>
      </c>
      <c r="N70" s="3">
        <f t="shared" si="16"/>
        <v>0</v>
      </c>
      <c r="O70">
        <f t="shared" si="17"/>
        <v>9</v>
      </c>
      <c r="P70">
        <f t="shared" si="18"/>
        <v>2250</v>
      </c>
      <c r="Q70">
        <f t="shared" si="19"/>
        <v>13</v>
      </c>
    </row>
    <row r="71" spans="1:17" ht="15.75" customHeight="1" x14ac:dyDescent="0.25">
      <c r="A71" s="2">
        <v>2001</v>
      </c>
      <c r="B71" s="2">
        <v>1004</v>
      </c>
      <c r="C71" s="2" t="s">
        <v>11</v>
      </c>
      <c r="D71" s="2" t="s">
        <v>8</v>
      </c>
      <c r="E71" t="str">
        <f t="shared" si="11"/>
        <v>Mismatch</v>
      </c>
      <c r="F71" t="str">
        <f t="shared" si="12"/>
        <v>Emily Davis</v>
      </c>
      <c r="G71" s="2">
        <v>1</v>
      </c>
      <c r="H71" s="2">
        <v>30</v>
      </c>
      <c r="I71" s="2" t="s">
        <v>18</v>
      </c>
      <c r="J71" s="2" t="s">
        <v>87</v>
      </c>
      <c r="K71" s="3">
        <f t="shared" si="13"/>
        <v>0</v>
      </c>
      <c r="L71">
        <f t="shared" si="14"/>
        <v>7</v>
      </c>
      <c r="M71" s="3">
        <f t="shared" si="15"/>
        <v>1</v>
      </c>
      <c r="N71" s="3">
        <f t="shared" si="16"/>
        <v>0</v>
      </c>
      <c r="O71">
        <f t="shared" si="17"/>
        <v>49</v>
      </c>
      <c r="P71">
        <f t="shared" si="18"/>
        <v>3250</v>
      </c>
      <c r="Q71">
        <f t="shared" si="19"/>
        <v>27</v>
      </c>
    </row>
    <row r="72" spans="1:17" ht="15.75" customHeight="1" x14ac:dyDescent="0.25">
      <c r="A72" s="2">
        <v>70</v>
      </c>
      <c r="B72" s="2">
        <v>1003</v>
      </c>
      <c r="C72" s="2" t="s">
        <v>7</v>
      </c>
      <c r="D72" s="2" t="s">
        <v>12</v>
      </c>
      <c r="E72" t="str">
        <f t="shared" si="11"/>
        <v>Mismatch</v>
      </c>
      <c r="F72" t="str">
        <f t="shared" si="12"/>
        <v>Sarah Clark</v>
      </c>
      <c r="G72" s="2">
        <v>1</v>
      </c>
      <c r="H72" s="2">
        <v>20</v>
      </c>
      <c r="I72" s="2" t="s">
        <v>18</v>
      </c>
      <c r="J72" s="2" t="s">
        <v>88</v>
      </c>
      <c r="K72" s="3">
        <f t="shared" si="13"/>
        <v>0</v>
      </c>
      <c r="L72">
        <f t="shared" si="14"/>
        <v>6</v>
      </c>
      <c r="M72" s="3">
        <f t="shared" si="15"/>
        <v>0</v>
      </c>
      <c r="N72" s="3">
        <f t="shared" si="16"/>
        <v>0</v>
      </c>
      <c r="O72">
        <f t="shared" si="17"/>
        <v>36</v>
      </c>
      <c r="P72">
        <f t="shared" si="18"/>
        <v>2250</v>
      </c>
      <c r="Q72">
        <f t="shared" si="19"/>
        <v>24</v>
      </c>
    </row>
    <row r="73" spans="1:17" ht="15.75" customHeight="1" x14ac:dyDescent="0.25">
      <c r="A73" s="2">
        <v>71</v>
      </c>
      <c r="B73" s="2">
        <v>1005</v>
      </c>
      <c r="C73" s="2" t="s">
        <v>14</v>
      </c>
      <c r="D73" s="2" t="s">
        <v>15</v>
      </c>
      <c r="E73" t="str">
        <f t="shared" si="11"/>
        <v>Mismatch</v>
      </c>
      <c r="F73" t="str">
        <f t="shared" si="12"/>
        <v>James Wilson</v>
      </c>
      <c r="G73" s="2">
        <v>1</v>
      </c>
      <c r="H73" s="2">
        <v>50</v>
      </c>
      <c r="I73" s="2" t="s">
        <v>9</v>
      </c>
      <c r="J73" s="2" t="s">
        <v>89</v>
      </c>
      <c r="K73" s="3">
        <f t="shared" si="13"/>
        <v>0</v>
      </c>
      <c r="L73">
        <f t="shared" si="14"/>
        <v>5</v>
      </c>
      <c r="M73" s="3">
        <f t="shared" si="15"/>
        <v>1</v>
      </c>
      <c r="N73" s="3">
        <f t="shared" si="16"/>
        <v>1</v>
      </c>
      <c r="O73">
        <f t="shared" si="17"/>
        <v>25</v>
      </c>
      <c r="P73">
        <f t="shared" si="18"/>
        <v>2750</v>
      </c>
      <c r="Q73">
        <f t="shared" si="19"/>
        <v>25</v>
      </c>
    </row>
    <row r="74" spans="1:17" ht="15.75" customHeight="1" x14ac:dyDescent="0.25">
      <c r="A74" s="2">
        <v>2001</v>
      </c>
      <c r="B74" s="2">
        <v>1004</v>
      </c>
      <c r="C74" s="2" t="s">
        <v>11</v>
      </c>
      <c r="D74" s="2" t="s">
        <v>8</v>
      </c>
      <c r="E74" t="str">
        <f t="shared" si="11"/>
        <v>Mismatch</v>
      </c>
      <c r="F74" t="str">
        <f t="shared" si="12"/>
        <v>Emily Davis</v>
      </c>
      <c r="G74" s="2">
        <v>1</v>
      </c>
      <c r="H74" s="2">
        <v>50</v>
      </c>
      <c r="I74" s="2" t="s">
        <v>9</v>
      </c>
      <c r="J74" s="2" t="s">
        <v>90</v>
      </c>
      <c r="K74" s="3">
        <f t="shared" si="13"/>
        <v>0</v>
      </c>
      <c r="L74">
        <f t="shared" si="14"/>
        <v>7</v>
      </c>
      <c r="M74" s="3">
        <f t="shared" si="15"/>
        <v>1</v>
      </c>
      <c r="N74" s="3">
        <f t="shared" si="16"/>
        <v>1</v>
      </c>
      <c r="O74">
        <f t="shared" si="17"/>
        <v>49</v>
      </c>
      <c r="P74">
        <f t="shared" si="18"/>
        <v>3250</v>
      </c>
      <c r="Q74">
        <f t="shared" si="19"/>
        <v>27</v>
      </c>
    </row>
    <row r="75" spans="1:17" ht="15.75" customHeight="1" x14ac:dyDescent="0.25">
      <c r="A75" s="2">
        <v>2001</v>
      </c>
      <c r="B75" s="2">
        <v>1005</v>
      </c>
      <c r="C75" s="2" t="s">
        <v>14</v>
      </c>
      <c r="D75" s="2" t="s">
        <v>8</v>
      </c>
      <c r="E75" t="str">
        <f t="shared" si="11"/>
        <v>Mismatch</v>
      </c>
      <c r="F75" t="str">
        <f t="shared" si="12"/>
        <v>James Wilson</v>
      </c>
      <c r="G75" s="2">
        <v>1</v>
      </c>
      <c r="H75" s="2">
        <v>30</v>
      </c>
      <c r="I75" s="2" t="s">
        <v>18</v>
      </c>
      <c r="J75" s="2" t="s">
        <v>91</v>
      </c>
      <c r="K75" s="3">
        <f t="shared" si="13"/>
        <v>0</v>
      </c>
      <c r="L75">
        <f t="shared" si="14"/>
        <v>5</v>
      </c>
      <c r="M75" s="3">
        <f t="shared" si="15"/>
        <v>1</v>
      </c>
      <c r="N75" s="3">
        <f t="shared" si="16"/>
        <v>0</v>
      </c>
      <c r="O75">
        <f t="shared" si="17"/>
        <v>25</v>
      </c>
      <c r="P75">
        <f t="shared" si="18"/>
        <v>2500</v>
      </c>
      <c r="Q75">
        <f t="shared" si="19"/>
        <v>25</v>
      </c>
    </row>
    <row r="76" spans="1:17" ht="15.75" customHeight="1" x14ac:dyDescent="0.25">
      <c r="A76" s="2">
        <v>74</v>
      </c>
      <c r="B76" s="2">
        <v>1004</v>
      </c>
      <c r="C76" s="2" t="s">
        <v>11</v>
      </c>
      <c r="D76" s="2" t="s">
        <v>22</v>
      </c>
      <c r="E76" t="str">
        <f t="shared" si="11"/>
        <v>Mismatch</v>
      </c>
      <c r="F76" t="str">
        <f t="shared" si="12"/>
        <v>Emily Davis</v>
      </c>
      <c r="G76" s="2">
        <v>1</v>
      </c>
      <c r="H76" s="2">
        <v>30</v>
      </c>
      <c r="I76" s="2" t="s">
        <v>18</v>
      </c>
      <c r="J76" s="2" t="s">
        <v>92</v>
      </c>
      <c r="K76" s="3">
        <f t="shared" si="13"/>
        <v>0</v>
      </c>
      <c r="L76">
        <f t="shared" si="14"/>
        <v>4</v>
      </c>
      <c r="M76" s="3">
        <f t="shared" si="15"/>
        <v>1</v>
      </c>
      <c r="N76" s="3">
        <f t="shared" si="16"/>
        <v>0</v>
      </c>
      <c r="O76">
        <f t="shared" si="17"/>
        <v>16</v>
      </c>
      <c r="P76">
        <f t="shared" si="18"/>
        <v>2500</v>
      </c>
      <c r="Q76">
        <f t="shared" si="19"/>
        <v>27</v>
      </c>
    </row>
    <row r="77" spans="1:17" ht="15.75" customHeight="1" x14ac:dyDescent="0.25">
      <c r="A77" s="2">
        <v>75</v>
      </c>
      <c r="B77" s="2">
        <v>1001</v>
      </c>
      <c r="C77" s="2" t="s">
        <v>7</v>
      </c>
      <c r="D77" s="2" t="s">
        <v>22</v>
      </c>
      <c r="E77" t="str">
        <f t="shared" si="11"/>
        <v>Mismatch</v>
      </c>
      <c r="F77" t="str">
        <f t="shared" si="12"/>
        <v>Sarah Clark</v>
      </c>
      <c r="G77" s="2">
        <v>1</v>
      </c>
      <c r="H77" s="2">
        <v>40</v>
      </c>
      <c r="I77" s="2" t="s">
        <v>9</v>
      </c>
      <c r="J77" s="2" t="s">
        <v>93</v>
      </c>
      <c r="K77" s="3">
        <f t="shared" si="13"/>
        <v>0</v>
      </c>
      <c r="L77">
        <f t="shared" si="14"/>
        <v>3</v>
      </c>
      <c r="M77" s="3">
        <f t="shared" si="15"/>
        <v>1</v>
      </c>
      <c r="N77" s="3">
        <f t="shared" si="16"/>
        <v>1</v>
      </c>
      <c r="O77">
        <f t="shared" si="17"/>
        <v>9</v>
      </c>
      <c r="P77">
        <f t="shared" si="18"/>
        <v>2500</v>
      </c>
      <c r="Q77">
        <f t="shared" si="19"/>
        <v>17</v>
      </c>
    </row>
    <row r="78" spans="1:17" ht="15.75" customHeight="1" x14ac:dyDescent="0.25">
      <c r="A78" s="2">
        <v>2001</v>
      </c>
      <c r="B78" s="2">
        <v>1004</v>
      </c>
      <c r="C78" s="2" t="s">
        <v>11</v>
      </c>
      <c r="D78" s="2" t="s">
        <v>8</v>
      </c>
      <c r="E78" t="str">
        <f t="shared" si="11"/>
        <v>Mismatch</v>
      </c>
      <c r="F78" t="str">
        <f t="shared" si="12"/>
        <v>Emily Davis</v>
      </c>
      <c r="G78" s="2">
        <v>2</v>
      </c>
      <c r="H78" s="2">
        <v>40</v>
      </c>
      <c r="I78" s="2" t="s">
        <v>9</v>
      </c>
      <c r="J78" s="2" t="s">
        <v>94</v>
      </c>
      <c r="K78" s="3">
        <f t="shared" si="13"/>
        <v>0</v>
      </c>
      <c r="L78">
        <f t="shared" si="14"/>
        <v>7</v>
      </c>
      <c r="M78" s="3">
        <f t="shared" si="15"/>
        <v>1</v>
      </c>
      <c r="N78" s="3">
        <f t="shared" si="16"/>
        <v>1</v>
      </c>
      <c r="O78">
        <f t="shared" si="17"/>
        <v>49</v>
      </c>
      <c r="P78">
        <f t="shared" si="18"/>
        <v>3250</v>
      </c>
      <c r="Q78">
        <f t="shared" si="19"/>
        <v>27</v>
      </c>
    </row>
    <row r="79" spans="1:17" ht="15.75" customHeight="1" x14ac:dyDescent="0.25">
      <c r="A79" s="2">
        <v>2001</v>
      </c>
      <c r="B79" s="2">
        <v>1001</v>
      </c>
      <c r="C79" s="2" t="s">
        <v>7</v>
      </c>
      <c r="D79" s="2" t="s">
        <v>8</v>
      </c>
      <c r="E79" t="str">
        <f t="shared" si="11"/>
        <v>Mismatch</v>
      </c>
      <c r="F79" t="str">
        <f t="shared" si="12"/>
        <v>Sarah Clark</v>
      </c>
      <c r="G79" s="2">
        <v>2</v>
      </c>
      <c r="H79" s="2">
        <v>30</v>
      </c>
      <c r="I79" s="2" t="s">
        <v>9</v>
      </c>
      <c r="J79" s="2" t="s">
        <v>95</v>
      </c>
      <c r="K79" s="3">
        <f t="shared" si="13"/>
        <v>0</v>
      </c>
      <c r="L79">
        <f t="shared" si="14"/>
        <v>7</v>
      </c>
      <c r="M79" s="3">
        <f t="shared" si="15"/>
        <v>1</v>
      </c>
      <c r="N79" s="3">
        <f t="shared" si="16"/>
        <v>1</v>
      </c>
      <c r="O79">
        <f t="shared" si="17"/>
        <v>49</v>
      </c>
      <c r="P79">
        <f t="shared" si="18"/>
        <v>3250</v>
      </c>
      <c r="Q79">
        <f t="shared" si="19"/>
        <v>17</v>
      </c>
    </row>
    <row r="80" spans="1:17" ht="15.75" customHeight="1" x14ac:dyDescent="0.25">
      <c r="A80" s="2">
        <v>2001</v>
      </c>
      <c r="B80" s="2">
        <v>1004</v>
      </c>
      <c r="C80" s="2" t="s">
        <v>11</v>
      </c>
      <c r="D80" s="2" t="s">
        <v>8</v>
      </c>
      <c r="E80" t="str">
        <f t="shared" si="11"/>
        <v>Mismatch</v>
      </c>
      <c r="F80" t="str">
        <f t="shared" si="12"/>
        <v>Emily Davis</v>
      </c>
      <c r="G80" s="2">
        <v>1</v>
      </c>
      <c r="H80" s="2">
        <v>20</v>
      </c>
      <c r="I80" s="2" t="s">
        <v>9</v>
      </c>
      <c r="J80" s="2" t="s">
        <v>96</v>
      </c>
      <c r="K80" s="3">
        <f t="shared" si="13"/>
        <v>0</v>
      </c>
      <c r="L80">
        <f t="shared" si="14"/>
        <v>7</v>
      </c>
      <c r="M80" s="3">
        <f t="shared" si="15"/>
        <v>0</v>
      </c>
      <c r="N80" s="3">
        <f t="shared" si="16"/>
        <v>1</v>
      </c>
      <c r="O80">
        <f t="shared" si="17"/>
        <v>49</v>
      </c>
      <c r="P80">
        <f t="shared" si="18"/>
        <v>3250</v>
      </c>
      <c r="Q80">
        <f t="shared" si="19"/>
        <v>27</v>
      </c>
    </row>
    <row r="81" spans="1:18" ht="15.75" customHeight="1" x14ac:dyDescent="0.25">
      <c r="A81" s="2">
        <v>2003</v>
      </c>
      <c r="B81" s="2">
        <v>1003</v>
      </c>
      <c r="C81" s="2" t="s">
        <v>7</v>
      </c>
      <c r="D81" s="2" t="s">
        <v>15</v>
      </c>
      <c r="E81" t="str">
        <f t="shared" si="11"/>
        <v>Mismatch</v>
      </c>
      <c r="F81" t="str">
        <f t="shared" si="12"/>
        <v>Sarah Clark</v>
      </c>
      <c r="G81" s="2">
        <v>1</v>
      </c>
      <c r="H81" s="2">
        <v>20</v>
      </c>
      <c r="I81" s="2" t="s">
        <v>9</v>
      </c>
      <c r="J81" s="2" t="s">
        <v>97</v>
      </c>
      <c r="K81" s="3">
        <f t="shared" si="13"/>
        <v>0</v>
      </c>
      <c r="L81">
        <f t="shared" si="14"/>
        <v>6</v>
      </c>
      <c r="M81" s="3">
        <f t="shared" si="15"/>
        <v>0</v>
      </c>
      <c r="N81" s="3">
        <f t="shared" si="16"/>
        <v>1</v>
      </c>
      <c r="O81">
        <f t="shared" si="17"/>
        <v>36</v>
      </c>
      <c r="P81">
        <f t="shared" si="18"/>
        <v>2500</v>
      </c>
      <c r="Q81">
        <f t="shared" si="19"/>
        <v>24</v>
      </c>
    </row>
    <row r="82" spans="1:18" ht="15.75" customHeight="1" x14ac:dyDescent="0.25">
      <c r="A82" s="2">
        <v>80</v>
      </c>
      <c r="B82" s="2">
        <v>1002</v>
      </c>
      <c r="C82" s="2" t="s">
        <v>17</v>
      </c>
      <c r="D82" s="2" t="s">
        <v>22</v>
      </c>
      <c r="E82" t="str">
        <f t="shared" si="11"/>
        <v>Mismatch</v>
      </c>
      <c r="F82" t="str">
        <f t="shared" si="12"/>
        <v>David Thompson</v>
      </c>
      <c r="G82" s="2">
        <v>1</v>
      </c>
      <c r="H82" s="2">
        <v>20</v>
      </c>
      <c r="I82" s="2" t="s">
        <v>9</v>
      </c>
      <c r="J82" s="2" t="s">
        <v>98</v>
      </c>
      <c r="K82" s="3">
        <f t="shared" si="13"/>
        <v>0</v>
      </c>
      <c r="L82">
        <f t="shared" si="14"/>
        <v>2</v>
      </c>
      <c r="M82" s="3">
        <f t="shared" si="15"/>
        <v>0</v>
      </c>
      <c r="N82" s="3">
        <f t="shared" si="16"/>
        <v>1</v>
      </c>
      <c r="O82">
        <f t="shared" si="17"/>
        <v>4</v>
      </c>
      <c r="P82">
        <f t="shared" si="18"/>
        <v>1750</v>
      </c>
      <c r="Q82">
        <f t="shared" si="19"/>
        <v>13</v>
      </c>
    </row>
    <row r="83" spans="1:18" ht="15.75" customHeight="1" x14ac:dyDescent="0.25">
      <c r="A83" s="2">
        <v>2001</v>
      </c>
      <c r="B83" s="2">
        <v>1002</v>
      </c>
      <c r="C83" s="2" t="s">
        <v>17</v>
      </c>
      <c r="D83" s="2" t="s">
        <v>8</v>
      </c>
      <c r="E83" t="str">
        <f t="shared" si="11"/>
        <v>Mismatch</v>
      </c>
      <c r="F83" t="str">
        <f t="shared" si="12"/>
        <v>David Thompson</v>
      </c>
      <c r="G83" s="2">
        <v>2</v>
      </c>
      <c r="H83" s="2">
        <v>50</v>
      </c>
      <c r="I83" s="2" t="s">
        <v>18</v>
      </c>
      <c r="J83" s="2" t="s">
        <v>99</v>
      </c>
      <c r="K83" s="3">
        <f t="shared" si="13"/>
        <v>0</v>
      </c>
      <c r="L83">
        <f t="shared" si="14"/>
        <v>4</v>
      </c>
      <c r="M83" s="3">
        <f t="shared" si="15"/>
        <v>1</v>
      </c>
      <c r="N83" s="3">
        <f t="shared" si="16"/>
        <v>0</v>
      </c>
      <c r="O83">
        <f t="shared" si="17"/>
        <v>16</v>
      </c>
      <c r="P83">
        <f t="shared" si="18"/>
        <v>2250</v>
      </c>
      <c r="Q83">
        <f t="shared" si="19"/>
        <v>13</v>
      </c>
    </row>
    <row r="84" spans="1:18" ht="15.75" customHeight="1" x14ac:dyDescent="0.25">
      <c r="A84" s="2">
        <v>2003</v>
      </c>
      <c r="B84" s="2">
        <v>1005</v>
      </c>
      <c r="C84" s="2" t="s">
        <v>14</v>
      </c>
      <c r="D84" s="2" t="s">
        <v>15</v>
      </c>
      <c r="E84" t="str">
        <f t="shared" si="11"/>
        <v>Mismatch</v>
      </c>
      <c r="F84" t="str">
        <f t="shared" si="12"/>
        <v>James Wilson</v>
      </c>
      <c r="G84" s="2">
        <v>1</v>
      </c>
      <c r="H84" s="2">
        <v>20</v>
      </c>
      <c r="I84" s="2" t="s">
        <v>9</v>
      </c>
      <c r="J84" s="2" t="s">
        <v>100</v>
      </c>
      <c r="K84" s="3">
        <f t="shared" si="13"/>
        <v>0</v>
      </c>
      <c r="L84">
        <f t="shared" si="14"/>
        <v>5</v>
      </c>
      <c r="M84" s="3">
        <f t="shared" si="15"/>
        <v>0</v>
      </c>
      <c r="N84" s="3">
        <f t="shared" si="16"/>
        <v>1</v>
      </c>
      <c r="O84">
        <f t="shared" si="17"/>
        <v>25</v>
      </c>
      <c r="P84">
        <f t="shared" si="18"/>
        <v>2750</v>
      </c>
      <c r="Q84">
        <f t="shared" si="19"/>
        <v>25</v>
      </c>
      <c r="R84">
        <f>SUM(Q:Q)</f>
        <v>2388</v>
      </c>
    </row>
    <row r="85" spans="1:18" ht="15.75" customHeight="1" x14ac:dyDescent="0.25">
      <c r="A85" s="2">
        <v>2001</v>
      </c>
      <c r="B85" s="2">
        <v>1002</v>
      </c>
      <c r="C85" s="2" t="s">
        <v>17</v>
      </c>
      <c r="D85" s="2" t="s">
        <v>8</v>
      </c>
      <c r="E85" t="str">
        <f t="shared" si="11"/>
        <v>Mismatch</v>
      </c>
      <c r="F85" t="str">
        <f t="shared" si="12"/>
        <v>David Thompson</v>
      </c>
      <c r="G85" s="2">
        <v>1</v>
      </c>
      <c r="H85" s="2">
        <v>50</v>
      </c>
      <c r="I85" s="2" t="s">
        <v>9</v>
      </c>
      <c r="J85" s="2" t="s">
        <v>101</v>
      </c>
      <c r="K85" s="3">
        <f t="shared" si="13"/>
        <v>0</v>
      </c>
      <c r="L85">
        <f t="shared" si="14"/>
        <v>4</v>
      </c>
      <c r="M85" s="3">
        <f t="shared" si="15"/>
        <v>1</v>
      </c>
      <c r="N85" s="3">
        <f t="shared" si="16"/>
        <v>1</v>
      </c>
      <c r="O85">
        <f t="shared" si="17"/>
        <v>16</v>
      </c>
      <c r="P85">
        <f t="shared" si="18"/>
        <v>2250</v>
      </c>
      <c r="Q85">
        <f t="shared" si="19"/>
        <v>13</v>
      </c>
    </row>
    <row r="86" spans="1:18" ht="15.75" customHeight="1" x14ac:dyDescent="0.25">
      <c r="A86" s="2">
        <v>84</v>
      </c>
      <c r="B86" s="2">
        <v>1003</v>
      </c>
      <c r="C86" s="2" t="s">
        <v>7</v>
      </c>
      <c r="D86" s="2" t="s">
        <v>12</v>
      </c>
      <c r="E86" t="str">
        <f t="shared" si="11"/>
        <v>Mismatch</v>
      </c>
      <c r="F86" t="str">
        <f t="shared" si="12"/>
        <v>Sarah Clark</v>
      </c>
      <c r="G86" s="2">
        <v>2</v>
      </c>
      <c r="H86" s="2">
        <v>20</v>
      </c>
      <c r="I86" s="2" t="s">
        <v>18</v>
      </c>
      <c r="J86" s="2" t="s">
        <v>102</v>
      </c>
      <c r="K86" s="3">
        <f t="shared" si="13"/>
        <v>0</v>
      </c>
      <c r="L86">
        <f t="shared" si="14"/>
        <v>6</v>
      </c>
      <c r="M86" s="3">
        <f t="shared" si="15"/>
        <v>0</v>
      </c>
      <c r="N86" s="3">
        <f t="shared" si="16"/>
        <v>0</v>
      </c>
      <c r="O86">
        <f t="shared" si="17"/>
        <v>36</v>
      </c>
      <c r="P86">
        <f t="shared" si="18"/>
        <v>2250</v>
      </c>
      <c r="Q86">
        <f t="shared" si="19"/>
        <v>24</v>
      </c>
    </row>
    <row r="87" spans="1:18" ht="15.75" customHeight="1" x14ac:dyDescent="0.25">
      <c r="A87" s="2">
        <v>85</v>
      </c>
      <c r="B87" s="2">
        <v>1004</v>
      </c>
      <c r="C87" s="2" t="s">
        <v>11</v>
      </c>
      <c r="D87" s="2" t="s">
        <v>15</v>
      </c>
      <c r="E87" t="str">
        <f t="shared" si="11"/>
        <v>Mismatch</v>
      </c>
      <c r="F87" t="str">
        <f t="shared" si="12"/>
        <v>Emily Davis</v>
      </c>
      <c r="G87" s="2">
        <v>1</v>
      </c>
      <c r="H87" s="2">
        <v>40</v>
      </c>
      <c r="I87" s="2" t="s">
        <v>9</v>
      </c>
      <c r="J87" s="2" t="s">
        <v>103</v>
      </c>
      <c r="K87" s="3">
        <f t="shared" si="13"/>
        <v>0</v>
      </c>
      <c r="L87">
        <f t="shared" si="14"/>
        <v>5</v>
      </c>
      <c r="M87" s="3">
        <f t="shared" si="15"/>
        <v>1</v>
      </c>
      <c r="N87" s="3">
        <f t="shared" si="16"/>
        <v>1</v>
      </c>
      <c r="O87">
        <f t="shared" si="17"/>
        <v>25</v>
      </c>
      <c r="P87">
        <f t="shared" si="18"/>
        <v>2750</v>
      </c>
      <c r="Q87">
        <f t="shared" si="19"/>
        <v>27</v>
      </c>
    </row>
    <row r="88" spans="1:18" ht="15.75" customHeight="1" x14ac:dyDescent="0.25">
      <c r="A88" s="2">
        <v>2005</v>
      </c>
      <c r="B88" s="2">
        <v>1004</v>
      </c>
      <c r="C88" s="2" t="s">
        <v>11</v>
      </c>
      <c r="D88" s="2" t="s">
        <v>29</v>
      </c>
      <c r="E88" t="str">
        <f t="shared" si="11"/>
        <v>Mismatch</v>
      </c>
      <c r="F88" t="str">
        <f t="shared" si="12"/>
        <v>Emily Davis</v>
      </c>
      <c r="G88" s="2">
        <v>2</v>
      </c>
      <c r="H88" s="2">
        <v>30</v>
      </c>
      <c r="I88" s="2" t="s">
        <v>18</v>
      </c>
      <c r="J88" s="2" t="s">
        <v>104</v>
      </c>
      <c r="K88" s="3">
        <f t="shared" si="13"/>
        <v>0</v>
      </c>
      <c r="L88">
        <f t="shared" si="14"/>
        <v>5</v>
      </c>
      <c r="M88" s="3">
        <f t="shared" si="15"/>
        <v>1</v>
      </c>
      <c r="N88" s="3">
        <f t="shared" si="16"/>
        <v>0</v>
      </c>
      <c r="O88">
        <f t="shared" si="17"/>
        <v>25</v>
      </c>
      <c r="P88">
        <f t="shared" si="18"/>
        <v>2500</v>
      </c>
      <c r="Q88">
        <f t="shared" si="19"/>
        <v>27</v>
      </c>
    </row>
    <row r="89" spans="1:18" ht="15.75" customHeight="1" x14ac:dyDescent="0.25">
      <c r="A89" s="2">
        <v>2002</v>
      </c>
      <c r="B89" s="2">
        <v>1001</v>
      </c>
      <c r="C89" s="2" t="s">
        <v>7</v>
      </c>
      <c r="D89" s="2" t="s">
        <v>12</v>
      </c>
      <c r="E89" t="str">
        <f t="shared" si="11"/>
        <v>Mismatch</v>
      </c>
      <c r="F89" t="str">
        <f t="shared" si="12"/>
        <v>Sarah Clark</v>
      </c>
      <c r="G89" s="2">
        <v>2</v>
      </c>
      <c r="H89" s="2">
        <v>20</v>
      </c>
      <c r="I89" s="2" t="s">
        <v>9</v>
      </c>
      <c r="J89" s="2" t="s">
        <v>105</v>
      </c>
      <c r="K89" s="3">
        <f t="shared" si="13"/>
        <v>0</v>
      </c>
      <c r="L89">
        <f t="shared" si="14"/>
        <v>3</v>
      </c>
      <c r="M89" s="3">
        <f t="shared" si="15"/>
        <v>0</v>
      </c>
      <c r="N89" s="3">
        <f t="shared" si="16"/>
        <v>1</v>
      </c>
      <c r="O89">
        <f t="shared" si="17"/>
        <v>9</v>
      </c>
      <c r="P89">
        <f t="shared" si="18"/>
        <v>1750</v>
      </c>
      <c r="Q89">
        <f t="shared" si="19"/>
        <v>17</v>
      </c>
    </row>
    <row r="90" spans="1:18" ht="15.75" customHeight="1" x14ac:dyDescent="0.25">
      <c r="A90" s="2">
        <v>2002</v>
      </c>
      <c r="B90" s="2">
        <v>1005</v>
      </c>
      <c r="C90" s="2" t="s">
        <v>14</v>
      </c>
      <c r="D90" s="2" t="s">
        <v>12</v>
      </c>
      <c r="E90" t="str">
        <f t="shared" si="11"/>
        <v>Mismatch</v>
      </c>
      <c r="F90" t="str">
        <f t="shared" si="12"/>
        <v>James Wilson</v>
      </c>
      <c r="G90" s="2">
        <v>1</v>
      </c>
      <c r="H90" s="2">
        <v>30</v>
      </c>
      <c r="I90" s="2" t="s">
        <v>9</v>
      </c>
      <c r="J90" s="2" t="s">
        <v>106</v>
      </c>
      <c r="K90" s="3">
        <f t="shared" si="13"/>
        <v>0</v>
      </c>
      <c r="L90">
        <f t="shared" si="14"/>
        <v>9</v>
      </c>
      <c r="M90" s="3">
        <f t="shared" si="15"/>
        <v>1</v>
      </c>
      <c r="N90" s="3">
        <f t="shared" si="16"/>
        <v>1</v>
      </c>
      <c r="O90">
        <f t="shared" si="17"/>
        <v>81</v>
      </c>
      <c r="P90">
        <f t="shared" si="18"/>
        <v>4000</v>
      </c>
      <c r="Q90">
        <f t="shared" si="19"/>
        <v>25</v>
      </c>
    </row>
    <row r="91" spans="1:18" ht="15.75" customHeight="1" x14ac:dyDescent="0.25">
      <c r="A91" s="2">
        <v>89</v>
      </c>
      <c r="B91" s="2">
        <v>1004</v>
      </c>
      <c r="C91" s="2" t="s">
        <v>11</v>
      </c>
      <c r="D91" s="2" t="s">
        <v>29</v>
      </c>
      <c r="E91" t="str">
        <f t="shared" si="11"/>
        <v>Mismatch</v>
      </c>
      <c r="F91" t="str">
        <f t="shared" si="12"/>
        <v>Emily Davis</v>
      </c>
      <c r="G91" s="2">
        <v>2</v>
      </c>
      <c r="H91" s="2">
        <v>20</v>
      </c>
      <c r="I91" s="2" t="s">
        <v>18</v>
      </c>
      <c r="J91" s="2" t="s">
        <v>107</v>
      </c>
      <c r="K91" s="3">
        <f t="shared" si="13"/>
        <v>0</v>
      </c>
      <c r="L91">
        <f t="shared" si="14"/>
        <v>5</v>
      </c>
      <c r="M91" s="3">
        <f t="shared" si="15"/>
        <v>0</v>
      </c>
      <c r="N91" s="3">
        <f t="shared" si="16"/>
        <v>0</v>
      </c>
      <c r="O91">
        <f t="shared" si="17"/>
        <v>25</v>
      </c>
      <c r="P91">
        <f t="shared" si="18"/>
        <v>2500</v>
      </c>
      <c r="Q91">
        <f t="shared" si="19"/>
        <v>27</v>
      </c>
    </row>
    <row r="92" spans="1:18" ht="15.75" customHeight="1" x14ac:dyDescent="0.25">
      <c r="A92" s="2">
        <v>90</v>
      </c>
      <c r="B92" s="2">
        <v>1003</v>
      </c>
      <c r="C92" s="2" t="s">
        <v>7</v>
      </c>
      <c r="D92" s="2" t="s">
        <v>15</v>
      </c>
      <c r="E92" t="str">
        <f t="shared" si="11"/>
        <v>Mismatch</v>
      </c>
      <c r="F92" t="str">
        <f t="shared" si="12"/>
        <v>Sarah Clark</v>
      </c>
      <c r="G92" s="2">
        <v>2</v>
      </c>
      <c r="H92" s="2">
        <v>50</v>
      </c>
      <c r="I92" s="2" t="s">
        <v>9</v>
      </c>
      <c r="J92" s="2" t="s">
        <v>108</v>
      </c>
      <c r="K92" s="3">
        <f t="shared" si="13"/>
        <v>0</v>
      </c>
      <c r="L92">
        <f t="shared" si="14"/>
        <v>6</v>
      </c>
      <c r="M92" s="3">
        <f t="shared" si="15"/>
        <v>1</v>
      </c>
      <c r="N92" s="3">
        <f t="shared" si="16"/>
        <v>1</v>
      </c>
      <c r="O92">
        <f t="shared" si="17"/>
        <v>36</v>
      </c>
      <c r="P92">
        <f t="shared" si="18"/>
        <v>2500</v>
      </c>
      <c r="Q92">
        <f t="shared" si="19"/>
        <v>24</v>
      </c>
    </row>
    <row r="93" spans="1:18" ht="15.75" customHeight="1" x14ac:dyDescent="0.25">
      <c r="A93" s="2">
        <v>2003</v>
      </c>
      <c r="B93" s="2">
        <v>1003</v>
      </c>
      <c r="C93" s="2" t="s">
        <v>7</v>
      </c>
      <c r="D93" s="2" t="s">
        <v>15</v>
      </c>
      <c r="E93" t="str">
        <f t="shared" si="11"/>
        <v>Mismatch</v>
      </c>
      <c r="F93" t="str">
        <f t="shared" si="12"/>
        <v>Sarah Clark</v>
      </c>
      <c r="G93" s="2">
        <v>2</v>
      </c>
      <c r="H93" s="2">
        <v>20</v>
      </c>
      <c r="I93" s="2" t="s">
        <v>9</v>
      </c>
      <c r="J93" s="2" t="s">
        <v>109</v>
      </c>
      <c r="K93" s="3">
        <f t="shared" si="13"/>
        <v>0</v>
      </c>
      <c r="L93">
        <f t="shared" si="14"/>
        <v>6</v>
      </c>
      <c r="M93" s="3">
        <f t="shared" si="15"/>
        <v>0</v>
      </c>
      <c r="N93" s="3">
        <f t="shared" si="16"/>
        <v>1</v>
      </c>
      <c r="O93">
        <f t="shared" si="17"/>
        <v>36</v>
      </c>
      <c r="P93">
        <f t="shared" si="18"/>
        <v>2500</v>
      </c>
      <c r="Q93">
        <f t="shared" si="19"/>
        <v>24</v>
      </c>
    </row>
    <row r="94" spans="1:18" ht="15.75" customHeight="1" x14ac:dyDescent="0.25">
      <c r="A94" s="2">
        <v>2001</v>
      </c>
      <c r="B94" s="2">
        <v>1005</v>
      </c>
      <c r="C94" s="2" t="s">
        <v>14</v>
      </c>
      <c r="D94" s="2" t="s">
        <v>8</v>
      </c>
      <c r="E94" t="str">
        <f t="shared" si="11"/>
        <v>Mismatch</v>
      </c>
      <c r="F94" t="str">
        <f t="shared" si="12"/>
        <v>James Wilson</v>
      </c>
      <c r="G94" s="2">
        <v>2</v>
      </c>
      <c r="H94" s="2">
        <v>40</v>
      </c>
      <c r="I94" s="2" t="s">
        <v>18</v>
      </c>
      <c r="J94" s="2" t="s">
        <v>110</v>
      </c>
      <c r="K94" s="3">
        <f t="shared" si="13"/>
        <v>0</v>
      </c>
      <c r="L94">
        <f t="shared" si="14"/>
        <v>5</v>
      </c>
      <c r="M94" s="3">
        <f t="shared" si="15"/>
        <v>1</v>
      </c>
      <c r="N94" s="3">
        <f t="shared" si="16"/>
        <v>0</v>
      </c>
      <c r="O94">
        <f t="shared" si="17"/>
        <v>25</v>
      </c>
      <c r="P94">
        <f t="shared" si="18"/>
        <v>2500</v>
      </c>
      <c r="Q94">
        <f t="shared" si="19"/>
        <v>25</v>
      </c>
    </row>
    <row r="95" spans="1:18" ht="15.75" customHeight="1" x14ac:dyDescent="0.25">
      <c r="A95" s="2">
        <v>2002</v>
      </c>
      <c r="B95" s="2">
        <v>1003</v>
      </c>
      <c r="C95" s="2" t="s">
        <v>7</v>
      </c>
      <c r="D95" s="2" t="s">
        <v>12</v>
      </c>
      <c r="E95" t="str">
        <f t="shared" si="11"/>
        <v>Mismatch</v>
      </c>
      <c r="F95" t="str">
        <f t="shared" si="12"/>
        <v>Sarah Clark</v>
      </c>
      <c r="G95" s="2">
        <v>2</v>
      </c>
      <c r="H95" s="2">
        <v>20</v>
      </c>
      <c r="I95" s="2" t="s">
        <v>18</v>
      </c>
      <c r="J95" s="2" t="s">
        <v>111</v>
      </c>
      <c r="K95" s="3">
        <f t="shared" si="13"/>
        <v>0</v>
      </c>
      <c r="L95">
        <f t="shared" si="14"/>
        <v>6</v>
      </c>
      <c r="M95" s="3">
        <f t="shared" si="15"/>
        <v>0</v>
      </c>
      <c r="N95" s="3">
        <f t="shared" si="16"/>
        <v>0</v>
      </c>
      <c r="O95">
        <f t="shared" si="17"/>
        <v>36</v>
      </c>
      <c r="P95">
        <f t="shared" si="18"/>
        <v>2250</v>
      </c>
      <c r="Q95">
        <f t="shared" si="19"/>
        <v>24</v>
      </c>
    </row>
    <row r="96" spans="1:18" ht="15.75" customHeight="1" x14ac:dyDescent="0.25">
      <c r="A96" s="2">
        <v>2002</v>
      </c>
      <c r="B96" s="2">
        <v>1004</v>
      </c>
      <c r="C96" s="2" t="s">
        <v>11</v>
      </c>
      <c r="D96" s="2" t="s">
        <v>12</v>
      </c>
      <c r="E96" t="str">
        <f t="shared" si="11"/>
        <v>Mismatch</v>
      </c>
      <c r="F96" t="str">
        <f t="shared" si="12"/>
        <v>Emily Davis</v>
      </c>
      <c r="G96" s="2">
        <v>1</v>
      </c>
      <c r="H96" s="2">
        <v>20</v>
      </c>
      <c r="I96" s="2" t="s">
        <v>9</v>
      </c>
      <c r="J96" s="2" t="s">
        <v>112</v>
      </c>
      <c r="K96" s="3">
        <f t="shared" si="13"/>
        <v>0</v>
      </c>
      <c r="L96">
        <f t="shared" si="14"/>
        <v>6</v>
      </c>
      <c r="M96" s="3">
        <f t="shared" si="15"/>
        <v>0</v>
      </c>
      <c r="N96" s="3">
        <f t="shared" si="16"/>
        <v>1</v>
      </c>
      <c r="O96">
        <f t="shared" si="17"/>
        <v>36</v>
      </c>
      <c r="P96">
        <f t="shared" si="18"/>
        <v>2500</v>
      </c>
      <c r="Q96">
        <f t="shared" si="19"/>
        <v>27</v>
      </c>
    </row>
    <row r="97" spans="1:17" ht="15.75" customHeight="1" x14ac:dyDescent="0.25">
      <c r="A97" s="2">
        <v>2001</v>
      </c>
      <c r="B97" s="2">
        <v>1001</v>
      </c>
      <c r="C97" s="2" t="s">
        <v>7</v>
      </c>
      <c r="D97" s="2" t="s">
        <v>8</v>
      </c>
      <c r="E97" t="str">
        <f t="shared" si="11"/>
        <v>Mismatch</v>
      </c>
      <c r="F97" t="str">
        <f t="shared" si="12"/>
        <v>Sarah Clark</v>
      </c>
      <c r="G97" s="2">
        <v>2</v>
      </c>
      <c r="H97" s="2">
        <v>50</v>
      </c>
      <c r="I97" s="2" t="s">
        <v>9</v>
      </c>
      <c r="J97" s="2" t="s">
        <v>113</v>
      </c>
      <c r="K97" s="3">
        <f t="shared" si="13"/>
        <v>0</v>
      </c>
      <c r="L97">
        <f t="shared" si="14"/>
        <v>7</v>
      </c>
      <c r="M97" s="3">
        <f t="shared" si="15"/>
        <v>1</v>
      </c>
      <c r="N97" s="3">
        <f t="shared" si="16"/>
        <v>1</v>
      </c>
      <c r="O97">
        <f t="shared" si="17"/>
        <v>49</v>
      </c>
      <c r="P97">
        <f t="shared" si="18"/>
        <v>3250</v>
      </c>
      <c r="Q97">
        <f t="shared" si="19"/>
        <v>17</v>
      </c>
    </row>
    <row r="98" spans="1:17" ht="15.75" customHeight="1" x14ac:dyDescent="0.25">
      <c r="A98" s="2">
        <v>96</v>
      </c>
      <c r="B98" s="2">
        <v>1004</v>
      </c>
      <c r="C98" s="2" t="s">
        <v>11</v>
      </c>
      <c r="D98" s="2" t="s">
        <v>29</v>
      </c>
      <c r="E98" t="str">
        <f t="shared" ref="E98:E107" si="20">IF(COUNTIFS(B:B, B98, C:C, C98) = 1, "Unique", "Mismatch")</f>
        <v>Mismatch</v>
      </c>
      <c r="F98" t="str">
        <f t="shared" ref="F98:F107" si="21">VLOOKUP(B98, B:C, 2, FALSE)</f>
        <v>Emily Davis</v>
      </c>
      <c r="G98" s="2">
        <v>1</v>
      </c>
      <c r="H98" s="2">
        <v>20</v>
      </c>
      <c r="I98" s="2" t="s">
        <v>18</v>
      </c>
      <c r="J98" s="2" t="s">
        <v>114</v>
      </c>
      <c r="K98" s="3">
        <f t="shared" si="13"/>
        <v>0</v>
      </c>
      <c r="L98">
        <f t="shared" si="14"/>
        <v>5</v>
      </c>
      <c r="M98" s="3">
        <f t="shared" si="15"/>
        <v>0</v>
      </c>
      <c r="N98" s="3">
        <f t="shared" si="16"/>
        <v>0</v>
      </c>
      <c r="O98">
        <f t="shared" si="17"/>
        <v>25</v>
      </c>
      <c r="P98">
        <f t="shared" si="18"/>
        <v>2500</v>
      </c>
      <c r="Q98">
        <f t="shared" si="19"/>
        <v>27</v>
      </c>
    </row>
    <row r="99" spans="1:17" ht="15.75" customHeight="1" x14ac:dyDescent="0.25">
      <c r="A99" s="2">
        <v>2001</v>
      </c>
      <c r="B99" s="2">
        <v>1004</v>
      </c>
      <c r="C99" s="2" t="s">
        <v>11</v>
      </c>
      <c r="D99" s="2" t="s">
        <v>8</v>
      </c>
      <c r="E99" t="str">
        <f t="shared" si="20"/>
        <v>Mismatch</v>
      </c>
      <c r="F99" t="str">
        <f t="shared" si="21"/>
        <v>Emily Davis</v>
      </c>
      <c r="G99" s="2">
        <v>1</v>
      </c>
      <c r="H99" s="2">
        <v>50</v>
      </c>
      <c r="I99" s="2" t="s">
        <v>9</v>
      </c>
      <c r="J99" s="2" t="s">
        <v>115</v>
      </c>
      <c r="K99" s="3">
        <f t="shared" si="13"/>
        <v>0</v>
      </c>
      <c r="L99">
        <f t="shared" si="14"/>
        <v>7</v>
      </c>
      <c r="M99" s="3">
        <f t="shared" si="15"/>
        <v>1</v>
      </c>
      <c r="N99" s="3">
        <f t="shared" si="16"/>
        <v>1</v>
      </c>
      <c r="O99">
        <f t="shared" si="17"/>
        <v>49</v>
      </c>
      <c r="P99">
        <f t="shared" si="18"/>
        <v>3250</v>
      </c>
      <c r="Q99">
        <f t="shared" si="19"/>
        <v>27</v>
      </c>
    </row>
    <row r="100" spans="1:17" ht="15.75" customHeight="1" x14ac:dyDescent="0.25">
      <c r="A100" s="2">
        <v>98</v>
      </c>
      <c r="B100" s="2">
        <v>1001</v>
      </c>
      <c r="C100" s="2" t="s">
        <v>7</v>
      </c>
      <c r="D100" s="2" t="s">
        <v>22</v>
      </c>
      <c r="E100" t="str">
        <f t="shared" si="20"/>
        <v>Mismatch</v>
      </c>
      <c r="F100" t="str">
        <f t="shared" si="21"/>
        <v>Sarah Clark</v>
      </c>
      <c r="G100" s="2">
        <v>1</v>
      </c>
      <c r="H100" s="2">
        <v>40</v>
      </c>
      <c r="I100" s="2" t="s">
        <v>18</v>
      </c>
      <c r="J100" s="2" t="s">
        <v>116</v>
      </c>
      <c r="K100" s="3">
        <f t="shared" si="13"/>
        <v>0</v>
      </c>
      <c r="L100">
        <f t="shared" si="14"/>
        <v>3</v>
      </c>
      <c r="M100" s="3">
        <f t="shared" si="15"/>
        <v>1</v>
      </c>
      <c r="N100" s="3">
        <f t="shared" si="16"/>
        <v>0</v>
      </c>
      <c r="O100">
        <f t="shared" si="17"/>
        <v>9</v>
      </c>
      <c r="P100">
        <f t="shared" si="18"/>
        <v>2500</v>
      </c>
      <c r="Q100">
        <f t="shared" si="19"/>
        <v>17</v>
      </c>
    </row>
    <row r="101" spans="1:17" ht="15.75" customHeight="1" x14ac:dyDescent="0.25">
      <c r="A101" s="2">
        <v>2001</v>
      </c>
      <c r="B101" s="2">
        <v>1003</v>
      </c>
      <c r="C101" s="2" t="s">
        <v>7</v>
      </c>
      <c r="D101" s="2" t="s">
        <v>8</v>
      </c>
      <c r="E101" t="str">
        <f t="shared" si="20"/>
        <v>Mismatch</v>
      </c>
      <c r="F101" t="str">
        <f t="shared" si="21"/>
        <v>Sarah Clark</v>
      </c>
      <c r="G101" s="2">
        <v>1</v>
      </c>
      <c r="H101" s="2">
        <v>20</v>
      </c>
      <c r="I101" s="2" t="s">
        <v>9</v>
      </c>
      <c r="J101" s="2" t="s">
        <v>117</v>
      </c>
      <c r="K101" s="3">
        <f t="shared" si="13"/>
        <v>0</v>
      </c>
      <c r="L101">
        <f t="shared" si="14"/>
        <v>7</v>
      </c>
      <c r="M101" s="3">
        <f t="shared" si="15"/>
        <v>0</v>
      </c>
      <c r="N101" s="3">
        <f t="shared" si="16"/>
        <v>1</v>
      </c>
      <c r="O101">
        <f t="shared" si="17"/>
        <v>49</v>
      </c>
      <c r="P101">
        <f t="shared" si="18"/>
        <v>2750</v>
      </c>
      <c r="Q101">
        <f t="shared" si="19"/>
        <v>24</v>
      </c>
    </row>
    <row r="102" spans="1:17" ht="15.75" customHeight="1" x14ac:dyDescent="0.25">
      <c r="A102" s="2">
        <v>100</v>
      </c>
      <c r="B102" s="2">
        <v>1001</v>
      </c>
      <c r="C102" s="2" t="s">
        <v>7</v>
      </c>
      <c r="D102" s="2" t="s">
        <v>29</v>
      </c>
      <c r="E102" t="str">
        <f t="shared" si="20"/>
        <v>Mismatch</v>
      </c>
      <c r="F102" t="str">
        <f t="shared" si="21"/>
        <v>Sarah Clark</v>
      </c>
      <c r="G102" s="2">
        <v>2</v>
      </c>
      <c r="H102" s="2">
        <v>20</v>
      </c>
      <c r="I102" s="2" t="s">
        <v>9</v>
      </c>
      <c r="J102" s="2" t="s">
        <v>118</v>
      </c>
      <c r="K102" s="3">
        <f t="shared" si="13"/>
        <v>0</v>
      </c>
      <c r="L102">
        <f t="shared" si="14"/>
        <v>4</v>
      </c>
      <c r="M102" s="3">
        <f t="shared" si="15"/>
        <v>0</v>
      </c>
      <c r="N102" s="3">
        <f t="shared" si="16"/>
        <v>1</v>
      </c>
      <c r="O102">
        <f t="shared" si="17"/>
        <v>16</v>
      </c>
      <c r="P102">
        <f t="shared" si="18"/>
        <v>2250</v>
      </c>
      <c r="Q102">
        <f t="shared" si="19"/>
        <v>17</v>
      </c>
    </row>
    <row r="103" spans="1:17" ht="15.75" customHeight="1" x14ac:dyDescent="0.25">
      <c r="A103" s="2">
        <v>2002</v>
      </c>
      <c r="B103" s="2">
        <v>1003</v>
      </c>
      <c r="C103" s="2" t="s">
        <v>7</v>
      </c>
      <c r="D103" s="2" t="s">
        <v>12</v>
      </c>
      <c r="E103" t="str">
        <f t="shared" si="20"/>
        <v>Mismatch</v>
      </c>
      <c r="F103" t="str">
        <f t="shared" si="21"/>
        <v>Sarah Clark</v>
      </c>
      <c r="G103" s="2">
        <v>2</v>
      </c>
      <c r="H103" s="2">
        <v>20</v>
      </c>
      <c r="I103" s="2" t="s">
        <v>18</v>
      </c>
      <c r="J103" s="2" t="s">
        <v>102</v>
      </c>
      <c r="K103" s="3">
        <f t="shared" si="13"/>
        <v>0</v>
      </c>
      <c r="L103">
        <f t="shared" si="14"/>
        <v>6</v>
      </c>
      <c r="M103" s="3">
        <f t="shared" si="15"/>
        <v>0</v>
      </c>
      <c r="N103" s="3">
        <f t="shared" si="16"/>
        <v>0</v>
      </c>
      <c r="O103">
        <f t="shared" si="17"/>
        <v>36</v>
      </c>
      <c r="P103">
        <f t="shared" si="18"/>
        <v>2250</v>
      </c>
      <c r="Q103">
        <f t="shared" si="19"/>
        <v>24</v>
      </c>
    </row>
    <row r="104" spans="1:17" ht="15.75" customHeight="1" x14ac:dyDescent="0.25">
      <c r="A104" s="2">
        <v>54</v>
      </c>
      <c r="B104" s="2">
        <v>1003</v>
      </c>
      <c r="C104" s="2" t="s">
        <v>7</v>
      </c>
      <c r="D104" s="2" t="s">
        <v>29</v>
      </c>
      <c r="E104" t="str">
        <f t="shared" si="20"/>
        <v>Mismatch</v>
      </c>
      <c r="F104" t="str">
        <f t="shared" si="21"/>
        <v>Sarah Clark</v>
      </c>
      <c r="G104" s="2">
        <v>2</v>
      </c>
      <c r="H104" s="2">
        <v>30</v>
      </c>
      <c r="I104" s="2" t="s">
        <v>9</v>
      </c>
      <c r="J104" s="2" t="s">
        <v>72</v>
      </c>
      <c r="K104" s="3">
        <f t="shared" si="13"/>
        <v>0</v>
      </c>
      <c r="L104">
        <f t="shared" si="14"/>
        <v>2</v>
      </c>
      <c r="M104" s="3">
        <f t="shared" si="15"/>
        <v>1</v>
      </c>
      <c r="N104" s="3">
        <f t="shared" si="16"/>
        <v>1</v>
      </c>
      <c r="O104">
        <f t="shared" si="17"/>
        <v>4</v>
      </c>
      <c r="P104">
        <f t="shared" si="18"/>
        <v>2250</v>
      </c>
      <c r="Q104">
        <f t="shared" si="19"/>
        <v>24</v>
      </c>
    </row>
    <row r="105" spans="1:17" ht="15.75" customHeight="1" x14ac:dyDescent="0.25">
      <c r="A105" s="2">
        <v>2003</v>
      </c>
      <c r="B105" s="2">
        <v>1005</v>
      </c>
      <c r="C105" s="2" t="s">
        <v>14</v>
      </c>
      <c r="D105" s="2" t="s">
        <v>15</v>
      </c>
      <c r="E105" t="str">
        <f t="shared" si="20"/>
        <v>Mismatch</v>
      </c>
      <c r="F105" t="str">
        <f t="shared" si="21"/>
        <v>James Wilson</v>
      </c>
      <c r="G105" s="2">
        <v>1</v>
      </c>
      <c r="H105" s="2">
        <v>50</v>
      </c>
      <c r="I105" s="2" t="s">
        <v>9</v>
      </c>
      <c r="J105" s="2" t="s">
        <v>89</v>
      </c>
      <c r="K105" s="3">
        <f t="shared" si="13"/>
        <v>0</v>
      </c>
      <c r="L105">
        <f t="shared" si="14"/>
        <v>5</v>
      </c>
      <c r="M105" s="3">
        <f t="shared" si="15"/>
        <v>1</v>
      </c>
      <c r="N105" s="3">
        <f t="shared" si="16"/>
        <v>1</v>
      </c>
      <c r="O105">
        <f t="shared" si="17"/>
        <v>25</v>
      </c>
      <c r="P105">
        <f t="shared" si="18"/>
        <v>2750</v>
      </c>
      <c r="Q105">
        <f t="shared" si="19"/>
        <v>25</v>
      </c>
    </row>
    <row r="106" spans="1:17" ht="15.75" customHeight="1" x14ac:dyDescent="0.25">
      <c r="A106" s="2">
        <v>46</v>
      </c>
      <c r="B106" s="2">
        <v>1005</v>
      </c>
      <c r="C106" s="2" t="s">
        <v>14</v>
      </c>
      <c r="D106" s="2" t="s">
        <v>12</v>
      </c>
      <c r="E106" t="str">
        <f t="shared" si="20"/>
        <v>Mismatch</v>
      </c>
      <c r="F106" t="str">
        <f t="shared" si="21"/>
        <v>James Wilson</v>
      </c>
      <c r="G106" s="2">
        <v>2</v>
      </c>
      <c r="H106" s="2">
        <v>40</v>
      </c>
      <c r="I106" s="2" t="s">
        <v>9</v>
      </c>
      <c r="J106" s="2" t="s">
        <v>64</v>
      </c>
      <c r="K106" s="3">
        <f t="shared" si="13"/>
        <v>0</v>
      </c>
      <c r="L106">
        <f t="shared" si="14"/>
        <v>9</v>
      </c>
      <c r="M106" s="3">
        <f t="shared" si="15"/>
        <v>1</v>
      </c>
      <c r="N106" s="3">
        <f t="shared" si="16"/>
        <v>1</v>
      </c>
      <c r="O106">
        <f t="shared" si="17"/>
        <v>81</v>
      </c>
      <c r="P106">
        <f t="shared" si="18"/>
        <v>4000</v>
      </c>
      <c r="Q106">
        <f t="shared" si="19"/>
        <v>25</v>
      </c>
    </row>
    <row r="107" spans="1:17" ht="15.75" customHeight="1" x14ac:dyDescent="0.25">
      <c r="A107" s="2">
        <v>45</v>
      </c>
      <c r="B107" s="2">
        <v>1004</v>
      </c>
      <c r="C107" s="2" t="s">
        <v>11</v>
      </c>
      <c r="D107" s="2" t="s">
        <v>15</v>
      </c>
      <c r="E107" t="str">
        <f t="shared" si="20"/>
        <v>Mismatch</v>
      </c>
      <c r="F107" t="str">
        <f t="shared" si="21"/>
        <v>Emily Davis</v>
      </c>
      <c r="G107" s="2">
        <v>1</v>
      </c>
      <c r="H107" s="2">
        <v>30</v>
      </c>
      <c r="I107" s="2" t="s">
        <v>18</v>
      </c>
      <c r="J107" s="2" t="s">
        <v>63</v>
      </c>
      <c r="K107" s="3">
        <f t="shared" si="13"/>
        <v>0</v>
      </c>
      <c r="L107">
        <f t="shared" si="14"/>
        <v>5</v>
      </c>
      <c r="M107" s="3">
        <f t="shared" si="15"/>
        <v>1</v>
      </c>
      <c r="N107" s="3">
        <f t="shared" si="16"/>
        <v>0</v>
      </c>
      <c r="O107">
        <f t="shared" si="17"/>
        <v>25</v>
      </c>
      <c r="P107">
        <f t="shared" si="18"/>
        <v>2750</v>
      </c>
      <c r="Q107">
        <f t="shared" si="19"/>
        <v>27</v>
      </c>
    </row>
    <row r="108" spans="1:17" ht="15.75" hidden="1" customHeight="1" x14ac:dyDescent="0.25"/>
    <row r="109" spans="1:17" ht="15.75" hidden="1" customHeight="1" x14ac:dyDescent="0.25"/>
    <row r="110" spans="1:17" ht="15.75" hidden="1" customHeight="1" x14ac:dyDescent="0.25"/>
    <row r="111" spans="1:17" ht="15.75" hidden="1" customHeight="1" x14ac:dyDescent="0.25"/>
    <row r="112" spans="1:17" ht="15.75" hidden="1" customHeight="1" x14ac:dyDescent="0.25"/>
    <row r="113" ht="15.75" hidden="1" customHeight="1" x14ac:dyDescent="0.25"/>
    <row r="114" ht="15.75" hidden="1" customHeight="1" x14ac:dyDescent="0.25"/>
    <row r="115" ht="15.75" hidden="1" customHeight="1" x14ac:dyDescent="0.25"/>
    <row r="116" ht="15.75" hidden="1" customHeight="1" x14ac:dyDescent="0.25"/>
    <row r="117" ht="15.75" hidden="1" customHeight="1" x14ac:dyDescent="0.25"/>
    <row r="118" ht="15.75" hidden="1" customHeight="1" x14ac:dyDescent="0.25"/>
    <row r="119" ht="15.75" hidden="1" customHeight="1" x14ac:dyDescent="0.25"/>
    <row r="120" ht="15.75" hidden="1" customHeight="1" x14ac:dyDescent="0.25"/>
    <row r="121" ht="15.75" hidden="1" customHeight="1" x14ac:dyDescent="0.25"/>
    <row r="122" ht="15.75" hidden="1" customHeight="1" x14ac:dyDescent="0.25"/>
    <row r="123" ht="15.75" hidden="1" customHeight="1" x14ac:dyDescent="0.25"/>
    <row r="124" ht="15.75" hidden="1" customHeight="1" x14ac:dyDescent="0.25"/>
    <row r="125" ht="15.75" hidden="1" customHeight="1" x14ac:dyDescent="0.25"/>
    <row r="126" ht="15.75" hidden="1" customHeight="1" x14ac:dyDescent="0.25"/>
    <row r="127" ht="15.75" hidden="1" customHeight="1" x14ac:dyDescent="0.25"/>
    <row r="128" ht="15.75" hidden="1" customHeight="1" x14ac:dyDescent="0.25"/>
    <row r="129" ht="15.75" hidden="1" customHeight="1" x14ac:dyDescent="0.25"/>
    <row r="130" ht="15.75" hidden="1" customHeight="1" x14ac:dyDescent="0.25"/>
    <row r="131" ht="15.75" hidden="1" customHeight="1" x14ac:dyDescent="0.25"/>
    <row r="132" ht="15.75" hidden="1" customHeight="1" x14ac:dyDescent="0.25"/>
    <row r="133" ht="15.75" hidden="1" customHeight="1" x14ac:dyDescent="0.25"/>
    <row r="134" ht="15.75" hidden="1" customHeight="1" x14ac:dyDescent="0.25"/>
    <row r="135" ht="15.75" hidden="1" customHeight="1" x14ac:dyDescent="0.25"/>
    <row r="136" ht="15.75" hidden="1" customHeight="1" x14ac:dyDescent="0.25"/>
    <row r="137" ht="15.75" hidden="1" customHeight="1" x14ac:dyDescent="0.25"/>
    <row r="138" ht="15.75" hidden="1" customHeight="1" x14ac:dyDescent="0.25"/>
    <row r="139" ht="15.75" hidden="1" customHeight="1" x14ac:dyDescent="0.25"/>
    <row r="140" ht="15.75" hidden="1" customHeight="1" x14ac:dyDescent="0.25"/>
    <row r="141" ht="15.75" hidden="1" customHeight="1" x14ac:dyDescent="0.25"/>
    <row r="142" ht="15.75" hidden="1" customHeight="1" x14ac:dyDescent="0.25"/>
    <row r="143" ht="15.75" hidden="1" customHeight="1" x14ac:dyDescent="0.25"/>
    <row r="144" ht="15.75" hidden="1" customHeight="1" x14ac:dyDescent="0.25"/>
    <row r="145" ht="15.75" hidden="1" customHeight="1" x14ac:dyDescent="0.25"/>
    <row r="146" ht="15.75" hidden="1" customHeight="1" x14ac:dyDescent="0.25"/>
    <row r="147" ht="15.75" hidden="1" customHeight="1" x14ac:dyDescent="0.25"/>
    <row r="148" ht="15.75" hidden="1" customHeight="1" x14ac:dyDescent="0.25"/>
    <row r="149" ht="15.75" hidden="1" customHeight="1" x14ac:dyDescent="0.25"/>
    <row r="150" ht="15.75" hidden="1" customHeight="1" x14ac:dyDescent="0.25"/>
    <row r="151" ht="15.75" hidden="1" customHeight="1" x14ac:dyDescent="0.25"/>
    <row r="152" ht="15.75" hidden="1" customHeight="1" x14ac:dyDescent="0.25"/>
    <row r="153" ht="15.75" hidden="1" customHeight="1" x14ac:dyDescent="0.25"/>
    <row r="154" ht="15.75" hidden="1" customHeight="1" x14ac:dyDescent="0.25"/>
    <row r="155" ht="15.75" hidden="1" customHeight="1" x14ac:dyDescent="0.25"/>
    <row r="156" ht="15.75" hidden="1" customHeight="1" x14ac:dyDescent="0.25"/>
    <row r="157" ht="15.75" hidden="1" customHeight="1" x14ac:dyDescent="0.25"/>
    <row r="158" ht="15.75" hidden="1" customHeight="1" x14ac:dyDescent="0.25"/>
    <row r="159" ht="15.75" hidden="1" customHeight="1" x14ac:dyDescent="0.25"/>
    <row r="160" ht="15.75" hidden="1" customHeight="1" x14ac:dyDescent="0.25"/>
    <row r="161" ht="15.75" hidden="1" customHeight="1" x14ac:dyDescent="0.25"/>
    <row r="162" ht="15.75" hidden="1" customHeight="1" x14ac:dyDescent="0.25"/>
    <row r="163" ht="15.75" hidden="1" customHeight="1" x14ac:dyDescent="0.25"/>
    <row r="164" ht="15.75" hidden="1" customHeight="1" x14ac:dyDescent="0.25"/>
    <row r="165" ht="15.75" hidden="1" customHeight="1" x14ac:dyDescent="0.25"/>
    <row r="166" ht="15.75" hidden="1" customHeight="1" x14ac:dyDescent="0.25"/>
    <row r="167" ht="15.75" hidden="1" customHeight="1" x14ac:dyDescent="0.25"/>
    <row r="168" ht="15.75" hidden="1" customHeight="1" x14ac:dyDescent="0.25"/>
    <row r="169" ht="15.75" hidden="1" customHeight="1" x14ac:dyDescent="0.25"/>
    <row r="170" ht="15.75" hidden="1" customHeight="1" x14ac:dyDescent="0.25"/>
    <row r="171" ht="15.75" hidden="1" customHeight="1" x14ac:dyDescent="0.25"/>
    <row r="172" ht="15.75" hidden="1" customHeight="1" x14ac:dyDescent="0.25"/>
    <row r="173" ht="15.75" hidden="1" customHeight="1" x14ac:dyDescent="0.25"/>
    <row r="174" ht="15.75" hidden="1" customHeight="1" x14ac:dyDescent="0.25"/>
    <row r="175" ht="15.75" hidden="1" customHeight="1" x14ac:dyDescent="0.25"/>
    <row r="176" ht="15.75" hidden="1" customHeight="1" x14ac:dyDescent="0.25"/>
    <row r="177" ht="15.75" hidden="1" customHeight="1" x14ac:dyDescent="0.25"/>
    <row r="178" ht="15.75" hidden="1" customHeight="1" x14ac:dyDescent="0.25"/>
    <row r="179" ht="15.75" hidden="1" customHeight="1" x14ac:dyDescent="0.25"/>
    <row r="180" ht="15.75" hidden="1" customHeight="1" x14ac:dyDescent="0.25"/>
    <row r="181" ht="15.75" hidden="1" customHeight="1" x14ac:dyDescent="0.25"/>
    <row r="182" ht="15.75" hidden="1" customHeight="1" x14ac:dyDescent="0.25"/>
    <row r="183" ht="15.75" hidden="1" customHeight="1" x14ac:dyDescent="0.25"/>
    <row r="184" ht="15.75" hidden="1" customHeight="1" x14ac:dyDescent="0.25"/>
    <row r="185" ht="15.75" hidden="1" customHeight="1" x14ac:dyDescent="0.25"/>
    <row r="186" ht="15.75" hidden="1" customHeight="1" x14ac:dyDescent="0.25"/>
    <row r="187" ht="15.75" hidden="1" customHeight="1" x14ac:dyDescent="0.25"/>
    <row r="188" ht="15.75" hidden="1" customHeight="1" x14ac:dyDescent="0.25"/>
    <row r="189" ht="15.75" hidden="1" customHeight="1" x14ac:dyDescent="0.25"/>
    <row r="190" ht="15.75" hidden="1" customHeight="1" x14ac:dyDescent="0.25"/>
    <row r="191" ht="15.75" hidden="1" customHeight="1" x14ac:dyDescent="0.25"/>
    <row r="192" ht="15.75" hidden="1" customHeight="1" x14ac:dyDescent="0.25"/>
    <row r="193" ht="15.75" hidden="1" customHeight="1" x14ac:dyDescent="0.25"/>
    <row r="194" ht="15.75" hidden="1" customHeight="1" x14ac:dyDescent="0.25"/>
    <row r="195" ht="15.75" hidden="1" customHeight="1" x14ac:dyDescent="0.25"/>
    <row r="196" ht="15.75" hidden="1" customHeight="1" x14ac:dyDescent="0.25"/>
    <row r="197" ht="15.75" hidden="1" customHeight="1" x14ac:dyDescent="0.25"/>
    <row r="198" ht="15.75" hidden="1" customHeight="1" x14ac:dyDescent="0.25"/>
    <row r="199" ht="15.75" hidden="1" customHeight="1" x14ac:dyDescent="0.25"/>
    <row r="200" ht="15.75" hidden="1" customHeight="1" x14ac:dyDescent="0.25"/>
    <row r="201" ht="15.75" hidden="1" customHeight="1" x14ac:dyDescent="0.25"/>
    <row r="202" ht="15.75" hidden="1" customHeight="1" x14ac:dyDescent="0.25"/>
    <row r="203" ht="15.75" hidden="1" customHeight="1" x14ac:dyDescent="0.25"/>
    <row r="204" ht="15.75" hidden="1" customHeight="1" x14ac:dyDescent="0.25"/>
    <row r="205" ht="15.75" hidden="1" customHeight="1" x14ac:dyDescent="0.25"/>
    <row r="206" ht="15.75" hidden="1" customHeight="1" x14ac:dyDescent="0.25"/>
    <row r="207" ht="15.75" hidden="1" customHeight="1" x14ac:dyDescent="0.25"/>
    <row r="208" ht="15.75" hidden="1" customHeight="1" x14ac:dyDescent="0.25"/>
    <row r="209" ht="15.75" hidden="1" customHeight="1" x14ac:dyDescent="0.25"/>
    <row r="210" ht="15.75" hidden="1" customHeight="1" x14ac:dyDescent="0.25"/>
    <row r="211" ht="15.75" hidden="1" customHeight="1" x14ac:dyDescent="0.25"/>
    <row r="212" ht="15.75" hidden="1" customHeight="1" x14ac:dyDescent="0.25"/>
    <row r="213" ht="15.75" hidden="1" customHeight="1" x14ac:dyDescent="0.25"/>
    <row r="214" ht="15.75" hidden="1" customHeight="1" x14ac:dyDescent="0.25"/>
    <row r="215" ht="15.75" hidden="1" customHeight="1" x14ac:dyDescent="0.25"/>
    <row r="216" ht="15.75" hidden="1" customHeight="1" x14ac:dyDescent="0.25"/>
    <row r="217" ht="15.75" hidden="1" customHeight="1" x14ac:dyDescent="0.25"/>
    <row r="218" ht="15.75" hidden="1" customHeight="1" x14ac:dyDescent="0.25"/>
    <row r="219" ht="15.75" hidden="1" customHeight="1" x14ac:dyDescent="0.25"/>
    <row r="220" ht="15.75" hidden="1" customHeight="1" x14ac:dyDescent="0.25"/>
    <row r="221" ht="15.75" hidden="1" customHeight="1" x14ac:dyDescent="0.25"/>
    <row r="222" ht="15.75" hidden="1" customHeight="1" x14ac:dyDescent="0.25"/>
    <row r="223" ht="15.75" hidden="1" customHeight="1" x14ac:dyDescent="0.25"/>
    <row r="224"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hidden="1" customHeight="1" x14ac:dyDescent="0.25"/>
    <row r="233" ht="15.75" hidden="1" customHeight="1" x14ac:dyDescent="0.25"/>
    <row r="234" ht="15.75" hidden="1" customHeight="1" x14ac:dyDescent="0.25"/>
    <row r="235" ht="15.75" hidden="1" customHeight="1" x14ac:dyDescent="0.25"/>
    <row r="236" ht="15.75" hidden="1" customHeight="1" x14ac:dyDescent="0.25"/>
    <row r="237" ht="15.75" hidden="1" customHeight="1" x14ac:dyDescent="0.25"/>
    <row r="238" ht="15.75" hidden="1" customHeight="1" x14ac:dyDescent="0.25"/>
    <row r="239" ht="15.75" hidden="1" customHeight="1" x14ac:dyDescent="0.25"/>
    <row r="240" ht="15.75" hidden="1" customHeight="1" x14ac:dyDescent="0.25"/>
    <row r="241" ht="15.75" hidden="1" customHeight="1" x14ac:dyDescent="0.25"/>
    <row r="242" ht="15.75" hidden="1" customHeight="1" x14ac:dyDescent="0.25"/>
    <row r="243" ht="15.75" hidden="1" customHeight="1" x14ac:dyDescent="0.25"/>
    <row r="244" ht="15.75" hidden="1" customHeight="1" x14ac:dyDescent="0.25"/>
    <row r="245" ht="15.75" hidden="1" customHeight="1" x14ac:dyDescent="0.25"/>
    <row r="246" ht="15.75" hidden="1" customHeight="1" x14ac:dyDescent="0.25"/>
    <row r="247" ht="15.75" hidden="1" customHeight="1" x14ac:dyDescent="0.25"/>
    <row r="248" ht="15.75" hidden="1" customHeight="1" x14ac:dyDescent="0.25"/>
    <row r="249" ht="15.75" hidden="1" customHeight="1" x14ac:dyDescent="0.25"/>
    <row r="250" ht="15.75" hidden="1" customHeight="1" x14ac:dyDescent="0.25"/>
    <row r="251" ht="15.75" hidden="1" customHeight="1" x14ac:dyDescent="0.25"/>
    <row r="252" ht="15.75" hidden="1" customHeight="1" x14ac:dyDescent="0.25"/>
    <row r="253" ht="15.75" hidden="1" customHeight="1" x14ac:dyDescent="0.25"/>
    <row r="254" ht="15.75" hidden="1" customHeight="1" x14ac:dyDescent="0.25"/>
    <row r="255" ht="15.75" hidden="1" customHeight="1" x14ac:dyDescent="0.25"/>
    <row r="256" ht="15.75" hidden="1" customHeight="1" x14ac:dyDescent="0.25"/>
    <row r="257" ht="15.75" hidden="1" customHeight="1" x14ac:dyDescent="0.25"/>
    <row r="258" ht="15.75" hidden="1" customHeight="1" x14ac:dyDescent="0.25"/>
    <row r="259" ht="15.75" hidden="1" customHeight="1" x14ac:dyDescent="0.25"/>
    <row r="260" ht="15.75" hidden="1" customHeight="1" x14ac:dyDescent="0.25"/>
    <row r="261" ht="15.75" hidden="1" customHeight="1" x14ac:dyDescent="0.25"/>
    <row r="262" ht="15.75" hidden="1" customHeight="1" x14ac:dyDescent="0.25"/>
    <row r="263" ht="15.75" hidden="1" customHeight="1" x14ac:dyDescent="0.25"/>
    <row r="264" ht="15.75" hidden="1" customHeight="1" x14ac:dyDescent="0.25"/>
    <row r="265" ht="15.75" hidden="1" customHeight="1" x14ac:dyDescent="0.25"/>
    <row r="266" ht="15.75" hidden="1" customHeight="1" x14ac:dyDescent="0.25"/>
    <row r="267" ht="15.75" hidden="1" customHeight="1" x14ac:dyDescent="0.25"/>
    <row r="268" ht="15.75" hidden="1" customHeight="1" x14ac:dyDescent="0.25"/>
    <row r="269" ht="15.75" hidden="1" customHeight="1" x14ac:dyDescent="0.25"/>
    <row r="270" ht="15.75" hidden="1" customHeight="1" x14ac:dyDescent="0.25"/>
    <row r="271" ht="15.75" hidden="1" customHeight="1" x14ac:dyDescent="0.25"/>
    <row r="272" ht="15.75" hidden="1" customHeight="1" x14ac:dyDescent="0.25"/>
    <row r="273" ht="15.75" hidden="1" customHeight="1" x14ac:dyDescent="0.25"/>
    <row r="274" ht="15.75" hidden="1" customHeight="1" x14ac:dyDescent="0.25"/>
    <row r="275" ht="15.75" hidden="1" customHeight="1" x14ac:dyDescent="0.25"/>
    <row r="276" ht="15.75" hidden="1" customHeight="1" x14ac:dyDescent="0.25"/>
    <row r="277" ht="15.75" hidden="1" customHeight="1" x14ac:dyDescent="0.25"/>
    <row r="278" ht="15.75" hidden="1" customHeight="1" x14ac:dyDescent="0.25"/>
    <row r="279" ht="15.75" hidden="1" customHeight="1" x14ac:dyDescent="0.25"/>
    <row r="280" ht="15.75" hidden="1" customHeight="1" x14ac:dyDescent="0.25"/>
    <row r="281" ht="15.75" hidden="1" customHeight="1" x14ac:dyDescent="0.25"/>
    <row r="282" ht="15.75" hidden="1" customHeight="1" x14ac:dyDescent="0.25"/>
    <row r="283" ht="15.75" hidden="1" customHeight="1" x14ac:dyDescent="0.25"/>
    <row r="284" ht="15.75" hidden="1" customHeight="1" x14ac:dyDescent="0.25"/>
    <row r="285" ht="15.75" hidden="1" customHeight="1" x14ac:dyDescent="0.25"/>
    <row r="286" ht="15.75" hidden="1" customHeight="1" x14ac:dyDescent="0.25"/>
    <row r="287" ht="15.75" hidden="1" customHeight="1" x14ac:dyDescent="0.25"/>
    <row r="288" ht="15.75" hidden="1" customHeight="1" x14ac:dyDescent="0.25"/>
    <row r="289" ht="15.75" hidden="1" customHeight="1" x14ac:dyDescent="0.25"/>
    <row r="290" ht="15.75" hidden="1" customHeight="1" x14ac:dyDescent="0.25"/>
    <row r="291" ht="15.75" hidden="1" customHeight="1" x14ac:dyDescent="0.25"/>
    <row r="292" ht="15.75" hidden="1" customHeight="1" x14ac:dyDescent="0.25"/>
    <row r="293" ht="15.75" hidden="1" customHeight="1" x14ac:dyDescent="0.25"/>
    <row r="294" ht="15.75" hidden="1" customHeight="1" x14ac:dyDescent="0.25"/>
    <row r="295" ht="15.75" hidden="1" customHeight="1" x14ac:dyDescent="0.25"/>
    <row r="296" ht="15.75" hidden="1" customHeight="1" x14ac:dyDescent="0.25"/>
    <row r="297" ht="15.75" hidden="1" customHeight="1" x14ac:dyDescent="0.25"/>
    <row r="298" ht="15.75" hidden="1" customHeight="1" x14ac:dyDescent="0.25"/>
    <row r="299" ht="15.75" hidden="1" customHeight="1" x14ac:dyDescent="0.25"/>
    <row r="300" ht="15.75" hidden="1" customHeight="1" x14ac:dyDescent="0.25"/>
    <row r="301" ht="15.75" hidden="1" customHeight="1" x14ac:dyDescent="0.25"/>
    <row r="302" ht="15.75" hidden="1" customHeight="1" x14ac:dyDescent="0.25"/>
    <row r="303" ht="15.75" hidden="1" customHeight="1" x14ac:dyDescent="0.25"/>
    <row r="304" ht="15.75" hidden="1" customHeight="1" x14ac:dyDescent="0.25"/>
    <row r="305" ht="15.75" hidden="1" customHeight="1" x14ac:dyDescent="0.25"/>
    <row r="306" ht="15.75" hidden="1" customHeight="1" x14ac:dyDescent="0.25"/>
    <row r="307" ht="15.75" hidden="1" customHeight="1" x14ac:dyDescent="0.25"/>
    <row r="308" ht="15.75" hidden="1" customHeight="1" x14ac:dyDescent="0.25"/>
    <row r="309" ht="15.75" hidden="1" customHeight="1" x14ac:dyDescent="0.25"/>
    <row r="310" ht="15.75" hidden="1" customHeight="1" x14ac:dyDescent="0.25"/>
    <row r="311" ht="15.75" hidden="1" customHeight="1" x14ac:dyDescent="0.25"/>
    <row r="312" ht="15.75" hidden="1" customHeight="1" x14ac:dyDescent="0.25"/>
    <row r="313" ht="15.75" hidden="1" customHeight="1" x14ac:dyDescent="0.25"/>
    <row r="314" ht="15.75" hidden="1" customHeight="1" x14ac:dyDescent="0.25"/>
    <row r="315" ht="15.75" hidden="1" customHeight="1" x14ac:dyDescent="0.25"/>
    <row r="316" ht="15.75" hidden="1" customHeight="1" x14ac:dyDescent="0.25"/>
    <row r="317" ht="15.75" hidden="1" customHeight="1" x14ac:dyDescent="0.25"/>
    <row r="318" ht="15.75" hidden="1" customHeight="1" x14ac:dyDescent="0.25"/>
    <row r="319" ht="15.75" hidden="1" customHeight="1" x14ac:dyDescent="0.25"/>
    <row r="320" ht="15.75" hidden="1" customHeight="1" x14ac:dyDescent="0.25"/>
    <row r="321" ht="15.75" hidden="1" customHeight="1" x14ac:dyDescent="0.25"/>
    <row r="322" ht="15.75" hidden="1" customHeight="1" x14ac:dyDescent="0.25"/>
    <row r="323" ht="15.75" hidden="1" customHeight="1" x14ac:dyDescent="0.25"/>
    <row r="324" ht="15.75" hidden="1" customHeight="1" x14ac:dyDescent="0.25"/>
    <row r="325" ht="15.75" hidden="1" customHeight="1" x14ac:dyDescent="0.25"/>
    <row r="326" ht="15.75" hidden="1" customHeight="1" x14ac:dyDescent="0.25"/>
    <row r="327" ht="15.75" hidden="1" customHeight="1" x14ac:dyDescent="0.25"/>
    <row r="328" ht="15.75" hidden="1" customHeight="1" x14ac:dyDescent="0.25"/>
    <row r="329" ht="15.75" hidden="1" customHeight="1" x14ac:dyDescent="0.25"/>
    <row r="330" ht="15.75" hidden="1" customHeight="1" x14ac:dyDescent="0.25"/>
    <row r="331" ht="15.75" hidden="1" customHeight="1" x14ac:dyDescent="0.25"/>
    <row r="332" ht="15.75" hidden="1" customHeight="1" x14ac:dyDescent="0.25"/>
    <row r="333" ht="15.75" hidden="1" customHeight="1" x14ac:dyDescent="0.25"/>
    <row r="334" ht="15.75" hidden="1" customHeight="1" x14ac:dyDescent="0.25"/>
    <row r="335" ht="15.75" hidden="1" customHeight="1" x14ac:dyDescent="0.25"/>
    <row r="336" ht="15.75" hidden="1" customHeight="1" x14ac:dyDescent="0.25"/>
    <row r="337" ht="15.75" hidden="1" customHeight="1" x14ac:dyDescent="0.25"/>
    <row r="338" ht="15.75" hidden="1" customHeight="1" x14ac:dyDescent="0.25"/>
    <row r="339" ht="15.75" hidden="1" customHeight="1" x14ac:dyDescent="0.25"/>
    <row r="340" ht="15.75" hidden="1" customHeight="1" x14ac:dyDescent="0.25"/>
    <row r="341" ht="15.75" hidden="1" customHeight="1" x14ac:dyDescent="0.25"/>
    <row r="342" ht="15.75" hidden="1" customHeight="1" x14ac:dyDescent="0.25"/>
    <row r="343" ht="15.75" hidden="1" customHeight="1" x14ac:dyDescent="0.25"/>
    <row r="344" ht="15.75" hidden="1" customHeight="1" x14ac:dyDescent="0.25"/>
    <row r="345" ht="15.75" hidden="1" customHeight="1" x14ac:dyDescent="0.25"/>
    <row r="346" ht="15.75" hidden="1" customHeight="1" x14ac:dyDescent="0.25"/>
    <row r="347" ht="15.75" hidden="1" customHeight="1" x14ac:dyDescent="0.25"/>
    <row r="348" ht="15.75" hidden="1" customHeight="1" x14ac:dyDescent="0.25"/>
    <row r="349" ht="15.75" hidden="1" customHeight="1" x14ac:dyDescent="0.25"/>
    <row r="350" ht="15.75" hidden="1" customHeight="1" x14ac:dyDescent="0.25"/>
    <row r="351" ht="15.75" hidden="1" customHeight="1" x14ac:dyDescent="0.25"/>
    <row r="352" ht="15.75" hidden="1" customHeight="1" x14ac:dyDescent="0.25"/>
    <row r="353" ht="15.75" hidden="1" customHeight="1" x14ac:dyDescent="0.25"/>
    <row r="354" ht="15.75" hidden="1" customHeight="1" x14ac:dyDescent="0.25"/>
    <row r="355" ht="15.75" hidden="1" customHeight="1" x14ac:dyDescent="0.25"/>
    <row r="356" ht="15.75" hidden="1" customHeight="1" x14ac:dyDescent="0.25"/>
    <row r="357" ht="15.75" hidden="1" customHeight="1" x14ac:dyDescent="0.25"/>
    <row r="358" ht="15.75" hidden="1" customHeight="1" x14ac:dyDescent="0.25"/>
    <row r="359" ht="15.75" hidden="1" customHeight="1" x14ac:dyDescent="0.25"/>
    <row r="360" ht="15.75" hidden="1" customHeight="1" x14ac:dyDescent="0.25"/>
    <row r="361" ht="15.75" hidden="1" customHeight="1" x14ac:dyDescent="0.25"/>
    <row r="362" ht="15.75" hidden="1" customHeight="1" x14ac:dyDescent="0.25"/>
    <row r="363" ht="15.75" hidden="1" customHeight="1" x14ac:dyDescent="0.25"/>
    <row r="364" ht="15.75" hidden="1" customHeight="1" x14ac:dyDescent="0.25"/>
    <row r="365" ht="15.75" hidden="1" customHeight="1" x14ac:dyDescent="0.25"/>
    <row r="366" ht="15.75" hidden="1" customHeight="1" x14ac:dyDescent="0.25"/>
    <row r="367" ht="15.75" hidden="1" customHeight="1" x14ac:dyDescent="0.25"/>
    <row r="368" ht="15.75" hidden="1" customHeight="1" x14ac:dyDescent="0.25"/>
    <row r="369" ht="15.75" hidden="1" customHeight="1" x14ac:dyDescent="0.25"/>
    <row r="370" ht="15.75" hidden="1" customHeight="1" x14ac:dyDescent="0.25"/>
    <row r="371" ht="15.75" hidden="1" customHeight="1" x14ac:dyDescent="0.25"/>
    <row r="372" ht="15.75" hidden="1" customHeight="1" x14ac:dyDescent="0.25"/>
    <row r="373" ht="15.75" hidden="1" customHeight="1" x14ac:dyDescent="0.25"/>
    <row r="374" ht="15.75" hidden="1" customHeight="1" x14ac:dyDescent="0.25"/>
    <row r="375" ht="15.75" hidden="1" customHeight="1" x14ac:dyDescent="0.25"/>
    <row r="376" ht="15.75" hidden="1" customHeight="1" x14ac:dyDescent="0.25"/>
    <row r="377" ht="15.75" hidden="1" customHeight="1" x14ac:dyDescent="0.25"/>
    <row r="378" ht="15.75" hidden="1" customHeight="1" x14ac:dyDescent="0.25"/>
    <row r="379" ht="15.75" hidden="1" customHeight="1" x14ac:dyDescent="0.25"/>
    <row r="380" ht="15.75" hidden="1" customHeight="1" x14ac:dyDescent="0.25"/>
    <row r="381" ht="15.75" hidden="1" customHeight="1" x14ac:dyDescent="0.25"/>
    <row r="382" ht="15.75" hidden="1" customHeight="1" x14ac:dyDescent="0.25"/>
    <row r="383" ht="15.75" hidden="1" customHeight="1" x14ac:dyDescent="0.25"/>
    <row r="384" ht="15.75" hidden="1" customHeight="1" x14ac:dyDescent="0.25"/>
    <row r="385" ht="15.75" hidden="1" customHeight="1" x14ac:dyDescent="0.25"/>
    <row r="386" ht="15.75" hidden="1" customHeight="1" x14ac:dyDescent="0.25"/>
    <row r="387" ht="15.75" hidden="1" customHeight="1" x14ac:dyDescent="0.25"/>
    <row r="388" ht="15.75" hidden="1" customHeight="1" x14ac:dyDescent="0.25"/>
    <row r="389" ht="15.75" hidden="1" customHeight="1" x14ac:dyDescent="0.25"/>
    <row r="390" ht="15.75" hidden="1" customHeight="1" x14ac:dyDescent="0.25"/>
    <row r="391" ht="15.75" hidden="1" customHeight="1" x14ac:dyDescent="0.25"/>
    <row r="392" ht="15.75" hidden="1" customHeight="1" x14ac:dyDescent="0.25"/>
    <row r="393" ht="15.75" hidden="1" customHeight="1" x14ac:dyDescent="0.25"/>
    <row r="394" ht="15.75" hidden="1" customHeight="1" x14ac:dyDescent="0.25"/>
    <row r="395" ht="15.75" hidden="1" customHeight="1" x14ac:dyDescent="0.25"/>
    <row r="396" ht="15.75" hidden="1" customHeight="1" x14ac:dyDescent="0.25"/>
    <row r="397" ht="15.75" hidden="1" customHeight="1" x14ac:dyDescent="0.25"/>
    <row r="398" ht="15.75" hidden="1" customHeight="1" x14ac:dyDescent="0.25"/>
    <row r="399" ht="15.75" hidden="1" customHeight="1" x14ac:dyDescent="0.25"/>
    <row r="400" ht="15.75" hidden="1" customHeight="1" x14ac:dyDescent="0.25"/>
    <row r="401" ht="15.75" hidden="1" customHeight="1" x14ac:dyDescent="0.25"/>
    <row r="402" ht="15.75" hidden="1" customHeight="1" x14ac:dyDescent="0.25"/>
    <row r="403" ht="15.75" hidden="1" customHeight="1" x14ac:dyDescent="0.25"/>
    <row r="404" ht="15.75" hidden="1" customHeight="1" x14ac:dyDescent="0.25"/>
    <row r="405" ht="15.75" hidden="1" customHeight="1" x14ac:dyDescent="0.25"/>
    <row r="406" ht="15.75" hidden="1" customHeight="1" x14ac:dyDescent="0.25"/>
    <row r="407" ht="15.75" hidden="1" customHeight="1" x14ac:dyDescent="0.25"/>
    <row r="408" ht="15.75" hidden="1" customHeight="1" x14ac:dyDescent="0.25"/>
    <row r="409" ht="15.75" hidden="1" customHeight="1" x14ac:dyDescent="0.25"/>
    <row r="410" ht="15.75" hidden="1" customHeight="1" x14ac:dyDescent="0.25"/>
    <row r="411" ht="15.75" hidden="1" customHeight="1" x14ac:dyDescent="0.25"/>
    <row r="412" ht="15.75" hidden="1" customHeight="1" x14ac:dyDescent="0.25"/>
    <row r="413" ht="15.75" hidden="1" customHeight="1" x14ac:dyDescent="0.25"/>
    <row r="414" ht="15.75" hidden="1" customHeight="1" x14ac:dyDescent="0.25"/>
    <row r="415" ht="15.75" hidden="1" customHeight="1" x14ac:dyDescent="0.25"/>
    <row r="416" ht="15.75" hidden="1" customHeight="1" x14ac:dyDescent="0.25"/>
    <row r="417" ht="15.75" hidden="1" customHeight="1" x14ac:dyDescent="0.25"/>
    <row r="418" ht="15.75" hidden="1" customHeight="1" x14ac:dyDescent="0.25"/>
    <row r="419" ht="15.75" hidden="1" customHeight="1" x14ac:dyDescent="0.25"/>
    <row r="420" ht="15.75" hidden="1" customHeight="1" x14ac:dyDescent="0.25"/>
    <row r="421" ht="15.75" hidden="1" customHeight="1" x14ac:dyDescent="0.25"/>
    <row r="422" ht="15.75" hidden="1" customHeight="1" x14ac:dyDescent="0.25"/>
    <row r="423" ht="15.75" hidden="1" customHeight="1" x14ac:dyDescent="0.25"/>
    <row r="424" ht="15.75" hidden="1" customHeight="1" x14ac:dyDescent="0.25"/>
    <row r="425" ht="15.75" hidden="1" customHeight="1" x14ac:dyDescent="0.25"/>
    <row r="426" ht="15.75" hidden="1" customHeight="1" x14ac:dyDescent="0.25"/>
    <row r="427" ht="15.75" hidden="1" customHeight="1" x14ac:dyDescent="0.25"/>
    <row r="428" ht="15.75" hidden="1" customHeight="1" x14ac:dyDescent="0.25"/>
    <row r="429" ht="15.75" hidden="1" customHeight="1" x14ac:dyDescent="0.25"/>
    <row r="430" ht="15.75" hidden="1" customHeight="1" x14ac:dyDescent="0.25"/>
    <row r="431" ht="15.75" hidden="1" customHeight="1" x14ac:dyDescent="0.25"/>
    <row r="432" ht="15.75" hidden="1" customHeight="1" x14ac:dyDescent="0.25"/>
    <row r="433" ht="15.75" hidden="1" customHeight="1" x14ac:dyDescent="0.25"/>
    <row r="434" ht="15.75" hidden="1" customHeight="1" x14ac:dyDescent="0.25"/>
    <row r="435" ht="15.75" hidden="1" customHeight="1" x14ac:dyDescent="0.25"/>
    <row r="436" ht="15.75" hidden="1" customHeight="1" x14ac:dyDescent="0.25"/>
    <row r="437" ht="15.75" hidden="1" customHeight="1" x14ac:dyDescent="0.25"/>
    <row r="438" ht="15.75" hidden="1" customHeight="1" x14ac:dyDescent="0.25"/>
    <row r="439" ht="15.75" hidden="1" customHeight="1" x14ac:dyDescent="0.25"/>
    <row r="440" ht="15.75" hidden="1" customHeight="1" x14ac:dyDescent="0.25"/>
    <row r="441" ht="15.75" hidden="1" customHeight="1" x14ac:dyDescent="0.25"/>
    <row r="442" ht="15.75" hidden="1" customHeight="1" x14ac:dyDescent="0.25"/>
    <row r="443" ht="15.75" hidden="1" customHeight="1" x14ac:dyDescent="0.25"/>
    <row r="444" ht="15.75" hidden="1" customHeight="1" x14ac:dyDescent="0.25"/>
    <row r="445" ht="15.75" hidden="1" customHeight="1" x14ac:dyDescent="0.25"/>
    <row r="446" ht="15.75" hidden="1" customHeight="1" x14ac:dyDescent="0.25"/>
    <row r="447" ht="15.75" hidden="1" customHeight="1" x14ac:dyDescent="0.25"/>
    <row r="448" ht="15.75" hidden="1" customHeight="1" x14ac:dyDescent="0.25"/>
    <row r="449" ht="15.75" hidden="1" customHeight="1" x14ac:dyDescent="0.25"/>
    <row r="450" ht="15.75" hidden="1" customHeight="1" x14ac:dyDescent="0.25"/>
    <row r="451" ht="15.75" hidden="1" customHeight="1" x14ac:dyDescent="0.25"/>
    <row r="452" ht="15.75" hidden="1" customHeight="1" x14ac:dyDescent="0.25"/>
    <row r="453" ht="15.75" hidden="1" customHeight="1" x14ac:dyDescent="0.25"/>
    <row r="454" ht="15.75" hidden="1" customHeight="1" x14ac:dyDescent="0.25"/>
    <row r="455" ht="15.75" hidden="1" customHeight="1" x14ac:dyDescent="0.25"/>
    <row r="456" ht="15.75" hidden="1" customHeight="1" x14ac:dyDescent="0.25"/>
    <row r="457" ht="15.75" hidden="1" customHeight="1" x14ac:dyDescent="0.25"/>
    <row r="458" ht="15.75" hidden="1" customHeight="1" x14ac:dyDescent="0.25"/>
    <row r="459" ht="15.75" hidden="1" customHeight="1" x14ac:dyDescent="0.25"/>
    <row r="460" ht="15.75" hidden="1" customHeight="1" x14ac:dyDescent="0.25"/>
    <row r="461" ht="15.75" hidden="1" customHeight="1" x14ac:dyDescent="0.25"/>
    <row r="462" ht="15.75" hidden="1" customHeight="1" x14ac:dyDescent="0.25"/>
    <row r="463" ht="15.75" hidden="1" customHeight="1" x14ac:dyDescent="0.25"/>
    <row r="464" ht="15.75" hidden="1" customHeight="1" x14ac:dyDescent="0.25"/>
    <row r="465" ht="15.75" hidden="1" customHeight="1" x14ac:dyDescent="0.25"/>
    <row r="466" ht="15.75" hidden="1" customHeight="1" x14ac:dyDescent="0.25"/>
    <row r="467" ht="15.75" hidden="1" customHeight="1" x14ac:dyDescent="0.25"/>
    <row r="468" ht="15.75" hidden="1" customHeight="1" x14ac:dyDescent="0.25"/>
    <row r="469" ht="15.75" hidden="1" customHeight="1" x14ac:dyDescent="0.25"/>
    <row r="470" ht="15.75" hidden="1" customHeight="1" x14ac:dyDescent="0.25"/>
    <row r="471" ht="15.75" hidden="1" customHeight="1" x14ac:dyDescent="0.25"/>
    <row r="472" ht="15.75" hidden="1" customHeight="1" x14ac:dyDescent="0.25"/>
    <row r="473" ht="15.75" hidden="1" customHeight="1" x14ac:dyDescent="0.25"/>
    <row r="474" ht="15.75" hidden="1" customHeight="1" x14ac:dyDescent="0.25"/>
    <row r="475" ht="15.75" hidden="1" customHeight="1" x14ac:dyDescent="0.25"/>
    <row r="476" ht="15.75" hidden="1" customHeight="1" x14ac:dyDescent="0.25"/>
    <row r="477" ht="15.75" hidden="1" customHeight="1" x14ac:dyDescent="0.25"/>
    <row r="478" ht="15.75" hidden="1" customHeight="1" x14ac:dyDescent="0.25"/>
    <row r="479" ht="15.75" hidden="1" customHeight="1" x14ac:dyDescent="0.25"/>
    <row r="480" ht="15.75" hidden="1" customHeight="1" x14ac:dyDescent="0.25"/>
    <row r="481" ht="15.75" hidden="1" customHeight="1" x14ac:dyDescent="0.25"/>
    <row r="482" ht="15.75" hidden="1" customHeight="1" x14ac:dyDescent="0.25"/>
    <row r="483" ht="15.75" hidden="1" customHeight="1" x14ac:dyDescent="0.25"/>
    <row r="484" ht="15.75" hidden="1" customHeight="1" x14ac:dyDescent="0.25"/>
    <row r="485" ht="15.75" hidden="1" customHeight="1" x14ac:dyDescent="0.25"/>
    <row r="486" ht="15.75" hidden="1" customHeight="1" x14ac:dyDescent="0.25"/>
    <row r="487" ht="15.75" hidden="1" customHeight="1" x14ac:dyDescent="0.25"/>
    <row r="488" ht="15.75" hidden="1" customHeight="1" x14ac:dyDescent="0.25"/>
    <row r="489" ht="15.75" hidden="1" customHeight="1" x14ac:dyDescent="0.25"/>
    <row r="490" ht="15.75" hidden="1" customHeight="1" x14ac:dyDescent="0.25"/>
    <row r="491" ht="15.75" hidden="1" customHeight="1" x14ac:dyDescent="0.25"/>
    <row r="492" ht="15.75" hidden="1" customHeight="1" x14ac:dyDescent="0.25"/>
    <row r="493" ht="15.75" hidden="1" customHeight="1" x14ac:dyDescent="0.25"/>
    <row r="494" ht="15.75" hidden="1" customHeight="1" x14ac:dyDescent="0.25"/>
    <row r="495" ht="15.75" hidden="1" customHeight="1" x14ac:dyDescent="0.25"/>
    <row r="496" ht="15.75" hidden="1" customHeight="1" x14ac:dyDescent="0.25"/>
    <row r="497" ht="15.75" hidden="1" customHeight="1" x14ac:dyDescent="0.25"/>
    <row r="498" ht="15.75" hidden="1" customHeight="1" x14ac:dyDescent="0.25"/>
    <row r="499" ht="15.75" hidden="1" customHeight="1" x14ac:dyDescent="0.25"/>
    <row r="500" ht="15.75" hidden="1" customHeight="1" x14ac:dyDescent="0.25"/>
    <row r="501" ht="15.75" hidden="1" customHeight="1" x14ac:dyDescent="0.25"/>
    <row r="502" ht="15.75" hidden="1" customHeight="1" x14ac:dyDescent="0.25"/>
    <row r="503" ht="15.75" hidden="1" customHeight="1" x14ac:dyDescent="0.25"/>
    <row r="504" ht="15.75" hidden="1" customHeight="1" x14ac:dyDescent="0.25"/>
    <row r="505" ht="15.75" hidden="1" customHeight="1" x14ac:dyDescent="0.25"/>
    <row r="506" ht="15.75" hidden="1" customHeight="1" x14ac:dyDescent="0.25"/>
    <row r="507" ht="15.75" hidden="1" customHeight="1" x14ac:dyDescent="0.25"/>
    <row r="508" ht="15.75" hidden="1" customHeight="1" x14ac:dyDescent="0.25"/>
    <row r="509" ht="15.75" hidden="1" customHeight="1" x14ac:dyDescent="0.25"/>
    <row r="510" ht="15.75" hidden="1" customHeight="1" x14ac:dyDescent="0.25"/>
    <row r="511" ht="15.75" hidden="1" customHeight="1" x14ac:dyDescent="0.25"/>
    <row r="512" ht="15.75" hidden="1" customHeight="1" x14ac:dyDescent="0.25"/>
    <row r="513" ht="15.75" hidden="1" customHeight="1" x14ac:dyDescent="0.25"/>
    <row r="514" ht="15.75" hidden="1" customHeight="1" x14ac:dyDescent="0.25"/>
    <row r="515" ht="15.75" hidden="1" customHeight="1" x14ac:dyDescent="0.25"/>
    <row r="516" ht="15.75" hidden="1" customHeight="1" x14ac:dyDescent="0.25"/>
    <row r="517" ht="15.75" hidden="1" customHeight="1" x14ac:dyDescent="0.25"/>
    <row r="518" ht="15.75" hidden="1" customHeight="1" x14ac:dyDescent="0.25"/>
    <row r="519" ht="15.75" hidden="1" customHeight="1" x14ac:dyDescent="0.25"/>
    <row r="520" ht="15.75" hidden="1" customHeight="1" x14ac:dyDescent="0.25"/>
    <row r="521" ht="15.75" hidden="1" customHeight="1" x14ac:dyDescent="0.25"/>
    <row r="522" ht="15.75" hidden="1" customHeight="1" x14ac:dyDescent="0.25"/>
    <row r="523" ht="15.75" hidden="1" customHeight="1" x14ac:dyDescent="0.25"/>
    <row r="524" ht="15.75" hidden="1" customHeight="1" x14ac:dyDescent="0.25"/>
    <row r="525" ht="15.75" hidden="1" customHeight="1" x14ac:dyDescent="0.25"/>
    <row r="526" ht="15.75" hidden="1" customHeight="1" x14ac:dyDescent="0.25"/>
    <row r="527" ht="15.75" hidden="1" customHeight="1" x14ac:dyDescent="0.25"/>
    <row r="528" ht="15.75" hidden="1" customHeight="1" x14ac:dyDescent="0.25"/>
    <row r="529" ht="15.75" hidden="1" customHeight="1" x14ac:dyDescent="0.25"/>
    <row r="530" ht="15.75" hidden="1" customHeight="1" x14ac:dyDescent="0.25"/>
    <row r="531" ht="15.75" hidden="1" customHeight="1" x14ac:dyDescent="0.25"/>
    <row r="532" ht="15.75" hidden="1" customHeight="1" x14ac:dyDescent="0.25"/>
    <row r="533" ht="15.75" hidden="1" customHeight="1" x14ac:dyDescent="0.25"/>
    <row r="534" ht="15.75" hidden="1" customHeight="1" x14ac:dyDescent="0.25"/>
    <row r="535" ht="15.75" hidden="1" customHeight="1" x14ac:dyDescent="0.25"/>
    <row r="536" ht="15.75" hidden="1" customHeight="1" x14ac:dyDescent="0.25"/>
    <row r="537" ht="15.75" hidden="1" customHeight="1" x14ac:dyDescent="0.25"/>
    <row r="538" ht="15.75" hidden="1" customHeight="1" x14ac:dyDescent="0.25"/>
    <row r="539" ht="15.75" hidden="1" customHeight="1" x14ac:dyDescent="0.25"/>
    <row r="540" ht="15.75" hidden="1" customHeight="1" x14ac:dyDescent="0.25"/>
    <row r="541" ht="15.75" hidden="1" customHeight="1" x14ac:dyDescent="0.25"/>
    <row r="542" ht="15.75" hidden="1" customHeight="1" x14ac:dyDescent="0.25"/>
    <row r="543" ht="15.75" hidden="1" customHeight="1" x14ac:dyDescent="0.25"/>
    <row r="544" ht="15.75" hidden="1" customHeight="1" x14ac:dyDescent="0.25"/>
    <row r="545" ht="15.75" hidden="1" customHeight="1" x14ac:dyDescent="0.25"/>
    <row r="546" ht="15.75" hidden="1" customHeight="1" x14ac:dyDescent="0.25"/>
    <row r="547" ht="15.75" hidden="1" customHeight="1" x14ac:dyDescent="0.25"/>
    <row r="548" ht="15.75" hidden="1" customHeight="1" x14ac:dyDescent="0.25"/>
    <row r="549" ht="15.75" hidden="1" customHeight="1" x14ac:dyDescent="0.25"/>
    <row r="550" ht="15.75" hidden="1" customHeight="1" x14ac:dyDescent="0.25"/>
    <row r="551" ht="15.75" hidden="1" customHeight="1" x14ac:dyDescent="0.25"/>
    <row r="552" ht="15.75" hidden="1" customHeight="1" x14ac:dyDescent="0.25"/>
    <row r="553" ht="15.75" hidden="1" customHeight="1" x14ac:dyDescent="0.25"/>
    <row r="554" ht="15.75" hidden="1" customHeight="1" x14ac:dyDescent="0.25"/>
    <row r="555" ht="15.75" hidden="1" customHeight="1" x14ac:dyDescent="0.25"/>
    <row r="556" ht="15.75" hidden="1" customHeight="1" x14ac:dyDescent="0.25"/>
    <row r="557" ht="15.75" hidden="1" customHeight="1" x14ac:dyDescent="0.25"/>
    <row r="558" ht="15.75" hidden="1" customHeight="1" x14ac:dyDescent="0.25"/>
    <row r="559" ht="15.75" hidden="1" customHeight="1" x14ac:dyDescent="0.25"/>
    <row r="560" ht="15.75" hidden="1" customHeight="1" x14ac:dyDescent="0.25"/>
    <row r="561" ht="15.75" hidden="1" customHeight="1" x14ac:dyDescent="0.25"/>
    <row r="562" ht="15.75" hidden="1" customHeight="1" x14ac:dyDescent="0.25"/>
    <row r="563" ht="15.75" hidden="1" customHeight="1" x14ac:dyDescent="0.25"/>
    <row r="564" ht="15.75" hidden="1" customHeight="1" x14ac:dyDescent="0.25"/>
    <row r="565" ht="15.75" hidden="1" customHeight="1" x14ac:dyDescent="0.25"/>
    <row r="566" ht="15.75" hidden="1" customHeight="1" x14ac:dyDescent="0.25"/>
    <row r="567" ht="15.75" hidden="1" customHeight="1" x14ac:dyDescent="0.25"/>
    <row r="568" ht="15.75" hidden="1" customHeight="1" x14ac:dyDescent="0.25"/>
    <row r="569" ht="15.75" hidden="1" customHeight="1" x14ac:dyDescent="0.25"/>
    <row r="570" ht="15.75" hidden="1" customHeight="1" x14ac:dyDescent="0.25"/>
    <row r="571" ht="15.75" hidden="1" customHeight="1" x14ac:dyDescent="0.25"/>
    <row r="572" ht="15.75" hidden="1" customHeight="1" x14ac:dyDescent="0.25"/>
    <row r="573" ht="15.75" hidden="1" customHeight="1" x14ac:dyDescent="0.25"/>
    <row r="574" ht="15.75" hidden="1" customHeight="1" x14ac:dyDescent="0.25"/>
    <row r="575" ht="15.75" hidden="1" customHeight="1" x14ac:dyDescent="0.25"/>
    <row r="576" ht="15.75" hidden="1" customHeight="1" x14ac:dyDescent="0.25"/>
    <row r="577" ht="15.75" hidden="1" customHeight="1" x14ac:dyDescent="0.25"/>
    <row r="578" ht="15.75" hidden="1" customHeight="1" x14ac:dyDescent="0.25"/>
    <row r="579" ht="15.75" hidden="1" customHeight="1" x14ac:dyDescent="0.25"/>
    <row r="580" ht="15.75" hidden="1" customHeight="1" x14ac:dyDescent="0.25"/>
    <row r="581" ht="15.75" hidden="1" customHeight="1" x14ac:dyDescent="0.25"/>
    <row r="582" ht="15.75" hidden="1" customHeight="1" x14ac:dyDescent="0.25"/>
    <row r="583" ht="15.75" hidden="1" customHeight="1" x14ac:dyDescent="0.25"/>
    <row r="584" ht="15.75" hidden="1" customHeight="1" x14ac:dyDescent="0.25"/>
    <row r="585" ht="15.75" hidden="1" customHeight="1" x14ac:dyDescent="0.25"/>
    <row r="586" ht="15.75" hidden="1" customHeight="1" x14ac:dyDescent="0.25"/>
    <row r="587" ht="15.75" hidden="1" customHeight="1" x14ac:dyDescent="0.25"/>
    <row r="588" ht="15.75" hidden="1" customHeight="1" x14ac:dyDescent="0.25"/>
    <row r="589" ht="15.75" hidden="1" customHeight="1" x14ac:dyDescent="0.25"/>
    <row r="590" ht="15.75" hidden="1" customHeight="1" x14ac:dyDescent="0.25"/>
    <row r="591" ht="15.75" hidden="1" customHeight="1" x14ac:dyDescent="0.25"/>
    <row r="592" ht="15.75" hidden="1" customHeight="1" x14ac:dyDescent="0.25"/>
    <row r="593" ht="15.75" hidden="1" customHeight="1" x14ac:dyDescent="0.25"/>
    <row r="594" ht="15.75" hidden="1" customHeight="1" x14ac:dyDescent="0.25"/>
    <row r="595" ht="15.75" hidden="1" customHeight="1" x14ac:dyDescent="0.25"/>
    <row r="596" ht="15.75" hidden="1" customHeight="1" x14ac:dyDescent="0.25"/>
    <row r="597" ht="15.75" hidden="1" customHeight="1" x14ac:dyDescent="0.25"/>
    <row r="598" ht="15.75" hidden="1" customHeight="1" x14ac:dyDescent="0.25"/>
    <row r="599" ht="15.75" hidden="1" customHeight="1" x14ac:dyDescent="0.25"/>
    <row r="600" ht="15.75" hidden="1" customHeight="1" x14ac:dyDescent="0.25"/>
    <row r="601" ht="15.75" hidden="1" customHeight="1" x14ac:dyDescent="0.25"/>
    <row r="602" ht="15.75" hidden="1" customHeight="1" x14ac:dyDescent="0.25"/>
    <row r="603" ht="15.75" hidden="1" customHeight="1" x14ac:dyDescent="0.25"/>
    <row r="604" ht="15.75" hidden="1" customHeight="1" x14ac:dyDescent="0.25"/>
    <row r="605" ht="15.75" hidden="1" customHeight="1" x14ac:dyDescent="0.25"/>
    <row r="606" ht="15.75" hidden="1" customHeight="1" x14ac:dyDescent="0.25"/>
    <row r="607" ht="15.75" hidden="1" customHeight="1" x14ac:dyDescent="0.25"/>
    <row r="608" ht="15.75" hidden="1" customHeight="1" x14ac:dyDescent="0.25"/>
    <row r="609" ht="15.75" hidden="1" customHeight="1" x14ac:dyDescent="0.25"/>
    <row r="610" ht="15.75" hidden="1" customHeight="1" x14ac:dyDescent="0.25"/>
    <row r="611" ht="15.75" hidden="1" customHeight="1" x14ac:dyDescent="0.25"/>
    <row r="612" ht="15.75" hidden="1" customHeight="1" x14ac:dyDescent="0.25"/>
    <row r="613" ht="15.75" hidden="1" customHeight="1" x14ac:dyDescent="0.25"/>
    <row r="614" ht="15.75" hidden="1" customHeight="1" x14ac:dyDescent="0.25"/>
    <row r="615" ht="15.75" hidden="1" customHeight="1" x14ac:dyDescent="0.25"/>
    <row r="616" ht="15.75" hidden="1" customHeight="1" x14ac:dyDescent="0.25"/>
    <row r="617" ht="15.75" hidden="1" customHeight="1" x14ac:dyDescent="0.25"/>
    <row r="618" ht="15.75" hidden="1" customHeight="1" x14ac:dyDescent="0.25"/>
    <row r="619" ht="15.75" hidden="1" customHeight="1" x14ac:dyDescent="0.25"/>
    <row r="620" ht="15.75" hidden="1" customHeight="1" x14ac:dyDescent="0.25"/>
    <row r="621" ht="15.75" hidden="1" customHeight="1" x14ac:dyDescent="0.25"/>
    <row r="622" ht="15.75" hidden="1" customHeight="1" x14ac:dyDescent="0.25"/>
    <row r="623" ht="15.75" hidden="1" customHeight="1" x14ac:dyDescent="0.25"/>
    <row r="624" ht="15.75" hidden="1" customHeight="1" x14ac:dyDescent="0.25"/>
    <row r="625" ht="15.75" hidden="1" customHeight="1" x14ac:dyDescent="0.25"/>
    <row r="626" ht="15.75" hidden="1" customHeight="1" x14ac:dyDescent="0.25"/>
    <row r="627" ht="15.75" hidden="1" customHeight="1" x14ac:dyDescent="0.25"/>
    <row r="628" ht="15.75" hidden="1" customHeight="1" x14ac:dyDescent="0.25"/>
    <row r="629" ht="15.75" hidden="1" customHeight="1" x14ac:dyDescent="0.25"/>
    <row r="630" ht="15.75" hidden="1" customHeight="1" x14ac:dyDescent="0.25"/>
    <row r="631" ht="15.75" hidden="1" customHeight="1" x14ac:dyDescent="0.25"/>
    <row r="632" ht="15.75" hidden="1" customHeight="1" x14ac:dyDescent="0.25"/>
    <row r="633" ht="15.75" hidden="1" customHeight="1" x14ac:dyDescent="0.25"/>
    <row r="634" ht="15.75" hidden="1" customHeight="1" x14ac:dyDescent="0.25"/>
    <row r="635" ht="15.75" hidden="1" customHeight="1" x14ac:dyDescent="0.25"/>
    <row r="636" ht="15.75" hidden="1" customHeight="1" x14ac:dyDescent="0.25"/>
    <row r="637" ht="15.75" hidden="1" customHeight="1" x14ac:dyDescent="0.25"/>
    <row r="638" ht="15.75" hidden="1" customHeight="1" x14ac:dyDescent="0.25"/>
    <row r="639" ht="15.75" hidden="1" customHeight="1" x14ac:dyDescent="0.25"/>
    <row r="640" ht="15.75" hidden="1" customHeight="1" x14ac:dyDescent="0.25"/>
    <row r="641" ht="15.75" hidden="1" customHeight="1" x14ac:dyDescent="0.25"/>
    <row r="642" ht="15.75" hidden="1" customHeight="1" x14ac:dyDescent="0.25"/>
    <row r="643" ht="15.75" hidden="1" customHeight="1" x14ac:dyDescent="0.25"/>
    <row r="644" ht="15.75" hidden="1" customHeight="1" x14ac:dyDescent="0.25"/>
    <row r="645" ht="15.75" hidden="1" customHeight="1" x14ac:dyDescent="0.25"/>
    <row r="646" ht="15.75" hidden="1" customHeight="1" x14ac:dyDescent="0.25"/>
    <row r="647" ht="15.75" hidden="1" customHeight="1" x14ac:dyDescent="0.25"/>
    <row r="648" ht="15.75" hidden="1" customHeight="1" x14ac:dyDescent="0.25"/>
    <row r="649" ht="15.75" hidden="1" customHeight="1" x14ac:dyDescent="0.25"/>
    <row r="650" ht="15.75" hidden="1" customHeight="1" x14ac:dyDescent="0.25"/>
    <row r="651" ht="15.75" hidden="1" customHeight="1" x14ac:dyDescent="0.25"/>
    <row r="652" ht="15.75" hidden="1" customHeight="1" x14ac:dyDescent="0.25"/>
    <row r="653" ht="15.75" hidden="1" customHeight="1" x14ac:dyDescent="0.25"/>
    <row r="654" ht="15.75" hidden="1" customHeight="1" x14ac:dyDescent="0.25"/>
    <row r="655" ht="15.75" hidden="1" customHeight="1" x14ac:dyDescent="0.25"/>
    <row r="656" ht="15.75" hidden="1" customHeight="1" x14ac:dyDescent="0.25"/>
    <row r="657" ht="15.75" hidden="1" customHeight="1" x14ac:dyDescent="0.25"/>
    <row r="658" ht="15.75" hidden="1" customHeight="1" x14ac:dyDescent="0.25"/>
    <row r="659" ht="15.75" hidden="1" customHeight="1" x14ac:dyDescent="0.25"/>
    <row r="660" ht="15.75" hidden="1" customHeight="1" x14ac:dyDescent="0.25"/>
    <row r="661" ht="15.75" hidden="1" customHeight="1" x14ac:dyDescent="0.25"/>
    <row r="662" ht="15.75" hidden="1" customHeight="1" x14ac:dyDescent="0.25"/>
    <row r="663" ht="15.75" hidden="1" customHeight="1" x14ac:dyDescent="0.25"/>
    <row r="664" ht="15.75" hidden="1" customHeight="1" x14ac:dyDescent="0.25"/>
    <row r="665" ht="15.75" hidden="1" customHeight="1" x14ac:dyDescent="0.25"/>
    <row r="666" ht="15.75" hidden="1" customHeight="1" x14ac:dyDescent="0.25"/>
    <row r="667" ht="15.75" hidden="1" customHeight="1" x14ac:dyDescent="0.25"/>
    <row r="668" ht="15.75" hidden="1" customHeight="1" x14ac:dyDescent="0.25"/>
    <row r="669" ht="15.75" hidden="1" customHeight="1" x14ac:dyDescent="0.25"/>
    <row r="670" ht="15.75" hidden="1" customHeight="1" x14ac:dyDescent="0.25"/>
    <row r="671" ht="15.75" hidden="1" customHeight="1" x14ac:dyDescent="0.25"/>
    <row r="672" ht="15.75" hidden="1" customHeight="1" x14ac:dyDescent="0.25"/>
    <row r="673" ht="15.75" hidden="1" customHeight="1" x14ac:dyDescent="0.25"/>
    <row r="674" ht="15.75" hidden="1" customHeight="1" x14ac:dyDescent="0.25"/>
    <row r="675" ht="15.75" hidden="1" customHeight="1" x14ac:dyDescent="0.25"/>
    <row r="676" ht="15.75" hidden="1" customHeight="1" x14ac:dyDescent="0.25"/>
    <row r="677" ht="15.75" hidden="1" customHeight="1" x14ac:dyDescent="0.25"/>
    <row r="678" ht="15.75" hidden="1" customHeight="1" x14ac:dyDescent="0.25"/>
    <row r="679" ht="15.75" hidden="1" customHeight="1" x14ac:dyDescent="0.25"/>
    <row r="680" ht="15.75" hidden="1" customHeight="1" x14ac:dyDescent="0.25"/>
    <row r="681" ht="15.75" hidden="1" customHeight="1" x14ac:dyDescent="0.25"/>
    <row r="682" ht="15.75" hidden="1" customHeight="1" x14ac:dyDescent="0.25"/>
    <row r="683" ht="15.75" hidden="1" customHeight="1" x14ac:dyDescent="0.25"/>
    <row r="684" ht="15.75" hidden="1" customHeight="1" x14ac:dyDescent="0.25"/>
    <row r="685" ht="15.75" hidden="1" customHeight="1" x14ac:dyDescent="0.25"/>
    <row r="686" ht="15.75" hidden="1" customHeight="1" x14ac:dyDescent="0.25"/>
    <row r="687" ht="15.75" hidden="1" customHeight="1" x14ac:dyDescent="0.25"/>
    <row r="688" ht="15.75" hidden="1" customHeight="1" x14ac:dyDescent="0.25"/>
    <row r="689" ht="15.75" hidden="1" customHeight="1" x14ac:dyDescent="0.25"/>
    <row r="690" ht="15.75" hidden="1" customHeight="1" x14ac:dyDescent="0.25"/>
    <row r="691" ht="15.75" hidden="1" customHeight="1" x14ac:dyDescent="0.25"/>
    <row r="692" ht="15.75" hidden="1" customHeight="1" x14ac:dyDescent="0.25"/>
    <row r="693" ht="15.75" hidden="1" customHeight="1" x14ac:dyDescent="0.25"/>
    <row r="694" ht="15.75" hidden="1" customHeight="1" x14ac:dyDescent="0.25"/>
    <row r="695" ht="15.75" hidden="1" customHeight="1" x14ac:dyDescent="0.25"/>
    <row r="696" ht="15.75" hidden="1" customHeight="1" x14ac:dyDescent="0.25"/>
    <row r="697" ht="15.75" hidden="1" customHeight="1" x14ac:dyDescent="0.25"/>
    <row r="698" ht="15.75" hidden="1" customHeight="1" x14ac:dyDescent="0.25"/>
    <row r="699" ht="15.75" hidden="1" customHeight="1" x14ac:dyDescent="0.25"/>
    <row r="700" ht="15.75" hidden="1" customHeight="1" x14ac:dyDescent="0.25"/>
    <row r="701" ht="15.75" hidden="1" customHeight="1" x14ac:dyDescent="0.25"/>
    <row r="702" ht="15.75" hidden="1" customHeight="1" x14ac:dyDescent="0.25"/>
    <row r="703" ht="15.75" hidden="1" customHeight="1" x14ac:dyDescent="0.25"/>
    <row r="704" ht="15.75" hidden="1" customHeight="1" x14ac:dyDescent="0.25"/>
    <row r="705" ht="15.75" hidden="1" customHeight="1" x14ac:dyDescent="0.25"/>
    <row r="706" ht="15.75" hidden="1" customHeight="1" x14ac:dyDescent="0.25"/>
    <row r="707" ht="15.75" hidden="1" customHeight="1" x14ac:dyDescent="0.25"/>
    <row r="708" ht="15.75" hidden="1" customHeight="1" x14ac:dyDescent="0.25"/>
    <row r="709" ht="15.75" hidden="1" customHeight="1" x14ac:dyDescent="0.25"/>
    <row r="710" ht="15.75" hidden="1" customHeight="1" x14ac:dyDescent="0.25"/>
    <row r="711" ht="15.75" hidden="1" customHeight="1" x14ac:dyDescent="0.25"/>
    <row r="712" ht="15.75" hidden="1" customHeight="1" x14ac:dyDescent="0.25"/>
    <row r="713" ht="15.75" hidden="1" customHeight="1" x14ac:dyDescent="0.25"/>
    <row r="714" ht="15.75" hidden="1" customHeight="1" x14ac:dyDescent="0.25"/>
    <row r="715" ht="15.75" hidden="1" customHeight="1" x14ac:dyDescent="0.25"/>
    <row r="716" ht="15.75" hidden="1" customHeight="1" x14ac:dyDescent="0.25"/>
    <row r="717" ht="15.75" hidden="1" customHeight="1" x14ac:dyDescent="0.25"/>
    <row r="718" ht="15.75" hidden="1" customHeight="1" x14ac:dyDescent="0.25"/>
    <row r="719" ht="15.75" hidden="1" customHeight="1" x14ac:dyDescent="0.25"/>
    <row r="720" ht="15.75" hidden="1" customHeight="1" x14ac:dyDescent="0.25"/>
    <row r="721" ht="15.75" hidden="1" customHeight="1" x14ac:dyDescent="0.25"/>
    <row r="722" ht="15.75" hidden="1" customHeight="1" x14ac:dyDescent="0.25"/>
    <row r="723" ht="15.75" hidden="1" customHeight="1" x14ac:dyDescent="0.25"/>
    <row r="724" ht="15.75" hidden="1" customHeight="1" x14ac:dyDescent="0.25"/>
    <row r="725" ht="15.75" hidden="1" customHeight="1" x14ac:dyDescent="0.25"/>
    <row r="726" ht="15.75" hidden="1" customHeight="1" x14ac:dyDescent="0.25"/>
    <row r="727" ht="15.75" hidden="1" customHeight="1" x14ac:dyDescent="0.25"/>
    <row r="728" ht="15.75" hidden="1" customHeight="1" x14ac:dyDescent="0.25"/>
    <row r="729" ht="15.75" hidden="1" customHeight="1" x14ac:dyDescent="0.25"/>
    <row r="730" ht="15.75" hidden="1" customHeight="1" x14ac:dyDescent="0.25"/>
    <row r="731" ht="15.75" hidden="1" customHeight="1" x14ac:dyDescent="0.25"/>
    <row r="732" ht="15.75" hidden="1" customHeight="1" x14ac:dyDescent="0.25"/>
    <row r="733" ht="15.75" hidden="1" customHeight="1" x14ac:dyDescent="0.25"/>
    <row r="734" ht="15.75" hidden="1" customHeight="1" x14ac:dyDescent="0.25"/>
    <row r="735" ht="15.75" hidden="1" customHeight="1" x14ac:dyDescent="0.25"/>
    <row r="736" ht="15.75" hidden="1" customHeight="1" x14ac:dyDescent="0.25"/>
    <row r="737" ht="15.75" hidden="1" customHeight="1" x14ac:dyDescent="0.25"/>
    <row r="738" ht="15.75" hidden="1" customHeight="1" x14ac:dyDescent="0.25"/>
    <row r="739" ht="15.75" hidden="1" customHeight="1" x14ac:dyDescent="0.25"/>
    <row r="740" ht="15.75" hidden="1" customHeight="1" x14ac:dyDescent="0.25"/>
    <row r="741" ht="15.75" hidden="1" customHeight="1" x14ac:dyDescent="0.25"/>
    <row r="742" ht="15.75" hidden="1" customHeight="1" x14ac:dyDescent="0.25"/>
    <row r="743" ht="15.75" hidden="1" customHeight="1" x14ac:dyDescent="0.25"/>
    <row r="744" ht="15.75" hidden="1" customHeight="1" x14ac:dyDescent="0.25"/>
    <row r="745" ht="15.75" hidden="1" customHeight="1" x14ac:dyDescent="0.25"/>
    <row r="746" ht="15.75" hidden="1" customHeight="1" x14ac:dyDescent="0.25"/>
    <row r="747" ht="15.75" hidden="1" customHeight="1" x14ac:dyDescent="0.25"/>
    <row r="748" ht="15.75" hidden="1" customHeight="1" x14ac:dyDescent="0.25"/>
    <row r="749" ht="15.75" hidden="1" customHeight="1" x14ac:dyDescent="0.25"/>
    <row r="750" ht="15.75" hidden="1" customHeight="1" x14ac:dyDescent="0.25"/>
    <row r="751" ht="15.75" hidden="1" customHeight="1" x14ac:dyDescent="0.25"/>
    <row r="752" ht="15.75" hidden="1" customHeight="1" x14ac:dyDescent="0.25"/>
    <row r="753" ht="15.75" hidden="1" customHeight="1" x14ac:dyDescent="0.25"/>
    <row r="754" ht="15.75" hidden="1" customHeight="1" x14ac:dyDescent="0.25"/>
    <row r="755" ht="15.75" hidden="1" customHeight="1" x14ac:dyDescent="0.25"/>
    <row r="756" ht="15.75" hidden="1" customHeight="1" x14ac:dyDescent="0.25"/>
    <row r="757" ht="15.75" hidden="1" customHeight="1" x14ac:dyDescent="0.25"/>
    <row r="758" ht="15.75" hidden="1" customHeight="1" x14ac:dyDescent="0.25"/>
    <row r="759" ht="15.75" hidden="1" customHeight="1" x14ac:dyDescent="0.25"/>
    <row r="760" ht="15.75" hidden="1" customHeight="1" x14ac:dyDescent="0.25"/>
    <row r="761" ht="15.75" hidden="1" customHeight="1" x14ac:dyDescent="0.25"/>
    <row r="762" ht="15.75" hidden="1" customHeight="1" x14ac:dyDescent="0.25"/>
    <row r="763" ht="15.75" hidden="1" customHeight="1" x14ac:dyDescent="0.25"/>
    <row r="764" ht="15.75" hidden="1" customHeight="1" x14ac:dyDescent="0.25"/>
    <row r="765" ht="15.75" hidden="1" customHeight="1" x14ac:dyDescent="0.25"/>
    <row r="766" ht="15.75" hidden="1" customHeight="1" x14ac:dyDescent="0.25"/>
    <row r="767" ht="15.75" hidden="1" customHeight="1" x14ac:dyDescent="0.25"/>
    <row r="768" ht="15.75" hidden="1" customHeight="1" x14ac:dyDescent="0.25"/>
    <row r="769" ht="15.75" hidden="1" customHeight="1" x14ac:dyDescent="0.25"/>
    <row r="770" ht="15.75" hidden="1" customHeight="1" x14ac:dyDescent="0.25"/>
    <row r="771" ht="15.75" hidden="1" customHeight="1" x14ac:dyDescent="0.25"/>
    <row r="772" ht="15.75" hidden="1" customHeight="1" x14ac:dyDescent="0.25"/>
    <row r="773" ht="15.75" hidden="1" customHeight="1" x14ac:dyDescent="0.25"/>
    <row r="774" ht="15.75" hidden="1" customHeight="1" x14ac:dyDescent="0.25"/>
    <row r="775" ht="15.75" hidden="1" customHeight="1" x14ac:dyDescent="0.25"/>
    <row r="776" ht="15.75" hidden="1" customHeight="1" x14ac:dyDescent="0.25"/>
    <row r="777" ht="15.75" hidden="1" customHeight="1" x14ac:dyDescent="0.25"/>
    <row r="778" ht="15.75" hidden="1" customHeight="1" x14ac:dyDescent="0.25"/>
    <row r="779" ht="15.75" hidden="1" customHeight="1" x14ac:dyDescent="0.25"/>
    <row r="780" ht="15.75" hidden="1" customHeight="1" x14ac:dyDescent="0.25"/>
    <row r="781" ht="15.75" hidden="1" customHeight="1" x14ac:dyDescent="0.25"/>
    <row r="782" ht="15.75" hidden="1" customHeight="1" x14ac:dyDescent="0.25"/>
    <row r="783" ht="15.75" hidden="1" customHeight="1" x14ac:dyDescent="0.25"/>
    <row r="784" ht="15.75" hidden="1" customHeight="1" x14ac:dyDescent="0.25"/>
    <row r="785" ht="15.75" hidden="1" customHeight="1" x14ac:dyDescent="0.25"/>
    <row r="786" ht="15.75" hidden="1" customHeight="1" x14ac:dyDescent="0.25"/>
    <row r="787" ht="15.75" hidden="1" customHeight="1" x14ac:dyDescent="0.25"/>
    <row r="788" ht="15.75" hidden="1" customHeight="1" x14ac:dyDescent="0.25"/>
    <row r="789" ht="15.75" hidden="1" customHeight="1" x14ac:dyDescent="0.25"/>
    <row r="790" ht="15.75" hidden="1" customHeight="1" x14ac:dyDescent="0.25"/>
    <row r="791" ht="15.75" hidden="1" customHeight="1" x14ac:dyDescent="0.25"/>
    <row r="792" ht="15.75" hidden="1" customHeight="1" x14ac:dyDescent="0.25"/>
    <row r="793" ht="15.75" hidden="1" customHeight="1" x14ac:dyDescent="0.25"/>
    <row r="794" ht="15.75" hidden="1" customHeight="1" x14ac:dyDescent="0.25"/>
    <row r="795" ht="15.75" hidden="1" customHeight="1" x14ac:dyDescent="0.25"/>
    <row r="796" ht="15.75" hidden="1" customHeight="1" x14ac:dyDescent="0.25"/>
    <row r="797" ht="15.75" hidden="1" customHeight="1" x14ac:dyDescent="0.25"/>
    <row r="798" ht="15.75" hidden="1" customHeight="1" x14ac:dyDescent="0.25"/>
    <row r="799" ht="15.75" hidden="1" customHeight="1" x14ac:dyDescent="0.25"/>
    <row r="800" ht="15.75" hidden="1" customHeight="1" x14ac:dyDescent="0.25"/>
    <row r="801" ht="15.75" hidden="1" customHeight="1" x14ac:dyDescent="0.25"/>
    <row r="802" ht="15.75" hidden="1" customHeight="1" x14ac:dyDescent="0.25"/>
    <row r="803" ht="15.75" hidden="1" customHeight="1" x14ac:dyDescent="0.25"/>
    <row r="804" ht="15.75" hidden="1" customHeight="1" x14ac:dyDescent="0.25"/>
    <row r="805" ht="15.75" hidden="1" customHeight="1" x14ac:dyDescent="0.25"/>
    <row r="806" ht="15.75" hidden="1" customHeight="1" x14ac:dyDescent="0.25"/>
    <row r="807" ht="15.75" hidden="1" customHeight="1" x14ac:dyDescent="0.25"/>
    <row r="808" ht="15.75" hidden="1" customHeight="1" x14ac:dyDescent="0.25"/>
    <row r="809" ht="15.75" hidden="1" customHeight="1" x14ac:dyDescent="0.25"/>
    <row r="810" ht="15.75" hidden="1" customHeight="1" x14ac:dyDescent="0.25"/>
    <row r="811" ht="15.75" hidden="1" customHeight="1" x14ac:dyDescent="0.25"/>
    <row r="812" ht="15.75" hidden="1" customHeight="1" x14ac:dyDescent="0.25"/>
    <row r="813" ht="15.75" hidden="1" customHeight="1" x14ac:dyDescent="0.25"/>
    <row r="814" ht="15.75" hidden="1" customHeight="1" x14ac:dyDescent="0.25"/>
    <row r="815" ht="15.75" hidden="1" customHeight="1" x14ac:dyDescent="0.25"/>
    <row r="816" ht="15.75" hidden="1" customHeight="1" x14ac:dyDescent="0.25"/>
    <row r="817" ht="15.75" hidden="1" customHeight="1" x14ac:dyDescent="0.25"/>
    <row r="818" ht="15.75" hidden="1" customHeight="1" x14ac:dyDescent="0.25"/>
    <row r="819" ht="15.75" hidden="1" customHeight="1" x14ac:dyDescent="0.25"/>
    <row r="820" ht="15.75" hidden="1" customHeight="1" x14ac:dyDescent="0.25"/>
    <row r="821" ht="15.75" hidden="1" customHeight="1" x14ac:dyDescent="0.25"/>
    <row r="822" ht="15.75" hidden="1" customHeight="1" x14ac:dyDescent="0.25"/>
    <row r="823" ht="15.75" hidden="1" customHeight="1" x14ac:dyDescent="0.25"/>
    <row r="824" ht="15.75" hidden="1" customHeight="1" x14ac:dyDescent="0.25"/>
    <row r="825" ht="15.75" hidden="1" customHeight="1" x14ac:dyDescent="0.25"/>
    <row r="826" ht="15.75" hidden="1" customHeight="1" x14ac:dyDescent="0.25"/>
    <row r="827" ht="15.75" hidden="1" customHeight="1" x14ac:dyDescent="0.25"/>
    <row r="828" ht="15.75" hidden="1" customHeight="1" x14ac:dyDescent="0.25"/>
    <row r="829" ht="15.75" hidden="1" customHeight="1" x14ac:dyDescent="0.25"/>
    <row r="830" ht="15.75" hidden="1" customHeight="1" x14ac:dyDescent="0.25"/>
    <row r="831" ht="15.75" hidden="1" customHeight="1" x14ac:dyDescent="0.25"/>
    <row r="832" ht="15.75" hidden="1" customHeight="1" x14ac:dyDescent="0.25"/>
    <row r="833" ht="15.75" hidden="1" customHeight="1" x14ac:dyDescent="0.25"/>
    <row r="834" ht="15.75" hidden="1" customHeight="1" x14ac:dyDescent="0.25"/>
    <row r="835" ht="15.75" hidden="1" customHeight="1" x14ac:dyDescent="0.25"/>
    <row r="836" ht="15.75" hidden="1" customHeight="1" x14ac:dyDescent="0.25"/>
    <row r="837" ht="15.75" hidden="1" customHeight="1" x14ac:dyDescent="0.25"/>
    <row r="838" ht="15.75" hidden="1" customHeight="1" x14ac:dyDescent="0.25"/>
    <row r="839" ht="15.75" hidden="1" customHeight="1" x14ac:dyDescent="0.25"/>
    <row r="840" ht="15.75" hidden="1" customHeight="1" x14ac:dyDescent="0.25"/>
    <row r="841" ht="15.75" hidden="1" customHeight="1" x14ac:dyDescent="0.25"/>
    <row r="842" ht="15.75" hidden="1" customHeight="1" x14ac:dyDescent="0.25"/>
    <row r="843" ht="15.75" hidden="1" customHeight="1" x14ac:dyDescent="0.25"/>
    <row r="844" ht="15.75" hidden="1" customHeight="1" x14ac:dyDescent="0.25"/>
    <row r="845" ht="15.75" hidden="1" customHeight="1" x14ac:dyDescent="0.25"/>
    <row r="846" ht="15.75" hidden="1" customHeight="1" x14ac:dyDescent="0.25"/>
    <row r="847" ht="15.75" hidden="1" customHeight="1" x14ac:dyDescent="0.25"/>
    <row r="848" ht="15.75" hidden="1" customHeight="1" x14ac:dyDescent="0.25"/>
    <row r="849" ht="15.75" hidden="1" customHeight="1" x14ac:dyDescent="0.25"/>
    <row r="850" ht="15.75" hidden="1" customHeight="1" x14ac:dyDescent="0.25"/>
    <row r="851" ht="15.75" hidden="1" customHeight="1" x14ac:dyDescent="0.25"/>
    <row r="852" ht="15.75" hidden="1" customHeight="1" x14ac:dyDescent="0.25"/>
    <row r="853" ht="15.75" hidden="1" customHeight="1" x14ac:dyDescent="0.25"/>
    <row r="854" ht="15.75" hidden="1" customHeight="1" x14ac:dyDescent="0.25"/>
    <row r="855" ht="15.75" hidden="1" customHeight="1" x14ac:dyDescent="0.25"/>
    <row r="856" ht="15.75" hidden="1" customHeight="1" x14ac:dyDescent="0.25"/>
    <row r="857" ht="15.75" hidden="1" customHeight="1" x14ac:dyDescent="0.25"/>
    <row r="858" ht="15.75" hidden="1" customHeight="1" x14ac:dyDescent="0.25"/>
    <row r="859" ht="15.75" hidden="1" customHeight="1" x14ac:dyDescent="0.25"/>
    <row r="860" ht="15.75" hidden="1" customHeight="1" x14ac:dyDescent="0.25"/>
    <row r="861" ht="15.75" hidden="1" customHeight="1" x14ac:dyDescent="0.25"/>
    <row r="862" ht="15.75" hidden="1" customHeight="1" x14ac:dyDescent="0.25"/>
    <row r="863" ht="15.75" hidden="1" customHeight="1" x14ac:dyDescent="0.25"/>
    <row r="864" ht="15.75" hidden="1" customHeight="1" x14ac:dyDescent="0.25"/>
    <row r="865" ht="15.75" hidden="1" customHeight="1" x14ac:dyDescent="0.25"/>
    <row r="866" ht="15.75" hidden="1" customHeight="1" x14ac:dyDescent="0.25"/>
    <row r="867" ht="15.75" hidden="1" customHeight="1" x14ac:dyDescent="0.25"/>
    <row r="868" ht="15.75" hidden="1" customHeight="1" x14ac:dyDescent="0.25"/>
    <row r="869" ht="15.75" hidden="1" customHeight="1" x14ac:dyDescent="0.25"/>
    <row r="870" ht="15.75" hidden="1" customHeight="1" x14ac:dyDescent="0.25"/>
    <row r="871" ht="15.75" hidden="1" customHeight="1" x14ac:dyDescent="0.25"/>
    <row r="872" ht="15.75" hidden="1" customHeight="1" x14ac:dyDescent="0.25"/>
    <row r="873" ht="15.75" hidden="1" customHeight="1" x14ac:dyDescent="0.25"/>
    <row r="874" ht="15.75" hidden="1" customHeight="1" x14ac:dyDescent="0.25"/>
    <row r="875" ht="15.75" hidden="1" customHeight="1" x14ac:dyDescent="0.25"/>
    <row r="876" ht="15.75" hidden="1" customHeight="1" x14ac:dyDescent="0.25"/>
    <row r="877" ht="15.75" hidden="1" customHeight="1" x14ac:dyDescent="0.25"/>
    <row r="878" ht="15.75" hidden="1" customHeight="1" x14ac:dyDescent="0.25"/>
    <row r="879" ht="15.75" hidden="1" customHeight="1" x14ac:dyDescent="0.25"/>
    <row r="880" ht="15.75" hidden="1" customHeight="1" x14ac:dyDescent="0.25"/>
    <row r="881" ht="15.75" hidden="1" customHeight="1" x14ac:dyDescent="0.25"/>
    <row r="882" ht="15.75" hidden="1" customHeight="1" x14ac:dyDescent="0.25"/>
    <row r="883" ht="15.75" hidden="1" customHeight="1" x14ac:dyDescent="0.25"/>
    <row r="884" ht="15.75" hidden="1" customHeight="1" x14ac:dyDescent="0.25"/>
    <row r="885" ht="15.75" hidden="1" customHeight="1" x14ac:dyDescent="0.25"/>
    <row r="886" ht="15.75" hidden="1" customHeight="1" x14ac:dyDescent="0.25"/>
    <row r="887" ht="15.75" hidden="1" customHeight="1" x14ac:dyDescent="0.25"/>
    <row r="888" ht="15.75" hidden="1" customHeight="1" x14ac:dyDescent="0.25"/>
    <row r="889" ht="15.75" hidden="1" customHeight="1" x14ac:dyDescent="0.25"/>
    <row r="890" ht="15.75" hidden="1" customHeight="1" x14ac:dyDescent="0.25"/>
    <row r="891" ht="15.75" hidden="1" customHeight="1" x14ac:dyDescent="0.25"/>
    <row r="892" ht="15.75" hidden="1" customHeight="1" x14ac:dyDescent="0.25"/>
    <row r="893" ht="15.75" hidden="1" customHeight="1" x14ac:dyDescent="0.25"/>
    <row r="894" ht="15.75" hidden="1" customHeight="1" x14ac:dyDescent="0.25"/>
    <row r="895" ht="15.75" hidden="1" customHeight="1" x14ac:dyDescent="0.25"/>
    <row r="896" ht="15.75" hidden="1" customHeight="1" x14ac:dyDescent="0.25"/>
    <row r="897" ht="15.75" hidden="1" customHeight="1" x14ac:dyDescent="0.25"/>
    <row r="898" ht="15.75" hidden="1" customHeight="1" x14ac:dyDescent="0.25"/>
    <row r="899" ht="15.75" hidden="1" customHeight="1" x14ac:dyDescent="0.25"/>
    <row r="900" ht="15.75" hidden="1" customHeight="1" x14ac:dyDescent="0.25"/>
    <row r="901" ht="15.75" hidden="1" customHeight="1" x14ac:dyDescent="0.25"/>
    <row r="902" ht="15.75" hidden="1" customHeight="1" x14ac:dyDescent="0.25"/>
    <row r="903" ht="15.75" hidden="1" customHeight="1" x14ac:dyDescent="0.25"/>
    <row r="904" ht="15.75" hidden="1" customHeight="1" x14ac:dyDescent="0.25"/>
    <row r="905" ht="15.75" hidden="1" customHeight="1" x14ac:dyDescent="0.25"/>
    <row r="906" ht="15.75" hidden="1" customHeight="1" x14ac:dyDescent="0.25"/>
    <row r="907" ht="15.75" hidden="1" customHeight="1" x14ac:dyDescent="0.25"/>
    <row r="908" ht="15.75" hidden="1" customHeight="1" x14ac:dyDescent="0.25"/>
    <row r="909" ht="15.75" hidden="1" customHeight="1" x14ac:dyDescent="0.25"/>
    <row r="910" ht="15.75" hidden="1" customHeight="1" x14ac:dyDescent="0.25"/>
    <row r="911" ht="15.75" hidden="1" customHeight="1" x14ac:dyDescent="0.25"/>
    <row r="912" ht="15.75" hidden="1" customHeight="1" x14ac:dyDescent="0.25"/>
    <row r="913" ht="15.75" hidden="1" customHeight="1" x14ac:dyDescent="0.25"/>
    <row r="914" ht="15.75" hidden="1" customHeight="1" x14ac:dyDescent="0.25"/>
    <row r="915" ht="15.75" hidden="1" customHeight="1" x14ac:dyDescent="0.25"/>
    <row r="916" ht="15.75" hidden="1" customHeight="1" x14ac:dyDescent="0.25"/>
    <row r="917" ht="15.75" hidden="1" customHeight="1" x14ac:dyDescent="0.25"/>
    <row r="918" ht="15.75" hidden="1" customHeight="1" x14ac:dyDescent="0.25"/>
    <row r="919" ht="15.75" hidden="1" customHeight="1" x14ac:dyDescent="0.25"/>
    <row r="920" ht="15.75" hidden="1" customHeight="1" x14ac:dyDescent="0.25"/>
    <row r="921" ht="15.75" hidden="1" customHeight="1" x14ac:dyDescent="0.25"/>
    <row r="922" ht="15.75" hidden="1" customHeight="1" x14ac:dyDescent="0.25"/>
    <row r="923" ht="15.75" hidden="1" customHeight="1" x14ac:dyDescent="0.25"/>
    <row r="924" ht="15.75" hidden="1" customHeight="1" x14ac:dyDescent="0.25"/>
    <row r="925" ht="15.75" hidden="1" customHeight="1" x14ac:dyDescent="0.25"/>
    <row r="926" ht="15.75" hidden="1" customHeight="1" x14ac:dyDescent="0.25"/>
    <row r="927" ht="15.75" hidden="1" customHeight="1" x14ac:dyDescent="0.25"/>
    <row r="928" ht="15.75" hidden="1" customHeight="1" x14ac:dyDescent="0.25"/>
    <row r="929" ht="15.75" hidden="1" customHeight="1" x14ac:dyDescent="0.25"/>
    <row r="930" ht="15.75" hidden="1" customHeight="1" x14ac:dyDescent="0.25"/>
    <row r="931" ht="15.75" hidden="1" customHeight="1" x14ac:dyDescent="0.25"/>
    <row r="932" ht="15.75" hidden="1" customHeight="1" x14ac:dyDescent="0.25"/>
    <row r="933" ht="15.75" hidden="1" customHeight="1" x14ac:dyDescent="0.25"/>
    <row r="934" ht="15.75" hidden="1" customHeight="1" x14ac:dyDescent="0.25"/>
    <row r="935" ht="15.75" hidden="1" customHeight="1" x14ac:dyDescent="0.25"/>
    <row r="936" ht="15.75" hidden="1" customHeight="1" x14ac:dyDescent="0.25"/>
    <row r="937" ht="15.75" hidden="1" customHeight="1" x14ac:dyDescent="0.25"/>
    <row r="938" ht="15.75" hidden="1" customHeight="1" x14ac:dyDescent="0.25"/>
    <row r="939" ht="15.75" hidden="1" customHeight="1" x14ac:dyDescent="0.25"/>
    <row r="940" ht="15.75" hidden="1" customHeight="1" x14ac:dyDescent="0.25"/>
    <row r="941" ht="15.75" hidden="1" customHeight="1" x14ac:dyDescent="0.25"/>
    <row r="942" ht="15.75" hidden="1" customHeight="1" x14ac:dyDescent="0.25"/>
    <row r="943" ht="15.75" hidden="1" customHeight="1" x14ac:dyDescent="0.25"/>
    <row r="944" ht="15.75" hidden="1" customHeight="1" x14ac:dyDescent="0.25"/>
    <row r="945" ht="15.75" hidden="1" customHeight="1" x14ac:dyDescent="0.25"/>
    <row r="946" ht="15.75" hidden="1" customHeight="1" x14ac:dyDescent="0.25"/>
    <row r="947" ht="15.75" hidden="1" customHeight="1" x14ac:dyDescent="0.25"/>
    <row r="948" ht="15.75" hidden="1" customHeight="1" x14ac:dyDescent="0.25"/>
    <row r="949" ht="15.75" hidden="1" customHeight="1" x14ac:dyDescent="0.25"/>
    <row r="950" ht="15.75" hidden="1" customHeight="1" x14ac:dyDescent="0.25"/>
    <row r="951" ht="15.75" hidden="1" customHeight="1" x14ac:dyDescent="0.25"/>
    <row r="952" ht="15.75" hidden="1" customHeight="1" x14ac:dyDescent="0.25"/>
    <row r="953" ht="15.75" hidden="1" customHeight="1" x14ac:dyDescent="0.25"/>
    <row r="954" ht="15.75" hidden="1" customHeight="1" x14ac:dyDescent="0.25"/>
    <row r="955" ht="15.75" hidden="1" customHeight="1" x14ac:dyDescent="0.25"/>
    <row r="956" ht="15.75" hidden="1" customHeight="1" x14ac:dyDescent="0.25"/>
    <row r="957" ht="15.75" hidden="1" customHeight="1" x14ac:dyDescent="0.25"/>
    <row r="958" ht="15.75" hidden="1" customHeight="1" x14ac:dyDescent="0.25"/>
    <row r="959" ht="15.75" hidden="1" customHeight="1" x14ac:dyDescent="0.25"/>
    <row r="960" ht="15.75" hidden="1" customHeight="1" x14ac:dyDescent="0.25"/>
    <row r="961" ht="15.75" hidden="1" customHeight="1" x14ac:dyDescent="0.25"/>
    <row r="962" ht="15.75" hidden="1" customHeight="1" x14ac:dyDescent="0.25"/>
    <row r="963" ht="15.75" hidden="1" customHeight="1" x14ac:dyDescent="0.25"/>
    <row r="964" ht="15.75" hidden="1" customHeight="1" x14ac:dyDescent="0.25"/>
    <row r="965" ht="15.75" hidden="1" customHeight="1" x14ac:dyDescent="0.25"/>
    <row r="966" ht="15.75" hidden="1" customHeight="1" x14ac:dyDescent="0.25"/>
    <row r="967" ht="15.75" hidden="1" customHeight="1" x14ac:dyDescent="0.25"/>
    <row r="968" ht="15.75" hidden="1" customHeight="1" x14ac:dyDescent="0.25"/>
    <row r="969" ht="15.75" hidden="1" customHeight="1" x14ac:dyDescent="0.25"/>
    <row r="970" ht="15.75" hidden="1" customHeight="1" x14ac:dyDescent="0.25"/>
    <row r="971" ht="15.75" hidden="1" customHeight="1" x14ac:dyDescent="0.25"/>
    <row r="972" ht="15.75" hidden="1" customHeight="1" x14ac:dyDescent="0.25"/>
    <row r="973" ht="15.75" hidden="1" customHeight="1" x14ac:dyDescent="0.25"/>
    <row r="974" ht="15.75" hidden="1" customHeight="1" x14ac:dyDescent="0.25"/>
    <row r="975" ht="15.75" hidden="1" customHeight="1" x14ac:dyDescent="0.25"/>
    <row r="976" ht="15.75" hidden="1" customHeight="1" x14ac:dyDescent="0.25"/>
    <row r="977" ht="15.75" hidden="1" customHeight="1" x14ac:dyDescent="0.25"/>
    <row r="978" ht="15.75" hidden="1" customHeight="1" x14ac:dyDescent="0.25"/>
    <row r="979" ht="15.75" hidden="1" customHeight="1" x14ac:dyDescent="0.25"/>
    <row r="980" ht="15.75" hidden="1" customHeight="1" x14ac:dyDescent="0.25"/>
    <row r="981" ht="15.75" hidden="1" customHeight="1" x14ac:dyDescent="0.25"/>
    <row r="982" ht="15.75" hidden="1" customHeight="1" x14ac:dyDescent="0.25"/>
    <row r="983" ht="15.75" hidden="1" customHeight="1" x14ac:dyDescent="0.25"/>
    <row r="984" ht="15.75" hidden="1" customHeight="1" x14ac:dyDescent="0.25"/>
    <row r="985" ht="15.75" hidden="1" customHeight="1" x14ac:dyDescent="0.25"/>
    <row r="986" ht="15.75" hidden="1" customHeight="1" x14ac:dyDescent="0.25"/>
    <row r="987" ht="15.75" hidden="1" customHeight="1" x14ac:dyDescent="0.25"/>
    <row r="988" ht="15.75" hidden="1" customHeight="1" x14ac:dyDescent="0.25"/>
    <row r="989" ht="15.75" hidden="1" customHeight="1" x14ac:dyDescent="0.25"/>
    <row r="990" ht="15.75" hidden="1" customHeight="1" x14ac:dyDescent="0.25"/>
    <row r="991" ht="15.75" hidden="1" customHeight="1" x14ac:dyDescent="0.25"/>
    <row r="992" ht="15.75" hidden="1" customHeight="1" x14ac:dyDescent="0.25"/>
    <row r="993" ht="15.75" hidden="1" customHeight="1" x14ac:dyDescent="0.25"/>
    <row r="994" ht="15.75" hidden="1" customHeight="1" x14ac:dyDescent="0.25"/>
    <row r="995" ht="15.75" hidden="1" customHeight="1" x14ac:dyDescent="0.25"/>
    <row r="996" ht="15.75" hidden="1" customHeight="1" x14ac:dyDescent="0.25"/>
    <row r="997" ht="15.75" hidden="1" customHeight="1" x14ac:dyDescent="0.25"/>
    <row r="998" ht="15.75" hidden="1" customHeight="1" x14ac:dyDescent="0.25"/>
    <row r="999" ht="15.75" hidden="1" customHeight="1" x14ac:dyDescent="0.25"/>
    <row r="1000" ht="15.75" hidden="1" customHeight="1" x14ac:dyDescent="0.25"/>
    <row r="1001" ht="15.75" hidden="1" customHeight="1" x14ac:dyDescent="0.25"/>
    <row r="1002" ht="15" hidden="1" customHeight="1" x14ac:dyDescent="0.25"/>
    <row r="1003" ht="15" hidden="1" customHeight="1" x14ac:dyDescent="0.25"/>
    <row r="1004" ht="15" hidden="1" customHeight="1" x14ac:dyDescent="0.25"/>
  </sheetData>
  <autoFilter ref="B1:B1004" xr:uid="{4D026ADF-1AC0-4D4C-A591-A6F52965811D}">
    <filterColumn colId="0">
      <customFilters>
        <customFilter operator="notEqual" val=" "/>
      </customFilters>
    </filterColumn>
  </autoFilter>
  <conditionalFormatting sqref="B1:C5 B7:C107">
    <cfRule type="expression" dxfId="3" priority="1">
      <formula>COUNTIFS(B:B, B2, C:C, "&lt;&gt;"&amp;C2) &gt; 0</formula>
    </cfRule>
    <cfRule type="expression" priority="2">
      <formula>COUNTIFS(B:B, B2, C:C, "&lt;&gt;"&amp;C2) &gt; 0</formula>
    </cfRule>
    <cfRule type="expression" priority="3">
      <formula>COUNTIFS(B:B, B2, C:C, "&lt;&gt;"&amp;C2) &gt; 0</formula>
    </cfRule>
  </conditionalFormatting>
  <conditionalFormatting sqref="B6:C6">
    <cfRule type="expression" dxfId="2" priority="11">
      <formula>COUNTIFS(B:B, #REF!, C:C, "&lt;&gt;"&amp;#REF!) &gt; 0</formula>
    </cfRule>
    <cfRule type="expression" priority="12">
      <formula>COUNTIFS(B:B, #REF!, C:C, "&lt;&gt;"&amp;#REF!) &gt; 0</formula>
    </cfRule>
    <cfRule type="expression" priority="13">
      <formula>COUNTIFS(B:B, #REF!, C:C, "&lt;&gt;"&amp;#REF!) &gt; 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C603-675D-4198-B8B1-28FD273BC9F5}">
  <dimension ref="A3:C9"/>
  <sheetViews>
    <sheetView workbookViewId="0">
      <selection activeCell="D1" sqref="D1:D1048576"/>
    </sheetView>
  </sheetViews>
  <sheetFormatPr defaultRowHeight="15" x14ac:dyDescent="0.25"/>
  <cols>
    <col min="1" max="1" width="13.140625" bestFit="1" customWidth="1"/>
    <col min="2" max="3" width="22.42578125" bestFit="1" customWidth="1"/>
  </cols>
  <sheetData>
    <row r="3" spans="1:3" x14ac:dyDescent="0.25">
      <c r="A3" s="6" t="s">
        <v>153</v>
      </c>
      <c r="B3" t="s">
        <v>155</v>
      </c>
    </row>
    <row r="4" spans="1:3" x14ac:dyDescent="0.25">
      <c r="A4" s="7">
        <v>1001</v>
      </c>
      <c r="B4" s="5">
        <v>17</v>
      </c>
      <c r="C4" t="str">
        <f>IF(COUNTIFS(A:A, A4, B:B, B8) = 1, "Unique", "Mismatch")</f>
        <v>Mismatch</v>
      </c>
    </row>
    <row r="5" spans="1:3" x14ac:dyDescent="0.25">
      <c r="A5" s="7">
        <v>1002</v>
      </c>
      <c r="B5" s="5">
        <v>14</v>
      </c>
      <c r="C5" t="str">
        <f>IF(COUNTIFS(A:A, A5, B:B, B9) = 1, "Unique", "Mismatch")</f>
        <v>Mismatch</v>
      </c>
    </row>
    <row r="6" spans="1:3" x14ac:dyDescent="0.25">
      <c r="A6" s="7">
        <v>1003</v>
      </c>
      <c r="B6" s="5">
        <v>24</v>
      </c>
      <c r="C6" t="str">
        <f>IF(COUNTIFS(A:A, A6, B:B, B10) = 1, "Unique", "Mismatch")</f>
        <v>Mismatch</v>
      </c>
    </row>
    <row r="7" spans="1:3" x14ac:dyDescent="0.25">
      <c r="A7" s="7">
        <v>1004</v>
      </c>
      <c r="B7" s="5">
        <v>27</v>
      </c>
      <c r="C7" t="str">
        <f>IF(COUNTIFS(A:A, A7, B:B, B11) = 1, "Unique", "Mismatch")</f>
        <v>Mismatch</v>
      </c>
    </row>
    <row r="8" spans="1:3" x14ac:dyDescent="0.25">
      <c r="A8" s="7">
        <v>1005</v>
      </c>
      <c r="B8" s="5">
        <v>25</v>
      </c>
      <c r="C8" t="str">
        <f>IF(COUNTIFS(A:A, A8, B:B, B12) = 1, "Unique", "Mismatch")</f>
        <v>Mismatch</v>
      </c>
    </row>
    <row r="9" spans="1:3" x14ac:dyDescent="0.25">
      <c r="A9" s="7" t="s">
        <v>154</v>
      </c>
      <c r="B9" s="5">
        <v>107</v>
      </c>
    </row>
  </sheetData>
  <conditionalFormatting sqref="A3:B9">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526C-66C6-4187-BF84-8471047E99C7}">
  <dimension ref="A1:H11"/>
  <sheetViews>
    <sheetView showGridLines="0" topLeftCell="A4" workbookViewId="0">
      <selection activeCell="A10" sqref="A10"/>
    </sheetView>
  </sheetViews>
  <sheetFormatPr defaultRowHeight="15" x14ac:dyDescent="0.25"/>
  <cols>
    <col min="1" max="1" width="66.28515625" style="13" customWidth="1"/>
  </cols>
  <sheetData>
    <row r="1" spans="1:8" ht="23.25" x14ac:dyDescent="0.35">
      <c r="A1" s="10" t="s">
        <v>148</v>
      </c>
    </row>
    <row r="2" spans="1:8" x14ac:dyDescent="0.25">
      <c r="A2" s="11" t="s">
        <v>149</v>
      </c>
    </row>
    <row r="3" spans="1:8" ht="30" x14ac:dyDescent="0.25">
      <c r="A3" s="12" t="s">
        <v>150</v>
      </c>
    </row>
    <row r="5" spans="1:8" x14ac:dyDescent="0.25">
      <c r="A5" s="11" t="s">
        <v>151</v>
      </c>
    </row>
    <row r="6" spans="1:8" x14ac:dyDescent="0.25">
      <c r="A6" s="12" t="s">
        <v>152</v>
      </c>
    </row>
    <row r="8" spans="1:8" x14ac:dyDescent="0.25">
      <c r="H8" s="4"/>
    </row>
    <row r="9" spans="1:8" x14ac:dyDescent="0.25">
      <c r="A9" s="11" t="s">
        <v>158</v>
      </c>
    </row>
    <row r="10" spans="1:8" ht="240" x14ac:dyDescent="0.25">
      <c r="A10" s="38" t="s">
        <v>188</v>
      </c>
      <c r="F10" s="4"/>
    </row>
    <row r="11" spans="1:8" x14ac:dyDescent="0.25">
      <c r="E1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5F32-8FF8-4854-8E9C-861505E30AC1}">
  <dimension ref="A1:D15"/>
  <sheetViews>
    <sheetView showGridLines="0" zoomScale="80" zoomScaleNormal="80" workbookViewId="0">
      <selection activeCell="D11" sqref="D11"/>
    </sheetView>
  </sheetViews>
  <sheetFormatPr defaultRowHeight="15" x14ac:dyDescent="0.25"/>
  <cols>
    <col min="1" max="1" width="81.85546875" style="13" customWidth="1"/>
    <col min="4" max="4" width="255.7109375" style="13" bestFit="1" customWidth="1"/>
  </cols>
  <sheetData>
    <row r="1" spans="1:4" x14ac:dyDescent="0.25">
      <c r="A1" s="15" t="s">
        <v>165</v>
      </c>
    </row>
    <row r="2" spans="1:4" ht="45" customHeight="1" x14ac:dyDescent="0.25">
      <c r="A2" s="12" t="s">
        <v>166</v>
      </c>
      <c r="C2" s="15"/>
      <c r="D2" s="3"/>
    </row>
    <row r="3" spans="1:4" x14ac:dyDescent="0.25">
      <c r="D3"/>
    </row>
    <row r="4" spans="1:4" x14ac:dyDescent="0.25">
      <c r="A4" s="15" t="s">
        <v>167</v>
      </c>
      <c r="D4" s="3"/>
    </row>
    <row r="5" spans="1:4" ht="45" x14ac:dyDescent="0.25">
      <c r="A5" s="12" t="s">
        <v>168</v>
      </c>
      <c r="D5"/>
    </row>
    <row r="6" spans="1:4" x14ac:dyDescent="0.25">
      <c r="A6"/>
      <c r="D6" s="3"/>
    </row>
    <row r="7" spans="1:4" ht="60" x14ac:dyDescent="0.25">
      <c r="A7" s="12" t="s">
        <v>172</v>
      </c>
      <c r="D7"/>
    </row>
    <row r="8" spans="1:4" x14ac:dyDescent="0.25">
      <c r="A8"/>
      <c r="D8" s="3"/>
    </row>
    <row r="9" spans="1:4" ht="60" x14ac:dyDescent="0.25">
      <c r="A9" s="12" t="s">
        <v>169</v>
      </c>
    </row>
    <row r="10" spans="1:4" x14ac:dyDescent="0.25">
      <c r="A10"/>
      <c r="D10"/>
    </row>
    <row r="11" spans="1:4" ht="45" x14ac:dyDescent="0.25">
      <c r="A11" s="12" t="s">
        <v>170</v>
      </c>
      <c r="D11" s="3"/>
    </row>
    <row r="12" spans="1:4" x14ac:dyDescent="0.25">
      <c r="D12"/>
    </row>
    <row r="13" spans="1:4" x14ac:dyDescent="0.25">
      <c r="D13" s="3"/>
    </row>
    <row r="14" spans="1:4" x14ac:dyDescent="0.25">
      <c r="D14" s="3"/>
    </row>
    <row r="15" spans="1:4" x14ac:dyDescent="0.25">
      <c r="D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EBEE-5691-4DA8-9D33-C87D5713CAAF}">
  <dimension ref="A1:R29"/>
  <sheetViews>
    <sheetView showGridLines="0" tabSelected="1" zoomScale="96" zoomScaleNormal="96" workbookViewId="0">
      <selection activeCell="R10" sqref="R10"/>
    </sheetView>
  </sheetViews>
  <sheetFormatPr defaultRowHeight="15" x14ac:dyDescent="0.25"/>
  <cols>
    <col min="1" max="16" width="9.140625" style="17"/>
    <col min="17" max="17" width="4.5703125" style="17" customWidth="1"/>
    <col min="18" max="18" width="37.140625" style="34" customWidth="1"/>
    <col min="19" max="16384" width="9.140625" style="17"/>
  </cols>
  <sheetData>
    <row r="1" spans="1:18" x14ac:dyDescent="0.25">
      <c r="B1" s="25"/>
      <c r="C1" s="25"/>
      <c r="D1" s="25"/>
      <c r="E1" s="25"/>
      <c r="F1" s="25"/>
      <c r="G1" s="25"/>
      <c r="H1" s="25"/>
      <c r="I1" s="25"/>
      <c r="J1" s="25"/>
      <c r="K1" s="25"/>
      <c r="L1" s="25"/>
      <c r="M1" s="25"/>
      <c r="N1" s="25"/>
      <c r="O1" s="25"/>
      <c r="P1" s="25"/>
    </row>
    <row r="2" spans="1:18" x14ac:dyDescent="0.25">
      <c r="A2" s="18"/>
      <c r="B2" s="25"/>
      <c r="C2" s="25"/>
      <c r="D2" s="25"/>
      <c r="E2" s="25"/>
      <c r="F2" s="25"/>
      <c r="G2" s="25"/>
      <c r="H2" s="25"/>
      <c r="I2" s="25"/>
      <c r="J2" s="25"/>
      <c r="K2" s="25"/>
      <c r="L2" s="25"/>
      <c r="M2" s="25"/>
      <c r="N2" s="25"/>
      <c r="O2" s="25"/>
      <c r="P2" s="25"/>
    </row>
    <row r="3" spans="1:18" x14ac:dyDescent="0.25">
      <c r="B3" s="25"/>
      <c r="C3" s="25"/>
      <c r="D3" s="25"/>
      <c r="E3" s="25"/>
      <c r="F3" s="25"/>
      <c r="G3" s="25"/>
      <c r="H3" s="25"/>
      <c r="I3" s="25"/>
      <c r="J3" s="25"/>
      <c r="K3" s="25"/>
      <c r="L3" s="25"/>
      <c r="M3" s="25"/>
      <c r="N3" s="25"/>
      <c r="O3" s="25"/>
      <c r="P3" s="25"/>
    </row>
    <row r="4" spans="1:18" ht="1.5" customHeight="1" x14ac:dyDescent="0.25">
      <c r="A4" s="18"/>
      <c r="B4" s="25"/>
      <c r="C4" s="25"/>
      <c r="D4" s="25"/>
      <c r="E4" s="25"/>
      <c r="F4" s="25"/>
      <c r="G4" s="25"/>
      <c r="H4" s="25"/>
      <c r="I4" s="25"/>
      <c r="J4" s="25"/>
      <c r="K4" s="25"/>
      <c r="L4" s="25"/>
      <c r="M4" s="25"/>
      <c r="N4" s="25"/>
      <c r="O4" s="25"/>
      <c r="P4" s="25"/>
    </row>
    <row r="5" spans="1:18" x14ac:dyDescent="0.25">
      <c r="B5" s="25"/>
      <c r="C5" s="25"/>
      <c r="D5" s="25"/>
      <c r="E5" s="25"/>
      <c r="F5" s="25"/>
      <c r="G5" s="25"/>
      <c r="H5" s="25"/>
      <c r="I5" s="25"/>
      <c r="J5" s="25"/>
      <c r="K5" s="25"/>
      <c r="L5" s="25"/>
      <c r="M5" s="25"/>
      <c r="N5" s="25"/>
      <c r="O5" s="25"/>
      <c r="P5" s="25"/>
    </row>
    <row r="6" spans="1:18" ht="19.5" customHeight="1" x14ac:dyDescent="0.25">
      <c r="A6" s="18"/>
      <c r="B6" s="25"/>
      <c r="C6" s="25"/>
      <c r="D6" s="25"/>
      <c r="E6" s="25"/>
      <c r="F6" s="25"/>
      <c r="G6" s="25"/>
      <c r="H6" s="25"/>
      <c r="I6" s="25"/>
      <c r="J6" s="25"/>
      <c r="K6" s="25"/>
      <c r="L6" s="25"/>
      <c r="M6" s="25"/>
      <c r="N6" s="25"/>
      <c r="O6" s="25"/>
      <c r="P6" s="25"/>
      <c r="R6" s="17"/>
    </row>
    <row r="7" spans="1:18" x14ac:dyDescent="0.25">
      <c r="B7" s="25"/>
      <c r="C7" s="25"/>
      <c r="D7" s="25"/>
      <c r="E7" s="25"/>
      <c r="F7" s="25"/>
      <c r="G7" s="25"/>
      <c r="H7" s="25"/>
      <c r="I7" s="25"/>
      <c r="J7" s="25"/>
      <c r="K7" s="25"/>
      <c r="L7" s="25"/>
      <c r="M7" s="25"/>
      <c r="N7" s="25"/>
      <c r="O7" s="25"/>
      <c r="P7" s="25"/>
    </row>
    <row r="8" spans="1:18" x14ac:dyDescent="0.25">
      <c r="A8" s="18"/>
      <c r="B8" s="25"/>
      <c r="C8" s="25"/>
      <c r="D8" s="25"/>
      <c r="E8" s="25"/>
      <c r="F8" s="25"/>
      <c r="G8" s="25"/>
      <c r="H8" s="25"/>
      <c r="I8" s="25"/>
      <c r="J8" s="25"/>
      <c r="K8" s="25"/>
      <c r="L8" s="25"/>
      <c r="M8" s="25"/>
      <c r="N8" s="25"/>
      <c r="O8" s="25"/>
      <c r="P8" s="25"/>
    </row>
    <row r="9" spans="1:18" x14ac:dyDescent="0.25">
      <c r="B9" s="25"/>
      <c r="C9" s="25"/>
      <c r="D9" s="25"/>
      <c r="E9" s="25"/>
      <c r="F9" s="25"/>
      <c r="G9" s="25"/>
      <c r="H9" s="25"/>
      <c r="I9" s="25"/>
      <c r="J9" s="25"/>
      <c r="K9" s="25"/>
      <c r="L9" s="25"/>
      <c r="M9" s="25"/>
      <c r="N9" s="25"/>
      <c r="O9" s="25"/>
      <c r="P9" s="25"/>
    </row>
    <row r="10" spans="1:18" x14ac:dyDescent="0.25">
      <c r="B10" s="25"/>
      <c r="C10" s="25"/>
      <c r="D10" s="25"/>
      <c r="E10" s="25"/>
      <c r="F10" s="25"/>
      <c r="G10" s="25"/>
      <c r="H10" s="25"/>
      <c r="I10" s="25"/>
      <c r="J10" s="25"/>
      <c r="K10" s="25"/>
      <c r="L10" s="25"/>
      <c r="M10" s="25"/>
      <c r="N10" s="25"/>
      <c r="O10" s="25"/>
      <c r="P10" s="25"/>
    </row>
    <row r="11" spans="1:18" x14ac:dyDescent="0.25">
      <c r="B11" s="25"/>
      <c r="C11" s="25"/>
      <c r="D11" s="25"/>
      <c r="E11" s="25"/>
      <c r="F11" s="25"/>
      <c r="G11" s="25"/>
      <c r="H11" s="25"/>
      <c r="I11" s="25"/>
      <c r="J11" s="25"/>
      <c r="K11" s="25"/>
      <c r="L11" s="25"/>
      <c r="M11" s="25"/>
      <c r="N11" s="25"/>
      <c r="O11" s="25"/>
      <c r="P11" s="25"/>
    </row>
    <row r="12" spans="1:18" x14ac:dyDescent="0.25">
      <c r="B12" s="25"/>
      <c r="C12" s="25"/>
      <c r="D12" s="25"/>
      <c r="E12" s="25"/>
      <c r="F12" s="25"/>
      <c r="G12" s="25"/>
      <c r="H12" s="25"/>
      <c r="I12" s="25"/>
      <c r="J12" s="25"/>
      <c r="K12" s="25"/>
      <c r="L12" s="25"/>
      <c r="M12" s="25"/>
      <c r="N12" s="25"/>
      <c r="O12" s="25"/>
      <c r="P12" s="25"/>
    </row>
    <row r="13" spans="1:18" x14ac:dyDescent="0.25">
      <c r="B13" s="25"/>
      <c r="C13" s="25"/>
      <c r="D13" s="25"/>
      <c r="E13" s="25"/>
      <c r="F13" s="25"/>
      <c r="G13" s="25"/>
      <c r="H13" s="25"/>
      <c r="I13" s="25"/>
      <c r="J13" s="25"/>
      <c r="K13" s="25"/>
      <c r="L13" s="25"/>
      <c r="M13" s="25"/>
      <c r="N13" s="25"/>
      <c r="O13" s="25"/>
      <c r="P13" s="25"/>
    </row>
    <row r="14" spans="1:18" x14ac:dyDescent="0.25">
      <c r="B14" s="25"/>
      <c r="C14" s="25"/>
      <c r="D14" s="25"/>
      <c r="E14" s="25"/>
      <c r="F14" s="25"/>
      <c r="G14" s="25"/>
      <c r="H14" s="25"/>
      <c r="I14" s="25"/>
      <c r="J14" s="25"/>
      <c r="K14" s="25"/>
      <c r="L14" s="25"/>
      <c r="M14" s="25"/>
      <c r="N14" s="25"/>
      <c r="O14" s="25"/>
      <c r="P14" s="25"/>
    </row>
    <row r="15" spans="1:18" x14ac:dyDescent="0.25">
      <c r="B15" s="25"/>
      <c r="C15" s="25"/>
      <c r="D15" s="25"/>
      <c r="E15" s="25"/>
      <c r="F15" s="25"/>
      <c r="G15" s="25"/>
      <c r="H15" s="25"/>
      <c r="I15" s="25"/>
      <c r="J15" s="25"/>
      <c r="K15" s="25"/>
      <c r="L15" s="25"/>
      <c r="M15" s="25"/>
      <c r="N15" s="25"/>
      <c r="O15" s="25"/>
      <c r="P15" s="25"/>
    </row>
    <row r="16" spans="1:18" x14ac:dyDescent="0.25">
      <c r="B16" s="25"/>
      <c r="C16" s="25"/>
      <c r="D16" s="25"/>
      <c r="E16" s="25"/>
      <c r="F16" s="25"/>
      <c r="G16" s="25"/>
      <c r="H16" s="25"/>
      <c r="I16" s="25"/>
      <c r="J16" s="25"/>
      <c r="K16" s="25"/>
      <c r="L16" s="25"/>
      <c r="M16" s="25"/>
      <c r="N16" s="25"/>
      <c r="O16" s="25"/>
      <c r="P16" s="25"/>
    </row>
    <row r="17" spans="2:18" x14ac:dyDescent="0.25">
      <c r="B17" s="25"/>
      <c r="C17" s="25"/>
      <c r="D17" s="25"/>
      <c r="E17" s="25"/>
      <c r="F17" s="25"/>
      <c r="G17" s="25"/>
      <c r="H17" s="25"/>
      <c r="I17" s="25"/>
      <c r="J17" s="25"/>
      <c r="K17" s="25"/>
      <c r="L17" s="25"/>
      <c r="M17" s="25"/>
      <c r="N17" s="25"/>
      <c r="O17" s="25"/>
      <c r="P17" s="25"/>
    </row>
    <row r="18" spans="2:18" x14ac:dyDescent="0.25">
      <c r="B18" s="25"/>
      <c r="C18" s="25"/>
      <c r="D18" s="25"/>
      <c r="E18" s="25"/>
      <c r="F18" s="25"/>
      <c r="G18" s="25"/>
      <c r="H18" s="25"/>
      <c r="I18" s="25"/>
      <c r="J18" s="25"/>
      <c r="K18" s="25"/>
      <c r="L18" s="25"/>
      <c r="M18" s="25"/>
      <c r="N18" s="25"/>
      <c r="O18" s="25"/>
      <c r="P18" s="25"/>
    </row>
    <row r="19" spans="2:18" x14ac:dyDescent="0.25">
      <c r="B19" s="25"/>
      <c r="C19" s="25"/>
      <c r="D19" s="25"/>
      <c r="E19" s="25"/>
      <c r="F19" s="25"/>
      <c r="G19" s="25"/>
      <c r="H19" s="25"/>
      <c r="I19" s="25"/>
      <c r="J19" s="25"/>
      <c r="K19" s="25"/>
      <c r="L19" s="25"/>
      <c r="M19" s="25"/>
      <c r="N19" s="25"/>
      <c r="O19" s="25"/>
      <c r="P19" s="25"/>
    </row>
    <row r="20" spans="2:18" x14ac:dyDescent="0.25">
      <c r="B20" s="25"/>
      <c r="C20" s="25"/>
      <c r="D20" s="25"/>
      <c r="E20" s="25"/>
      <c r="F20" s="25"/>
      <c r="G20" s="25"/>
      <c r="H20" s="25"/>
      <c r="I20" s="25"/>
      <c r="J20" s="25"/>
      <c r="K20" s="25"/>
      <c r="L20" s="25"/>
      <c r="M20" s="25"/>
      <c r="N20" s="25"/>
      <c r="O20" s="25"/>
      <c r="P20" s="25"/>
    </row>
    <row r="21" spans="2:18" x14ac:dyDescent="0.25">
      <c r="B21" s="25"/>
      <c r="C21" s="25"/>
      <c r="D21" s="25"/>
      <c r="E21" s="25"/>
      <c r="F21" s="25"/>
      <c r="G21" s="25"/>
      <c r="H21" s="25"/>
      <c r="I21" s="25"/>
      <c r="J21" s="25"/>
      <c r="K21" s="25"/>
      <c r="L21" s="25"/>
      <c r="M21" s="25"/>
      <c r="N21" s="25"/>
      <c r="O21" s="25"/>
      <c r="P21" s="25"/>
    </row>
    <row r="22" spans="2:18" x14ac:dyDescent="0.25">
      <c r="B22" s="25"/>
      <c r="C22" s="25"/>
      <c r="D22" s="25"/>
      <c r="E22" s="25"/>
      <c r="F22" s="25"/>
      <c r="G22" s="25"/>
      <c r="H22" s="25"/>
      <c r="I22" s="25"/>
      <c r="J22" s="25"/>
      <c r="K22" s="25"/>
      <c r="L22" s="25"/>
      <c r="M22" s="25"/>
      <c r="N22" s="25"/>
      <c r="O22" s="25"/>
      <c r="P22" s="25"/>
    </row>
    <row r="23" spans="2:18" x14ac:dyDescent="0.25">
      <c r="B23" s="25"/>
      <c r="C23" s="25"/>
      <c r="D23" s="25"/>
      <c r="E23" s="25"/>
      <c r="F23" s="25"/>
      <c r="G23" s="25"/>
      <c r="H23" s="25"/>
      <c r="I23" s="25"/>
      <c r="J23" s="25"/>
      <c r="K23" s="25"/>
      <c r="L23" s="25"/>
      <c r="M23" s="25"/>
      <c r="N23" s="25"/>
      <c r="O23" s="25"/>
      <c r="P23" s="25"/>
    </row>
    <row r="24" spans="2:18" x14ac:dyDescent="0.25">
      <c r="B24" s="25"/>
      <c r="C24" s="25"/>
      <c r="D24" s="25"/>
      <c r="E24" s="25"/>
      <c r="F24" s="25"/>
      <c r="G24" s="25"/>
      <c r="H24" s="25"/>
      <c r="I24" s="25"/>
      <c r="J24" s="25"/>
      <c r="K24" s="25"/>
      <c r="L24" s="25"/>
      <c r="M24" s="25"/>
      <c r="N24" s="25"/>
      <c r="O24" s="25"/>
      <c r="P24" s="25"/>
    </row>
    <row r="25" spans="2:18" x14ac:dyDescent="0.25">
      <c r="B25" s="25"/>
      <c r="C25" s="25"/>
      <c r="D25" s="25"/>
      <c r="E25" s="25"/>
      <c r="F25" s="25"/>
      <c r="G25" s="25"/>
      <c r="H25" s="25"/>
      <c r="I25" s="25"/>
      <c r="J25" s="25"/>
      <c r="K25" s="25"/>
      <c r="L25" s="25"/>
      <c r="M25" s="25"/>
      <c r="N25" s="25"/>
      <c r="O25" s="25"/>
      <c r="P25" s="25"/>
    </row>
    <row r="26" spans="2:18" x14ac:dyDescent="0.25">
      <c r="B26" s="25"/>
      <c r="C26" s="25"/>
      <c r="D26" s="25"/>
      <c r="E26" s="25"/>
      <c r="F26" s="25"/>
      <c r="G26" s="25"/>
      <c r="H26" s="25"/>
      <c r="I26" s="25"/>
      <c r="J26" s="25"/>
      <c r="K26" s="25"/>
      <c r="L26" s="25"/>
      <c r="M26" s="25"/>
      <c r="N26" s="25"/>
      <c r="O26" s="25"/>
      <c r="P26" s="25"/>
    </row>
    <row r="27" spans="2:18" x14ac:dyDescent="0.25">
      <c r="B27" s="25"/>
      <c r="C27" s="25"/>
      <c r="D27" s="25"/>
      <c r="E27" s="25"/>
      <c r="F27" s="25"/>
      <c r="G27" s="25"/>
      <c r="H27" s="25"/>
      <c r="I27" s="25"/>
      <c r="J27" s="25"/>
      <c r="K27" s="25"/>
      <c r="L27" s="25"/>
      <c r="M27" s="25"/>
      <c r="N27" s="25"/>
      <c r="O27" s="25"/>
      <c r="P27" s="25"/>
    </row>
    <row r="29" spans="2:18" ht="45" x14ac:dyDescent="0.25">
      <c r="R29" s="35" t="s">
        <v>220</v>
      </c>
    </row>
  </sheetData>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ED3A-FEA2-4CF5-A69C-8CA00A09426A}">
  <dimension ref="A1:A39"/>
  <sheetViews>
    <sheetView showGridLines="0" topLeftCell="A28" zoomScale="80" zoomScaleNormal="80" workbookViewId="0">
      <selection activeCell="A33" activeCellId="2" sqref="A19 A20 A33"/>
    </sheetView>
  </sheetViews>
  <sheetFormatPr defaultRowHeight="15" x14ac:dyDescent="0.25"/>
  <cols>
    <col min="1" max="1" width="88.42578125" customWidth="1"/>
  </cols>
  <sheetData>
    <row r="1" spans="1:1" ht="18.75" x14ac:dyDescent="0.3">
      <c r="A1" s="32" t="s">
        <v>208</v>
      </c>
    </row>
    <row r="2" spans="1:1" ht="21" customHeight="1" x14ac:dyDescent="0.25">
      <c r="A2" s="27" t="s">
        <v>212</v>
      </c>
    </row>
    <row r="3" spans="1:1" ht="16.5" customHeight="1" x14ac:dyDescent="0.25">
      <c r="A3" s="28" t="s">
        <v>189</v>
      </c>
    </row>
    <row r="4" spans="1:1" ht="32.25" customHeight="1" x14ac:dyDescent="0.25">
      <c r="A4" s="28" t="s">
        <v>190</v>
      </c>
    </row>
    <row r="5" spans="1:1" ht="17.25" customHeight="1" x14ac:dyDescent="0.25">
      <c r="A5" s="28"/>
    </row>
    <row r="6" spans="1:1" x14ac:dyDescent="0.25">
      <c r="A6" s="27" t="s">
        <v>213</v>
      </c>
    </row>
    <row r="7" spans="1:1" ht="47.25" customHeight="1" x14ac:dyDescent="0.25">
      <c r="A7" s="28" t="s">
        <v>191</v>
      </c>
    </row>
    <row r="8" spans="1:1" x14ac:dyDescent="0.25">
      <c r="A8" s="27" t="s">
        <v>214</v>
      </c>
    </row>
    <row r="9" spans="1:1" ht="30" x14ac:dyDescent="0.25">
      <c r="A9" s="28" t="s">
        <v>192</v>
      </c>
    </row>
    <row r="10" spans="1:1" ht="60" x14ac:dyDescent="0.25">
      <c r="A10" s="28" t="s">
        <v>193</v>
      </c>
    </row>
    <row r="11" spans="1:1" x14ac:dyDescent="0.25">
      <c r="A11" s="28"/>
    </row>
    <row r="12" spans="1:1" x14ac:dyDescent="0.25">
      <c r="A12" s="27" t="s">
        <v>215</v>
      </c>
    </row>
    <row r="13" spans="1:1" ht="60" x14ac:dyDescent="0.25">
      <c r="A13" s="28" t="s">
        <v>209</v>
      </c>
    </row>
    <row r="14" spans="1:1" x14ac:dyDescent="0.25">
      <c r="A14" s="28"/>
    </row>
    <row r="15" spans="1:1" x14ac:dyDescent="0.25">
      <c r="A15" s="27" t="s">
        <v>216</v>
      </c>
    </row>
    <row r="16" spans="1:1" ht="45" x14ac:dyDescent="0.25">
      <c r="A16" s="28" t="s">
        <v>210</v>
      </c>
    </row>
    <row r="17" spans="1:1" x14ac:dyDescent="0.25">
      <c r="A17" s="28"/>
    </row>
    <row r="18" spans="1:1" x14ac:dyDescent="0.25">
      <c r="A18" s="9" t="s">
        <v>217</v>
      </c>
    </row>
    <row r="19" spans="1:1" ht="30" x14ac:dyDescent="0.25">
      <c r="A19" s="37" t="s">
        <v>194</v>
      </c>
    </row>
    <row r="20" spans="1:1" ht="30" x14ac:dyDescent="0.25">
      <c r="A20" s="37" t="s">
        <v>195</v>
      </c>
    </row>
    <row r="22" spans="1:1" x14ac:dyDescent="0.25">
      <c r="A22" s="33" t="s">
        <v>211</v>
      </c>
    </row>
    <row r="23" spans="1:1" x14ac:dyDescent="0.25">
      <c r="A23" s="27" t="s">
        <v>196</v>
      </c>
    </row>
    <row r="24" spans="1:1" ht="30" x14ac:dyDescent="0.25">
      <c r="A24" s="31" t="s">
        <v>197</v>
      </c>
    </row>
    <row r="25" spans="1:1" ht="60" x14ac:dyDescent="0.25">
      <c r="A25" s="31" t="s">
        <v>198</v>
      </c>
    </row>
    <row r="26" spans="1:1" ht="45" x14ac:dyDescent="0.25">
      <c r="A26" s="31" t="s">
        <v>199</v>
      </c>
    </row>
    <row r="27" spans="1:1" x14ac:dyDescent="0.25">
      <c r="A27" s="27" t="s">
        <v>200</v>
      </c>
    </row>
    <row r="28" spans="1:1" ht="30" x14ac:dyDescent="0.25">
      <c r="A28" s="31" t="s">
        <v>201</v>
      </c>
    </row>
    <row r="29" spans="1:1" ht="75" x14ac:dyDescent="0.25">
      <c r="A29" s="31" t="s">
        <v>202</v>
      </c>
    </row>
    <row r="30" spans="1:1" ht="45" x14ac:dyDescent="0.25">
      <c r="A30" s="31" t="s">
        <v>203</v>
      </c>
    </row>
    <row r="32" spans="1:1" x14ac:dyDescent="0.25">
      <c r="A32" s="29" t="s">
        <v>204</v>
      </c>
    </row>
    <row r="33" spans="1:1" ht="30" x14ac:dyDescent="0.25">
      <c r="A33" s="36" t="s">
        <v>205</v>
      </c>
    </row>
    <row r="34" spans="1:1" ht="60" x14ac:dyDescent="0.25">
      <c r="A34" s="36" t="s">
        <v>206</v>
      </c>
    </row>
    <row r="35" spans="1:1" ht="45" x14ac:dyDescent="0.25">
      <c r="A35" s="36" t="s">
        <v>207</v>
      </c>
    </row>
    <row r="37" spans="1:1" ht="18" x14ac:dyDescent="0.25">
      <c r="A37" s="30" t="s">
        <v>218</v>
      </c>
    </row>
    <row r="38" spans="1:1" x14ac:dyDescent="0.25">
      <c r="A38" s="13"/>
    </row>
    <row r="39" spans="1:1" ht="90" x14ac:dyDescent="0.25">
      <c r="A39" s="26" t="s">
        <v>219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221D-3C57-4E28-AEAE-E381A8F2F931}">
  <dimension ref="A1:A16"/>
  <sheetViews>
    <sheetView zoomScale="60" zoomScaleNormal="60" workbookViewId="0">
      <selection activeCell="A3" sqref="A3"/>
    </sheetView>
  </sheetViews>
  <sheetFormatPr defaultRowHeight="15" x14ac:dyDescent="0.25"/>
  <cols>
    <col min="1" max="1" width="47" bestFit="1" customWidth="1"/>
  </cols>
  <sheetData>
    <row r="1" spans="1:1" ht="23.25" x14ac:dyDescent="0.35">
      <c r="A1" s="19" t="s">
        <v>173</v>
      </c>
    </row>
    <row r="2" spans="1:1" x14ac:dyDescent="0.25">
      <c r="A2" s="20" t="s">
        <v>175</v>
      </c>
    </row>
    <row r="3" spans="1:1" x14ac:dyDescent="0.25">
      <c r="A3">
        <f>AVERAGE('REWARD DATASET'!I2:I101)</f>
        <v>52.42</v>
      </c>
    </row>
    <row r="6" spans="1:1" x14ac:dyDescent="0.25">
      <c r="A6" s="3" t="s">
        <v>179</v>
      </c>
    </row>
    <row r="7" spans="1:1" x14ac:dyDescent="0.25">
      <c r="A7">
        <f>SUM('REWARD DATASET'!F2:F101)</f>
        <v>529</v>
      </c>
    </row>
    <row r="9" spans="1:1" x14ac:dyDescent="0.25">
      <c r="A9" s="3" t="s">
        <v>176</v>
      </c>
    </row>
    <row r="10" spans="1:1" x14ac:dyDescent="0.25">
      <c r="A10">
        <f>AVERAGE('REWARD DATASET'!G2:G101)</f>
        <v>677.5</v>
      </c>
    </row>
    <row r="12" spans="1:1" x14ac:dyDescent="0.25">
      <c r="A12" s="3" t="s">
        <v>180</v>
      </c>
    </row>
    <row r="13" spans="1:1" x14ac:dyDescent="0.25">
      <c r="A13">
        <f>SUM('REWARD DATASET'!I2:I101)</f>
        <v>5242</v>
      </c>
    </row>
    <row r="15" spans="1:1" x14ac:dyDescent="0.25">
      <c r="A15" s="3" t="s">
        <v>181</v>
      </c>
    </row>
    <row r="16" spans="1:1" x14ac:dyDescent="0.25">
      <c r="A16" s="23">
        <f>AVERAGE('REWARD DATASET'!H2:H101)</f>
        <v>3.9188294051892156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E1F7C-961C-470E-B940-55AB9AC11112}">
  <dimension ref="A2:H150"/>
  <sheetViews>
    <sheetView topLeftCell="A61" zoomScale="60" zoomScaleNormal="60" workbookViewId="0"/>
  </sheetViews>
  <sheetFormatPr defaultRowHeight="15" x14ac:dyDescent="0.25"/>
  <cols>
    <col min="1" max="1" width="13.140625" bestFit="1" customWidth="1"/>
    <col min="2" max="3" width="36.28515625" bestFit="1" customWidth="1"/>
    <col min="4" max="4" width="28.28515625" bestFit="1" customWidth="1"/>
    <col min="5" max="5" width="21.85546875" bestFit="1" customWidth="1"/>
    <col min="6" max="7" width="36.28515625" bestFit="1" customWidth="1"/>
    <col min="8" max="8" width="21.140625" bestFit="1" customWidth="1"/>
  </cols>
  <sheetData>
    <row r="2" spans="1:8" x14ac:dyDescent="0.25">
      <c r="A2" s="3" t="s">
        <v>178</v>
      </c>
    </row>
    <row r="3" spans="1:8" x14ac:dyDescent="0.25">
      <c r="A3" s="6" t="s">
        <v>153</v>
      </c>
      <c r="B3" t="s">
        <v>177</v>
      </c>
      <c r="E3" s="6" t="s">
        <v>153</v>
      </c>
      <c r="F3" t="s">
        <v>182</v>
      </c>
      <c r="G3" s="3" t="s">
        <v>183</v>
      </c>
      <c r="H3" s="3" t="s">
        <v>184</v>
      </c>
    </row>
    <row r="4" spans="1:8" x14ac:dyDescent="0.25">
      <c r="A4" s="7" t="s">
        <v>131</v>
      </c>
      <c r="B4" s="5">
        <v>2940</v>
      </c>
      <c r="C4" s="5">
        <v>2940</v>
      </c>
      <c r="E4" s="7">
        <v>1</v>
      </c>
      <c r="F4" s="5">
        <v>3.3319030609794802</v>
      </c>
      <c r="G4" s="7">
        <v>1</v>
      </c>
      <c r="H4" s="5">
        <v>3.3319030609794802</v>
      </c>
    </row>
    <row r="5" spans="1:8" x14ac:dyDescent="0.25">
      <c r="A5" s="7" t="s">
        <v>141</v>
      </c>
      <c r="B5" s="5">
        <v>365</v>
      </c>
      <c r="C5" s="5">
        <v>365</v>
      </c>
      <c r="E5" s="7">
        <v>3</v>
      </c>
      <c r="F5" s="5">
        <v>15.461238844051779</v>
      </c>
      <c r="G5" s="7">
        <v>3</v>
      </c>
      <c r="H5" s="5">
        <v>15.461238844051779</v>
      </c>
    </row>
    <row r="6" spans="1:8" x14ac:dyDescent="0.25">
      <c r="A6" s="7" t="s">
        <v>142</v>
      </c>
      <c r="B6" s="5">
        <v>1170</v>
      </c>
      <c r="C6" s="5">
        <v>1170</v>
      </c>
      <c r="E6" s="7">
        <v>4</v>
      </c>
      <c r="F6" s="5">
        <v>8.6407425156617172</v>
      </c>
      <c r="G6" s="7">
        <v>4</v>
      </c>
      <c r="H6" s="5">
        <v>8.6407425156617172</v>
      </c>
    </row>
    <row r="7" spans="1:8" x14ac:dyDescent="0.25">
      <c r="A7" s="7" t="s">
        <v>139</v>
      </c>
      <c r="B7" s="5">
        <v>360</v>
      </c>
      <c r="C7" s="5">
        <v>360</v>
      </c>
      <c r="E7" s="7">
        <v>5</v>
      </c>
      <c r="F7" s="5">
        <v>7.4336755860400636</v>
      </c>
      <c r="G7" s="7">
        <v>5</v>
      </c>
      <c r="H7" s="5">
        <v>7.4336755860400636</v>
      </c>
    </row>
    <row r="8" spans="1:8" x14ac:dyDescent="0.25">
      <c r="A8" s="7" t="s">
        <v>154</v>
      </c>
      <c r="B8" s="5">
        <v>4835</v>
      </c>
      <c r="C8" s="8">
        <v>4835</v>
      </c>
      <c r="E8" s="7">
        <v>6</v>
      </c>
      <c r="F8" s="5">
        <v>7.8999650662695249</v>
      </c>
      <c r="G8" s="7">
        <v>6</v>
      </c>
      <c r="H8" s="5">
        <v>7.8999650662695249</v>
      </c>
    </row>
    <row r="9" spans="1:8" x14ac:dyDescent="0.25">
      <c r="E9" s="7">
        <v>7</v>
      </c>
      <c r="F9" s="5">
        <v>11.515201439979968</v>
      </c>
      <c r="G9" s="7">
        <v>7</v>
      </c>
      <c r="H9" s="5">
        <v>11.515201439979968</v>
      </c>
    </row>
    <row r="10" spans="1:8" x14ac:dyDescent="0.25">
      <c r="E10" s="7">
        <v>8</v>
      </c>
      <c r="F10" s="5">
        <v>8.1039246381621446</v>
      </c>
      <c r="G10" s="7">
        <v>8</v>
      </c>
      <c r="H10" s="5">
        <v>8.1039246381621446</v>
      </c>
    </row>
    <row r="11" spans="1:8" x14ac:dyDescent="0.25">
      <c r="A11" s="6" t="s">
        <v>153</v>
      </c>
      <c r="B11" t="s">
        <v>187</v>
      </c>
      <c r="C11" s="6"/>
      <c r="D11" s="6"/>
      <c r="E11" s="21">
        <v>9</v>
      </c>
      <c r="F11" s="22">
        <v>7.4818507397185288</v>
      </c>
      <c r="G11" s="21">
        <v>9</v>
      </c>
      <c r="H11" s="22">
        <v>7.4818507397185288</v>
      </c>
    </row>
    <row r="12" spans="1:8" x14ac:dyDescent="0.25">
      <c r="A12" s="7" t="s">
        <v>131</v>
      </c>
      <c r="B12" s="5">
        <v>346</v>
      </c>
      <c r="C12" s="7" t="s">
        <v>131</v>
      </c>
      <c r="D12" s="5">
        <v>346</v>
      </c>
      <c r="E12" s="7">
        <v>11</v>
      </c>
      <c r="F12" s="5">
        <v>4.7518115315731393</v>
      </c>
      <c r="G12" s="7">
        <v>11</v>
      </c>
      <c r="H12" s="5">
        <v>4.7518115315731393</v>
      </c>
    </row>
    <row r="13" spans="1:8" x14ac:dyDescent="0.25">
      <c r="A13" s="7" t="s">
        <v>141</v>
      </c>
      <c r="B13" s="5">
        <v>39</v>
      </c>
      <c r="C13" s="7" t="s">
        <v>141</v>
      </c>
      <c r="D13" s="5">
        <v>39</v>
      </c>
      <c r="E13" s="7">
        <v>12</v>
      </c>
      <c r="F13" s="5">
        <v>9.2124236559447787</v>
      </c>
      <c r="G13" s="7">
        <v>12</v>
      </c>
      <c r="H13" s="5">
        <v>9.2124236559447787</v>
      </c>
    </row>
    <row r="14" spans="1:8" x14ac:dyDescent="0.25">
      <c r="A14" s="7" t="s">
        <v>142</v>
      </c>
      <c r="B14" s="5">
        <v>109</v>
      </c>
      <c r="C14" s="7" t="s">
        <v>142</v>
      </c>
      <c r="D14" s="5">
        <v>109</v>
      </c>
      <c r="E14" s="7">
        <v>13</v>
      </c>
      <c r="F14" s="5">
        <v>4.2726362880018129</v>
      </c>
      <c r="G14" s="7">
        <v>13</v>
      </c>
      <c r="H14" s="5">
        <v>4.2726362880018129</v>
      </c>
    </row>
    <row r="15" spans="1:8" x14ac:dyDescent="0.25">
      <c r="A15" s="7" t="s">
        <v>139</v>
      </c>
      <c r="B15" s="5">
        <v>35</v>
      </c>
      <c r="C15" s="7" t="s">
        <v>139</v>
      </c>
      <c r="D15" s="5">
        <v>35</v>
      </c>
      <c r="E15" s="7">
        <v>14</v>
      </c>
      <c r="F15" s="5">
        <v>11.259648356347856</v>
      </c>
      <c r="G15" s="7">
        <v>14</v>
      </c>
      <c r="H15" s="5">
        <v>11.259648356347856</v>
      </c>
    </row>
    <row r="16" spans="1:8" x14ac:dyDescent="0.25">
      <c r="A16" s="7" t="s">
        <v>154</v>
      </c>
      <c r="B16" s="5">
        <v>529</v>
      </c>
      <c r="E16" s="7">
        <v>15</v>
      </c>
      <c r="F16" s="5">
        <v>7.0455122030378003</v>
      </c>
      <c r="G16" s="7">
        <v>15</v>
      </c>
      <c r="H16" s="5">
        <v>7.0455122030378003</v>
      </c>
    </row>
    <row r="17" spans="1:8" x14ac:dyDescent="0.25">
      <c r="E17" s="7">
        <v>16</v>
      </c>
      <c r="F17" s="5">
        <v>14.233702783150031</v>
      </c>
      <c r="G17" s="7">
        <v>16</v>
      </c>
      <c r="H17" s="5">
        <v>14.233702783150031</v>
      </c>
    </row>
    <row r="18" spans="1:8" x14ac:dyDescent="0.25">
      <c r="E18" s="7">
        <v>17</v>
      </c>
      <c r="F18" s="5">
        <v>7.5667984960454318</v>
      </c>
      <c r="G18" s="7">
        <v>17</v>
      </c>
      <c r="H18" s="5">
        <v>7.5667984960454318</v>
      </c>
    </row>
    <row r="19" spans="1:8" x14ac:dyDescent="0.25">
      <c r="E19" s="7">
        <v>18</v>
      </c>
      <c r="F19" s="5">
        <v>11.927238140116483</v>
      </c>
      <c r="G19" s="7">
        <v>18</v>
      </c>
      <c r="H19" s="5">
        <v>11.927238140116483</v>
      </c>
    </row>
    <row r="20" spans="1:8" x14ac:dyDescent="0.25">
      <c r="E20" s="7">
        <v>19</v>
      </c>
      <c r="F20" s="5">
        <v>3.557826249897412</v>
      </c>
      <c r="G20" s="7">
        <v>19</v>
      </c>
      <c r="H20" s="5">
        <v>3.557826249897412</v>
      </c>
    </row>
    <row r="21" spans="1:8" x14ac:dyDescent="0.25">
      <c r="E21" s="7">
        <v>21</v>
      </c>
      <c r="F21" s="5">
        <v>8.2798348336666834</v>
      </c>
      <c r="G21" s="7">
        <v>21</v>
      </c>
      <c r="H21" s="5">
        <v>8.2798348336666834</v>
      </c>
    </row>
    <row r="22" spans="1:8" x14ac:dyDescent="0.25">
      <c r="E22" s="7">
        <v>23</v>
      </c>
      <c r="F22" s="5">
        <v>7.6234997710966272</v>
      </c>
      <c r="G22" s="7">
        <v>23</v>
      </c>
      <c r="H22" s="5">
        <v>7.6234997710966272</v>
      </c>
    </row>
    <row r="23" spans="1:8" x14ac:dyDescent="0.25">
      <c r="E23" s="7">
        <v>24</v>
      </c>
      <c r="F23" s="5">
        <v>3.1851877469003949</v>
      </c>
      <c r="G23" s="7">
        <v>24</v>
      </c>
      <c r="H23" s="5">
        <v>3.1851877469003949</v>
      </c>
    </row>
    <row r="24" spans="1:8" x14ac:dyDescent="0.25">
      <c r="E24" s="7">
        <v>25</v>
      </c>
      <c r="F24" s="5">
        <v>8.1407812450431116</v>
      </c>
      <c r="G24" s="7">
        <v>25</v>
      </c>
      <c r="H24" s="5">
        <v>8.1407812450431116</v>
      </c>
    </row>
    <row r="25" spans="1:8" x14ac:dyDescent="0.25">
      <c r="E25" s="7">
        <v>26</v>
      </c>
      <c r="F25" s="5">
        <v>3.3994925494136599</v>
      </c>
      <c r="G25" s="7">
        <v>26</v>
      </c>
      <c r="H25" s="5">
        <v>3.3994925494136599</v>
      </c>
    </row>
    <row r="26" spans="1:8" x14ac:dyDescent="0.25">
      <c r="E26" s="7">
        <v>27</v>
      </c>
      <c r="F26" s="5">
        <v>4.8269015624586906</v>
      </c>
      <c r="G26" s="7">
        <v>27</v>
      </c>
      <c r="H26" s="5">
        <v>4.8269015624586906</v>
      </c>
    </row>
    <row r="27" spans="1:8" x14ac:dyDescent="0.25">
      <c r="A27" s="6" t="s">
        <v>153</v>
      </c>
      <c r="B27" t="s">
        <v>182</v>
      </c>
      <c r="C27" s="6"/>
      <c r="D27" s="6"/>
      <c r="E27" s="21">
        <v>28</v>
      </c>
      <c r="F27" s="22">
        <v>3.3794238469143649</v>
      </c>
      <c r="G27" s="21">
        <v>28</v>
      </c>
      <c r="H27" s="22">
        <v>3.3794238469143649</v>
      </c>
    </row>
    <row r="28" spans="1:8" x14ac:dyDescent="0.25">
      <c r="A28" s="7" t="s">
        <v>131</v>
      </c>
      <c r="B28" s="5">
        <v>239.66714526087682</v>
      </c>
      <c r="C28" s="7" t="s">
        <v>131</v>
      </c>
      <c r="D28" s="24">
        <v>239.66714526087682</v>
      </c>
      <c r="E28" s="7">
        <v>29</v>
      </c>
      <c r="F28" s="5">
        <v>8.377046003500304</v>
      </c>
      <c r="G28" s="7">
        <v>29</v>
      </c>
      <c r="H28" s="5">
        <v>8.377046003500304</v>
      </c>
    </row>
    <row r="29" spans="1:8" x14ac:dyDescent="0.25">
      <c r="A29" s="7" t="s">
        <v>142</v>
      </c>
      <c r="B29" s="5">
        <v>86.177187220654801</v>
      </c>
      <c r="C29" s="7" t="s">
        <v>142</v>
      </c>
      <c r="D29" s="24">
        <v>86.177187220654801</v>
      </c>
      <c r="E29" s="7">
        <v>30</v>
      </c>
      <c r="F29" s="5">
        <v>3.0721823832258939</v>
      </c>
      <c r="G29" s="7">
        <v>30</v>
      </c>
      <c r="H29" s="5">
        <v>3.0721823832258939</v>
      </c>
    </row>
    <row r="30" spans="1:8" x14ac:dyDescent="0.25">
      <c r="A30" s="7" t="s">
        <v>141</v>
      </c>
      <c r="B30" s="5">
        <v>41.288085710423182</v>
      </c>
      <c r="C30" s="7" t="s">
        <v>141</v>
      </c>
      <c r="D30" s="24">
        <v>41.288085710423182</v>
      </c>
      <c r="E30" s="7">
        <v>32</v>
      </c>
      <c r="F30" s="5">
        <v>11.681281824797125</v>
      </c>
      <c r="G30" s="7">
        <v>32</v>
      </c>
      <c r="H30" s="5">
        <v>11.681281824797125</v>
      </c>
    </row>
    <row r="31" spans="1:8" x14ac:dyDescent="0.25">
      <c r="A31" s="7" t="s">
        <v>139</v>
      </c>
      <c r="B31" s="5">
        <v>24.750522326966831</v>
      </c>
      <c r="C31" s="7" t="s">
        <v>139</v>
      </c>
      <c r="D31" s="24">
        <v>24.750522326966831</v>
      </c>
      <c r="E31" s="7">
        <v>33</v>
      </c>
      <c r="F31" s="5">
        <v>13.885674763510934</v>
      </c>
      <c r="G31" s="7">
        <v>33</v>
      </c>
      <c r="H31" s="5">
        <v>13.885674763510934</v>
      </c>
    </row>
    <row r="32" spans="1:8" x14ac:dyDescent="0.25">
      <c r="A32" s="7" t="s">
        <v>154</v>
      </c>
      <c r="B32" s="5">
        <v>391.8829405189216</v>
      </c>
      <c r="E32" s="7">
        <v>34</v>
      </c>
      <c r="F32" s="5">
        <v>14.523095397314718</v>
      </c>
      <c r="G32" s="7">
        <v>34</v>
      </c>
      <c r="H32" s="5">
        <v>14.523095397314718</v>
      </c>
    </row>
    <row r="33" spans="5:8" x14ac:dyDescent="0.25">
      <c r="E33" s="7">
        <v>35</v>
      </c>
      <c r="F33" s="5">
        <v>11.707431566600704</v>
      </c>
      <c r="G33" s="7">
        <v>35</v>
      </c>
      <c r="H33" s="5">
        <v>11.707431566600704</v>
      </c>
    </row>
    <row r="34" spans="5:8" x14ac:dyDescent="0.25">
      <c r="E34" s="7">
        <v>36</v>
      </c>
      <c r="F34" s="5">
        <v>4.7536154042444636</v>
      </c>
      <c r="G34" s="7">
        <v>36</v>
      </c>
      <c r="H34" s="5">
        <v>4.7536154042444636</v>
      </c>
    </row>
    <row r="35" spans="5:8" x14ac:dyDescent="0.25">
      <c r="E35" s="7">
        <v>37</v>
      </c>
      <c r="F35" s="5">
        <v>8.1821833311773275</v>
      </c>
      <c r="G35" s="7">
        <v>37</v>
      </c>
      <c r="H35" s="5">
        <v>8.1821833311773275</v>
      </c>
    </row>
    <row r="36" spans="5:8" x14ac:dyDescent="0.25">
      <c r="E36" s="7">
        <v>38</v>
      </c>
      <c r="F36" s="5">
        <v>12.275665302470745</v>
      </c>
      <c r="G36" s="7">
        <v>38</v>
      </c>
      <c r="H36" s="5">
        <v>12.275665302470745</v>
      </c>
    </row>
    <row r="37" spans="5:8" x14ac:dyDescent="0.25">
      <c r="E37" s="7">
        <v>39</v>
      </c>
      <c r="F37" s="5">
        <v>4.8144713028033506</v>
      </c>
      <c r="G37" s="7">
        <v>39</v>
      </c>
      <c r="H37" s="5">
        <v>4.8144713028033506</v>
      </c>
    </row>
    <row r="38" spans="5:8" x14ac:dyDescent="0.25">
      <c r="E38" s="7">
        <v>40</v>
      </c>
      <c r="F38" s="5">
        <v>10.221804790149697</v>
      </c>
      <c r="G38" s="7">
        <v>40</v>
      </c>
      <c r="H38" s="5">
        <v>10.221804790149697</v>
      </c>
    </row>
    <row r="39" spans="5:8" x14ac:dyDescent="0.25">
      <c r="E39" s="7">
        <v>41</v>
      </c>
      <c r="F39" s="5">
        <v>7.7999735046368146</v>
      </c>
      <c r="G39" s="7">
        <v>41</v>
      </c>
      <c r="H39" s="5">
        <v>7.7999735046368146</v>
      </c>
    </row>
    <row r="40" spans="5:8" x14ac:dyDescent="0.25">
      <c r="E40" s="7">
        <v>42</v>
      </c>
      <c r="F40" s="5">
        <v>13.252423078657113</v>
      </c>
      <c r="G40" s="7">
        <v>42</v>
      </c>
      <c r="H40" s="5">
        <v>13.252423078657113</v>
      </c>
    </row>
    <row r="41" spans="5:8" x14ac:dyDescent="0.25">
      <c r="E41" s="7">
        <v>43</v>
      </c>
      <c r="F41" s="5">
        <v>3.90621581182039</v>
      </c>
      <c r="G41" s="7">
        <v>43</v>
      </c>
      <c r="H41" s="5">
        <v>3.90621581182039</v>
      </c>
    </row>
    <row r="42" spans="5:8" x14ac:dyDescent="0.25">
      <c r="E42" s="7">
        <v>44</v>
      </c>
      <c r="F42" s="5">
        <v>8.2375684911982834</v>
      </c>
      <c r="G42" s="7">
        <v>44</v>
      </c>
      <c r="H42" s="5">
        <v>8.2375684911982834</v>
      </c>
    </row>
    <row r="43" spans="5:8" x14ac:dyDescent="0.25">
      <c r="E43" s="7">
        <v>46</v>
      </c>
      <c r="F43" s="5">
        <v>3.1876746207253128</v>
      </c>
      <c r="G43" s="7">
        <v>46</v>
      </c>
      <c r="H43" s="5">
        <v>3.1876746207253128</v>
      </c>
    </row>
    <row r="44" spans="5:8" x14ac:dyDescent="0.25">
      <c r="E44" s="7">
        <v>47</v>
      </c>
      <c r="F44" s="5">
        <v>8.3166642758916645</v>
      </c>
      <c r="G44" s="7">
        <v>47</v>
      </c>
      <c r="H44" s="5">
        <v>8.3166642758916645</v>
      </c>
    </row>
    <row r="45" spans="5:8" x14ac:dyDescent="0.25">
      <c r="E45" s="7">
        <v>48</v>
      </c>
      <c r="F45" s="5">
        <v>10.729761362705945</v>
      </c>
      <c r="G45" s="7">
        <v>48</v>
      </c>
      <c r="H45" s="5">
        <v>10.729761362705945</v>
      </c>
    </row>
    <row r="46" spans="5:8" x14ac:dyDescent="0.25">
      <c r="E46" s="7">
        <v>49</v>
      </c>
      <c r="F46" s="5">
        <v>4.4524828675083157</v>
      </c>
      <c r="G46" s="7">
        <v>49</v>
      </c>
      <c r="H46" s="5">
        <v>4.4524828675083157</v>
      </c>
    </row>
    <row r="47" spans="5:8" x14ac:dyDescent="0.25">
      <c r="E47" s="7">
        <v>51</v>
      </c>
      <c r="F47" s="5">
        <v>3.427279827599107</v>
      </c>
      <c r="G47" s="7">
        <v>51</v>
      </c>
      <c r="H47" s="5">
        <v>3.427279827599107</v>
      </c>
    </row>
    <row r="48" spans="5:8" x14ac:dyDescent="0.25">
      <c r="E48" s="7">
        <v>52</v>
      </c>
      <c r="F48" s="5">
        <v>16.276670760491584</v>
      </c>
      <c r="G48" s="7">
        <v>52</v>
      </c>
      <c r="H48" s="5">
        <v>16.276670760491584</v>
      </c>
    </row>
    <row r="49" spans="5:8" x14ac:dyDescent="0.25">
      <c r="E49" s="7">
        <v>53</v>
      </c>
      <c r="F49" s="5">
        <v>3.4720988768499081</v>
      </c>
      <c r="G49" s="7">
        <v>53</v>
      </c>
      <c r="H49" s="5">
        <v>3.4720988768499081</v>
      </c>
    </row>
    <row r="50" spans="5:8" x14ac:dyDescent="0.25">
      <c r="E50" s="7">
        <v>54</v>
      </c>
      <c r="F50" s="5">
        <v>3.791179096347737</v>
      </c>
      <c r="G50" s="7">
        <v>54</v>
      </c>
      <c r="H50" s="5">
        <v>3.791179096347737</v>
      </c>
    </row>
    <row r="51" spans="5:8" x14ac:dyDescent="0.25">
      <c r="E51" s="7">
        <v>55</v>
      </c>
      <c r="F51" s="5">
        <v>4.0508502230495624</v>
      </c>
      <c r="G51" s="7">
        <v>55</v>
      </c>
      <c r="H51" s="5">
        <v>4.0508502230495624</v>
      </c>
    </row>
    <row r="52" spans="5:8" x14ac:dyDescent="0.25">
      <c r="E52" s="7">
        <v>57</v>
      </c>
      <c r="F52" s="5">
        <v>4.1556050377272697</v>
      </c>
      <c r="G52" s="7">
        <v>57</v>
      </c>
      <c r="H52" s="5">
        <v>4.1556050377272697</v>
      </c>
    </row>
    <row r="53" spans="5:8" x14ac:dyDescent="0.25">
      <c r="E53" s="7">
        <v>58</v>
      </c>
      <c r="F53" s="5">
        <v>7.3017236114740856</v>
      </c>
      <c r="G53" s="7">
        <v>58</v>
      </c>
      <c r="H53" s="5">
        <v>7.3017236114740856</v>
      </c>
    </row>
    <row r="54" spans="5:8" x14ac:dyDescent="0.25">
      <c r="E54" s="7">
        <v>59</v>
      </c>
      <c r="F54" s="5">
        <v>3.4990958519718012</v>
      </c>
      <c r="G54" s="7">
        <v>59</v>
      </c>
      <c r="H54" s="5">
        <v>3.4990958519718012</v>
      </c>
    </row>
    <row r="55" spans="5:8" x14ac:dyDescent="0.25">
      <c r="E55" s="7" t="s">
        <v>154</v>
      </c>
      <c r="F55" s="5">
        <v>391.88294051892154</v>
      </c>
    </row>
    <row r="66" spans="2:6" x14ac:dyDescent="0.25">
      <c r="B66" s="6" t="s">
        <v>153</v>
      </c>
      <c r="C66" t="s">
        <v>182</v>
      </c>
      <c r="E66" s="3" t="s">
        <v>175</v>
      </c>
      <c r="F66" s="3" t="s">
        <v>185</v>
      </c>
    </row>
    <row r="67" spans="2:6" x14ac:dyDescent="0.25">
      <c r="B67" s="7">
        <v>11</v>
      </c>
      <c r="C67" s="5">
        <v>4.3966771505358002</v>
      </c>
      <c r="E67" s="7">
        <v>11</v>
      </c>
      <c r="F67" s="5">
        <v>4.3966771505358002</v>
      </c>
    </row>
    <row r="68" spans="2:6" x14ac:dyDescent="0.25">
      <c r="B68" s="7">
        <v>12</v>
      </c>
      <c r="C68" s="5">
        <v>4.2937250076051274</v>
      </c>
      <c r="E68" s="7">
        <v>12</v>
      </c>
      <c r="F68" s="5">
        <v>4.2937250076051274</v>
      </c>
    </row>
    <row r="69" spans="2:6" x14ac:dyDescent="0.25">
      <c r="B69" s="7">
        <v>16</v>
      </c>
      <c r="C69" s="5">
        <v>7.3962292221918906</v>
      </c>
      <c r="E69" s="7">
        <v>16</v>
      </c>
      <c r="F69" s="5">
        <v>7.3962292221918906</v>
      </c>
    </row>
    <row r="70" spans="2:6" x14ac:dyDescent="0.25">
      <c r="B70" s="7">
        <v>17</v>
      </c>
      <c r="C70" s="5">
        <v>10.794947532146745</v>
      </c>
      <c r="E70" s="7">
        <v>17</v>
      </c>
      <c r="F70" s="5">
        <v>10.794947532146745</v>
      </c>
    </row>
    <row r="71" spans="2:6" x14ac:dyDescent="0.25">
      <c r="B71" s="7">
        <v>18</v>
      </c>
      <c r="C71" s="5">
        <v>7.4676481953915381</v>
      </c>
      <c r="E71" s="7">
        <v>18</v>
      </c>
      <c r="F71" s="5">
        <v>7.4676481953915381</v>
      </c>
    </row>
    <row r="72" spans="2:6" x14ac:dyDescent="0.25">
      <c r="B72" s="7">
        <v>19</v>
      </c>
      <c r="C72" s="5">
        <v>3.427279827599107</v>
      </c>
      <c r="E72" s="7">
        <v>19</v>
      </c>
      <c r="F72" s="5">
        <v>3.427279827599107</v>
      </c>
    </row>
    <row r="73" spans="2:6" x14ac:dyDescent="0.25">
      <c r="B73" s="7">
        <v>20</v>
      </c>
      <c r="C73" s="5">
        <v>20.270841163922242</v>
      </c>
      <c r="E73" s="7">
        <v>20</v>
      </c>
      <c r="F73" s="5">
        <v>20.270841163922242</v>
      </c>
    </row>
    <row r="74" spans="2:6" x14ac:dyDescent="0.25">
      <c r="B74" s="7">
        <v>22</v>
      </c>
      <c r="C74" s="5">
        <v>7.7343937778106904</v>
      </c>
      <c r="E74" s="7">
        <v>22</v>
      </c>
      <c r="F74" s="5">
        <v>7.7343937778106904</v>
      </c>
    </row>
    <row r="75" spans="2:6" x14ac:dyDescent="0.25">
      <c r="B75" s="7">
        <v>23</v>
      </c>
      <c r="C75" s="5">
        <v>7.6059091606545639</v>
      </c>
      <c r="E75" s="7">
        <v>23</v>
      </c>
      <c r="F75" s="5">
        <v>7.6059091606545639</v>
      </c>
    </row>
    <row r="76" spans="2:6" x14ac:dyDescent="0.25">
      <c r="B76" s="7">
        <v>24</v>
      </c>
      <c r="C76" s="5">
        <v>16.105290589391153</v>
      </c>
      <c r="E76" s="7">
        <v>24</v>
      </c>
      <c r="F76" s="5">
        <v>16.105290589391153</v>
      </c>
    </row>
    <row r="77" spans="2:6" x14ac:dyDescent="0.25">
      <c r="B77" s="7">
        <v>25</v>
      </c>
      <c r="C77" s="5">
        <v>4.6819731713359953</v>
      </c>
      <c r="E77" s="7">
        <v>25</v>
      </c>
      <c r="F77" s="5">
        <v>4.6819731713359953</v>
      </c>
    </row>
    <row r="78" spans="2:6" x14ac:dyDescent="0.25">
      <c r="B78" s="7">
        <v>26</v>
      </c>
      <c r="C78" s="5">
        <v>8.5685561425461838</v>
      </c>
      <c r="E78" s="7">
        <v>26</v>
      </c>
      <c r="F78" s="5">
        <v>8.5685561425461838</v>
      </c>
    </row>
    <row r="79" spans="2:6" x14ac:dyDescent="0.25">
      <c r="B79" s="7">
        <v>30</v>
      </c>
      <c r="C79" s="5">
        <v>7.2978581488576006</v>
      </c>
      <c r="E79" s="7">
        <v>30</v>
      </c>
      <c r="F79" s="5">
        <v>7.2978581488576006</v>
      </c>
    </row>
    <row r="80" spans="2:6" x14ac:dyDescent="0.25">
      <c r="B80" s="7">
        <v>31</v>
      </c>
      <c r="C80" s="5">
        <v>3.3794238469143649</v>
      </c>
      <c r="E80" s="7">
        <v>31</v>
      </c>
      <c r="F80" s="5">
        <v>3.3794238469143649</v>
      </c>
    </row>
    <row r="81" spans="2:6" x14ac:dyDescent="0.25">
      <c r="B81" s="7">
        <v>36</v>
      </c>
      <c r="C81" s="5">
        <v>3.1851877469003949</v>
      </c>
      <c r="E81" s="7">
        <v>36</v>
      </c>
      <c r="F81" s="5">
        <v>3.1851877469003949</v>
      </c>
    </row>
    <row r="82" spans="2:6" x14ac:dyDescent="0.25">
      <c r="B82" s="7">
        <v>37</v>
      </c>
      <c r="C82" s="5">
        <v>8.6301708695845676</v>
      </c>
      <c r="E82" s="7">
        <v>37</v>
      </c>
      <c r="F82" s="5">
        <v>8.6301708695845676</v>
      </c>
    </row>
    <row r="83" spans="2:6" x14ac:dyDescent="0.25">
      <c r="B83" s="7">
        <v>38</v>
      </c>
      <c r="C83" s="5">
        <v>4.9096248181850077</v>
      </c>
      <c r="E83" s="7">
        <v>38</v>
      </c>
      <c r="F83" s="5">
        <v>4.9096248181850077</v>
      </c>
    </row>
    <row r="84" spans="2:6" x14ac:dyDescent="0.25">
      <c r="B84" s="7">
        <v>39</v>
      </c>
      <c r="C84" s="5">
        <v>8.2286958356218083</v>
      </c>
      <c r="E84" s="7">
        <v>39</v>
      </c>
      <c r="F84" s="5">
        <v>8.2286958356218083</v>
      </c>
    </row>
    <row r="85" spans="2:6" x14ac:dyDescent="0.25">
      <c r="B85" s="7">
        <v>40</v>
      </c>
      <c r="C85" s="5">
        <v>10.648052940640401</v>
      </c>
      <c r="E85" s="7">
        <v>40</v>
      </c>
      <c r="F85" s="5">
        <v>10.648052940640401</v>
      </c>
    </row>
    <row r="86" spans="2:6" x14ac:dyDescent="0.25">
      <c r="B86" s="7">
        <v>41</v>
      </c>
      <c r="C86" s="5">
        <v>3.7671916642338772</v>
      </c>
      <c r="E86" s="7">
        <v>41</v>
      </c>
      <c r="F86" s="5">
        <v>3.7671916642338772</v>
      </c>
    </row>
    <row r="87" spans="2:6" x14ac:dyDescent="0.25">
      <c r="B87" s="7">
        <v>43</v>
      </c>
      <c r="C87" s="5">
        <v>4.8427895762099542</v>
      </c>
      <c r="E87" s="7">
        <v>43</v>
      </c>
      <c r="F87" s="5">
        <v>4.8427895762099542</v>
      </c>
    </row>
    <row r="88" spans="2:6" x14ac:dyDescent="0.25">
      <c r="B88" s="7">
        <v>45</v>
      </c>
      <c r="C88" s="5">
        <v>7.2796062551562422</v>
      </c>
      <c r="E88" s="7">
        <v>45</v>
      </c>
      <c r="F88" s="5">
        <v>7.2796062551562422</v>
      </c>
    </row>
    <row r="89" spans="2:6" x14ac:dyDescent="0.25">
      <c r="B89" s="7">
        <v>46</v>
      </c>
      <c r="C89" s="5">
        <v>17.003262445461143</v>
      </c>
      <c r="E89" s="7">
        <v>46</v>
      </c>
      <c r="F89" s="5">
        <v>17.003262445461143</v>
      </c>
    </row>
    <row r="90" spans="2:6" x14ac:dyDescent="0.25">
      <c r="B90" s="7">
        <v>48</v>
      </c>
      <c r="C90" s="5">
        <v>3.7167268596302669</v>
      </c>
      <c r="E90" s="7">
        <v>48</v>
      </c>
      <c r="F90" s="5">
        <v>3.7167268596302669</v>
      </c>
    </row>
    <row r="91" spans="2:6" x14ac:dyDescent="0.25">
      <c r="B91" s="7">
        <v>49</v>
      </c>
      <c r="C91" s="5">
        <v>7.7815867046224811</v>
      </c>
      <c r="E91" s="7">
        <v>49</v>
      </c>
      <c r="F91" s="5">
        <v>7.7815867046224811</v>
      </c>
    </row>
    <row r="92" spans="2:6" x14ac:dyDescent="0.25">
      <c r="B92" s="7">
        <v>52</v>
      </c>
      <c r="C92" s="5">
        <v>15.447198619803187</v>
      </c>
      <c r="E92" s="7">
        <v>52</v>
      </c>
      <c r="F92" s="5">
        <v>15.447198619803187</v>
      </c>
    </row>
    <row r="93" spans="2:6" x14ac:dyDescent="0.25">
      <c r="B93" s="7">
        <v>53</v>
      </c>
      <c r="C93" s="5">
        <v>4.7534511475443146</v>
      </c>
      <c r="E93" s="7">
        <v>53</v>
      </c>
      <c r="F93" s="5">
        <v>4.7534511475443146</v>
      </c>
    </row>
    <row r="94" spans="2:6" x14ac:dyDescent="0.25">
      <c r="B94" s="7">
        <v>54</v>
      </c>
      <c r="C94" s="5">
        <v>3.1919697350615581</v>
      </c>
      <c r="E94" s="7">
        <v>54</v>
      </c>
      <c r="F94" s="5">
        <v>3.1919697350615581</v>
      </c>
    </row>
    <row r="95" spans="2:6" x14ac:dyDescent="0.25">
      <c r="B95" s="7">
        <v>55</v>
      </c>
      <c r="C95" s="5">
        <v>8.1023185038450443</v>
      </c>
      <c r="E95" s="7">
        <v>55</v>
      </c>
      <c r="F95" s="5">
        <v>8.1023185038450443</v>
      </c>
    </row>
    <row r="96" spans="2:6" x14ac:dyDescent="0.25">
      <c r="B96" s="7">
        <v>56</v>
      </c>
      <c r="C96" s="5">
        <v>3.573587412243127</v>
      </c>
      <c r="E96" s="7">
        <v>56</v>
      </c>
      <c r="F96" s="5">
        <v>3.573587412243127</v>
      </c>
    </row>
    <row r="97" spans="2:6" x14ac:dyDescent="0.25">
      <c r="B97" s="7">
        <v>58</v>
      </c>
      <c r="C97" s="5">
        <v>4.7536154042444636</v>
      </c>
      <c r="E97" s="7">
        <v>58</v>
      </c>
      <c r="F97" s="5">
        <v>4.7536154042444636</v>
      </c>
    </row>
    <row r="98" spans="2:6" x14ac:dyDescent="0.25">
      <c r="B98" s="7">
        <v>59</v>
      </c>
      <c r="C98" s="5">
        <v>4.1541414720035146</v>
      </c>
      <c r="E98" s="7">
        <v>59</v>
      </c>
      <c r="F98" s="5">
        <v>4.1541414720035146</v>
      </c>
    </row>
    <row r="99" spans="2:6" x14ac:dyDescent="0.25">
      <c r="B99" s="7">
        <v>60</v>
      </c>
      <c r="C99" s="5">
        <v>3.5187783503776981</v>
      </c>
      <c r="E99" s="7">
        <v>60</v>
      </c>
      <c r="F99" s="5">
        <v>3.5187783503776981</v>
      </c>
    </row>
    <row r="100" spans="2:6" x14ac:dyDescent="0.25">
      <c r="B100" s="7">
        <v>61</v>
      </c>
      <c r="C100" s="5">
        <v>3.0614050541267619</v>
      </c>
      <c r="E100" s="7">
        <v>61</v>
      </c>
      <c r="F100" s="5">
        <v>3.0614050541267619</v>
      </c>
    </row>
    <row r="101" spans="2:6" x14ac:dyDescent="0.25">
      <c r="B101" s="7">
        <v>62</v>
      </c>
      <c r="C101" s="5">
        <v>4.4524828675083157</v>
      </c>
      <c r="E101" s="7">
        <v>62</v>
      </c>
      <c r="F101" s="5">
        <v>4.4524828675083157</v>
      </c>
    </row>
    <row r="102" spans="2:6" x14ac:dyDescent="0.25">
      <c r="B102" s="7">
        <v>63</v>
      </c>
      <c r="C102" s="5">
        <v>8.0021156509014766</v>
      </c>
      <c r="E102" s="7">
        <v>63</v>
      </c>
      <c r="F102" s="5">
        <v>8.0021156509014766</v>
      </c>
    </row>
    <row r="103" spans="2:6" x14ac:dyDescent="0.25">
      <c r="B103" s="7">
        <v>64</v>
      </c>
      <c r="C103" s="5">
        <v>3.459991338869854</v>
      </c>
      <c r="E103" s="7">
        <v>64</v>
      </c>
      <c r="F103" s="5">
        <v>3.459991338869854</v>
      </c>
    </row>
    <row r="104" spans="2:6" x14ac:dyDescent="0.25">
      <c r="B104" s="7">
        <v>66</v>
      </c>
      <c r="C104" s="5">
        <v>3.90621581182039</v>
      </c>
      <c r="E104" s="7">
        <v>66</v>
      </c>
      <c r="F104" s="5">
        <v>3.90621581182039</v>
      </c>
    </row>
    <row r="105" spans="2:6" x14ac:dyDescent="0.25">
      <c r="B105" s="7">
        <v>67</v>
      </c>
      <c r="C105" s="5">
        <v>10.920385468705161</v>
      </c>
      <c r="E105" s="7">
        <v>67</v>
      </c>
      <c r="F105" s="5">
        <v>10.920385468705161</v>
      </c>
    </row>
    <row r="106" spans="2:6" x14ac:dyDescent="0.25">
      <c r="B106" s="7">
        <v>69</v>
      </c>
      <c r="C106" s="5">
        <v>4.6248085850248088</v>
      </c>
      <c r="E106" s="7">
        <v>69</v>
      </c>
      <c r="F106" s="5">
        <v>4.6248085850248088</v>
      </c>
    </row>
    <row r="107" spans="2:6" x14ac:dyDescent="0.25">
      <c r="B107" s="7">
        <v>70</v>
      </c>
      <c r="C107" s="5">
        <v>12.594786010845407</v>
      </c>
      <c r="E107" s="7">
        <v>70</v>
      </c>
      <c r="F107" s="5">
        <v>12.594786010845407</v>
      </c>
    </row>
    <row r="108" spans="2:6" x14ac:dyDescent="0.25">
      <c r="B108" s="7">
        <v>71</v>
      </c>
      <c r="C108" s="5">
        <v>4.4223493896223678</v>
      </c>
      <c r="E108" s="7">
        <v>71</v>
      </c>
      <c r="F108" s="5">
        <v>4.4223493896223678</v>
      </c>
    </row>
    <row r="109" spans="2:6" x14ac:dyDescent="0.25">
      <c r="B109" s="7">
        <v>72</v>
      </c>
      <c r="C109" s="5">
        <v>4.3722705319133022</v>
      </c>
      <c r="E109" s="7">
        <v>72</v>
      </c>
      <c r="F109" s="5">
        <v>4.3722705319133022</v>
      </c>
    </row>
    <row r="110" spans="2:6" x14ac:dyDescent="0.25">
      <c r="B110" s="7">
        <v>73</v>
      </c>
      <c r="C110" s="5">
        <v>4.5560037002193194</v>
      </c>
      <c r="E110" s="7">
        <v>73</v>
      </c>
      <c r="F110" s="5">
        <v>4.5560037002193194</v>
      </c>
    </row>
    <row r="111" spans="2:6" x14ac:dyDescent="0.25">
      <c r="B111" s="7">
        <v>74</v>
      </c>
      <c r="C111" s="5">
        <v>3.1421136042877449</v>
      </c>
      <c r="E111" s="7">
        <v>74</v>
      </c>
      <c r="F111" s="5">
        <v>3.1421136042877449</v>
      </c>
    </row>
    <row r="112" spans="2:6" x14ac:dyDescent="0.25">
      <c r="B112" s="7">
        <v>76</v>
      </c>
      <c r="C112" s="5">
        <v>4.0877170820936426</v>
      </c>
      <c r="E112" s="7">
        <v>76</v>
      </c>
      <c r="F112" s="5">
        <v>4.0877170820936426</v>
      </c>
    </row>
    <row r="113" spans="2:6" x14ac:dyDescent="0.25">
      <c r="B113" s="7">
        <v>77</v>
      </c>
      <c r="C113" s="5">
        <v>4.1807232233761189</v>
      </c>
      <c r="E113" s="7">
        <v>77</v>
      </c>
      <c r="F113" s="5">
        <v>4.1807232233761189</v>
      </c>
    </row>
    <row r="114" spans="2:6" x14ac:dyDescent="0.25">
      <c r="B114" s="7">
        <v>78</v>
      </c>
      <c r="C114" s="5">
        <v>3.4720988768499081</v>
      </c>
      <c r="E114" s="7">
        <v>78</v>
      </c>
      <c r="F114" s="5">
        <v>3.4720988768499081</v>
      </c>
    </row>
    <row r="115" spans="2:6" x14ac:dyDescent="0.25">
      <c r="B115" s="7">
        <v>79</v>
      </c>
      <c r="C115" s="5">
        <v>3.6847628374590649</v>
      </c>
      <c r="E115" s="7">
        <v>79</v>
      </c>
      <c r="F115" s="5">
        <v>3.6847628374590649</v>
      </c>
    </row>
    <row r="116" spans="2:6" x14ac:dyDescent="0.25">
      <c r="B116" s="7">
        <v>80</v>
      </c>
      <c r="C116" s="5">
        <v>4.0430545910864284</v>
      </c>
      <c r="E116" s="7">
        <v>80</v>
      </c>
      <c r="F116" s="5">
        <v>4.0430545910864284</v>
      </c>
    </row>
    <row r="117" spans="2:6" x14ac:dyDescent="0.25">
      <c r="B117" s="7">
        <v>82</v>
      </c>
      <c r="C117" s="5">
        <v>6.9388273618395697</v>
      </c>
      <c r="E117" s="7">
        <v>82</v>
      </c>
      <c r="F117" s="5">
        <v>6.9388273618395697</v>
      </c>
    </row>
    <row r="118" spans="2:6" x14ac:dyDescent="0.25">
      <c r="B118" s="7">
        <v>85</v>
      </c>
      <c r="C118" s="5">
        <v>3.4126570240419172</v>
      </c>
      <c r="E118" s="7">
        <v>85</v>
      </c>
      <c r="F118" s="5">
        <v>3.4126570240419172</v>
      </c>
    </row>
    <row r="119" spans="2:6" x14ac:dyDescent="0.25">
      <c r="B119" s="7">
        <v>89</v>
      </c>
      <c r="C119" s="5">
        <v>4.0847388154423987</v>
      </c>
      <c r="E119" s="7">
        <v>89</v>
      </c>
      <c r="F119" s="5">
        <v>4.0847388154423987</v>
      </c>
    </row>
    <row r="120" spans="2:6" x14ac:dyDescent="0.25">
      <c r="B120" s="7">
        <v>91</v>
      </c>
      <c r="C120" s="5">
        <v>4.0508502230495624</v>
      </c>
      <c r="E120" s="7">
        <v>91</v>
      </c>
      <c r="F120" s="5">
        <v>4.0508502230495624</v>
      </c>
    </row>
    <row r="121" spans="2:6" x14ac:dyDescent="0.25">
      <c r="B121" s="7">
        <v>92</v>
      </c>
      <c r="C121" s="5">
        <v>7.7399510373093019</v>
      </c>
      <c r="E121" s="7">
        <v>92</v>
      </c>
      <c r="F121" s="5">
        <v>7.7399510373093019</v>
      </c>
    </row>
    <row r="122" spans="2:6" x14ac:dyDescent="0.25">
      <c r="B122" s="7">
        <v>93</v>
      </c>
      <c r="C122" s="5">
        <v>6.4634032859811583</v>
      </c>
      <c r="E122" s="7">
        <v>93</v>
      </c>
      <c r="F122" s="5">
        <v>6.4634032859811583</v>
      </c>
    </row>
    <row r="123" spans="2:6" x14ac:dyDescent="0.25">
      <c r="B123" s="7">
        <v>95</v>
      </c>
      <c r="C123" s="5">
        <v>3.3319030609794802</v>
      </c>
      <c r="E123" s="7">
        <v>95</v>
      </c>
      <c r="F123" s="5">
        <v>3.3319030609794802</v>
      </c>
    </row>
    <row r="124" spans="2:6" x14ac:dyDescent="0.25">
      <c r="B124" s="7">
        <v>97</v>
      </c>
      <c r="C124" s="5">
        <v>6.716015099467521</v>
      </c>
      <c r="E124" s="7">
        <v>97</v>
      </c>
      <c r="F124" s="5">
        <v>6.716015099467521</v>
      </c>
    </row>
    <row r="125" spans="2:6" x14ac:dyDescent="0.25">
      <c r="B125" s="7">
        <v>98</v>
      </c>
      <c r="C125" s="5">
        <v>11.861251759273049</v>
      </c>
      <c r="E125" s="7">
        <v>98</v>
      </c>
      <c r="F125" s="5">
        <v>11.861251759273049</v>
      </c>
    </row>
    <row r="126" spans="2:6" x14ac:dyDescent="0.25">
      <c r="B126" s="7">
        <v>99</v>
      </c>
      <c r="C126" s="5">
        <v>9.3913489285555656</v>
      </c>
      <c r="E126" s="7">
        <v>99</v>
      </c>
      <c r="F126" s="5">
        <v>9.3913489285555656</v>
      </c>
    </row>
    <row r="127" spans="2:6" x14ac:dyDescent="0.25">
      <c r="B127" s="7" t="s">
        <v>154</v>
      </c>
      <c r="C127" s="5">
        <v>391.88294051892154</v>
      </c>
    </row>
    <row r="140" spans="1:4" x14ac:dyDescent="0.25">
      <c r="A140" s="6" t="s">
        <v>153</v>
      </c>
      <c r="B140" t="s">
        <v>186</v>
      </c>
      <c r="C140" t="s">
        <v>182</v>
      </c>
      <c r="D140" t="s">
        <v>187</v>
      </c>
    </row>
    <row r="141" spans="1:4" x14ac:dyDescent="0.25">
      <c r="A141" s="7" t="s">
        <v>131</v>
      </c>
      <c r="B141" s="5">
        <v>62</v>
      </c>
      <c r="C141" s="5">
        <v>239.66714526087682</v>
      </c>
      <c r="D141" s="5">
        <v>346</v>
      </c>
    </row>
    <row r="142" spans="1:4" x14ac:dyDescent="0.25">
      <c r="A142" s="7" t="s">
        <v>141</v>
      </c>
      <c r="B142" s="5">
        <v>10</v>
      </c>
      <c r="C142" s="5">
        <v>41.288085710423182</v>
      </c>
      <c r="D142" s="5">
        <v>39</v>
      </c>
    </row>
    <row r="143" spans="1:4" x14ac:dyDescent="0.25">
      <c r="A143" s="7" t="s">
        <v>142</v>
      </c>
      <c r="B143" s="5">
        <v>22</v>
      </c>
      <c r="C143" s="5">
        <v>86.177187220654801</v>
      </c>
      <c r="D143" s="5">
        <v>109</v>
      </c>
    </row>
    <row r="144" spans="1:4" x14ac:dyDescent="0.25">
      <c r="A144" s="7" t="s">
        <v>139</v>
      </c>
      <c r="B144" s="5">
        <v>6</v>
      </c>
      <c r="C144" s="5">
        <v>24.750522326966831</v>
      </c>
      <c r="D144" s="5">
        <v>35</v>
      </c>
    </row>
    <row r="145" spans="1:4" x14ac:dyDescent="0.25">
      <c r="A145" s="7" t="s">
        <v>154</v>
      </c>
      <c r="B145" s="5">
        <v>100</v>
      </c>
      <c r="C145" s="5">
        <v>391.88294051892154</v>
      </c>
      <c r="D145" s="5">
        <v>529</v>
      </c>
    </row>
    <row r="147" spans="1:4" x14ac:dyDescent="0.25">
      <c r="A147" s="7" t="s">
        <v>131</v>
      </c>
      <c r="B147" s="5">
        <v>62</v>
      </c>
      <c r="C147" s="5">
        <v>239.66714526087682</v>
      </c>
      <c r="D147" s="5">
        <v>346</v>
      </c>
    </row>
    <row r="148" spans="1:4" x14ac:dyDescent="0.25">
      <c r="A148" s="7" t="s">
        <v>141</v>
      </c>
      <c r="B148" s="5">
        <v>10</v>
      </c>
      <c r="C148" s="5">
        <v>41.288085710423182</v>
      </c>
      <c r="D148" s="5">
        <v>39</v>
      </c>
    </row>
    <row r="149" spans="1:4" x14ac:dyDescent="0.25">
      <c r="A149" s="7" t="s">
        <v>142</v>
      </c>
      <c r="B149" s="5">
        <v>22</v>
      </c>
      <c r="C149" s="5">
        <v>86.177187220654801</v>
      </c>
      <c r="D149" s="5">
        <v>109</v>
      </c>
    </row>
    <row r="150" spans="1:4" x14ac:dyDescent="0.25">
      <c r="A150" s="7" t="s">
        <v>139</v>
      </c>
      <c r="B150" s="5">
        <v>6</v>
      </c>
      <c r="C150" s="5">
        <v>24.750522326966831</v>
      </c>
      <c r="D150" s="5">
        <v>35</v>
      </c>
    </row>
  </sheetData>
  <sortState ref="C28:D31">
    <sortCondition descending="1" ref="D28"/>
  </sortState>
  <pageMargins left="0.7" right="0.7" top="0.75" bottom="0.75" header="0.3" footer="0.3"/>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opLeftCell="A18" zoomScale="50" zoomScaleNormal="50" workbookViewId="0"/>
  </sheetViews>
  <sheetFormatPr defaultColWidth="14.42578125" defaultRowHeight="15" customHeight="1" x14ac:dyDescent="0.25"/>
  <cols>
    <col min="1" max="1" width="42.140625" customWidth="1"/>
    <col min="2" max="2" width="21.5703125" bestFit="1" customWidth="1"/>
    <col min="3" max="3" width="9.140625" customWidth="1"/>
    <col min="4" max="4" width="31.5703125" customWidth="1"/>
    <col min="5" max="5" width="43.85546875" customWidth="1"/>
    <col min="6" max="6" width="20.85546875" customWidth="1"/>
    <col min="7" max="7" width="27.28515625" customWidth="1"/>
    <col min="8" max="8" width="28.7109375" customWidth="1"/>
    <col min="9" max="9" width="30.42578125" customWidth="1"/>
    <col min="10" max="10" width="11.5703125" customWidth="1"/>
    <col min="11" max="26" width="8.7109375" customWidth="1"/>
  </cols>
  <sheetData>
    <row r="1" spans="1:10" x14ac:dyDescent="0.25">
      <c r="A1" s="1" t="s">
        <v>119</v>
      </c>
      <c r="B1" s="1" t="s">
        <v>120</v>
      </c>
      <c r="C1" s="1" t="s">
        <v>121</v>
      </c>
      <c r="D1" s="1" t="s">
        <v>122</v>
      </c>
      <c r="E1" s="1" t="s">
        <v>123</v>
      </c>
      <c r="F1" s="1" t="s">
        <v>124</v>
      </c>
      <c r="G1" s="1" t="s">
        <v>125</v>
      </c>
      <c r="H1" s="1" t="s">
        <v>126</v>
      </c>
      <c r="I1" s="1" t="s">
        <v>127</v>
      </c>
      <c r="J1" s="1" t="s">
        <v>128</v>
      </c>
    </row>
    <row r="2" spans="1:10" x14ac:dyDescent="0.25">
      <c r="A2" s="2" t="s">
        <v>15</v>
      </c>
      <c r="B2" s="2" t="s">
        <v>129</v>
      </c>
      <c r="C2" s="2" t="s">
        <v>130</v>
      </c>
      <c r="D2" s="2">
        <v>50</v>
      </c>
      <c r="E2" s="2">
        <v>43</v>
      </c>
      <c r="F2" s="2">
        <v>8</v>
      </c>
      <c r="G2" s="2">
        <v>500</v>
      </c>
      <c r="H2" s="2">
        <v>3.90621581182039</v>
      </c>
      <c r="I2" s="2">
        <v>66</v>
      </c>
      <c r="J2" s="2" t="s">
        <v>131</v>
      </c>
    </row>
    <row r="3" spans="1:10" x14ac:dyDescent="0.25">
      <c r="A3" s="2" t="s">
        <v>17</v>
      </c>
      <c r="B3" s="2" t="s">
        <v>132</v>
      </c>
      <c r="C3" s="2" t="s">
        <v>133</v>
      </c>
      <c r="D3" s="2">
        <v>10</v>
      </c>
      <c r="E3" s="2">
        <v>9</v>
      </c>
      <c r="F3" s="2">
        <v>2</v>
      </c>
      <c r="G3" s="2">
        <v>250</v>
      </c>
      <c r="H3" s="2">
        <v>3.7970879022594639</v>
      </c>
      <c r="I3" s="2">
        <v>67</v>
      </c>
      <c r="J3" s="2" t="s">
        <v>131</v>
      </c>
    </row>
    <row r="4" spans="1:10" x14ac:dyDescent="0.25">
      <c r="A4" s="2" t="s">
        <v>14</v>
      </c>
      <c r="B4" s="2" t="s">
        <v>134</v>
      </c>
      <c r="C4" s="2" t="s">
        <v>135</v>
      </c>
      <c r="D4" s="2">
        <v>50</v>
      </c>
      <c r="E4" s="2">
        <v>5</v>
      </c>
      <c r="F4" s="2">
        <v>9</v>
      </c>
      <c r="G4" s="2">
        <v>750</v>
      </c>
      <c r="H4" s="2">
        <v>4.3722705319133022</v>
      </c>
      <c r="I4" s="2">
        <v>72</v>
      </c>
      <c r="J4" s="2" t="s">
        <v>131</v>
      </c>
    </row>
    <row r="5" spans="1:10" x14ac:dyDescent="0.25">
      <c r="A5" s="2" t="s">
        <v>17</v>
      </c>
      <c r="B5" s="2" t="s">
        <v>136</v>
      </c>
      <c r="C5" s="2" t="s">
        <v>133</v>
      </c>
      <c r="D5" s="2">
        <v>50</v>
      </c>
      <c r="E5" s="2">
        <v>23</v>
      </c>
      <c r="F5" s="2">
        <v>5</v>
      </c>
      <c r="G5" s="2">
        <v>750</v>
      </c>
      <c r="H5" s="2">
        <v>4.2098108226564914</v>
      </c>
      <c r="I5" s="2">
        <v>24</v>
      </c>
      <c r="J5" s="2" t="s">
        <v>131</v>
      </c>
    </row>
    <row r="6" spans="1:10" x14ac:dyDescent="0.25">
      <c r="A6" s="2" t="s">
        <v>29</v>
      </c>
      <c r="B6" s="2" t="s">
        <v>137</v>
      </c>
      <c r="C6" s="2" t="s">
        <v>135</v>
      </c>
      <c r="D6" s="2">
        <v>10</v>
      </c>
      <c r="E6" s="2">
        <v>41</v>
      </c>
      <c r="F6" s="2">
        <v>7</v>
      </c>
      <c r="G6" s="2">
        <v>1000</v>
      </c>
      <c r="H6" s="2">
        <v>3.7671916642338772</v>
      </c>
      <c r="I6" s="2">
        <v>41</v>
      </c>
      <c r="J6" s="2" t="s">
        <v>131</v>
      </c>
    </row>
    <row r="7" spans="1:10" x14ac:dyDescent="0.25">
      <c r="A7" s="2" t="s">
        <v>22</v>
      </c>
      <c r="B7" s="2" t="s">
        <v>136</v>
      </c>
      <c r="C7" s="2" t="s">
        <v>138</v>
      </c>
      <c r="D7" s="2">
        <v>50</v>
      </c>
      <c r="E7" s="2">
        <v>14</v>
      </c>
      <c r="F7" s="2">
        <v>9</v>
      </c>
      <c r="G7" s="2">
        <v>250</v>
      </c>
      <c r="H7" s="2">
        <v>3.1453684463417089</v>
      </c>
      <c r="I7" s="2">
        <v>52</v>
      </c>
      <c r="J7" s="2" t="s">
        <v>131</v>
      </c>
    </row>
    <row r="8" spans="1:10" x14ac:dyDescent="0.25">
      <c r="A8" s="2" t="s">
        <v>15</v>
      </c>
      <c r="B8" s="2" t="s">
        <v>136</v>
      </c>
      <c r="C8" s="2" t="s">
        <v>133</v>
      </c>
      <c r="D8" s="2">
        <v>75</v>
      </c>
      <c r="E8" s="2">
        <v>49</v>
      </c>
      <c r="F8" s="2">
        <v>7</v>
      </c>
      <c r="G8" s="2">
        <v>1000</v>
      </c>
      <c r="H8" s="2">
        <v>4.4524828675083157</v>
      </c>
      <c r="I8" s="2">
        <v>62</v>
      </c>
      <c r="J8" s="2" t="s">
        <v>131</v>
      </c>
    </row>
    <row r="9" spans="1:10" x14ac:dyDescent="0.25">
      <c r="A9" s="2" t="s">
        <v>8</v>
      </c>
      <c r="B9" s="2" t="s">
        <v>137</v>
      </c>
      <c r="C9" s="2" t="s">
        <v>133</v>
      </c>
      <c r="D9" s="2">
        <v>50</v>
      </c>
      <c r="E9" s="2">
        <v>16</v>
      </c>
      <c r="F9" s="2">
        <v>3</v>
      </c>
      <c r="G9" s="2">
        <v>500</v>
      </c>
      <c r="H9" s="2">
        <v>3.846510613174206</v>
      </c>
      <c r="I9" s="2">
        <v>63</v>
      </c>
      <c r="J9" s="2" t="s">
        <v>139</v>
      </c>
    </row>
    <row r="10" spans="1:10" x14ac:dyDescent="0.25">
      <c r="A10" s="2" t="s">
        <v>7</v>
      </c>
      <c r="B10" s="2" t="s">
        <v>129</v>
      </c>
      <c r="C10" s="2" t="s">
        <v>130</v>
      </c>
      <c r="D10" s="2">
        <v>25</v>
      </c>
      <c r="E10" s="2">
        <v>36</v>
      </c>
      <c r="F10" s="2">
        <v>7</v>
      </c>
      <c r="G10" s="2">
        <v>1000</v>
      </c>
      <c r="H10" s="2">
        <v>4.7536154042444636</v>
      </c>
      <c r="I10" s="2">
        <v>58</v>
      </c>
      <c r="J10" s="2" t="s">
        <v>131</v>
      </c>
    </row>
    <row r="11" spans="1:10" x14ac:dyDescent="0.25">
      <c r="A11" s="2" t="s">
        <v>11</v>
      </c>
      <c r="B11" s="2" t="s">
        <v>140</v>
      </c>
      <c r="C11" s="2" t="s">
        <v>138</v>
      </c>
      <c r="D11" s="2">
        <v>75</v>
      </c>
      <c r="E11" s="2">
        <v>17</v>
      </c>
      <c r="F11" s="2">
        <v>3</v>
      </c>
      <c r="G11" s="2">
        <v>750</v>
      </c>
      <c r="H11" s="2">
        <v>3.4126570240419172</v>
      </c>
      <c r="I11" s="2">
        <v>85</v>
      </c>
      <c r="J11" s="2" t="s">
        <v>141</v>
      </c>
    </row>
    <row r="12" spans="1:10" x14ac:dyDescent="0.25">
      <c r="A12" s="2" t="s">
        <v>7</v>
      </c>
      <c r="B12" s="2" t="s">
        <v>132</v>
      </c>
      <c r="C12" s="2" t="s">
        <v>135</v>
      </c>
      <c r="D12" s="2">
        <v>50</v>
      </c>
      <c r="E12" s="2">
        <v>25</v>
      </c>
      <c r="F12" s="2">
        <v>8</v>
      </c>
      <c r="G12" s="2">
        <v>1000</v>
      </c>
      <c r="H12" s="2">
        <v>4.053064162949469</v>
      </c>
      <c r="I12" s="2">
        <v>20</v>
      </c>
      <c r="J12" s="2" t="s">
        <v>131</v>
      </c>
    </row>
    <row r="13" spans="1:10" x14ac:dyDescent="0.25">
      <c r="A13" s="2" t="s">
        <v>12</v>
      </c>
      <c r="B13" s="2" t="s">
        <v>129</v>
      </c>
      <c r="C13" s="2" t="s">
        <v>138</v>
      </c>
      <c r="D13" s="2">
        <v>50</v>
      </c>
      <c r="E13" s="2">
        <v>9</v>
      </c>
      <c r="F13" s="2">
        <v>8</v>
      </c>
      <c r="G13" s="2">
        <v>250</v>
      </c>
      <c r="H13" s="2">
        <v>3.6847628374590649</v>
      </c>
      <c r="I13" s="2">
        <v>79</v>
      </c>
      <c r="J13" s="2" t="s">
        <v>142</v>
      </c>
    </row>
    <row r="14" spans="1:10" x14ac:dyDescent="0.25">
      <c r="A14" s="2" t="s">
        <v>11</v>
      </c>
      <c r="B14" s="2" t="s">
        <v>143</v>
      </c>
      <c r="C14" s="2" t="s">
        <v>144</v>
      </c>
      <c r="D14" s="2">
        <v>10</v>
      </c>
      <c r="E14" s="2">
        <v>38</v>
      </c>
      <c r="F14" s="2">
        <v>6</v>
      </c>
      <c r="G14" s="2">
        <v>500</v>
      </c>
      <c r="H14" s="2">
        <v>3.4554046821122002</v>
      </c>
      <c r="I14" s="2">
        <v>93</v>
      </c>
      <c r="J14" s="2" t="s">
        <v>141</v>
      </c>
    </row>
    <row r="15" spans="1:10" x14ac:dyDescent="0.25">
      <c r="A15" s="2" t="s">
        <v>7</v>
      </c>
      <c r="B15" s="2" t="s">
        <v>145</v>
      </c>
      <c r="C15" s="2" t="s">
        <v>138</v>
      </c>
      <c r="D15" s="2">
        <v>50</v>
      </c>
      <c r="E15" s="2">
        <v>3</v>
      </c>
      <c r="F15" s="2">
        <v>2</v>
      </c>
      <c r="G15" s="2">
        <v>750</v>
      </c>
      <c r="H15" s="2">
        <v>4.8427895762099542</v>
      </c>
      <c r="I15" s="2">
        <v>43</v>
      </c>
      <c r="J15" s="2" t="s">
        <v>131</v>
      </c>
    </row>
    <row r="16" spans="1:10" x14ac:dyDescent="0.25">
      <c r="A16" s="2" t="s">
        <v>29</v>
      </c>
      <c r="B16" s="2" t="s">
        <v>145</v>
      </c>
      <c r="C16" s="2" t="s">
        <v>133</v>
      </c>
      <c r="D16" s="2">
        <v>10</v>
      </c>
      <c r="E16" s="2">
        <v>29</v>
      </c>
      <c r="F16" s="2">
        <v>3</v>
      </c>
      <c r="G16" s="2">
        <v>250</v>
      </c>
      <c r="H16" s="2">
        <v>3.999324469594812</v>
      </c>
      <c r="I16" s="2">
        <v>52</v>
      </c>
      <c r="J16" s="2" t="s">
        <v>131</v>
      </c>
    </row>
    <row r="17" spans="1:10" x14ac:dyDescent="0.25">
      <c r="A17" s="2" t="s">
        <v>7</v>
      </c>
      <c r="B17" s="2" t="s">
        <v>137</v>
      </c>
      <c r="C17" s="2" t="s">
        <v>135</v>
      </c>
      <c r="D17" s="2">
        <v>10</v>
      </c>
      <c r="E17" s="2">
        <v>52</v>
      </c>
      <c r="F17" s="2">
        <v>8</v>
      </c>
      <c r="G17" s="2">
        <v>500</v>
      </c>
      <c r="H17" s="2">
        <v>3.5089504166206682</v>
      </c>
      <c r="I17" s="2">
        <v>49</v>
      </c>
      <c r="J17" s="2" t="s">
        <v>131</v>
      </c>
    </row>
    <row r="18" spans="1:10" x14ac:dyDescent="0.25">
      <c r="A18" s="2" t="s">
        <v>7</v>
      </c>
      <c r="B18" s="2" t="s">
        <v>143</v>
      </c>
      <c r="C18" s="2" t="s">
        <v>135</v>
      </c>
      <c r="D18" s="2">
        <v>100</v>
      </c>
      <c r="E18" s="2">
        <v>23</v>
      </c>
      <c r="F18" s="2">
        <v>5</v>
      </c>
      <c r="G18" s="2">
        <v>1000</v>
      </c>
      <c r="H18" s="2">
        <v>3.4136889484401358</v>
      </c>
      <c r="I18" s="2">
        <v>20</v>
      </c>
      <c r="J18" s="2" t="s">
        <v>131</v>
      </c>
    </row>
    <row r="19" spans="1:10" x14ac:dyDescent="0.25">
      <c r="A19" s="2" t="s">
        <v>15</v>
      </c>
      <c r="B19" s="2" t="s">
        <v>129</v>
      </c>
      <c r="C19" s="2" t="s">
        <v>135</v>
      </c>
      <c r="D19" s="2">
        <v>25</v>
      </c>
      <c r="E19" s="2">
        <v>42</v>
      </c>
      <c r="F19" s="2">
        <v>7</v>
      </c>
      <c r="G19" s="2">
        <v>250</v>
      </c>
      <c r="H19" s="2">
        <v>4.899910492214274</v>
      </c>
      <c r="I19" s="2">
        <v>39</v>
      </c>
      <c r="J19" s="2" t="s">
        <v>131</v>
      </c>
    </row>
    <row r="20" spans="1:10" x14ac:dyDescent="0.25">
      <c r="A20" s="2" t="s">
        <v>21</v>
      </c>
      <c r="B20" s="2" t="s">
        <v>129</v>
      </c>
      <c r="C20" s="2" t="s">
        <v>144</v>
      </c>
      <c r="D20" s="2">
        <v>10</v>
      </c>
      <c r="E20" s="2">
        <v>7</v>
      </c>
      <c r="F20" s="2">
        <v>6</v>
      </c>
      <c r="G20" s="2">
        <v>1000</v>
      </c>
      <c r="H20" s="2">
        <v>4.6819731713359953</v>
      </c>
      <c r="I20" s="2">
        <v>25</v>
      </c>
      <c r="J20" s="2" t="s">
        <v>142</v>
      </c>
    </row>
    <row r="21" spans="1:10" ht="15.75" customHeight="1" x14ac:dyDescent="0.25">
      <c r="A21" s="2" t="s">
        <v>15</v>
      </c>
      <c r="B21" s="2" t="s">
        <v>129</v>
      </c>
      <c r="C21" s="2" t="s">
        <v>144</v>
      </c>
      <c r="D21" s="2">
        <v>10</v>
      </c>
      <c r="E21" s="2">
        <v>35</v>
      </c>
      <c r="F21" s="2">
        <v>9</v>
      </c>
      <c r="G21" s="2">
        <v>250</v>
      </c>
      <c r="H21" s="2">
        <v>3.713900294813163</v>
      </c>
      <c r="I21" s="2">
        <v>46</v>
      </c>
      <c r="J21" s="2" t="s">
        <v>131</v>
      </c>
    </row>
    <row r="22" spans="1:10" ht="15.75" customHeight="1" x14ac:dyDescent="0.25">
      <c r="A22" s="2" t="s">
        <v>8</v>
      </c>
      <c r="B22" s="2" t="s">
        <v>140</v>
      </c>
      <c r="C22" s="2" t="s">
        <v>144</v>
      </c>
      <c r="D22" s="2">
        <v>75</v>
      </c>
      <c r="E22" s="2">
        <v>4</v>
      </c>
      <c r="F22" s="2">
        <v>7</v>
      </c>
      <c r="G22" s="2">
        <v>500</v>
      </c>
      <c r="H22" s="2">
        <v>4.5560037002193194</v>
      </c>
      <c r="I22" s="2">
        <v>73</v>
      </c>
      <c r="J22" s="2" t="s">
        <v>139</v>
      </c>
    </row>
    <row r="23" spans="1:10" ht="15.75" customHeight="1" x14ac:dyDescent="0.25">
      <c r="A23" s="2" t="s">
        <v>15</v>
      </c>
      <c r="B23" s="2" t="s">
        <v>143</v>
      </c>
      <c r="C23" s="2" t="s">
        <v>138</v>
      </c>
      <c r="D23" s="2">
        <v>50</v>
      </c>
      <c r="E23" s="2">
        <v>7</v>
      </c>
      <c r="F23" s="2">
        <v>6</v>
      </c>
      <c r="G23" s="2">
        <v>500</v>
      </c>
      <c r="H23" s="2">
        <v>3.5187783503776981</v>
      </c>
      <c r="I23" s="2">
        <v>60</v>
      </c>
      <c r="J23" s="2" t="s">
        <v>131</v>
      </c>
    </row>
    <row r="24" spans="1:10" ht="15.75" customHeight="1" x14ac:dyDescent="0.25">
      <c r="A24" s="2" t="s">
        <v>29</v>
      </c>
      <c r="B24" s="2" t="s">
        <v>140</v>
      </c>
      <c r="C24" s="2" t="s">
        <v>130</v>
      </c>
      <c r="D24" s="2">
        <v>25</v>
      </c>
      <c r="E24" s="2">
        <v>34</v>
      </c>
      <c r="F24" s="2">
        <v>6</v>
      </c>
      <c r="G24" s="2">
        <v>500</v>
      </c>
      <c r="H24" s="2">
        <v>3.1158356126175022</v>
      </c>
      <c r="I24" s="2">
        <v>82</v>
      </c>
      <c r="J24" s="2" t="s">
        <v>131</v>
      </c>
    </row>
    <row r="25" spans="1:10" ht="15.75" customHeight="1" x14ac:dyDescent="0.25">
      <c r="A25" s="2" t="s">
        <v>11</v>
      </c>
      <c r="B25" s="2" t="s">
        <v>146</v>
      </c>
      <c r="C25" s="2" t="s">
        <v>130</v>
      </c>
      <c r="D25" s="2">
        <v>10</v>
      </c>
      <c r="E25" s="2">
        <v>29</v>
      </c>
      <c r="F25" s="2">
        <v>8</v>
      </c>
      <c r="G25" s="2">
        <v>750</v>
      </c>
      <c r="H25" s="2">
        <v>4.3777215339054916</v>
      </c>
      <c r="I25" s="2">
        <v>24</v>
      </c>
      <c r="J25" s="2" t="s">
        <v>141</v>
      </c>
    </row>
    <row r="26" spans="1:10" ht="15.75" customHeight="1" x14ac:dyDescent="0.25">
      <c r="A26" s="2" t="s">
        <v>15</v>
      </c>
      <c r="B26" s="2" t="s">
        <v>132</v>
      </c>
      <c r="C26" s="2" t="s">
        <v>144</v>
      </c>
      <c r="D26" s="2">
        <v>25</v>
      </c>
      <c r="E26" s="2">
        <v>26</v>
      </c>
      <c r="F26" s="2">
        <v>9</v>
      </c>
      <c r="G26" s="2">
        <v>1000</v>
      </c>
      <c r="H26" s="2">
        <v>3.3994925494136599</v>
      </c>
      <c r="I26" s="2">
        <v>30</v>
      </c>
      <c r="J26" s="2" t="s">
        <v>131</v>
      </c>
    </row>
    <row r="27" spans="1:10" ht="15.75" customHeight="1" x14ac:dyDescent="0.25">
      <c r="A27" s="2" t="s">
        <v>21</v>
      </c>
      <c r="B27" s="2" t="s">
        <v>143</v>
      </c>
      <c r="C27" s="2" t="s">
        <v>144</v>
      </c>
      <c r="D27" s="2">
        <v>50</v>
      </c>
      <c r="E27" s="2">
        <v>11</v>
      </c>
      <c r="F27" s="2">
        <v>3</v>
      </c>
      <c r="G27" s="2">
        <v>500</v>
      </c>
      <c r="H27" s="2">
        <v>4.7518115315731393</v>
      </c>
      <c r="I27" s="2">
        <v>99</v>
      </c>
      <c r="J27" s="2" t="s">
        <v>142</v>
      </c>
    </row>
    <row r="28" spans="1:10" ht="15.75" customHeight="1" x14ac:dyDescent="0.25">
      <c r="A28" s="2" t="s">
        <v>29</v>
      </c>
      <c r="B28" s="2" t="s">
        <v>143</v>
      </c>
      <c r="C28" s="2" t="s">
        <v>144</v>
      </c>
      <c r="D28" s="2">
        <v>10</v>
      </c>
      <c r="E28" s="2">
        <v>40</v>
      </c>
      <c r="F28" s="2">
        <v>8</v>
      </c>
      <c r="G28" s="2">
        <v>250</v>
      </c>
      <c r="H28" s="2">
        <v>3.643730561579543</v>
      </c>
      <c r="I28" s="2">
        <v>97</v>
      </c>
      <c r="J28" s="2" t="s">
        <v>131</v>
      </c>
    </row>
    <row r="29" spans="1:10" ht="15.75" customHeight="1" x14ac:dyDescent="0.25">
      <c r="A29" s="2" t="s">
        <v>11</v>
      </c>
      <c r="B29" s="2" t="s">
        <v>143</v>
      </c>
      <c r="C29" s="2" t="s">
        <v>144</v>
      </c>
      <c r="D29" s="2">
        <v>10</v>
      </c>
      <c r="E29" s="2">
        <v>12</v>
      </c>
      <c r="F29" s="2">
        <v>1</v>
      </c>
      <c r="G29" s="2">
        <v>250</v>
      </c>
      <c r="H29" s="2">
        <v>4.9324500812785539</v>
      </c>
      <c r="I29" s="2">
        <v>37</v>
      </c>
      <c r="J29" s="2" t="s">
        <v>141</v>
      </c>
    </row>
    <row r="30" spans="1:10" ht="15.75" customHeight="1" x14ac:dyDescent="0.25">
      <c r="A30" s="2" t="s">
        <v>17</v>
      </c>
      <c r="B30" s="2" t="s">
        <v>140</v>
      </c>
      <c r="C30" s="2" t="s">
        <v>135</v>
      </c>
      <c r="D30" s="2">
        <v>10</v>
      </c>
      <c r="E30" s="2">
        <v>42</v>
      </c>
      <c r="F30" s="2">
        <v>5</v>
      </c>
      <c r="G30" s="2">
        <v>1000</v>
      </c>
      <c r="H30" s="2">
        <v>4.2019294022147538</v>
      </c>
      <c r="I30" s="2">
        <v>16</v>
      </c>
      <c r="J30" s="2" t="s">
        <v>131</v>
      </c>
    </row>
    <row r="31" spans="1:10" ht="15.75" customHeight="1" x14ac:dyDescent="0.25">
      <c r="A31" s="2" t="s">
        <v>11</v>
      </c>
      <c r="B31" s="2" t="s">
        <v>136</v>
      </c>
      <c r="C31" s="2" t="s">
        <v>130</v>
      </c>
      <c r="D31" s="2">
        <v>25</v>
      </c>
      <c r="E31" s="2">
        <v>42</v>
      </c>
      <c r="F31" s="2">
        <v>5</v>
      </c>
      <c r="G31" s="2">
        <v>250</v>
      </c>
      <c r="H31" s="2">
        <v>4.1505831842280863</v>
      </c>
      <c r="I31" s="2">
        <v>98</v>
      </c>
      <c r="J31" s="2" t="s">
        <v>141</v>
      </c>
    </row>
    <row r="32" spans="1:10" ht="15.75" customHeight="1" x14ac:dyDescent="0.25">
      <c r="A32" s="2" t="s">
        <v>14</v>
      </c>
      <c r="B32" s="2" t="s">
        <v>134</v>
      </c>
      <c r="C32" s="2" t="s">
        <v>130</v>
      </c>
      <c r="D32" s="2">
        <v>100</v>
      </c>
      <c r="E32" s="2">
        <v>47</v>
      </c>
      <c r="F32" s="2">
        <v>8</v>
      </c>
      <c r="G32" s="2">
        <v>250</v>
      </c>
      <c r="H32" s="2">
        <v>4.273609684805237</v>
      </c>
      <c r="I32" s="2">
        <v>26</v>
      </c>
      <c r="J32" s="2" t="s">
        <v>131</v>
      </c>
    </row>
    <row r="33" spans="1:10" ht="15.75" customHeight="1" x14ac:dyDescent="0.25">
      <c r="A33" s="2" t="s">
        <v>17</v>
      </c>
      <c r="B33" s="2" t="s">
        <v>136</v>
      </c>
      <c r="C33" s="2" t="s">
        <v>138</v>
      </c>
      <c r="D33" s="2">
        <v>50</v>
      </c>
      <c r="E33" s="2">
        <v>47</v>
      </c>
      <c r="F33" s="2">
        <v>8</v>
      </c>
      <c r="G33" s="2">
        <v>750</v>
      </c>
      <c r="H33" s="2">
        <v>4.0430545910864284</v>
      </c>
      <c r="I33" s="2">
        <v>80</v>
      </c>
      <c r="J33" s="2" t="s">
        <v>131</v>
      </c>
    </row>
    <row r="34" spans="1:10" ht="15.75" customHeight="1" x14ac:dyDescent="0.25">
      <c r="A34" s="2" t="s">
        <v>29</v>
      </c>
      <c r="B34" s="2" t="s">
        <v>136</v>
      </c>
      <c r="C34" s="2" t="s">
        <v>144</v>
      </c>
      <c r="D34" s="2">
        <v>75</v>
      </c>
      <c r="E34" s="2">
        <v>39</v>
      </c>
      <c r="F34" s="2">
        <v>5</v>
      </c>
      <c r="G34" s="2">
        <v>500</v>
      </c>
      <c r="H34" s="2">
        <v>4.8144713028033506</v>
      </c>
      <c r="I34" s="2">
        <v>70</v>
      </c>
      <c r="J34" s="2" t="s">
        <v>131</v>
      </c>
    </row>
    <row r="35" spans="1:10" ht="15.75" customHeight="1" x14ac:dyDescent="0.25">
      <c r="A35" s="2" t="s">
        <v>21</v>
      </c>
      <c r="B35" s="2" t="s">
        <v>143</v>
      </c>
      <c r="C35" s="2" t="s">
        <v>138</v>
      </c>
      <c r="D35" s="2">
        <v>75</v>
      </c>
      <c r="E35" s="2">
        <v>33</v>
      </c>
      <c r="F35" s="2">
        <v>3</v>
      </c>
      <c r="G35" s="2">
        <v>500</v>
      </c>
      <c r="H35" s="2">
        <v>4.7534511475443146</v>
      </c>
      <c r="I35" s="2">
        <v>53</v>
      </c>
      <c r="J35" s="2" t="s">
        <v>142</v>
      </c>
    </row>
    <row r="36" spans="1:10" ht="15.75" customHeight="1" x14ac:dyDescent="0.25">
      <c r="A36" s="2" t="s">
        <v>15</v>
      </c>
      <c r="B36" s="2" t="s">
        <v>147</v>
      </c>
      <c r="C36" s="2" t="s">
        <v>144</v>
      </c>
      <c r="D36" s="2">
        <v>100</v>
      </c>
      <c r="E36" s="2">
        <v>32</v>
      </c>
      <c r="F36" s="2">
        <v>2</v>
      </c>
      <c r="G36" s="2">
        <v>1000</v>
      </c>
      <c r="H36" s="2">
        <v>3.1421136042877449</v>
      </c>
      <c r="I36" s="2">
        <v>74</v>
      </c>
      <c r="J36" s="2" t="s">
        <v>131</v>
      </c>
    </row>
    <row r="37" spans="1:10" ht="15.75" customHeight="1" x14ac:dyDescent="0.25">
      <c r="A37" s="2" t="s">
        <v>7</v>
      </c>
      <c r="B37" s="2" t="s">
        <v>140</v>
      </c>
      <c r="C37" s="2" t="s">
        <v>133</v>
      </c>
      <c r="D37" s="2">
        <v>75</v>
      </c>
      <c r="E37" s="2">
        <v>52</v>
      </c>
      <c r="F37" s="2">
        <v>2</v>
      </c>
      <c r="G37" s="2">
        <v>1000</v>
      </c>
      <c r="H37" s="2">
        <v>4.4236562616724084</v>
      </c>
      <c r="I37" s="2">
        <v>92</v>
      </c>
      <c r="J37" s="2" t="s">
        <v>131</v>
      </c>
    </row>
    <row r="38" spans="1:10" ht="15.75" customHeight="1" x14ac:dyDescent="0.25">
      <c r="A38" s="2" t="s">
        <v>12</v>
      </c>
      <c r="B38" s="2" t="s">
        <v>147</v>
      </c>
      <c r="C38" s="2" t="s">
        <v>130</v>
      </c>
      <c r="D38" s="2">
        <v>50</v>
      </c>
      <c r="E38" s="2">
        <v>1</v>
      </c>
      <c r="F38" s="2">
        <v>6</v>
      </c>
      <c r="G38" s="2">
        <v>750</v>
      </c>
      <c r="H38" s="2">
        <v>3.3319030609794802</v>
      </c>
      <c r="I38" s="2">
        <v>95</v>
      </c>
      <c r="J38" s="2" t="s">
        <v>142</v>
      </c>
    </row>
    <row r="39" spans="1:10" ht="15.75" customHeight="1" x14ac:dyDescent="0.25">
      <c r="A39" s="2" t="s">
        <v>22</v>
      </c>
      <c r="B39" s="2" t="s">
        <v>140</v>
      </c>
      <c r="C39" s="2" t="s">
        <v>135</v>
      </c>
      <c r="D39" s="2">
        <v>25</v>
      </c>
      <c r="E39" s="2">
        <v>7</v>
      </c>
      <c r="F39" s="2">
        <v>4</v>
      </c>
      <c r="G39" s="2">
        <v>750</v>
      </c>
      <c r="H39" s="2">
        <v>3.3144499182662752</v>
      </c>
      <c r="I39" s="2">
        <v>22</v>
      </c>
      <c r="J39" s="2" t="s">
        <v>131</v>
      </c>
    </row>
    <row r="40" spans="1:10" ht="15.75" customHeight="1" x14ac:dyDescent="0.25">
      <c r="A40" s="2" t="s">
        <v>15</v>
      </c>
      <c r="B40" s="2" t="s">
        <v>146</v>
      </c>
      <c r="C40" s="2" t="s">
        <v>138</v>
      </c>
      <c r="D40" s="2">
        <v>10</v>
      </c>
      <c r="E40" s="2">
        <v>33</v>
      </c>
      <c r="F40" s="2">
        <v>8</v>
      </c>
      <c r="G40" s="2">
        <v>1000</v>
      </c>
      <c r="H40" s="2">
        <v>4.7355464654308204</v>
      </c>
      <c r="I40" s="2">
        <v>20</v>
      </c>
      <c r="J40" s="2" t="s">
        <v>131</v>
      </c>
    </row>
    <row r="41" spans="1:10" ht="15.75" customHeight="1" x14ac:dyDescent="0.25">
      <c r="A41" s="2" t="s">
        <v>11</v>
      </c>
      <c r="B41" s="2" t="s">
        <v>147</v>
      </c>
      <c r="C41" s="2" t="s">
        <v>144</v>
      </c>
      <c r="D41" s="2">
        <v>10</v>
      </c>
      <c r="E41" s="2">
        <v>48</v>
      </c>
      <c r="F41" s="2">
        <v>3</v>
      </c>
      <c r="G41" s="2">
        <v>750</v>
      </c>
      <c r="H41" s="2">
        <v>3.5790462133247529</v>
      </c>
      <c r="I41" s="2">
        <v>98</v>
      </c>
      <c r="J41" s="2" t="s">
        <v>141</v>
      </c>
    </row>
    <row r="42" spans="1:10" ht="15.75" customHeight="1" x14ac:dyDescent="0.25">
      <c r="A42" s="2" t="s">
        <v>29</v>
      </c>
      <c r="B42" s="2" t="s">
        <v>134</v>
      </c>
      <c r="C42" s="2" t="s">
        <v>138</v>
      </c>
      <c r="D42" s="2">
        <v>100</v>
      </c>
      <c r="E42" s="2">
        <v>24</v>
      </c>
      <c r="F42" s="2">
        <v>1</v>
      </c>
      <c r="G42" s="2">
        <v>1000</v>
      </c>
      <c r="H42" s="2">
        <v>3.1851877469003949</v>
      </c>
      <c r="I42" s="2">
        <v>36</v>
      </c>
      <c r="J42" s="2" t="s">
        <v>131</v>
      </c>
    </row>
    <row r="43" spans="1:10" ht="15.75" customHeight="1" x14ac:dyDescent="0.25">
      <c r="A43" s="2" t="s">
        <v>14</v>
      </c>
      <c r="B43" s="2" t="s">
        <v>146</v>
      </c>
      <c r="C43" s="2" t="s">
        <v>135</v>
      </c>
      <c r="D43" s="2">
        <v>25</v>
      </c>
      <c r="E43" s="2">
        <v>18</v>
      </c>
      <c r="F43" s="2">
        <v>9</v>
      </c>
      <c r="G43" s="2">
        <v>250</v>
      </c>
      <c r="H43" s="2">
        <v>3.573127320251626</v>
      </c>
      <c r="I43" s="2">
        <v>23</v>
      </c>
      <c r="J43" s="2" t="s">
        <v>131</v>
      </c>
    </row>
    <row r="44" spans="1:10" ht="15.75" customHeight="1" x14ac:dyDescent="0.25">
      <c r="A44" s="2" t="s">
        <v>29</v>
      </c>
      <c r="B44" s="2" t="s">
        <v>145</v>
      </c>
      <c r="C44" s="2" t="s">
        <v>144</v>
      </c>
      <c r="D44" s="2">
        <v>50</v>
      </c>
      <c r="E44" s="2">
        <v>19</v>
      </c>
      <c r="F44" s="2">
        <v>6</v>
      </c>
      <c r="G44" s="2">
        <v>1000</v>
      </c>
      <c r="H44" s="2">
        <v>3.557826249897412</v>
      </c>
      <c r="I44" s="2">
        <v>70</v>
      </c>
      <c r="J44" s="2" t="s">
        <v>131</v>
      </c>
    </row>
    <row r="45" spans="1:10" ht="15.75" customHeight="1" x14ac:dyDescent="0.25">
      <c r="A45" s="2" t="s">
        <v>12</v>
      </c>
      <c r="B45" s="2" t="s">
        <v>134</v>
      </c>
      <c r="C45" s="2" t="s">
        <v>135</v>
      </c>
      <c r="D45" s="2">
        <v>100</v>
      </c>
      <c r="E45" s="2">
        <v>57</v>
      </c>
      <c r="F45" s="2">
        <v>5</v>
      </c>
      <c r="G45" s="2">
        <v>1000</v>
      </c>
      <c r="H45" s="2">
        <v>4.1556050377272697</v>
      </c>
      <c r="I45" s="2">
        <v>63</v>
      </c>
      <c r="J45" s="2" t="s">
        <v>142</v>
      </c>
    </row>
    <row r="46" spans="1:10" ht="15.75" customHeight="1" x14ac:dyDescent="0.25">
      <c r="A46" s="2" t="s">
        <v>17</v>
      </c>
      <c r="B46" s="2" t="s">
        <v>147</v>
      </c>
      <c r="C46" s="2" t="s">
        <v>133</v>
      </c>
      <c r="D46" s="2">
        <v>75</v>
      </c>
      <c r="E46" s="2">
        <v>44</v>
      </c>
      <c r="F46" s="2">
        <v>8</v>
      </c>
      <c r="G46" s="2">
        <v>1000</v>
      </c>
      <c r="H46" s="2">
        <v>3.2754169413863541</v>
      </c>
      <c r="I46" s="2">
        <v>55</v>
      </c>
      <c r="J46" s="2" t="s">
        <v>131</v>
      </c>
    </row>
    <row r="47" spans="1:10" ht="15.75" customHeight="1" x14ac:dyDescent="0.25">
      <c r="A47" s="2" t="s">
        <v>8</v>
      </c>
      <c r="B47" s="2" t="s">
        <v>140</v>
      </c>
      <c r="C47" s="2" t="s">
        <v>135</v>
      </c>
      <c r="D47" s="2">
        <v>100</v>
      </c>
      <c r="E47" s="2">
        <v>6</v>
      </c>
      <c r="F47" s="2">
        <v>5</v>
      </c>
      <c r="G47" s="2">
        <v>500</v>
      </c>
      <c r="H47" s="2">
        <v>4.2949464577409469</v>
      </c>
      <c r="I47" s="2">
        <v>26</v>
      </c>
      <c r="J47" s="2" t="s">
        <v>139</v>
      </c>
    </row>
    <row r="48" spans="1:10" ht="15.75" customHeight="1" x14ac:dyDescent="0.25">
      <c r="A48" s="2" t="s">
        <v>22</v>
      </c>
      <c r="B48" s="2" t="s">
        <v>145</v>
      </c>
      <c r="C48" s="2" t="s">
        <v>135</v>
      </c>
      <c r="D48" s="2">
        <v>100</v>
      </c>
      <c r="E48" s="2">
        <v>55</v>
      </c>
      <c r="F48" s="2">
        <v>5</v>
      </c>
      <c r="G48" s="2">
        <v>250</v>
      </c>
      <c r="H48" s="2">
        <v>4.0508502230495624</v>
      </c>
      <c r="I48" s="2">
        <v>91</v>
      </c>
      <c r="J48" s="2" t="s">
        <v>131</v>
      </c>
    </row>
    <row r="49" spans="1:10" ht="15.75" customHeight="1" x14ac:dyDescent="0.25">
      <c r="A49" s="2" t="s">
        <v>12</v>
      </c>
      <c r="B49" s="2" t="s">
        <v>132</v>
      </c>
      <c r="C49" s="2" t="s">
        <v>138</v>
      </c>
      <c r="D49" s="2">
        <v>25</v>
      </c>
      <c r="E49" s="2">
        <v>35</v>
      </c>
      <c r="F49" s="2">
        <v>3</v>
      </c>
      <c r="G49" s="2">
        <v>500</v>
      </c>
      <c r="H49" s="2">
        <v>3.573587412243127</v>
      </c>
      <c r="I49" s="2">
        <v>56</v>
      </c>
      <c r="J49" s="2" t="s">
        <v>142</v>
      </c>
    </row>
    <row r="50" spans="1:10" ht="15.75" customHeight="1" x14ac:dyDescent="0.25">
      <c r="A50" s="2" t="s">
        <v>22</v>
      </c>
      <c r="B50" s="2" t="s">
        <v>137</v>
      </c>
      <c r="C50" s="2" t="s">
        <v>144</v>
      </c>
      <c r="D50" s="2">
        <v>75</v>
      </c>
      <c r="E50" s="2">
        <v>40</v>
      </c>
      <c r="F50" s="2">
        <v>1</v>
      </c>
      <c r="G50" s="2">
        <v>250</v>
      </c>
      <c r="H50" s="2">
        <v>3.245955758472193</v>
      </c>
      <c r="I50" s="2">
        <v>40</v>
      </c>
      <c r="J50" s="2" t="s">
        <v>131</v>
      </c>
    </row>
    <row r="51" spans="1:10" ht="15.75" customHeight="1" x14ac:dyDescent="0.25">
      <c r="A51" s="2" t="s">
        <v>12</v>
      </c>
      <c r="B51" s="2" t="s">
        <v>146</v>
      </c>
      <c r="C51" s="2" t="s">
        <v>133</v>
      </c>
      <c r="D51" s="2">
        <v>25</v>
      </c>
      <c r="E51" s="2">
        <v>32</v>
      </c>
      <c r="F51" s="2">
        <v>3</v>
      </c>
      <c r="G51" s="2">
        <v>500</v>
      </c>
      <c r="H51" s="2">
        <v>4.8414474322033669</v>
      </c>
      <c r="I51" s="2">
        <v>20</v>
      </c>
      <c r="J51" s="2" t="s">
        <v>142</v>
      </c>
    </row>
    <row r="52" spans="1:10" ht="15.75" customHeight="1" x14ac:dyDescent="0.25">
      <c r="A52" s="2" t="s">
        <v>22</v>
      </c>
      <c r="B52" s="2" t="s">
        <v>129</v>
      </c>
      <c r="C52" s="2" t="s">
        <v>144</v>
      </c>
      <c r="D52" s="2">
        <v>25</v>
      </c>
      <c r="E52" s="2">
        <v>27</v>
      </c>
      <c r="F52" s="2">
        <v>5</v>
      </c>
      <c r="G52" s="2">
        <v>750</v>
      </c>
      <c r="H52" s="2">
        <v>4.8269015624586906</v>
      </c>
      <c r="I52" s="2">
        <v>55</v>
      </c>
      <c r="J52" s="2" t="s">
        <v>131</v>
      </c>
    </row>
    <row r="53" spans="1:10" ht="15.75" customHeight="1" x14ac:dyDescent="0.25">
      <c r="A53" s="2" t="s">
        <v>11</v>
      </c>
      <c r="B53" s="2" t="s">
        <v>147</v>
      </c>
      <c r="C53" s="2" t="s">
        <v>130</v>
      </c>
      <c r="D53" s="2">
        <v>25</v>
      </c>
      <c r="E53" s="2">
        <v>44</v>
      </c>
      <c r="F53" s="2">
        <v>8</v>
      </c>
      <c r="G53" s="2">
        <v>750</v>
      </c>
      <c r="H53" s="2">
        <v>4.9621515498119289</v>
      </c>
      <c r="I53" s="2">
        <v>46</v>
      </c>
      <c r="J53" s="2" t="s">
        <v>141</v>
      </c>
    </row>
    <row r="54" spans="1:10" ht="15.75" customHeight="1" x14ac:dyDescent="0.25">
      <c r="A54" s="2" t="s">
        <v>7</v>
      </c>
      <c r="B54" s="2" t="s">
        <v>146</v>
      </c>
      <c r="C54" s="2" t="s">
        <v>133</v>
      </c>
      <c r="D54" s="2">
        <v>100</v>
      </c>
      <c r="E54" s="2">
        <v>8</v>
      </c>
      <c r="F54" s="2">
        <v>3</v>
      </c>
      <c r="G54" s="2">
        <v>1000</v>
      </c>
      <c r="H54" s="2">
        <v>3.1942998199771369</v>
      </c>
      <c r="I54" s="2">
        <v>16</v>
      </c>
      <c r="J54" s="2" t="s">
        <v>131</v>
      </c>
    </row>
    <row r="55" spans="1:10" ht="15.75" customHeight="1" x14ac:dyDescent="0.25">
      <c r="A55" s="2" t="s">
        <v>12</v>
      </c>
      <c r="B55" s="2" t="s">
        <v>136</v>
      </c>
      <c r="C55" s="2" t="s">
        <v>135</v>
      </c>
      <c r="D55" s="2">
        <v>10</v>
      </c>
      <c r="E55" s="2">
        <v>13</v>
      </c>
      <c r="F55" s="2">
        <v>4</v>
      </c>
      <c r="G55" s="2">
        <v>500</v>
      </c>
      <c r="H55" s="2">
        <v>4.2726362880018129</v>
      </c>
      <c r="I55" s="2">
        <v>49</v>
      </c>
      <c r="J55" s="2" t="s">
        <v>142</v>
      </c>
    </row>
    <row r="56" spans="1:10" ht="15.75" customHeight="1" x14ac:dyDescent="0.25">
      <c r="A56" s="2" t="s">
        <v>14</v>
      </c>
      <c r="B56" s="2" t="s">
        <v>145</v>
      </c>
      <c r="C56" s="2" t="s">
        <v>144</v>
      </c>
      <c r="D56" s="2">
        <v>10</v>
      </c>
      <c r="E56" s="2">
        <v>16</v>
      </c>
      <c r="F56" s="2">
        <v>8</v>
      </c>
      <c r="G56" s="2">
        <v>1000</v>
      </c>
      <c r="H56" s="2">
        <v>3.2270941548984489</v>
      </c>
      <c r="I56" s="2">
        <v>20</v>
      </c>
      <c r="J56" s="2" t="s">
        <v>131</v>
      </c>
    </row>
    <row r="57" spans="1:10" ht="15.75" customHeight="1" x14ac:dyDescent="0.25">
      <c r="A57" s="2" t="s">
        <v>21</v>
      </c>
      <c r="B57" s="2" t="s">
        <v>143</v>
      </c>
      <c r="C57" s="2" t="s">
        <v>133</v>
      </c>
      <c r="D57" s="2">
        <v>25</v>
      </c>
      <c r="E57" s="2">
        <v>34</v>
      </c>
      <c r="F57" s="2">
        <v>5</v>
      </c>
      <c r="G57" s="2">
        <v>750</v>
      </c>
      <c r="H57" s="2">
        <v>3.7101666617844291</v>
      </c>
      <c r="I57" s="2">
        <v>40</v>
      </c>
      <c r="J57" s="2" t="s">
        <v>142</v>
      </c>
    </row>
    <row r="58" spans="1:10" ht="15.75" customHeight="1" x14ac:dyDescent="0.25">
      <c r="A58" s="2" t="s">
        <v>21</v>
      </c>
      <c r="B58" s="2" t="s">
        <v>143</v>
      </c>
      <c r="C58" s="2" t="s">
        <v>138</v>
      </c>
      <c r="D58" s="2">
        <v>25</v>
      </c>
      <c r="E58" s="2">
        <v>3</v>
      </c>
      <c r="F58" s="2">
        <v>7</v>
      </c>
      <c r="G58" s="2">
        <v>500</v>
      </c>
      <c r="H58" s="2">
        <v>3.8983655994439408</v>
      </c>
      <c r="I58" s="2">
        <v>30</v>
      </c>
      <c r="J58" s="2" t="s">
        <v>142</v>
      </c>
    </row>
    <row r="59" spans="1:10" ht="15.75" customHeight="1" x14ac:dyDescent="0.25">
      <c r="A59" s="2" t="s">
        <v>21</v>
      </c>
      <c r="B59" s="2" t="s">
        <v>134</v>
      </c>
      <c r="C59" s="2" t="s">
        <v>144</v>
      </c>
      <c r="D59" s="2">
        <v>75</v>
      </c>
      <c r="E59" s="2">
        <v>53</v>
      </c>
      <c r="F59" s="2">
        <v>1</v>
      </c>
      <c r="G59" s="2">
        <v>750</v>
      </c>
      <c r="H59" s="2">
        <v>3.4720988768499081</v>
      </c>
      <c r="I59" s="2">
        <v>78</v>
      </c>
      <c r="J59" s="2" t="s">
        <v>142</v>
      </c>
    </row>
    <row r="60" spans="1:10" ht="15.75" customHeight="1" x14ac:dyDescent="0.25">
      <c r="A60" s="2" t="s">
        <v>15</v>
      </c>
      <c r="B60" s="2" t="s">
        <v>137</v>
      </c>
      <c r="C60" s="2" t="s">
        <v>130</v>
      </c>
      <c r="D60" s="2">
        <v>25</v>
      </c>
      <c r="E60" s="2">
        <v>14</v>
      </c>
      <c r="F60" s="2">
        <v>4</v>
      </c>
      <c r="G60" s="2">
        <v>500</v>
      </c>
      <c r="H60" s="2">
        <v>4.4223493896223678</v>
      </c>
      <c r="I60" s="2">
        <v>71</v>
      </c>
      <c r="J60" s="2" t="s">
        <v>131</v>
      </c>
    </row>
    <row r="61" spans="1:10" ht="15.75" customHeight="1" x14ac:dyDescent="0.25">
      <c r="A61" s="2" t="s">
        <v>22</v>
      </c>
      <c r="B61" s="2" t="s">
        <v>132</v>
      </c>
      <c r="C61" s="2" t="s">
        <v>138</v>
      </c>
      <c r="D61" s="2">
        <v>75</v>
      </c>
      <c r="E61" s="2">
        <v>28</v>
      </c>
      <c r="F61" s="2">
        <v>2</v>
      </c>
      <c r="G61" s="2">
        <v>500</v>
      </c>
      <c r="H61" s="2">
        <v>3.3794238469143649</v>
      </c>
      <c r="I61" s="2">
        <v>31</v>
      </c>
      <c r="J61" s="2" t="s">
        <v>131</v>
      </c>
    </row>
    <row r="62" spans="1:10" ht="15.75" customHeight="1" x14ac:dyDescent="0.25">
      <c r="A62" s="2" t="s">
        <v>22</v>
      </c>
      <c r="B62" s="2" t="s">
        <v>145</v>
      </c>
      <c r="C62" s="2" t="s">
        <v>144</v>
      </c>
      <c r="D62" s="2">
        <v>100</v>
      </c>
      <c r="E62" s="2">
        <v>52</v>
      </c>
      <c r="F62" s="2">
        <v>1</v>
      </c>
      <c r="G62" s="2">
        <v>500</v>
      </c>
      <c r="H62" s="2">
        <v>4.2074238719303487</v>
      </c>
      <c r="I62" s="2">
        <v>45</v>
      </c>
      <c r="J62" s="2" t="s">
        <v>131</v>
      </c>
    </row>
    <row r="63" spans="1:10" ht="15.75" customHeight="1" x14ac:dyDescent="0.25">
      <c r="A63" s="2" t="s">
        <v>29</v>
      </c>
      <c r="B63" s="2" t="s">
        <v>136</v>
      </c>
      <c r="C63" s="2" t="s">
        <v>135</v>
      </c>
      <c r="D63" s="2">
        <v>25</v>
      </c>
      <c r="E63" s="2">
        <v>40</v>
      </c>
      <c r="F63" s="2">
        <v>9</v>
      </c>
      <c r="G63" s="2">
        <v>250</v>
      </c>
      <c r="H63" s="2">
        <v>3.3321184700979609</v>
      </c>
      <c r="I63" s="2">
        <v>67</v>
      </c>
      <c r="J63" s="2" t="s">
        <v>131</v>
      </c>
    </row>
    <row r="64" spans="1:10" ht="15.75" customHeight="1" x14ac:dyDescent="0.25">
      <c r="A64" s="2" t="s">
        <v>8</v>
      </c>
      <c r="B64" s="2" t="s">
        <v>147</v>
      </c>
      <c r="C64" s="2" t="s">
        <v>135</v>
      </c>
      <c r="D64" s="2">
        <v>10</v>
      </c>
      <c r="E64" s="2">
        <v>4</v>
      </c>
      <c r="F64" s="2">
        <v>5</v>
      </c>
      <c r="G64" s="2">
        <v>750</v>
      </c>
      <c r="H64" s="2">
        <v>4.0847388154423987</v>
      </c>
      <c r="I64" s="2">
        <v>89</v>
      </c>
      <c r="J64" s="2" t="s">
        <v>139</v>
      </c>
    </row>
    <row r="65" spans="1:10" ht="15.75" customHeight="1" x14ac:dyDescent="0.25">
      <c r="A65" s="2" t="s">
        <v>29</v>
      </c>
      <c r="B65" s="2" t="s">
        <v>129</v>
      </c>
      <c r="C65" s="2" t="s">
        <v>138</v>
      </c>
      <c r="D65" s="2">
        <v>50</v>
      </c>
      <c r="E65" s="2">
        <v>15</v>
      </c>
      <c r="F65" s="2">
        <v>2</v>
      </c>
      <c r="G65" s="2">
        <v>1000</v>
      </c>
      <c r="H65" s="2">
        <v>3.7167268596302669</v>
      </c>
      <c r="I65" s="2">
        <v>48</v>
      </c>
      <c r="J65" s="2" t="s">
        <v>131</v>
      </c>
    </row>
    <row r="66" spans="1:10" ht="15.75" customHeight="1" x14ac:dyDescent="0.25">
      <c r="A66" s="2" t="s">
        <v>15</v>
      </c>
      <c r="B66" s="2" t="s">
        <v>129</v>
      </c>
      <c r="C66" s="2" t="s">
        <v>144</v>
      </c>
      <c r="D66" s="2">
        <v>25</v>
      </c>
      <c r="E66" s="2">
        <v>3</v>
      </c>
      <c r="F66" s="2">
        <v>7</v>
      </c>
      <c r="G66" s="2">
        <v>250</v>
      </c>
      <c r="H66" s="2">
        <v>3.3811180225610098</v>
      </c>
      <c r="I66" s="2">
        <v>24</v>
      </c>
      <c r="J66" s="2" t="s">
        <v>131</v>
      </c>
    </row>
    <row r="67" spans="1:10" ht="15.75" customHeight="1" x14ac:dyDescent="0.25">
      <c r="A67" s="2" t="s">
        <v>12</v>
      </c>
      <c r="B67" s="2" t="s">
        <v>137</v>
      </c>
      <c r="C67" s="2" t="s">
        <v>138</v>
      </c>
      <c r="D67" s="2">
        <v>100</v>
      </c>
      <c r="E67" s="2">
        <v>3</v>
      </c>
      <c r="F67" s="2">
        <v>1</v>
      </c>
      <c r="G67" s="2">
        <v>500</v>
      </c>
      <c r="H67" s="2">
        <v>3.3389656458368759</v>
      </c>
      <c r="I67" s="2">
        <v>52</v>
      </c>
      <c r="J67" s="2" t="s">
        <v>142</v>
      </c>
    </row>
    <row r="68" spans="1:10" ht="15.75" customHeight="1" x14ac:dyDescent="0.25">
      <c r="A68" s="2" t="s">
        <v>21</v>
      </c>
      <c r="B68" s="2" t="s">
        <v>129</v>
      </c>
      <c r="C68" s="2" t="s">
        <v>133</v>
      </c>
      <c r="D68" s="2">
        <v>100</v>
      </c>
      <c r="E68" s="2">
        <v>58</v>
      </c>
      <c r="F68" s="2">
        <v>9</v>
      </c>
      <c r="G68" s="2">
        <v>1000</v>
      </c>
      <c r="H68" s="2">
        <v>3.0079986038689581</v>
      </c>
      <c r="I68" s="2">
        <v>93</v>
      </c>
      <c r="J68" s="2" t="s">
        <v>142</v>
      </c>
    </row>
    <row r="69" spans="1:10" ht="15.75" customHeight="1" x14ac:dyDescent="0.25">
      <c r="A69" s="2" t="s">
        <v>15</v>
      </c>
      <c r="B69" s="2" t="s">
        <v>143</v>
      </c>
      <c r="C69" s="2" t="s">
        <v>144</v>
      </c>
      <c r="D69" s="2">
        <v>25</v>
      </c>
      <c r="E69" s="2">
        <v>54</v>
      </c>
      <c r="F69" s="2">
        <v>2</v>
      </c>
      <c r="G69" s="2">
        <v>750</v>
      </c>
      <c r="H69" s="2">
        <v>3.791179096347737</v>
      </c>
      <c r="I69" s="2">
        <v>67</v>
      </c>
      <c r="J69" s="2" t="s">
        <v>131</v>
      </c>
    </row>
    <row r="70" spans="1:10" ht="15.75" customHeight="1" x14ac:dyDescent="0.25">
      <c r="A70" s="2" t="s">
        <v>29</v>
      </c>
      <c r="B70" s="2" t="s">
        <v>145</v>
      </c>
      <c r="C70" s="2" t="s">
        <v>133</v>
      </c>
      <c r="D70" s="2">
        <v>75</v>
      </c>
      <c r="E70" s="2">
        <v>34</v>
      </c>
      <c r="F70" s="2">
        <v>2</v>
      </c>
      <c r="G70" s="2">
        <v>1000</v>
      </c>
      <c r="H70" s="2">
        <v>4.6248085850248088</v>
      </c>
      <c r="I70" s="2">
        <v>69</v>
      </c>
      <c r="J70" s="2" t="s">
        <v>131</v>
      </c>
    </row>
    <row r="71" spans="1:10" ht="15.75" customHeight="1" x14ac:dyDescent="0.25">
      <c r="A71" s="2" t="s">
        <v>7</v>
      </c>
      <c r="B71" s="2" t="s">
        <v>143</v>
      </c>
      <c r="C71" s="2" t="s">
        <v>133</v>
      </c>
      <c r="D71" s="2">
        <v>100</v>
      </c>
      <c r="E71" s="2">
        <v>21</v>
      </c>
      <c r="F71" s="2">
        <v>7</v>
      </c>
      <c r="G71" s="2">
        <v>1000</v>
      </c>
      <c r="H71" s="2">
        <v>3.316294775636893</v>
      </c>
      <c r="I71" s="2">
        <v>92</v>
      </c>
      <c r="J71" s="2" t="s">
        <v>131</v>
      </c>
    </row>
    <row r="72" spans="1:10" ht="15.75" customHeight="1" x14ac:dyDescent="0.25">
      <c r="A72" s="2" t="s">
        <v>14</v>
      </c>
      <c r="B72" s="2" t="s">
        <v>146</v>
      </c>
      <c r="C72" s="2" t="s">
        <v>144</v>
      </c>
      <c r="D72" s="2">
        <v>10</v>
      </c>
      <c r="E72" s="2">
        <v>5</v>
      </c>
      <c r="F72" s="2">
        <v>9</v>
      </c>
      <c r="G72" s="2">
        <v>750</v>
      </c>
      <c r="H72" s="2">
        <v>3.0614050541267619</v>
      </c>
      <c r="I72" s="2">
        <v>61</v>
      </c>
      <c r="J72" s="2" t="s">
        <v>131</v>
      </c>
    </row>
    <row r="73" spans="1:10" ht="15.75" customHeight="1" x14ac:dyDescent="0.25">
      <c r="A73" s="2" t="s">
        <v>17</v>
      </c>
      <c r="B73" s="2" t="s">
        <v>146</v>
      </c>
      <c r="C73" s="2" t="s">
        <v>130</v>
      </c>
      <c r="D73" s="2">
        <v>25</v>
      </c>
      <c r="E73" s="2">
        <v>21</v>
      </c>
      <c r="F73" s="2">
        <v>6</v>
      </c>
      <c r="G73" s="2">
        <v>500</v>
      </c>
      <c r="H73" s="2">
        <v>4.9635400580297908</v>
      </c>
      <c r="I73" s="2">
        <v>52</v>
      </c>
      <c r="J73" s="2" t="s">
        <v>131</v>
      </c>
    </row>
    <row r="74" spans="1:10" ht="15.75" customHeight="1" x14ac:dyDescent="0.25">
      <c r="A74" s="2" t="s">
        <v>29</v>
      </c>
      <c r="B74" s="2" t="s">
        <v>147</v>
      </c>
      <c r="C74" s="2" t="s">
        <v>135</v>
      </c>
      <c r="D74" s="2">
        <v>25</v>
      </c>
      <c r="E74" s="2">
        <v>37</v>
      </c>
      <c r="F74" s="2">
        <v>6</v>
      </c>
      <c r="G74" s="2">
        <v>250</v>
      </c>
      <c r="H74" s="2">
        <v>4.7221919923074731</v>
      </c>
      <c r="I74" s="2">
        <v>46</v>
      </c>
      <c r="J74" s="2" t="s">
        <v>131</v>
      </c>
    </row>
    <row r="75" spans="1:10" ht="15.75" customHeight="1" x14ac:dyDescent="0.25">
      <c r="A75" s="2" t="s">
        <v>14</v>
      </c>
      <c r="B75" s="2" t="s">
        <v>129</v>
      </c>
      <c r="C75" s="2" t="s">
        <v>135</v>
      </c>
      <c r="D75" s="2">
        <v>50</v>
      </c>
      <c r="E75" s="2">
        <v>14</v>
      </c>
      <c r="F75" s="2">
        <v>9</v>
      </c>
      <c r="G75" s="2">
        <v>1000</v>
      </c>
      <c r="H75" s="2">
        <v>3.6919305203837798</v>
      </c>
      <c r="I75" s="2">
        <v>40</v>
      </c>
      <c r="J75" s="2" t="s">
        <v>131</v>
      </c>
    </row>
    <row r="76" spans="1:10" ht="15.75" customHeight="1" x14ac:dyDescent="0.25">
      <c r="A76" s="2" t="s">
        <v>12</v>
      </c>
      <c r="B76" s="2" t="s">
        <v>136</v>
      </c>
      <c r="C76" s="2" t="s">
        <v>138</v>
      </c>
      <c r="D76" s="2">
        <v>25</v>
      </c>
      <c r="E76" s="2">
        <v>30</v>
      </c>
      <c r="F76" s="2">
        <v>3</v>
      </c>
      <c r="G76" s="2">
        <v>1000</v>
      </c>
      <c r="H76" s="2">
        <v>3.0721823832258939</v>
      </c>
      <c r="I76" s="2">
        <v>45</v>
      </c>
      <c r="J76" s="2" t="s">
        <v>142</v>
      </c>
    </row>
    <row r="77" spans="1:10" ht="15.75" customHeight="1" x14ac:dyDescent="0.25">
      <c r="A77" s="2" t="s">
        <v>11</v>
      </c>
      <c r="B77" s="2" t="s">
        <v>137</v>
      </c>
      <c r="C77" s="2" t="s">
        <v>133</v>
      </c>
      <c r="D77" s="2">
        <v>25</v>
      </c>
      <c r="E77" s="2">
        <v>48</v>
      </c>
      <c r="F77" s="2">
        <v>1</v>
      </c>
      <c r="G77" s="2">
        <v>250</v>
      </c>
      <c r="H77" s="2">
        <v>3.3277234001591252</v>
      </c>
      <c r="I77" s="2">
        <v>17</v>
      </c>
      <c r="J77" s="2" t="s">
        <v>141</v>
      </c>
    </row>
    <row r="78" spans="1:10" ht="15.75" customHeight="1" x14ac:dyDescent="0.25">
      <c r="A78" s="2" t="s">
        <v>29</v>
      </c>
      <c r="B78" s="2" t="s">
        <v>146</v>
      </c>
      <c r="C78" s="2" t="s">
        <v>138</v>
      </c>
      <c r="D78" s="2">
        <v>10</v>
      </c>
      <c r="E78" s="2">
        <v>51</v>
      </c>
      <c r="F78" s="2">
        <v>8</v>
      </c>
      <c r="G78" s="2">
        <v>1000</v>
      </c>
      <c r="H78" s="2">
        <v>3.427279827599107</v>
      </c>
      <c r="I78" s="2">
        <v>19</v>
      </c>
      <c r="J78" s="2" t="s">
        <v>131</v>
      </c>
    </row>
    <row r="79" spans="1:10" ht="15.75" customHeight="1" x14ac:dyDescent="0.25">
      <c r="A79" s="2" t="s">
        <v>11</v>
      </c>
      <c r="B79" s="2" t="s">
        <v>129</v>
      </c>
      <c r="C79" s="2" t="s">
        <v>135</v>
      </c>
      <c r="D79" s="2">
        <v>75</v>
      </c>
      <c r="E79" s="2">
        <v>38</v>
      </c>
      <c r="F79" s="2">
        <v>3</v>
      </c>
      <c r="G79" s="2">
        <v>500</v>
      </c>
      <c r="H79" s="2">
        <v>4.1807232233761189</v>
      </c>
      <c r="I79" s="2">
        <v>77</v>
      </c>
      <c r="J79" s="2" t="s">
        <v>141</v>
      </c>
    </row>
    <row r="80" spans="1:10" ht="15.75" customHeight="1" x14ac:dyDescent="0.25">
      <c r="A80" s="2" t="s">
        <v>29</v>
      </c>
      <c r="B80" s="2" t="s">
        <v>143</v>
      </c>
      <c r="C80" s="2" t="s">
        <v>133</v>
      </c>
      <c r="D80" s="2">
        <v>50</v>
      </c>
      <c r="E80" s="2">
        <v>52</v>
      </c>
      <c r="F80" s="2">
        <v>9</v>
      </c>
      <c r="G80" s="2">
        <v>1000</v>
      </c>
      <c r="H80" s="2">
        <v>4.1366402102681583</v>
      </c>
      <c r="I80" s="2">
        <v>24</v>
      </c>
      <c r="J80" s="2" t="s">
        <v>131</v>
      </c>
    </row>
    <row r="81" spans="1:10" ht="15.75" customHeight="1" x14ac:dyDescent="0.25">
      <c r="A81" s="2" t="s">
        <v>8</v>
      </c>
      <c r="B81" s="2" t="s">
        <v>132</v>
      </c>
      <c r="C81" s="2" t="s">
        <v>130</v>
      </c>
      <c r="D81" s="2">
        <v>25</v>
      </c>
      <c r="E81" s="2">
        <v>15</v>
      </c>
      <c r="F81" s="2">
        <v>7</v>
      </c>
      <c r="G81" s="2">
        <v>1000</v>
      </c>
      <c r="H81" s="2">
        <v>3.3287853434075338</v>
      </c>
      <c r="I81" s="2">
        <v>39</v>
      </c>
      <c r="J81" s="2" t="s">
        <v>139</v>
      </c>
    </row>
    <row r="82" spans="1:10" ht="15.75" customHeight="1" x14ac:dyDescent="0.25">
      <c r="A82" s="2" t="s">
        <v>21</v>
      </c>
      <c r="B82" s="2" t="s">
        <v>143</v>
      </c>
      <c r="C82" s="2" t="s">
        <v>135</v>
      </c>
      <c r="D82" s="2">
        <v>25</v>
      </c>
      <c r="E82" s="2">
        <v>34</v>
      </c>
      <c r="F82" s="2">
        <v>1</v>
      </c>
      <c r="G82" s="2">
        <v>500</v>
      </c>
      <c r="H82" s="2">
        <v>3.072284537887978</v>
      </c>
      <c r="I82" s="2">
        <v>97</v>
      </c>
      <c r="J82" s="2" t="s">
        <v>142</v>
      </c>
    </row>
    <row r="83" spans="1:10" ht="15.75" customHeight="1" x14ac:dyDescent="0.25">
      <c r="A83" s="2" t="s">
        <v>21</v>
      </c>
      <c r="B83" s="2" t="s">
        <v>136</v>
      </c>
      <c r="C83" s="2" t="s">
        <v>133</v>
      </c>
      <c r="D83" s="2">
        <v>50</v>
      </c>
      <c r="E83" s="2">
        <v>17</v>
      </c>
      <c r="F83" s="2">
        <v>2</v>
      </c>
      <c r="G83" s="2">
        <v>1000</v>
      </c>
      <c r="H83" s="2">
        <v>4.1541414720035146</v>
      </c>
      <c r="I83" s="2">
        <v>59</v>
      </c>
      <c r="J83" s="2" t="s">
        <v>142</v>
      </c>
    </row>
    <row r="84" spans="1:10" ht="15.75" customHeight="1" x14ac:dyDescent="0.25">
      <c r="A84" s="2" t="s">
        <v>29</v>
      </c>
      <c r="B84" s="2" t="s">
        <v>140</v>
      </c>
      <c r="C84" s="2" t="s">
        <v>135</v>
      </c>
      <c r="D84" s="2">
        <v>100</v>
      </c>
      <c r="E84" s="2">
        <v>32</v>
      </c>
      <c r="F84" s="2">
        <v>9</v>
      </c>
      <c r="G84" s="2">
        <v>750</v>
      </c>
      <c r="H84" s="2">
        <v>3.6977207883060128</v>
      </c>
      <c r="I84" s="2">
        <v>37</v>
      </c>
      <c r="J84" s="2" t="s">
        <v>131</v>
      </c>
    </row>
    <row r="85" spans="1:10" ht="15.75" customHeight="1" x14ac:dyDescent="0.25">
      <c r="A85" s="2" t="s">
        <v>12</v>
      </c>
      <c r="B85" s="2" t="s">
        <v>129</v>
      </c>
      <c r="C85" s="2" t="s">
        <v>133</v>
      </c>
      <c r="D85" s="2">
        <v>100</v>
      </c>
      <c r="E85" s="2">
        <v>12</v>
      </c>
      <c r="F85" s="2">
        <v>5</v>
      </c>
      <c r="G85" s="2">
        <v>250</v>
      </c>
      <c r="H85" s="2">
        <v>4.2799735746662249</v>
      </c>
      <c r="I85" s="2">
        <v>18</v>
      </c>
      <c r="J85" s="2" t="s">
        <v>142</v>
      </c>
    </row>
    <row r="86" spans="1:10" ht="15.75" customHeight="1" x14ac:dyDescent="0.25">
      <c r="A86" s="2" t="s">
        <v>17</v>
      </c>
      <c r="B86" s="2" t="s">
        <v>136</v>
      </c>
      <c r="C86" s="2" t="s">
        <v>144</v>
      </c>
      <c r="D86" s="2">
        <v>100</v>
      </c>
      <c r="E86" s="2">
        <v>41</v>
      </c>
      <c r="F86" s="2">
        <v>2</v>
      </c>
      <c r="G86" s="2">
        <v>1000</v>
      </c>
      <c r="H86" s="2">
        <v>4.0327818404029374</v>
      </c>
      <c r="I86" s="2">
        <v>23</v>
      </c>
      <c r="J86" s="2" t="s">
        <v>131</v>
      </c>
    </row>
    <row r="87" spans="1:10" ht="15.75" customHeight="1" x14ac:dyDescent="0.25">
      <c r="A87" s="2" t="s">
        <v>7</v>
      </c>
      <c r="B87" s="2" t="s">
        <v>147</v>
      </c>
      <c r="C87" s="2" t="s">
        <v>130</v>
      </c>
      <c r="D87" s="2">
        <v>25</v>
      </c>
      <c r="E87" s="2">
        <v>37</v>
      </c>
      <c r="F87" s="2">
        <v>9</v>
      </c>
      <c r="G87" s="2">
        <v>1000</v>
      </c>
      <c r="H87" s="2">
        <v>3.459991338869854</v>
      </c>
      <c r="I87" s="2">
        <v>64</v>
      </c>
      <c r="J87" s="2" t="s">
        <v>131</v>
      </c>
    </row>
    <row r="88" spans="1:10" ht="15.75" customHeight="1" x14ac:dyDescent="0.25">
      <c r="A88" s="2" t="s">
        <v>12</v>
      </c>
      <c r="B88" s="2" t="s">
        <v>140</v>
      </c>
      <c r="C88" s="2" t="s">
        <v>135</v>
      </c>
      <c r="D88" s="2">
        <v>25</v>
      </c>
      <c r="E88" s="2">
        <v>58</v>
      </c>
      <c r="F88" s="2">
        <v>9</v>
      </c>
      <c r="G88" s="2">
        <v>1000</v>
      </c>
      <c r="H88" s="2">
        <v>4.2937250076051274</v>
      </c>
      <c r="I88" s="2">
        <v>12</v>
      </c>
      <c r="J88" s="2" t="s">
        <v>142</v>
      </c>
    </row>
    <row r="89" spans="1:10" ht="15.75" customHeight="1" x14ac:dyDescent="0.25">
      <c r="A89" s="2" t="s">
        <v>12</v>
      </c>
      <c r="B89" s="2" t="s">
        <v>129</v>
      </c>
      <c r="C89" s="2" t="s">
        <v>130</v>
      </c>
      <c r="D89" s="2">
        <v>50</v>
      </c>
      <c r="E89" s="2">
        <v>18</v>
      </c>
      <c r="F89" s="2">
        <v>9</v>
      </c>
      <c r="G89" s="2">
        <v>250</v>
      </c>
      <c r="H89" s="2">
        <v>4.2224884581446451</v>
      </c>
      <c r="I89" s="2">
        <v>70</v>
      </c>
      <c r="J89" s="2" t="s">
        <v>142</v>
      </c>
    </row>
    <row r="90" spans="1:10" ht="15.75" customHeight="1" x14ac:dyDescent="0.25">
      <c r="A90" s="2" t="s">
        <v>17</v>
      </c>
      <c r="B90" s="2" t="s">
        <v>129</v>
      </c>
      <c r="C90" s="2" t="s">
        <v>138</v>
      </c>
      <c r="D90" s="2">
        <v>50</v>
      </c>
      <c r="E90" s="2">
        <v>48</v>
      </c>
      <c r="F90" s="2">
        <v>2</v>
      </c>
      <c r="G90" s="2">
        <v>500</v>
      </c>
      <c r="H90" s="2">
        <v>3.822991749222068</v>
      </c>
      <c r="I90" s="2">
        <v>82</v>
      </c>
      <c r="J90" s="2" t="s">
        <v>131</v>
      </c>
    </row>
    <row r="91" spans="1:10" ht="15.75" customHeight="1" x14ac:dyDescent="0.25">
      <c r="A91" s="2" t="s">
        <v>29</v>
      </c>
      <c r="B91" s="2" t="s">
        <v>145</v>
      </c>
      <c r="C91" s="2" t="s">
        <v>138</v>
      </c>
      <c r="D91" s="2">
        <v>75</v>
      </c>
      <c r="E91" s="2">
        <v>33</v>
      </c>
      <c r="F91" s="2">
        <v>1</v>
      </c>
      <c r="G91" s="2">
        <v>750</v>
      </c>
      <c r="H91" s="2">
        <v>4.3966771505358002</v>
      </c>
      <c r="I91" s="2">
        <v>11</v>
      </c>
      <c r="J91" s="2" t="s">
        <v>131</v>
      </c>
    </row>
    <row r="92" spans="1:10" ht="15.75" customHeight="1" x14ac:dyDescent="0.25">
      <c r="A92" s="2" t="s">
        <v>12</v>
      </c>
      <c r="B92" s="2" t="s">
        <v>137</v>
      </c>
      <c r="C92" s="2" t="s">
        <v>135</v>
      </c>
      <c r="D92" s="2">
        <v>100</v>
      </c>
      <c r="E92" s="2">
        <v>35</v>
      </c>
      <c r="F92" s="2">
        <v>7</v>
      </c>
      <c r="G92" s="2">
        <v>750</v>
      </c>
      <c r="H92" s="2">
        <v>4.4199438595444152</v>
      </c>
      <c r="I92" s="2">
        <v>22</v>
      </c>
      <c r="J92" s="2" t="s">
        <v>142</v>
      </c>
    </row>
    <row r="93" spans="1:10" ht="15.75" customHeight="1" x14ac:dyDescent="0.25">
      <c r="A93" s="2" t="s">
        <v>29</v>
      </c>
      <c r="B93" s="2" t="s">
        <v>146</v>
      </c>
      <c r="C93" s="2" t="s">
        <v>133</v>
      </c>
      <c r="D93" s="2">
        <v>10</v>
      </c>
      <c r="E93" s="2">
        <v>6</v>
      </c>
      <c r="F93" s="2">
        <v>5</v>
      </c>
      <c r="G93" s="2">
        <v>1000</v>
      </c>
      <c r="H93" s="2">
        <v>3.605018608528578</v>
      </c>
      <c r="I93" s="2">
        <v>46</v>
      </c>
      <c r="J93" s="2" t="s">
        <v>131</v>
      </c>
    </row>
    <row r="94" spans="1:10" ht="15.75" customHeight="1" x14ac:dyDescent="0.25">
      <c r="A94" s="2" t="s">
        <v>7</v>
      </c>
      <c r="B94" s="2" t="s">
        <v>147</v>
      </c>
      <c r="C94" s="2" t="s">
        <v>135</v>
      </c>
      <c r="D94" s="2">
        <v>75</v>
      </c>
      <c r="E94" s="2">
        <v>18</v>
      </c>
      <c r="F94" s="2">
        <v>3</v>
      </c>
      <c r="G94" s="2">
        <v>1000</v>
      </c>
      <c r="H94" s="2">
        <v>4.1316223617202104</v>
      </c>
      <c r="I94" s="2">
        <v>98</v>
      </c>
      <c r="J94" s="2" t="s">
        <v>131</v>
      </c>
    </row>
    <row r="95" spans="1:10" ht="15.75" customHeight="1" x14ac:dyDescent="0.25">
      <c r="A95" s="2" t="s">
        <v>8</v>
      </c>
      <c r="B95" s="2" t="s">
        <v>146</v>
      </c>
      <c r="C95" s="2" t="s">
        <v>133</v>
      </c>
      <c r="D95" s="2">
        <v>100</v>
      </c>
      <c r="E95" s="2">
        <v>38</v>
      </c>
      <c r="F95" s="2">
        <v>8</v>
      </c>
      <c r="G95" s="2">
        <v>750</v>
      </c>
      <c r="H95" s="2">
        <v>4.6395373969824254</v>
      </c>
      <c r="I95" s="2">
        <v>99</v>
      </c>
      <c r="J95" s="2" t="s">
        <v>139</v>
      </c>
    </row>
    <row r="96" spans="1:10" ht="15.75" customHeight="1" x14ac:dyDescent="0.25">
      <c r="A96" s="2" t="s">
        <v>22</v>
      </c>
      <c r="B96" s="2" t="s">
        <v>140</v>
      </c>
      <c r="C96" s="2" t="s">
        <v>135</v>
      </c>
      <c r="D96" s="2">
        <v>10</v>
      </c>
      <c r="E96" s="2">
        <v>25</v>
      </c>
      <c r="F96" s="2">
        <v>8</v>
      </c>
      <c r="G96" s="2">
        <v>1000</v>
      </c>
      <c r="H96" s="2">
        <v>4.0877170820936426</v>
      </c>
      <c r="I96" s="2">
        <v>76</v>
      </c>
      <c r="J96" s="2" t="s">
        <v>131</v>
      </c>
    </row>
    <row r="97" spans="1:10" ht="15.75" customHeight="1" x14ac:dyDescent="0.25">
      <c r="A97" s="2" t="s">
        <v>29</v>
      </c>
      <c r="B97" s="2" t="s">
        <v>136</v>
      </c>
      <c r="C97" s="2" t="s">
        <v>138</v>
      </c>
      <c r="D97" s="2">
        <v>100</v>
      </c>
      <c r="E97" s="2">
        <v>16</v>
      </c>
      <c r="F97" s="2">
        <v>4</v>
      </c>
      <c r="G97" s="2">
        <v>1000</v>
      </c>
      <c r="H97" s="2">
        <v>3.1919697350615581</v>
      </c>
      <c r="I97" s="2">
        <v>54</v>
      </c>
      <c r="J97" s="2" t="s">
        <v>131</v>
      </c>
    </row>
    <row r="98" spans="1:10" ht="15.75" customHeight="1" x14ac:dyDescent="0.25">
      <c r="A98" s="2" t="s">
        <v>11</v>
      </c>
      <c r="B98" s="2" t="s">
        <v>137</v>
      </c>
      <c r="C98" s="2" t="s">
        <v>130</v>
      </c>
      <c r="D98" s="2">
        <v>100</v>
      </c>
      <c r="E98" s="2">
        <v>8</v>
      </c>
      <c r="F98" s="2">
        <v>1</v>
      </c>
      <c r="G98" s="2">
        <v>1000</v>
      </c>
      <c r="H98" s="2">
        <v>4.9096248181850077</v>
      </c>
      <c r="I98" s="2">
        <v>38</v>
      </c>
      <c r="J98" s="2" t="s">
        <v>141</v>
      </c>
    </row>
    <row r="99" spans="1:10" ht="15.75" customHeight="1" x14ac:dyDescent="0.25">
      <c r="A99" s="2" t="s">
        <v>12</v>
      </c>
      <c r="B99" s="2" t="s">
        <v>132</v>
      </c>
      <c r="C99" s="2" t="s">
        <v>144</v>
      </c>
      <c r="D99" s="2">
        <v>75</v>
      </c>
      <c r="E99" s="2">
        <v>46</v>
      </c>
      <c r="F99" s="2">
        <v>9</v>
      </c>
      <c r="G99" s="2">
        <v>1000</v>
      </c>
      <c r="H99" s="2">
        <v>3.1876746207253128</v>
      </c>
      <c r="I99" s="2">
        <v>18</v>
      </c>
      <c r="J99" s="2" t="s">
        <v>142</v>
      </c>
    </row>
    <row r="100" spans="1:10" ht="15.75" customHeight="1" x14ac:dyDescent="0.25">
      <c r="A100" s="2" t="s">
        <v>15</v>
      </c>
      <c r="B100" s="2" t="s">
        <v>140</v>
      </c>
      <c r="C100" s="2" t="s">
        <v>138</v>
      </c>
      <c r="D100" s="2">
        <v>25</v>
      </c>
      <c r="E100" s="2">
        <v>59</v>
      </c>
      <c r="F100" s="2">
        <v>4</v>
      </c>
      <c r="G100" s="2">
        <v>250</v>
      </c>
      <c r="H100" s="2">
        <v>3.4990958519718012</v>
      </c>
      <c r="I100" s="2">
        <v>17</v>
      </c>
      <c r="J100" s="2" t="s">
        <v>131</v>
      </c>
    </row>
    <row r="101" spans="1:10" ht="15.75" customHeight="1" x14ac:dyDescent="0.25">
      <c r="A101" s="2" t="s">
        <v>17</v>
      </c>
      <c r="B101" s="2" t="s">
        <v>134</v>
      </c>
      <c r="C101" s="2" t="s">
        <v>133</v>
      </c>
      <c r="D101" s="2">
        <v>10</v>
      </c>
      <c r="E101" s="2">
        <v>16</v>
      </c>
      <c r="F101" s="2">
        <v>3</v>
      </c>
      <c r="G101" s="2">
        <v>250</v>
      </c>
      <c r="H101" s="2">
        <v>3.9681282800158182</v>
      </c>
      <c r="I101" s="2">
        <v>17</v>
      </c>
      <c r="J101" s="2" t="s">
        <v>131</v>
      </c>
    </row>
    <row r="102" spans="1:10" ht="15.75" customHeight="1" x14ac:dyDescent="0.25"/>
    <row r="103" spans="1:10" ht="15.75" customHeight="1" x14ac:dyDescent="0.25">
      <c r="E103" s="3" t="s">
        <v>174</v>
      </c>
    </row>
    <row r="104" spans="1:10" ht="15.75" customHeight="1" x14ac:dyDescent="0.25"/>
    <row r="105" spans="1:10" ht="15.75" customHeight="1" x14ac:dyDescent="0.25"/>
    <row r="106" spans="1:10" ht="15.75" customHeight="1" x14ac:dyDescent="0.25"/>
    <row r="107" spans="1:10" ht="15.75" customHeight="1" x14ac:dyDescent="0.25"/>
    <row r="108" spans="1:10" ht="15.75" customHeight="1" x14ac:dyDescent="0.25"/>
    <row r="109" spans="1:10" ht="15.75" customHeight="1" x14ac:dyDescent="0.25"/>
    <row r="110" spans="1:10" ht="15.75" customHeight="1" x14ac:dyDescent="0.25"/>
    <row r="111" spans="1:10" ht="15.75" customHeight="1" x14ac:dyDescent="0.25"/>
    <row r="112" spans="1:10"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J101" xr:uid="{00000000-0009-0000-0000-000001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Mentorship_Sessions</vt:lpstr>
      <vt:lpstr>inconsistencies</vt:lpstr>
      <vt:lpstr>Data cleaning</vt:lpstr>
      <vt:lpstr>Legacy point allocation</vt:lpstr>
      <vt:lpstr>DASHBOARD</vt:lpstr>
      <vt:lpstr>VISUAL INSIGHT REPORT</vt:lpstr>
      <vt:lpstr>KPIS CALCULATION</vt:lpstr>
      <vt:lpstr>PIVOT TABLES</vt:lpstr>
      <vt:lpstr>REWARD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Josphat Ngila</dc:creator>
  <cp:lastModifiedBy>JOSPHAT NGILA</cp:lastModifiedBy>
  <cp:lastPrinted>2024-09-25T09:04:41Z</cp:lastPrinted>
  <dcterms:created xsi:type="dcterms:W3CDTF">2024-08-29T09:24:03Z</dcterms:created>
  <dcterms:modified xsi:type="dcterms:W3CDTF">2024-10-30T10:07:02Z</dcterms:modified>
</cp:coreProperties>
</file>