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7D2159AF-2461-4200-9A73-DE4C1090D4FA}" xr6:coauthVersionLast="47" xr6:coauthVersionMax="47" xr10:uidLastSave="{00000000-0000-0000-0000-000000000000}"/>
  <bookViews>
    <workbookView xWindow="-110" yWindow="-110" windowWidth="19420" windowHeight="10300" activeTab="3" xr2:uid="{00000000-000D-0000-FFFF-FFFF00000000}"/>
  </bookViews>
  <sheets>
    <sheet name="Raw Data" sheetId="5" r:id="rId1"/>
    <sheet name="Data" sheetId="2" r:id="rId2"/>
    <sheet name="Calculate" sheetId="3" r:id="rId3"/>
    <sheet name="Dashboard" sheetId="4" r:id="rId4"/>
  </sheets>
  <definedNames>
    <definedName name="_xlchart.v1.0" hidden="1">Calculate!$V$2:$V$7</definedName>
    <definedName name="_xlchart.v1.1" hidden="1">Calculate!$W$1</definedName>
    <definedName name="_xlchart.v1.2" hidden="1">Calculate!$W$2:$W$7</definedName>
    <definedName name="ExternalData_1" localSheetId="1" hidden="1">Data!$A$1:$L$732</definedName>
    <definedName name="Slicer_City">#N/A</definedName>
    <definedName name="Slicer_Customer_Type">#N/A</definedName>
    <definedName name="Slicer_Month">#N/A</definedName>
    <definedName name="Slicer_Payment_Method">#N/A</definedName>
    <definedName name="Slicer_Product_Lin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 i="3" l="1"/>
  <c r="AD4" i="3" s="1"/>
  <c r="W3" i="3"/>
  <c r="W4" i="3"/>
  <c r="W5" i="3"/>
  <c r="W6" i="3"/>
  <c r="W7" i="3"/>
  <c r="W2" i="3"/>
  <c r="S10" i="3"/>
  <c r="N3" i="3"/>
  <c r="N4" i="3"/>
  <c r="N5" i="3"/>
  <c r="N6" i="3"/>
  <c r="N7" i="3"/>
  <c r="N8" i="3"/>
  <c r="N9" i="3"/>
  <c r="N10" i="3"/>
  <c r="N11" i="3"/>
  <c r="N12" i="3"/>
  <c r="N13" i="3"/>
  <c r="O3" i="3"/>
  <c r="O4" i="3"/>
  <c r="O5" i="3"/>
  <c r="O6" i="3"/>
  <c r="O7" i="3"/>
  <c r="O8" i="3"/>
  <c r="O9" i="3"/>
  <c r="O10" i="3"/>
  <c r="O11" i="3"/>
  <c r="O12" i="3"/>
  <c r="O13" i="3"/>
  <c r="O2" i="3"/>
  <c r="B8" i="3"/>
  <c r="B9" i="3"/>
  <c r="S9" i="3" l="1"/>
  <c r="S11" i="3"/>
  <c r="AC6" i="3"/>
  <c r="AC5" i="3"/>
  <c r="AD3" i="3"/>
  <c r="AC4" i="3"/>
  <c r="AD7" i="3"/>
  <c r="AD6" i="3"/>
  <c r="AC3" i="3"/>
  <c r="AD5" i="3"/>
  <c r="AC7" i="3"/>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2"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B10" i="3"/>
  <c r="O727" i="2" l="1"/>
  <c r="O719" i="2"/>
  <c r="O711" i="2"/>
  <c r="O703" i="2"/>
  <c r="O695" i="2"/>
  <c r="O687" i="2"/>
  <c r="O679" i="2"/>
  <c r="O671" i="2"/>
  <c r="O663" i="2"/>
  <c r="O655" i="2"/>
  <c r="O647" i="2"/>
  <c r="O639" i="2"/>
  <c r="O631" i="2"/>
  <c r="O623" i="2"/>
  <c r="O615" i="2"/>
  <c r="O607" i="2"/>
  <c r="O599" i="2"/>
  <c r="O591" i="2"/>
  <c r="O583" i="2"/>
  <c r="O575" i="2"/>
  <c r="O567" i="2"/>
  <c r="O559" i="2"/>
  <c r="O551" i="2"/>
  <c r="O543" i="2"/>
  <c r="O535" i="2"/>
  <c r="O527" i="2"/>
  <c r="O519" i="2"/>
  <c r="O511" i="2"/>
  <c r="O503" i="2"/>
  <c r="O495" i="2"/>
  <c r="O487" i="2"/>
  <c r="O479" i="2"/>
  <c r="O471" i="2"/>
  <c r="O463" i="2"/>
  <c r="O455" i="2"/>
  <c r="O447" i="2"/>
  <c r="O439" i="2"/>
  <c r="O431" i="2"/>
  <c r="O423" i="2"/>
  <c r="O415" i="2"/>
  <c r="O407" i="2"/>
  <c r="O399" i="2"/>
  <c r="O391" i="2"/>
  <c r="O383" i="2"/>
  <c r="O375" i="2"/>
  <c r="O367" i="2"/>
  <c r="O359" i="2"/>
  <c r="O351" i="2"/>
  <c r="O343" i="2"/>
  <c r="O335" i="2"/>
  <c r="O327" i="2"/>
  <c r="O319" i="2"/>
  <c r="O311" i="2"/>
  <c r="O303" i="2"/>
  <c r="O295" i="2"/>
  <c r="O287" i="2"/>
  <c r="O279" i="2"/>
  <c r="O271" i="2"/>
  <c r="O263" i="2"/>
  <c r="O255" i="2"/>
  <c r="O247" i="2"/>
  <c r="O239" i="2"/>
  <c r="O231" i="2"/>
  <c r="O223" i="2"/>
  <c r="O215" i="2"/>
  <c r="O207" i="2"/>
  <c r="O199" i="2"/>
  <c r="O191" i="2"/>
  <c r="O183" i="2"/>
  <c r="O175" i="2"/>
  <c r="O167" i="2"/>
  <c r="O159" i="2"/>
  <c r="O151" i="2"/>
  <c r="O143" i="2"/>
  <c r="O135" i="2"/>
  <c r="O127" i="2"/>
  <c r="O119" i="2"/>
  <c r="O111" i="2"/>
  <c r="O103" i="2"/>
  <c r="O95" i="2"/>
  <c r="O87" i="2"/>
  <c r="O79" i="2"/>
  <c r="O71" i="2"/>
  <c r="O63" i="2"/>
  <c r="O55" i="2"/>
  <c r="O47" i="2"/>
  <c r="O39" i="2"/>
  <c r="O31" i="2"/>
  <c r="O23" i="2"/>
  <c r="O15" i="2"/>
  <c r="O7" i="2"/>
  <c r="O726" i="2"/>
  <c r="O718" i="2"/>
  <c r="O710" i="2"/>
  <c r="O702" i="2"/>
  <c r="O694" i="2"/>
  <c r="O686" i="2"/>
  <c r="O678" i="2"/>
  <c r="O2" i="2"/>
  <c r="O725" i="2"/>
  <c r="O717" i="2"/>
  <c r="O709" i="2"/>
  <c r="O701" i="2"/>
  <c r="O693" i="2"/>
  <c r="O685" i="2"/>
  <c r="O731" i="2"/>
  <c r="O723" i="2"/>
  <c r="O715" i="2"/>
  <c r="O707" i="2"/>
  <c r="O699" i="2"/>
  <c r="O691" i="2"/>
  <c r="O683" i="2"/>
  <c r="O675" i="2"/>
  <c r="O667" i="2"/>
  <c r="O659" i="2"/>
  <c r="O651" i="2"/>
  <c r="O643" i="2"/>
  <c r="O635" i="2"/>
  <c r="O627" i="2"/>
  <c r="O619" i="2"/>
  <c r="O611" i="2"/>
  <c r="O730" i="2"/>
  <c r="O722" i="2"/>
  <c r="O714" i="2"/>
  <c r="O706" i="2"/>
  <c r="O698" i="2"/>
  <c r="O690" i="2"/>
  <c r="O682" i="2"/>
  <c r="O674" i="2"/>
  <c r="O666" i="2"/>
  <c r="O658" i="2"/>
  <c r="O650" i="2"/>
  <c r="O642" i="2"/>
  <c r="O634" i="2"/>
  <c r="O626" i="2"/>
  <c r="O618" i="2"/>
  <c r="O610" i="2"/>
  <c r="O602" i="2"/>
  <c r="O594" i="2"/>
  <c r="O586" i="2"/>
  <c r="O578" i="2"/>
  <c r="O570" i="2"/>
  <c r="O562" i="2"/>
  <c r="O554" i="2"/>
  <c r="O546" i="2"/>
  <c r="O538" i="2"/>
  <c r="O530" i="2"/>
  <c r="O522" i="2"/>
  <c r="O514" i="2"/>
  <c r="O506" i="2"/>
  <c r="O498" i="2"/>
  <c r="O490" i="2"/>
  <c r="O482" i="2"/>
  <c r="O729" i="2"/>
  <c r="O721" i="2"/>
  <c r="O713" i="2"/>
  <c r="O705" i="2"/>
  <c r="O697" i="2"/>
  <c r="O689" i="2"/>
  <c r="O681" i="2"/>
  <c r="O673" i="2"/>
  <c r="O665" i="2"/>
  <c r="O657" i="2"/>
  <c r="O649" i="2"/>
  <c r="O641" i="2"/>
  <c r="O633" i="2"/>
  <c r="O625" i="2"/>
  <c r="O728" i="2"/>
  <c r="O720" i="2"/>
  <c r="O712" i="2"/>
  <c r="O704" i="2"/>
  <c r="O696" i="2"/>
  <c r="O688" i="2"/>
  <c r="O680" i="2"/>
  <c r="O672" i="2"/>
  <c r="O664" i="2"/>
  <c r="O656" i="2"/>
  <c r="O648" i="2"/>
  <c r="O640" i="2"/>
  <c r="O632" i="2"/>
  <c r="O624" i="2"/>
  <c r="O616" i="2"/>
  <c r="O608" i="2"/>
  <c r="O600" i="2"/>
  <c r="O592" i="2"/>
  <c r="O584" i="2"/>
  <c r="O576" i="2"/>
  <c r="O568" i="2"/>
  <c r="O560" i="2"/>
  <c r="O552" i="2"/>
  <c r="O544" i="2"/>
  <c r="O536" i="2"/>
  <c r="O528" i="2"/>
  <c r="O520" i="2"/>
  <c r="O512" i="2"/>
  <c r="O504" i="2"/>
  <c r="O496" i="2"/>
  <c r="O488" i="2"/>
  <c r="O480" i="2"/>
  <c r="O670" i="2"/>
  <c r="O662" i="2"/>
  <c r="O654" i="2"/>
  <c r="O646" i="2"/>
  <c r="O638" i="2"/>
  <c r="O630" i="2"/>
  <c r="O622" i="2"/>
  <c r="O614" i="2"/>
  <c r="O606" i="2"/>
  <c r="O598" i="2"/>
  <c r="O590" i="2"/>
  <c r="O582" i="2"/>
  <c r="O574" i="2"/>
  <c r="O566" i="2"/>
  <c r="O558" i="2"/>
  <c r="O550" i="2"/>
  <c r="O542" i="2"/>
  <c r="O534" i="2"/>
  <c r="O526" i="2"/>
  <c r="O518" i="2"/>
  <c r="O510" i="2"/>
  <c r="O502" i="2"/>
  <c r="O494" i="2"/>
  <c r="O486" i="2"/>
  <c r="O478" i="2"/>
  <c r="O470" i="2"/>
  <c r="O462" i="2"/>
  <c r="O454" i="2"/>
  <c r="O446" i="2"/>
  <c r="O438" i="2"/>
  <c r="O430" i="2"/>
  <c r="O422" i="2"/>
  <c r="O414" i="2"/>
  <c r="O406" i="2"/>
  <c r="O398" i="2"/>
  <c r="O390" i="2"/>
  <c r="O382" i="2"/>
  <c r="O374" i="2"/>
  <c r="O366" i="2"/>
  <c r="O358" i="2"/>
  <c r="O350" i="2"/>
  <c r="O342" i="2"/>
  <c r="O334" i="2"/>
  <c r="O326" i="2"/>
  <c r="O318" i="2"/>
  <c r="O310" i="2"/>
  <c r="O302" i="2"/>
  <c r="O294" i="2"/>
  <c r="O286" i="2"/>
  <c r="O278" i="2"/>
  <c r="O270" i="2"/>
  <c r="O262" i="2"/>
  <c r="O254" i="2"/>
  <c r="O246" i="2"/>
  <c r="O238" i="2"/>
  <c r="O230" i="2"/>
  <c r="O222" i="2"/>
  <c r="O214" i="2"/>
  <c r="O206" i="2"/>
  <c r="O198" i="2"/>
  <c r="O190" i="2"/>
  <c r="O182" i="2"/>
  <c r="O174" i="2"/>
  <c r="O166" i="2"/>
  <c r="O158" i="2"/>
  <c r="O150" i="2"/>
  <c r="O142" i="2"/>
  <c r="O134" i="2"/>
  <c r="O126" i="2"/>
  <c r="O118" i="2"/>
  <c r="O110" i="2"/>
  <c r="O102" i="2"/>
  <c r="O94" i="2"/>
  <c r="O86" i="2"/>
  <c r="O78" i="2"/>
  <c r="O70" i="2"/>
  <c r="O62" i="2"/>
  <c r="O54" i="2"/>
  <c r="O46" i="2"/>
  <c r="O38" i="2"/>
  <c r="O30" i="2"/>
  <c r="O22" i="2"/>
  <c r="O14" i="2"/>
  <c r="O6" i="2"/>
  <c r="O677" i="2"/>
  <c r="O669" i="2"/>
  <c r="O661" i="2"/>
  <c r="O653" i="2"/>
  <c r="O645" i="2"/>
  <c r="O637" i="2"/>
  <c r="O629" i="2"/>
  <c r="O621" i="2"/>
  <c r="O613" i="2"/>
  <c r="O605" i="2"/>
  <c r="O597" i="2"/>
  <c r="O589" i="2"/>
  <c r="O581" i="2"/>
  <c r="O573" i="2"/>
  <c r="O565" i="2"/>
  <c r="O557" i="2"/>
  <c r="O549" i="2"/>
  <c r="O541" i="2"/>
  <c r="O533" i="2"/>
  <c r="O525" i="2"/>
  <c r="O517" i="2"/>
  <c r="O509" i="2"/>
  <c r="O501" i="2"/>
  <c r="O493" i="2"/>
  <c r="O485" i="2"/>
  <c r="O477" i="2"/>
  <c r="O469" i="2"/>
  <c r="O461" i="2"/>
  <c r="O453" i="2"/>
  <c r="O445" i="2"/>
  <c r="O437" i="2"/>
  <c r="O429" i="2"/>
  <c r="O421" i="2"/>
  <c r="O413" i="2"/>
  <c r="O405" i="2"/>
  <c r="O397" i="2"/>
  <c r="O389" i="2"/>
  <c r="O381" i="2"/>
  <c r="O373" i="2"/>
  <c r="O365" i="2"/>
  <c r="O357" i="2"/>
  <c r="O349" i="2"/>
  <c r="O341" i="2"/>
  <c r="O333" i="2"/>
  <c r="O325" i="2"/>
  <c r="O317" i="2"/>
  <c r="O309" i="2"/>
  <c r="O301" i="2"/>
  <c r="O293" i="2"/>
  <c r="O285" i="2"/>
  <c r="O277" i="2"/>
  <c r="O269" i="2"/>
  <c r="O261" i="2"/>
  <c r="O253" i="2"/>
  <c r="O245" i="2"/>
  <c r="O237" i="2"/>
  <c r="O229" i="2"/>
  <c r="O221" i="2"/>
  <c r="O213" i="2"/>
  <c r="O205" i="2"/>
  <c r="O197" i="2"/>
  <c r="O189" i="2"/>
  <c r="O181" i="2"/>
  <c r="O173" i="2"/>
  <c r="O165" i="2"/>
  <c r="O157" i="2"/>
  <c r="O149" i="2"/>
  <c r="O141" i="2"/>
  <c r="O133" i="2"/>
  <c r="O125" i="2"/>
  <c r="O117" i="2"/>
  <c r="O109" i="2"/>
  <c r="O101" i="2"/>
  <c r="O93" i="2"/>
  <c r="O85" i="2"/>
  <c r="O77" i="2"/>
  <c r="O69" i="2"/>
  <c r="O61" i="2"/>
  <c r="O53" i="2"/>
  <c r="O45" i="2"/>
  <c r="O37" i="2"/>
  <c r="O29" i="2"/>
  <c r="O21" i="2"/>
  <c r="O13" i="2"/>
  <c r="O5" i="2"/>
  <c r="O732" i="2"/>
  <c r="O724" i="2"/>
  <c r="O716" i="2"/>
  <c r="O708" i="2"/>
  <c r="O700" i="2"/>
  <c r="O692" i="2"/>
  <c r="O684" i="2"/>
  <c r="O676" i="2"/>
  <c r="O668" i="2"/>
  <c r="O660" i="2"/>
  <c r="O652" i="2"/>
  <c r="O644" i="2"/>
  <c r="O636" i="2"/>
  <c r="O628" i="2"/>
  <c r="O620" i="2"/>
  <c r="O612" i="2"/>
  <c r="O604" i="2"/>
  <c r="O596" i="2"/>
  <c r="O588" i="2"/>
  <c r="O580" i="2"/>
  <c r="O572" i="2"/>
  <c r="O564" i="2"/>
  <c r="O556" i="2"/>
  <c r="O548" i="2"/>
  <c r="O540" i="2"/>
  <c r="O532" i="2"/>
  <c r="O524" i="2"/>
  <c r="O516" i="2"/>
  <c r="O508" i="2"/>
  <c r="O500" i="2"/>
  <c r="O492" i="2"/>
  <c r="O484" i="2"/>
  <c r="O476" i="2"/>
  <c r="O468" i="2"/>
  <c r="O460" i="2"/>
  <c r="O452" i="2"/>
  <c r="O444" i="2"/>
  <c r="O436" i="2"/>
  <c r="O428" i="2"/>
  <c r="O420" i="2"/>
  <c r="O412" i="2"/>
  <c r="O404" i="2"/>
  <c r="O396" i="2"/>
  <c r="O388" i="2"/>
  <c r="O380" i="2"/>
  <c r="O372" i="2"/>
  <c r="O364" i="2"/>
  <c r="O356" i="2"/>
  <c r="O348" i="2"/>
  <c r="O340" i="2"/>
  <c r="O332" i="2"/>
  <c r="O324" i="2"/>
  <c r="O316" i="2"/>
  <c r="O308" i="2"/>
  <c r="O300" i="2"/>
  <c r="O292" i="2"/>
  <c r="O284" i="2"/>
  <c r="O276" i="2"/>
  <c r="O268" i="2"/>
  <c r="O260" i="2"/>
  <c r="O252" i="2"/>
  <c r="O244" i="2"/>
  <c r="O236" i="2"/>
  <c r="O228" i="2"/>
  <c r="O220" i="2"/>
  <c r="O212" i="2"/>
  <c r="O204" i="2"/>
  <c r="O196" i="2"/>
  <c r="O188" i="2"/>
  <c r="O180" i="2"/>
  <c r="O172" i="2"/>
  <c r="O164" i="2"/>
  <c r="O156" i="2"/>
  <c r="O148" i="2"/>
  <c r="O140" i="2"/>
  <c r="O132" i="2"/>
  <c r="O124" i="2"/>
  <c r="O116" i="2"/>
  <c r="O108" i="2"/>
  <c r="O100" i="2"/>
  <c r="O92" i="2"/>
  <c r="O84" i="2"/>
  <c r="O76" i="2"/>
  <c r="O68" i="2"/>
  <c r="O60" i="2"/>
  <c r="O52" i="2"/>
  <c r="O44" i="2"/>
  <c r="O36" i="2"/>
  <c r="O28" i="2"/>
  <c r="O20" i="2"/>
  <c r="O12" i="2"/>
  <c r="O4" i="2"/>
  <c r="O603" i="2"/>
  <c r="O595" i="2"/>
  <c r="O587" i="2"/>
  <c r="O579" i="2"/>
  <c r="O571" i="2"/>
  <c r="O563" i="2"/>
  <c r="O555" i="2"/>
  <c r="O547" i="2"/>
  <c r="O539" i="2"/>
  <c r="O531" i="2"/>
  <c r="O523" i="2"/>
  <c r="O515" i="2"/>
  <c r="O507" i="2"/>
  <c r="O499" i="2"/>
  <c r="O491" i="2"/>
  <c r="O483" i="2"/>
  <c r="O475" i="2"/>
  <c r="O467" i="2"/>
  <c r="O459" i="2"/>
  <c r="O451" i="2"/>
  <c r="O443" i="2"/>
  <c r="O435" i="2"/>
  <c r="O427" i="2"/>
  <c r="O419" i="2"/>
  <c r="O411" i="2"/>
  <c r="O403" i="2"/>
  <c r="O395" i="2"/>
  <c r="O387" i="2"/>
  <c r="O379" i="2"/>
  <c r="O371" i="2"/>
  <c r="O363" i="2"/>
  <c r="O355" i="2"/>
  <c r="O347" i="2"/>
  <c r="O339" i="2"/>
  <c r="O331" i="2"/>
  <c r="O323" i="2"/>
  <c r="O315" i="2"/>
  <c r="O307" i="2"/>
  <c r="O299" i="2"/>
  <c r="O291" i="2"/>
  <c r="O283" i="2"/>
  <c r="O275" i="2"/>
  <c r="O267" i="2"/>
  <c r="O259" i="2"/>
  <c r="O251" i="2"/>
  <c r="O243" i="2"/>
  <c r="O235" i="2"/>
  <c r="O227" i="2"/>
  <c r="O219" i="2"/>
  <c r="O211" i="2"/>
  <c r="O203" i="2"/>
  <c r="O195" i="2"/>
  <c r="O187" i="2"/>
  <c r="O179" i="2"/>
  <c r="O171" i="2"/>
  <c r="O163" i="2"/>
  <c r="O155" i="2"/>
  <c r="O147" i="2"/>
  <c r="O139" i="2"/>
  <c r="O131" i="2"/>
  <c r="O123" i="2"/>
  <c r="O115" i="2"/>
  <c r="O107" i="2"/>
  <c r="O99" i="2"/>
  <c r="O91" i="2"/>
  <c r="O83" i="2"/>
  <c r="O75" i="2"/>
  <c r="O67" i="2"/>
  <c r="O59" i="2"/>
  <c r="O51" i="2"/>
  <c r="O43" i="2"/>
  <c r="O35" i="2"/>
  <c r="O27" i="2"/>
  <c r="O19" i="2"/>
  <c r="O11" i="2"/>
  <c r="O3" i="2"/>
  <c r="O474" i="2"/>
  <c r="O466" i="2"/>
  <c r="O458" i="2"/>
  <c r="O450" i="2"/>
  <c r="O442" i="2"/>
  <c r="O434" i="2"/>
  <c r="O426" i="2"/>
  <c r="O418" i="2"/>
  <c r="O410" i="2"/>
  <c r="O402" i="2"/>
  <c r="O394" i="2"/>
  <c r="O386" i="2"/>
  <c r="O378" i="2"/>
  <c r="O370" i="2"/>
  <c r="O362" i="2"/>
  <c r="O354" i="2"/>
  <c r="O346" i="2"/>
  <c r="O338" i="2"/>
  <c r="O330" i="2"/>
  <c r="O322" i="2"/>
  <c r="O314" i="2"/>
  <c r="O306" i="2"/>
  <c r="O298" i="2"/>
  <c r="O290" i="2"/>
  <c r="O282" i="2"/>
  <c r="O274" i="2"/>
  <c r="O266" i="2"/>
  <c r="O258" i="2"/>
  <c r="O250" i="2"/>
  <c r="O242" i="2"/>
  <c r="O234" i="2"/>
  <c r="O226" i="2"/>
  <c r="O218" i="2"/>
  <c r="O210" i="2"/>
  <c r="O202" i="2"/>
  <c r="O194" i="2"/>
  <c r="O186" i="2"/>
  <c r="O178" i="2"/>
  <c r="O170" i="2"/>
  <c r="O162" i="2"/>
  <c r="O154" i="2"/>
  <c r="O146" i="2"/>
  <c r="O138" i="2"/>
  <c r="O130" i="2"/>
  <c r="O122" i="2"/>
  <c r="O114" i="2"/>
  <c r="O106" i="2"/>
  <c r="O98" i="2"/>
  <c r="O90" i="2"/>
  <c r="O82" i="2"/>
  <c r="O74" i="2"/>
  <c r="O66" i="2"/>
  <c r="O58" i="2"/>
  <c r="O50" i="2"/>
  <c r="O42" i="2"/>
  <c r="O34" i="2"/>
  <c r="O26" i="2"/>
  <c r="O18" i="2"/>
  <c r="O10" i="2"/>
  <c r="O617" i="2"/>
  <c r="O609" i="2"/>
  <c r="O601" i="2"/>
  <c r="O593" i="2"/>
  <c r="O585" i="2"/>
  <c r="O577" i="2"/>
  <c r="O569" i="2"/>
  <c r="O561" i="2"/>
  <c r="O553" i="2"/>
  <c r="O545" i="2"/>
  <c r="O537" i="2"/>
  <c r="O529" i="2"/>
  <c r="O521" i="2"/>
  <c r="O513" i="2"/>
  <c r="O505" i="2"/>
  <c r="O497" i="2"/>
  <c r="O489" i="2"/>
  <c r="O481" i="2"/>
  <c r="O473" i="2"/>
  <c r="O465" i="2"/>
  <c r="O457" i="2"/>
  <c r="O449" i="2"/>
  <c r="O441" i="2"/>
  <c r="O433" i="2"/>
  <c r="O425" i="2"/>
  <c r="O417" i="2"/>
  <c r="O409" i="2"/>
  <c r="O401" i="2"/>
  <c r="O393" i="2"/>
  <c r="O385" i="2"/>
  <c r="O377" i="2"/>
  <c r="O369" i="2"/>
  <c r="O361" i="2"/>
  <c r="O353" i="2"/>
  <c r="O345" i="2"/>
  <c r="O337" i="2"/>
  <c r="O329" i="2"/>
  <c r="O321" i="2"/>
  <c r="O313" i="2"/>
  <c r="O305" i="2"/>
  <c r="O297" i="2"/>
  <c r="O289" i="2"/>
  <c r="O281" i="2"/>
  <c r="O273" i="2"/>
  <c r="O265" i="2"/>
  <c r="O257" i="2"/>
  <c r="O249" i="2"/>
  <c r="O241" i="2"/>
  <c r="O233" i="2"/>
  <c r="O225" i="2"/>
  <c r="O217" i="2"/>
  <c r="O209" i="2"/>
  <c r="O201" i="2"/>
  <c r="O193" i="2"/>
  <c r="O185" i="2"/>
  <c r="O177" i="2"/>
  <c r="O169" i="2"/>
  <c r="O161" i="2"/>
  <c r="O153" i="2"/>
  <c r="O145" i="2"/>
  <c r="O137" i="2"/>
  <c r="O129" i="2"/>
  <c r="O121" i="2"/>
  <c r="O113" i="2"/>
  <c r="O105" i="2"/>
  <c r="O97" i="2"/>
  <c r="O89" i="2"/>
  <c r="O81" i="2"/>
  <c r="O73" i="2"/>
  <c r="O65" i="2"/>
  <c r="O57" i="2"/>
  <c r="O49" i="2"/>
  <c r="O41" i="2"/>
  <c r="O33" i="2"/>
  <c r="O25" i="2"/>
  <c r="O17" i="2"/>
  <c r="O9" i="2"/>
  <c r="O472" i="2"/>
  <c r="O464" i="2"/>
  <c r="O456" i="2"/>
  <c r="O448" i="2"/>
  <c r="O440" i="2"/>
  <c r="O432" i="2"/>
  <c r="O424" i="2"/>
  <c r="O416" i="2"/>
  <c r="O408" i="2"/>
  <c r="O400" i="2"/>
  <c r="O392" i="2"/>
  <c r="O384" i="2"/>
  <c r="O376" i="2"/>
  <c r="O368" i="2"/>
  <c r="O360" i="2"/>
  <c r="O352" i="2"/>
  <c r="O344" i="2"/>
  <c r="O336" i="2"/>
  <c r="O328" i="2"/>
  <c r="O320" i="2"/>
  <c r="O312" i="2"/>
  <c r="O304" i="2"/>
  <c r="O296" i="2"/>
  <c r="O288" i="2"/>
  <c r="O280" i="2"/>
  <c r="O272" i="2"/>
  <c r="O264" i="2"/>
  <c r="O256" i="2"/>
  <c r="O248" i="2"/>
  <c r="O240" i="2"/>
  <c r="O232" i="2"/>
  <c r="O224" i="2"/>
  <c r="O216" i="2"/>
  <c r="O208" i="2"/>
  <c r="O200" i="2"/>
  <c r="O192" i="2"/>
  <c r="O184" i="2"/>
  <c r="O176" i="2"/>
  <c r="O168" i="2"/>
  <c r="O160" i="2"/>
  <c r="O152" i="2"/>
  <c r="O144" i="2"/>
  <c r="O136" i="2"/>
  <c r="O128" i="2"/>
  <c r="O120" i="2"/>
  <c r="O112" i="2"/>
  <c r="O104" i="2"/>
  <c r="O96" i="2"/>
  <c r="O88" i="2"/>
  <c r="O80" i="2"/>
  <c r="O72" i="2"/>
  <c r="O64" i="2"/>
  <c r="O56" i="2"/>
  <c r="O48" i="2"/>
  <c r="O40" i="2"/>
  <c r="O32" i="2"/>
  <c r="O24" i="2"/>
  <c r="O16" i="2"/>
  <c r="O8" i="2"/>
  <c r="N2" i="3" l="1"/>
  <c r="P2" i="3" s="1"/>
  <c r="P12" i="3"/>
  <c r="P4" i="3"/>
  <c r="P6" i="3"/>
  <c r="P7" i="3"/>
  <c r="P8" i="3"/>
  <c r="P10" i="3"/>
  <c r="P3" i="3"/>
  <c r="P11" i="3"/>
  <c r="P5" i="3"/>
  <c r="P9" i="3"/>
  <c r="P1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06B14D-E738-4FF3-8562-CFD8D714A29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<sst xmlns="http://schemas.openxmlformats.org/spreadsheetml/2006/main" count="9639" uniqueCount="826">
  <si>
    <t>Date</t>
  </si>
  <si>
    <t>Invoice ID</t>
  </si>
  <si>
    <t>Customer Type</t>
  </si>
  <si>
    <t>Gender</t>
  </si>
  <si>
    <t>Payment Method</t>
  </si>
  <si>
    <t>City</t>
  </si>
  <si>
    <t>Product Line</t>
  </si>
  <si>
    <t>Product Name</t>
  </si>
  <si>
    <t>% Discount</t>
  </si>
  <si>
    <t>Quantity</t>
  </si>
  <si>
    <t>Unit Price</t>
  </si>
  <si>
    <t>Profit</t>
  </si>
  <si>
    <t>INV456803</t>
  </si>
  <si>
    <t>INV675816</t>
  </si>
  <si>
    <t>INV701539</t>
  </si>
  <si>
    <t>INV507017</t>
  </si>
  <si>
    <t>INV778953</t>
  </si>
  <si>
    <t>INV827730</t>
  </si>
  <si>
    <t>INV993793</t>
  </si>
  <si>
    <t>INV172624</t>
  </si>
  <si>
    <t>INV689711</t>
  </si>
  <si>
    <t>INV669215</t>
  </si>
  <si>
    <t>INV939099</t>
  </si>
  <si>
    <t>INV228444</t>
  </si>
  <si>
    <t>INV671429</t>
  </si>
  <si>
    <t>INV867086</t>
  </si>
  <si>
    <t>INV571688</t>
  </si>
  <si>
    <t>INV632611</t>
  </si>
  <si>
    <t>INV310117</t>
  </si>
  <si>
    <t>INV299605</t>
  </si>
  <si>
    <t>INV946227</t>
  </si>
  <si>
    <t>INV551128</t>
  </si>
  <si>
    <t>INV814534</t>
  </si>
  <si>
    <t>INV220026</t>
  </si>
  <si>
    <t>INV881276</t>
  </si>
  <si>
    <t>INV178769</t>
  </si>
  <si>
    <t>INV707213</t>
  </si>
  <si>
    <t>INV986258</t>
  </si>
  <si>
    <t>INV792316</t>
  </si>
  <si>
    <t>INV320467</t>
  </si>
  <si>
    <t>INV287177</t>
  </si>
  <si>
    <t>INV400823</t>
  </si>
  <si>
    <t>INV899992</t>
  </si>
  <si>
    <t>INV892377</t>
  </si>
  <si>
    <t>INV908329</t>
  </si>
  <si>
    <t>INV481851</t>
  </si>
  <si>
    <t>INV734670</t>
  </si>
  <si>
    <t>INV316888</t>
  </si>
  <si>
    <t>INV783723</t>
  </si>
  <si>
    <t>INV632286</t>
  </si>
  <si>
    <t>INV782476</t>
  </si>
  <si>
    <t>INV619021</t>
  </si>
  <si>
    <t>INV241316</t>
  </si>
  <si>
    <t>INV375672</t>
  </si>
  <si>
    <t>INV805237</t>
  </si>
  <si>
    <t>INV622157</t>
  </si>
  <si>
    <t>INV144914</t>
  </si>
  <si>
    <t>INV259599</t>
  </si>
  <si>
    <t>INV899316</t>
  </si>
  <si>
    <t>INV462830</t>
  </si>
  <si>
    <t>INV476107</t>
  </si>
  <si>
    <t>INV507642</t>
  </si>
  <si>
    <t>INV685915</t>
  </si>
  <si>
    <t>INV118006</t>
  </si>
  <si>
    <t>INV679671</t>
  </si>
  <si>
    <t>INV974735</t>
  </si>
  <si>
    <t>INV899790</t>
  </si>
  <si>
    <t>INV640506</t>
  </si>
  <si>
    <t>INV462417</t>
  </si>
  <si>
    <t>INV632068</t>
  </si>
  <si>
    <t>INV373171</t>
  </si>
  <si>
    <t>INV123364</t>
  </si>
  <si>
    <t>INV414439</t>
  </si>
  <si>
    <t>INV996695</t>
  </si>
  <si>
    <t>INV107817</t>
  </si>
  <si>
    <t>INV904850</t>
  </si>
  <si>
    <t>INV720619</t>
  </si>
  <si>
    <t>INV296466</t>
  </si>
  <si>
    <t>INV317112</t>
  </si>
  <si>
    <t>INV782535</t>
  </si>
  <si>
    <t>INV263142</t>
  </si>
  <si>
    <t>INV391716</t>
  </si>
  <si>
    <t>INV705823</t>
  </si>
  <si>
    <t>INV134705</t>
  </si>
  <si>
    <t>INV926458</t>
  </si>
  <si>
    <t>INV317587</t>
  </si>
  <si>
    <t>INV648014</t>
  </si>
  <si>
    <t>INV352270</t>
  </si>
  <si>
    <t>INV346360</t>
  </si>
  <si>
    <t>INV623499</t>
  </si>
  <si>
    <t>INV194675</t>
  </si>
  <si>
    <t>INV308966</t>
  </si>
  <si>
    <t>INV178704</t>
  </si>
  <si>
    <t>INV240374</t>
  </si>
  <si>
    <t>INV720996</t>
  </si>
  <si>
    <t>INV313168</t>
  </si>
  <si>
    <t>INV189471</t>
  </si>
  <si>
    <t>INV998788</t>
  </si>
  <si>
    <t>INV296995</t>
  </si>
  <si>
    <t>INV664042</t>
  </si>
  <si>
    <t>INV176359</t>
  </si>
  <si>
    <t>INV576917</t>
  </si>
  <si>
    <t>INV936577</t>
  </si>
  <si>
    <t>INV276321</t>
  </si>
  <si>
    <t>INV651005</t>
  </si>
  <si>
    <t>INV218682</t>
  </si>
  <si>
    <t>INV769169</t>
  </si>
  <si>
    <t>INV141450</t>
  </si>
  <si>
    <t>INV190092</t>
  </si>
  <si>
    <t>INV393305</t>
  </si>
  <si>
    <t>INV865787</t>
  </si>
  <si>
    <t>INV923336</t>
  </si>
  <si>
    <t>INV652063</t>
  </si>
  <si>
    <t>INV456946</t>
  </si>
  <si>
    <t>INV746280</t>
  </si>
  <si>
    <t>INV591576</t>
  </si>
  <si>
    <t>INV114060</t>
  </si>
  <si>
    <t>INV690125</t>
  </si>
  <si>
    <t>INV337856</t>
  </si>
  <si>
    <t>INV785767</t>
  </si>
  <si>
    <t>INV114633</t>
  </si>
  <si>
    <t>INV775728</t>
  </si>
  <si>
    <t>INV126227</t>
  </si>
  <si>
    <t>INV623034</t>
  </si>
  <si>
    <t>INV319179</t>
  </si>
  <si>
    <t>INV946724</t>
  </si>
  <si>
    <t>INV711562</t>
  </si>
  <si>
    <t>INV964427</t>
  </si>
  <si>
    <t>INV827055</t>
  </si>
  <si>
    <t>INV636557</t>
  </si>
  <si>
    <t>INV108387</t>
  </si>
  <si>
    <t>INV729171</t>
  </si>
  <si>
    <t>INV935859</t>
  </si>
  <si>
    <t>INV140132</t>
  </si>
  <si>
    <t>INV598175</t>
  </si>
  <si>
    <t>INV931535</t>
  </si>
  <si>
    <t>INV893695</t>
  </si>
  <si>
    <t>INV784984</t>
  </si>
  <si>
    <t>INV815976</t>
  </si>
  <si>
    <t>INV310891</t>
  </si>
  <si>
    <t>INV759577</t>
  </si>
  <si>
    <t>INV820144</t>
  </si>
  <si>
    <t>INV976659</t>
  </si>
  <si>
    <t>INV159625</t>
  </si>
  <si>
    <t>INV333622</t>
  </si>
  <si>
    <t>INV817251</t>
  </si>
  <si>
    <t>INV541555</t>
  </si>
  <si>
    <t>INV986135</t>
  </si>
  <si>
    <t>INV471243</t>
  </si>
  <si>
    <t>INV453263</t>
  </si>
  <si>
    <t>INV514823</t>
  </si>
  <si>
    <t>INV422208</t>
  </si>
  <si>
    <t>INV740319</t>
  </si>
  <si>
    <t>INV628785</t>
  </si>
  <si>
    <t>INV337470</t>
  </si>
  <si>
    <t>INV654988</t>
  </si>
  <si>
    <t>INV252310</t>
  </si>
  <si>
    <t>INV828741</t>
  </si>
  <si>
    <t>INV926744</t>
  </si>
  <si>
    <t>INV512747</t>
  </si>
  <si>
    <t>INV853171</t>
  </si>
  <si>
    <t>INV959752</t>
  </si>
  <si>
    <t>INV545110</t>
  </si>
  <si>
    <t>INV597292</t>
  </si>
  <si>
    <t>INV853114</t>
  </si>
  <si>
    <t>INV924766</t>
  </si>
  <si>
    <t>INV748257</t>
  </si>
  <si>
    <t>INV482090</t>
  </si>
  <si>
    <t>INV899176</t>
  </si>
  <si>
    <t>INV817462</t>
  </si>
  <si>
    <t>INV301049</t>
  </si>
  <si>
    <t>INV436994</t>
  </si>
  <si>
    <t>INV950552</t>
  </si>
  <si>
    <t>INV218677</t>
  </si>
  <si>
    <t>INV649889</t>
  </si>
  <si>
    <t>INV587260</t>
  </si>
  <si>
    <t>INV315497</t>
  </si>
  <si>
    <t>INV366692</t>
  </si>
  <si>
    <t>INV930124</t>
  </si>
  <si>
    <t>INV129620</t>
  </si>
  <si>
    <t>INV104844</t>
  </si>
  <si>
    <t>INV434482</t>
  </si>
  <si>
    <t>INV277609</t>
  </si>
  <si>
    <t>INV513870</t>
  </si>
  <si>
    <t>INV197101</t>
  </si>
  <si>
    <t>INV820650</t>
  </si>
  <si>
    <t>INV835819</t>
  </si>
  <si>
    <t>INV357945</t>
  </si>
  <si>
    <t>INV586426</t>
  </si>
  <si>
    <t>INV311195</t>
  </si>
  <si>
    <t>INV200293</t>
  </si>
  <si>
    <t>INV836415</t>
  </si>
  <si>
    <t>INV306121</t>
  </si>
  <si>
    <t>INV471270</t>
  </si>
  <si>
    <t>INV857255</t>
  </si>
  <si>
    <t>INV723719</t>
  </si>
  <si>
    <t>INV197265</t>
  </si>
  <si>
    <t>INV250188</t>
  </si>
  <si>
    <t>INV237706</t>
  </si>
  <si>
    <t>INV243790</t>
  </si>
  <si>
    <t>INV820105</t>
  </si>
  <si>
    <t>INV192739</t>
  </si>
  <si>
    <t>INV974176</t>
  </si>
  <si>
    <t>INV693424</t>
  </si>
  <si>
    <t>INV604471</t>
  </si>
  <si>
    <t>INV524564</t>
  </si>
  <si>
    <t>INV126239</t>
  </si>
  <si>
    <t>INV949459</t>
  </si>
  <si>
    <t>INV163957</t>
  </si>
  <si>
    <t>INV655439</t>
  </si>
  <si>
    <t>INV302349</t>
  </si>
  <si>
    <t>INV458735</t>
  </si>
  <si>
    <t>INV903693</t>
  </si>
  <si>
    <t>INV886255</t>
  </si>
  <si>
    <t>INV188294</t>
  </si>
  <si>
    <t>INV598245</t>
  </si>
  <si>
    <t>INV609386</t>
  </si>
  <si>
    <t>INV886225</t>
  </si>
  <si>
    <t>INV496123</t>
  </si>
  <si>
    <t>INV936195</t>
  </si>
  <si>
    <t>INV860919</t>
  </si>
  <si>
    <t>INV569966</t>
  </si>
  <si>
    <t>INV874556</t>
  </si>
  <si>
    <t>INV301225</t>
  </si>
  <si>
    <t>INV348508</t>
  </si>
  <si>
    <t>INV104732</t>
  </si>
  <si>
    <t>INV630202</t>
  </si>
  <si>
    <t>INV150349</t>
  </si>
  <si>
    <t>INV659199</t>
  </si>
  <si>
    <t>INV676466</t>
  </si>
  <si>
    <t>INV127126</t>
  </si>
  <si>
    <t>INV186030</t>
  </si>
  <si>
    <t>INV398756</t>
  </si>
  <si>
    <t>INV137843</t>
  </si>
  <si>
    <t>INV167592</t>
  </si>
  <si>
    <t>INV792403</t>
  </si>
  <si>
    <t>INV163204</t>
  </si>
  <si>
    <t>INV213765</t>
  </si>
  <si>
    <t>INV986251</t>
  </si>
  <si>
    <t>INV484863</t>
  </si>
  <si>
    <t>INV984471</t>
  </si>
  <si>
    <t>INV922565</t>
  </si>
  <si>
    <t>INV506718</t>
  </si>
  <si>
    <t>INV722444</t>
  </si>
  <si>
    <t>INV222127</t>
  </si>
  <si>
    <t>INV115029</t>
  </si>
  <si>
    <t>INV683905</t>
  </si>
  <si>
    <t>INV491852</t>
  </si>
  <si>
    <t>INV854770</t>
  </si>
  <si>
    <t>INV309970</t>
  </si>
  <si>
    <t>INV809047</t>
  </si>
  <si>
    <t>INV904784</t>
  </si>
  <si>
    <t>INV190148</t>
  </si>
  <si>
    <t>INV288769</t>
  </si>
  <si>
    <t>INV204881</t>
  </si>
  <si>
    <t>INV628837</t>
  </si>
  <si>
    <t>INV689245</t>
  </si>
  <si>
    <t>INV595376</t>
  </si>
  <si>
    <t>INV182725</t>
  </si>
  <si>
    <t>INV844604</t>
  </si>
  <si>
    <t>INV597725</t>
  </si>
  <si>
    <t>INV848962</t>
  </si>
  <si>
    <t>INV831011</t>
  </si>
  <si>
    <t>INV895081</t>
  </si>
  <si>
    <t>INV582635</t>
  </si>
  <si>
    <t>INV290761</t>
  </si>
  <si>
    <t>INV777159</t>
  </si>
  <si>
    <t>INV497285</t>
  </si>
  <si>
    <t>INV866486</t>
  </si>
  <si>
    <t>INV502232</t>
  </si>
  <si>
    <t>INV488528</t>
  </si>
  <si>
    <t>INV457889</t>
  </si>
  <si>
    <t>INV152167</t>
  </si>
  <si>
    <t>INV521193</t>
  </si>
  <si>
    <t>INV278187</t>
  </si>
  <si>
    <t>INV548961</t>
  </si>
  <si>
    <t>INV562761</t>
  </si>
  <si>
    <t>INV402780</t>
  </si>
  <si>
    <t>INV463752</t>
  </si>
  <si>
    <t>INV470717</t>
  </si>
  <si>
    <t>INV415107</t>
  </si>
  <si>
    <t>INV944129</t>
  </si>
  <si>
    <t>INV967831</t>
  </si>
  <si>
    <t>INV721371</t>
  </si>
  <si>
    <t>INV506085</t>
  </si>
  <si>
    <t>INV467227</t>
  </si>
  <si>
    <t>INV778062</t>
  </si>
  <si>
    <t>INV117306</t>
  </si>
  <si>
    <t>INV862984</t>
  </si>
  <si>
    <t>INV647609</t>
  </si>
  <si>
    <t>INV865929</t>
  </si>
  <si>
    <t>INV475576</t>
  </si>
  <si>
    <t>INV246587</t>
  </si>
  <si>
    <t>INV470498</t>
  </si>
  <si>
    <t>INV326937</t>
  </si>
  <si>
    <t>INV957786</t>
  </si>
  <si>
    <t>INV386994</t>
  </si>
  <si>
    <t>INV679907</t>
  </si>
  <si>
    <t>INV124225</t>
  </si>
  <si>
    <t>INV497254</t>
  </si>
  <si>
    <t>INV474198</t>
  </si>
  <si>
    <t>INV615009</t>
  </si>
  <si>
    <t>INV658481</t>
  </si>
  <si>
    <t>INV298198</t>
  </si>
  <si>
    <t>INV797970</t>
  </si>
  <si>
    <t>INV320079</t>
  </si>
  <si>
    <t>INV945254</t>
  </si>
  <si>
    <t>INV791541</t>
  </si>
  <si>
    <t>INV983803</t>
  </si>
  <si>
    <t>INV533923</t>
  </si>
  <si>
    <t>INV778359</t>
  </si>
  <si>
    <t>INV258581</t>
  </si>
  <si>
    <t>INV600998</t>
  </si>
  <si>
    <t>INV295726</t>
  </si>
  <si>
    <t>INV553757</t>
  </si>
  <si>
    <t>INV328199</t>
  </si>
  <si>
    <t>INV677402</t>
  </si>
  <si>
    <t>INV338514</t>
  </si>
  <si>
    <t>INV484014</t>
  </si>
  <si>
    <t>INV491727</t>
  </si>
  <si>
    <t>INV817075</t>
  </si>
  <si>
    <t>INV504814</t>
  </si>
  <si>
    <t>INV886741</t>
  </si>
  <si>
    <t>INV585638</t>
  </si>
  <si>
    <t>INV353482</t>
  </si>
  <si>
    <t>INV227479</t>
  </si>
  <si>
    <t>INV221595</t>
  </si>
  <si>
    <t>INV286580</t>
  </si>
  <si>
    <t>INV169865</t>
  </si>
  <si>
    <t>INV619086</t>
  </si>
  <si>
    <t>INV116873</t>
  </si>
  <si>
    <t>INV817057</t>
  </si>
  <si>
    <t>INV633992</t>
  </si>
  <si>
    <t>INV805149</t>
  </si>
  <si>
    <t>INV320030</t>
  </si>
  <si>
    <t>INV791346</t>
  </si>
  <si>
    <t>INV427968</t>
  </si>
  <si>
    <t>INV672909</t>
  </si>
  <si>
    <t>INV790101</t>
  </si>
  <si>
    <t>INV346553</t>
  </si>
  <si>
    <t>INV787766</t>
  </si>
  <si>
    <t>INV390163</t>
  </si>
  <si>
    <t>INV199738</t>
  </si>
  <si>
    <t>INV928844</t>
  </si>
  <si>
    <t>INV756500</t>
  </si>
  <si>
    <t>INV440898</t>
  </si>
  <si>
    <t>INV206161</t>
  </si>
  <si>
    <t>INV361346</t>
  </si>
  <si>
    <t>INV828668</t>
  </si>
  <si>
    <t>INV674624</t>
  </si>
  <si>
    <t>INV163104</t>
  </si>
  <si>
    <t>INV140375</t>
  </si>
  <si>
    <t>INV407115</t>
  </si>
  <si>
    <t>INV432881</t>
  </si>
  <si>
    <t>INV567558</t>
  </si>
  <si>
    <t>INV495231</t>
  </si>
  <si>
    <t>INV636509</t>
  </si>
  <si>
    <t>INV668782</t>
  </si>
  <si>
    <t>INV228583</t>
  </si>
  <si>
    <t>INV152059</t>
  </si>
  <si>
    <t>INV728477</t>
  </si>
  <si>
    <t>INV962575</t>
  </si>
  <si>
    <t>INV747915</t>
  </si>
  <si>
    <t>INV170453</t>
  </si>
  <si>
    <t>INV597974</t>
  </si>
  <si>
    <t>INV783533</t>
  </si>
  <si>
    <t>INV649178</t>
  </si>
  <si>
    <t>INV232301</t>
  </si>
  <si>
    <t>INV875836</t>
  </si>
  <si>
    <t>INV933943</t>
  </si>
  <si>
    <t>INV368009</t>
  </si>
  <si>
    <t>INV413378</t>
  </si>
  <si>
    <t>INV614356</t>
  </si>
  <si>
    <t>INV308603</t>
  </si>
  <si>
    <t>INV316358</t>
  </si>
  <si>
    <t>INV717272</t>
  </si>
  <si>
    <t>INV205323</t>
  </si>
  <si>
    <t>INV734369</t>
  </si>
  <si>
    <t>INV310004</t>
  </si>
  <si>
    <t>INV865476</t>
  </si>
  <si>
    <t>INV124036</t>
  </si>
  <si>
    <t>INV323531</t>
  </si>
  <si>
    <t>INV686445</t>
  </si>
  <si>
    <t>INV267097</t>
  </si>
  <si>
    <t>INV718251</t>
  </si>
  <si>
    <t>INV743871</t>
  </si>
  <si>
    <t>INV739382</t>
  </si>
  <si>
    <t>INV586490</t>
  </si>
  <si>
    <t>INV732316</t>
  </si>
  <si>
    <t>INV973479</t>
  </si>
  <si>
    <t>INV293343</t>
  </si>
  <si>
    <t>INV698860</t>
  </si>
  <si>
    <t>INV204640</t>
  </si>
  <si>
    <t>INV121080</t>
  </si>
  <si>
    <t>INV640238</t>
  </si>
  <si>
    <t>INV636316</t>
  </si>
  <si>
    <t>INV688379</t>
  </si>
  <si>
    <t>INV141093</t>
  </si>
  <si>
    <t>INV497537</t>
  </si>
  <si>
    <t>INV445620</t>
  </si>
  <si>
    <t>INV404549</t>
  </si>
  <si>
    <t>INV790365</t>
  </si>
  <si>
    <t>INV385269</t>
  </si>
  <si>
    <t>INV682341</t>
  </si>
  <si>
    <t>INV760107</t>
  </si>
  <si>
    <t>INV877556</t>
  </si>
  <si>
    <t>INV777404</t>
  </si>
  <si>
    <t>INV887774</t>
  </si>
  <si>
    <t>INV739621</t>
  </si>
  <si>
    <t>INV554070</t>
  </si>
  <si>
    <t>INV813644</t>
  </si>
  <si>
    <t>INV837482</t>
  </si>
  <si>
    <t>INV925540</t>
  </si>
  <si>
    <t>INV534314</t>
  </si>
  <si>
    <t>INV997370</t>
  </si>
  <si>
    <t>INV795002</t>
  </si>
  <si>
    <t>INV311062</t>
  </si>
  <si>
    <t>INV556601</t>
  </si>
  <si>
    <t>INV154147</t>
  </si>
  <si>
    <t>INV929160</t>
  </si>
  <si>
    <t>INV142981</t>
  </si>
  <si>
    <t>INV685436</t>
  </si>
  <si>
    <t>INV546184</t>
  </si>
  <si>
    <t>INV694622</t>
  </si>
  <si>
    <t>INV288096</t>
  </si>
  <si>
    <t>INV604308</t>
  </si>
  <si>
    <t>INV339288</t>
  </si>
  <si>
    <t>INV366400</t>
  </si>
  <si>
    <t>INV533981</t>
  </si>
  <si>
    <t>INV984832</t>
  </si>
  <si>
    <t>INV465322</t>
  </si>
  <si>
    <t>INV346431</t>
  </si>
  <si>
    <t>INV352752</t>
  </si>
  <si>
    <t>INV323597</t>
  </si>
  <si>
    <t>INV918887</t>
  </si>
  <si>
    <t>INV394982</t>
  </si>
  <si>
    <t>INV650558</t>
  </si>
  <si>
    <t>INV907443</t>
  </si>
  <si>
    <t>INV209275</t>
  </si>
  <si>
    <t>INV534702</t>
  </si>
  <si>
    <t>INV424087</t>
  </si>
  <si>
    <t>INV740474</t>
  </si>
  <si>
    <t>INV303551</t>
  </si>
  <si>
    <t>INV699042</t>
  </si>
  <si>
    <t>INV233098</t>
  </si>
  <si>
    <t>INV874009</t>
  </si>
  <si>
    <t>INV988655</t>
  </si>
  <si>
    <t>INV132886</t>
  </si>
  <si>
    <t>INV500006</t>
  </si>
  <si>
    <t>INV219433</t>
  </si>
  <si>
    <t>INV721152</t>
  </si>
  <si>
    <t>INV897565</t>
  </si>
  <si>
    <t>INV291233</t>
  </si>
  <si>
    <t>INV711820</t>
  </si>
  <si>
    <t>INV622262</t>
  </si>
  <si>
    <t>INV473888</t>
  </si>
  <si>
    <t>INV275037</t>
  </si>
  <si>
    <t>INV475623</t>
  </si>
  <si>
    <t>INV505996</t>
  </si>
  <si>
    <t>INV681638</t>
  </si>
  <si>
    <t>INV820683</t>
  </si>
  <si>
    <t>INV360269</t>
  </si>
  <si>
    <t>INV375773</t>
  </si>
  <si>
    <t>INV201757</t>
  </si>
  <si>
    <t>INV567032</t>
  </si>
  <si>
    <t>INV136223</t>
  </si>
  <si>
    <t>INV900809</t>
  </si>
  <si>
    <t>INV943785</t>
  </si>
  <si>
    <t>INV346557</t>
  </si>
  <si>
    <t>INV782584</t>
  </si>
  <si>
    <t>INV741782</t>
  </si>
  <si>
    <t>INV427271</t>
  </si>
  <si>
    <t>INV103246</t>
  </si>
  <si>
    <t>INV267392</t>
  </si>
  <si>
    <t>INV931245</t>
  </si>
  <si>
    <t>INV271734</t>
  </si>
  <si>
    <t>INV495051</t>
  </si>
  <si>
    <t>INV426025</t>
  </si>
  <si>
    <t>INV353487</t>
  </si>
  <si>
    <t>INV248467</t>
  </si>
  <si>
    <t>INV437632</t>
  </si>
  <si>
    <t>INV902134</t>
  </si>
  <si>
    <t>INV726572</t>
  </si>
  <si>
    <t>INV436958</t>
  </si>
  <si>
    <t>INV689819</t>
  </si>
  <si>
    <t>INV591751</t>
  </si>
  <si>
    <t>INV449903</t>
  </si>
  <si>
    <t>INV163271</t>
  </si>
  <si>
    <t>INV588229</t>
  </si>
  <si>
    <t>INV340654</t>
  </si>
  <si>
    <t>INV176962</t>
  </si>
  <si>
    <t>INV135777</t>
  </si>
  <si>
    <t>INV494851</t>
  </si>
  <si>
    <t>INV174672</t>
  </si>
  <si>
    <t>INV723881</t>
  </si>
  <si>
    <t>INV909135</t>
  </si>
  <si>
    <t>INV241023</t>
  </si>
  <si>
    <t>INV788662</t>
  </si>
  <si>
    <t>INV452543</t>
  </si>
  <si>
    <t>INV420460</t>
  </si>
  <si>
    <t>INV407335</t>
  </si>
  <si>
    <t>INV460259</t>
  </si>
  <si>
    <t>INV228081</t>
  </si>
  <si>
    <t>INV604131</t>
  </si>
  <si>
    <t>INV170916</t>
  </si>
  <si>
    <t>INV722830</t>
  </si>
  <si>
    <t>INV951759</t>
  </si>
  <si>
    <t>INV253536</t>
  </si>
  <si>
    <t>INV556094</t>
  </si>
  <si>
    <t>INV857532</t>
  </si>
  <si>
    <t>INV839146</t>
  </si>
  <si>
    <t>INV103537</t>
  </si>
  <si>
    <t>INV277151</t>
  </si>
  <si>
    <t>INV395821</t>
  </si>
  <si>
    <t>INV274336</t>
  </si>
  <si>
    <t>INV975508</t>
  </si>
  <si>
    <t>INV389898</t>
  </si>
  <si>
    <t>INV109813</t>
  </si>
  <si>
    <t>INV895249</t>
  </si>
  <si>
    <t>INV968215</t>
  </si>
  <si>
    <t>INV653501</t>
  </si>
  <si>
    <t>INV894487</t>
  </si>
  <si>
    <t>INV475532</t>
  </si>
  <si>
    <t>INV719824</t>
  </si>
  <si>
    <t>INV837395</t>
  </si>
  <si>
    <t>INV149408</t>
  </si>
  <si>
    <t>INV902999</t>
  </si>
  <si>
    <t>INV453190</t>
  </si>
  <si>
    <t>INV370782</t>
  </si>
  <si>
    <t>INV641172</t>
  </si>
  <si>
    <t>INV216317</t>
  </si>
  <si>
    <t>INV453087</t>
  </si>
  <si>
    <t>INV614071</t>
  </si>
  <si>
    <t>INV952370</t>
  </si>
  <si>
    <t>INV823131</t>
  </si>
  <si>
    <t>INV447848</t>
  </si>
  <si>
    <t>INV929086</t>
  </si>
  <si>
    <t>INV137812</t>
  </si>
  <si>
    <t>INV981924</t>
  </si>
  <si>
    <t>INV302890</t>
  </si>
  <si>
    <t>INV342766</t>
  </si>
  <si>
    <t>INV238631</t>
  </si>
  <si>
    <t>INV206221</t>
  </si>
  <si>
    <t>INV747264</t>
  </si>
  <si>
    <t>INV485655</t>
  </si>
  <si>
    <t>INV401137</t>
  </si>
  <si>
    <t>INV527220</t>
  </si>
  <si>
    <t>INV246175</t>
  </si>
  <si>
    <t>INV898750</t>
  </si>
  <si>
    <t>INV282872</t>
  </si>
  <si>
    <t>INV920787</t>
  </si>
  <si>
    <t>INV578637</t>
  </si>
  <si>
    <t>INV236115</t>
  </si>
  <si>
    <t>INV672370</t>
  </si>
  <si>
    <t>INV695863</t>
  </si>
  <si>
    <t>INV616315</t>
  </si>
  <si>
    <t>INV912889</t>
  </si>
  <si>
    <t>INV567757</t>
  </si>
  <si>
    <t>INV527149</t>
  </si>
  <si>
    <t>INV712364</t>
  </si>
  <si>
    <t>INV460779</t>
  </si>
  <si>
    <t>INV842466</t>
  </si>
  <si>
    <t>INV510464</t>
  </si>
  <si>
    <t>INV902954</t>
  </si>
  <si>
    <t>INV596425</t>
  </si>
  <si>
    <t>INV840865</t>
  </si>
  <si>
    <t>INV563529</t>
  </si>
  <si>
    <t>INV450869</t>
  </si>
  <si>
    <t>INV504681</t>
  </si>
  <si>
    <t>INV495624</t>
  </si>
  <si>
    <t>INV404189</t>
  </si>
  <si>
    <t>INV323195</t>
  </si>
  <si>
    <t>INV391467</t>
  </si>
  <si>
    <t>INV530436</t>
  </si>
  <si>
    <t>INV718209</t>
  </si>
  <si>
    <t>INV399009</t>
  </si>
  <si>
    <t>INV689123</t>
  </si>
  <si>
    <t>INV219908</t>
  </si>
  <si>
    <t>INV538669</t>
  </si>
  <si>
    <t>INV429230</t>
  </si>
  <si>
    <t>INV157545</t>
  </si>
  <si>
    <t>INV759534</t>
  </si>
  <si>
    <t>INV573855</t>
  </si>
  <si>
    <t>INV643917</t>
  </si>
  <si>
    <t>INV705401</t>
  </si>
  <si>
    <t>INV165812</t>
  </si>
  <si>
    <t>INV327139</t>
  </si>
  <si>
    <t>INV283849</t>
  </si>
  <si>
    <t>INV706147</t>
  </si>
  <si>
    <t>INV463436</t>
  </si>
  <si>
    <t>INV967336</t>
  </si>
  <si>
    <t>INV183702</t>
  </si>
  <si>
    <t>INV574478</t>
  </si>
  <si>
    <t>INV173607</t>
  </si>
  <si>
    <t>INV610779</t>
  </si>
  <si>
    <t>INV588660</t>
  </si>
  <si>
    <t>INV147880</t>
  </si>
  <si>
    <t>INV412839</t>
  </si>
  <si>
    <t>INV168725</t>
  </si>
  <si>
    <t>INV727427</t>
  </si>
  <si>
    <t>INV240821</t>
  </si>
  <si>
    <t>INV554464</t>
  </si>
  <si>
    <t>INV307675</t>
  </si>
  <si>
    <t>INV617874</t>
  </si>
  <si>
    <t>INV223706</t>
  </si>
  <si>
    <t>INV231874</t>
  </si>
  <si>
    <t>INV916497</t>
  </si>
  <si>
    <t>INV340427</t>
  </si>
  <si>
    <t>INV403245</t>
  </si>
  <si>
    <t>INV437242</t>
  </si>
  <si>
    <t>INV583571</t>
  </si>
  <si>
    <t>INV993917</t>
  </si>
  <si>
    <t>INV576001</t>
  </si>
  <si>
    <t>INV503645</t>
  </si>
  <si>
    <t>INV169115</t>
  </si>
  <si>
    <t>INV903026</t>
  </si>
  <si>
    <t>INV897823</t>
  </si>
  <si>
    <t>INV849767</t>
  </si>
  <si>
    <t>INV722525</t>
  </si>
  <si>
    <t>INV548763</t>
  </si>
  <si>
    <t>INV153109</t>
  </si>
  <si>
    <t>INV140165</t>
  </si>
  <si>
    <t>INV488232</t>
  </si>
  <si>
    <t>INV271839</t>
  </si>
  <si>
    <t>INV909080</t>
  </si>
  <si>
    <t>INV484065</t>
  </si>
  <si>
    <t>INV496733</t>
  </si>
  <si>
    <t>INV925353</t>
  </si>
  <si>
    <t>INV968844</t>
  </si>
  <si>
    <t>INV311316</t>
  </si>
  <si>
    <t>INV399120</t>
  </si>
  <si>
    <t>INV746267</t>
  </si>
  <si>
    <t>INV126634</t>
  </si>
  <si>
    <t>INV519332</t>
  </si>
  <si>
    <t>INV967074</t>
  </si>
  <si>
    <t>INV504994</t>
  </si>
  <si>
    <t>INV829240</t>
  </si>
  <si>
    <t>INV646528</t>
  </si>
  <si>
    <t>INV943669</t>
  </si>
  <si>
    <t>INV541890</t>
  </si>
  <si>
    <t>INV340806</t>
  </si>
  <si>
    <t>INV290172</t>
  </si>
  <si>
    <t>INV979826</t>
  </si>
  <si>
    <t>INV809893</t>
  </si>
  <si>
    <t>INV499769</t>
  </si>
  <si>
    <t>INV808058</t>
  </si>
  <si>
    <t>INV520472</t>
  </si>
  <si>
    <t>INV541045</t>
  </si>
  <si>
    <t>INV290885</t>
  </si>
  <si>
    <t>INV280112</t>
  </si>
  <si>
    <t>INV289003</t>
  </si>
  <si>
    <t>INV124628</t>
  </si>
  <si>
    <t>INV530928</t>
  </si>
  <si>
    <t>INV524551</t>
  </si>
  <si>
    <t>INV787518</t>
  </si>
  <si>
    <t>INV675527</t>
  </si>
  <si>
    <t>INV448406</t>
  </si>
  <si>
    <t>INV511165</t>
  </si>
  <si>
    <t>INV587362</t>
  </si>
  <si>
    <t>INV361062</t>
  </si>
  <si>
    <t>INV380177</t>
  </si>
  <si>
    <t>INV987319</t>
  </si>
  <si>
    <t>INV692731</t>
  </si>
  <si>
    <t>INV198521</t>
  </si>
  <si>
    <t>INV715571</t>
  </si>
  <si>
    <t>INV938642</t>
  </si>
  <si>
    <t>INV897802</t>
  </si>
  <si>
    <t>INV616133</t>
  </si>
  <si>
    <t>INV610803</t>
  </si>
  <si>
    <t>INV807925</t>
  </si>
  <si>
    <t>INV466350</t>
  </si>
  <si>
    <t>INV610800</t>
  </si>
  <si>
    <t>INV471597</t>
  </si>
  <si>
    <t>INV945158</t>
  </si>
  <si>
    <t>INV977277</t>
  </si>
  <si>
    <t>INV698989</t>
  </si>
  <si>
    <t>INV801974</t>
  </si>
  <si>
    <t>INV685542</t>
  </si>
  <si>
    <t>INV871970</t>
  </si>
  <si>
    <t>INV957071</t>
  </si>
  <si>
    <t>INV308353</t>
  </si>
  <si>
    <t>INV867927</t>
  </si>
  <si>
    <t>INV455339</t>
  </si>
  <si>
    <t>INV359693</t>
  </si>
  <si>
    <t>INV679151</t>
  </si>
  <si>
    <t>INV746135</t>
  </si>
  <si>
    <t>INV887870</t>
  </si>
  <si>
    <t>INV107939</t>
  </si>
  <si>
    <t>INV373784</t>
  </si>
  <si>
    <t>INV444690</t>
  </si>
  <si>
    <t>INV433445</t>
  </si>
  <si>
    <t>INV254375</t>
  </si>
  <si>
    <t>INV382319</t>
  </si>
  <si>
    <t>INV731392</t>
  </si>
  <si>
    <t>INV640932</t>
  </si>
  <si>
    <t>INV818817</t>
  </si>
  <si>
    <t>INV127204</t>
  </si>
  <si>
    <t>INV203757</t>
  </si>
  <si>
    <t>INV176343</t>
  </si>
  <si>
    <t>INV647816</t>
  </si>
  <si>
    <t>INV524827</t>
  </si>
  <si>
    <t>INV626324</t>
  </si>
  <si>
    <t>INV358875</t>
  </si>
  <si>
    <t>INV463558</t>
  </si>
  <si>
    <t>INV581820</t>
  </si>
  <si>
    <t>INV921568</t>
  </si>
  <si>
    <t>INV811251</t>
  </si>
  <si>
    <t>INV301834</t>
  </si>
  <si>
    <t>INV664431</t>
  </si>
  <si>
    <t>INV485098</t>
  </si>
  <si>
    <t>INV416743</t>
  </si>
  <si>
    <t>INV423591</t>
  </si>
  <si>
    <t>INV330995</t>
  </si>
  <si>
    <t>INV257472</t>
  </si>
  <si>
    <t>INV113156</t>
  </si>
  <si>
    <t>INV204600</t>
  </si>
  <si>
    <t>INV716524</t>
  </si>
  <si>
    <t>INV912015</t>
  </si>
  <si>
    <t>INV646780</t>
  </si>
  <si>
    <t>INV924176</t>
  </si>
  <si>
    <t>INV322829</t>
  </si>
  <si>
    <t>INV926332</t>
  </si>
  <si>
    <t>INV927637</t>
  </si>
  <si>
    <t>INV925886</t>
  </si>
  <si>
    <t>INV175016</t>
  </si>
  <si>
    <t>INV366153</t>
  </si>
  <si>
    <t>INV843465</t>
  </si>
  <si>
    <t>INV745827</t>
  </si>
  <si>
    <t>INV558509</t>
  </si>
  <si>
    <t>INV422429</t>
  </si>
  <si>
    <t>INV531723</t>
  </si>
  <si>
    <t>INV155768</t>
  </si>
  <si>
    <t>INV140247</t>
  </si>
  <si>
    <t>INV981422</t>
  </si>
  <si>
    <t>INV882928</t>
  </si>
  <si>
    <t>INV746056</t>
  </si>
  <si>
    <t>INV494800</t>
  </si>
  <si>
    <t>INV840392</t>
  </si>
  <si>
    <t>INV225178</t>
  </si>
  <si>
    <t>INV648514</t>
  </si>
  <si>
    <t>INV583931</t>
  </si>
  <si>
    <t>INV573922</t>
  </si>
  <si>
    <t>Member</t>
  </si>
  <si>
    <t>Normal</t>
  </si>
  <si>
    <t>Female</t>
  </si>
  <si>
    <t>Male</t>
  </si>
  <si>
    <t>Credit Card</t>
  </si>
  <si>
    <t>Cash</t>
  </si>
  <si>
    <t>Ewallet</t>
  </si>
  <si>
    <t>Da Nang</t>
  </si>
  <si>
    <t>Ha Noi</t>
  </si>
  <si>
    <t>Ho Chi Minh</t>
  </si>
  <si>
    <t>Health and beauty</t>
  </si>
  <si>
    <t>Sports and travel</t>
  </si>
  <si>
    <t>Food and beverages</t>
  </si>
  <si>
    <t>Fashion accessories</t>
  </si>
  <si>
    <t>Electronic accessories</t>
  </si>
  <si>
    <t>Home and lifestyle</t>
  </si>
  <si>
    <t>Shampoo</t>
  </si>
  <si>
    <t>Backpack</t>
  </si>
  <si>
    <t>Sneakers</t>
  </si>
  <si>
    <t>Cookies</t>
  </si>
  <si>
    <t>Sunglasses</t>
  </si>
  <si>
    <t>Power bank</t>
  </si>
  <si>
    <t>Necklace</t>
  </si>
  <si>
    <t>Phone case</t>
  </si>
  <si>
    <t>Candle</t>
  </si>
  <si>
    <t>Instant noodles</t>
  </si>
  <si>
    <t>Watch</t>
  </si>
  <si>
    <t>Headphones</t>
  </si>
  <si>
    <t>Face cream</t>
  </si>
  <si>
    <t>Storage box</t>
  </si>
  <si>
    <t>Lipstick</t>
  </si>
  <si>
    <t>Tennis racket</t>
  </si>
  <si>
    <t>Wall decor</t>
  </si>
  <si>
    <t>Bottled juice</t>
  </si>
  <si>
    <t>Cogs</t>
  </si>
  <si>
    <t>Day</t>
  </si>
  <si>
    <t>Month</t>
  </si>
  <si>
    <t>Year</t>
  </si>
  <si>
    <t>Sum of Cogs</t>
  </si>
  <si>
    <t>Sales</t>
  </si>
  <si>
    <t>Sum of Sales</t>
  </si>
  <si>
    <t>% Profit</t>
  </si>
  <si>
    <t>Jan</t>
  </si>
  <si>
    <t>Feb</t>
  </si>
  <si>
    <t>Mar</t>
  </si>
  <si>
    <t>Apr</t>
  </si>
  <si>
    <t>May</t>
  </si>
  <si>
    <t>Jun</t>
  </si>
  <si>
    <t>Jul</t>
  </si>
  <si>
    <t>Aug</t>
  </si>
  <si>
    <t>Sep</t>
  </si>
  <si>
    <t>Oct</t>
  </si>
  <si>
    <t>Nov</t>
  </si>
  <si>
    <t>Dec</t>
  </si>
  <si>
    <t>Top Product Line</t>
  </si>
  <si>
    <t>Sum of Quantity</t>
  </si>
  <si>
    <t>Sum of Profit</t>
  </si>
  <si>
    <t>Unit Cost</t>
  </si>
  <si>
    <t>Product Line&amp;Product Name</t>
  </si>
  <si>
    <t>EWALLET</t>
  </si>
  <si>
    <t>DaNang</t>
  </si>
  <si>
    <t xml:space="preserve">       Health       and    beauty-Shampo</t>
  </si>
  <si>
    <t>Food and        beverages-Cookies</t>
  </si>
  <si>
    <t>HoChiMinh</t>
  </si>
  <si>
    <t>Sports      and travel-Backpack</t>
  </si>
  <si>
    <t>Sports      and travel-Sneakers</t>
  </si>
  <si>
    <t>cash</t>
  </si>
  <si>
    <t xml:space="preserve">      Fashion accessories-Necklace</t>
  </si>
  <si>
    <t>HaNoi</t>
  </si>
  <si>
    <t xml:space="preserve">      Fashion accessories-Sunglasses</t>
  </si>
  <si>
    <t>credit card</t>
  </si>
  <si>
    <t>Electronic   accessories     -Power bank</t>
  </si>
  <si>
    <t xml:space="preserve">      Fashion accessories-Watch</t>
  </si>
  <si>
    <t xml:space="preserve">   Home and     lifestyle-Candle</t>
  </si>
  <si>
    <t>Sports      and travel-Tennis racket</t>
  </si>
  <si>
    <t xml:space="preserve">   Home and     lifestyle-Wall decor</t>
  </si>
  <si>
    <t>Electronic   accessories     -Headphones</t>
  </si>
  <si>
    <t>Electronic   accessories     -Phone case</t>
  </si>
  <si>
    <t xml:space="preserve">       Health       and    beauty-Lipstick</t>
  </si>
  <si>
    <t>Food and        beverages-Instant noodles</t>
  </si>
  <si>
    <t>Food and        beverages-Bottled juice</t>
  </si>
  <si>
    <t xml:space="preserve">   Home and     lifestyle-Storage box</t>
  </si>
  <si>
    <t xml:space="preserve">       Health       and    beauty-Face cream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</si>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</sst>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5" x14ac:knownFonts="1">
    <font>
      <sz val="11"/>
      <color theme="1"/>
      <name val="Arial"/>
      <family val="2"/>
      <scheme val="minor"/>
    </font>
    <font>
      <sz val="11"/>
      <color theme="1"/>
      <name val="Arial"/>
      <family val="2"/>
      <scheme val="minor"/>
    </font>
    <font>
      <b/>
      <sz val="11"/>
      <color rgb="FFFFC000"/>
      <name val="Arial"/>
      <family val="2"/>
      <charset val="163"/>
      <scheme val="minor"/>
    </font>
    <font>
      <sz val="8"/>
      <color rgb="FF000000"/>
      <name val="Segoe UI"/>
      <family val="2"/>
      <charset val="163"/>
    </font>
    <font>
      <b/>
      <sz val="20"/>
      <color rgb="FF002060"/>
      <name val="Arial"/>
      <family val="2"/>
      <charset val="163"/>
      <scheme val="minor"/>
    </font>
  </fonts>
  <fills count="5">
    <fill>
      <patternFill patternType="none"/>
    </fill>
    <fill>
      <patternFill patternType="gray125"/>
    </fill>
    <fill>
      <patternFill patternType="solid">
        <fgColor rgb="FFC00000"/>
        <bgColor indexed="64"/>
      </patternFill>
    </fill>
    <fill>
      <patternFill patternType="solid">
        <fgColor rgb="FF0FB4C1"/>
        <bgColor indexed="64"/>
      </patternFill>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0" fontId="2" fillId="2" borderId="0" xfId="0" applyFont="1" applyFill="1"/>
    <xf numFmtId="14" fontId="2" fillId="2" borderId="0" xfId="0" applyNumberFormat="1" applyFont="1" applyFill="1"/>
    <xf numFmtId="14" fontId="0" fillId="0" borderId="0" xfId="0" applyNumberFormat="1"/>
    <xf numFmtId="9" fontId="2" fillId="2" borderId="0" xfId="2" applyFont="1" applyFill="1"/>
    <xf numFmtId="9" fontId="0" fillId="0" borderId="0" xfId="2" applyFont="1"/>
    <xf numFmtId="164" fontId="2" fillId="2" borderId="0" xfId="1" applyNumberFormat="1" applyFont="1" applyFill="1"/>
    <xf numFmtId="164" fontId="0" fillId="0" borderId="0" xfId="1" applyNumberFormat="1" applyFont="1"/>
    <xf numFmtId="164" fontId="0" fillId="0" borderId="0" xfId="0" applyNumberFormat="1"/>
    <xf numFmtId="165" fontId="0" fillId="0" borderId="0" xfId="2" applyNumberFormat="1" applyFont="1"/>
    <xf numFmtId="0" fontId="2" fillId="2" borderId="1" xfId="0" applyFont="1" applyFill="1" applyBorder="1"/>
    <xf numFmtId="164" fontId="0" fillId="0" borderId="1" xfId="0" applyNumberFormat="1" applyBorder="1"/>
    <xf numFmtId="165" fontId="0" fillId="0" borderId="1" xfId="2" applyNumberFormat="1" applyFont="1" applyBorder="1"/>
    <xf numFmtId="0" fontId="0" fillId="0" borderId="0" xfId="0" pivotButton="1"/>
    <xf numFmtId="165" fontId="0" fillId="0" borderId="0" xfId="0" applyNumberFormat="1"/>
    <xf numFmtId="0" fontId="2" fillId="0" borderId="0" xfId="0" applyFont="1"/>
    <xf numFmtId="0" fontId="0" fillId="3" borderId="0" xfId="0" applyFill="1"/>
    <xf numFmtId="0" fontId="0" fillId="4" borderId="0" xfId="0" applyFill="1"/>
    <xf numFmtId="0" fontId="4" fillId="4" borderId="0" xfId="0" applyFont="1" applyFill="1" applyAlignment="1">
      <alignment horizontal="center"/>
    </xf>
    <xf numFmtId="2" fontId="0" fillId="0" borderId="0" xfId="0" applyNumberFormat="1"/>
    <xf numFmtId="49" fontId="0" fillId="0" borderId="0" xfId="1" applyNumberFormat="1" applyFont="1"/>
    <xf numFmtId="49" fontId="0" fillId="0" borderId="0" xfId="0" applyNumberFormat="1"/>
  </cellXfs>
  <cellStyles count="3">
    <cellStyle name="Comma" xfId="1" builtinId="3"/>
    <cellStyle name="Normal" xfId="0" builtinId="0"/>
    <cellStyle name="Percent" xfId="2" builtinId="5"/>
  </cellStyles>
  <dxfs count="26">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b/>
        <color theme="1"/>
      </font>
      <border>
        <bottom style="thin">
          <color theme="0" tint="-0.34998626667073579"/>
        </bottom>
        <vertical/>
        <horizontal/>
      </border>
    </dxf>
    <dxf>
      <font>
        <strike val="0"/>
        <color rgb="FFFFC745"/>
      </font>
      <fill>
        <patternFill patternType="solid">
          <fgColor rgb="FF007A78"/>
          <bgColor rgb="FF007A78"/>
        </patternFill>
      </fill>
      <border diagonalUp="0" diagonalDown="0">
        <left/>
        <right/>
        <top/>
        <bottom/>
        <vertical/>
        <horizontal/>
      </border>
    </dxf>
    <dxf>
      <font>
        <b/>
        <color theme="1"/>
      </font>
      <border>
        <bottom style="thin">
          <color theme="9"/>
        </bottom>
        <vertical/>
        <horizontal/>
      </border>
    </dxf>
    <dxf>
      <font>
        <color theme="1"/>
      </font>
      <fill>
        <patternFill>
          <bgColor theme="9" tint="0.59996337778862885"/>
        </patternFill>
      </fill>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color theme="1"/>
      </font>
      <border diagonalUp="0" diagonalDown="0">
        <left/>
        <right/>
        <top/>
        <bottom/>
        <vertical/>
        <horizontal/>
      </border>
    </dxf>
    <dxf>
      <font>
        <b/>
        <i val="0"/>
        <color rgb="FF0FB4C1"/>
      </font>
      <fill>
        <patternFill patternType="none">
          <fgColor indexed="64"/>
          <bgColor auto="1"/>
        </patternFill>
      </fill>
      <border>
        <bottom style="double">
          <color rgb="FF0FB4C1"/>
        </bottom>
      </border>
    </dxf>
    <dxf>
      <font>
        <b/>
        <i val="0"/>
        <strike val="0"/>
        <sz val="8"/>
        <color rgb="FF0FB4C1"/>
      </font>
      <fill>
        <patternFill>
          <fgColor theme="0"/>
        </patternFill>
      </fill>
      <border diagonalUp="0" diagonalDown="0">
        <left/>
        <right/>
        <top/>
        <bottom/>
        <vertical/>
        <horizontal/>
      </border>
    </dxf>
    <dxf>
      <fill>
        <patternFill>
          <fgColor rgb="FF000066"/>
        </patternFill>
      </fill>
    </dxf>
    <dxf>
      <fill>
        <patternFill>
          <bgColor theme="2" tint="-0.24994659260841701"/>
        </patternFill>
      </fill>
    </dxf>
  </dxfs>
  <tableStyles count="6" defaultTableStyle="TableStyleMedium9" defaultPivotStyle="PivotStyleLight16">
    <tableStyle name="Slicer Style 1" pivot="0" table="0" count="1" xr9:uid="{5FD999E8-F94B-4665-8068-7B9E7B57F606}">
      <tableStyleElement type="wholeTable" dxfId="25"/>
    </tableStyle>
    <tableStyle name="Slicer Style 2" pivot="0" table="0" count="1" xr9:uid="{97A9AE5F-2A2E-45FC-B4E5-3B06E6F4CBE0}">
      <tableStyleElement type="wholeTable" dxfId="24"/>
    </tableStyle>
    <tableStyle name="Slicer Style 3" pivot="0" table="0" count="6" xr9:uid="{F1FC1E06-7ACA-47B3-923D-EBBE6DCD659E}">
      <tableStyleElement type="wholeTable" dxfId="23"/>
      <tableStyleElement type="headerRow" dxfId="22"/>
    </tableStyle>
    <tableStyle name="SlicerStyleLight2 2" pivot="0" table="0" count="10" xr9:uid="{523C7740-7A9A-453E-BC23-DDE878C03000}">
      <tableStyleElement type="wholeTable" dxfId="21"/>
      <tableStyleElement type="headerRow" dxfId="20"/>
    </tableStyle>
    <tableStyle name="SlicerStyleLight6 2" pivot="0" table="0" count="10" xr9:uid="{123596B3-C33E-4B2A-AF36-5C8D0287CDF0}">
      <tableStyleElement type="wholeTable" dxfId="19"/>
      <tableStyleElement type="headerRow" dxfId="18"/>
    </tableStyle>
    <tableStyle name="SlicerStyleOther1 2" pivot="0" table="0" count="10" xr9:uid="{F08CD413-A573-4009-8263-093CD9C8B69C}">
      <tableStyleElement type="wholeTable" dxfId="17"/>
      <tableStyleElement type="headerRow" dxfId="16"/>
    </tableStyle>
  </tableStyles>
  <colors>
    <mruColors>
      <color rgb="FF70D065"/>
      <color rgb="FF0FB4C1"/>
      <color rgb="FFFFD985"/>
      <color rgb="FFFFC745"/>
      <color rgb="FFF25E5E"/>
      <color rgb="FF45C48F"/>
      <color rgb="FFF79B9B"/>
      <color rgb="FFC6ECC2"/>
      <color rgb="FF808080"/>
      <color rgb="FF000066"/>
    </mruColors>
  </colors>
  <extLst>
    <ext xmlns:x14="http://schemas.microsoft.com/office/spreadsheetml/2009/9/main" uri="{46F421CA-312F-682f-3DD2-61675219B42D}">
      <x14:dxfs count="2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color theme="0"/>
          </font>
          <fill>
            <patternFill>
              <bgColor rgb="FF0FB4C1"/>
            </patternFill>
          </fill>
          <border>
            <left style="thin">
              <color rgb="FF0FB4C1"/>
            </left>
            <right style="thin">
              <color rgb="FF0FB4C1"/>
            </right>
            <top style="thin">
              <color rgb="FF0FB4C1"/>
            </top>
            <bottom style="thin">
              <color rgb="FF0FB4C1"/>
            </bottom>
          </border>
        </dxf>
        <dxf>
          <font>
            <b/>
            <i val="0"/>
            <color rgb="FF0FB4C1"/>
          </font>
          <fill>
            <patternFill patternType="none">
              <bgColor auto="1"/>
            </patternFill>
          </fill>
          <border>
            <left style="thin">
              <color rgb="FF0FB4C1"/>
            </left>
            <right style="thin">
              <color rgb="FF0FB4C1"/>
            </right>
            <top style="thin">
              <color rgb="FF0FB4C1"/>
            </top>
            <bottom style="thin">
              <color rgb="FF0FB4C1"/>
            </bottom>
          </border>
        </dxf>
        <dxf>
          <font>
            <b/>
            <i val="0"/>
            <color theme="0"/>
          </font>
          <fill>
            <patternFill patternType="solid">
              <bgColor rgb="FF0FB4C1"/>
            </patternFill>
          </fill>
          <border diagonalUp="0" diagonalDown="0">
            <left style="thin">
              <color rgb="FF0FB4C1"/>
            </left>
            <right style="thin">
              <color rgb="FF0FB4C1"/>
            </right>
            <top style="thin">
              <color rgb="FF0FB4C1"/>
            </top>
            <bottom style="thin">
              <color rgb="FF0FB4C1"/>
            </bottom>
            <vertical/>
            <horizontal/>
          </border>
        </dxf>
        <dxf>
          <font>
            <b/>
            <i val="0"/>
            <color rgb="FF0FB4C1"/>
          </font>
          <fill>
            <patternFill patternType="none">
              <bgColor auto="1"/>
            </patternFill>
          </fill>
          <border>
            <left style="thin">
              <color rgb="FF0FB4C1"/>
            </left>
            <right style="thin">
              <color rgb="FF0FB4C1"/>
            </right>
            <top style="thin">
              <color rgb="FF0FB4C1"/>
            </top>
            <bottom style="thin">
              <color rgb="FF0FB4C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27"/>
            <x14:slicerStyleElement type="selectedItemWithData" dxfId="26"/>
            <x14:slicerStyleElement type="hoveredUnselectedItemWithData" dxfId="25"/>
            <x14:slicerStyleElement type="hoveredSelectedItemWithData" dxfId="24"/>
          </x14:slicerStyleElements>
        </x14:slicerStyle>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Dashboard.xlsx]Calculate!PivotTable6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B533A"/>
          </a:solidFill>
          <a:ln w="19050">
            <a:solidFill>
              <a:schemeClr val="lt1"/>
            </a:solidFill>
          </a:ln>
          <a:effectLst/>
        </c:spPr>
      </c:pivotFmt>
      <c:pivotFmt>
        <c:idx val="2"/>
        <c:spPr>
          <a:solidFill>
            <a:srgbClr val="EBC0AB"/>
          </a:solidFill>
          <a:ln w="19050">
            <a:solidFill>
              <a:schemeClr val="lt1"/>
            </a:solidFill>
          </a:ln>
          <a:effectLst/>
        </c:spPr>
      </c:pivotFmt>
      <c:pivotFmt>
        <c:idx val="3"/>
        <c:spPr>
          <a:solidFill>
            <a:srgbClr val="B9BCA4"/>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4B533A"/>
          </a:solidFill>
          <a:ln w="19050">
            <a:solidFill>
              <a:schemeClr val="lt1"/>
            </a:solidFill>
          </a:ln>
          <a:effectLst/>
        </c:spPr>
      </c:pivotFmt>
      <c:pivotFmt>
        <c:idx val="6"/>
        <c:spPr>
          <a:solidFill>
            <a:srgbClr val="B9BCA4"/>
          </a:solidFill>
          <a:ln w="19050">
            <a:solidFill>
              <a:schemeClr val="lt1"/>
            </a:solidFill>
          </a:ln>
          <a:effectLst/>
        </c:spPr>
      </c:pivotFmt>
      <c:pivotFmt>
        <c:idx val="7"/>
        <c:spPr>
          <a:solidFill>
            <a:srgbClr val="EBC0AB"/>
          </a:solidFill>
          <a:ln w="19050">
            <a:solidFill>
              <a:schemeClr val="lt1"/>
            </a:solidFill>
          </a:ln>
          <a:effectLst/>
        </c:spPr>
      </c:pivotFmt>
      <c:pivotFmt>
        <c:idx val="8"/>
        <c:spPr>
          <a:solidFill>
            <a:srgbClr val="0FB4C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FB4C1"/>
          </a:solidFill>
          <a:ln w="19050">
            <a:solidFill>
              <a:schemeClr val="lt1"/>
            </a:solidFill>
          </a:ln>
          <a:effectLst/>
        </c:spPr>
      </c:pivotFmt>
      <c:pivotFmt>
        <c:idx val="10"/>
        <c:spPr>
          <a:solidFill>
            <a:srgbClr val="45C48F"/>
          </a:solidFill>
          <a:ln w="19050">
            <a:solidFill>
              <a:schemeClr val="lt1"/>
            </a:solidFill>
          </a:ln>
          <a:effectLst/>
        </c:spPr>
      </c:pivotFmt>
      <c:pivotFmt>
        <c:idx val="11"/>
        <c:spPr>
          <a:solidFill>
            <a:srgbClr val="70D065"/>
          </a:solidFill>
          <a:ln w="19050">
            <a:solidFill>
              <a:schemeClr val="lt1"/>
            </a:solidFill>
          </a:ln>
          <a:effectLst/>
        </c:spPr>
      </c:pivotFmt>
      <c:pivotFmt>
        <c:idx val="12"/>
        <c:spPr>
          <a:solidFill>
            <a:srgbClr val="0FB4C1"/>
          </a:solidFill>
          <a:ln w="19050">
            <a:solidFill>
              <a:schemeClr val="lt1"/>
            </a:solidFill>
          </a:ln>
          <a:effectLst/>
        </c:spPr>
      </c:pivotFmt>
    </c:pivotFmts>
    <c:plotArea>
      <c:layout>
        <c:manualLayout>
          <c:layoutTarget val="inner"/>
          <c:xMode val="edge"/>
          <c:yMode val="edge"/>
          <c:x val="0.28189800564750656"/>
          <c:y val="0.34204150090979846"/>
          <c:w val="0.6557961259625128"/>
          <c:h val="0.56740982690779707"/>
        </c:manualLayout>
      </c:layout>
      <c:barChart>
        <c:barDir val="col"/>
        <c:grouping val="clustered"/>
        <c:varyColors val="0"/>
        <c:ser>
          <c:idx val="0"/>
          <c:order val="0"/>
          <c:tx>
            <c:strRef>
              <c:f>Calculate!$AG$1</c:f>
              <c:strCache>
                <c:ptCount val="1"/>
                <c:pt idx="0">
                  <c:v>Total</c:v>
                </c:pt>
              </c:strCache>
            </c:strRef>
          </c:tx>
          <c:spPr>
            <a:solidFill>
              <a:srgbClr val="0FB4C1"/>
            </a:solidFill>
            <a:ln w="19050">
              <a:solidFill>
                <a:schemeClr val="lt1"/>
              </a:solidFill>
            </a:ln>
            <a:effectLst/>
          </c:spPr>
          <c:invertIfNegative val="0"/>
          <c:dPt>
            <c:idx val="0"/>
            <c:invertIfNegative val="0"/>
            <c:bubble3D val="0"/>
            <c:spPr>
              <a:solidFill>
                <a:srgbClr val="0FB4C1"/>
              </a:solidFill>
              <a:ln w="19050">
                <a:solidFill>
                  <a:schemeClr val="lt1"/>
                </a:solidFill>
              </a:ln>
              <a:effectLst/>
            </c:spPr>
            <c:extLst>
              <c:ext xmlns:c16="http://schemas.microsoft.com/office/drawing/2014/chart" uri="{C3380CC4-5D6E-409C-BE32-E72D297353CC}">
                <c16:uniqueId val="{00000001-A584-44A6-9106-771682AB64E7}"/>
              </c:ext>
            </c:extLst>
          </c:dPt>
          <c:dPt>
            <c:idx val="1"/>
            <c:invertIfNegative val="0"/>
            <c:bubble3D val="0"/>
            <c:spPr>
              <a:solidFill>
                <a:srgbClr val="45C48F"/>
              </a:solidFill>
              <a:ln w="19050">
                <a:solidFill>
                  <a:schemeClr val="lt1"/>
                </a:solidFill>
              </a:ln>
              <a:effectLst/>
            </c:spPr>
            <c:extLst>
              <c:ext xmlns:c16="http://schemas.microsoft.com/office/drawing/2014/chart" uri="{C3380CC4-5D6E-409C-BE32-E72D297353CC}">
                <c16:uniqueId val="{00000003-A584-44A6-9106-771682AB64E7}"/>
              </c:ext>
            </c:extLst>
          </c:dPt>
          <c:dPt>
            <c:idx val="2"/>
            <c:invertIfNegative val="0"/>
            <c:bubble3D val="0"/>
            <c:spPr>
              <a:solidFill>
                <a:srgbClr val="70D065"/>
              </a:solidFill>
              <a:ln w="19050">
                <a:solidFill>
                  <a:schemeClr val="lt1"/>
                </a:solidFill>
              </a:ln>
              <a:effectLst/>
            </c:spPr>
            <c:extLst>
              <c:ext xmlns:c16="http://schemas.microsoft.com/office/drawing/2014/chart" uri="{C3380CC4-5D6E-409C-BE32-E72D297353CC}">
                <c16:uniqueId val="{00000005-A584-44A6-9106-771682AB64E7}"/>
              </c:ext>
            </c:extLst>
          </c:dPt>
          <c:cat>
            <c:strRef>
              <c:f>Calculate!$AF$2:$AF$4</c:f>
              <c:strCache>
                <c:ptCount val="3"/>
                <c:pt idx="0">
                  <c:v>Da Nang</c:v>
                </c:pt>
                <c:pt idx="1">
                  <c:v>Ha Noi</c:v>
                </c:pt>
                <c:pt idx="2">
                  <c:v>Ho Chi Minh</c:v>
                </c:pt>
              </c:strCache>
            </c:strRef>
          </c:cat>
          <c:val>
            <c:numRef>
              <c:f>Calculate!$AG$2:$AG$4</c:f>
              <c:numCache>
                <c:formatCode>_(* #,##0_);_(* \(#,##0\);_(* "-"??_);_(@_)</c:formatCode>
                <c:ptCount val="3"/>
                <c:pt idx="0">
                  <c:v>216947553.05000001</c:v>
                </c:pt>
                <c:pt idx="1">
                  <c:v>188985110.15999997</c:v>
                </c:pt>
                <c:pt idx="2">
                  <c:v>197463403.32999998</c:v>
                </c:pt>
              </c:numCache>
            </c:numRef>
          </c:val>
          <c:extLst>
            <c:ext xmlns:c16="http://schemas.microsoft.com/office/drawing/2014/chart" uri="{C3380CC4-5D6E-409C-BE32-E72D297353CC}">
              <c16:uniqueId val="{00000006-A584-44A6-9106-771682AB64E7}"/>
            </c:ext>
          </c:extLst>
        </c:ser>
        <c:dLbls>
          <c:showLegendKey val="0"/>
          <c:showVal val="0"/>
          <c:showCatName val="0"/>
          <c:showSerName val="0"/>
          <c:showPercent val="0"/>
          <c:showBubbleSize val="0"/>
        </c:dLbls>
        <c:gapWidth val="80"/>
        <c:axId val="2005182072"/>
        <c:axId val="2005182432"/>
      </c:barChart>
      <c:catAx>
        <c:axId val="2005182072"/>
        <c:scaling>
          <c:orientation val="minMax"/>
        </c:scaling>
        <c:delete val="1"/>
        <c:axPos val="b"/>
        <c:numFmt formatCode="General" sourceLinked="1"/>
        <c:majorTickMark val="out"/>
        <c:minorTickMark val="none"/>
        <c:tickLblPos val="nextTo"/>
        <c:crossAx val="2005182432"/>
        <c:crosses val="autoZero"/>
        <c:auto val="1"/>
        <c:lblAlgn val="ctr"/>
        <c:lblOffset val="100"/>
        <c:noMultiLvlLbl val="0"/>
      </c:catAx>
      <c:valAx>
        <c:axId val="2005182432"/>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vi-VN"/>
          </a:p>
        </c:txPr>
        <c:crossAx val="2005182072"/>
        <c:crosses val="autoZero"/>
        <c:crossBetween val="between"/>
      </c:valAx>
      <c:spPr>
        <a:noFill/>
        <a:ln>
          <a:noFill/>
        </a:ln>
        <a:effectLst/>
      </c:spPr>
    </c:plotArea>
    <c:legend>
      <c:legendPos val="t"/>
      <c:layout>
        <c:manualLayout>
          <c:xMode val="edge"/>
          <c:yMode val="edge"/>
          <c:x val="0.1159185884141901"/>
          <c:y val="0.15342860000222239"/>
          <c:w val="0.81907844484401793"/>
          <c:h val="0.1250264959964008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4907297098679907"/>
          <c:y val="0.17231831159453895"/>
          <c:w val="0.64960705887332393"/>
          <c:h val="0.82504797108265604"/>
        </c:manualLayout>
      </c:layout>
      <c:barChart>
        <c:barDir val="bar"/>
        <c:grouping val="clustered"/>
        <c:varyColors val="0"/>
        <c:ser>
          <c:idx val="0"/>
          <c:order val="0"/>
          <c:tx>
            <c:strRef>
              <c:f>Calculate!$AD$2</c:f>
              <c:strCache>
                <c:ptCount val="1"/>
                <c:pt idx="0">
                  <c:v>Sales</c:v>
                </c:pt>
              </c:strCache>
            </c:strRef>
          </c:tx>
          <c:spPr>
            <a:solidFill>
              <a:srgbClr val="0FB4C1"/>
            </a:solidFill>
            <a:ln>
              <a:noFill/>
            </a:ln>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31127845304035379"/>
                      <c:h val="0.18348409826309961"/>
                    </c:manualLayout>
                  </c15:layout>
                </c:ext>
                <c:ext xmlns:c16="http://schemas.microsoft.com/office/drawing/2014/chart" uri="{C3380CC4-5D6E-409C-BE32-E72D297353CC}">
                  <c16:uniqueId val="{00000005-BAB8-4D9A-9705-F0C96D218E6B}"/>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362761347899209"/>
                      <c:h val="0.25963300724670307"/>
                    </c:manualLayout>
                  </c15:layout>
                </c:ext>
                <c:ext xmlns:c16="http://schemas.microsoft.com/office/drawing/2014/chart" uri="{C3380CC4-5D6E-409C-BE32-E72D297353CC}">
                  <c16:uniqueId val="{00000001-BAB8-4D9A-9705-F0C96D218E6B}"/>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3434552623271383"/>
                      <c:h val="0.25963300724670307"/>
                    </c:manualLayout>
                  </c15:layout>
                </c:ext>
                <c:ext xmlns:c16="http://schemas.microsoft.com/office/drawing/2014/chart" uri="{C3380CC4-5D6E-409C-BE32-E72D297353CC}">
                  <c16:uniqueId val="{00000002-BAB8-4D9A-9705-F0C96D218E6B}"/>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0.33058453861242448"/>
                      <c:h val="0.25963300724670307"/>
                    </c:manualLayout>
                  </c15:layout>
                </c:ext>
                <c:ext xmlns:c16="http://schemas.microsoft.com/office/drawing/2014/chart" uri="{C3380CC4-5D6E-409C-BE32-E72D297353CC}">
                  <c16:uniqueId val="{00000004-BAB8-4D9A-9705-F0C96D218E6B}"/>
                </c:ext>
              </c:extLst>
            </c:dLbl>
            <c:dLbl>
              <c:idx val="4"/>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vi-VN"/>
                </a:p>
              </c:txPr>
              <c:dLblPos val="inEnd"/>
              <c:showLegendKey val="0"/>
              <c:showVal val="1"/>
              <c:showCatName val="0"/>
              <c:showSerName val="0"/>
              <c:showPercent val="0"/>
              <c:showBubbleSize val="0"/>
              <c:extLst>
                <c:ext xmlns:c15="http://schemas.microsoft.com/office/drawing/2012/chart" uri="{CE6537A1-D6FC-4f65-9D91-7224C49458BB}">
                  <c15:layout>
                    <c:manualLayout>
                      <c:w val="0.33701983297238924"/>
                      <c:h val="0.16653226935088092"/>
                    </c:manualLayout>
                  </c15:layout>
                </c:ext>
                <c:ext xmlns:c16="http://schemas.microsoft.com/office/drawing/2014/chart" uri="{C3380CC4-5D6E-409C-BE32-E72D297353CC}">
                  <c16:uniqueId val="{00000003-BAB8-4D9A-9705-F0C96D218E6B}"/>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vi-V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Calculate!$AC$3:$AC$7</c:f>
              <c:strCache>
                <c:ptCount val="5"/>
                <c:pt idx="0">
                  <c:v>Backpack</c:v>
                </c:pt>
                <c:pt idx="1">
                  <c:v>Bottled juice</c:v>
                </c:pt>
                <c:pt idx="2">
                  <c:v>Candle</c:v>
                </c:pt>
                <c:pt idx="3">
                  <c:v>Cookies</c:v>
                </c:pt>
                <c:pt idx="4">
                  <c:v>Face cream</c:v>
                </c:pt>
              </c:strCache>
            </c:strRef>
          </c:cat>
          <c:val>
            <c:numRef>
              <c:f>Calculate!$AD$3:$AD$7</c:f>
              <c:numCache>
                <c:formatCode>_(* #,##0_);_(* \(#,##0\);_(* "-"??_);_(@_)</c:formatCode>
                <c:ptCount val="5"/>
                <c:pt idx="0">
                  <c:v>49302106.079999998</c:v>
                </c:pt>
                <c:pt idx="1">
                  <c:v>9351145.2800000012</c:v>
                </c:pt>
                <c:pt idx="2">
                  <c:v>52276211.269999996</c:v>
                </c:pt>
                <c:pt idx="3">
                  <c:v>10553008.32</c:v>
                </c:pt>
                <c:pt idx="4">
                  <c:v>29716309.960000001</c:v>
                </c:pt>
              </c:numCache>
            </c:numRef>
          </c:val>
          <c:extLst>
            <c:ext xmlns:c16="http://schemas.microsoft.com/office/drawing/2014/chart" uri="{C3380CC4-5D6E-409C-BE32-E72D297353CC}">
              <c16:uniqueId val="{00000000-BAB8-4D9A-9705-F0C96D218E6B}"/>
            </c:ext>
          </c:extLst>
        </c:ser>
        <c:dLbls>
          <c:showLegendKey val="0"/>
          <c:showVal val="0"/>
          <c:showCatName val="0"/>
          <c:showSerName val="0"/>
          <c:showPercent val="0"/>
          <c:showBubbleSize val="0"/>
        </c:dLbls>
        <c:gapWidth val="52"/>
        <c:axId val="669499376"/>
        <c:axId val="669499736"/>
      </c:barChart>
      <c:catAx>
        <c:axId val="6694993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ysClr val="windowText" lastClr="000000"/>
                </a:solidFill>
                <a:latin typeface="+mn-lt"/>
                <a:ea typeface="+mn-ea"/>
                <a:cs typeface="+mn-cs"/>
              </a:defRPr>
            </a:pPr>
            <a:endParaRPr lang="vi-VN"/>
          </a:p>
        </c:txPr>
        <c:crossAx val="669499736"/>
        <c:crosses val="autoZero"/>
        <c:auto val="1"/>
        <c:lblAlgn val="ctr"/>
        <c:lblOffset val="100"/>
        <c:noMultiLvlLbl val="0"/>
      </c:catAx>
      <c:valAx>
        <c:axId val="669499736"/>
        <c:scaling>
          <c:orientation val="minMax"/>
        </c:scaling>
        <c:delete val="1"/>
        <c:axPos val="t"/>
        <c:numFmt formatCode="_(* #,##0_);_(* \(#,##0\);_(* &quot;-&quot;??_);_(@_)" sourceLinked="1"/>
        <c:majorTickMark val="none"/>
        <c:minorTickMark val="none"/>
        <c:tickLblPos val="nextTo"/>
        <c:crossAx val="66949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Dashboard.xlsx]Calculate!PivotTable10</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4B533A"/>
          </a:solidFill>
          <a:ln w="19050">
            <a:solidFill>
              <a:schemeClr val="lt1"/>
            </a:solidFill>
          </a:ln>
          <a:effectLst/>
        </c:spPr>
      </c:pivotFmt>
      <c:pivotFmt>
        <c:idx val="2"/>
        <c:spPr>
          <a:solidFill>
            <a:srgbClr val="EBC0AB"/>
          </a:solidFill>
          <a:ln w="19050">
            <a:solidFill>
              <a:schemeClr val="lt1"/>
            </a:solidFill>
          </a:ln>
          <a:effectLst/>
        </c:spPr>
      </c:pivotFmt>
      <c:pivotFmt>
        <c:idx val="3"/>
        <c:spPr>
          <a:solidFill>
            <a:srgbClr val="B9BCA4"/>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4B533A"/>
          </a:solidFill>
          <a:ln w="19050">
            <a:solidFill>
              <a:schemeClr val="lt1"/>
            </a:solidFill>
          </a:ln>
          <a:effectLst/>
        </c:spPr>
      </c:pivotFmt>
      <c:pivotFmt>
        <c:idx val="6"/>
        <c:spPr>
          <a:solidFill>
            <a:srgbClr val="B9BCA4"/>
          </a:solidFill>
          <a:ln w="19050">
            <a:solidFill>
              <a:schemeClr val="lt1"/>
            </a:solidFill>
          </a:ln>
          <a:effectLst/>
        </c:spPr>
      </c:pivotFmt>
      <c:pivotFmt>
        <c:idx val="7"/>
        <c:spPr>
          <a:solidFill>
            <a:srgbClr val="EBC0AB"/>
          </a:solidFill>
          <a:ln w="19050">
            <a:solidFill>
              <a:schemeClr val="lt1"/>
            </a:solidFill>
          </a:ln>
          <a:effectLst/>
        </c:spPr>
      </c:pivotFmt>
      <c:pivotFmt>
        <c:idx val="8"/>
        <c:spPr>
          <a:solidFill>
            <a:srgbClr val="00006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FB4C1"/>
          </a:solidFill>
          <a:ln w="19050">
            <a:solidFill>
              <a:schemeClr val="lt1"/>
            </a:solidFill>
          </a:ln>
          <a:effectLst/>
        </c:spPr>
      </c:pivotFmt>
      <c:pivotFmt>
        <c:idx val="10"/>
        <c:spPr>
          <a:solidFill>
            <a:srgbClr val="70D065"/>
          </a:solidFill>
          <a:ln w="19050">
            <a:solidFill>
              <a:schemeClr val="lt1"/>
            </a:solidFill>
          </a:ln>
          <a:effectLst/>
        </c:spPr>
      </c:pivotFmt>
      <c:pivotFmt>
        <c:idx val="11"/>
        <c:spPr>
          <a:solidFill>
            <a:srgbClr val="45C48F"/>
          </a:solidFill>
          <a:ln w="19050">
            <a:solidFill>
              <a:schemeClr val="lt1"/>
            </a:solidFill>
          </a:ln>
          <a:effectLst/>
        </c:spPr>
      </c:pivotFmt>
      <c:pivotFmt>
        <c:idx val="12"/>
        <c:spPr>
          <a:solidFill>
            <a:srgbClr val="0FB4C1"/>
          </a:solidFill>
          <a:ln w="19050">
            <a:solidFill>
              <a:schemeClr val="lt1"/>
            </a:solidFill>
          </a:ln>
          <a:effectLst/>
        </c:spPr>
      </c:pivotFmt>
    </c:pivotFmts>
    <c:plotArea>
      <c:layout>
        <c:manualLayout>
          <c:layoutTarget val="inner"/>
          <c:xMode val="edge"/>
          <c:yMode val="edge"/>
          <c:x val="0.205231566235475"/>
          <c:y val="0.30096961484642332"/>
          <c:w val="0.5860459192555576"/>
          <c:h val="0.66617159146713933"/>
        </c:manualLayout>
      </c:layout>
      <c:pieChart>
        <c:varyColors val="1"/>
        <c:ser>
          <c:idx val="0"/>
          <c:order val="0"/>
          <c:tx>
            <c:strRef>
              <c:f>Calculate!$AM$1</c:f>
              <c:strCache>
                <c:ptCount val="1"/>
                <c:pt idx="0">
                  <c:v>Total</c:v>
                </c:pt>
              </c:strCache>
            </c:strRef>
          </c:tx>
          <c:spPr>
            <a:solidFill>
              <a:srgbClr val="000066"/>
            </a:solidFill>
          </c:spPr>
          <c:dPt>
            <c:idx val="0"/>
            <c:bubble3D val="0"/>
            <c:spPr>
              <a:solidFill>
                <a:srgbClr val="0FB4C1"/>
              </a:solidFill>
              <a:ln w="19050">
                <a:solidFill>
                  <a:schemeClr val="lt1"/>
                </a:solidFill>
              </a:ln>
              <a:effectLst/>
            </c:spPr>
            <c:extLst>
              <c:ext xmlns:c16="http://schemas.microsoft.com/office/drawing/2014/chart" uri="{C3380CC4-5D6E-409C-BE32-E72D297353CC}">
                <c16:uniqueId val="{00000001-1A44-4071-98FE-CBD42A179194}"/>
              </c:ext>
            </c:extLst>
          </c:dPt>
          <c:dPt>
            <c:idx val="1"/>
            <c:bubble3D val="0"/>
            <c:spPr>
              <a:solidFill>
                <a:srgbClr val="70D065"/>
              </a:solidFill>
              <a:ln w="19050">
                <a:solidFill>
                  <a:schemeClr val="lt1"/>
                </a:solidFill>
              </a:ln>
              <a:effectLst/>
            </c:spPr>
            <c:extLst>
              <c:ext xmlns:c16="http://schemas.microsoft.com/office/drawing/2014/chart" uri="{C3380CC4-5D6E-409C-BE32-E72D297353CC}">
                <c16:uniqueId val="{00000003-1A44-4071-98FE-CBD42A179194}"/>
              </c:ext>
            </c:extLst>
          </c:dPt>
          <c:dPt>
            <c:idx val="2"/>
            <c:bubble3D val="0"/>
            <c:spPr>
              <a:solidFill>
                <a:srgbClr val="45C48F"/>
              </a:solidFill>
              <a:ln w="19050">
                <a:solidFill>
                  <a:schemeClr val="lt1"/>
                </a:solidFill>
              </a:ln>
              <a:effectLst/>
            </c:spPr>
            <c:extLst>
              <c:ext xmlns:c16="http://schemas.microsoft.com/office/drawing/2014/chart" uri="{C3380CC4-5D6E-409C-BE32-E72D297353CC}">
                <c16:uniqueId val="{00000005-1A44-4071-98FE-CBD42A1791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Calculate!$AL$2:$AL$4</c:f>
              <c:strCache>
                <c:ptCount val="3"/>
                <c:pt idx="0">
                  <c:v>Cash</c:v>
                </c:pt>
                <c:pt idx="1">
                  <c:v>Credit Card</c:v>
                </c:pt>
                <c:pt idx="2">
                  <c:v>Ewallet</c:v>
                </c:pt>
              </c:strCache>
            </c:strRef>
          </c:cat>
          <c:val>
            <c:numRef>
              <c:f>Calculate!$AM$2:$AM$4</c:f>
              <c:numCache>
                <c:formatCode>_(* #,##0_);_(* \(#,##0\);_(* "-"??_);_(@_)</c:formatCode>
                <c:ptCount val="3"/>
                <c:pt idx="0">
                  <c:v>173436192.40000001</c:v>
                </c:pt>
                <c:pt idx="1">
                  <c:v>171163712.36999997</c:v>
                </c:pt>
                <c:pt idx="2">
                  <c:v>258796161.76999995</c:v>
                </c:pt>
              </c:numCache>
            </c:numRef>
          </c:val>
          <c:extLst>
            <c:ext xmlns:c16="http://schemas.microsoft.com/office/drawing/2014/chart" uri="{C3380CC4-5D6E-409C-BE32-E72D297353CC}">
              <c16:uniqueId val="{00000006-1A44-4071-98FE-CBD42A1791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4.956871670542444E-2"/>
          <c:y val="0.16534331260509716"/>
          <c:w val="0.87933310687366306"/>
          <c:h val="0.11236111751901051"/>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Dashboard.xlsx]Calculate!PivotTable9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4B533A"/>
          </a:solidFill>
          <a:ln w="19050">
            <a:solidFill>
              <a:schemeClr val="lt1"/>
            </a:solidFill>
          </a:ln>
          <a:effectLst/>
        </c:spPr>
      </c:pivotFmt>
      <c:pivotFmt>
        <c:idx val="2"/>
        <c:spPr>
          <a:solidFill>
            <a:srgbClr val="EBC0AB"/>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4B533A"/>
          </a:solidFill>
          <a:ln w="19050">
            <a:solidFill>
              <a:schemeClr val="lt1"/>
            </a:solidFill>
          </a:ln>
          <a:effectLst/>
        </c:spPr>
      </c:pivotFmt>
      <c:pivotFmt>
        <c:idx val="5"/>
        <c:spPr>
          <a:solidFill>
            <a:srgbClr val="EBC0AB"/>
          </a:solidFill>
          <a:ln w="19050">
            <a:solidFill>
              <a:schemeClr val="lt1"/>
            </a:solidFill>
          </a:ln>
          <a:effectLst/>
        </c:spPr>
      </c:pivotFmt>
      <c:pivotFmt>
        <c:idx val="6"/>
        <c:spPr>
          <a:solidFill>
            <a:srgbClr val="0FB4C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FB4C1"/>
          </a:solidFill>
          <a:ln w="19050">
            <a:solidFill>
              <a:schemeClr val="lt1"/>
            </a:solidFill>
          </a:ln>
          <a:effectLst/>
        </c:spPr>
      </c:pivotFmt>
      <c:pivotFmt>
        <c:idx val="8"/>
        <c:spPr>
          <a:solidFill>
            <a:srgbClr val="45C48F"/>
          </a:solidFill>
          <a:ln w="19050">
            <a:solidFill>
              <a:schemeClr val="lt1"/>
            </a:solidFill>
          </a:ln>
          <a:effectLst/>
        </c:spPr>
      </c:pivotFmt>
    </c:pivotFmts>
    <c:plotArea>
      <c:layout>
        <c:manualLayout>
          <c:layoutTarget val="inner"/>
          <c:xMode val="edge"/>
          <c:yMode val="edge"/>
          <c:x val="0.25923185301208518"/>
          <c:y val="0.3628772539719789"/>
          <c:w val="0.50447484298459788"/>
          <c:h val="0.61984509488763606"/>
        </c:manualLayout>
      </c:layout>
      <c:pieChart>
        <c:varyColors val="1"/>
        <c:ser>
          <c:idx val="0"/>
          <c:order val="0"/>
          <c:tx>
            <c:strRef>
              <c:f>Calculate!$AJ$1</c:f>
              <c:strCache>
                <c:ptCount val="1"/>
                <c:pt idx="0">
                  <c:v>Total</c:v>
                </c:pt>
              </c:strCache>
            </c:strRef>
          </c:tx>
          <c:spPr>
            <a:solidFill>
              <a:srgbClr val="0FB4C1"/>
            </a:solidFill>
          </c:spPr>
          <c:dPt>
            <c:idx val="0"/>
            <c:bubble3D val="0"/>
            <c:spPr>
              <a:solidFill>
                <a:srgbClr val="0FB4C1"/>
              </a:solidFill>
              <a:ln w="19050">
                <a:solidFill>
                  <a:schemeClr val="lt1"/>
                </a:solidFill>
              </a:ln>
              <a:effectLst/>
            </c:spPr>
            <c:extLst>
              <c:ext xmlns:c16="http://schemas.microsoft.com/office/drawing/2014/chart" uri="{C3380CC4-5D6E-409C-BE32-E72D297353CC}">
                <c16:uniqueId val="{00000001-C99A-4772-927E-D13F09E0952C}"/>
              </c:ext>
            </c:extLst>
          </c:dPt>
          <c:dPt>
            <c:idx val="1"/>
            <c:bubble3D val="0"/>
            <c:spPr>
              <a:solidFill>
                <a:srgbClr val="45C48F"/>
              </a:solidFill>
              <a:ln w="19050">
                <a:solidFill>
                  <a:schemeClr val="lt1"/>
                </a:solidFill>
              </a:ln>
              <a:effectLst/>
            </c:spPr>
            <c:extLst>
              <c:ext xmlns:c16="http://schemas.microsoft.com/office/drawing/2014/chart" uri="{C3380CC4-5D6E-409C-BE32-E72D297353CC}">
                <c16:uniqueId val="{00000003-C99A-4772-927E-D13F09E095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Calculate!$AI$2:$AI$3</c:f>
              <c:strCache>
                <c:ptCount val="2"/>
                <c:pt idx="0">
                  <c:v>Member</c:v>
                </c:pt>
                <c:pt idx="1">
                  <c:v>Normal</c:v>
                </c:pt>
              </c:strCache>
            </c:strRef>
          </c:cat>
          <c:val>
            <c:numRef>
              <c:f>Calculate!$AJ$2:$AJ$3</c:f>
              <c:numCache>
                <c:formatCode>_(* #,##0_);_(* \(#,##0\);_(* "-"??_);_(@_)</c:formatCode>
                <c:ptCount val="2"/>
                <c:pt idx="0">
                  <c:v>259159932.40000001</c:v>
                </c:pt>
                <c:pt idx="1">
                  <c:v>344236134.13999999</c:v>
                </c:pt>
              </c:numCache>
            </c:numRef>
          </c:val>
          <c:extLst>
            <c:ext xmlns:c16="http://schemas.microsoft.com/office/drawing/2014/chart" uri="{C3380CC4-5D6E-409C-BE32-E72D297353CC}">
              <c16:uniqueId val="{00000004-C99A-4772-927E-D13F09E0952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8269932126349411"/>
          <c:y val="0.19469270745504438"/>
          <c:w val="0.59922710898176879"/>
          <c:h val="0.1271997350524850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Dashboard.xlsx]Calculate!PivotTable2</c:name>
    <c:fmtId val="7"/>
  </c:pivotSource>
  <c:chart>
    <c:autoTitleDeleted val="1"/>
    <c:pivotFmts>
      <c:pivotFmt>
        <c:idx val="0"/>
        <c:spPr>
          <a:solidFill>
            <a:schemeClr val="accent2"/>
          </a:solidFill>
          <a:ln w="28575" cap="rnd">
            <a:solidFill>
              <a:srgbClr val="4B53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4B533A"/>
            </a:solidFill>
            <a:round/>
          </a:ln>
          <a:effectLst/>
        </c:spPr>
        <c:marker>
          <c:symbol val="none"/>
        </c:marker>
      </c:pivotFmt>
      <c:pivotFmt>
        <c:idx val="2"/>
        <c:spPr>
          <a:solidFill>
            <a:schemeClr val="accent2"/>
          </a:solidFill>
          <a:ln w="28575" cap="rnd">
            <a:solidFill>
              <a:srgbClr val="4B533A"/>
            </a:solidFill>
            <a:round/>
          </a:ln>
          <a:effectLst/>
        </c:spPr>
        <c:marker>
          <c:symbol val="none"/>
        </c:marker>
      </c:pivotFmt>
      <c:pivotFmt>
        <c:idx val="3"/>
        <c:spPr>
          <a:solidFill>
            <a:schemeClr val="accent2"/>
          </a:solidFill>
          <a:ln w="28575" cap="rnd">
            <a:solidFill>
              <a:srgbClr val="4B53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gradFill flip="none" rotWithShape="1">
              <a:gsLst>
                <a:gs pos="100000">
                  <a:srgbClr val="45C48F">
                    <a:alpha val="37000"/>
                  </a:srgbClr>
                </a:gs>
                <a:gs pos="0">
                  <a:srgbClr val="0FB4C1"/>
                </a:gs>
              </a:gsLst>
              <a:lin ang="3000000" scaled="0"/>
              <a:tileRect/>
            </a:gra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2980189843107"/>
          <c:y val="0.18088853343869388"/>
          <c:w val="0.83410946015091769"/>
          <c:h val="0.6977628941859465"/>
        </c:manualLayout>
      </c:layout>
      <c:lineChart>
        <c:grouping val="standard"/>
        <c:varyColors val="0"/>
        <c:ser>
          <c:idx val="0"/>
          <c:order val="0"/>
          <c:tx>
            <c:strRef>
              <c:f>Calculate!$F$1</c:f>
              <c:strCache>
                <c:ptCount val="1"/>
                <c:pt idx="0">
                  <c:v>Total</c:v>
                </c:pt>
              </c:strCache>
            </c:strRef>
          </c:tx>
          <c:spPr>
            <a:ln w="22225" cap="rnd" cmpd="sng">
              <a:gradFill flip="none" rotWithShape="1">
                <a:gsLst>
                  <a:gs pos="100000">
                    <a:srgbClr val="45C48F">
                      <a:alpha val="37000"/>
                    </a:srgbClr>
                  </a:gs>
                  <a:gs pos="0">
                    <a:srgbClr val="0FB4C1"/>
                  </a:gs>
                </a:gsLst>
                <a:lin ang="3000000" scaled="0"/>
                <a:tileRect/>
              </a:gradFill>
              <a:round/>
            </a:ln>
            <a:effectLst>
              <a:softEdge rad="0"/>
            </a:effectLst>
          </c:spPr>
          <c:marker>
            <c:symbol val="none"/>
          </c:marker>
          <c:cat>
            <c:strRef>
              <c:f>Calculate!$E$2:$E$32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Calculate!$F$2:$F$32</c:f>
              <c:numCache>
                <c:formatCode>_(* #,##0_);_(* \(#,##0\);_(* "-"??_);_(@_)</c:formatCode>
                <c:ptCount val="31"/>
                <c:pt idx="0">
                  <c:v>13683760.32</c:v>
                </c:pt>
                <c:pt idx="1">
                  <c:v>19900564.960000001</c:v>
                </c:pt>
                <c:pt idx="2">
                  <c:v>20836199</c:v>
                </c:pt>
                <c:pt idx="3">
                  <c:v>18576701.460000001</c:v>
                </c:pt>
                <c:pt idx="4">
                  <c:v>24873674.079999998</c:v>
                </c:pt>
                <c:pt idx="5">
                  <c:v>18147167.439999998</c:v>
                </c:pt>
                <c:pt idx="6">
                  <c:v>22675662.57</c:v>
                </c:pt>
                <c:pt idx="7">
                  <c:v>19176686.219999999</c:v>
                </c:pt>
                <c:pt idx="8">
                  <c:v>18559187.240000002</c:v>
                </c:pt>
                <c:pt idx="9">
                  <c:v>22542311.869999997</c:v>
                </c:pt>
                <c:pt idx="10">
                  <c:v>24938912.039999999</c:v>
                </c:pt>
                <c:pt idx="11">
                  <c:v>17394994.899999999</c:v>
                </c:pt>
                <c:pt idx="12">
                  <c:v>16944491</c:v>
                </c:pt>
                <c:pt idx="13">
                  <c:v>21637905</c:v>
                </c:pt>
                <c:pt idx="14">
                  <c:v>16516527</c:v>
                </c:pt>
                <c:pt idx="15">
                  <c:v>16103174</c:v>
                </c:pt>
                <c:pt idx="16">
                  <c:v>21376806</c:v>
                </c:pt>
                <c:pt idx="17">
                  <c:v>20135138</c:v>
                </c:pt>
                <c:pt idx="18">
                  <c:v>15580764</c:v>
                </c:pt>
                <c:pt idx="19">
                  <c:v>17070392.479999997</c:v>
                </c:pt>
                <c:pt idx="20">
                  <c:v>21552913</c:v>
                </c:pt>
                <c:pt idx="21">
                  <c:v>23964446</c:v>
                </c:pt>
                <c:pt idx="22">
                  <c:v>20378645</c:v>
                </c:pt>
                <c:pt idx="23">
                  <c:v>22401390.52</c:v>
                </c:pt>
                <c:pt idx="24">
                  <c:v>17758913.439999998</c:v>
                </c:pt>
                <c:pt idx="25">
                  <c:v>20659953</c:v>
                </c:pt>
                <c:pt idx="26">
                  <c:v>22084102</c:v>
                </c:pt>
                <c:pt idx="27">
                  <c:v>22675363</c:v>
                </c:pt>
                <c:pt idx="28">
                  <c:v>19646450</c:v>
                </c:pt>
                <c:pt idx="29">
                  <c:v>13984595</c:v>
                </c:pt>
                <c:pt idx="30">
                  <c:v>11618276</c:v>
                </c:pt>
              </c:numCache>
            </c:numRef>
          </c:val>
          <c:smooth val="1"/>
          <c:extLst>
            <c:ext xmlns:c16="http://schemas.microsoft.com/office/drawing/2014/chart" uri="{C3380CC4-5D6E-409C-BE32-E72D297353CC}">
              <c16:uniqueId val="{00000000-DBC3-4E98-9DDC-FFDE9F6D3763}"/>
            </c:ext>
          </c:extLst>
        </c:ser>
        <c:dLbls>
          <c:showLegendKey val="0"/>
          <c:showVal val="0"/>
          <c:showCatName val="0"/>
          <c:showSerName val="0"/>
          <c:showPercent val="0"/>
          <c:showBubbleSize val="0"/>
        </c:dLbls>
        <c:smooth val="0"/>
        <c:axId val="2139607136"/>
        <c:axId val="2139597416"/>
      </c:lineChart>
      <c:catAx>
        <c:axId val="2139607136"/>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ysClr val="windowText" lastClr="000000"/>
                </a:solidFill>
                <a:latin typeface="+mn-lt"/>
                <a:ea typeface="+mn-ea"/>
                <a:cs typeface="+mn-cs"/>
              </a:defRPr>
            </a:pPr>
            <a:endParaRPr lang="vi-VN"/>
          </a:p>
        </c:txPr>
        <c:crossAx val="2139597416"/>
        <c:crosses val="autoZero"/>
        <c:auto val="1"/>
        <c:lblAlgn val="ctr"/>
        <c:lblOffset val="100"/>
        <c:noMultiLvlLbl val="0"/>
      </c:catAx>
      <c:valAx>
        <c:axId val="2139597416"/>
        <c:scaling>
          <c:orientation val="minMax"/>
        </c:scaling>
        <c:delete val="0"/>
        <c:axPos val="l"/>
        <c:majorGridlines>
          <c:spPr>
            <a:ln w="9525" cap="flat" cmpd="sng" algn="ctr">
              <a:solidFill>
                <a:schemeClr val="bg1">
                  <a:lumMod val="9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crossAx val="213960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2326865077959"/>
          <c:y val="0.22442445824809815"/>
          <c:w val="0.77010635547172046"/>
          <c:h val="0.6562580839008153"/>
        </c:manualLayout>
      </c:layout>
      <c:barChart>
        <c:barDir val="col"/>
        <c:grouping val="stacked"/>
        <c:varyColors val="0"/>
        <c:ser>
          <c:idx val="0"/>
          <c:order val="0"/>
          <c:tx>
            <c:strRef>
              <c:f>Calculate!$N$1</c:f>
              <c:strCache>
                <c:ptCount val="1"/>
                <c:pt idx="0">
                  <c:v>Sales</c:v>
                </c:pt>
              </c:strCache>
            </c:strRef>
          </c:tx>
          <c:spPr>
            <a:solidFill>
              <a:srgbClr val="0FB4C1"/>
            </a:solidFill>
            <a:ln>
              <a:noFill/>
            </a:ln>
            <a:effectLst/>
          </c:spPr>
          <c:invertIfNegative val="0"/>
          <c:dLbls>
            <c:dLbl>
              <c:idx val="0"/>
              <c:tx>
                <c:rich>
                  <a:bodyPr/>
                  <a:lstStyle/>
                  <a:p>
                    <a:fld id="{2385E62F-FB71-4D92-A46C-29641C33A978}" type="CELLRANGE">
                      <a:rPr lang="en-US"/>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6803-46AF-8F3F-58D845D3DC6F}"/>
                </c:ext>
              </c:extLst>
            </c:dLbl>
            <c:dLbl>
              <c:idx val="1"/>
              <c:tx>
                <c:rich>
                  <a:bodyPr/>
                  <a:lstStyle/>
                  <a:p>
                    <a:fld id="{1B0E5967-02D5-4A0D-8516-EED474664F74}"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803-46AF-8F3F-58D845D3DC6F}"/>
                </c:ext>
              </c:extLst>
            </c:dLbl>
            <c:dLbl>
              <c:idx val="2"/>
              <c:tx>
                <c:rich>
                  <a:bodyPr/>
                  <a:lstStyle/>
                  <a:p>
                    <a:fld id="{5BB25EDA-994C-4CF2-AF30-B89C7CAF5943}"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803-46AF-8F3F-58D845D3DC6F}"/>
                </c:ext>
              </c:extLst>
            </c:dLbl>
            <c:dLbl>
              <c:idx val="3"/>
              <c:tx>
                <c:rich>
                  <a:bodyPr/>
                  <a:lstStyle/>
                  <a:p>
                    <a:fld id="{69536644-DAF1-4A71-9ADE-64D3F2EF3DD6}"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803-46AF-8F3F-58D845D3DC6F}"/>
                </c:ext>
              </c:extLst>
            </c:dLbl>
            <c:dLbl>
              <c:idx val="4"/>
              <c:tx>
                <c:rich>
                  <a:bodyPr/>
                  <a:lstStyle/>
                  <a:p>
                    <a:fld id="{7A02A7DC-40ED-4D78-83EE-17D9F80E1326}"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803-46AF-8F3F-58D845D3DC6F}"/>
                </c:ext>
              </c:extLst>
            </c:dLbl>
            <c:dLbl>
              <c:idx val="5"/>
              <c:tx>
                <c:rich>
                  <a:bodyPr/>
                  <a:lstStyle/>
                  <a:p>
                    <a:fld id="{A11B1615-A070-4CA2-86E6-20F431C177A7}"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803-46AF-8F3F-58D845D3DC6F}"/>
                </c:ext>
              </c:extLst>
            </c:dLbl>
            <c:dLbl>
              <c:idx val="6"/>
              <c:tx>
                <c:rich>
                  <a:bodyPr/>
                  <a:lstStyle/>
                  <a:p>
                    <a:fld id="{A036393C-76CF-456E-BE3F-CF85B229EF90}"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803-46AF-8F3F-58D845D3DC6F}"/>
                </c:ext>
              </c:extLst>
            </c:dLbl>
            <c:dLbl>
              <c:idx val="7"/>
              <c:tx>
                <c:rich>
                  <a:bodyPr/>
                  <a:lstStyle/>
                  <a:p>
                    <a:fld id="{D84210C2-E750-43BA-A880-157872EFECAE}"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803-46AF-8F3F-58D845D3DC6F}"/>
                </c:ext>
              </c:extLst>
            </c:dLbl>
            <c:dLbl>
              <c:idx val="8"/>
              <c:tx>
                <c:rich>
                  <a:bodyPr/>
                  <a:lstStyle/>
                  <a:p>
                    <a:fld id="{87AA40F7-67B2-49EF-BF07-67EE56BC8E12}"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803-46AF-8F3F-58D845D3DC6F}"/>
                </c:ext>
              </c:extLst>
            </c:dLbl>
            <c:dLbl>
              <c:idx val="9"/>
              <c:tx>
                <c:rich>
                  <a:bodyPr/>
                  <a:lstStyle/>
                  <a:p>
                    <a:fld id="{7F774945-3A4C-40E2-ACAB-110236061152}"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803-46AF-8F3F-58D845D3DC6F}"/>
                </c:ext>
              </c:extLst>
            </c:dLbl>
            <c:dLbl>
              <c:idx val="10"/>
              <c:tx>
                <c:rich>
                  <a:bodyPr/>
                  <a:lstStyle/>
                  <a:p>
                    <a:fld id="{141EFD25-61BB-4564-BB74-05B3BBB8DB7E}"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803-46AF-8F3F-58D845D3DC6F}"/>
                </c:ext>
              </c:extLst>
            </c:dLbl>
            <c:dLbl>
              <c:idx val="11"/>
              <c:tx>
                <c:rich>
                  <a:bodyPr/>
                  <a:lstStyle/>
                  <a:p>
                    <a:fld id="{E72C3183-B646-45B6-B6A7-2802DD348711}" type="CELLRANGE">
                      <a:rPr lang="vi-VN"/>
                      <a:pPr/>
                      <a:t>[CELLRANGE]</a:t>
                    </a:fld>
                    <a:endParaRPr lang="vi-VN"/>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803-46AF-8F3F-58D845D3DC6F}"/>
                </c:ext>
              </c:extLst>
            </c:dLbl>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vi-VN"/>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Calculate!$M$2:$M$13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Calculate!$N$2:$N$13</c:f>
              <c:numCache>
                <c:formatCode>_(* #,##0_);_(* \(#,##0\);_(* "-"??_);_(@_)</c:formatCode>
                <c:ptCount val="12"/>
                <c:pt idx="0">
                  <c:v>42881568.32</c:v>
                </c:pt>
                <c:pt idx="1">
                  <c:v>53114220.960000001</c:v>
                </c:pt>
                <c:pt idx="2">
                  <c:v>44883255.700000003</c:v>
                </c:pt>
                <c:pt idx="3">
                  <c:v>53545934.460000001</c:v>
                </c:pt>
                <c:pt idx="4">
                  <c:v>56328549.079999998</c:v>
                </c:pt>
                <c:pt idx="5">
                  <c:v>47375705.439999998</c:v>
                </c:pt>
                <c:pt idx="6">
                  <c:v>51750708.57</c:v>
                </c:pt>
                <c:pt idx="7">
                  <c:v>49176412.519999996</c:v>
                </c:pt>
                <c:pt idx="8">
                  <c:v>56190365.240000002</c:v>
                </c:pt>
                <c:pt idx="9">
                  <c:v>49433918.350000001</c:v>
                </c:pt>
                <c:pt idx="10">
                  <c:v>54750126.560000002</c:v>
                </c:pt>
                <c:pt idx="11">
                  <c:v>43965301.339999996</c:v>
                </c:pt>
              </c:numCache>
            </c:numRef>
          </c:val>
          <c:extLst>
            <c:ext xmlns:c15="http://schemas.microsoft.com/office/drawing/2012/chart" uri="{02D57815-91ED-43cb-92C2-25804820EDAC}">
              <c15:datalabelsRange>
                <c15:f>Calculate!$P$2:$P$13</c15:f>
                <c15:dlblRangeCache>
                  <c:ptCount val="12"/>
                  <c:pt idx="0">
                    <c:v>13.3%</c:v>
                  </c:pt>
                  <c:pt idx="1">
                    <c:v>12.7%</c:v>
                  </c:pt>
                  <c:pt idx="2">
                    <c:v>12.3%</c:v>
                  </c:pt>
                  <c:pt idx="3">
                    <c:v>13.0%</c:v>
                  </c:pt>
                  <c:pt idx="4">
                    <c:v>12.9%</c:v>
                  </c:pt>
                  <c:pt idx="5">
                    <c:v>13.6%</c:v>
                  </c:pt>
                  <c:pt idx="6">
                    <c:v>14.2%</c:v>
                  </c:pt>
                  <c:pt idx="7">
                    <c:v>13.5%</c:v>
                  </c:pt>
                  <c:pt idx="8">
                    <c:v>13.8%</c:v>
                  </c:pt>
                  <c:pt idx="9">
                    <c:v>13.6%</c:v>
                  </c:pt>
                  <c:pt idx="10">
                    <c:v>13.7%</c:v>
                  </c:pt>
                  <c:pt idx="11">
                    <c:v>13.2%</c:v>
                  </c:pt>
                </c15:dlblRangeCache>
              </c15:datalabelsRange>
            </c:ext>
            <c:ext xmlns:c16="http://schemas.microsoft.com/office/drawing/2014/chart" uri="{C3380CC4-5D6E-409C-BE32-E72D297353CC}">
              <c16:uniqueId val="{0000000C-6803-46AF-8F3F-58D845D3DC6F}"/>
            </c:ext>
          </c:extLst>
        </c:ser>
        <c:ser>
          <c:idx val="1"/>
          <c:order val="1"/>
          <c:tx>
            <c:strRef>
              <c:f>Calculate!$O$1</c:f>
              <c:strCache>
                <c:ptCount val="1"/>
                <c:pt idx="0">
                  <c:v>Profit</c:v>
                </c:pt>
              </c:strCache>
            </c:strRef>
          </c:tx>
          <c:spPr>
            <a:solidFill>
              <a:srgbClr val="45C48F"/>
            </a:solidFill>
            <a:ln>
              <a:noFill/>
            </a:ln>
            <a:effectLst/>
          </c:spPr>
          <c:invertIfNegative val="0"/>
          <c:cat>
            <c:strRef>
              <c:f>Calculate!$M$2:$M$13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Calculate!$O$2:$O$13</c:f>
              <c:numCache>
                <c:formatCode>_(* #,##0_);_(* \(#,##0\);_(* "-"??_);_(@_)</c:formatCode>
                <c:ptCount val="12"/>
                <c:pt idx="0">
                  <c:v>5710757.3200000003</c:v>
                </c:pt>
                <c:pt idx="1">
                  <c:v>6758370.96</c:v>
                </c:pt>
                <c:pt idx="2">
                  <c:v>5539159.7000000002</c:v>
                </c:pt>
                <c:pt idx="3">
                  <c:v>6983858.46</c:v>
                </c:pt>
                <c:pt idx="4">
                  <c:v>7286434.0800000001</c:v>
                </c:pt>
                <c:pt idx="5">
                  <c:v>6438480.4399999995</c:v>
                </c:pt>
                <c:pt idx="6">
                  <c:v>7364621.5700000003</c:v>
                </c:pt>
                <c:pt idx="7">
                  <c:v>6647398.5200000005</c:v>
                </c:pt>
                <c:pt idx="8">
                  <c:v>7770973.2400000002</c:v>
                </c:pt>
                <c:pt idx="9">
                  <c:v>6721935.3499999996</c:v>
                </c:pt>
                <c:pt idx="10">
                  <c:v>7489808.5599999996</c:v>
                </c:pt>
                <c:pt idx="11">
                  <c:v>5811985.3399999999</c:v>
                </c:pt>
              </c:numCache>
            </c:numRef>
          </c:val>
          <c:extLst>
            <c:ext xmlns:c16="http://schemas.microsoft.com/office/drawing/2014/chart" uri="{C3380CC4-5D6E-409C-BE32-E72D297353CC}">
              <c16:uniqueId val="{0000000D-6803-46AF-8F3F-58D845D3DC6F}"/>
            </c:ext>
          </c:extLst>
        </c:ser>
        <c:ser>
          <c:idx val="2"/>
          <c:order val="2"/>
          <c:tx>
            <c:strRef>
              <c:f>Calculate!$P$1</c:f>
              <c:strCache>
                <c:ptCount val="1"/>
                <c:pt idx="0">
                  <c:v>% Profit</c:v>
                </c:pt>
              </c:strCache>
            </c:strRef>
          </c:tx>
          <c:spPr>
            <a:solidFill>
              <a:srgbClr val="70D065"/>
            </a:solidFill>
            <a:ln>
              <a:noFill/>
            </a:ln>
            <a:effectLst/>
          </c:spPr>
          <c:invertIfNegative val="0"/>
          <c:cat>
            <c:strRef>
              <c:f>Calculate!$M$2:$M$13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Calculate!$P$2:$P$13</c:f>
              <c:numCache>
                <c:formatCode>0.0%</c:formatCode>
                <c:ptCount val="12"/>
                <c:pt idx="0">
                  <c:v>0.13317510398369684</c:v>
                </c:pt>
                <c:pt idx="1">
                  <c:v>0.12724221193208668</c:v>
                </c:pt>
                <c:pt idx="2">
                  <c:v>0.12341260930409734</c:v>
                </c:pt>
                <c:pt idx="3">
                  <c:v>0.13042742703868762</c:v>
                </c:pt>
                <c:pt idx="4">
                  <c:v>0.12935596955731138</c:v>
                </c:pt>
                <c:pt idx="5">
                  <c:v>0.13590257665195413</c:v>
                </c:pt>
                <c:pt idx="6">
                  <c:v>0.14230957939519476</c:v>
                </c:pt>
                <c:pt idx="7">
                  <c:v>0.13517453143407951</c:v>
                </c:pt>
                <c:pt idx="8">
                  <c:v>0.13829725446361951</c:v>
                </c:pt>
                <c:pt idx="9">
                  <c:v>0.13597820230246829</c:v>
                </c:pt>
                <c:pt idx="10">
                  <c:v>0.1367998401207714</c:v>
                </c:pt>
                <c:pt idx="11">
                  <c:v>0.13219482552965484</c:v>
                </c:pt>
              </c:numCache>
            </c:numRef>
          </c:val>
          <c:extLst>
            <c:ext xmlns:c16="http://schemas.microsoft.com/office/drawing/2014/chart" uri="{C3380CC4-5D6E-409C-BE32-E72D297353CC}">
              <c16:uniqueId val="{0000000E-6803-46AF-8F3F-58D845D3DC6F}"/>
            </c:ext>
          </c:extLst>
        </c:ser>
        <c:dLbls>
          <c:showLegendKey val="0"/>
          <c:showVal val="0"/>
          <c:showCatName val="0"/>
          <c:showSerName val="0"/>
          <c:showPercent val="0"/>
          <c:showBubbleSize val="0"/>
        </c:dLbls>
        <c:gapWidth val="50"/>
        <c:overlap val="100"/>
        <c:axId val="2002277056"/>
        <c:axId val="2002270576"/>
      </c:barChart>
      <c:catAx>
        <c:axId val="200227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crossAx val="2002270576"/>
        <c:crosses val="autoZero"/>
        <c:auto val="1"/>
        <c:lblAlgn val="ctr"/>
        <c:lblOffset val="100"/>
        <c:noMultiLvlLbl val="0"/>
      </c:catAx>
      <c:valAx>
        <c:axId val="200227057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crossAx val="2002277056"/>
        <c:crosses val="autoZero"/>
        <c:crossBetween val="between"/>
      </c:valAx>
      <c:spPr>
        <a:noFill/>
        <a:ln>
          <a:noFill/>
        </a:ln>
        <a:effectLst/>
      </c:spPr>
    </c:plotArea>
    <c:legend>
      <c:legendPos val="t"/>
      <c:layout>
        <c:manualLayout>
          <c:xMode val="edge"/>
          <c:yMode val="edge"/>
          <c:x val="0.29307938760956864"/>
          <c:y val="0.11603363390558974"/>
          <c:w val="0.6187181648129304"/>
          <c:h val="0.1094472381825897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AD0FC4E6-6F75-4A4D-ACB6-243F8B06DD0A}">
          <cx:tx>
            <cx:txData>
              <cx:f>_xlchart.v1.1</cx:f>
              <cx:v>Sum of Sales</cx:v>
            </cx:txData>
          </cx:tx>
          <cx:dataPt idx="0">
            <cx:spPr>
              <a:solidFill>
                <a:srgbClr val="0FB4C1"/>
              </a:solidFill>
            </cx:spPr>
          </cx:dataPt>
          <cx:dataPt idx="1">
            <cx:spPr>
              <a:solidFill>
                <a:srgbClr val="70D065"/>
              </a:solidFill>
            </cx:spPr>
          </cx:dataPt>
          <cx:dataPt idx="2">
            <cx:spPr>
              <a:solidFill>
                <a:srgbClr val="F79B9B"/>
              </a:solidFill>
            </cx:spPr>
          </cx:dataPt>
          <cx:dataPt idx="3">
            <cx:spPr>
              <a:solidFill>
                <a:srgbClr val="FFD985"/>
              </a:solidFill>
            </cx:spPr>
          </cx:dataPt>
          <cx:dataPt idx="4">
            <cx:spPr>
              <a:solidFill>
                <a:srgbClr val="C6ECC2"/>
              </a:solidFill>
            </cx:spPr>
          </cx:dataPt>
          <cx:dataPt idx="5">
            <cx:spPr>
              <a:solidFill>
                <a:srgbClr val="45C48F"/>
              </a:solidFill>
            </cx:spPr>
          </cx:dataPt>
          <cx:dataLabels pos="inEnd">
            <cx:txPr>
              <a:bodyPr spcFirstLastPara="1" vertOverflow="ellipsis" horzOverflow="overflow" wrap="square" lIns="0" tIns="0" rIns="0" bIns="0" anchor="ctr" anchorCtr="1"/>
              <a:lstStyle/>
              <a:p>
                <a:pPr algn="ctr" rtl="0">
                  <a:defRPr sz="700" b="0"/>
                </a:pPr>
                <a:endParaRPr lang="en-US" sz="700" b="0" i="0" u="none" strike="noStrike" baseline="0">
                  <a:solidFill>
                    <a:sysClr val="window" lastClr="FFFFFF"/>
                  </a:solidFill>
                  <a:latin typeface="Calibri"/>
                </a:endParaRPr>
              </a:p>
            </cx:txPr>
            <cx:visibility seriesName="0" categoryName="1" value="0"/>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31" fmlaLink="Calculate!$AC$1" max="18" page="5" val="0"/>
</file>

<file path=xl/ctrlProps/ctrlProp2.xml><?xml version="1.0" encoding="utf-8"?>
<formControlPr xmlns="http://schemas.microsoft.com/office/spreadsheetml/2009/9/main" objectType="CheckBox" checked="Checked" fmlaLink="Calculate!$P$14" lockText="1" noThreeD="1"/>
</file>

<file path=xl/ctrlProps/ctrlProp3.xml><?xml version="1.0" encoding="utf-8"?>
<formControlPr xmlns="http://schemas.microsoft.com/office/spreadsheetml/2009/9/main" objectType="CheckBox" checked="Checked" fmlaLink="Calculate!$O$14" lockText="1" noThreeD="1"/>
</file>

<file path=xl/ctrlProps/ctrlProp4.xml><?xml version="1.0" encoding="utf-8"?>
<formControlPr xmlns="http://schemas.microsoft.com/office/spreadsheetml/2009/9/main" objectType="CheckBox" checked="Checked" fmlaLink="Calculate!$N$14"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microsoft.com/office/2014/relationships/chartEx" Target="../charts/chartEx1.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chart" Target="../charts/chart2.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17</xdr:col>
      <xdr:colOff>392700</xdr:colOff>
      <xdr:row>4</xdr:row>
      <xdr:rowOff>125328</xdr:rowOff>
    </xdr:from>
    <xdr:to>
      <xdr:col>19</xdr:col>
      <xdr:colOff>526385</xdr:colOff>
      <xdr:row>16</xdr:row>
      <xdr:rowOff>75196</xdr:rowOff>
    </xdr:to>
    <xdr:sp macro="" textlink="">
      <xdr:nvSpPr>
        <xdr:cNvPr id="5226" name="Flowchart: Display 5225">
          <a:extLst>
            <a:ext uri="{FF2B5EF4-FFF2-40B4-BE49-F238E27FC236}">
              <a16:creationId xmlns:a16="http://schemas.microsoft.com/office/drawing/2014/main" id="{AF9F7884-55BF-2B77-E4BC-9E242A00588A}"/>
            </a:ext>
          </a:extLst>
        </xdr:cNvPr>
        <xdr:cNvSpPr/>
      </xdr:nvSpPr>
      <xdr:spPr>
        <a:xfrm rot="16200000">
          <a:off x="10892414" y="1169192"/>
          <a:ext cx="2056209" cy="1455311"/>
        </a:xfrm>
        <a:prstGeom prst="flowChartDisplay">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17</xdr:col>
      <xdr:colOff>478121</xdr:colOff>
      <xdr:row>5</xdr:row>
      <xdr:rowOff>84708</xdr:rowOff>
    </xdr:from>
    <xdr:to>
      <xdr:col>19</xdr:col>
      <xdr:colOff>455595</xdr:colOff>
      <xdr:row>8</xdr:row>
      <xdr:rowOff>51626</xdr:rowOff>
    </xdr:to>
    <xdr:sp macro="" textlink="">
      <xdr:nvSpPr>
        <xdr:cNvPr id="45" name="TextBox 44">
          <a:extLst>
            <a:ext uri="{FF2B5EF4-FFF2-40B4-BE49-F238E27FC236}">
              <a16:creationId xmlns:a16="http://schemas.microsoft.com/office/drawing/2014/main" id="{9A821889-A32A-7CE8-FA16-F398256C43C8}"/>
            </a:ext>
          </a:extLst>
        </xdr:cNvPr>
        <xdr:cNvSpPr txBox="1"/>
      </xdr:nvSpPr>
      <xdr:spPr>
        <a:xfrm>
          <a:off x="11278284" y="1003651"/>
          <a:ext cx="1299100" cy="493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1200" b="1">
              <a:solidFill>
                <a:schemeClr val="tx1">
                  <a:lumMod val="50000"/>
                  <a:lumOff val="50000"/>
                </a:schemeClr>
              </a:solidFill>
            </a:rPr>
            <a:t>TOP</a:t>
          </a:r>
        </a:p>
        <a:p>
          <a:pPr algn="ctr"/>
          <a:r>
            <a:rPr lang="vi-VN" sz="1200" b="1">
              <a:solidFill>
                <a:schemeClr val="tx1">
                  <a:lumMod val="50000"/>
                  <a:lumOff val="50000"/>
                </a:schemeClr>
              </a:solidFill>
            </a:rPr>
            <a:t>Product</a:t>
          </a:r>
          <a:r>
            <a:rPr lang="vi-VN" sz="1200" b="1" baseline="0">
              <a:solidFill>
                <a:schemeClr val="tx1">
                  <a:lumMod val="50000"/>
                  <a:lumOff val="50000"/>
                </a:schemeClr>
              </a:solidFill>
            </a:rPr>
            <a:t> </a:t>
          </a:r>
          <a:r>
            <a:rPr lang="vi-VN" sz="1200" b="1">
              <a:solidFill>
                <a:schemeClr val="tx1">
                  <a:lumMod val="50000"/>
                  <a:lumOff val="50000"/>
                </a:schemeClr>
              </a:solidFill>
            </a:rPr>
            <a:t>Line</a:t>
          </a:r>
        </a:p>
      </xdr:txBody>
    </xdr:sp>
    <xdr:clientData/>
  </xdr:twoCellAnchor>
  <xdr:twoCellAnchor>
    <xdr:from>
      <xdr:col>17</xdr:col>
      <xdr:colOff>549408</xdr:colOff>
      <xdr:row>8</xdr:row>
      <xdr:rowOff>65033</xdr:rowOff>
    </xdr:from>
    <xdr:to>
      <xdr:col>19</xdr:col>
      <xdr:colOff>345893</xdr:colOff>
      <xdr:row>10</xdr:row>
      <xdr:rowOff>20651</xdr:rowOff>
    </xdr:to>
    <xdr:sp macro="" textlink="Calculate!S10">
      <xdr:nvSpPr>
        <xdr:cNvPr id="46" name="TextBox 45">
          <a:extLst>
            <a:ext uri="{FF2B5EF4-FFF2-40B4-BE49-F238E27FC236}">
              <a16:creationId xmlns:a16="http://schemas.microsoft.com/office/drawing/2014/main" id="{DFA925D6-BB90-BA4E-D29B-023CC7F4F533}"/>
            </a:ext>
          </a:extLst>
        </xdr:cNvPr>
        <xdr:cNvSpPr txBox="1"/>
      </xdr:nvSpPr>
      <xdr:spPr>
        <a:xfrm>
          <a:off x="11349571" y="1510561"/>
          <a:ext cx="1118111" cy="30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A179B85-4F0F-4FA5-BAF4-184385D9A9E7}" type="TxLink">
            <a:rPr lang="en-US" sz="1200" b="1" i="0" u="none" strike="noStrike">
              <a:solidFill>
                <a:srgbClr val="0FB4C1"/>
              </a:solidFill>
              <a:latin typeface="Arial"/>
              <a:ea typeface="+mn-ea"/>
              <a:cs typeface="Arial"/>
            </a:rPr>
            <a:pPr marL="0" indent="0" algn="ctr"/>
            <a:t> 134,325,172 </a:t>
          </a:fld>
          <a:endParaRPr lang="vi-VN" sz="1200" b="1" i="0" u="none" strike="noStrike">
            <a:solidFill>
              <a:srgbClr val="0FB4C1"/>
            </a:solidFill>
            <a:latin typeface="Arial"/>
            <a:ea typeface="+mn-ea"/>
            <a:cs typeface="Arial"/>
          </a:endParaRPr>
        </a:p>
      </xdr:txBody>
    </xdr:sp>
    <xdr:clientData/>
  </xdr:twoCellAnchor>
  <xdr:twoCellAnchor>
    <xdr:from>
      <xdr:col>17</xdr:col>
      <xdr:colOff>551582</xdr:colOff>
      <xdr:row>11</xdr:row>
      <xdr:rowOff>29715</xdr:rowOff>
    </xdr:from>
    <xdr:to>
      <xdr:col>19</xdr:col>
      <xdr:colOff>325769</xdr:colOff>
      <xdr:row>13</xdr:row>
      <xdr:rowOff>155821</xdr:rowOff>
    </xdr:to>
    <xdr:sp macro="" textlink="Calculate!S9">
      <xdr:nvSpPr>
        <xdr:cNvPr id="2" name="TextBox 1">
          <a:extLst>
            <a:ext uri="{FF2B5EF4-FFF2-40B4-BE49-F238E27FC236}">
              <a16:creationId xmlns:a16="http://schemas.microsoft.com/office/drawing/2014/main" id="{F1FA33DF-1B7E-A133-F7C1-01514B6A1310}"/>
            </a:ext>
          </a:extLst>
        </xdr:cNvPr>
        <xdr:cNvSpPr txBox="1"/>
      </xdr:nvSpPr>
      <xdr:spPr>
        <a:xfrm>
          <a:off x="11309502" y="2008876"/>
          <a:ext cx="1090537" cy="478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61ACE4F-A277-4095-899D-AB545753D018}" type="TxLink">
            <a:rPr lang="en-US" sz="1200" b="1" i="0" u="none" strike="noStrike">
              <a:solidFill>
                <a:srgbClr val="C00000"/>
              </a:solidFill>
              <a:latin typeface="Arial"/>
              <a:ea typeface="+mn-ea"/>
              <a:cs typeface="Arial"/>
            </a:rPr>
            <a:pPr marL="0" indent="0" algn="ctr"/>
            <a:t>Electronic accessories</a:t>
          </a:fld>
          <a:endParaRPr lang="vi-VN" sz="1200" b="1" i="0" u="none" strike="noStrike">
            <a:solidFill>
              <a:srgbClr val="C00000"/>
            </a:solidFill>
            <a:latin typeface="Arial"/>
            <a:ea typeface="+mn-ea"/>
            <a:cs typeface="Arial"/>
          </a:endParaRPr>
        </a:p>
      </xdr:txBody>
    </xdr:sp>
    <xdr:clientData/>
  </xdr:twoCellAnchor>
  <xdr:twoCellAnchor editAs="absolute">
    <xdr:from>
      <xdr:col>10</xdr:col>
      <xdr:colOff>54082</xdr:colOff>
      <xdr:row>9</xdr:row>
      <xdr:rowOff>21710</xdr:rowOff>
    </xdr:from>
    <xdr:to>
      <xdr:col>13</xdr:col>
      <xdr:colOff>353671</xdr:colOff>
      <xdr:row>12</xdr:row>
      <xdr:rowOff>124830</xdr:rowOff>
    </xdr:to>
    <xdr:sp macro="" textlink="">
      <xdr:nvSpPr>
        <xdr:cNvPr id="5237" name="Rectangle: Rounded Corners 5236">
          <a:extLst>
            <a:ext uri="{FF2B5EF4-FFF2-40B4-BE49-F238E27FC236}">
              <a16:creationId xmlns:a16="http://schemas.microsoft.com/office/drawing/2014/main" id="{AC33EF60-F117-2429-96E7-9D0D1E25ADA1}"/>
            </a:ext>
          </a:extLst>
        </xdr:cNvPr>
        <xdr:cNvSpPr>
          <a:spLocks noChangeAspect="1"/>
        </xdr:cNvSpPr>
      </xdr:nvSpPr>
      <xdr:spPr>
        <a:xfrm>
          <a:off x="6232460" y="1677859"/>
          <a:ext cx="2281819" cy="643728"/>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2</xdr:col>
      <xdr:colOff>564679</xdr:colOff>
      <xdr:row>9</xdr:row>
      <xdr:rowOff>21710</xdr:rowOff>
    </xdr:from>
    <xdr:to>
      <xdr:col>6</xdr:col>
      <xdr:colOff>202132</xdr:colOff>
      <xdr:row>12</xdr:row>
      <xdr:rowOff>124830</xdr:rowOff>
    </xdr:to>
    <xdr:sp macro="" textlink="">
      <xdr:nvSpPr>
        <xdr:cNvPr id="5229" name="Rectangle: Rounded Corners 5228">
          <a:extLst>
            <a:ext uri="{FF2B5EF4-FFF2-40B4-BE49-F238E27FC236}">
              <a16:creationId xmlns:a16="http://schemas.microsoft.com/office/drawing/2014/main" id="{A9C2A6F0-FE99-2233-26C4-320A7BBDB507}"/>
            </a:ext>
          </a:extLst>
        </xdr:cNvPr>
        <xdr:cNvSpPr/>
      </xdr:nvSpPr>
      <xdr:spPr>
        <a:xfrm>
          <a:off x="1450836" y="1680292"/>
          <a:ext cx="2272229" cy="643344"/>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18</xdr:col>
      <xdr:colOff>260571</xdr:colOff>
      <xdr:row>13</xdr:row>
      <xdr:rowOff>148321</xdr:rowOff>
    </xdr:from>
    <xdr:to>
      <xdr:col>18</xdr:col>
      <xdr:colOff>648905</xdr:colOff>
      <xdr:row>15</xdr:row>
      <xdr:rowOff>141113</xdr:rowOff>
    </xdr:to>
    <xdr:pic>
      <xdr:nvPicPr>
        <xdr:cNvPr id="10" name="Graphic 9" descr="Medal with solid fill">
          <a:extLst>
            <a:ext uri="{FF2B5EF4-FFF2-40B4-BE49-F238E27FC236}">
              <a16:creationId xmlns:a16="http://schemas.microsoft.com/office/drawing/2014/main" id="{63475047-1112-FEF8-E350-21A0A5BB219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76666" y="2479744"/>
          <a:ext cx="388334" cy="345055"/>
        </a:xfrm>
        <a:prstGeom prst="rect">
          <a:avLst/>
        </a:prstGeom>
      </xdr:spPr>
    </xdr:pic>
    <xdr:clientData/>
  </xdr:twoCellAnchor>
  <xdr:twoCellAnchor>
    <xdr:from>
      <xdr:col>1</xdr:col>
      <xdr:colOff>105833</xdr:colOff>
      <xdr:row>9</xdr:row>
      <xdr:rowOff>21710</xdr:rowOff>
    </xdr:from>
    <xdr:to>
      <xdr:col>2</xdr:col>
      <xdr:colOff>493259</xdr:colOff>
      <xdr:row>14</xdr:row>
      <xdr:rowOff>119404</xdr:rowOff>
    </xdr:to>
    <xdr:grpSp>
      <xdr:nvGrpSpPr>
        <xdr:cNvPr id="22" name="Group 21">
          <a:extLst>
            <a:ext uri="{FF2B5EF4-FFF2-40B4-BE49-F238E27FC236}">
              <a16:creationId xmlns:a16="http://schemas.microsoft.com/office/drawing/2014/main" id="{40A81446-B1B6-B132-B86A-02E57B1E99D4}"/>
            </a:ext>
          </a:extLst>
        </xdr:cNvPr>
        <xdr:cNvGrpSpPr/>
      </xdr:nvGrpSpPr>
      <xdr:grpSpPr>
        <a:xfrm>
          <a:off x="329951" y="1655901"/>
          <a:ext cx="1050440" cy="984827"/>
          <a:chOff x="708965" y="1280660"/>
          <a:chExt cx="1037286" cy="975858"/>
        </a:xfrm>
      </xdr:grpSpPr>
      <xdr:sp macro="" textlink="">
        <xdr:nvSpPr>
          <xdr:cNvPr id="14" name="Rectangle: Rounded Corners 13">
            <a:extLst>
              <a:ext uri="{FF2B5EF4-FFF2-40B4-BE49-F238E27FC236}">
                <a16:creationId xmlns:a16="http://schemas.microsoft.com/office/drawing/2014/main" id="{A0195F91-E304-BBC2-875F-BFFA9947C6D5}"/>
              </a:ext>
            </a:extLst>
          </xdr:cNvPr>
          <xdr:cNvSpPr/>
        </xdr:nvSpPr>
        <xdr:spPr>
          <a:xfrm>
            <a:off x="708965" y="1280660"/>
            <a:ext cx="1037286" cy="975858"/>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FDA81D9B-7608-4E5D-06B5-C25DDB2C4F14}"/>
                  </a:ext>
                </a:extLst>
              </xdr:cNvPr>
              <xdr:cNvGraphicFramePr>
                <a:graphicFrameLocks noMove="1" noResize="1"/>
              </xdr:cNvGraphicFramePr>
            </xdr:nvGraphicFramePr>
            <xdr:xfrm>
              <a:off x="756940" y="1326274"/>
              <a:ext cx="943954" cy="85653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78534" y="1701934"/>
                <a:ext cx="955924" cy="864409"/>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105833</xdr:colOff>
      <xdr:row>15</xdr:row>
      <xdr:rowOff>56861</xdr:rowOff>
    </xdr:from>
    <xdr:to>
      <xdr:col>2</xdr:col>
      <xdr:colOff>493259</xdr:colOff>
      <xdr:row>25</xdr:row>
      <xdr:rowOff>111283</xdr:rowOff>
    </xdr:to>
    <xdr:grpSp>
      <xdr:nvGrpSpPr>
        <xdr:cNvPr id="23" name="Group 22">
          <a:extLst>
            <a:ext uri="{FF2B5EF4-FFF2-40B4-BE49-F238E27FC236}">
              <a16:creationId xmlns:a16="http://schemas.microsoft.com/office/drawing/2014/main" id="{6BD158C3-A02B-B25B-2D05-25FEA1D842D6}"/>
            </a:ext>
          </a:extLst>
        </xdr:cNvPr>
        <xdr:cNvGrpSpPr/>
      </xdr:nvGrpSpPr>
      <xdr:grpSpPr>
        <a:xfrm>
          <a:off x="329951" y="2755611"/>
          <a:ext cx="1050440" cy="1828687"/>
          <a:chOff x="702615" y="2494643"/>
          <a:chExt cx="1037965" cy="1814286"/>
        </a:xfrm>
      </xdr:grpSpPr>
      <xdr:sp macro="" textlink="">
        <xdr:nvSpPr>
          <xdr:cNvPr id="20" name="Rectangle: Rounded Corners 19">
            <a:extLst>
              <a:ext uri="{FF2B5EF4-FFF2-40B4-BE49-F238E27FC236}">
                <a16:creationId xmlns:a16="http://schemas.microsoft.com/office/drawing/2014/main" id="{B8D3A64F-46BD-D196-8D8C-D1E85FFCB86E}"/>
              </a:ext>
            </a:extLst>
          </xdr:cNvPr>
          <xdr:cNvSpPr/>
        </xdr:nvSpPr>
        <xdr:spPr>
          <a:xfrm>
            <a:off x="702615" y="2494643"/>
            <a:ext cx="1037286" cy="1814286"/>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18" name="Month">
                <a:extLst>
                  <a:ext uri="{FF2B5EF4-FFF2-40B4-BE49-F238E27FC236}">
                    <a16:creationId xmlns:a16="http://schemas.microsoft.com/office/drawing/2014/main" id="{62973767-05AC-2573-56D4-8E54B2FCB8E2}"/>
                  </a:ext>
                </a:extLst>
              </xdr:cNvPr>
              <xdr:cNvGraphicFramePr>
                <a:graphicFrameLocks noMove="1" noResize="1"/>
              </xdr:cNvGraphicFramePr>
            </xdr:nvGraphicFramePr>
            <xdr:xfrm>
              <a:off x="718214" y="2605198"/>
              <a:ext cx="1022366" cy="1601677"/>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45737" y="2867044"/>
                <a:ext cx="1034654" cy="161439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xdr:col>
      <xdr:colOff>643130</xdr:colOff>
      <xdr:row>9</xdr:row>
      <xdr:rowOff>79570</xdr:rowOff>
    </xdr:from>
    <xdr:to>
      <xdr:col>3</xdr:col>
      <xdr:colOff>548163</xdr:colOff>
      <xdr:row>12</xdr:row>
      <xdr:rowOff>103120</xdr:rowOff>
    </xdr:to>
    <xdr:sp macro="" textlink="">
      <xdr:nvSpPr>
        <xdr:cNvPr id="39" name="TextBox 38">
          <a:extLst>
            <a:ext uri="{FF2B5EF4-FFF2-40B4-BE49-F238E27FC236}">
              <a16:creationId xmlns:a16="http://schemas.microsoft.com/office/drawing/2014/main" id="{3D26A808-EEC9-A5A7-2240-172B03DDC548}"/>
            </a:ext>
          </a:extLst>
        </xdr:cNvPr>
        <xdr:cNvSpPr txBox="1"/>
      </xdr:nvSpPr>
      <xdr:spPr>
        <a:xfrm>
          <a:off x="1533215" y="1729485"/>
          <a:ext cx="567170" cy="56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50000"/>
                  <a:lumOff val="50000"/>
                </a:schemeClr>
              </a:solidFill>
            </a:rPr>
            <a:t>Total</a:t>
          </a:r>
          <a:r>
            <a:rPr lang="en-US" sz="1400" b="1" baseline="0">
              <a:solidFill>
                <a:schemeClr val="tx1">
                  <a:lumMod val="50000"/>
                  <a:lumOff val="50000"/>
                </a:schemeClr>
              </a:solidFill>
            </a:rPr>
            <a:t> Sales</a:t>
          </a:r>
          <a:endParaRPr lang="vi-VN" sz="1400" b="1">
            <a:solidFill>
              <a:schemeClr val="tx1">
                <a:lumMod val="50000"/>
                <a:lumOff val="50000"/>
              </a:schemeClr>
            </a:solidFill>
          </a:endParaRPr>
        </a:p>
      </xdr:txBody>
    </xdr:sp>
    <xdr:clientData/>
  </xdr:twoCellAnchor>
  <xdr:twoCellAnchor>
    <xdr:from>
      <xdr:col>3</xdr:col>
      <xdr:colOff>478099</xdr:colOff>
      <xdr:row>9</xdr:row>
      <xdr:rowOff>168211</xdr:rowOff>
    </xdr:from>
    <xdr:to>
      <xdr:col>6</xdr:col>
      <xdr:colOff>184530</xdr:colOff>
      <xdr:row>12</xdr:row>
      <xdr:rowOff>43418</xdr:rowOff>
    </xdr:to>
    <xdr:sp macro="" textlink="Calculate!B8">
      <xdr:nvSpPr>
        <xdr:cNvPr id="5" name="TextBox 4">
          <a:extLst>
            <a:ext uri="{FF2B5EF4-FFF2-40B4-BE49-F238E27FC236}">
              <a16:creationId xmlns:a16="http://schemas.microsoft.com/office/drawing/2014/main" id="{3DA0FF82-0713-5E5E-7260-C2E19C1FEE26}"/>
            </a:ext>
          </a:extLst>
        </xdr:cNvPr>
        <xdr:cNvSpPr txBox="1"/>
      </xdr:nvSpPr>
      <xdr:spPr>
        <a:xfrm>
          <a:off x="2030321" y="1818126"/>
          <a:ext cx="1692841" cy="41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B850CE0-5F44-488B-B9A7-ACB3B78A8B83}" type="TxLink">
            <a:rPr lang="en-US" sz="2000" b="1" i="0" u="none" strike="noStrike">
              <a:solidFill>
                <a:srgbClr val="0FB4C1"/>
              </a:solidFill>
              <a:latin typeface="Arial"/>
              <a:ea typeface="+mn-ea"/>
              <a:cs typeface="Arial"/>
            </a:rPr>
            <a:pPr marL="0" indent="0" algn="l"/>
            <a:t> 603,396,067 </a:t>
          </a:fld>
          <a:endParaRPr lang="vi-VN" sz="2000" b="1" i="0" u="none" strike="noStrike">
            <a:solidFill>
              <a:srgbClr val="0FB4C1"/>
            </a:solidFill>
            <a:latin typeface="Arial"/>
            <a:ea typeface="+mn-ea"/>
            <a:cs typeface="Arial"/>
          </a:endParaRPr>
        </a:p>
      </xdr:txBody>
    </xdr:sp>
    <xdr:clientData/>
  </xdr:twoCellAnchor>
  <xdr:twoCellAnchor>
    <xdr:from>
      <xdr:col>6</xdr:col>
      <xdr:colOff>309380</xdr:colOff>
      <xdr:row>9</xdr:row>
      <xdr:rowOff>21710</xdr:rowOff>
    </xdr:from>
    <xdr:to>
      <xdr:col>9</xdr:col>
      <xdr:colOff>608969</xdr:colOff>
      <xdr:row>12</xdr:row>
      <xdr:rowOff>124830</xdr:rowOff>
    </xdr:to>
    <xdr:sp macro="" textlink="">
      <xdr:nvSpPr>
        <xdr:cNvPr id="5238" name="Rectangle: Rounded Corners 5237">
          <a:extLst>
            <a:ext uri="{FF2B5EF4-FFF2-40B4-BE49-F238E27FC236}">
              <a16:creationId xmlns:a16="http://schemas.microsoft.com/office/drawing/2014/main" id="{4F5513DE-292B-5BFD-A76A-EEB5F4477C00}"/>
            </a:ext>
          </a:extLst>
        </xdr:cNvPr>
        <xdr:cNvSpPr/>
      </xdr:nvSpPr>
      <xdr:spPr>
        <a:xfrm>
          <a:off x="3830313" y="1680292"/>
          <a:ext cx="2275671" cy="643344"/>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10</xdr:col>
      <xdr:colOff>118348</xdr:colOff>
      <xdr:row>9</xdr:row>
      <xdr:rowOff>60379</xdr:rowOff>
    </xdr:from>
    <xdr:to>
      <xdr:col>11</xdr:col>
      <xdr:colOff>548163</xdr:colOff>
      <xdr:row>12</xdr:row>
      <xdr:rowOff>162819</xdr:rowOff>
    </xdr:to>
    <xdr:sp macro="" textlink="">
      <xdr:nvSpPr>
        <xdr:cNvPr id="5132" name="TextBox 5131">
          <a:extLst>
            <a:ext uri="{FF2B5EF4-FFF2-40B4-BE49-F238E27FC236}">
              <a16:creationId xmlns:a16="http://schemas.microsoft.com/office/drawing/2014/main" id="{B088BEAD-2A42-B09E-4599-8E8A379CED5D}"/>
            </a:ext>
          </a:extLst>
        </xdr:cNvPr>
        <xdr:cNvSpPr txBox="1"/>
      </xdr:nvSpPr>
      <xdr:spPr>
        <a:xfrm>
          <a:off x="6305527" y="1710294"/>
          <a:ext cx="1091952" cy="639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tx1">
                  <a:lumMod val="50000"/>
                  <a:lumOff val="50000"/>
                </a:schemeClr>
              </a:solidFill>
            </a:rPr>
            <a:t>Gross</a:t>
          </a:r>
          <a:r>
            <a:rPr lang="en-US" sz="1400" b="1" baseline="0">
              <a:solidFill>
                <a:schemeClr val="tx1">
                  <a:lumMod val="50000"/>
                  <a:lumOff val="50000"/>
                </a:schemeClr>
              </a:solidFill>
            </a:rPr>
            <a:t> Profit Margin</a:t>
          </a:r>
          <a:endParaRPr lang="vi-VN" sz="1400" b="1">
            <a:solidFill>
              <a:schemeClr val="tx1">
                <a:lumMod val="50000"/>
                <a:lumOff val="50000"/>
              </a:schemeClr>
            </a:solidFill>
          </a:endParaRPr>
        </a:p>
      </xdr:txBody>
    </xdr:sp>
    <xdr:clientData/>
  </xdr:twoCellAnchor>
  <xdr:twoCellAnchor>
    <xdr:from>
      <xdr:col>11</xdr:col>
      <xdr:colOff>597008</xdr:colOff>
      <xdr:row>9</xdr:row>
      <xdr:rowOff>137925</xdr:rowOff>
    </xdr:from>
    <xdr:to>
      <xdr:col>13</xdr:col>
      <xdr:colOff>276794</xdr:colOff>
      <xdr:row>12</xdr:row>
      <xdr:rowOff>0</xdr:rowOff>
    </xdr:to>
    <xdr:sp macro="" textlink="Calculate!B10">
      <xdr:nvSpPr>
        <xdr:cNvPr id="44" name="TextBox 43">
          <a:extLst>
            <a:ext uri="{FF2B5EF4-FFF2-40B4-BE49-F238E27FC236}">
              <a16:creationId xmlns:a16="http://schemas.microsoft.com/office/drawing/2014/main" id="{C1CAE747-DED4-A3BE-382A-6672C14A5776}"/>
            </a:ext>
          </a:extLst>
        </xdr:cNvPr>
        <xdr:cNvSpPr txBox="1"/>
      </xdr:nvSpPr>
      <xdr:spPr>
        <a:xfrm>
          <a:off x="7446324" y="1787840"/>
          <a:ext cx="1004060" cy="399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38517B8-EE04-4992-A7AD-20A6E984BEAF}" type="TxLink">
            <a:rPr lang="en-US" sz="2000" b="1" i="0" u="none" strike="noStrike">
              <a:solidFill>
                <a:srgbClr val="70D065"/>
              </a:solidFill>
              <a:latin typeface="Arial"/>
              <a:ea typeface="+mn-ea"/>
              <a:cs typeface="Arial"/>
            </a:rPr>
            <a:pPr marL="0" indent="0"/>
            <a:t>13.3%</a:t>
          </a:fld>
          <a:endParaRPr lang="vi-VN" sz="2000" b="1" i="0" u="none" strike="noStrike">
            <a:solidFill>
              <a:srgbClr val="70D065"/>
            </a:solidFill>
            <a:latin typeface="Arial"/>
            <a:ea typeface="+mn-ea"/>
            <a:cs typeface="Arial"/>
          </a:endParaRPr>
        </a:p>
      </xdr:txBody>
    </xdr:sp>
    <xdr:clientData/>
  </xdr:twoCellAnchor>
  <xdr:twoCellAnchor>
    <xdr:from>
      <xdr:col>6</xdr:col>
      <xdr:colOff>433408</xdr:colOff>
      <xdr:row>9</xdr:row>
      <xdr:rowOff>60924</xdr:rowOff>
    </xdr:from>
    <xdr:to>
      <xdr:col>7</xdr:col>
      <xdr:colOff>385343</xdr:colOff>
      <xdr:row>12</xdr:row>
      <xdr:rowOff>119402</xdr:rowOff>
    </xdr:to>
    <xdr:sp macro="" textlink="">
      <xdr:nvSpPr>
        <xdr:cNvPr id="41" name="TextBox 40">
          <a:extLst>
            <a:ext uri="{FF2B5EF4-FFF2-40B4-BE49-F238E27FC236}">
              <a16:creationId xmlns:a16="http://schemas.microsoft.com/office/drawing/2014/main" id="{7F443253-0E27-F4AD-0C16-323EA90729D5}"/>
            </a:ext>
          </a:extLst>
        </xdr:cNvPr>
        <xdr:cNvSpPr txBox="1"/>
      </xdr:nvSpPr>
      <xdr:spPr>
        <a:xfrm>
          <a:off x="3972040" y="1710839"/>
          <a:ext cx="614072" cy="595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50000"/>
                  <a:lumOff val="50000"/>
                </a:schemeClr>
              </a:solidFill>
            </a:rPr>
            <a:t>Total</a:t>
          </a:r>
          <a:r>
            <a:rPr lang="en-US" sz="1400" b="1" baseline="0">
              <a:solidFill>
                <a:schemeClr val="tx1">
                  <a:lumMod val="50000"/>
                  <a:lumOff val="50000"/>
                </a:schemeClr>
              </a:solidFill>
            </a:rPr>
            <a:t> Profit</a:t>
          </a:r>
          <a:endParaRPr lang="vi-VN" sz="1400" b="1">
            <a:solidFill>
              <a:schemeClr val="tx1">
                <a:lumMod val="50000"/>
                <a:lumOff val="50000"/>
              </a:schemeClr>
            </a:solidFill>
          </a:endParaRPr>
        </a:p>
      </xdr:txBody>
    </xdr:sp>
    <xdr:clientData/>
  </xdr:twoCellAnchor>
  <xdr:twoCellAnchor>
    <xdr:from>
      <xdr:col>7</xdr:col>
      <xdr:colOff>339680</xdr:colOff>
      <xdr:row>9</xdr:row>
      <xdr:rowOff>157614</xdr:rowOff>
    </xdr:from>
    <xdr:to>
      <xdr:col>9</xdr:col>
      <xdr:colOff>553590</xdr:colOff>
      <xdr:row>12</xdr:row>
      <xdr:rowOff>27137</xdr:rowOff>
    </xdr:to>
    <xdr:sp macro="" textlink="Calculate!B9">
      <xdr:nvSpPr>
        <xdr:cNvPr id="5148" name="TextBox 5147">
          <a:extLst>
            <a:ext uri="{FF2B5EF4-FFF2-40B4-BE49-F238E27FC236}">
              <a16:creationId xmlns:a16="http://schemas.microsoft.com/office/drawing/2014/main" id="{671ACDB7-EF90-45CD-2285-2320B80FB0B2}"/>
            </a:ext>
          </a:extLst>
        </xdr:cNvPr>
        <xdr:cNvSpPr txBox="1"/>
      </xdr:nvSpPr>
      <xdr:spPr>
        <a:xfrm>
          <a:off x="4540449" y="1807529"/>
          <a:ext cx="1538184" cy="406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AD6B73C-D0ED-4C22-866D-06B1E4E6759B}" type="TxLink">
            <a:rPr lang="en-US" sz="2000" b="1" i="0" u="none" strike="noStrike">
              <a:solidFill>
                <a:srgbClr val="45C48F"/>
              </a:solidFill>
              <a:latin typeface="Arial"/>
              <a:ea typeface="+mn-ea"/>
              <a:cs typeface="Arial"/>
            </a:rPr>
            <a:pPr marL="0" indent="0" algn="l"/>
            <a:t> 80,523,784 </a:t>
          </a:fld>
          <a:endParaRPr lang="vi-VN" sz="2000" b="1" i="0" u="none" strike="noStrike">
            <a:solidFill>
              <a:srgbClr val="45C48F"/>
            </a:solidFill>
            <a:latin typeface="Arial"/>
            <a:ea typeface="+mn-ea"/>
            <a:cs typeface="Arial"/>
          </a:endParaRPr>
        </a:p>
      </xdr:txBody>
    </xdr:sp>
    <xdr:clientData/>
  </xdr:twoCellAnchor>
  <xdr:twoCellAnchor>
    <xdr:from>
      <xdr:col>2</xdr:col>
      <xdr:colOff>564679</xdr:colOff>
      <xdr:row>13</xdr:row>
      <xdr:rowOff>21600</xdr:rowOff>
    </xdr:from>
    <xdr:to>
      <xdr:col>6</xdr:col>
      <xdr:colOff>219287</xdr:colOff>
      <xdr:row>25</xdr:row>
      <xdr:rowOff>70556</xdr:rowOff>
    </xdr:to>
    <xdr:grpSp>
      <xdr:nvGrpSpPr>
        <xdr:cNvPr id="5167" name="Group 5166">
          <a:extLst>
            <a:ext uri="{FF2B5EF4-FFF2-40B4-BE49-F238E27FC236}">
              <a16:creationId xmlns:a16="http://schemas.microsoft.com/office/drawing/2014/main" id="{17888A02-B46A-C7B7-82D6-059298494D90}"/>
            </a:ext>
          </a:extLst>
        </xdr:cNvPr>
        <xdr:cNvGrpSpPr/>
      </xdr:nvGrpSpPr>
      <xdr:grpSpPr>
        <a:xfrm>
          <a:off x="1451811" y="2365497"/>
          <a:ext cx="2306667" cy="2178074"/>
          <a:chOff x="1582999" y="2664626"/>
          <a:chExt cx="2292281" cy="1910709"/>
        </a:xfrm>
      </xdr:grpSpPr>
      <xdr:sp macro="" textlink="">
        <xdr:nvSpPr>
          <xdr:cNvPr id="5165" name="Rectangle: Rounded Corners 5164">
            <a:extLst>
              <a:ext uri="{FF2B5EF4-FFF2-40B4-BE49-F238E27FC236}">
                <a16:creationId xmlns:a16="http://schemas.microsoft.com/office/drawing/2014/main" id="{F833DEB5-10BB-5A58-5C1D-5D985FA5BE26}"/>
              </a:ext>
            </a:extLst>
          </xdr:cNvPr>
          <xdr:cNvSpPr/>
        </xdr:nvSpPr>
        <xdr:spPr>
          <a:xfrm>
            <a:off x="1582999" y="2664626"/>
            <a:ext cx="2292281" cy="1910709"/>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graphicFrame macro="">
        <xdr:nvGraphicFramePr>
          <xdr:cNvPr id="26" name="Chart 25">
            <a:extLst>
              <a:ext uri="{FF2B5EF4-FFF2-40B4-BE49-F238E27FC236}">
                <a16:creationId xmlns:a16="http://schemas.microsoft.com/office/drawing/2014/main" id="{3657E590-0768-4ED3-A3C1-AE7168CF3488}"/>
              </a:ext>
            </a:extLst>
          </xdr:cNvPr>
          <xdr:cNvGraphicFramePr>
            <a:graphicFrameLocks/>
          </xdr:cNvGraphicFramePr>
        </xdr:nvGraphicFramePr>
        <xdr:xfrm>
          <a:off x="1654936" y="2759340"/>
          <a:ext cx="2149129" cy="1731447"/>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7" name="TextBox 26">
            <a:extLst>
              <a:ext uri="{FF2B5EF4-FFF2-40B4-BE49-F238E27FC236}">
                <a16:creationId xmlns:a16="http://schemas.microsoft.com/office/drawing/2014/main" id="{77EE37AD-2F6B-C406-71B6-CD1930DBB520}"/>
              </a:ext>
            </a:extLst>
          </xdr:cNvPr>
          <xdr:cNvSpPr txBox="1"/>
        </xdr:nvSpPr>
        <xdr:spPr>
          <a:xfrm>
            <a:off x="1605723" y="2707140"/>
            <a:ext cx="987688" cy="277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rPr>
              <a:t>Sales</a:t>
            </a:r>
            <a:r>
              <a:rPr lang="en-US" sz="1200" b="1" baseline="0">
                <a:solidFill>
                  <a:schemeClr val="tx1">
                    <a:lumMod val="50000"/>
                    <a:lumOff val="50000"/>
                  </a:schemeClr>
                </a:solidFill>
              </a:rPr>
              <a:t> by City</a:t>
            </a:r>
            <a:endParaRPr lang="vi-VN" sz="1200" b="1">
              <a:solidFill>
                <a:schemeClr val="tx1">
                  <a:lumMod val="50000"/>
                  <a:lumOff val="50000"/>
                </a:schemeClr>
              </a:solidFill>
            </a:endParaRPr>
          </a:p>
        </xdr:txBody>
      </xdr:sp>
    </xdr:grpSp>
    <xdr:clientData/>
  </xdr:twoCellAnchor>
  <xdr:twoCellAnchor>
    <xdr:from>
      <xdr:col>5</xdr:col>
      <xdr:colOff>287193</xdr:colOff>
      <xdr:row>4</xdr:row>
      <xdr:rowOff>150524</xdr:rowOff>
    </xdr:from>
    <xdr:to>
      <xdr:col>8</xdr:col>
      <xdr:colOff>462529</xdr:colOff>
      <xdr:row>8</xdr:row>
      <xdr:rowOff>102233</xdr:rowOff>
    </xdr:to>
    <xdr:grpSp>
      <xdr:nvGrpSpPr>
        <xdr:cNvPr id="5152" name="Group 5151">
          <a:extLst>
            <a:ext uri="{FF2B5EF4-FFF2-40B4-BE49-F238E27FC236}">
              <a16:creationId xmlns:a16="http://schemas.microsoft.com/office/drawing/2014/main" id="{33B301D2-E4E4-E4B2-E7FF-0215748780DF}"/>
            </a:ext>
          </a:extLst>
        </xdr:cNvPr>
        <xdr:cNvGrpSpPr/>
      </xdr:nvGrpSpPr>
      <xdr:grpSpPr>
        <a:xfrm>
          <a:off x="3163369" y="897583"/>
          <a:ext cx="2164381" cy="661415"/>
          <a:chOff x="3187395" y="954289"/>
          <a:chExt cx="1541431" cy="662075"/>
        </a:xfrm>
      </xdr:grpSpPr>
      <xdr:sp macro="" textlink="">
        <xdr:nvSpPr>
          <xdr:cNvPr id="5151" name="Rectangle: Rounded Corners 5150">
            <a:extLst>
              <a:ext uri="{FF2B5EF4-FFF2-40B4-BE49-F238E27FC236}">
                <a16:creationId xmlns:a16="http://schemas.microsoft.com/office/drawing/2014/main" id="{1AC481C5-2AB7-C7D5-5B91-BE80BE2D7CAA}"/>
              </a:ext>
            </a:extLst>
          </xdr:cNvPr>
          <xdr:cNvSpPr/>
        </xdr:nvSpPr>
        <xdr:spPr>
          <a:xfrm>
            <a:off x="3187395" y="954289"/>
            <a:ext cx="1541431" cy="662075"/>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16" name="Customer Type">
                <a:extLst>
                  <a:ext uri="{FF2B5EF4-FFF2-40B4-BE49-F238E27FC236}">
                    <a16:creationId xmlns:a16="http://schemas.microsoft.com/office/drawing/2014/main" id="{4AA32430-A855-20E9-EADA-45D7503BCAAC}"/>
                  </a:ext>
                </a:extLst>
              </xdr:cNvPr>
              <xdr:cNvGraphicFramePr>
                <a:graphicFrameLocks noMove="1" noResize="1"/>
              </xdr:cNvGraphicFramePr>
            </xdr:nvGraphicFramePr>
            <xdr:xfrm>
              <a:off x="3233040" y="1007330"/>
              <a:ext cx="1447680" cy="583655"/>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225745" y="959537"/>
                <a:ext cx="2026341" cy="592863"/>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614695</xdr:colOff>
      <xdr:row>4</xdr:row>
      <xdr:rowOff>150524</xdr:rowOff>
    </xdr:from>
    <xdr:to>
      <xdr:col>13</xdr:col>
      <xdr:colOff>322239</xdr:colOff>
      <xdr:row>8</xdr:row>
      <xdr:rowOff>94151</xdr:rowOff>
    </xdr:to>
    <xdr:grpSp>
      <xdr:nvGrpSpPr>
        <xdr:cNvPr id="5156" name="Group 5155">
          <a:extLst>
            <a:ext uri="{FF2B5EF4-FFF2-40B4-BE49-F238E27FC236}">
              <a16:creationId xmlns:a16="http://schemas.microsoft.com/office/drawing/2014/main" id="{367A8B92-7402-CAEB-9F80-DBEA7355F418}"/>
            </a:ext>
          </a:extLst>
        </xdr:cNvPr>
        <xdr:cNvGrpSpPr/>
      </xdr:nvGrpSpPr>
      <xdr:grpSpPr>
        <a:xfrm>
          <a:off x="5479916" y="897583"/>
          <a:ext cx="3022617" cy="653333"/>
          <a:chOff x="5461272" y="1125931"/>
          <a:chExt cx="2529145" cy="653993"/>
        </a:xfrm>
      </xdr:grpSpPr>
      <xdr:sp macro="" textlink="">
        <xdr:nvSpPr>
          <xdr:cNvPr id="5154" name="Rectangle: Rounded Corners 5153">
            <a:extLst>
              <a:ext uri="{FF2B5EF4-FFF2-40B4-BE49-F238E27FC236}">
                <a16:creationId xmlns:a16="http://schemas.microsoft.com/office/drawing/2014/main" id="{D9A51E07-7424-1B40-BBBF-5CEC14361D4F}"/>
              </a:ext>
            </a:extLst>
          </xdr:cNvPr>
          <xdr:cNvSpPr/>
        </xdr:nvSpPr>
        <xdr:spPr>
          <a:xfrm>
            <a:off x="5461272" y="1125931"/>
            <a:ext cx="2529145" cy="653993"/>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17" name="Payment Method">
                <a:extLst>
                  <a:ext uri="{FF2B5EF4-FFF2-40B4-BE49-F238E27FC236}">
                    <a16:creationId xmlns:a16="http://schemas.microsoft.com/office/drawing/2014/main" id="{CEB73F37-6A93-03BB-B22E-67200F46A79C}"/>
                  </a:ext>
                </a:extLst>
              </xdr:cNvPr>
              <xdr:cNvGraphicFramePr>
                <a:graphicFrameLocks noMove="1" noResize="1"/>
              </xdr:cNvGraphicFramePr>
            </xdr:nvGraphicFramePr>
            <xdr:xfrm>
              <a:off x="5491883" y="1151195"/>
              <a:ext cx="2450427" cy="585434"/>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508033" y="931326"/>
                <a:ext cx="2917536" cy="594784"/>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105833</xdr:colOff>
      <xdr:row>4</xdr:row>
      <xdr:rowOff>150524</xdr:rowOff>
    </xdr:from>
    <xdr:to>
      <xdr:col>5</xdr:col>
      <xdr:colOff>135028</xdr:colOff>
      <xdr:row>8</xdr:row>
      <xdr:rowOff>109580</xdr:rowOff>
    </xdr:to>
    <xdr:grpSp>
      <xdr:nvGrpSpPr>
        <xdr:cNvPr id="5174" name="Group 5173">
          <a:extLst>
            <a:ext uri="{FF2B5EF4-FFF2-40B4-BE49-F238E27FC236}">
              <a16:creationId xmlns:a16="http://schemas.microsoft.com/office/drawing/2014/main" id="{8E52A3D9-2FB2-9EB3-10A2-06A84EECA5DC}"/>
            </a:ext>
          </a:extLst>
        </xdr:cNvPr>
        <xdr:cNvGrpSpPr/>
      </xdr:nvGrpSpPr>
      <xdr:grpSpPr>
        <a:xfrm>
          <a:off x="329951" y="897583"/>
          <a:ext cx="2681253" cy="668762"/>
          <a:chOff x="440973" y="938464"/>
          <a:chExt cx="2675028" cy="664612"/>
        </a:xfrm>
      </xdr:grpSpPr>
      <xdr:sp macro="" textlink="">
        <xdr:nvSpPr>
          <xdr:cNvPr id="3" name="Rectangle: Rounded Corners 2">
            <a:extLst>
              <a:ext uri="{FF2B5EF4-FFF2-40B4-BE49-F238E27FC236}">
                <a16:creationId xmlns:a16="http://schemas.microsoft.com/office/drawing/2014/main" id="{364003F3-6C3C-774A-EF53-BB61BEB1BFD0}"/>
              </a:ext>
            </a:extLst>
          </xdr:cNvPr>
          <xdr:cNvSpPr/>
        </xdr:nvSpPr>
        <xdr:spPr>
          <a:xfrm>
            <a:off x="440973" y="938464"/>
            <a:ext cx="2675028" cy="664612"/>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5157" name="City 1">
                <a:extLst>
                  <a:ext uri="{FF2B5EF4-FFF2-40B4-BE49-F238E27FC236}">
                    <a16:creationId xmlns:a16="http://schemas.microsoft.com/office/drawing/2014/main" id="{08C89875-2D6B-78C7-4D3F-432125DFEEE4}"/>
                  </a:ext>
                </a:extLst>
              </xdr:cNvPr>
              <xdr:cNvGraphicFramePr>
                <a:graphicFrameLocks noMove="1" noResize="1"/>
              </xdr:cNvGraphicFramePr>
            </xdr:nvGraphicFramePr>
            <xdr:xfrm>
              <a:off x="471997" y="947875"/>
              <a:ext cx="2594072" cy="603807"/>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68513" y="915286"/>
                <a:ext cx="2591299" cy="617666"/>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339659</xdr:colOff>
      <xdr:row>13</xdr:row>
      <xdr:rowOff>21600</xdr:rowOff>
    </xdr:from>
    <xdr:to>
      <xdr:col>9</xdr:col>
      <xdr:colOff>653744</xdr:colOff>
      <xdr:row>25</xdr:row>
      <xdr:rowOff>48058</xdr:rowOff>
    </xdr:to>
    <xdr:grpSp>
      <xdr:nvGrpSpPr>
        <xdr:cNvPr id="5173" name="Group 5172">
          <a:extLst>
            <a:ext uri="{FF2B5EF4-FFF2-40B4-BE49-F238E27FC236}">
              <a16:creationId xmlns:a16="http://schemas.microsoft.com/office/drawing/2014/main" id="{6FCF7593-8579-D659-D448-88B9B308E002}"/>
            </a:ext>
          </a:extLst>
        </xdr:cNvPr>
        <xdr:cNvGrpSpPr/>
      </xdr:nvGrpSpPr>
      <xdr:grpSpPr>
        <a:xfrm>
          <a:off x="3878850" y="2365497"/>
          <a:ext cx="2303129" cy="2155576"/>
          <a:chOff x="4049597" y="2482969"/>
          <a:chExt cx="2285685" cy="1991107"/>
        </a:xfrm>
      </xdr:grpSpPr>
      <xdr:sp macro="" textlink="">
        <xdr:nvSpPr>
          <xdr:cNvPr id="5169" name="Rectangle: Rounded Corners 5168">
            <a:extLst>
              <a:ext uri="{FF2B5EF4-FFF2-40B4-BE49-F238E27FC236}">
                <a16:creationId xmlns:a16="http://schemas.microsoft.com/office/drawing/2014/main" id="{D3E0FDF9-DA94-0BF1-BF45-F5E4D1952D92}"/>
              </a:ext>
            </a:extLst>
          </xdr:cNvPr>
          <xdr:cNvSpPr/>
        </xdr:nvSpPr>
        <xdr:spPr>
          <a:xfrm>
            <a:off x="4049597" y="2482969"/>
            <a:ext cx="2285685" cy="1991107"/>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grpSp>
        <xdr:nvGrpSpPr>
          <xdr:cNvPr id="50" name="Group 49">
            <a:extLst>
              <a:ext uri="{FF2B5EF4-FFF2-40B4-BE49-F238E27FC236}">
                <a16:creationId xmlns:a16="http://schemas.microsoft.com/office/drawing/2014/main" id="{FD40362A-CF6D-FA15-025A-D56CE02042C1}"/>
              </a:ext>
            </a:extLst>
          </xdr:cNvPr>
          <xdr:cNvGrpSpPr/>
        </xdr:nvGrpSpPr>
        <xdr:grpSpPr>
          <a:xfrm>
            <a:off x="4084804" y="2562678"/>
            <a:ext cx="2174481" cy="1831295"/>
            <a:chOff x="4210726" y="1875420"/>
            <a:chExt cx="2464653" cy="1497527"/>
          </a:xfrm>
        </xdr:grpSpPr>
        <xdr:graphicFrame macro="">
          <xdr:nvGraphicFramePr>
            <xdr:cNvPr id="37" name="Chart 36">
              <a:extLst>
                <a:ext uri="{FF2B5EF4-FFF2-40B4-BE49-F238E27FC236}">
                  <a16:creationId xmlns:a16="http://schemas.microsoft.com/office/drawing/2014/main" id="{4D6295EA-E4D0-40AC-A0F5-A939D985B0A2}"/>
                </a:ext>
              </a:extLst>
            </xdr:cNvPr>
            <xdr:cNvGraphicFramePr>
              <a:graphicFrameLocks/>
            </xdr:cNvGraphicFramePr>
          </xdr:nvGraphicFramePr>
          <xdr:xfrm>
            <a:off x="4270526" y="1891601"/>
            <a:ext cx="2404853" cy="148134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mc:Choice xmlns:a14="http://schemas.microsoft.com/office/drawing/2010/main" Requires="a14">
            <xdr:sp macro="" textlink="">
              <xdr:nvSpPr>
                <xdr:cNvPr id="5121" name="Scroll Bar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4229367" y="2162872"/>
                  <a:ext cx="222538" cy="1134380"/>
                </a:xfrm>
                <a:prstGeom prst="rect">
                  <a:avLst/>
                </a:prstGeom>
                <a:noFill/>
                <a:ln w="9525">
                  <a:miter lim="800000"/>
                  <a:headEnd/>
                  <a:tailEnd/>
                </a:ln>
              </xdr:spPr>
            </xdr:sp>
          </mc:Choice>
          <mc:Fallback/>
        </mc:AlternateContent>
        <xdr:sp macro="" textlink="">
          <xdr:nvSpPr>
            <xdr:cNvPr id="38" name="TextBox 37">
              <a:extLst>
                <a:ext uri="{FF2B5EF4-FFF2-40B4-BE49-F238E27FC236}">
                  <a16:creationId xmlns:a16="http://schemas.microsoft.com/office/drawing/2014/main" id="{A30141E4-54F0-81C4-424F-10A8F368E94C}"/>
                </a:ext>
              </a:extLst>
            </xdr:cNvPr>
            <xdr:cNvSpPr txBox="1"/>
          </xdr:nvSpPr>
          <xdr:spPr>
            <a:xfrm>
              <a:off x="4210726" y="1875420"/>
              <a:ext cx="1886294" cy="22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rPr>
                <a:t>Sales</a:t>
              </a:r>
              <a:r>
                <a:rPr lang="en-US" sz="1200" b="1" baseline="0">
                  <a:solidFill>
                    <a:schemeClr val="tx1">
                      <a:lumMod val="50000"/>
                      <a:lumOff val="50000"/>
                    </a:schemeClr>
                  </a:solidFill>
                </a:rPr>
                <a:t> by Product name</a:t>
              </a:r>
              <a:endParaRPr lang="vi-VN" sz="1200" b="1">
                <a:solidFill>
                  <a:schemeClr val="tx1">
                    <a:lumMod val="50000"/>
                    <a:lumOff val="50000"/>
                  </a:schemeClr>
                </a:solidFill>
              </a:endParaRPr>
            </a:p>
          </xdr:txBody>
        </xdr:sp>
      </xdr:grpSp>
    </xdr:grpSp>
    <xdr:clientData/>
  </xdr:twoCellAnchor>
  <xdr:twoCellAnchor>
    <xdr:from>
      <xdr:col>10</xdr:col>
      <xdr:colOff>115002</xdr:colOff>
      <xdr:row>13</xdr:row>
      <xdr:rowOff>21600</xdr:rowOff>
    </xdr:from>
    <xdr:to>
      <xdr:col>13</xdr:col>
      <xdr:colOff>353671</xdr:colOff>
      <xdr:row>25</xdr:row>
      <xdr:rowOff>37676</xdr:rowOff>
    </xdr:to>
    <xdr:grpSp>
      <xdr:nvGrpSpPr>
        <xdr:cNvPr id="5188" name="Group 5187">
          <a:extLst>
            <a:ext uri="{FF2B5EF4-FFF2-40B4-BE49-F238E27FC236}">
              <a16:creationId xmlns:a16="http://schemas.microsoft.com/office/drawing/2014/main" id="{61C789D0-31FE-92C9-62CF-DA7EE5ED82C5}"/>
            </a:ext>
          </a:extLst>
        </xdr:cNvPr>
        <xdr:cNvGrpSpPr/>
      </xdr:nvGrpSpPr>
      <xdr:grpSpPr>
        <a:xfrm>
          <a:off x="6306252" y="2365497"/>
          <a:ext cx="2227713" cy="2145194"/>
          <a:chOff x="6264053" y="1671899"/>
          <a:chExt cx="2216010" cy="2138101"/>
        </a:xfrm>
      </xdr:grpSpPr>
      <xdr:grpSp>
        <xdr:nvGrpSpPr>
          <xdr:cNvPr id="5186" name="Group 5185">
            <a:extLst>
              <a:ext uri="{FF2B5EF4-FFF2-40B4-BE49-F238E27FC236}">
                <a16:creationId xmlns:a16="http://schemas.microsoft.com/office/drawing/2014/main" id="{57524C5F-B75E-1F8F-E393-48A37915CF11}"/>
              </a:ext>
            </a:extLst>
          </xdr:cNvPr>
          <xdr:cNvGrpSpPr/>
        </xdr:nvGrpSpPr>
        <xdr:grpSpPr>
          <a:xfrm>
            <a:off x="6264053" y="1671899"/>
            <a:ext cx="2216010" cy="2138101"/>
            <a:chOff x="6264053" y="1671899"/>
            <a:chExt cx="2216010" cy="2138101"/>
          </a:xfrm>
        </xdr:grpSpPr>
        <xdr:sp macro="" textlink="">
          <xdr:nvSpPr>
            <xdr:cNvPr id="5185" name="Rectangle: Rounded Corners 5184">
              <a:extLst>
                <a:ext uri="{FF2B5EF4-FFF2-40B4-BE49-F238E27FC236}">
                  <a16:creationId xmlns:a16="http://schemas.microsoft.com/office/drawing/2014/main" id="{9394072B-6FCA-2426-EDF6-CBCAA0F7297D}"/>
                </a:ext>
              </a:extLst>
            </xdr:cNvPr>
            <xdr:cNvSpPr/>
          </xdr:nvSpPr>
          <xdr:spPr>
            <a:xfrm>
              <a:off x="6264053" y="1671899"/>
              <a:ext cx="2216010" cy="2138101"/>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graphicFrame macro="">
          <xdr:nvGraphicFramePr>
            <xdr:cNvPr id="35" name="Chart 34">
              <a:extLst>
                <a:ext uri="{FF2B5EF4-FFF2-40B4-BE49-F238E27FC236}">
                  <a16:creationId xmlns:a16="http://schemas.microsoft.com/office/drawing/2014/main" id="{728F1193-AB81-4E74-A9FC-709F6003DEA4}"/>
                </a:ext>
              </a:extLst>
            </xdr:cNvPr>
            <xdr:cNvGraphicFramePr>
              <a:graphicFrameLocks/>
            </xdr:cNvGraphicFramePr>
          </xdr:nvGraphicFramePr>
          <xdr:xfrm>
            <a:off x="6285226" y="1804248"/>
            <a:ext cx="2173664" cy="1871989"/>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
        <xdr:nvSpPr>
          <xdr:cNvPr id="34" name="TextBox 33">
            <a:extLst>
              <a:ext uri="{FF2B5EF4-FFF2-40B4-BE49-F238E27FC236}">
                <a16:creationId xmlns:a16="http://schemas.microsoft.com/office/drawing/2014/main" id="{14D66BBD-1313-4942-91B4-ED3D55510263}"/>
              </a:ext>
            </a:extLst>
          </xdr:cNvPr>
          <xdr:cNvSpPr txBox="1"/>
        </xdr:nvSpPr>
        <xdr:spPr>
          <a:xfrm>
            <a:off x="6290066" y="1744071"/>
            <a:ext cx="841621" cy="30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1">
                <a:solidFill>
                  <a:schemeClr val="tx1">
                    <a:lumMod val="50000"/>
                    <a:lumOff val="50000"/>
                  </a:schemeClr>
                </a:solidFill>
              </a:rPr>
              <a:t>Payment</a:t>
            </a:r>
          </a:p>
        </xdr:txBody>
      </xdr:sp>
    </xdr:grpSp>
    <xdr:clientData/>
  </xdr:twoCellAnchor>
  <xdr:twoCellAnchor>
    <xdr:from>
      <xdr:col>10</xdr:col>
      <xdr:colOff>123209</xdr:colOff>
      <xdr:row>26</xdr:row>
      <xdr:rowOff>12612</xdr:rowOff>
    </xdr:from>
    <xdr:to>
      <xdr:col>13</xdr:col>
      <xdr:colOff>353671</xdr:colOff>
      <xdr:row>36</xdr:row>
      <xdr:rowOff>63925</xdr:rowOff>
    </xdr:to>
    <xdr:grpSp>
      <xdr:nvGrpSpPr>
        <xdr:cNvPr id="5195" name="Group 5194">
          <a:extLst>
            <a:ext uri="{FF2B5EF4-FFF2-40B4-BE49-F238E27FC236}">
              <a16:creationId xmlns:a16="http://schemas.microsoft.com/office/drawing/2014/main" id="{36CE1713-D585-9CAA-FB7E-ED6F31C54726}"/>
            </a:ext>
          </a:extLst>
        </xdr:cNvPr>
        <xdr:cNvGrpSpPr/>
      </xdr:nvGrpSpPr>
      <xdr:grpSpPr>
        <a:xfrm>
          <a:off x="6314459" y="4663053"/>
          <a:ext cx="2219506" cy="1825578"/>
          <a:chOff x="6290280" y="5176213"/>
          <a:chExt cx="2490679" cy="1847272"/>
        </a:xfrm>
      </xdr:grpSpPr>
      <xdr:sp macro="" textlink="">
        <xdr:nvSpPr>
          <xdr:cNvPr id="5193" name="Rectangle: Rounded Corners 5192">
            <a:extLst>
              <a:ext uri="{FF2B5EF4-FFF2-40B4-BE49-F238E27FC236}">
                <a16:creationId xmlns:a16="http://schemas.microsoft.com/office/drawing/2014/main" id="{7F94CAE9-B766-64C9-2445-471DBAECC596}"/>
              </a:ext>
            </a:extLst>
          </xdr:cNvPr>
          <xdr:cNvSpPr/>
        </xdr:nvSpPr>
        <xdr:spPr>
          <a:xfrm>
            <a:off x="6290280" y="5176213"/>
            <a:ext cx="2490679" cy="1847272"/>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lstStyle/>
          <a:p>
            <a:pPr algn="l"/>
            <a:endParaRPr lang="vi-VN" sz="1100"/>
          </a:p>
        </xdr:txBody>
      </xdr:sp>
      <xdr:graphicFrame macro="">
        <xdr:nvGraphicFramePr>
          <xdr:cNvPr id="33" name="Chart 32">
            <a:extLst>
              <a:ext uri="{FF2B5EF4-FFF2-40B4-BE49-F238E27FC236}">
                <a16:creationId xmlns:a16="http://schemas.microsoft.com/office/drawing/2014/main" id="{C13092C0-EBAE-4716-A715-417ABDBE5967}"/>
              </a:ext>
            </a:extLst>
          </xdr:cNvPr>
          <xdr:cNvGraphicFramePr>
            <a:graphicFrameLocks/>
          </xdr:cNvGraphicFramePr>
        </xdr:nvGraphicFramePr>
        <xdr:xfrm>
          <a:off x="6382226" y="5267169"/>
          <a:ext cx="2341006" cy="167934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6" name="TextBox 35">
            <a:extLst>
              <a:ext uri="{FF2B5EF4-FFF2-40B4-BE49-F238E27FC236}">
                <a16:creationId xmlns:a16="http://schemas.microsoft.com/office/drawing/2014/main" id="{A1BD0B52-5CA7-2B31-0EE9-AD464DAE248E}"/>
              </a:ext>
            </a:extLst>
          </xdr:cNvPr>
          <xdr:cNvSpPr txBox="1"/>
        </xdr:nvSpPr>
        <xdr:spPr>
          <a:xfrm>
            <a:off x="6315414" y="5271616"/>
            <a:ext cx="1480186" cy="281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vi-VN" sz="1200" b="1">
                <a:solidFill>
                  <a:schemeClr val="tx1">
                    <a:lumMod val="50000"/>
                    <a:lumOff val="50000"/>
                  </a:schemeClr>
                </a:solidFill>
              </a:rPr>
              <a:t>Customer Type</a:t>
            </a:r>
          </a:p>
        </xdr:txBody>
      </xdr:sp>
    </xdr:grpSp>
    <xdr:clientData/>
  </xdr:twoCellAnchor>
  <xdr:twoCellAnchor>
    <xdr:from>
      <xdr:col>2</xdr:col>
      <xdr:colOff>548409</xdr:colOff>
      <xdr:row>26</xdr:row>
      <xdr:rowOff>3050</xdr:rowOff>
    </xdr:from>
    <xdr:to>
      <xdr:col>9</xdr:col>
      <xdr:colOff>653744</xdr:colOff>
      <xdr:row>36</xdr:row>
      <xdr:rowOff>13310</xdr:rowOff>
    </xdr:to>
    <xdr:sp macro="" textlink="">
      <xdr:nvSpPr>
        <xdr:cNvPr id="5197" name="Rectangle: Rounded Corners 5196">
          <a:extLst>
            <a:ext uri="{FF2B5EF4-FFF2-40B4-BE49-F238E27FC236}">
              <a16:creationId xmlns:a16="http://schemas.microsoft.com/office/drawing/2014/main" id="{32798847-0EEA-8CF9-7222-5C7E8C2BC0A2}"/>
            </a:ext>
          </a:extLst>
        </xdr:cNvPr>
        <xdr:cNvSpPr>
          <a:spLocks/>
        </xdr:cNvSpPr>
      </xdr:nvSpPr>
      <xdr:spPr>
        <a:xfrm>
          <a:off x="1435121" y="4653996"/>
          <a:ext cx="4710515" cy="1783683"/>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fPrintsWithSheet="0"/>
  </xdr:twoCellAnchor>
  <xdr:twoCellAnchor>
    <xdr:from>
      <xdr:col>2</xdr:col>
      <xdr:colOff>635001</xdr:colOff>
      <xdr:row>26</xdr:row>
      <xdr:rowOff>150309</xdr:rowOff>
    </xdr:from>
    <xdr:to>
      <xdr:col>9</xdr:col>
      <xdr:colOff>584490</xdr:colOff>
      <xdr:row>35</xdr:row>
      <xdr:rowOff>129887</xdr:rowOff>
    </xdr:to>
    <xdr:graphicFrame macro="">
      <xdr:nvGraphicFramePr>
        <xdr:cNvPr id="31" name="Chart 30">
          <a:extLst>
            <a:ext uri="{FF2B5EF4-FFF2-40B4-BE49-F238E27FC236}">
              <a16:creationId xmlns:a16="http://schemas.microsoft.com/office/drawing/2014/main" id="{64D6B088-CFB2-4808-9631-4A833AF0E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fPrintsWithSheet="0"/>
  </xdr:twoCellAnchor>
  <xdr:twoCellAnchor>
    <xdr:from>
      <xdr:col>2</xdr:col>
      <xdr:colOff>557802</xdr:colOff>
      <xdr:row>26</xdr:row>
      <xdr:rowOff>87633</xdr:rowOff>
    </xdr:from>
    <xdr:to>
      <xdr:col>4</xdr:col>
      <xdr:colOff>235741</xdr:colOff>
      <xdr:row>28</xdr:row>
      <xdr:rowOff>52196</xdr:rowOff>
    </xdr:to>
    <xdr:sp macro="" textlink="">
      <xdr:nvSpPr>
        <xdr:cNvPr id="32" name="TextBox 31">
          <a:extLst>
            <a:ext uri="{FF2B5EF4-FFF2-40B4-BE49-F238E27FC236}">
              <a16:creationId xmlns:a16="http://schemas.microsoft.com/office/drawing/2014/main" id="{8872D543-5358-A82F-12F3-A12DD4EDE124}"/>
            </a:ext>
          </a:extLst>
        </xdr:cNvPr>
        <xdr:cNvSpPr txBox="1">
          <a:spLocks/>
        </xdr:cNvSpPr>
      </xdr:nvSpPr>
      <xdr:spPr>
        <a:xfrm>
          <a:off x="1444514" y="4738579"/>
          <a:ext cx="993704" cy="319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50000"/>
                  <a:lumOff val="50000"/>
                </a:schemeClr>
              </a:solidFill>
            </a:rPr>
            <a:t>Sales</a:t>
          </a:r>
          <a:r>
            <a:rPr lang="en-US" sz="1200" b="1" baseline="0">
              <a:solidFill>
                <a:schemeClr val="tx1">
                  <a:lumMod val="50000"/>
                  <a:lumOff val="50000"/>
                </a:schemeClr>
              </a:solidFill>
            </a:rPr>
            <a:t> by Day</a:t>
          </a:r>
          <a:endParaRPr lang="vi-VN" sz="1200" b="1">
            <a:solidFill>
              <a:schemeClr val="tx1">
                <a:lumMod val="50000"/>
                <a:lumOff val="50000"/>
              </a:schemeClr>
            </a:solidFill>
          </a:endParaRPr>
        </a:p>
      </xdr:txBody>
    </xdr:sp>
    <xdr:clientData fPrintsWithSheet="0"/>
  </xdr:twoCellAnchor>
  <xdr:twoCellAnchor>
    <xdr:from>
      <xdr:col>4</xdr:col>
      <xdr:colOff>150414</xdr:colOff>
      <xdr:row>26</xdr:row>
      <xdr:rowOff>132629</xdr:rowOff>
    </xdr:from>
    <xdr:to>
      <xdr:col>4</xdr:col>
      <xdr:colOff>328936</xdr:colOff>
      <xdr:row>27</xdr:row>
      <xdr:rowOff>139758</xdr:rowOff>
    </xdr:to>
    <xdr:pic>
      <xdr:nvPicPr>
        <xdr:cNvPr id="57" name="Graphic 56" descr="Flip calendar with solid fill">
          <a:extLst>
            <a:ext uri="{FF2B5EF4-FFF2-40B4-BE49-F238E27FC236}">
              <a16:creationId xmlns:a16="http://schemas.microsoft.com/office/drawing/2014/main" id="{A604250A-407F-1B88-23E5-A85A378D8AC6}"/>
            </a:ext>
          </a:extLst>
        </xdr:cNvPr>
        <xdr:cNvPicPr>
          <a:picLocks/>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352891" y="4783575"/>
          <a:ext cx="178522" cy="184471"/>
        </a:xfrm>
        <a:prstGeom prst="rect">
          <a:avLst/>
        </a:prstGeom>
      </xdr:spPr>
    </xdr:pic>
    <xdr:clientData fLocksWithSheet="0" fPrintsWithSheet="0"/>
  </xdr:twoCellAnchor>
  <xdr:twoCellAnchor>
    <xdr:from>
      <xdr:col>1</xdr:col>
      <xdr:colOff>105833</xdr:colOff>
      <xdr:row>1</xdr:row>
      <xdr:rowOff>66780</xdr:rowOff>
    </xdr:from>
    <xdr:to>
      <xdr:col>19</xdr:col>
      <xdr:colOff>511526</xdr:colOff>
      <xdr:row>4</xdr:row>
      <xdr:rowOff>44302</xdr:rowOff>
    </xdr:to>
    <xdr:sp macro="" textlink="">
      <xdr:nvSpPr>
        <xdr:cNvPr id="5146" name="Rectangle: Rounded Corners 5145">
          <a:extLst>
            <a:ext uri="{FF2B5EF4-FFF2-40B4-BE49-F238E27FC236}">
              <a16:creationId xmlns:a16="http://schemas.microsoft.com/office/drawing/2014/main" id="{FC23EFCC-03DF-A5AC-8782-573BED7D8A06}"/>
            </a:ext>
          </a:extLst>
        </xdr:cNvPr>
        <xdr:cNvSpPr/>
      </xdr:nvSpPr>
      <xdr:spPr>
        <a:xfrm>
          <a:off x="335905" y="241635"/>
          <a:ext cx="12332650" cy="538899"/>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lumMod val="50000"/>
                  <a:lumOff val="50000"/>
                </a:schemeClr>
              </a:solidFill>
            </a:rPr>
            <a:t>Overview</a:t>
          </a:r>
          <a:r>
            <a:rPr lang="en-US" sz="1600" b="1" baseline="0">
              <a:solidFill>
                <a:schemeClr val="tx1">
                  <a:lumMod val="50000"/>
                  <a:lumOff val="50000"/>
                </a:schemeClr>
              </a:solidFill>
            </a:rPr>
            <a:t> Dashboard</a:t>
          </a:r>
        </a:p>
        <a:p>
          <a:pPr algn="l"/>
          <a:r>
            <a:rPr lang="en-US" sz="1050" b="1" i="1" baseline="0">
              <a:solidFill>
                <a:srgbClr val="0FB4C1"/>
              </a:solidFill>
            </a:rPr>
            <a:t>by Ngoc Anh</a:t>
          </a:r>
          <a:endParaRPr lang="vi-VN" sz="1050" b="1" i="1">
            <a:solidFill>
              <a:srgbClr val="0FB4C1"/>
            </a:solidFill>
          </a:endParaRPr>
        </a:p>
      </xdr:txBody>
    </xdr:sp>
    <xdr:clientData/>
  </xdr:twoCellAnchor>
  <xdr:twoCellAnchor>
    <xdr:from>
      <xdr:col>13</xdr:col>
      <xdr:colOff>447454</xdr:colOff>
      <xdr:row>17</xdr:row>
      <xdr:rowOff>49480</xdr:rowOff>
    </xdr:from>
    <xdr:to>
      <xdr:col>19</xdr:col>
      <xdr:colOff>509671</xdr:colOff>
      <xdr:row>36</xdr:row>
      <xdr:rowOff>56446</xdr:rowOff>
    </xdr:to>
    <xdr:grpSp>
      <xdr:nvGrpSpPr>
        <xdr:cNvPr id="5214" name="Group 5213">
          <a:extLst>
            <a:ext uri="{FF2B5EF4-FFF2-40B4-BE49-F238E27FC236}">
              <a16:creationId xmlns:a16="http://schemas.microsoft.com/office/drawing/2014/main" id="{A48234F3-80F2-5179-1E86-ABC9CB4021A3}"/>
            </a:ext>
          </a:extLst>
        </xdr:cNvPr>
        <xdr:cNvGrpSpPr/>
      </xdr:nvGrpSpPr>
      <xdr:grpSpPr>
        <a:xfrm>
          <a:off x="8627748" y="3103083"/>
          <a:ext cx="4040305" cy="3378069"/>
          <a:chOff x="8631898" y="3917948"/>
          <a:chExt cx="4244492" cy="2516720"/>
        </a:xfrm>
      </xdr:grpSpPr>
      <xdr:sp macro="" textlink="">
        <xdr:nvSpPr>
          <xdr:cNvPr id="5207" name="Rectangle: Rounded Corners 5206">
            <a:extLst>
              <a:ext uri="{FF2B5EF4-FFF2-40B4-BE49-F238E27FC236}">
                <a16:creationId xmlns:a16="http://schemas.microsoft.com/office/drawing/2014/main" id="{A7E3559D-09C3-D687-7E68-85A8EEBBFABB}"/>
              </a:ext>
            </a:extLst>
          </xdr:cNvPr>
          <xdr:cNvSpPr/>
        </xdr:nvSpPr>
        <xdr:spPr>
          <a:xfrm>
            <a:off x="8631898" y="3922890"/>
            <a:ext cx="4244492" cy="2511778"/>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grpSp>
        <xdr:nvGrpSpPr>
          <xdr:cNvPr id="5208" name="Group 5207">
            <a:extLst>
              <a:ext uri="{FF2B5EF4-FFF2-40B4-BE49-F238E27FC236}">
                <a16:creationId xmlns:a16="http://schemas.microsoft.com/office/drawing/2014/main" id="{6B1C1FE5-1A19-43E9-A260-B81AEE34C592}"/>
              </a:ext>
            </a:extLst>
          </xdr:cNvPr>
          <xdr:cNvGrpSpPr/>
        </xdr:nvGrpSpPr>
        <xdr:grpSpPr>
          <a:xfrm>
            <a:off x="8756136" y="3917948"/>
            <a:ext cx="4007366" cy="2442312"/>
            <a:chOff x="8974321" y="2541196"/>
            <a:chExt cx="4005148" cy="2485259"/>
          </a:xfrm>
        </xdr:grpSpPr>
        <xdr:graphicFrame macro="">
          <xdr:nvGraphicFramePr>
            <xdr:cNvPr id="5209" name="Chart 5208">
              <a:extLst>
                <a:ext uri="{FF2B5EF4-FFF2-40B4-BE49-F238E27FC236}">
                  <a16:creationId xmlns:a16="http://schemas.microsoft.com/office/drawing/2014/main" id="{027CA701-C5E4-37DA-E981-BA9F819A8E55}"/>
                </a:ext>
              </a:extLst>
            </xdr:cNvPr>
            <xdr:cNvGraphicFramePr>
              <a:graphicFrameLocks noChangeAspect="1"/>
            </xdr:cNvGraphicFramePr>
          </xdr:nvGraphicFramePr>
          <xdr:xfrm>
            <a:off x="8974321" y="2629293"/>
            <a:ext cx="4005148" cy="2397162"/>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5210" name="TextBox 5209">
              <a:extLst>
                <a:ext uri="{FF2B5EF4-FFF2-40B4-BE49-F238E27FC236}">
                  <a16:creationId xmlns:a16="http://schemas.microsoft.com/office/drawing/2014/main" id="{6D745D4D-06AE-E023-0351-785A2BF37066}"/>
                </a:ext>
              </a:extLst>
            </xdr:cNvPr>
            <xdr:cNvSpPr txBox="1"/>
          </xdr:nvSpPr>
          <xdr:spPr>
            <a:xfrm>
              <a:off x="9002336" y="2650270"/>
              <a:ext cx="711154" cy="306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200" b="1">
                  <a:solidFill>
                    <a:schemeClr val="tx1">
                      <a:lumMod val="50000"/>
                      <a:lumOff val="50000"/>
                    </a:schemeClr>
                  </a:solidFill>
                </a:rPr>
                <a:t>Month</a:t>
              </a:r>
            </a:p>
          </xdr:txBody>
        </xdr:sp>
        <mc:AlternateContent xmlns:mc="http://schemas.openxmlformats.org/markup-compatibility/2006">
          <mc:Choice xmlns:a14="http://schemas.microsoft.com/office/drawing/2010/main" Requires="a14">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11791397" y="2549203"/>
                  <a:ext cx="757859" cy="34455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vi-VN" sz="800" b="0" i="0" u="none" strike="noStrike" baseline="0">
                      <a:solidFill>
                        <a:srgbClr val="000000"/>
                      </a:solidFill>
                      <a:latin typeface="Segoe UI"/>
                      <a:cs typeface="Segoe UI"/>
                    </a:rPr>
                    <a:t>% Profit</a:t>
                  </a:r>
                </a:p>
              </xdr:txBody>
            </xdr:sp>
          </mc:Choice>
          <mc:Fallback/>
        </mc:AlternateContent>
        <mc:AlternateContent xmlns:mc="http://schemas.openxmlformats.org/markup-compatibility/2006">
          <mc:Choice xmlns:a14="http://schemas.microsoft.com/office/drawing/2010/main" Requires="a14">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11033539" y="2541196"/>
                  <a:ext cx="757859" cy="3462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vi-VN" sz="800" b="0" i="0" u="none" strike="noStrike" baseline="0">
                      <a:solidFill>
                        <a:srgbClr val="000000"/>
                      </a:solidFill>
                      <a:latin typeface="Segoe UI"/>
                      <a:cs typeface="Segoe UI"/>
                    </a:rPr>
                    <a:t>Profit</a:t>
                  </a:r>
                </a:p>
              </xdr:txBody>
            </xdr:sp>
          </mc:Choice>
          <mc:Fallback/>
        </mc:AlternateContent>
        <mc:AlternateContent xmlns:mc="http://schemas.openxmlformats.org/markup-compatibility/2006">
          <mc:Choice xmlns:a14="http://schemas.microsoft.com/office/drawing/2010/main" Requires="a14">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10186780" y="2541196"/>
                  <a:ext cx="757859" cy="34621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vi-VN" sz="800" b="0" i="0" u="none" strike="noStrike" baseline="0">
                      <a:solidFill>
                        <a:srgbClr val="000000"/>
                      </a:solidFill>
                      <a:latin typeface="Segoe UI"/>
                      <a:cs typeface="Segoe UI"/>
                    </a:rPr>
                    <a:t>Sales</a:t>
                  </a:r>
                </a:p>
              </xdr:txBody>
            </xdr:sp>
          </mc:Choice>
          <mc:Fallback/>
        </mc:AlternateContent>
      </xdr:grpSp>
    </xdr:grpSp>
    <xdr:clientData/>
  </xdr:twoCellAnchor>
  <xdr:twoCellAnchor>
    <xdr:from>
      <xdr:col>13</xdr:col>
      <xdr:colOff>451184</xdr:colOff>
      <xdr:row>4</xdr:row>
      <xdr:rowOff>133685</xdr:rowOff>
    </xdr:from>
    <xdr:to>
      <xdr:col>17</xdr:col>
      <xdr:colOff>292435</xdr:colOff>
      <xdr:row>16</xdr:row>
      <xdr:rowOff>83552</xdr:rowOff>
    </xdr:to>
    <xdr:grpSp>
      <xdr:nvGrpSpPr>
        <xdr:cNvPr id="5221" name="Group 5220">
          <a:extLst>
            <a:ext uri="{FF2B5EF4-FFF2-40B4-BE49-F238E27FC236}">
              <a16:creationId xmlns:a16="http://schemas.microsoft.com/office/drawing/2014/main" id="{1612ECBF-3FE8-8F43-4FC8-A4918600658B}"/>
            </a:ext>
          </a:extLst>
        </xdr:cNvPr>
        <xdr:cNvGrpSpPr/>
      </xdr:nvGrpSpPr>
      <xdr:grpSpPr>
        <a:xfrm>
          <a:off x="8631478" y="880744"/>
          <a:ext cx="2493310" cy="2078984"/>
          <a:chOff x="8472238" y="751973"/>
          <a:chExt cx="2606842" cy="2656974"/>
        </a:xfrm>
      </xdr:grpSpPr>
      <xdr:sp macro="" textlink="">
        <xdr:nvSpPr>
          <xdr:cNvPr id="5219" name="Rectangle: Rounded Corners 5218">
            <a:extLst>
              <a:ext uri="{FF2B5EF4-FFF2-40B4-BE49-F238E27FC236}">
                <a16:creationId xmlns:a16="http://schemas.microsoft.com/office/drawing/2014/main" id="{9185F5E8-D80B-C6FC-9A7F-18EA8C27CF49}"/>
              </a:ext>
            </a:extLst>
          </xdr:cNvPr>
          <xdr:cNvSpPr/>
        </xdr:nvSpPr>
        <xdr:spPr>
          <a:xfrm>
            <a:off x="8472238" y="751973"/>
            <a:ext cx="2606842" cy="2656974"/>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A75BB1C4-BE85-4BD6-AADE-2F89B3A6A1EF}"/>
                  </a:ext>
                </a:extLst>
              </xdr:cNvPr>
              <xdr:cNvGraphicFramePr/>
            </xdr:nvGraphicFramePr>
            <xdr:xfrm>
              <a:off x="8564513" y="844212"/>
              <a:ext cx="2431014" cy="2439406"/>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564513" y="844212"/>
                <a:ext cx="2431014" cy="2439406"/>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17</xdr:col>
      <xdr:colOff>443986</xdr:colOff>
      <xdr:row>5</xdr:row>
      <xdr:rowOff>2002</xdr:rowOff>
    </xdr:from>
    <xdr:to>
      <xdr:col>19</xdr:col>
      <xdr:colOff>474959</xdr:colOff>
      <xdr:row>16</xdr:row>
      <xdr:rowOff>10324</xdr:rowOff>
    </xdr:to>
    <xdr:sp macro="" textlink="">
      <xdr:nvSpPr>
        <xdr:cNvPr id="5227" name="Flowchart: Display 5226">
          <a:extLst>
            <a:ext uri="{FF2B5EF4-FFF2-40B4-BE49-F238E27FC236}">
              <a16:creationId xmlns:a16="http://schemas.microsoft.com/office/drawing/2014/main" id="{BEFEA615-686E-9EBF-6750-28FAA2EE2178}"/>
            </a:ext>
          </a:extLst>
        </xdr:cNvPr>
        <xdr:cNvSpPr/>
      </xdr:nvSpPr>
      <xdr:spPr>
        <a:xfrm rot="16200000">
          <a:off x="10950881" y="1214213"/>
          <a:ext cx="1939135" cy="1352599"/>
        </a:xfrm>
        <a:prstGeom prst="flowChartDisplay">
          <a:avLst/>
        </a:prstGeom>
        <a:noFill/>
        <a:ln w="9525">
          <a:solidFill>
            <a:srgbClr val="0FB4C1"/>
          </a:solidFill>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18</xdr:col>
      <xdr:colOff>100968</xdr:colOff>
      <xdr:row>9</xdr:row>
      <xdr:rowOff>150066</xdr:rowOff>
    </xdr:from>
    <xdr:to>
      <xdr:col>18</xdr:col>
      <xdr:colOff>523760</xdr:colOff>
      <xdr:row>11</xdr:row>
      <xdr:rowOff>46350</xdr:rowOff>
    </xdr:to>
    <xdr:sp macro="" textlink="Calculate!S11">
      <xdr:nvSpPr>
        <xdr:cNvPr id="4" name="TextBox 3">
          <a:extLst>
            <a:ext uri="{FF2B5EF4-FFF2-40B4-BE49-F238E27FC236}">
              <a16:creationId xmlns:a16="http://schemas.microsoft.com/office/drawing/2014/main" id="{C7AB7196-6E8F-9ED5-E9D3-781228D16655}"/>
            </a:ext>
          </a:extLst>
        </xdr:cNvPr>
        <xdr:cNvSpPr txBox="1"/>
      </xdr:nvSpPr>
      <xdr:spPr>
        <a:xfrm>
          <a:off x="11517063" y="1776964"/>
          <a:ext cx="422792" cy="248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41F3A55-BB9C-470D-A491-4515DD94E621}" type="TxLink">
            <a:rPr lang="en-US" sz="1100" b="1" i="0" u="none" strike="noStrike">
              <a:solidFill>
                <a:srgbClr val="70D065"/>
              </a:solidFill>
              <a:latin typeface="Arial"/>
              <a:ea typeface="+mn-ea"/>
              <a:cs typeface="Arial"/>
            </a:rPr>
            <a:pPr marL="0" indent="0" algn="ctr"/>
            <a:t>559</a:t>
          </a:fld>
          <a:endParaRPr lang="vi-VN" sz="1200" b="1" i="0" u="none" strike="noStrike">
            <a:solidFill>
              <a:srgbClr val="70D065"/>
            </a:solidFill>
            <a:latin typeface="Arial"/>
            <a:ea typeface="+mn-ea"/>
            <a:cs typeface="Arial"/>
          </a:endParaRPr>
        </a:p>
      </xdr:txBody>
    </xdr:sp>
    <xdr:clientData/>
  </xdr:twoCellAnchor>
  <xdr:twoCellAnchor>
    <xdr:from>
      <xdr:col>18</xdr:col>
      <xdr:colOff>378513</xdr:colOff>
      <xdr:row>9</xdr:row>
      <xdr:rowOff>144875</xdr:rowOff>
    </xdr:from>
    <xdr:to>
      <xdr:col>19</xdr:col>
      <xdr:colOff>268832</xdr:colOff>
      <xdr:row>11</xdr:row>
      <xdr:rowOff>41159</xdr:rowOff>
    </xdr:to>
    <xdr:sp macro="" textlink="">
      <xdr:nvSpPr>
        <xdr:cNvPr id="6" name="TextBox 5">
          <a:extLst>
            <a:ext uri="{FF2B5EF4-FFF2-40B4-BE49-F238E27FC236}">
              <a16:creationId xmlns:a16="http://schemas.microsoft.com/office/drawing/2014/main" id="{6F8BDB11-22C8-FB2A-A4C4-34EC3565A8B5}"/>
            </a:ext>
          </a:extLst>
        </xdr:cNvPr>
        <xdr:cNvSpPr txBox="1"/>
      </xdr:nvSpPr>
      <xdr:spPr>
        <a:xfrm>
          <a:off x="11794608" y="1771773"/>
          <a:ext cx="548494" cy="248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vi-VN" sz="1100" b="1" i="0" u="none" strike="noStrike">
              <a:solidFill>
                <a:srgbClr val="70D065"/>
              </a:solidFill>
              <a:latin typeface="Arial"/>
              <a:ea typeface="+mn-ea"/>
              <a:cs typeface="Arial"/>
            </a:rPr>
            <a:t>items</a:t>
          </a:r>
          <a:endParaRPr lang="en-US" sz="1100" b="1" i="0" u="none" strike="noStrike">
            <a:solidFill>
              <a:srgbClr val="70D065"/>
            </a:solidFill>
            <a:latin typeface="Arial"/>
            <a:ea typeface="+mn-ea"/>
            <a:cs typeface="Arial"/>
          </a:endParaRPr>
        </a:p>
      </xdr:txBody>
    </xdr:sp>
    <xdr:clientData/>
  </xdr:twoCellAnchor>
  <xdr:twoCellAnchor>
    <xdr:from>
      <xdr:col>1</xdr:col>
      <xdr:colOff>105833</xdr:colOff>
      <xdr:row>25</xdr:row>
      <xdr:rowOff>158749</xdr:rowOff>
    </xdr:from>
    <xdr:to>
      <xdr:col>2</xdr:col>
      <xdr:colOff>492571</xdr:colOff>
      <xdr:row>36</xdr:row>
      <xdr:rowOff>32774</xdr:rowOff>
    </xdr:to>
    <xdr:grpSp>
      <xdr:nvGrpSpPr>
        <xdr:cNvPr id="25" name="Group 24">
          <a:extLst>
            <a:ext uri="{FF2B5EF4-FFF2-40B4-BE49-F238E27FC236}">
              <a16:creationId xmlns:a16="http://schemas.microsoft.com/office/drawing/2014/main" id="{EC011607-938A-4FB6-BB44-18AA83DD36D2}"/>
            </a:ext>
          </a:extLst>
        </xdr:cNvPr>
        <xdr:cNvGrpSpPr/>
      </xdr:nvGrpSpPr>
      <xdr:grpSpPr>
        <a:xfrm>
          <a:off x="329951" y="4631764"/>
          <a:ext cx="1049752" cy="1825716"/>
          <a:chOff x="329951" y="4631764"/>
          <a:chExt cx="1049752" cy="1825716"/>
        </a:xfrm>
      </xdr:grpSpPr>
      <xdr:sp macro="" textlink="">
        <xdr:nvSpPr>
          <xdr:cNvPr id="19" name="Rectangle: Rounded Corners 18">
            <a:extLst>
              <a:ext uri="{FF2B5EF4-FFF2-40B4-BE49-F238E27FC236}">
                <a16:creationId xmlns:a16="http://schemas.microsoft.com/office/drawing/2014/main" id="{0817F566-EE15-47B0-99C0-B92E709E8DC2}"/>
              </a:ext>
            </a:extLst>
          </xdr:cNvPr>
          <xdr:cNvSpPr/>
        </xdr:nvSpPr>
        <xdr:spPr>
          <a:xfrm>
            <a:off x="329951" y="4631764"/>
            <a:ext cx="1049752" cy="1825716"/>
          </a:xfrm>
          <a:prstGeom prst="roundRect">
            <a:avLst>
              <a:gd name="adj" fmla="val 1178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mc:AlternateContent xmlns:mc="http://schemas.openxmlformats.org/markup-compatibility/2006" xmlns:a14="http://schemas.microsoft.com/office/drawing/2010/main">
        <mc:Choice Requires="a14">
          <xdr:graphicFrame macro="">
            <xdr:nvGraphicFramePr>
              <xdr:cNvPr id="11" name="Product Line">
                <a:extLst>
                  <a:ext uri="{FF2B5EF4-FFF2-40B4-BE49-F238E27FC236}">
                    <a16:creationId xmlns:a16="http://schemas.microsoft.com/office/drawing/2014/main" id="{12D89A18-3B77-E41B-D2DB-219608C1F5D7}"/>
                  </a:ext>
                </a:extLst>
              </xdr:cNvPr>
              <xdr:cNvGraphicFramePr/>
            </xdr:nvGraphicFramePr>
            <xdr:xfrm>
              <a:off x="370401" y="4679882"/>
              <a:ext cx="956901" cy="174058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70401" y="4679882"/>
                <a:ext cx="956901" cy="174058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80.805897685183" createdVersion="8" refreshedVersion="8" minRefreshableVersion="3" recordCount="731" xr:uid="{753D9734-32F5-4D63-BDF2-C4726CF2536C}">
  <cacheSource type="worksheet">
    <worksheetSource name="Table1_1"/>
  </cacheSource>
  <cacheFields count="18">
    <cacheField name="Date" numFmtId="14">
      <sharedItems containsSemiMixedTypes="0" containsNonDate="0" containsDate="1" containsString="0" minDate="2023-01-01T00:00:00" maxDate="2025-01-01T00:00:00"/>
    </cacheField>
    <cacheField name="Invoice ID" numFmtId="0">
      <sharedItems/>
    </cacheField>
    <cacheField name="Customer Type" numFmtId="0">
      <sharedItems count="2">
        <s v="Normal"/>
        <s v="Member"/>
      </sharedItems>
    </cacheField>
    <cacheField name="Gender" numFmtId="0">
      <sharedItems/>
    </cacheField>
    <cacheField name="Payment Method" numFmtId="0">
      <sharedItems count="3">
        <s v="Ewallet"/>
        <s v="Cash"/>
        <s v="Credit Card"/>
      </sharedItems>
    </cacheField>
    <cacheField name="City" numFmtId="0">
      <sharedItems count="3">
        <s v="Da Nang"/>
        <s v="Ho Chi Minh"/>
        <s v="Ha Noi"/>
      </sharedItems>
    </cacheField>
    <cacheField name="Product Line" numFmtId="0">
      <sharedItems count="6">
        <s v="Health and beauty"/>
        <s v="Food and beverages"/>
        <s v="Sports and travel"/>
        <s v="Fashion accessories"/>
        <s v="Electronic accessories"/>
        <s v="Home and lifestyle"/>
      </sharedItems>
    </cacheField>
    <cacheField name="Product Name" numFmtId="0">
      <sharedItems count="18">
        <s v="Shampoo"/>
        <s v="Cookies"/>
        <s v="Backpack"/>
        <s v="Sneakers"/>
        <s v="Necklace"/>
        <s v="Sunglasses"/>
        <s v="Power bank"/>
        <s v="Watch"/>
        <s v="Candle"/>
        <s v="Tennis racket"/>
        <s v="Wall decor"/>
        <s v="Headphones"/>
        <s v="Phone case"/>
        <s v="Lipstick"/>
        <s v="Instant noodles"/>
        <s v="Bottled juice"/>
        <s v="Storage box"/>
        <s v="Face cream"/>
      </sharedItems>
    </cacheField>
    <cacheField name="% Discount" numFmtId="9">
      <sharedItems containsSemiMixedTypes="0" containsString="0" containsNumber="1" minValue="0" maxValue="0.08"/>
    </cacheField>
    <cacheField name="Unit Cost" numFmtId="164">
      <sharedItems containsSemiMixedTypes="0" containsString="0" containsNumber="1" containsInteger="1" minValue="20556" maxValue="391311"/>
    </cacheField>
    <cacheField name="Quantity" numFmtId="0">
      <sharedItems containsSemiMixedTypes="0" containsString="0" containsNumber="1" containsInteger="1" minValue="1" maxValue="8"/>
    </cacheField>
    <cacheField name="Unit Price" numFmtId="164">
      <sharedItems containsSemiMixedTypes="0" containsString="0" containsNumber="1" containsInteger="1" minValue="23828" maxValue="469177"/>
    </cacheField>
    <cacheField name="Cogs" numFmtId="164">
      <sharedItems containsSemiMixedTypes="0" containsString="0" containsNumber="1" containsInteger="1" minValue="20556" maxValue="3119864"/>
    </cacheField>
    <cacheField name="Sales" numFmtId="164">
      <sharedItems containsSemiMixedTypes="0" containsString="0" containsNumber="1" minValue="23828" maxValue="3753416"/>
    </cacheField>
    <cacheField name="Profit" numFmtId="164">
      <sharedItems containsSemiMixedTypes="0" containsString="0" containsNumber="1" minValue="2421.0399999999936" maxValue="633552"/>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347562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d v="2023-01-01T00:00:00"/>
    <s v="INV456803"/>
    <x v="0"/>
    <s v="Female"/>
    <x v="0"/>
    <x v="0"/>
    <x v="0"/>
    <x v="0"/>
    <n v="7.0000000000000007E-2"/>
    <n v="85520"/>
    <n v="4"/>
    <n v="98379"/>
    <n v="342080"/>
    <n v="365969.87999999995"/>
    <n v="23889.879999999946"/>
    <x v="0"/>
    <x v="0"/>
    <x v="0"/>
  </r>
  <r>
    <d v="2023-01-02T00:00:00"/>
    <s v="INV675816"/>
    <x v="0"/>
    <s v="Female"/>
    <x v="0"/>
    <x v="0"/>
    <x v="1"/>
    <x v="1"/>
    <n v="0"/>
    <n v="34625"/>
    <n v="8"/>
    <n v="40458"/>
    <n v="277000"/>
    <n v="323664"/>
    <n v="46664"/>
    <x v="1"/>
    <x v="0"/>
    <x v="0"/>
  </r>
  <r>
    <d v="2023-01-03T00:00:00"/>
    <s v="INV701539"/>
    <x v="0"/>
    <s v="Female"/>
    <x v="0"/>
    <x v="1"/>
    <x v="2"/>
    <x v="2"/>
    <n v="0"/>
    <n v="227222"/>
    <n v="5"/>
    <n v="255106"/>
    <n v="1136110"/>
    <n v="1275530"/>
    <n v="139420"/>
    <x v="2"/>
    <x v="0"/>
    <x v="0"/>
  </r>
  <r>
    <d v="2023-01-04T00:00:00"/>
    <s v="INV507017"/>
    <x v="0"/>
    <s v="Female"/>
    <x v="0"/>
    <x v="0"/>
    <x v="2"/>
    <x v="3"/>
    <n v="0"/>
    <n v="147865"/>
    <n v="8"/>
    <n v="176455"/>
    <n v="1182920"/>
    <n v="1411640"/>
    <n v="228720"/>
    <x v="3"/>
    <x v="0"/>
    <x v="0"/>
  </r>
  <r>
    <d v="2023-01-05T00:00:00"/>
    <s v="INV778953"/>
    <x v="0"/>
    <s v="Male"/>
    <x v="1"/>
    <x v="1"/>
    <x v="3"/>
    <x v="4"/>
    <n v="0"/>
    <n v="222919"/>
    <n v="1"/>
    <n v="265917"/>
    <n v="222919"/>
    <n v="265917"/>
    <n v="42998"/>
    <x v="4"/>
    <x v="0"/>
    <x v="0"/>
  </r>
  <r>
    <d v="2023-01-06T00:00:00"/>
    <s v="INV827730"/>
    <x v="0"/>
    <s v="Male"/>
    <x v="0"/>
    <x v="0"/>
    <x v="0"/>
    <x v="0"/>
    <n v="0"/>
    <n v="169559"/>
    <n v="1"/>
    <n v="195535"/>
    <n v="169559"/>
    <n v="195535"/>
    <n v="25976"/>
    <x v="5"/>
    <x v="0"/>
    <x v="0"/>
  </r>
  <r>
    <d v="2023-01-07T00:00:00"/>
    <s v="INV993793"/>
    <x v="0"/>
    <s v="Male"/>
    <x v="0"/>
    <x v="2"/>
    <x v="3"/>
    <x v="5"/>
    <n v="0"/>
    <n v="99972"/>
    <n v="7"/>
    <n v="116492"/>
    <n v="699804"/>
    <n v="815444"/>
    <n v="115640"/>
    <x v="6"/>
    <x v="0"/>
    <x v="0"/>
  </r>
  <r>
    <d v="2023-01-08T00:00:00"/>
    <s v="INV172624"/>
    <x v="0"/>
    <s v="Female"/>
    <x v="2"/>
    <x v="0"/>
    <x v="0"/>
    <x v="0"/>
    <n v="0"/>
    <n v="159537"/>
    <n v="2"/>
    <n v="192721"/>
    <n v="319074"/>
    <n v="385442"/>
    <n v="66368"/>
    <x v="7"/>
    <x v="0"/>
    <x v="0"/>
  </r>
  <r>
    <d v="2023-01-09T00:00:00"/>
    <s v="INV689711"/>
    <x v="0"/>
    <s v="Female"/>
    <x v="0"/>
    <x v="0"/>
    <x v="4"/>
    <x v="6"/>
    <n v="0"/>
    <n v="238306"/>
    <n v="5"/>
    <n v="262567"/>
    <n v="1191530"/>
    <n v="1312835"/>
    <n v="121305"/>
    <x v="8"/>
    <x v="0"/>
    <x v="0"/>
  </r>
  <r>
    <d v="2023-01-10T00:00:00"/>
    <s v="INV669215"/>
    <x v="0"/>
    <s v="Female"/>
    <x v="0"/>
    <x v="0"/>
    <x v="3"/>
    <x v="7"/>
    <n v="0"/>
    <n v="222879"/>
    <n v="5"/>
    <n v="271499"/>
    <n v="1114395"/>
    <n v="1357495"/>
    <n v="243100"/>
    <x v="9"/>
    <x v="0"/>
    <x v="0"/>
  </r>
  <r>
    <d v="2023-01-11T00:00:00"/>
    <s v="INV939099"/>
    <x v="0"/>
    <s v="Female"/>
    <x v="2"/>
    <x v="0"/>
    <x v="0"/>
    <x v="0"/>
    <n v="0"/>
    <n v="55063"/>
    <n v="8"/>
    <n v="65113"/>
    <n v="440504"/>
    <n v="520904"/>
    <n v="80400"/>
    <x v="10"/>
    <x v="0"/>
    <x v="0"/>
  </r>
  <r>
    <d v="2023-01-12T00:00:00"/>
    <s v="INV228444"/>
    <x v="0"/>
    <s v="Male"/>
    <x v="1"/>
    <x v="2"/>
    <x v="3"/>
    <x v="5"/>
    <n v="0"/>
    <n v="99133"/>
    <n v="6"/>
    <n v="114906"/>
    <n v="594798"/>
    <n v="689436"/>
    <n v="94638"/>
    <x v="11"/>
    <x v="0"/>
    <x v="0"/>
  </r>
  <r>
    <d v="2023-01-13T00:00:00"/>
    <s v="INV671429"/>
    <x v="1"/>
    <s v="Male"/>
    <x v="0"/>
    <x v="2"/>
    <x v="5"/>
    <x v="8"/>
    <n v="0"/>
    <n v="82626"/>
    <n v="8"/>
    <n v="98114"/>
    <n v="661008"/>
    <n v="784912"/>
    <n v="123904"/>
    <x v="12"/>
    <x v="0"/>
    <x v="0"/>
  </r>
  <r>
    <d v="2023-01-14T00:00:00"/>
    <s v="INV867086"/>
    <x v="1"/>
    <s v="Male"/>
    <x v="0"/>
    <x v="2"/>
    <x v="3"/>
    <x v="4"/>
    <n v="0"/>
    <n v="122502"/>
    <n v="5"/>
    <n v="146205"/>
    <n v="612510"/>
    <n v="731025"/>
    <n v="118515"/>
    <x v="13"/>
    <x v="0"/>
    <x v="0"/>
  </r>
  <r>
    <d v="2023-01-15T00:00:00"/>
    <s v="INV571688"/>
    <x v="0"/>
    <s v="Male"/>
    <x v="2"/>
    <x v="1"/>
    <x v="3"/>
    <x v="7"/>
    <n v="0"/>
    <n v="171767"/>
    <n v="2"/>
    <n v="190168"/>
    <n v="343534"/>
    <n v="380336"/>
    <n v="36802"/>
    <x v="14"/>
    <x v="0"/>
    <x v="0"/>
  </r>
  <r>
    <d v="2023-01-16T00:00:00"/>
    <s v="INV632611"/>
    <x v="1"/>
    <s v="Female"/>
    <x v="0"/>
    <x v="2"/>
    <x v="3"/>
    <x v="4"/>
    <n v="0"/>
    <n v="161062"/>
    <n v="3"/>
    <n v="179052"/>
    <n v="483186"/>
    <n v="537156"/>
    <n v="53970"/>
    <x v="15"/>
    <x v="0"/>
    <x v="0"/>
  </r>
  <r>
    <d v="2023-01-17T00:00:00"/>
    <s v="INV310117"/>
    <x v="0"/>
    <s v="Male"/>
    <x v="0"/>
    <x v="0"/>
    <x v="3"/>
    <x v="4"/>
    <n v="0"/>
    <n v="227535"/>
    <n v="2"/>
    <n v="273511"/>
    <n v="455070"/>
    <n v="547022"/>
    <n v="91952"/>
    <x v="16"/>
    <x v="0"/>
    <x v="0"/>
  </r>
  <r>
    <d v="2023-01-18T00:00:00"/>
    <s v="INV299605"/>
    <x v="0"/>
    <s v="Female"/>
    <x v="1"/>
    <x v="0"/>
    <x v="5"/>
    <x v="8"/>
    <n v="0"/>
    <n v="179987"/>
    <n v="5"/>
    <n v="211198"/>
    <n v="899935"/>
    <n v="1055990"/>
    <n v="156055"/>
    <x v="17"/>
    <x v="0"/>
    <x v="0"/>
  </r>
  <r>
    <d v="2023-01-19T00:00:00"/>
    <s v="INV946227"/>
    <x v="0"/>
    <s v="Male"/>
    <x v="0"/>
    <x v="2"/>
    <x v="5"/>
    <x v="8"/>
    <n v="0"/>
    <n v="87128"/>
    <n v="4"/>
    <n v="100534"/>
    <n v="348512"/>
    <n v="402136"/>
    <n v="53624"/>
    <x v="18"/>
    <x v="0"/>
    <x v="0"/>
  </r>
  <r>
    <d v="2023-01-20T00:00:00"/>
    <s v="INV551128"/>
    <x v="0"/>
    <s v="Female"/>
    <x v="0"/>
    <x v="0"/>
    <x v="3"/>
    <x v="5"/>
    <n v="0"/>
    <n v="95396"/>
    <n v="6"/>
    <n v="107978"/>
    <n v="572376"/>
    <n v="647868"/>
    <n v="75492"/>
    <x v="19"/>
    <x v="0"/>
    <x v="0"/>
  </r>
  <r>
    <d v="2023-01-21T00:00:00"/>
    <s v="INV814534"/>
    <x v="0"/>
    <s v="Female"/>
    <x v="1"/>
    <x v="2"/>
    <x v="2"/>
    <x v="9"/>
    <n v="0"/>
    <n v="134879"/>
    <n v="7"/>
    <n v="150976"/>
    <n v="944153"/>
    <n v="1056832"/>
    <n v="112679"/>
    <x v="20"/>
    <x v="0"/>
    <x v="0"/>
  </r>
  <r>
    <d v="2023-01-22T00:00:00"/>
    <s v="INV220026"/>
    <x v="0"/>
    <s v="Female"/>
    <x v="2"/>
    <x v="1"/>
    <x v="5"/>
    <x v="8"/>
    <n v="0"/>
    <n v="120271"/>
    <n v="1"/>
    <n v="138857"/>
    <n v="120271"/>
    <n v="138857"/>
    <n v="18586"/>
    <x v="21"/>
    <x v="0"/>
    <x v="0"/>
  </r>
  <r>
    <d v="2023-01-23T00:00:00"/>
    <s v="INV881276"/>
    <x v="1"/>
    <s v="Female"/>
    <x v="1"/>
    <x v="1"/>
    <x v="5"/>
    <x v="10"/>
    <n v="0"/>
    <n v="228950"/>
    <n v="5"/>
    <n v="258878"/>
    <n v="1144750"/>
    <n v="1294390"/>
    <n v="149640"/>
    <x v="22"/>
    <x v="0"/>
    <x v="0"/>
  </r>
  <r>
    <d v="2023-01-24T00:00:00"/>
    <s v="INV178769"/>
    <x v="0"/>
    <s v="Female"/>
    <x v="0"/>
    <x v="1"/>
    <x v="4"/>
    <x v="11"/>
    <n v="0"/>
    <n v="134788"/>
    <n v="5"/>
    <n v="153964"/>
    <n v="673940"/>
    <n v="769820"/>
    <n v="95880"/>
    <x v="23"/>
    <x v="0"/>
    <x v="0"/>
  </r>
  <r>
    <d v="2023-01-25T00:00:00"/>
    <s v="INV707213"/>
    <x v="0"/>
    <s v="Female"/>
    <x v="2"/>
    <x v="2"/>
    <x v="3"/>
    <x v="4"/>
    <n v="0"/>
    <n v="168661"/>
    <n v="6"/>
    <n v="200476"/>
    <n v="1011966"/>
    <n v="1202856"/>
    <n v="190890"/>
    <x v="24"/>
    <x v="0"/>
    <x v="0"/>
  </r>
  <r>
    <d v="2023-01-26T00:00:00"/>
    <s v="INV986258"/>
    <x v="0"/>
    <s v="Male"/>
    <x v="1"/>
    <x v="1"/>
    <x v="2"/>
    <x v="9"/>
    <n v="0"/>
    <n v="215800"/>
    <n v="3"/>
    <n v="244889"/>
    <n v="647400"/>
    <n v="734667"/>
    <n v="87267"/>
    <x v="25"/>
    <x v="0"/>
    <x v="0"/>
  </r>
  <r>
    <d v="2023-01-27T00:00:00"/>
    <s v="INV792316"/>
    <x v="0"/>
    <s v="Male"/>
    <x v="0"/>
    <x v="1"/>
    <x v="4"/>
    <x v="12"/>
    <n v="0"/>
    <n v="185405"/>
    <n v="4"/>
    <n v="217739"/>
    <n v="741620"/>
    <n v="870956"/>
    <n v="129336"/>
    <x v="26"/>
    <x v="0"/>
    <x v="0"/>
  </r>
  <r>
    <d v="2023-01-28T00:00:00"/>
    <s v="INV320467"/>
    <x v="0"/>
    <s v="Female"/>
    <x v="0"/>
    <x v="0"/>
    <x v="0"/>
    <x v="13"/>
    <n v="0"/>
    <n v="52248"/>
    <n v="8"/>
    <n v="59219"/>
    <n v="417984"/>
    <n v="473752"/>
    <n v="55768"/>
    <x v="27"/>
    <x v="0"/>
    <x v="0"/>
  </r>
  <r>
    <d v="2023-01-29T00:00:00"/>
    <s v="INV287177"/>
    <x v="1"/>
    <s v="Female"/>
    <x v="2"/>
    <x v="0"/>
    <x v="4"/>
    <x v="6"/>
    <n v="0"/>
    <n v="168960"/>
    <n v="1"/>
    <n v="200591"/>
    <n v="168960"/>
    <n v="200591"/>
    <n v="31631"/>
    <x v="28"/>
    <x v="0"/>
    <x v="0"/>
  </r>
  <r>
    <d v="2023-01-30T00:00:00"/>
    <s v="INV400823"/>
    <x v="0"/>
    <s v="Female"/>
    <x v="1"/>
    <x v="2"/>
    <x v="1"/>
    <x v="14"/>
    <n v="0"/>
    <n v="92515"/>
    <n v="6"/>
    <n v="105829"/>
    <n v="555090"/>
    <n v="634974"/>
    <n v="79884"/>
    <x v="29"/>
    <x v="0"/>
    <x v="0"/>
  </r>
  <r>
    <d v="2023-01-31T00:00:00"/>
    <s v="INV899992"/>
    <x v="1"/>
    <s v="Male"/>
    <x v="2"/>
    <x v="0"/>
    <x v="1"/>
    <x v="15"/>
    <n v="0"/>
    <n v="23157"/>
    <n v="7"/>
    <n v="27779"/>
    <n v="162099"/>
    <n v="194453"/>
    <n v="32354"/>
    <x v="30"/>
    <x v="0"/>
    <x v="0"/>
  </r>
  <r>
    <d v="2023-02-01T00:00:00"/>
    <s v="INV892377"/>
    <x v="1"/>
    <s v="Male"/>
    <x v="0"/>
    <x v="2"/>
    <x v="1"/>
    <x v="14"/>
    <n v="0"/>
    <n v="39028"/>
    <n v="2"/>
    <n v="43125"/>
    <n v="78056"/>
    <n v="86250"/>
    <n v="8194"/>
    <x v="0"/>
    <x v="1"/>
    <x v="0"/>
  </r>
  <r>
    <d v="2023-02-02T00:00:00"/>
    <s v="INV908329"/>
    <x v="0"/>
    <s v="Male"/>
    <x v="2"/>
    <x v="1"/>
    <x v="4"/>
    <x v="12"/>
    <n v="7.0000000000000007E-2"/>
    <n v="234102"/>
    <n v="6"/>
    <n v="268502"/>
    <n v="1404612"/>
    <n v="1498241.16"/>
    <n v="93629.159999999916"/>
    <x v="1"/>
    <x v="1"/>
    <x v="0"/>
  </r>
  <r>
    <d v="2023-02-03T00:00:00"/>
    <s v="INV481851"/>
    <x v="0"/>
    <s v="Male"/>
    <x v="0"/>
    <x v="0"/>
    <x v="4"/>
    <x v="12"/>
    <n v="0"/>
    <n v="219662"/>
    <n v="6"/>
    <n v="267466"/>
    <n v="1317972"/>
    <n v="1604796"/>
    <n v="286824"/>
    <x v="2"/>
    <x v="1"/>
    <x v="0"/>
  </r>
  <r>
    <d v="2023-02-04T00:00:00"/>
    <s v="INV734670"/>
    <x v="0"/>
    <s v="Male"/>
    <x v="1"/>
    <x v="2"/>
    <x v="1"/>
    <x v="1"/>
    <n v="0"/>
    <n v="75286"/>
    <n v="3"/>
    <n v="85160"/>
    <n v="225858"/>
    <n v="255480"/>
    <n v="29622"/>
    <x v="3"/>
    <x v="1"/>
    <x v="0"/>
  </r>
  <r>
    <d v="2023-02-05T00:00:00"/>
    <s v="INV316888"/>
    <x v="0"/>
    <s v="Female"/>
    <x v="0"/>
    <x v="2"/>
    <x v="0"/>
    <x v="0"/>
    <n v="0"/>
    <n v="55130"/>
    <n v="7"/>
    <n v="60729"/>
    <n v="385910"/>
    <n v="425103"/>
    <n v="39193"/>
    <x v="4"/>
    <x v="1"/>
    <x v="0"/>
  </r>
  <r>
    <d v="2023-02-06T00:00:00"/>
    <s v="INV783723"/>
    <x v="1"/>
    <s v="Male"/>
    <x v="0"/>
    <x v="0"/>
    <x v="5"/>
    <x v="16"/>
    <n v="0"/>
    <n v="230383"/>
    <n v="2"/>
    <n v="265716"/>
    <n v="460766"/>
    <n v="531432"/>
    <n v="70666"/>
    <x v="5"/>
    <x v="1"/>
    <x v="0"/>
  </r>
  <r>
    <d v="2023-02-07T00:00:00"/>
    <s v="INV632286"/>
    <x v="0"/>
    <s v="Male"/>
    <x v="2"/>
    <x v="1"/>
    <x v="3"/>
    <x v="7"/>
    <n v="0"/>
    <n v="152512"/>
    <n v="4"/>
    <n v="169825"/>
    <n v="610048"/>
    <n v="679300"/>
    <n v="69252"/>
    <x v="6"/>
    <x v="1"/>
    <x v="0"/>
  </r>
  <r>
    <d v="2023-02-08T00:00:00"/>
    <s v="INV782476"/>
    <x v="0"/>
    <s v="Female"/>
    <x v="0"/>
    <x v="1"/>
    <x v="5"/>
    <x v="8"/>
    <n v="0"/>
    <n v="133949"/>
    <n v="2"/>
    <n v="158862"/>
    <n v="267898"/>
    <n v="317724"/>
    <n v="49826"/>
    <x v="7"/>
    <x v="1"/>
    <x v="0"/>
  </r>
  <r>
    <d v="2023-02-09T00:00:00"/>
    <s v="INV619021"/>
    <x v="0"/>
    <s v="Female"/>
    <x v="0"/>
    <x v="0"/>
    <x v="0"/>
    <x v="17"/>
    <n v="0"/>
    <n v="58147"/>
    <n v="1"/>
    <n v="65553"/>
    <n v="58147"/>
    <n v="65553"/>
    <n v="7406"/>
    <x v="8"/>
    <x v="1"/>
    <x v="0"/>
  </r>
  <r>
    <d v="2023-02-10T00:00:00"/>
    <s v="INV241316"/>
    <x v="1"/>
    <s v="Female"/>
    <x v="0"/>
    <x v="1"/>
    <x v="4"/>
    <x v="12"/>
    <n v="0"/>
    <n v="251273"/>
    <n v="8"/>
    <n v="284904"/>
    <n v="2010184"/>
    <n v="2279232"/>
    <n v="269048"/>
    <x v="9"/>
    <x v="1"/>
    <x v="0"/>
  </r>
  <r>
    <d v="2023-02-11T00:00:00"/>
    <s v="INV375672"/>
    <x v="0"/>
    <s v="Female"/>
    <x v="0"/>
    <x v="0"/>
    <x v="5"/>
    <x v="8"/>
    <n v="0"/>
    <n v="217954"/>
    <n v="7"/>
    <n v="256126"/>
    <n v="1525678"/>
    <n v="1792882"/>
    <n v="267204"/>
    <x v="10"/>
    <x v="1"/>
    <x v="0"/>
  </r>
  <r>
    <d v="2023-02-12T00:00:00"/>
    <s v="INV805237"/>
    <x v="0"/>
    <s v="Male"/>
    <x v="2"/>
    <x v="0"/>
    <x v="3"/>
    <x v="4"/>
    <n v="0"/>
    <n v="199396"/>
    <n v="7"/>
    <n v="230976"/>
    <n v="1395772"/>
    <n v="1616832"/>
    <n v="221060"/>
    <x v="11"/>
    <x v="1"/>
    <x v="0"/>
  </r>
  <r>
    <d v="2023-02-13T00:00:00"/>
    <s v="INV622157"/>
    <x v="0"/>
    <s v="Male"/>
    <x v="1"/>
    <x v="0"/>
    <x v="3"/>
    <x v="5"/>
    <n v="0"/>
    <n v="127691"/>
    <n v="8"/>
    <n v="141374"/>
    <n v="1021528"/>
    <n v="1130992"/>
    <n v="109464"/>
    <x v="12"/>
    <x v="1"/>
    <x v="0"/>
  </r>
  <r>
    <d v="2023-02-14T00:00:00"/>
    <s v="INV144914"/>
    <x v="0"/>
    <s v="Female"/>
    <x v="2"/>
    <x v="2"/>
    <x v="2"/>
    <x v="2"/>
    <n v="0"/>
    <n v="274026"/>
    <n v="1"/>
    <n v="307469"/>
    <n v="274026"/>
    <n v="307469"/>
    <n v="33443"/>
    <x v="13"/>
    <x v="1"/>
    <x v="0"/>
  </r>
  <r>
    <d v="2023-02-15T00:00:00"/>
    <s v="INV259599"/>
    <x v="1"/>
    <s v="Male"/>
    <x v="2"/>
    <x v="2"/>
    <x v="0"/>
    <x v="17"/>
    <n v="0"/>
    <n v="136562"/>
    <n v="7"/>
    <n v="153495"/>
    <n v="955934"/>
    <n v="1074465"/>
    <n v="118531"/>
    <x v="14"/>
    <x v="1"/>
    <x v="0"/>
  </r>
  <r>
    <d v="2023-02-16T00:00:00"/>
    <s v="INV899316"/>
    <x v="0"/>
    <s v="Male"/>
    <x v="1"/>
    <x v="2"/>
    <x v="2"/>
    <x v="3"/>
    <n v="0"/>
    <n v="236605"/>
    <n v="1"/>
    <n v="263901"/>
    <n v="236605"/>
    <n v="263901"/>
    <n v="27296"/>
    <x v="15"/>
    <x v="1"/>
    <x v="0"/>
  </r>
  <r>
    <d v="2023-02-17T00:00:00"/>
    <s v="INV462830"/>
    <x v="1"/>
    <s v="Female"/>
    <x v="0"/>
    <x v="0"/>
    <x v="1"/>
    <x v="15"/>
    <n v="0"/>
    <n v="27345"/>
    <n v="2"/>
    <n v="31228"/>
    <n v="54690"/>
    <n v="62456"/>
    <n v="7766"/>
    <x v="16"/>
    <x v="1"/>
    <x v="0"/>
  </r>
  <r>
    <d v="2023-02-18T00:00:00"/>
    <s v="INV476107"/>
    <x v="0"/>
    <s v="Female"/>
    <x v="2"/>
    <x v="2"/>
    <x v="3"/>
    <x v="4"/>
    <n v="0"/>
    <n v="108586"/>
    <n v="1"/>
    <n v="124308"/>
    <n v="108586"/>
    <n v="124308"/>
    <n v="15722"/>
    <x v="17"/>
    <x v="1"/>
    <x v="0"/>
  </r>
  <r>
    <d v="2023-02-19T00:00:00"/>
    <s v="INV507642"/>
    <x v="0"/>
    <s v="Female"/>
    <x v="1"/>
    <x v="0"/>
    <x v="2"/>
    <x v="2"/>
    <n v="0"/>
    <n v="330432"/>
    <n v="7"/>
    <n v="395606"/>
    <n v="2313024"/>
    <n v="2769242"/>
    <n v="456218"/>
    <x v="18"/>
    <x v="1"/>
    <x v="0"/>
  </r>
  <r>
    <d v="2023-02-20T00:00:00"/>
    <s v="INV685915"/>
    <x v="1"/>
    <s v="Male"/>
    <x v="0"/>
    <x v="2"/>
    <x v="1"/>
    <x v="15"/>
    <n v="0"/>
    <n v="55615"/>
    <n v="3"/>
    <n v="65266"/>
    <n v="166845"/>
    <n v="195798"/>
    <n v="28953"/>
    <x v="19"/>
    <x v="1"/>
    <x v="0"/>
  </r>
  <r>
    <d v="2023-02-21T00:00:00"/>
    <s v="INV118006"/>
    <x v="0"/>
    <s v="Female"/>
    <x v="0"/>
    <x v="0"/>
    <x v="5"/>
    <x v="16"/>
    <n v="0"/>
    <n v="122706"/>
    <n v="7"/>
    <n v="141308"/>
    <n v="858942"/>
    <n v="989156"/>
    <n v="130214"/>
    <x v="20"/>
    <x v="1"/>
    <x v="0"/>
  </r>
  <r>
    <d v="2023-02-22T00:00:00"/>
    <s v="INV679671"/>
    <x v="0"/>
    <s v="Female"/>
    <x v="1"/>
    <x v="2"/>
    <x v="5"/>
    <x v="8"/>
    <n v="0"/>
    <n v="90611"/>
    <n v="1"/>
    <n v="104796"/>
    <n v="90611"/>
    <n v="104796"/>
    <n v="14185"/>
    <x v="21"/>
    <x v="1"/>
    <x v="0"/>
  </r>
  <r>
    <d v="2023-02-23T00:00:00"/>
    <s v="INV974735"/>
    <x v="0"/>
    <s v="Male"/>
    <x v="2"/>
    <x v="0"/>
    <x v="2"/>
    <x v="2"/>
    <n v="0"/>
    <n v="369946"/>
    <n v="2"/>
    <n v="421920"/>
    <n v="739892"/>
    <n v="843840"/>
    <n v="103948"/>
    <x v="22"/>
    <x v="1"/>
    <x v="0"/>
  </r>
  <r>
    <d v="2023-02-24T00:00:00"/>
    <s v="INV899790"/>
    <x v="0"/>
    <s v="Female"/>
    <x v="0"/>
    <x v="1"/>
    <x v="1"/>
    <x v="14"/>
    <n v="0"/>
    <n v="42222"/>
    <n v="8"/>
    <n v="50584"/>
    <n v="337776"/>
    <n v="404672"/>
    <n v="66896"/>
    <x v="23"/>
    <x v="1"/>
    <x v="0"/>
  </r>
  <r>
    <d v="2023-02-25T00:00:00"/>
    <s v="INV640506"/>
    <x v="0"/>
    <s v="Male"/>
    <x v="2"/>
    <x v="2"/>
    <x v="5"/>
    <x v="16"/>
    <n v="0"/>
    <n v="163586"/>
    <n v="2"/>
    <n v="185617"/>
    <n v="327172"/>
    <n v="371234"/>
    <n v="44062"/>
    <x v="24"/>
    <x v="1"/>
    <x v="0"/>
  </r>
  <r>
    <d v="2023-02-26T00:00:00"/>
    <s v="INV462417"/>
    <x v="1"/>
    <s v="Female"/>
    <x v="0"/>
    <x v="1"/>
    <x v="4"/>
    <x v="12"/>
    <n v="0"/>
    <n v="282100"/>
    <n v="8"/>
    <n v="310450"/>
    <n v="2256800"/>
    <n v="2483600"/>
    <n v="226800"/>
    <x v="25"/>
    <x v="1"/>
    <x v="0"/>
  </r>
  <r>
    <d v="2023-02-27T00:00:00"/>
    <s v="INV632068"/>
    <x v="0"/>
    <s v="Female"/>
    <x v="2"/>
    <x v="0"/>
    <x v="3"/>
    <x v="4"/>
    <n v="0"/>
    <n v="77812"/>
    <n v="4"/>
    <n v="86429"/>
    <n v="311248"/>
    <n v="345716"/>
    <n v="34468"/>
    <x v="26"/>
    <x v="1"/>
    <x v="0"/>
  </r>
  <r>
    <d v="2023-02-28T00:00:00"/>
    <s v="INV373171"/>
    <x v="1"/>
    <s v="Male"/>
    <x v="1"/>
    <x v="0"/>
    <x v="2"/>
    <x v="3"/>
    <n v="0"/>
    <n v="308698"/>
    <n v="2"/>
    <n v="343836"/>
    <n v="617396"/>
    <n v="687672"/>
    <n v="70276"/>
    <x v="27"/>
    <x v="1"/>
    <x v="0"/>
  </r>
  <r>
    <d v="2023-03-01T00:00:00"/>
    <s v="INV123364"/>
    <x v="0"/>
    <s v="Male"/>
    <x v="2"/>
    <x v="1"/>
    <x v="3"/>
    <x v="5"/>
    <n v="0"/>
    <n v="97176"/>
    <n v="3"/>
    <n v="109462"/>
    <n v="291528"/>
    <n v="328386"/>
    <n v="36858"/>
    <x v="0"/>
    <x v="2"/>
    <x v="0"/>
  </r>
  <r>
    <d v="2023-03-02T00:00:00"/>
    <s v="INV414439"/>
    <x v="1"/>
    <s v="Male"/>
    <x v="0"/>
    <x v="1"/>
    <x v="3"/>
    <x v="4"/>
    <n v="0"/>
    <n v="132821"/>
    <n v="2"/>
    <n v="160742"/>
    <n v="265642"/>
    <n v="321484"/>
    <n v="55842"/>
    <x v="1"/>
    <x v="2"/>
    <x v="0"/>
  </r>
  <r>
    <d v="2023-03-03T00:00:00"/>
    <s v="INV996695"/>
    <x v="1"/>
    <s v="Male"/>
    <x v="2"/>
    <x v="1"/>
    <x v="0"/>
    <x v="0"/>
    <n v="0.06"/>
    <n v="107997"/>
    <n v="6"/>
    <n v="129842"/>
    <n v="647982"/>
    <n v="732308.88"/>
    <n v="84326.88"/>
    <x v="2"/>
    <x v="2"/>
    <x v="0"/>
  </r>
  <r>
    <d v="2023-03-04T00:00:00"/>
    <s v="INV107817"/>
    <x v="1"/>
    <s v="Female"/>
    <x v="0"/>
    <x v="2"/>
    <x v="3"/>
    <x v="4"/>
    <n v="0"/>
    <n v="98975"/>
    <n v="7"/>
    <n v="115171"/>
    <n v="692825"/>
    <n v="806197"/>
    <n v="113372"/>
    <x v="3"/>
    <x v="2"/>
    <x v="0"/>
  </r>
  <r>
    <d v="2023-03-05T00:00:00"/>
    <s v="INV904850"/>
    <x v="0"/>
    <s v="Female"/>
    <x v="0"/>
    <x v="2"/>
    <x v="4"/>
    <x v="12"/>
    <n v="0"/>
    <n v="266482"/>
    <n v="8"/>
    <n v="320023"/>
    <n v="2131856"/>
    <n v="2560184"/>
    <n v="428328"/>
    <x v="4"/>
    <x v="2"/>
    <x v="0"/>
  </r>
  <r>
    <d v="2023-03-06T00:00:00"/>
    <s v="INV720619"/>
    <x v="1"/>
    <s v="Female"/>
    <x v="0"/>
    <x v="1"/>
    <x v="4"/>
    <x v="6"/>
    <n v="0"/>
    <n v="280245"/>
    <n v="4"/>
    <n v="319303"/>
    <n v="1120980"/>
    <n v="1277212"/>
    <n v="156232"/>
    <x v="5"/>
    <x v="2"/>
    <x v="0"/>
  </r>
  <r>
    <d v="2023-03-07T00:00:00"/>
    <s v="INV296466"/>
    <x v="0"/>
    <s v="Female"/>
    <x v="2"/>
    <x v="1"/>
    <x v="5"/>
    <x v="8"/>
    <n v="0"/>
    <n v="245966"/>
    <n v="7"/>
    <n v="276881"/>
    <n v="1721762"/>
    <n v="1938167"/>
    <n v="216405"/>
    <x v="6"/>
    <x v="2"/>
    <x v="0"/>
  </r>
  <r>
    <d v="2023-03-08T00:00:00"/>
    <s v="INV317112"/>
    <x v="1"/>
    <s v="Female"/>
    <x v="0"/>
    <x v="1"/>
    <x v="3"/>
    <x v="4"/>
    <n v="0.05"/>
    <n v="86950"/>
    <n v="7"/>
    <n v="99275"/>
    <n v="608650"/>
    <n v="660178.75"/>
    <n v="51528.75"/>
    <x v="7"/>
    <x v="2"/>
    <x v="0"/>
  </r>
  <r>
    <d v="2023-03-09T00:00:00"/>
    <s v="INV782535"/>
    <x v="0"/>
    <s v="Male"/>
    <x v="1"/>
    <x v="1"/>
    <x v="0"/>
    <x v="0"/>
    <n v="0"/>
    <n v="83407"/>
    <n v="6"/>
    <n v="96407"/>
    <n v="500442"/>
    <n v="578442"/>
    <n v="78000"/>
    <x v="8"/>
    <x v="2"/>
    <x v="0"/>
  </r>
  <r>
    <d v="2023-03-10T00:00:00"/>
    <s v="INV263142"/>
    <x v="0"/>
    <s v="Male"/>
    <x v="0"/>
    <x v="1"/>
    <x v="0"/>
    <x v="17"/>
    <n v="0"/>
    <n v="98897"/>
    <n v="5"/>
    <n v="112579"/>
    <n v="494485"/>
    <n v="562895"/>
    <n v="68410"/>
    <x v="9"/>
    <x v="2"/>
    <x v="0"/>
  </r>
  <r>
    <d v="2023-03-11T00:00:00"/>
    <s v="INV391716"/>
    <x v="0"/>
    <s v="Female"/>
    <x v="0"/>
    <x v="1"/>
    <x v="3"/>
    <x v="5"/>
    <n v="0"/>
    <n v="123373"/>
    <n v="4"/>
    <n v="144866"/>
    <n v="493492"/>
    <n v="579464"/>
    <n v="85972"/>
    <x v="10"/>
    <x v="2"/>
    <x v="0"/>
  </r>
  <r>
    <d v="2023-03-12T00:00:00"/>
    <s v="INV705823"/>
    <x v="0"/>
    <s v="Male"/>
    <x v="1"/>
    <x v="0"/>
    <x v="5"/>
    <x v="8"/>
    <n v="0"/>
    <n v="115338"/>
    <n v="6"/>
    <n v="127470"/>
    <n v="692028"/>
    <n v="764820"/>
    <n v="72792"/>
    <x v="11"/>
    <x v="2"/>
    <x v="0"/>
  </r>
  <r>
    <d v="2023-03-13T00:00:00"/>
    <s v="INV134705"/>
    <x v="1"/>
    <s v="Female"/>
    <x v="2"/>
    <x v="1"/>
    <x v="4"/>
    <x v="6"/>
    <n v="0"/>
    <n v="126327"/>
    <n v="2"/>
    <n v="146819"/>
    <n v="252654"/>
    <n v="293638"/>
    <n v="40984"/>
    <x v="12"/>
    <x v="2"/>
    <x v="0"/>
  </r>
  <r>
    <d v="2023-03-14T00:00:00"/>
    <s v="INV926458"/>
    <x v="0"/>
    <s v="Female"/>
    <x v="0"/>
    <x v="0"/>
    <x v="1"/>
    <x v="14"/>
    <n v="0"/>
    <n v="70406"/>
    <n v="3"/>
    <n v="83247"/>
    <n v="211218"/>
    <n v="249741"/>
    <n v="38523"/>
    <x v="13"/>
    <x v="2"/>
    <x v="0"/>
  </r>
  <r>
    <d v="2023-03-15T00:00:00"/>
    <s v="INV317587"/>
    <x v="1"/>
    <s v="Male"/>
    <x v="1"/>
    <x v="0"/>
    <x v="5"/>
    <x v="16"/>
    <n v="0"/>
    <n v="244974"/>
    <n v="1"/>
    <n v="280612"/>
    <n v="244974"/>
    <n v="280612"/>
    <n v="35638"/>
    <x v="14"/>
    <x v="2"/>
    <x v="0"/>
  </r>
  <r>
    <d v="2023-03-16T00:00:00"/>
    <s v="INV648014"/>
    <x v="0"/>
    <s v="Female"/>
    <x v="2"/>
    <x v="2"/>
    <x v="3"/>
    <x v="4"/>
    <n v="0"/>
    <n v="107046"/>
    <n v="4"/>
    <n v="121165"/>
    <n v="428184"/>
    <n v="484660"/>
    <n v="56476"/>
    <x v="15"/>
    <x v="2"/>
    <x v="0"/>
  </r>
  <r>
    <d v="2023-03-17T00:00:00"/>
    <s v="INV352270"/>
    <x v="0"/>
    <s v="Female"/>
    <x v="1"/>
    <x v="1"/>
    <x v="5"/>
    <x v="16"/>
    <n v="0"/>
    <n v="99742"/>
    <n v="4"/>
    <n v="112014"/>
    <n v="398968"/>
    <n v="448056"/>
    <n v="49088"/>
    <x v="16"/>
    <x v="2"/>
    <x v="0"/>
  </r>
  <r>
    <d v="2023-03-18T00:00:00"/>
    <s v="INV346360"/>
    <x v="1"/>
    <s v="Female"/>
    <x v="0"/>
    <x v="1"/>
    <x v="4"/>
    <x v="6"/>
    <n v="0"/>
    <n v="183999"/>
    <n v="5"/>
    <n v="203349"/>
    <n v="919995"/>
    <n v="1016745"/>
    <n v="96750"/>
    <x v="17"/>
    <x v="2"/>
    <x v="0"/>
  </r>
  <r>
    <d v="2023-03-19T00:00:00"/>
    <s v="INV623499"/>
    <x v="0"/>
    <s v="Male"/>
    <x v="2"/>
    <x v="1"/>
    <x v="3"/>
    <x v="7"/>
    <n v="0"/>
    <n v="78476"/>
    <n v="1"/>
    <n v="91852"/>
    <n v="78476"/>
    <n v="91852"/>
    <n v="13376"/>
    <x v="18"/>
    <x v="2"/>
    <x v="0"/>
  </r>
  <r>
    <d v="2023-03-20T00:00:00"/>
    <s v="INV194675"/>
    <x v="0"/>
    <s v="Female"/>
    <x v="0"/>
    <x v="0"/>
    <x v="4"/>
    <x v="12"/>
    <n v="0"/>
    <n v="175039"/>
    <n v="7"/>
    <n v="198687"/>
    <n v="1225273"/>
    <n v="1390809"/>
    <n v="165536"/>
    <x v="19"/>
    <x v="2"/>
    <x v="0"/>
  </r>
  <r>
    <d v="2023-03-21T00:00:00"/>
    <s v="INV308966"/>
    <x v="0"/>
    <s v="Female"/>
    <x v="0"/>
    <x v="2"/>
    <x v="3"/>
    <x v="4"/>
    <n v="0"/>
    <n v="131377"/>
    <n v="7"/>
    <n v="147512"/>
    <n v="919639"/>
    <n v="1032584"/>
    <n v="112945"/>
    <x v="20"/>
    <x v="2"/>
    <x v="0"/>
  </r>
  <r>
    <d v="2023-03-22T00:00:00"/>
    <s v="INV178704"/>
    <x v="0"/>
    <s v="Male"/>
    <x v="0"/>
    <x v="0"/>
    <x v="2"/>
    <x v="9"/>
    <n v="0"/>
    <n v="237565"/>
    <n v="5"/>
    <n v="273105"/>
    <n v="1187825"/>
    <n v="1365525"/>
    <n v="177700"/>
    <x v="21"/>
    <x v="2"/>
    <x v="0"/>
  </r>
  <r>
    <d v="2023-03-23T00:00:00"/>
    <s v="INV240374"/>
    <x v="0"/>
    <s v="Male"/>
    <x v="1"/>
    <x v="2"/>
    <x v="1"/>
    <x v="1"/>
    <n v="0"/>
    <n v="49967"/>
    <n v="5"/>
    <n v="55997"/>
    <n v="249835"/>
    <n v="279985"/>
    <n v="30150"/>
    <x v="22"/>
    <x v="2"/>
    <x v="0"/>
  </r>
  <r>
    <d v="2023-03-24T00:00:00"/>
    <s v="INV720996"/>
    <x v="1"/>
    <s v="Female"/>
    <x v="2"/>
    <x v="1"/>
    <x v="1"/>
    <x v="15"/>
    <n v="0"/>
    <n v="38229"/>
    <n v="8"/>
    <n v="42120"/>
    <n v="305832"/>
    <n v="336960"/>
    <n v="31128"/>
    <x v="23"/>
    <x v="2"/>
    <x v="0"/>
  </r>
  <r>
    <d v="2023-03-25T00:00:00"/>
    <s v="INV313168"/>
    <x v="0"/>
    <s v="Male"/>
    <x v="0"/>
    <x v="0"/>
    <x v="0"/>
    <x v="13"/>
    <n v="0"/>
    <n v="107695"/>
    <n v="4"/>
    <n v="119470"/>
    <n v="430780"/>
    <n v="477880"/>
    <n v="47100"/>
    <x v="24"/>
    <x v="2"/>
    <x v="0"/>
  </r>
  <r>
    <d v="2023-03-26T00:00:00"/>
    <s v="INV189471"/>
    <x v="1"/>
    <s v="Female"/>
    <x v="0"/>
    <x v="2"/>
    <x v="2"/>
    <x v="9"/>
    <n v="0"/>
    <n v="129241"/>
    <n v="6"/>
    <n v="157599"/>
    <n v="775446"/>
    <n v="945594"/>
    <n v="170148"/>
    <x v="25"/>
    <x v="2"/>
    <x v="0"/>
  </r>
  <r>
    <d v="2023-03-27T00:00:00"/>
    <s v="INV998788"/>
    <x v="0"/>
    <s v="Female"/>
    <x v="0"/>
    <x v="2"/>
    <x v="5"/>
    <x v="10"/>
    <n v="0"/>
    <n v="229823"/>
    <n v="2"/>
    <n v="258959"/>
    <n v="459646"/>
    <n v="517918"/>
    <n v="58272"/>
    <x v="26"/>
    <x v="2"/>
    <x v="0"/>
  </r>
  <r>
    <d v="2023-03-28T00:00:00"/>
    <s v="INV296995"/>
    <x v="0"/>
    <s v="Male"/>
    <x v="0"/>
    <x v="0"/>
    <x v="3"/>
    <x v="5"/>
    <n v="0"/>
    <n v="154454"/>
    <n v="4"/>
    <n v="174496"/>
    <n v="617816"/>
    <n v="697984"/>
    <n v="80168"/>
    <x v="27"/>
    <x v="2"/>
    <x v="0"/>
  </r>
  <r>
    <d v="2023-03-29T00:00:00"/>
    <s v="INV664042"/>
    <x v="0"/>
    <s v="Male"/>
    <x v="0"/>
    <x v="0"/>
    <x v="1"/>
    <x v="14"/>
    <n v="0"/>
    <n v="36568"/>
    <n v="2"/>
    <n v="43530"/>
    <n v="73136"/>
    <n v="87060"/>
    <n v="13924"/>
    <x v="28"/>
    <x v="2"/>
    <x v="0"/>
  </r>
  <r>
    <d v="2023-03-30T00:00:00"/>
    <s v="INV176359"/>
    <x v="0"/>
    <s v="Female"/>
    <x v="0"/>
    <x v="0"/>
    <x v="0"/>
    <x v="17"/>
    <n v="0"/>
    <n v="73916"/>
    <n v="4"/>
    <n v="85143"/>
    <n v="295664"/>
    <n v="340572"/>
    <n v="44908"/>
    <x v="29"/>
    <x v="2"/>
    <x v="0"/>
  </r>
  <r>
    <d v="2023-03-31T00:00:00"/>
    <s v="INV576917"/>
    <x v="0"/>
    <s v="Female"/>
    <x v="0"/>
    <x v="0"/>
    <x v="2"/>
    <x v="3"/>
    <n v="0"/>
    <n v="152292"/>
    <n v="3"/>
    <n v="184311"/>
    <n v="456876"/>
    <n v="552933"/>
    <n v="96057"/>
    <x v="30"/>
    <x v="2"/>
    <x v="0"/>
  </r>
  <r>
    <d v="2023-04-01T00:00:00"/>
    <s v="INV936577"/>
    <x v="0"/>
    <s v="Female"/>
    <x v="2"/>
    <x v="0"/>
    <x v="4"/>
    <x v="6"/>
    <n v="0"/>
    <n v="150589"/>
    <n v="8"/>
    <n v="175281"/>
    <n v="1204712"/>
    <n v="1402248"/>
    <n v="197536"/>
    <x v="0"/>
    <x v="3"/>
    <x v="0"/>
  </r>
  <r>
    <d v="2023-04-02T00:00:00"/>
    <s v="INV276321"/>
    <x v="0"/>
    <s v="Female"/>
    <x v="1"/>
    <x v="1"/>
    <x v="3"/>
    <x v="5"/>
    <n v="0"/>
    <n v="171989"/>
    <n v="5"/>
    <n v="191032"/>
    <n v="859945"/>
    <n v="955160"/>
    <n v="95215"/>
    <x v="1"/>
    <x v="3"/>
    <x v="0"/>
  </r>
  <r>
    <d v="2023-04-03T00:00:00"/>
    <s v="INV651005"/>
    <x v="0"/>
    <s v="Male"/>
    <x v="2"/>
    <x v="1"/>
    <x v="3"/>
    <x v="5"/>
    <n v="0"/>
    <n v="177237"/>
    <n v="2"/>
    <n v="196527"/>
    <n v="354474"/>
    <n v="393054"/>
    <n v="38580"/>
    <x v="2"/>
    <x v="3"/>
    <x v="0"/>
  </r>
  <r>
    <d v="2023-04-04T00:00:00"/>
    <s v="INV218682"/>
    <x v="0"/>
    <s v="Male"/>
    <x v="1"/>
    <x v="1"/>
    <x v="0"/>
    <x v="0"/>
    <n v="0.08"/>
    <n v="175254"/>
    <n v="8"/>
    <n v="193746"/>
    <n v="1402032"/>
    <n v="1425970.56"/>
    <n v="23938.560000000056"/>
    <x v="3"/>
    <x v="3"/>
    <x v="0"/>
  </r>
  <r>
    <d v="2023-04-05T00:00:00"/>
    <s v="INV769169"/>
    <x v="0"/>
    <s v="Female"/>
    <x v="0"/>
    <x v="1"/>
    <x v="5"/>
    <x v="8"/>
    <n v="0"/>
    <n v="134528"/>
    <n v="4"/>
    <n v="150641"/>
    <n v="538112"/>
    <n v="602564"/>
    <n v="64452"/>
    <x v="4"/>
    <x v="3"/>
    <x v="0"/>
  </r>
  <r>
    <d v="2023-04-06T00:00:00"/>
    <s v="INV141450"/>
    <x v="1"/>
    <s v="Female"/>
    <x v="1"/>
    <x v="1"/>
    <x v="5"/>
    <x v="10"/>
    <n v="0"/>
    <n v="193070"/>
    <n v="6"/>
    <n v="219635"/>
    <n v="1158420"/>
    <n v="1317810"/>
    <n v="159390"/>
    <x v="5"/>
    <x v="3"/>
    <x v="0"/>
  </r>
  <r>
    <d v="2023-04-07T00:00:00"/>
    <s v="INV190092"/>
    <x v="1"/>
    <s v="Male"/>
    <x v="0"/>
    <x v="2"/>
    <x v="1"/>
    <x v="14"/>
    <n v="0"/>
    <n v="85381"/>
    <n v="8"/>
    <n v="100138"/>
    <n v="683048"/>
    <n v="801104"/>
    <n v="118056"/>
    <x v="6"/>
    <x v="3"/>
    <x v="0"/>
  </r>
  <r>
    <d v="2023-04-08T00:00:00"/>
    <s v="INV393305"/>
    <x v="0"/>
    <s v="Female"/>
    <x v="0"/>
    <x v="1"/>
    <x v="1"/>
    <x v="14"/>
    <n v="0"/>
    <n v="88196"/>
    <n v="6"/>
    <n v="106948"/>
    <n v="529176"/>
    <n v="641688"/>
    <n v="112512"/>
    <x v="7"/>
    <x v="3"/>
    <x v="0"/>
  </r>
  <r>
    <d v="2023-04-09T00:00:00"/>
    <s v="INV865787"/>
    <x v="0"/>
    <s v="Female"/>
    <x v="0"/>
    <x v="1"/>
    <x v="1"/>
    <x v="1"/>
    <n v="0"/>
    <n v="85686"/>
    <n v="1"/>
    <n v="101133"/>
    <n v="85686"/>
    <n v="101133"/>
    <n v="15447"/>
    <x v="8"/>
    <x v="3"/>
    <x v="0"/>
  </r>
  <r>
    <d v="2023-04-10T00:00:00"/>
    <s v="INV923336"/>
    <x v="1"/>
    <s v="Female"/>
    <x v="1"/>
    <x v="2"/>
    <x v="0"/>
    <x v="0"/>
    <n v="0"/>
    <n v="78135"/>
    <n v="8"/>
    <n v="95258"/>
    <n v="625080"/>
    <n v="762064"/>
    <n v="136984"/>
    <x v="9"/>
    <x v="3"/>
    <x v="0"/>
  </r>
  <r>
    <d v="2023-04-11T00:00:00"/>
    <s v="INV652063"/>
    <x v="0"/>
    <s v="Male"/>
    <x v="1"/>
    <x v="1"/>
    <x v="2"/>
    <x v="2"/>
    <n v="0"/>
    <n v="362414"/>
    <n v="7"/>
    <n v="416965"/>
    <n v="2536898"/>
    <n v="2918755"/>
    <n v="381857"/>
    <x v="10"/>
    <x v="3"/>
    <x v="0"/>
  </r>
  <r>
    <d v="2023-04-12T00:00:00"/>
    <s v="INV456946"/>
    <x v="0"/>
    <s v="Female"/>
    <x v="0"/>
    <x v="0"/>
    <x v="3"/>
    <x v="7"/>
    <n v="0"/>
    <n v="92085"/>
    <n v="7"/>
    <n v="111190"/>
    <n v="644595"/>
    <n v="778330"/>
    <n v="133735"/>
    <x v="11"/>
    <x v="3"/>
    <x v="0"/>
  </r>
  <r>
    <d v="2023-04-13T00:00:00"/>
    <s v="INV746280"/>
    <x v="0"/>
    <s v="Female"/>
    <x v="2"/>
    <x v="0"/>
    <x v="0"/>
    <x v="17"/>
    <n v="0"/>
    <n v="55523"/>
    <n v="1"/>
    <n v="64190"/>
    <n v="55523"/>
    <n v="64190"/>
    <n v="8667"/>
    <x v="12"/>
    <x v="3"/>
    <x v="0"/>
  </r>
  <r>
    <d v="2023-04-14T00:00:00"/>
    <s v="INV591576"/>
    <x v="0"/>
    <s v="Male"/>
    <x v="1"/>
    <x v="0"/>
    <x v="2"/>
    <x v="2"/>
    <n v="0"/>
    <n v="383619"/>
    <n v="5"/>
    <n v="424987"/>
    <n v="1918095"/>
    <n v="2124935"/>
    <n v="206840"/>
    <x v="13"/>
    <x v="3"/>
    <x v="0"/>
  </r>
  <r>
    <d v="2023-04-15T00:00:00"/>
    <s v="INV114060"/>
    <x v="0"/>
    <s v="Male"/>
    <x v="2"/>
    <x v="2"/>
    <x v="0"/>
    <x v="17"/>
    <n v="0"/>
    <n v="91706"/>
    <n v="8"/>
    <n v="107933"/>
    <n v="733648"/>
    <n v="863464"/>
    <n v="129816"/>
    <x v="14"/>
    <x v="3"/>
    <x v="0"/>
  </r>
  <r>
    <d v="2023-04-16T00:00:00"/>
    <s v="INV690125"/>
    <x v="0"/>
    <s v="Female"/>
    <x v="0"/>
    <x v="1"/>
    <x v="5"/>
    <x v="8"/>
    <n v="0"/>
    <n v="128438"/>
    <n v="8"/>
    <n v="142406"/>
    <n v="1027504"/>
    <n v="1139248"/>
    <n v="111744"/>
    <x v="15"/>
    <x v="3"/>
    <x v="0"/>
  </r>
  <r>
    <d v="2023-04-17T00:00:00"/>
    <s v="INV337856"/>
    <x v="0"/>
    <s v="Male"/>
    <x v="1"/>
    <x v="1"/>
    <x v="0"/>
    <x v="0"/>
    <n v="0"/>
    <n v="169051"/>
    <n v="7"/>
    <n v="199723"/>
    <n v="1183357"/>
    <n v="1398061"/>
    <n v="214704"/>
    <x v="16"/>
    <x v="3"/>
    <x v="0"/>
  </r>
  <r>
    <d v="2023-04-18T00:00:00"/>
    <s v="INV785767"/>
    <x v="0"/>
    <s v="Male"/>
    <x v="2"/>
    <x v="0"/>
    <x v="5"/>
    <x v="8"/>
    <n v="0"/>
    <n v="123497"/>
    <n v="2"/>
    <n v="137956"/>
    <n v="246994"/>
    <n v="275912"/>
    <n v="28918"/>
    <x v="17"/>
    <x v="3"/>
    <x v="0"/>
  </r>
  <r>
    <d v="2023-04-19T00:00:00"/>
    <s v="INV114633"/>
    <x v="0"/>
    <s v="Male"/>
    <x v="2"/>
    <x v="1"/>
    <x v="1"/>
    <x v="14"/>
    <n v="0"/>
    <n v="45103"/>
    <n v="3"/>
    <n v="52880"/>
    <n v="135309"/>
    <n v="158640"/>
    <n v="23331"/>
    <x v="18"/>
    <x v="3"/>
    <x v="0"/>
  </r>
  <r>
    <d v="2023-04-20T00:00:00"/>
    <s v="INV775728"/>
    <x v="0"/>
    <s v="Female"/>
    <x v="2"/>
    <x v="2"/>
    <x v="5"/>
    <x v="10"/>
    <n v="0"/>
    <n v="177692"/>
    <n v="6"/>
    <n v="210713"/>
    <n v="1066152"/>
    <n v="1264278"/>
    <n v="198126"/>
    <x v="19"/>
    <x v="3"/>
    <x v="0"/>
  </r>
  <r>
    <d v="2023-04-21T00:00:00"/>
    <s v="INV126227"/>
    <x v="0"/>
    <s v="Male"/>
    <x v="2"/>
    <x v="1"/>
    <x v="0"/>
    <x v="17"/>
    <n v="0"/>
    <n v="67380"/>
    <n v="4"/>
    <n v="74297"/>
    <n v="269520"/>
    <n v="297188"/>
    <n v="27668"/>
    <x v="20"/>
    <x v="3"/>
    <x v="0"/>
  </r>
  <r>
    <d v="2023-04-22T00:00:00"/>
    <s v="INV623034"/>
    <x v="1"/>
    <s v="Male"/>
    <x v="2"/>
    <x v="0"/>
    <x v="4"/>
    <x v="11"/>
    <n v="0"/>
    <n v="137414"/>
    <n v="4"/>
    <n v="155899"/>
    <n v="549656"/>
    <n v="623596"/>
    <n v="73940"/>
    <x v="21"/>
    <x v="3"/>
    <x v="0"/>
  </r>
  <r>
    <d v="2023-04-23T00:00:00"/>
    <s v="INV319179"/>
    <x v="1"/>
    <s v="Female"/>
    <x v="2"/>
    <x v="1"/>
    <x v="4"/>
    <x v="6"/>
    <n v="0"/>
    <n v="117770"/>
    <n v="2"/>
    <n v="138571"/>
    <n v="235540"/>
    <n v="277142"/>
    <n v="41602"/>
    <x v="22"/>
    <x v="3"/>
    <x v="0"/>
  </r>
  <r>
    <d v="2023-04-24T00:00:00"/>
    <s v="INV946724"/>
    <x v="0"/>
    <s v="Male"/>
    <x v="2"/>
    <x v="1"/>
    <x v="5"/>
    <x v="8"/>
    <n v="0"/>
    <n v="115182"/>
    <n v="1"/>
    <n v="138643"/>
    <n v="115182"/>
    <n v="138643"/>
    <n v="23461"/>
    <x v="23"/>
    <x v="3"/>
    <x v="0"/>
  </r>
  <r>
    <d v="2023-04-25T00:00:00"/>
    <s v="INV711562"/>
    <x v="1"/>
    <s v="Female"/>
    <x v="0"/>
    <x v="2"/>
    <x v="2"/>
    <x v="3"/>
    <n v="0"/>
    <n v="271719"/>
    <n v="4"/>
    <n v="307838"/>
    <n v="1086876"/>
    <n v="1231352"/>
    <n v="144476"/>
    <x v="24"/>
    <x v="3"/>
    <x v="0"/>
  </r>
  <r>
    <d v="2023-04-26T00:00:00"/>
    <s v="INV964427"/>
    <x v="1"/>
    <s v="Female"/>
    <x v="1"/>
    <x v="2"/>
    <x v="5"/>
    <x v="8"/>
    <n v="0"/>
    <n v="146655"/>
    <n v="3"/>
    <n v="167758"/>
    <n v="439965"/>
    <n v="503274"/>
    <n v="63309"/>
    <x v="25"/>
    <x v="3"/>
    <x v="0"/>
  </r>
  <r>
    <d v="2023-04-27T00:00:00"/>
    <s v="INV827055"/>
    <x v="1"/>
    <s v="Male"/>
    <x v="0"/>
    <x v="0"/>
    <x v="0"/>
    <x v="17"/>
    <n v="0"/>
    <n v="74072"/>
    <n v="8"/>
    <n v="87019"/>
    <n v="592576"/>
    <n v="696152"/>
    <n v="103576"/>
    <x v="26"/>
    <x v="3"/>
    <x v="0"/>
  </r>
  <r>
    <d v="2023-04-28T00:00:00"/>
    <s v="INV636557"/>
    <x v="0"/>
    <s v="Male"/>
    <x v="0"/>
    <x v="2"/>
    <x v="5"/>
    <x v="8"/>
    <n v="0"/>
    <n v="248763"/>
    <n v="4"/>
    <n v="292776"/>
    <n v="995052"/>
    <n v="1171104"/>
    <n v="176052"/>
    <x v="27"/>
    <x v="3"/>
    <x v="0"/>
  </r>
  <r>
    <d v="2023-04-29T00:00:00"/>
    <s v="INV108387"/>
    <x v="1"/>
    <s v="Male"/>
    <x v="0"/>
    <x v="0"/>
    <x v="5"/>
    <x v="16"/>
    <n v="0"/>
    <n v="101263"/>
    <n v="8"/>
    <n v="119903"/>
    <n v="810104"/>
    <n v="959224"/>
    <n v="149120"/>
    <x v="28"/>
    <x v="3"/>
    <x v="0"/>
  </r>
  <r>
    <d v="2023-04-30T00:00:00"/>
    <s v="INV729171"/>
    <x v="1"/>
    <s v="Female"/>
    <x v="0"/>
    <x v="2"/>
    <x v="0"/>
    <x v="17"/>
    <n v="0"/>
    <n v="193256"/>
    <n v="1"/>
    <n v="225215"/>
    <n v="193256"/>
    <n v="225215"/>
    <n v="31959"/>
    <x v="29"/>
    <x v="3"/>
    <x v="0"/>
  </r>
  <r>
    <d v="2023-05-01T00:00:00"/>
    <s v="INV935859"/>
    <x v="0"/>
    <s v="Male"/>
    <x v="1"/>
    <x v="0"/>
    <x v="2"/>
    <x v="2"/>
    <n v="0"/>
    <n v="234709"/>
    <n v="4"/>
    <n v="271610"/>
    <n v="938836"/>
    <n v="1086440"/>
    <n v="147604"/>
    <x v="0"/>
    <x v="4"/>
    <x v="0"/>
  </r>
  <r>
    <d v="2023-05-02T00:00:00"/>
    <s v="INV140132"/>
    <x v="1"/>
    <s v="Male"/>
    <x v="2"/>
    <x v="1"/>
    <x v="0"/>
    <x v="13"/>
    <n v="0"/>
    <n v="161124"/>
    <n v="7"/>
    <n v="185213"/>
    <n v="1127868"/>
    <n v="1296491"/>
    <n v="168623"/>
    <x v="1"/>
    <x v="4"/>
    <x v="0"/>
  </r>
  <r>
    <d v="2023-05-03T00:00:00"/>
    <s v="INV598175"/>
    <x v="1"/>
    <s v="Female"/>
    <x v="2"/>
    <x v="0"/>
    <x v="1"/>
    <x v="14"/>
    <n v="0"/>
    <n v="72088"/>
    <n v="7"/>
    <n v="79645"/>
    <n v="504616"/>
    <n v="557515"/>
    <n v="52899"/>
    <x v="2"/>
    <x v="4"/>
    <x v="0"/>
  </r>
  <r>
    <d v="2023-05-04T00:00:00"/>
    <s v="INV931535"/>
    <x v="0"/>
    <s v="Female"/>
    <x v="1"/>
    <x v="0"/>
    <x v="1"/>
    <x v="15"/>
    <n v="0"/>
    <n v="53654"/>
    <n v="3"/>
    <n v="59859"/>
    <n v="160962"/>
    <n v="179577"/>
    <n v="18615"/>
    <x v="3"/>
    <x v="4"/>
    <x v="0"/>
  </r>
  <r>
    <d v="2023-05-05T00:00:00"/>
    <s v="INV893695"/>
    <x v="1"/>
    <s v="Male"/>
    <x v="2"/>
    <x v="0"/>
    <x v="1"/>
    <x v="15"/>
    <n v="0.05"/>
    <n v="81389"/>
    <n v="4"/>
    <n v="95364"/>
    <n v="325556"/>
    <n v="362383.2"/>
    <n v="36827.200000000012"/>
    <x v="4"/>
    <x v="4"/>
    <x v="0"/>
  </r>
  <r>
    <d v="2023-05-06T00:00:00"/>
    <s v="INV784984"/>
    <x v="1"/>
    <s v="Male"/>
    <x v="0"/>
    <x v="1"/>
    <x v="0"/>
    <x v="17"/>
    <n v="0"/>
    <n v="97356"/>
    <n v="7"/>
    <n v="108053"/>
    <n v="681492"/>
    <n v="756371"/>
    <n v="74879"/>
    <x v="5"/>
    <x v="4"/>
    <x v="0"/>
  </r>
  <r>
    <d v="2023-05-07T00:00:00"/>
    <s v="INV815976"/>
    <x v="0"/>
    <s v="Male"/>
    <x v="0"/>
    <x v="0"/>
    <x v="1"/>
    <x v="15"/>
    <n v="0"/>
    <n v="87735"/>
    <n v="2"/>
    <n v="97667"/>
    <n v="175470"/>
    <n v="195334"/>
    <n v="19864"/>
    <x v="6"/>
    <x v="4"/>
    <x v="0"/>
  </r>
  <r>
    <d v="2023-05-08T00:00:00"/>
    <s v="INV310891"/>
    <x v="0"/>
    <s v="Female"/>
    <x v="0"/>
    <x v="0"/>
    <x v="0"/>
    <x v="17"/>
    <n v="0"/>
    <n v="137259"/>
    <n v="7"/>
    <n v="154774"/>
    <n v="960813"/>
    <n v="1083418"/>
    <n v="122605"/>
    <x v="7"/>
    <x v="4"/>
    <x v="0"/>
  </r>
  <r>
    <d v="2023-05-09T00:00:00"/>
    <s v="INV759577"/>
    <x v="0"/>
    <s v="Male"/>
    <x v="0"/>
    <x v="2"/>
    <x v="4"/>
    <x v="11"/>
    <n v="0"/>
    <n v="254176"/>
    <n v="1"/>
    <n v="285456"/>
    <n v="254176"/>
    <n v="285456"/>
    <n v="31280"/>
    <x v="8"/>
    <x v="4"/>
    <x v="0"/>
  </r>
  <r>
    <d v="2023-05-10T00:00:00"/>
    <s v="INV820144"/>
    <x v="1"/>
    <s v="Female"/>
    <x v="1"/>
    <x v="1"/>
    <x v="4"/>
    <x v="12"/>
    <n v="0"/>
    <n v="209264"/>
    <n v="8"/>
    <n v="233698"/>
    <n v="1674112"/>
    <n v="1869584"/>
    <n v="195472"/>
    <x v="9"/>
    <x v="4"/>
    <x v="0"/>
  </r>
  <r>
    <d v="2023-05-11T00:00:00"/>
    <s v="INV976659"/>
    <x v="1"/>
    <s v="Male"/>
    <x v="2"/>
    <x v="0"/>
    <x v="4"/>
    <x v="11"/>
    <n v="0"/>
    <n v="286753"/>
    <n v="2"/>
    <n v="327030"/>
    <n v="573506"/>
    <n v="654060"/>
    <n v="80554"/>
    <x v="10"/>
    <x v="4"/>
    <x v="0"/>
  </r>
  <r>
    <d v="2023-05-12T00:00:00"/>
    <s v="INV159625"/>
    <x v="0"/>
    <s v="Male"/>
    <x v="2"/>
    <x v="0"/>
    <x v="4"/>
    <x v="12"/>
    <n v="0"/>
    <n v="278530"/>
    <n v="8"/>
    <n v="315462"/>
    <n v="2228240"/>
    <n v="2523696"/>
    <n v="295456"/>
    <x v="11"/>
    <x v="4"/>
    <x v="0"/>
  </r>
  <r>
    <d v="2023-05-13T00:00:00"/>
    <s v="INV333622"/>
    <x v="1"/>
    <s v="Female"/>
    <x v="0"/>
    <x v="0"/>
    <x v="1"/>
    <x v="15"/>
    <n v="0"/>
    <n v="30518"/>
    <n v="5"/>
    <n v="34333"/>
    <n v="152590"/>
    <n v="171665"/>
    <n v="19075"/>
    <x v="12"/>
    <x v="4"/>
    <x v="0"/>
  </r>
  <r>
    <d v="2023-05-14T00:00:00"/>
    <s v="INV817251"/>
    <x v="0"/>
    <s v="Female"/>
    <x v="2"/>
    <x v="2"/>
    <x v="4"/>
    <x v="11"/>
    <n v="0"/>
    <n v="247306"/>
    <n v="4"/>
    <n v="278284"/>
    <n v="989224"/>
    <n v="1113136"/>
    <n v="123912"/>
    <x v="13"/>
    <x v="4"/>
    <x v="0"/>
  </r>
  <r>
    <d v="2023-05-15T00:00:00"/>
    <s v="INV541555"/>
    <x v="1"/>
    <s v="Female"/>
    <x v="2"/>
    <x v="0"/>
    <x v="2"/>
    <x v="9"/>
    <n v="0"/>
    <n v="220540"/>
    <n v="5"/>
    <n v="243847"/>
    <n v="1102700"/>
    <n v="1219235"/>
    <n v="116535"/>
    <x v="14"/>
    <x v="4"/>
    <x v="0"/>
  </r>
  <r>
    <d v="2023-05-16T00:00:00"/>
    <s v="INV986135"/>
    <x v="1"/>
    <s v="Female"/>
    <x v="1"/>
    <x v="2"/>
    <x v="4"/>
    <x v="6"/>
    <n v="0"/>
    <n v="145555"/>
    <n v="7"/>
    <n v="171279"/>
    <n v="1018885"/>
    <n v="1198953"/>
    <n v="180068"/>
    <x v="15"/>
    <x v="4"/>
    <x v="0"/>
  </r>
  <r>
    <d v="2023-05-17T00:00:00"/>
    <s v="INV471243"/>
    <x v="0"/>
    <s v="Male"/>
    <x v="2"/>
    <x v="0"/>
    <x v="3"/>
    <x v="5"/>
    <n v="0"/>
    <n v="239133"/>
    <n v="3"/>
    <n v="270050"/>
    <n v="717399"/>
    <n v="810150"/>
    <n v="92751"/>
    <x v="16"/>
    <x v="4"/>
    <x v="0"/>
  </r>
  <r>
    <d v="2023-05-18T00:00:00"/>
    <s v="INV453263"/>
    <x v="1"/>
    <s v="Male"/>
    <x v="0"/>
    <x v="0"/>
    <x v="4"/>
    <x v="6"/>
    <n v="0"/>
    <n v="108796"/>
    <n v="5"/>
    <n v="122932"/>
    <n v="543980"/>
    <n v="614660"/>
    <n v="70680"/>
    <x v="17"/>
    <x v="4"/>
    <x v="0"/>
  </r>
  <r>
    <d v="2023-05-19T00:00:00"/>
    <s v="INV514823"/>
    <x v="1"/>
    <s v="Male"/>
    <x v="1"/>
    <x v="1"/>
    <x v="4"/>
    <x v="12"/>
    <n v="0"/>
    <n v="187474"/>
    <n v="2"/>
    <n v="216850"/>
    <n v="374948"/>
    <n v="433700"/>
    <n v="58752"/>
    <x v="18"/>
    <x v="4"/>
    <x v="0"/>
  </r>
  <r>
    <d v="2023-05-20T00:00:00"/>
    <s v="INV422208"/>
    <x v="0"/>
    <s v="Male"/>
    <x v="0"/>
    <x v="0"/>
    <x v="3"/>
    <x v="4"/>
    <n v="0"/>
    <n v="126325"/>
    <n v="1"/>
    <n v="139927"/>
    <n v="126325"/>
    <n v="139927"/>
    <n v="13602"/>
    <x v="19"/>
    <x v="4"/>
    <x v="0"/>
  </r>
  <r>
    <d v="2023-05-21T00:00:00"/>
    <s v="INV740319"/>
    <x v="0"/>
    <s v="Male"/>
    <x v="0"/>
    <x v="2"/>
    <x v="2"/>
    <x v="9"/>
    <n v="0"/>
    <n v="124687"/>
    <n v="4"/>
    <n v="137220"/>
    <n v="498748"/>
    <n v="548880"/>
    <n v="50132"/>
    <x v="20"/>
    <x v="4"/>
    <x v="0"/>
  </r>
  <r>
    <d v="2023-05-22T00:00:00"/>
    <s v="INV628785"/>
    <x v="1"/>
    <s v="Male"/>
    <x v="0"/>
    <x v="2"/>
    <x v="5"/>
    <x v="16"/>
    <n v="0"/>
    <n v="188179"/>
    <n v="5"/>
    <n v="213222"/>
    <n v="940895"/>
    <n v="1066110"/>
    <n v="125215"/>
    <x v="21"/>
    <x v="4"/>
    <x v="0"/>
  </r>
  <r>
    <d v="2023-05-23T00:00:00"/>
    <s v="INV337470"/>
    <x v="1"/>
    <s v="Male"/>
    <x v="1"/>
    <x v="2"/>
    <x v="2"/>
    <x v="9"/>
    <n v="0"/>
    <n v="292679"/>
    <n v="8"/>
    <n v="325209"/>
    <n v="2341432"/>
    <n v="2601672"/>
    <n v="260240"/>
    <x v="22"/>
    <x v="4"/>
    <x v="0"/>
  </r>
  <r>
    <d v="2023-05-24T00:00:00"/>
    <s v="INV654988"/>
    <x v="1"/>
    <s v="Male"/>
    <x v="0"/>
    <x v="1"/>
    <x v="3"/>
    <x v="4"/>
    <n v="0"/>
    <n v="228195"/>
    <n v="7"/>
    <n v="266263"/>
    <n v="1597365"/>
    <n v="1863841"/>
    <n v="266476"/>
    <x v="23"/>
    <x v="4"/>
    <x v="0"/>
  </r>
  <r>
    <d v="2023-05-25T00:00:00"/>
    <s v="INV252310"/>
    <x v="1"/>
    <s v="Female"/>
    <x v="0"/>
    <x v="0"/>
    <x v="2"/>
    <x v="2"/>
    <n v="0"/>
    <n v="182359"/>
    <n v="5"/>
    <n v="205375"/>
    <n v="911795"/>
    <n v="1026875"/>
    <n v="115080"/>
    <x v="24"/>
    <x v="4"/>
    <x v="0"/>
  </r>
  <r>
    <d v="2023-05-26T00:00:00"/>
    <s v="INV828741"/>
    <x v="1"/>
    <s v="Male"/>
    <x v="0"/>
    <x v="0"/>
    <x v="2"/>
    <x v="9"/>
    <n v="0"/>
    <n v="279694"/>
    <n v="6"/>
    <n v="339528"/>
    <n v="1678164"/>
    <n v="2037168"/>
    <n v="359004"/>
    <x v="25"/>
    <x v="4"/>
    <x v="0"/>
  </r>
  <r>
    <d v="2023-05-27T00:00:00"/>
    <s v="INV926744"/>
    <x v="0"/>
    <s v="Female"/>
    <x v="0"/>
    <x v="0"/>
    <x v="4"/>
    <x v="6"/>
    <n v="0"/>
    <n v="235340"/>
    <n v="2"/>
    <n v="262088"/>
    <n v="470680"/>
    <n v="524176"/>
    <n v="53496"/>
    <x v="26"/>
    <x v="4"/>
    <x v="0"/>
  </r>
  <r>
    <d v="2023-05-28T00:00:00"/>
    <s v="INV512747"/>
    <x v="1"/>
    <s v="Male"/>
    <x v="2"/>
    <x v="2"/>
    <x v="0"/>
    <x v="17"/>
    <n v="0"/>
    <n v="63561"/>
    <n v="4"/>
    <n v="72739"/>
    <n v="254244"/>
    <n v="290956"/>
    <n v="36712"/>
    <x v="27"/>
    <x v="4"/>
    <x v="0"/>
  </r>
  <r>
    <d v="2023-05-29T00:00:00"/>
    <s v="INV853171"/>
    <x v="0"/>
    <s v="Male"/>
    <x v="2"/>
    <x v="1"/>
    <x v="5"/>
    <x v="8"/>
    <n v="0"/>
    <n v="172747"/>
    <n v="6"/>
    <n v="197733"/>
    <n v="1036482"/>
    <n v="1186398"/>
    <n v="149916"/>
    <x v="28"/>
    <x v="4"/>
    <x v="0"/>
  </r>
  <r>
    <d v="2023-05-30T00:00:00"/>
    <s v="INV959752"/>
    <x v="0"/>
    <s v="Male"/>
    <x v="1"/>
    <x v="1"/>
    <x v="2"/>
    <x v="3"/>
    <n v="0"/>
    <n v="180726"/>
    <n v="3"/>
    <n v="203500"/>
    <n v="542178"/>
    <n v="610500"/>
    <n v="68322"/>
    <x v="29"/>
    <x v="4"/>
    <x v="0"/>
  </r>
  <r>
    <d v="2023-05-31T00:00:00"/>
    <s v="INV545110"/>
    <x v="0"/>
    <s v="Female"/>
    <x v="0"/>
    <x v="2"/>
    <x v="4"/>
    <x v="12"/>
    <n v="0"/>
    <n v="174054"/>
    <n v="6"/>
    <n v="209114"/>
    <n v="1044324"/>
    <n v="1254684"/>
    <n v="210360"/>
    <x v="30"/>
    <x v="4"/>
    <x v="0"/>
  </r>
  <r>
    <d v="2023-06-01T00:00:00"/>
    <s v="INV597292"/>
    <x v="1"/>
    <s v="Female"/>
    <x v="2"/>
    <x v="0"/>
    <x v="0"/>
    <x v="13"/>
    <n v="0"/>
    <n v="153090"/>
    <n v="7"/>
    <n v="184070"/>
    <n v="1071630"/>
    <n v="1288490"/>
    <n v="216860"/>
    <x v="0"/>
    <x v="5"/>
    <x v="0"/>
  </r>
  <r>
    <d v="2023-06-02T00:00:00"/>
    <s v="INV853114"/>
    <x v="0"/>
    <s v="Female"/>
    <x v="2"/>
    <x v="2"/>
    <x v="2"/>
    <x v="2"/>
    <n v="0"/>
    <n v="129591"/>
    <n v="2"/>
    <n v="149171"/>
    <n v="259182"/>
    <n v="298342"/>
    <n v="39160"/>
    <x v="1"/>
    <x v="5"/>
    <x v="0"/>
  </r>
  <r>
    <d v="2023-06-03T00:00:00"/>
    <s v="INV924766"/>
    <x v="1"/>
    <s v="Female"/>
    <x v="0"/>
    <x v="1"/>
    <x v="1"/>
    <x v="14"/>
    <n v="0"/>
    <n v="56141"/>
    <n v="4"/>
    <n v="68118"/>
    <n v="224564"/>
    <n v="272472"/>
    <n v="47908"/>
    <x v="2"/>
    <x v="5"/>
    <x v="0"/>
  </r>
  <r>
    <d v="2023-06-04T00:00:00"/>
    <s v="INV748257"/>
    <x v="0"/>
    <s v="Male"/>
    <x v="2"/>
    <x v="1"/>
    <x v="3"/>
    <x v="5"/>
    <n v="0"/>
    <n v="230172"/>
    <n v="1"/>
    <n v="269560"/>
    <n v="230172"/>
    <n v="269560"/>
    <n v="39388"/>
    <x v="3"/>
    <x v="5"/>
    <x v="0"/>
  </r>
  <r>
    <d v="2023-06-05T00:00:00"/>
    <s v="INV482090"/>
    <x v="1"/>
    <s v="Male"/>
    <x v="1"/>
    <x v="0"/>
    <x v="1"/>
    <x v="14"/>
    <n v="0"/>
    <n v="93288"/>
    <n v="1"/>
    <n v="112913"/>
    <n v="93288"/>
    <n v="112913"/>
    <n v="19625"/>
    <x v="4"/>
    <x v="5"/>
    <x v="0"/>
  </r>
  <r>
    <d v="2023-06-06T00:00:00"/>
    <s v="INV899176"/>
    <x v="1"/>
    <s v="Male"/>
    <x v="2"/>
    <x v="2"/>
    <x v="2"/>
    <x v="3"/>
    <n v="0.06"/>
    <n v="391311"/>
    <n v="2"/>
    <n v="455622"/>
    <n v="782622"/>
    <n v="856569.36"/>
    <n v="73947.359999999986"/>
    <x v="5"/>
    <x v="5"/>
    <x v="0"/>
  </r>
  <r>
    <d v="2023-06-07T00:00:00"/>
    <s v="INV817462"/>
    <x v="0"/>
    <s v="Male"/>
    <x v="2"/>
    <x v="2"/>
    <x v="0"/>
    <x v="0"/>
    <n v="0"/>
    <n v="52541"/>
    <n v="3"/>
    <n v="60956"/>
    <n v="157623"/>
    <n v="182868"/>
    <n v="25245"/>
    <x v="6"/>
    <x v="5"/>
    <x v="0"/>
  </r>
  <r>
    <d v="2023-06-08T00:00:00"/>
    <s v="INV301049"/>
    <x v="1"/>
    <s v="Female"/>
    <x v="0"/>
    <x v="0"/>
    <x v="3"/>
    <x v="4"/>
    <n v="0"/>
    <n v="76653"/>
    <n v="5"/>
    <n v="90663"/>
    <n v="383265"/>
    <n v="453315"/>
    <n v="70050"/>
    <x v="7"/>
    <x v="5"/>
    <x v="0"/>
  </r>
  <r>
    <d v="2023-06-09T00:00:00"/>
    <s v="INV436994"/>
    <x v="1"/>
    <s v="Male"/>
    <x v="2"/>
    <x v="1"/>
    <x v="5"/>
    <x v="16"/>
    <n v="0"/>
    <n v="236214"/>
    <n v="6"/>
    <n v="263390"/>
    <n v="1417284"/>
    <n v="1580340"/>
    <n v="163056"/>
    <x v="8"/>
    <x v="5"/>
    <x v="0"/>
  </r>
  <r>
    <d v="2023-06-10T00:00:00"/>
    <s v="INV950552"/>
    <x v="1"/>
    <s v="Male"/>
    <x v="1"/>
    <x v="2"/>
    <x v="0"/>
    <x v="13"/>
    <n v="0"/>
    <n v="109592"/>
    <n v="1"/>
    <n v="128942"/>
    <n v="109592"/>
    <n v="128942"/>
    <n v="19350"/>
    <x v="9"/>
    <x v="5"/>
    <x v="0"/>
  </r>
  <r>
    <d v="2023-06-11T00:00:00"/>
    <s v="INV218677"/>
    <x v="0"/>
    <s v="Male"/>
    <x v="0"/>
    <x v="1"/>
    <x v="3"/>
    <x v="4"/>
    <n v="0"/>
    <n v="146322"/>
    <n v="8"/>
    <n v="172071"/>
    <n v="1170576"/>
    <n v="1376568"/>
    <n v="205992"/>
    <x v="10"/>
    <x v="5"/>
    <x v="0"/>
  </r>
  <r>
    <d v="2023-06-12T00:00:00"/>
    <s v="INV649889"/>
    <x v="0"/>
    <s v="Male"/>
    <x v="2"/>
    <x v="1"/>
    <x v="4"/>
    <x v="12"/>
    <n v="0"/>
    <n v="274232"/>
    <n v="1"/>
    <n v="318172"/>
    <n v="274232"/>
    <n v="318172"/>
    <n v="43940"/>
    <x v="11"/>
    <x v="5"/>
    <x v="0"/>
  </r>
  <r>
    <d v="2023-06-13T00:00:00"/>
    <s v="INV587260"/>
    <x v="1"/>
    <s v="Male"/>
    <x v="0"/>
    <x v="1"/>
    <x v="5"/>
    <x v="10"/>
    <n v="0"/>
    <n v="200031"/>
    <n v="6"/>
    <n v="231840"/>
    <n v="1200186"/>
    <n v="1391040"/>
    <n v="190854"/>
    <x v="12"/>
    <x v="5"/>
    <x v="0"/>
  </r>
  <r>
    <d v="2023-06-14T00:00:00"/>
    <s v="INV315497"/>
    <x v="1"/>
    <s v="Female"/>
    <x v="2"/>
    <x v="1"/>
    <x v="0"/>
    <x v="13"/>
    <n v="0"/>
    <n v="99486"/>
    <n v="4"/>
    <n v="113523"/>
    <n v="397944"/>
    <n v="454092"/>
    <n v="56148"/>
    <x v="13"/>
    <x v="5"/>
    <x v="0"/>
  </r>
  <r>
    <d v="2023-06-15T00:00:00"/>
    <s v="INV366692"/>
    <x v="0"/>
    <s v="Male"/>
    <x v="0"/>
    <x v="1"/>
    <x v="2"/>
    <x v="3"/>
    <n v="0"/>
    <n v="154397"/>
    <n v="4"/>
    <n v="178270"/>
    <n v="617588"/>
    <n v="713080"/>
    <n v="95492"/>
    <x v="14"/>
    <x v="5"/>
    <x v="0"/>
  </r>
  <r>
    <d v="2023-06-16T00:00:00"/>
    <s v="INV930124"/>
    <x v="0"/>
    <s v="Female"/>
    <x v="2"/>
    <x v="0"/>
    <x v="4"/>
    <x v="6"/>
    <n v="0"/>
    <n v="286645"/>
    <n v="1"/>
    <n v="340378"/>
    <n v="286645"/>
    <n v="340378"/>
    <n v="53733"/>
    <x v="15"/>
    <x v="5"/>
    <x v="0"/>
  </r>
  <r>
    <d v="2023-06-17T00:00:00"/>
    <s v="INV129620"/>
    <x v="0"/>
    <s v="Male"/>
    <x v="2"/>
    <x v="2"/>
    <x v="3"/>
    <x v="7"/>
    <n v="0"/>
    <n v="164925"/>
    <n v="8"/>
    <n v="188695"/>
    <n v="1319400"/>
    <n v="1509560"/>
    <n v="190160"/>
    <x v="16"/>
    <x v="5"/>
    <x v="0"/>
  </r>
  <r>
    <d v="2023-06-18T00:00:00"/>
    <s v="INV104844"/>
    <x v="0"/>
    <s v="Female"/>
    <x v="0"/>
    <x v="2"/>
    <x v="5"/>
    <x v="10"/>
    <n v="0"/>
    <n v="166521"/>
    <n v="2"/>
    <n v="197501"/>
    <n v="333042"/>
    <n v="395002"/>
    <n v="61960"/>
    <x v="17"/>
    <x v="5"/>
    <x v="0"/>
  </r>
  <r>
    <d v="2023-06-19T00:00:00"/>
    <s v="INV434482"/>
    <x v="0"/>
    <s v="Male"/>
    <x v="0"/>
    <x v="0"/>
    <x v="1"/>
    <x v="1"/>
    <n v="0"/>
    <n v="54683"/>
    <n v="5"/>
    <n v="64261"/>
    <n v="273415"/>
    <n v="321305"/>
    <n v="47890"/>
    <x v="18"/>
    <x v="5"/>
    <x v="0"/>
  </r>
  <r>
    <d v="2023-06-20T00:00:00"/>
    <s v="INV277609"/>
    <x v="0"/>
    <s v="Male"/>
    <x v="1"/>
    <x v="0"/>
    <x v="3"/>
    <x v="4"/>
    <n v="0"/>
    <n v="232355"/>
    <n v="8"/>
    <n v="268218"/>
    <n v="1858840"/>
    <n v="2145744"/>
    <n v="286904"/>
    <x v="19"/>
    <x v="5"/>
    <x v="0"/>
  </r>
  <r>
    <d v="2023-06-21T00:00:00"/>
    <s v="INV513870"/>
    <x v="0"/>
    <s v="Male"/>
    <x v="0"/>
    <x v="2"/>
    <x v="5"/>
    <x v="8"/>
    <n v="0"/>
    <n v="196785"/>
    <n v="1"/>
    <n v="217258"/>
    <n v="196785"/>
    <n v="217258"/>
    <n v="20473"/>
    <x v="20"/>
    <x v="5"/>
    <x v="0"/>
  </r>
  <r>
    <d v="2023-06-22T00:00:00"/>
    <s v="INV197101"/>
    <x v="0"/>
    <s v="Male"/>
    <x v="0"/>
    <x v="0"/>
    <x v="5"/>
    <x v="8"/>
    <n v="0"/>
    <n v="237165"/>
    <n v="4"/>
    <n v="274985"/>
    <n v="948660"/>
    <n v="1099940"/>
    <n v="151280"/>
    <x v="21"/>
    <x v="5"/>
    <x v="0"/>
  </r>
  <r>
    <d v="2023-06-23T00:00:00"/>
    <s v="INV820650"/>
    <x v="0"/>
    <s v="Male"/>
    <x v="0"/>
    <x v="2"/>
    <x v="5"/>
    <x v="8"/>
    <n v="0"/>
    <n v="133150"/>
    <n v="3"/>
    <n v="158095"/>
    <n v="399450"/>
    <n v="474285"/>
    <n v="74835"/>
    <x v="22"/>
    <x v="5"/>
    <x v="0"/>
  </r>
  <r>
    <d v="2023-06-24T00:00:00"/>
    <s v="INV835819"/>
    <x v="0"/>
    <s v="Male"/>
    <x v="1"/>
    <x v="2"/>
    <x v="0"/>
    <x v="17"/>
    <n v="0"/>
    <n v="111909"/>
    <n v="3"/>
    <n v="129907"/>
    <n v="335727"/>
    <n v="389721"/>
    <n v="53994"/>
    <x v="23"/>
    <x v="5"/>
    <x v="0"/>
  </r>
  <r>
    <d v="2023-06-25T00:00:00"/>
    <s v="INV357945"/>
    <x v="0"/>
    <s v="Female"/>
    <x v="0"/>
    <x v="0"/>
    <x v="5"/>
    <x v="10"/>
    <n v="0"/>
    <n v="125974"/>
    <n v="7"/>
    <n v="146294"/>
    <n v="881818"/>
    <n v="1024058"/>
    <n v="142240"/>
    <x v="24"/>
    <x v="5"/>
    <x v="0"/>
  </r>
  <r>
    <d v="2023-06-26T00:00:00"/>
    <s v="INV586426"/>
    <x v="1"/>
    <s v="Female"/>
    <x v="0"/>
    <x v="1"/>
    <x v="5"/>
    <x v="8"/>
    <n v="0"/>
    <n v="172051"/>
    <n v="6"/>
    <n v="190725"/>
    <n v="1032306"/>
    <n v="1144350"/>
    <n v="112044"/>
    <x v="25"/>
    <x v="5"/>
    <x v="0"/>
  </r>
  <r>
    <d v="2023-06-27T00:00:00"/>
    <s v="INV311195"/>
    <x v="0"/>
    <s v="Female"/>
    <x v="1"/>
    <x v="1"/>
    <x v="5"/>
    <x v="8"/>
    <n v="0"/>
    <n v="235155"/>
    <n v="3"/>
    <n v="273032"/>
    <n v="705465"/>
    <n v="819096"/>
    <n v="113631"/>
    <x v="26"/>
    <x v="5"/>
    <x v="0"/>
  </r>
  <r>
    <d v="2023-06-28T00:00:00"/>
    <s v="INV200293"/>
    <x v="0"/>
    <s v="Female"/>
    <x v="2"/>
    <x v="1"/>
    <x v="4"/>
    <x v="6"/>
    <n v="0"/>
    <n v="218810"/>
    <n v="7"/>
    <n v="266825"/>
    <n v="1531670"/>
    <n v="1867775"/>
    <n v="336105"/>
    <x v="27"/>
    <x v="5"/>
    <x v="0"/>
  </r>
  <r>
    <d v="2023-06-29T00:00:00"/>
    <s v="INV836415"/>
    <x v="0"/>
    <s v="Male"/>
    <x v="0"/>
    <x v="1"/>
    <x v="4"/>
    <x v="6"/>
    <n v="0"/>
    <n v="289535"/>
    <n v="8"/>
    <n v="349323"/>
    <n v="2316280"/>
    <n v="2794584"/>
    <n v="478304"/>
    <x v="28"/>
    <x v="5"/>
    <x v="0"/>
  </r>
  <r>
    <d v="2023-06-30T00:00:00"/>
    <s v="INV306121"/>
    <x v="0"/>
    <s v="Male"/>
    <x v="0"/>
    <x v="1"/>
    <x v="5"/>
    <x v="16"/>
    <n v="0"/>
    <n v="215208"/>
    <n v="4"/>
    <n v="258659"/>
    <n v="860832"/>
    <n v="1034636"/>
    <n v="173804"/>
    <x v="29"/>
    <x v="5"/>
    <x v="0"/>
  </r>
  <r>
    <d v="2023-07-01T00:00:00"/>
    <s v="INV471270"/>
    <x v="0"/>
    <s v="Male"/>
    <x v="0"/>
    <x v="2"/>
    <x v="1"/>
    <x v="15"/>
    <n v="0"/>
    <n v="27581"/>
    <n v="8"/>
    <n v="30983"/>
    <n v="220648"/>
    <n v="247864"/>
    <n v="27216"/>
    <x v="0"/>
    <x v="6"/>
    <x v="0"/>
  </r>
  <r>
    <d v="2023-07-02T00:00:00"/>
    <s v="INV857255"/>
    <x v="1"/>
    <s v="Male"/>
    <x v="0"/>
    <x v="2"/>
    <x v="5"/>
    <x v="10"/>
    <n v="0"/>
    <n v="201540"/>
    <n v="2"/>
    <n v="245244"/>
    <n v="403080"/>
    <n v="490488"/>
    <n v="87408"/>
    <x v="1"/>
    <x v="6"/>
    <x v="0"/>
  </r>
  <r>
    <d v="2023-07-03T00:00:00"/>
    <s v="INV723719"/>
    <x v="0"/>
    <s v="Male"/>
    <x v="2"/>
    <x v="0"/>
    <x v="5"/>
    <x v="8"/>
    <n v="0"/>
    <n v="104023"/>
    <n v="5"/>
    <n v="114941"/>
    <n v="520115"/>
    <n v="574705"/>
    <n v="54590"/>
    <x v="2"/>
    <x v="6"/>
    <x v="0"/>
  </r>
  <r>
    <d v="2023-07-04T00:00:00"/>
    <s v="INV197265"/>
    <x v="0"/>
    <s v="Male"/>
    <x v="1"/>
    <x v="1"/>
    <x v="4"/>
    <x v="11"/>
    <n v="0"/>
    <n v="281105"/>
    <n v="4"/>
    <n v="334211"/>
    <n v="1124420"/>
    <n v="1336844"/>
    <n v="212424"/>
    <x v="3"/>
    <x v="6"/>
    <x v="0"/>
  </r>
  <r>
    <d v="2023-07-05T00:00:00"/>
    <s v="INV250188"/>
    <x v="0"/>
    <s v="Male"/>
    <x v="1"/>
    <x v="1"/>
    <x v="5"/>
    <x v="8"/>
    <n v="0"/>
    <n v="127808"/>
    <n v="6"/>
    <n v="150897"/>
    <n v="766848"/>
    <n v="905382"/>
    <n v="138534"/>
    <x v="4"/>
    <x v="6"/>
    <x v="0"/>
  </r>
  <r>
    <d v="2023-07-06T00:00:00"/>
    <s v="INV237706"/>
    <x v="0"/>
    <s v="Female"/>
    <x v="0"/>
    <x v="1"/>
    <x v="4"/>
    <x v="6"/>
    <n v="0"/>
    <n v="246636"/>
    <n v="2"/>
    <n v="282058"/>
    <n v="493272"/>
    <n v="564116"/>
    <n v="70844"/>
    <x v="5"/>
    <x v="6"/>
    <x v="0"/>
  </r>
  <r>
    <d v="2023-07-07T00:00:00"/>
    <s v="INV243790"/>
    <x v="0"/>
    <s v="Male"/>
    <x v="0"/>
    <x v="1"/>
    <x v="5"/>
    <x v="8"/>
    <n v="7.0000000000000007E-2"/>
    <n v="113415"/>
    <n v="8"/>
    <n v="132478"/>
    <n v="907320"/>
    <n v="985636.32"/>
    <n v="78316.319999999949"/>
    <x v="6"/>
    <x v="6"/>
    <x v="0"/>
  </r>
  <r>
    <d v="2023-07-08T00:00:00"/>
    <s v="INV820105"/>
    <x v="1"/>
    <s v="Female"/>
    <x v="1"/>
    <x v="1"/>
    <x v="1"/>
    <x v="1"/>
    <n v="0"/>
    <n v="88007"/>
    <n v="1"/>
    <n v="99387"/>
    <n v="88007"/>
    <n v="99387"/>
    <n v="11380"/>
    <x v="7"/>
    <x v="6"/>
    <x v="0"/>
  </r>
  <r>
    <d v="2023-07-09T00:00:00"/>
    <s v="INV192739"/>
    <x v="0"/>
    <s v="Male"/>
    <x v="0"/>
    <x v="0"/>
    <x v="3"/>
    <x v="7"/>
    <n v="0"/>
    <n v="205801"/>
    <n v="6"/>
    <n v="234530"/>
    <n v="1234806"/>
    <n v="1407180"/>
    <n v="172374"/>
    <x v="8"/>
    <x v="6"/>
    <x v="0"/>
  </r>
  <r>
    <d v="2023-07-10T00:00:00"/>
    <s v="INV974176"/>
    <x v="0"/>
    <s v="Female"/>
    <x v="2"/>
    <x v="0"/>
    <x v="5"/>
    <x v="10"/>
    <n v="0"/>
    <n v="200539"/>
    <n v="7"/>
    <n v="237254"/>
    <n v="1403773"/>
    <n v="1660778"/>
    <n v="257005"/>
    <x v="9"/>
    <x v="6"/>
    <x v="0"/>
  </r>
  <r>
    <d v="2023-07-11T00:00:00"/>
    <s v="INV693424"/>
    <x v="1"/>
    <s v="Male"/>
    <x v="2"/>
    <x v="0"/>
    <x v="2"/>
    <x v="3"/>
    <n v="0"/>
    <n v="258891"/>
    <n v="4"/>
    <n v="292601"/>
    <n v="1035564"/>
    <n v="1170404"/>
    <n v="134840"/>
    <x v="10"/>
    <x v="6"/>
    <x v="0"/>
  </r>
  <r>
    <d v="2023-07-12T00:00:00"/>
    <s v="INV604471"/>
    <x v="0"/>
    <s v="Female"/>
    <x v="0"/>
    <x v="1"/>
    <x v="1"/>
    <x v="1"/>
    <n v="0"/>
    <n v="42914"/>
    <n v="3"/>
    <n v="48870"/>
    <n v="128742"/>
    <n v="146610"/>
    <n v="17868"/>
    <x v="11"/>
    <x v="6"/>
    <x v="0"/>
  </r>
  <r>
    <d v="2023-07-13T00:00:00"/>
    <s v="INV524564"/>
    <x v="1"/>
    <s v="Female"/>
    <x v="2"/>
    <x v="2"/>
    <x v="2"/>
    <x v="2"/>
    <n v="0"/>
    <n v="324748"/>
    <n v="5"/>
    <n v="395973"/>
    <n v="1623740"/>
    <n v="1979865"/>
    <n v="356125"/>
    <x v="12"/>
    <x v="6"/>
    <x v="0"/>
  </r>
  <r>
    <d v="2023-07-14T00:00:00"/>
    <s v="INV126239"/>
    <x v="1"/>
    <s v="Male"/>
    <x v="0"/>
    <x v="1"/>
    <x v="0"/>
    <x v="0"/>
    <n v="0"/>
    <n v="54817"/>
    <n v="3"/>
    <n v="61917"/>
    <n v="164451"/>
    <n v="185751"/>
    <n v="21300"/>
    <x v="13"/>
    <x v="6"/>
    <x v="0"/>
  </r>
  <r>
    <d v="2023-07-15T00:00:00"/>
    <s v="INV949459"/>
    <x v="0"/>
    <s v="Female"/>
    <x v="2"/>
    <x v="1"/>
    <x v="1"/>
    <x v="15"/>
    <n v="0"/>
    <n v="57752"/>
    <n v="6"/>
    <n v="64584"/>
    <n v="346512"/>
    <n v="387504"/>
    <n v="40992"/>
    <x v="14"/>
    <x v="6"/>
    <x v="0"/>
  </r>
  <r>
    <d v="2023-07-16T00:00:00"/>
    <s v="INV163957"/>
    <x v="0"/>
    <s v="Female"/>
    <x v="0"/>
    <x v="2"/>
    <x v="5"/>
    <x v="16"/>
    <n v="0"/>
    <n v="88484"/>
    <n v="7"/>
    <n v="104649"/>
    <n v="619388"/>
    <n v="732543"/>
    <n v="113155"/>
    <x v="15"/>
    <x v="6"/>
    <x v="0"/>
  </r>
  <r>
    <d v="2023-07-17T00:00:00"/>
    <s v="INV655439"/>
    <x v="1"/>
    <s v="Male"/>
    <x v="0"/>
    <x v="0"/>
    <x v="0"/>
    <x v="0"/>
    <n v="0"/>
    <n v="145958"/>
    <n v="6"/>
    <n v="168358"/>
    <n v="875748"/>
    <n v="1010148"/>
    <n v="134400"/>
    <x v="16"/>
    <x v="6"/>
    <x v="0"/>
  </r>
  <r>
    <d v="2023-07-18T00:00:00"/>
    <s v="INV302349"/>
    <x v="0"/>
    <s v="Female"/>
    <x v="0"/>
    <x v="0"/>
    <x v="4"/>
    <x v="11"/>
    <n v="0"/>
    <n v="271584"/>
    <n v="8"/>
    <n v="325585"/>
    <n v="2172672"/>
    <n v="2604680"/>
    <n v="432008"/>
    <x v="17"/>
    <x v="6"/>
    <x v="0"/>
  </r>
  <r>
    <d v="2023-07-19T00:00:00"/>
    <s v="INV458735"/>
    <x v="0"/>
    <s v="Male"/>
    <x v="0"/>
    <x v="1"/>
    <x v="1"/>
    <x v="1"/>
    <n v="0"/>
    <n v="80442"/>
    <n v="3"/>
    <n v="91513"/>
    <n v="241326"/>
    <n v="274539"/>
    <n v="33213"/>
    <x v="18"/>
    <x v="6"/>
    <x v="0"/>
  </r>
  <r>
    <d v="2023-07-20T00:00:00"/>
    <s v="INV903693"/>
    <x v="0"/>
    <s v="Male"/>
    <x v="2"/>
    <x v="2"/>
    <x v="3"/>
    <x v="5"/>
    <n v="0"/>
    <n v="82814"/>
    <n v="5"/>
    <n v="98149"/>
    <n v="414070"/>
    <n v="490745"/>
    <n v="76675"/>
    <x v="19"/>
    <x v="6"/>
    <x v="0"/>
  </r>
  <r>
    <d v="2023-07-21T00:00:00"/>
    <s v="INV886255"/>
    <x v="0"/>
    <s v="Male"/>
    <x v="0"/>
    <x v="0"/>
    <x v="2"/>
    <x v="9"/>
    <n v="0"/>
    <n v="124135"/>
    <n v="2"/>
    <n v="149013"/>
    <n v="248270"/>
    <n v="298026"/>
    <n v="49756"/>
    <x v="20"/>
    <x v="6"/>
    <x v="0"/>
  </r>
  <r>
    <d v="2023-07-22T00:00:00"/>
    <s v="INV188294"/>
    <x v="0"/>
    <s v="Male"/>
    <x v="1"/>
    <x v="0"/>
    <x v="0"/>
    <x v="0"/>
    <n v="0"/>
    <n v="176707"/>
    <n v="3"/>
    <n v="204054"/>
    <n v="530121"/>
    <n v="612162"/>
    <n v="82041"/>
    <x v="21"/>
    <x v="6"/>
    <x v="0"/>
  </r>
  <r>
    <d v="2023-07-23T00:00:00"/>
    <s v="INV598245"/>
    <x v="0"/>
    <s v="Male"/>
    <x v="2"/>
    <x v="0"/>
    <x v="5"/>
    <x v="10"/>
    <n v="0"/>
    <n v="247475"/>
    <n v="3"/>
    <n v="279963"/>
    <n v="742425"/>
    <n v="839889"/>
    <n v="97464"/>
    <x v="22"/>
    <x v="6"/>
    <x v="0"/>
  </r>
  <r>
    <d v="2023-07-24T00:00:00"/>
    <s v="INV609386"/>
    <x v="0"/>
    <s v="Female"/>
    <x v="1"/>
    <x v="0"/>
    <x v="5"/>
    <x v="8"/>
    <n v="0"/>
    <n v="236131"/>
    <n v="7"/>
    <n v="284411"/>
    <n v="1652917"/>
    <n v="1990877"/>
    <n v="337960"/>
    <x v="23"/>
    <x v="6"/>
    <x v="0"/>
  </r>
  <r>
    <d v="2023-07-25T00:00:00"/>
    <s v="INV886225"/>
    <x v="1"/>
    <s v="Male"/>
    <x v="1"/>
    <x v="0"/>
    <x v="1"/>
    <x v="14"/>
    <n v="0"/>
    <n v="22541"/>
    <n v="8"/>
    <n v="26431"/>
    <n v="180328"/>
    <n v="211448"/>
    <n v="31120"/>
    <x v="24"/>
    <x v="6"/>
    <x v="0"/>
  </r>
  <r>
    <d v="2023-07-26T00:00:00"/>
    <s v="INV496123"/>
    <x v="0"/>
    <s v="Female"/>
    <x v="0"/>
    <x v="0"/>
    <x v="0"/>
    <x v="0"/>
    <n v="0"/>
    <n v="72304"/>
    <n v="2"/>
    <n v="87585"/>
    <n v="144608"/>
    <n v="175170"/>
    <n v="30562"/>
    <x v="25"/>
    <x v="6"/>
    <x v="0"/>
  </r>
  <r>
    <d v="2023-07-27T00:00:00"/>
    <s v="INV936195"/>
    <x v="0"/>
    <s v="Male"/>
    <x v="0"/>
    <x v="2"/>
    <x v="3"/>
    <x v="5"/>
    <n v="0"/>
    <n v="145393"/>
    <n v="4"/>
    <n v="170476"/>
    <n v="581572"/>
    <n v="681904"/>
    <n v="100332"/>
    <x v="26"/>
    <x v="6"/>
    <x v="0"/>
  </r>
  <r>
    <d v="2023-07-28T00:00:00"/>
    <s v="INV860919"/>
    <x v="0"/>
    <s v="Male"/>
    <x v="0"/>
    <x v="1"/>
    <x v="0"/>
    <x v="0"/>
    <n v="0"/>
    <n v="162609"/>
    <n v="3"/>
    <n v="194740"/>
    <n v="487827"/>
    <n v="584220"/>
    <n v="96393"/>
    <x v="27"/>
    <x v="6"/>
    <x v="0"/>
  </r>
  <r>
    <d v="2023-07-29T00:00:00"/>
    <s v="INV569966"/>
    <x v="0"/>
    <s v="Male"/>
    <x v="2"/>
    <x v="2"/>
    <x v="5"/>
    <x v="10"/>
    <n v="0"/>
    <n v="122451"/>
    <n v="7"/>
    <n v="138775"/>
    <n v="857157"/>
    <n v="971425"/>
    <n v="114268"/>
    <x v="28"/>
    <x v="6"/>
    <x v="0"/>
  </r>
  <r>
    <d v="2023-07-30T00:00:00"/>
    <s v="INV874556"/>
    <x v="0"/>
    <s v="Female"/>
    <x v="0"/>
    <x v="2"/>
    <x v="1"/>
    <x v="14"/>
    <n v="0"/>
    <n v="53759"/>
    <n v="6"/>
    <n v="62405"/>
    <n v="322554"/>
    <n v="374430"/>
    <n v="51876"/>
    <x v="29"/>
    <x v="6"/>
    <x v="0"/>
  </r>
  <r>
    <d v="2023-07-31T00:00:00"/>
    <s v="INV301225"/>
    <x v="0"/>
    <s v="Male"/>
    <x v="1"/>
    <x v="2"/>
    <x v="4"/>
    <x v="11"/>
    <n v="0"/>
    <n v="299519"/>
    <n v="8"/>
    <n v="333381"/>
    <n v="2396152"/>
    <n v="2667048"/>
    <n v="270896"/>
    <x v="30"/>
    <x v="6"/>
    <x v="0"/>
  </r>
  <r>
    <d v="2023-08-01T00:00:00"/>
    <s v="INV348508"/>
    <x v="0"/>
    <s v="Female"/>
    <x v="1"/>
    <x v="1"/>
    <x v="1"/>
    <x v="15"/>
    <n v="0"/>
    <n v="99178"/>
    <n v="3"/>
    <n v="115730"/>
    <n v="297534"/>
    <n v="347190"/>
    <n v="49656"/>
    <x v="0"/>
    <x v="7"/>
    <x v="0"/>
  </r>
  <r>
    <d v="2023-08-02T00:00:00"/>
    <s v="INV104732"/>
    <x v="0"/>
    <s v="Female"/>
    <x v="2"/>
    <x v="1"/>
    <x v="3"/>
    <x v="7"/>
    <n v="0"/>
    <n v="233858"/>
    <n v="4"/>
    <n v="283236"/>
    <n v="935432"/>
    <n v="1132944"/>
    <n v="197512"/>
    <x v="1"/>
    <x v="7"/>
    <x v="0"/>
  </r>
  <r>
    <d v="2023-08-03T00:00:00"/>
    <s v="INV630202"/>
    <x v="0"/>
    <s v="Female"/>
    <x v="0"/>
    <x v="2"/>
    <x v="2"/>
    <x v="9"/>
    <n v="0"/>
    <n v="316586"/>
    <n v="3"/>
    <n v="385044"/>
    <n v="949758"/>
    <n v="1155132"/>
    <n v="205374"/>
    <x v="2"/>
    <x v="7"/>
    <x v="0"/>
  </r>
  <r>
    <d v="2023-08-04T00:00:00"/>
    <s v="INV150349"/>
    <x v="0"/>
    <s v="Male"/>
    <x v="0"/>
    <x v="1"/>
    <x v="4"/>
    <x v="12"/>
    <n v="0"/>
    <n v="236377"/>
    <n v="8"/>
    <n v="266328"/>
    <n v="1891016"/>
    <n v="2130624"/>
    <n v="239608"/>
    <x v="3"/>
    <x v="7"/>
    <x v="0"/>
  </r>
  <r>
    <d v="2023-08-05T00:00:00"/>
    <s v="INV659199"/>
    <x v="0"/>
    <s v="Male"/>
    <x v="0"/>
    <x v="1"/>
    <x v="1"/>
    <x v="14"/>
    <n v="0"/>
    <n v="43664"/>
    <n v="5"/>
    <n v="49414"/>
    <n v="218320"/>
    <n v="247070"/>
    <n v="28750"/>
    <x v="4"/>
    <x v="7"/>
    <x v="0"/>
  </r>
  <r>
    <d v="2023-08-06T00:00:00"/>
    <s v="INV676466"/>
    <x v="0"/>
    <s v="Female"/>
    <x v="0"/>
    <x v="2"/>
    <x v="4"/>
    <x v="11"/>
    <n v="0"/>
    <n v="120248"/>
    <n v="5"/>
    <n v="142668"/>
    <n v="601240"/>
    <n v="713340"/>
    <n v="112100"/>
    <x v="5"/>
    <x v="7"/>
    <x v="0"/>
  </r>
  <r>
    <d v="2023-08-07T00:00:00"/>
    <s v="INV127126"/>
    <x v="1"/>
    <s v="Female"/>
    <x v="0"/>
    <x v="0"/>
    <x v="3"/>
    <x v="4"/>
    <n v="0"/>
    <n v="80896"/>
    <n v="4"/>
    <n v="93391"/>
    <n v="323584"/>
    <n v="373564"/>
    <n v="49980"/>
    <x v="6"/>
    <x v="7"/>
    <x v="0"/>
  </r>
  <r>
    <d v="2023-08-08T00:00:00"/>
    <s v="INV186030"/>
    <x v="0"/>
    <s v="Female"/>
    <x v="0"/>
    <x v="1"/>
    <x v="0"/>
    <x v="17"/>
    <n v="0.05"/>
    <n v="149702"/>
    <n v="6"/>
    <n v="168836"/>
    <n v="898212"/>
    <n v="962365.2"/>
    <n v="64153.199999999953"/>
    <x v="7"/>
    <x v="7"/>
    <x v="0"/>
  </r>
  <r>
    <d v="2023-08-09T00:00:00"/>
    <s v="INV398756"/>
    <x v="1"/>
    <s v="Male"/>
    <x v="0"/>
    <x v="0"/>
    <x v="3"/>
    <x v="7"/>
    <n v="0"/>
    <n v="120500"/>
    <n v="2"/>
    <n v="142386"/>
    <n v="241000"/>
    <n v="284772"/>
    <n v="43772"/>
    <x v="8"/>
    <x v="7"/>
    <x v="0"/>
  </r>
  <r>
    <d v="2023-08-10T00:00:00"/>
    <s v="INV137843"/>
    <x v="0"/>
    <s v="Male"/>
    <x v="0"/>
    <x v="0"/>
    <x v="4"/>
    <x v="6"/>
    <n v="0"/>
    <n v="273266"/>
    <n v="8"/>
    <n v="326115"/>
    <n v="2186128"/>
    <n v="2608920"/>
    <n v="422792"/>
    <x v="9"/>
    <x v="7"/>
    <x v="0"/>
  </r>
  <r>
    <d v="2023-08-11T00:00:00"/>
    <s v="INV167592"/>
    <x v="0"/>
    <s v="Female"/>
    <x v="2"/>
    <x v="2"/>
    <x v="3"/>
    <x v="5"/>
    <n v="0"/>
    <n v="188581"/>
    <n v="2"/>
    <n v="210847"/>
    <n v="377162"/>
    <n v="421694"/>
    <n v="44532"/>
    <x v="10"/>
    <x v="7"/>
    <x v="0"/>
  </r>
  <r>
    <d v="2023-08-12T00:00:00"/>
    <s v="INV792403"/>
    <x v="0"/>
    <s v="Female"/>
    <x v="0"/>
    <x v="2"/>
    <x v="4"/>
    <x v="6"/>
    <n v="0"/>
    <n v="179891"/>
    <n v="6"/>
    <n v="213560"/>
    <n v="1079346"/>
    <n v="1281360"/>
    <n v="202014"/>
    <x v="11"/>
    <x v="7"/>
    <x v="0"/>
  </r>
  <r>
    <d v="2023-08-13T00:00:00"/>
    <s v="INV163204"/>
    <x v="0"/>
    <s v="Female"/>
    <x v="0"/>
    <x v="0"/>
    <x v="2"/>
    <x v="2"/>
    <n v="0"/>
    <n v="344357"/>
    <n v="1"/>
    <n v="378860"/>
    <n v="344357"/>
    <n v="378860"/>
    <n v="34503"/>
    <x v="12"/>
    <x v="7"/>
    <x v="0"/>
  </r>
  <r>
    <d v="2023-08-14T00:00:00"/>
    <s v="INV213765"/>
    <x v="0"/>
    <s v="Male"/>
    <x v="1"/>
    <x v="0"/>
    <x v="1"/>
    <x v="1"/>
    <n v="0"/>
    <n v="88865"/>
    <n v="6"/>
    <n v="98295"/>
    <n v="533190"/>
    <n v="589770"/>
    <n v="56580"/>
    <x v="13"/>
    <x v="7"/>
    <x v="0"/>
  </r>
  <r>
    <d v="2023-08-15T00:00:00"/>
    <s v="INV986251"/>
    <x v="0"/>
    <s v="Male"/>
    <x v="1"/>
    <x v="1"/>
    <x v="4"/>
    <x v="11"/>
    <n v="0"/>
    <n v="176426"/>
    <n v="2"/>
    <n v="198912"/>
    <n v="352852"/>
    <n v="397824"/>
    <n v="44972"/>
    <x v="14"/>
    <x v="7"/>
    <x v="0"/>
  </r>
  <r>
    <d v="2023-08-16T00:00:00"/>
    <s v="INV484863"/>
    <x v="0"/>
    <s v="Male"/>
    <x v="0"/>
    <x v="1"/>
    <x v="5"/>
    <x v="16"/>
    <n v="0"/>
    <n v="81094"/>
    <n v="8"/>
    <n v="90616"/>
    <n v="648752"/>
    <n v="724928"/>
    <n v="76176"/>
    <x v="15"/>
    <x v="7"/>
    <x v="0"/>
  </r>
  <r>
    <d v="2023-08-17T00:00:00"/>
    <s v="INV984471"/>
    <x v="0"/>
    <s v="Male"/>
    <x v="0"/>
    <x v="2"/>
    <x v="2"/>
    <x v="9"/>
    <n v="0"/>
    <n v="233692"/>
    <n v="5"/>
    <n v="278215"/>
    <n v="1168460"/>
    <n v="1391075"/>
    <n v="222615"/>
    <x v="16"/>
    <x v="7"/>
    <x v="0"/>
  </r>
  <r>
    <d v="2023-08-18T00:00:00"/>
    <s v="INV922565"/>
    <x v="0"/>
    <s v="Male"/>
    <x v="2"/>
    <x v="0"/>
    <x v="2"/>
    <x v="2"/>
    <n v="0"/>
    <n v="382750"/>
    <n v="1"/>
    <n v="421337"/>
    <n v="382750"/>
    <n v="421337"/>
    <n v="38587"/>
    <x v="17"/>
    <x v="7"/>
    <x v="0"/>
  </r>
  <r>
    <d v="2023-08-19T00:00:00"/>
    <s v="INV506718"/>
    <x v="0"/>
    <s v="Female"/>
    <x v="0"/>
    <x v="1"/>
    <x v="1"/>
    <x v="15"/>
    <n v="0"/>
    <n v="66379"/>
    <n v="6"/>
    <n v="73828"/>
    <n v="398274"/>
    <n v="442968"/>
    <n v="44694"/>
    <x v="18"/>
    <x v="7"/>
    <x v="0"/>
  </r>
  <r>
    <d v="2023-08-20T00:00:00"/>
    <s v="INV722444"/>
    <x v="0"/>
    <s v="Male"/>
    <x v="0"/>
    <x v="1"/>
    <x v="3"/>
    <x v="5"/>
    <n v="0"/>
    <n v="88498"/>
    <n v="4"/>
    <n v="105538"/>
    <n v="353992"/>
    <n v="422152"/>
    <n v="68160"/>
    <x v="19"/>
    <x v="7"/>
    <x v="0"/>
  </r>
  <r>
    <d v="2023-08-21T00:00:00"/>
    <s v="INV222127"/>
    <x v="0"/>
    <s v="Female"/>
    <x v="0"/>
    <x v="0"/>
    <x v="1"/>
    <x v="1"/>
    <n v="0"/>
    <n v="83669"/>
    <n v="7"/>
    <n v="94972"/>
    <n v="585683"/>
    <n v="664804"/>
    <n v="79121"/>
    <x v="20"/>
    <x v="7"/>
    <x v="0"/>
  </r>
  <r>
    <d v="2023-08-22T00:00:00"/>
    <s v="INV115029"/>
    <x v="0"/>
    <s v="Female"/>
    <x v="2"/>
    <x v="2"/>
    <x v="2"/>
    <x v="9"/>
    <n v="0"/>
    <n v="362578"/>
    <n v="8"/>
    <n v="429688"/>
    <n v="2900624"/>
    <n v="3437504"/>
    <n v="536880"/>
    <x v="21"/>
    <x v="7"/>
    <x v="0"/>
  </r>
  <r>
    <d v="2023-08-23T00:00:00"/>
    <s v="INV507642"/>
    <x v="0"/>
    <s v="Female"/>
    <x v="0"/>
    <x v="0"/>
    <x v="4"/>
    <x v="11"/>
    <n v="0"/>
    <n v="144542"/>
    <n v="2"/>
    <n v="175491"/>
    <n v="289084"/>
    <n v="350982"/>
    <n v="61898"/>
    <x v="22"/>
    <x v="7"/>
    <x v="0"/>
  </r>
  <r>
    <d v="2023-08-24T00:00:00"/>
    <s v="INV683905"/>
    <x v="1"/>
    <s v="Male"/>
    <x v="2"/>
    <x v="1"/>
    <x v="4"/>
    <x v="12"/>
    <n v="0"/>
    <n v="120166"/>
    <n v="7"/>
    <n v="144630"/>
    <n v="841162"/>
    <n v="1012410"/>
    <n v="171248"/>
    <x v="23"/>
    <x v="7"/>
    <x v="0"/>
  </r>
  <r>
    <d v="2023-08-25T00:00:00"/>
    <s v="INV491852"/>
    <x v="0"/>
    <s v="Female"/>
    <x v="1"/>
    <x v="2"/>
    <x v="0"/>
    <x v="13"/>
    <n v="0"/>
    <n v="51833"/>
    <n v="6"/>
    <n v="57251"/>
    <n v="310998"/>
    <n v="343506"/>
    <n v="32508"/>
    <x v="24"/>
    <x v="7"/>
    <x v="0"/>
  </r>
  <r>
    <d v="2023-08-26T00:00:00"/>
    <s v="INV854770"/>
    <x v="1"/>
    <s v="Female"/>
    <x v="1"/>
    <x v="1"/>
    <x v="0"/>
    <x v="17"/>
    <n v="0"/>
    <n v="147170"/>
    <n v="5"/>
    <n v="164755"/>
    <n v="735850"/>
    <n v="823775"/>
    <n v="87925"/>
    <x v="25"/>
    <x v="7"/>
    <x v="0"/>
  </r>
  <r>
    <d v="2023-08-27T00:00:00"/>
    <s v="INV309970"/>
    <x v="1"/>
    <s v="Female"/>
    <x v="0"/>
    <x v="2"/>
    <x v="1"/>
    <x v="14"/>
    <n v="0"/>
    <n v="41383"/>
    <n v="6"/>
    <n v="46568"/>
    <n v="248298"/>
    <n v="279408"/>
    <n v="31110"/>
    <x v="26"/>
    <x v="7"/>
    <x v="0"/>
  </r>
  <r>
    <d v="2023-08-28T00:00:00"/>
    <s v="INV809047"/>
    <x v="1"/>
    <s v="Female"/>
    <x v="2"/>
    <x v="1"/>
    <x v="4"/>
    <x v="11"/>
    <n v="0"/>
    <n v="148019"/>
    <n v="6"/>
    <n v="164074"/>
    <n v="888114"/>
    <n v="984444"/>
    <n v="96330"/>
    <x v="27"/>
    <x v="7"/>
    <x v="0"/>
  </r>
  <r>
    <d v="2023-08-29T00:00:00"/>
    <s v="INV904784"/>
    <x v="1"/>
    <s v="Male"/>
    <x v="0"/>
    <x v="2"/>
    <x v="2"/>
    <x v="2"/>
    <n v="0"/>
    <n v="268712"/>
    <n v="6"/>
    <n v="316347"/>
    <n v="1612272"/>
    <n v="1898082"/>
    <n v="285810"/>
    <x v="28"/>
    <x v="7"/>
    <x v="0"/>
  </r>
  <r>
    <d v="2023-08-30T00:00:00"/>
    <s v="INV190148"/>
    <x v="0"/>
    <s v="Male"/>
    <x v="0"/>
    <x v="0"/>
    <x v="3"/>
    <x v="5"/>
    <n v="0"/>
    <n v="126465"/>
    <n v="3"/>
    <n v="150919"/>
    <n v="379395"/>
    <n v="452757"/>
    <n v="73362"/>
    <x v="29"/>
    <x v="7"/>
    <x v="0"/>
  </r>
  <r>
    <d v="2023-08-31T00:00:00"/>
    <s v="INV288769"/>
    <x v="0"/>
    <s v="Male"/>
    <x v="0"/>
    <x v="1"/>
    <x v="0"/>
    <x v="0"/>
    <n v="0"/>
    <n v="192638"/>
    <n v="5"/>
    <n v="214900"/>
    <n v="963190"/>
    <n v="1074500"/>
    <n v="111310"/>
    <x v="30"/>
    <x v="7"/>
    <x v="0"/>
  </r>
  <r>
    <d v="2023-09-01T00:00:00"/>
    <s v="INV204881"/>
    <x v="0"/>
    <s v="Female"/>
    <x v="0"/>
    <x v="1"/>
    <x v="3"/>
    <x v="4"/>
    <n v="0"/>
    <n v="116819"/>
    <n v="5"/>
    <n v="142469"/>
    <n v="584095"/>
    <n v="712345"/>
    <n v="128250"/>
    <x v="0"/>
    <x v="8"/>
    <x v="0"/>
  </r>
  <r>
    <d v="2023-09-02T00:00:00"/>
    <s v="INV628837"/>
    <x v="0"/>
    <s v="Female"/>
    <x v="0"/>
    <x v="1"/>
    <x v="2"/>
    <x v="3"/>
    <n v="0"/>
    <n v="336144"/>
    <n v="2"/>
    <n v="395725"/>
    <n v="672288"/>
    <n v="791450"/>
    <n v="119162"/>
    <x v="1"/>
    <x v="8"/>
    <x v="0"/>
  </r>
  <r>
    <d v="2023-09-03T00:00:00"/>
    <s v="INV689245"/>
    <x v="0"/>
    <s v="Male"/>
    <x v="2"/>
    <x v="1"/>
    <x v="5"/>
    <x v="8"/>
    <n v="0"/>
    <n v="154538"/>
    <n v="7"/>
    <n v="187009"/>
    <n v="1081766"/>
    <n v="1309063"/>
    <n v="227297"/>
    <x v="2"/>
    <x v="8"/>
    <x v="0"/>
  </r>
  <r>
    <d v="2023-09-04T00:00:00"/>
    <s v="INV595376"/>
    <x v="0"/>
    <s v="Male"/>
    <x v="0"/>
    <x v="1"/>
    <x v="0"/>
    <x v="0"/>
    <n v="0"/>
    <n v="86737"/>
    <n v="4"/>
    <n v="102872"/>
    <n v="346948"/>
    <n v="411488"/>
    <n v="64540"/>
    <x v="3"/>
    <x v="8"/>
    <x v="0"/>
  </r>
  <r>
    <d v="2023-09-05T00:00:00"/>
    <s v="INV182725"/>
    <x v="0"/>
    <s v="Male"/>
    <x v="1"/>
    <x v="2"/>
    <x v="3"/>
    <x v="7"/>
    <n v="0"/>
    <n v="154313"/>
    <n v="1"/>
    <n v="180019"/>
    <n v="154313"/>
    <n v="180019"/>
    <n v="25706"/>
    <x v="4"/>
    <x v="8"/>
    <x v="0"/>
  </r>
  <r>
    <d v="2023-09-06T00:00:00"/>
    <s v="INV844604"/>
    <x v="0"/>
    <s v="Male"/>
    <x v="2"/>
    <x v="2"/>
    <x v="4"/>
    <x v="12"/>
    <n v="0"/>
    <n v="150467"/>
    <n v="8"/>
    <n v="181136"/>
    <n v="1203736"/>
    <n v="1449088"/>
    <n v="245352"/>
    <x v="5"/>
    <x v="8"/>
    <x v="0"/>
  </r>
  <r>
    <d v="2023-09-07T00:00:00"/>
    <s v="INV597725"/>
    <x v="1"/>
    <s v="Female"/>
    <x v="2"/>
    <x v="1"/>
    <x v="3"/>
    <x v="5"/>
    <n v="0"/>
    <n v="112608"/>
    <n v="8"/>
    <n v="136052"/>
    <n v="900864"/>
    <n v="1088416"/>
    <n v="187552"/>
    <x v="6"/>
    <x v="8"/>
    <x v="0"/>
  </r>
  <r>
    <d v="2023-09-08T00:00:00"/>
    <s v="INV848962"/>
    <x v="1"/>
    <s v="Male"/>
    <x v="0"/>
    <x v="0"/>
    <x v="2"/>
    <x v="2"/>
    <n v="0"/>
    <n v="251466"/>
    <n v="5"/>
    <n v="291969"/>
    <n v="1257330"/>
    <n v="1459845"/>
    <n v="202515"/>
    <x v="7"/>
    <x v="8"/>
    <x v="0"/>
  </r>
  <r>
    <d v="2023-09-09T00:00:00"/>
    <s v="INV831011"/>
    <x v="0"/>
    <s v="Male"/>
    <x v="0"/>
    <x v="1"/>
    <x v="4"/>
    <x v="12"/>
    <n v="0.08"/>
    <n v="237065"/>
    <n v="8"/>
    <n v="284447"/>
    <n v="1896520"/>
    <n v="2093529.9200000002"/>
    <n v="197009.92000000016"/>
    <x v="8"/>
    <x v="8"/>
    <x v="0"/>
  </r>
  <r>
    <d v="2023-09-10T00:00:00"/>
    <s v="INV895081"/>
    <x v="0"/>
    <s v="Male"/>
    <x v="1"/>
    <x v="0"/>
    <x v="3"/>
    <x v="7"/>
    <n v="0"/>
    <n v="213548"/>
    <n v="1"/>
    <n v="238878"/>
    <n v="213548"/>
    <n v="238878"/>
    <n v="25330"/>
    <x v="9"/>
    <x v="8"/>
    <x v="0"/>
  </r>
  <r>
    <d v="2023-09-11T00:00:00"/>
    <s v="INV582635"/>
    <x v="0"/>
    <s v="Male"/>
    <x v="2"/>
    <x v="2"/>
    <x v="4"/>
    <x v="12"/>
    <n v="0"/>
    <n v="128522"/>
    <n v="8"/>
    <n v="143706"/>
    <n v="1028176"/>
    <n v="1149648"/>
    <n v="121472"/>
    <x v="10"/>
    <x v="8"/>
    <x v="0"/>
  </r>
  <r>
    <d v="2023-09-12T00:00:00"/>
    <s v="INV290761"/>
    <x v="0"/>
    <s v="Female"/>
    <x v="2"/>
    <x v="0"/>
    <x v="4"/>
    <x v="11"/>
    <n v="0"/>
    <n v="231731"/>
    <n v="4"/>
    <n v="260580"/>
    <n v="926924"/>
    <n v="1042320"/>
    <n v="115396"/>
    <x v="11"/>
    <x v="8"/>
    <x v="0"/>
  </r>
  <r>
    <d v="2023-09-13T00:00:00"/>
    <s v="INV777159"/>
    <x v="0"/>
    <s v="Male"/>
    <x v="0"/>
    <x v="2"/>
    <x v="5"/>
    <x v="10"/>
    <n v="0"/>
    <n v="141905"/>
    <n v="1"/>
    <n v="171543"/>
    <n v="141905"/>
    <n v="171543"/>
    <n v="29638"/>
    <x v="12"/>
    <x v="8"/>
    <x v="0"/>
  </r>
  <r>
    <d v="2023-09-14T00:00:00"/>
    <s v="INV497285"/>
    <x v="0"/>
    <s v="Female"/>
    <x v="0"/>
    <x v="2"/>
    <x v="2"/>
    <x v="9"/>
    <n v="0"/>
    <n v="292370"/>
    <n v="6"/>
    <n v="331601"/>
    <n v="1754220"/>
    <n v="1989606"/>
    <n v="235386"/>
    <x v="13"/>
    <x v="8"/>
    <x v="0"/>
  </r>
  <r>
    <d v="2023-09-15T00:00:00"/>
    <s v="INV866486"/>
    <x v="1"/>
    <s v="Female"/>
    <x v="1"/>
    <x v="2"/>
    <x v="1"/>
    <x v="15"/>
    <n v="0"/>
    <n v="50481"/>
    <n v="4"/>
    <n v="59470"/>
    <n v="201924"/>
    <n v="237880"/>
    <n v="35956"/>
    <x v="14"/>
    <x v="8"/>
    <x v="0"/>
  </r>
  <r>
    <d v="2023-09-16T00:00:00"/>
    <s v="INV502232"/>
    <x v="0"/>
    <s v="Female"/>
    <x v="1"/>
    <x v="0"/>
    <x v="5"/>
    <x v="16"/>
    <n v="0"/>
    <n v="138722"/>
    <n v="8"/>
    <n v="154818"/>
    <n v="1109776"/>
    <n v="1238544"/>
    <n v="128768"/>
    <x v="15"/>
    <x v="8"/>
    <x v="0"/>
  </r>
  <r>
    <d v="2023-09-17T00:00:00"/>
    <s v="INV488528"/>
    <x v="0"/>
    <s v="Female"/>
    <x v="1"/>
    <x v="1"/>
    <x v="4"/>
    <x v="11"/>
    <n v="0"/>
    <n v="176158"/>
    <n v="7"/>
    <n v="202451"/>
    <n v="1233106"/>
    <n v="1417157"/>
    <n v="184051"/>
    <x v="16"/>
    <x v="8"/>
    <x v="0"/>
  </r>
  <r>
    <d v="2023-09-18T00:00:00"/>
    <s v="INV457889"/>
    <x v="0"/>
    <s v="Male"/>
    <x v="2"/>
    <x v="0"/>
    <x v="0"/>
    <x v="17"/>
    <n v="0"/>
    <n v="64372"/>
    <n v="3"/>
    <n v="71400"/>
    <n v="193116"/>
    <n v="214200"/>
    <n v="21084"/>
    <x v="17"/>
    <x v="8"/>
    <x v="0"/>
  </r>
  <r>
    <d v="2023-09-19T00:00:00"/>
    <s v="INV152167"/>
    <x v="0"/>
    <s v="Male"/>
    <x v="1"/>
    <x v="0"/>
    <x v="3"/>
    <x v="4"/>
    <n v="0"/>
    <n v="174745"/>
    <n v="1"/>
    <n v="203464"/>
    <n v="174745"/>
    <n v="203464"/>
    <n v="28719"/>
    <x v="18"/>
    <x v="8"/>
    <x v="0"/>
  </r>
  <r>
    <d v="2023-09-20T00:00:00"/>
    <s v="INV521193"/>
    <x v="0"/>
    <s v="Male"/>
    <x v="2"/>
    <x v="0"/>
    <x v="2"/>
    <x v="3"/>
    <n v="0"/>
    <n v="217261"/>
    <n v="5"/>
    <n v="251894"/>
    <n v="1086305"/>
    <n v="1259470"/>
    <n v="173165"/>
    <x v="19"/>
    <x v="8"/>
    <x v="0"/>
  </r>
  <r>
    <d v="2023-09-21T00:00:00"/>
    <s v="INV278187"/>
    <x v="0"/>
    <s v="Female"/>
    <x v="1"/>
    <x v="1"/>
    <x v="5"/>
    <x v="16"/>
    <n v="0"/>
    <n v="219913"/>
    <n v="7"/>
    <n v="257672"/>
    <n v="1539391"/>
    <n v="1803704"/>
    <n v="264313"/>
    <x v="20"/>
    <x v="8"/>
    <x v="0"/>
  </r>
  <r>
    <d v="2023-09-22T00:00:00"/>
    <s v="INV548961"/>
    <x v="0"/>
    <s v="Female"/>
    <x v="2"/>
    <x v="1"/>
    <x v="4"/>
    <x v="6"/>
    <n v="0"/>
    <n v="247756"/>
    <n v="5"/>
    <n v="287785"/>
    <n v="1238780"/>
    <n v="1438925"/>
    <n v="200145"/>
    <x v="21"/>
    <x v="8"/>
    <x v="0"/>
  </r>
  <r>
    <d v="2023-09-23T00:00:00"/>
    <s v="INV562761"/>
    <x v="1"/>
    <s v="Female"/>
    <x v="1"/>
    <x v="1"/>
    <x v="2"/>
    <x v="9"/>
    <n v="0"/>
    <n v="242400"/>
    <n v="5"/>
    <n v="280069"/>
    <n v="1212000"/>
    <n v="1400345"/>
    <n v="188345"/>
    <x v="22"/>
    <x v="8"/>
    <x v="0"/>
  </r>
  <r>
    <d v="2023-09-24T00:00:00"/>
    <s v="INV402780"/>
    <x v="1"/>
    <s v="Male"/>
    <x v="1"/>
    <x v="1"/>
    <x v="5"/>
    <x v="10"/>
    <n v="0"/>
    <n v="189151"/>
    <n v="8"/>
    <n v="227796"/>
    <n v="1513208"/>
    <n v="1822368"/>
    <n v="309160"/>
    <x v="23"/>
    <x v="8"/>
    <x v="0"/>
  </r>
  <r>
    <d v="2023-09-25T00:00:00"/>
    <s v="INV463752"/>
    <x v="0"/>
    <s v="Female"/>
    <x v="1"/>
    <x v="0"/>
    <x v="5"/>
    <x v="16"/>
    <n v="0"/>
    <n v="175206"/>
    <n v="3"/>
    <n v="198679"/>
    <n v="525618"/>
    <n v="596037"/>
    <n v="70419"/>
    <x v="24"/>
    <x v="8"/>
    <x v="0"/>
  </r>
  <r>
    <d v="2023-09-26T00:00:00"/>
    <s v="INV470717"/>
    <x v="1"/>
    <s v="Female"/>
    <x v="0"/>
    <x v="2"/>
    <x v="3"/>
    <x v="5"/>
    <n v="0"/>
    <n v="193130"/>
    <n v="1"/>
    <n v="233997"/>
    <n v="193130"/>
    <n v="233997"/>
    <n v="40867"/>
    <x v="25"/>
    <x v="8"/>
    <x v="0"/>
  </r>
  <r>
    <d v="2023-09-27T00:00:00"/>
    <s v="INV415107"/>
    <x v="1"/>
    <s v="Female"/>
    <x v="0"/>
    <x v="2"/>
    <x v="5"/>
    <x v="10"/>
    <n v="0"/>
    <n v="209541"/>
    <n v="3"/>
    <n v="232545"/>
    <n v="628623"/>
    <n v="697635"/>
    <n v="69012"/>
    <x v="26"/>
    <x v="8"/>
    <x v="0"/>
  </r>
  <r>
    <d v="2023-09-28T00:00:00"/>
    <s v="INV944129"/>
    <x v="1"/>
    <s v="Female"/>
    <x v="2"/>
    <x v="2"/>
    <x v="3"/>
    <x v="4"/>
    <n v="0"/>
    <n v="194238"/>
    <n v="6"/>
    <n v="226289"/>
    <n v="1165428"/>
    <n v="1357734"/>
    <n v="192306"/>
    <x v="27"/>
    <x v="8"/>
    <x v="0"/>
  </r>
  <r>
    <d v="2023-09-29T00:00:00"/>
    <s v="INV967831"/>
    <x v="1"/>
    <s v="Female"/>
    <x v="1"/>
    <x v="1"/>
    <x v="1"/>
    <x v="1"/>
    <n v="0"/>
    <n v="44366"/>
    <n v="8"/>
    <n v="51472"/>
    <n v="354928"/>
    <n v="411776"/>
    <n v="56848"/>
    <x v="28"/>
    <x v="8"/>
    <x v="0"/>
  </r>
  <r>
    <d v="2023-09-30T00:00:00"/>
    <s v="INV721371"/>
    <x v="1"/>
    <s v="Female"/>
    <x v="0"/>
    <x v="1"/>
    <x v="2"/>
    <x v="9"/>
    <n v="0"/>
    <n v="235649"/>
    <n v="2"/>
    <n v="274372"/>
    <n v="471298"/>
    <n v="548744"/>
    <n v="77446"/>
    <x v="29"/>
    <x v="8"/>
    <x v="0"/>
  </r>
  <r>
    <d v="2023-10-01T00:00:00"/>
    <s v="INV506085"/>
    <x v="1"/>
    <s v="Female"/>
    <x v="2"/>
    <x v="0"/>
    <x v="3"/>
    <x v="7"/>
    <n v="0"/>
    <n v="161273"/>
    <n v="8"/>
    <n v="187226"/>
    <n v="1290184"/>
    <n v="1497808"/>
    <n v="207624"/>
    <x v="0"/>
    <x v="9"/>
    <x v="0"/>
  </r>
  <r>
    <d v="2023-10-02T00:00:00"/>
    <s v="INV467227"/>
    <x v="0"/>
    <s v="Female"/>
    <x v="1"/>
    <x v="0"/>
    <x v="1"/>
    <x v="1"/>
    <n v="0"/>
    <n v="79379"/>
    <n v="4"/>
    <n v="94314"/>
    <n v="317516"/>
    <n v="377256"/>
    <n v="59740"/>
    <x v="1"/>
    <x v="9"/>
    <x v="0"/>
  </r>
  <r>
    <d v="2023-10-03T00:00:00"/>
    <s v="INV778062"/>
    <x v="0"/>
    <s v="Male"/>
    <x v="1"/>
    <x v="1"/>
    <x v="5"/>
    <x v="8"/>
    <n v="0"/>
    <n v="94722"/>
    <n v="8"/>
    <n v="104270"/>
    <n v="757776"/>
    <n v="834160"/>
    <n v="76384"/>
    <x v="2"/>
    <x v="9"/>
    <x v="0"/>
  </r>
  <r>
    <d v="2023-10-04T00:00:00"/>
    <s v="INV117306"/>
    <x v="0"/>
    <s v="Male"/>
    <x v="2"/>
    <x v="0"/>
    <x v="1"/>
    <x v="15"/>
    <n v="0"/>
    <n v="68573"/>
    <n v="1"/>
    <n v="78788"/>
    <n v="68573"/>
    <n v="78788"/>
    <n v="10215"/>
    <x v="3"/>
    <x v="9"/>
    <x v="0"/>
  </r>
  <r>
    <d v="2023-10-05T00:00:00"/>
    <s v="INV862984"/>
    <x v="0"/>
    <s v="Male"/>
    <x v="1"/>
    <x v="0"/>
    <x v="5"/>
    <x v="16"/>
    <n v="0"/>
    <n v="249451"/>
    <n v="7"/>
    <n v="303604"/>
    <n v="1746157"/>
    <n v="2125228"/>
    <n v="379071"/>
    <x v="4"/>
    <x v="9"/>
    <x v="0"/>
  </r>
  <r>
    <d v="2023-10-06T00:00:00"/>
    <s v="INV647609"/>
    <x v="1"/>
    <s v="Female"/>
    <x v="0"/>
    <x v="0"/>
    <x v="0"/>
    <x v="13"/>
    <n v="0"/>
    <n v="173604"/>
    <n v="8"/>
    <n v="196083"/>
    <n v="1388832"/>
    <n v="1568664"/>
    <n v="179832"/>
    <x v="5"/>
    <x v="9"/>
    <x v="0"/>
  </r>
  <r>
    <d v="2023-10-07T00:00:00"/>
    <s v="INV865929"/>
    <x v="0"/>
    <s v="Female"/>
    <x v="0"/>
    <x v="2"/>
    <x v="0"/>
    <x v="17"/>
    <n v="0"/>
    <n v="186049"/>
    <n v="8"/>
    <n v="206802"/>
    <n v="1488392"/>
    <n v="1654416"/>
    <n v="166024"/>
    <x v="6"/>
    <x v="9"/>
    <x v="0"/>
  </r>
  <r>
    <d v="2023-10-08T00:00:00"/>
    <s v="INV475576"/>
    <x v="0"/>
    <s v="Female"/>
    <x v="1"/>
    <x v="0"/>
    <x v="5"/>
    <x v="16"/>
    <n v="0"/>
    <n v="209590"/>
    <n v="1"/>
    <n v="244439"/>
    <n v="209590"/>
    <n v="244439"/>
    <n v="34849"/>
    <x v="7"/>
    <x v="9"/>
    <x v="0"/>
  </r>
  <r>
    <d v="2023-10-09T00:00:00"/>
    <s v="INV246587"/>
    <x v="0"/>
    <s v="Female"/>
    <x v="0"/>
    <x v="2"/>
    <x v="4"/>
    <x v="6"/>
    <n v="0"/>
    <n v="106061"/>
    <n v="1"/>
    <n v="119801"/>
    <n v="106061"/>
    <n v="119801"/>
    <n v="13740"/>
    <x v="8"/>
    <x v="9"/>
    <x v="0"/>
  </r>
  <r>
    <d v="2023-10-10T00:00:00"/>
    <s v="INV470498"/>
    <x v="0"/>
    <s v="Female"/>
    <x v="0"/>
    <x v="2"/>
    <x v="1"/>
    <x v="15"/>
    <n v="0.06"/>
    <n v="66449"/>
    <n v="4"/>
    <n v="78333"/>
    <n v="265796"/>
    <n v="294532.07999999996"/>
    <n v="28736.079999999958"/>
    <x v="9"/>
    <x v="9"/>
    <x v="0"/>
  </r>
  <r>
    <d v="2023-10-11T00:00:00"/>
    <s v="INV326937"/>
    <x v="0"/>
    <s v="Male"/>
    <x v="2"/>
    <x v="1"/>
    <x v="0"/>
    <x v="17"/>
    <n v="0"/>
    <n v="169128"/>
    <n v="8"/>
    <n v="187997"/>
    <n v="1353024"/>
    <n v="1503976"/>
    <n v="150952"/>
    <x v="10"/>
    <x v="9"/>
    <x v="0"/>
  </r>
  <r>
    <d v="2023-10-12T00:00:00"/>
    <s v="INV957786"/>
    <x v="1"/>
    <s v="Male"/>
    <x v="0"/>
    <x v="1"/>
    <x v="0"/>
    <x v="13"/>
    <n v="0"/>
    <n v="54855"/>
    <n v="6"/>
    <n v="66142"/>
    <n v="329130"/>
    <n v="396852"/>
    <n v="67722"/>
    <x v="11"/>
    <x v="9"/>
    <x v="0"/>
  </r>
  <r>
    <d v="2023-10-13T00:00:00"/>
    <s v="INV386994"/>
    <x v="0"/>
    <s v="Male"/>
    <x v="1"/>
    <x v="0"/>
    <x v="0"/>
    <x v="0"/>
    <n v="0"/>
    <n v="92293"/>
    <n v="1"/>
    <n v="112275"/>
    <n v="92293"/>
    <n v="112275"/>
    <n v="19982"/>
    <x v="12"/>
    <x v="9"/>
    <x v="0"/>
  </r>
  <r>
    <d v="2023-10-14T00:00:00"/>
    <s v="INV679907"/>
    <x v="0"/>
    <s v="Male"/>
    <x v="2"/>
    <x v="2"/>
    <x v="1"/>
    <x v="1"/>
    <n v="0"/>
    <n v="38942"/>
    <n v="2"/>
    <n v="42958"/>
    <n v="77884"/>
    <n v="85916"/>
    <n v="8032"/>
    <x v="13"/>
    <x v="9"/>
    <x v="0"/>
  </r>
  <r>
    <d v="2023-10-15T00:00:00"/>
    <s v="INV124225"/>
    <x v="0"/>
    <s v="Male"/>
    <x v="2"/>
    <x v="2"/>
    <x v="0"/>
    <x v="13"/>
    <n v="0"/>
    <n v="141942"/>
    <n v="2"/>
    <n v="158138"/>
    <n v="283884"/>
    <n v="316276"/>
    <n v="32392"/>
    <x v="14"/>
    <x v="9"/>
    <x v="0"/>
  </r>
  <r>
    <d v="2023-10-16T00:00:00"/>
    <s v="INV497254"/>
    <x v="0"/>
    <s v="Female"/>
    <x v="0"/>
    <x v="1"/>
    <x v="4"/>
    <x v="12"/>
    <n v="0"/>
    <n v="168085"/>
    <n v="5"/>
    <n v="186365"/>
    <n v="840425"/>
    <n v="931825"/>
    <n v="91400"/>
    <x v="15"/>
    <x v="9"/>
    <x v="0"/>
  </r>
  <r>
    <d v="2023-10-17T00:00:00"/>
    <s v="INV474198"/>
    <x v="1"/>
    <s v="Male"/>
    <x v="1"/>
    <x v="0"/>
    <x v="2"/>
    <x v="2"/>
    <n v="0"/>
    <n v="218676"/>
    <n v="2"/>
    <n v="249676"/>
    <n v="437352"/>
    <n v="499352"/>
    <n v="62000"/>
    <x v="16"/>
    <x v="9"/>
    <x v="0"/>
  </r>
  <r>
    <d v="2023-10-18T00:00:00"/>
    <s v="INV615009"/>
    <x v="0"/>
    <s v="Female"/>
    <x v="2"/>
    <x v="0"/>
    <x v="0"/>
    <x v="0"/>
    <n v="0"/>
    <n v="94398"/>
    <n v="3"/>
    <n v="105520"/>
    <n v="283194"/>
    <n v="316560"/>
    <n v="33366"/>
    <x v="17"/>
    <x v="9"/>
    <x v="0"/>
  </r>
  <r>
    <d v="2023-10-19T00:00:00"/>
    <s v="INV658481"/>
    <x v="0"/>
    <s v="Female"/>
    <x v="2"/>
    <x v="0"/>
    <x v="4"/>
    <x v="12"/>
    <n v="0"/>
    <n v="259959"/>
    <n v="2"/>
    <n v="315487"/>
    <n v="519918"/>
    <n v="630974"/>
    <n v="111056"/>
    <x v="18"/>
    <x v="9"/>
    <x v="0"/>
  </r>
  <r>
    <d v="2023-10-20T00:00:00"/>
    <s v="INV298198"/>
    <x v="0"/>
    <s v="Male"/>
    <x v="2"/>
    <x v="1"/>
    <x v="3"/>
    <x v="7"/>
    <n v="0.06"/>
    <n v="217637"/>
    <n v="1"/>
    <n v="260977"/>
    <n v="217637"/>
    <n v="245318.37999999998"/>
    <n v="27681.379999999976"/>
    <x v="19"/>
    <x v="9"/>
    <x v="0"/>
  </r>
  <r>
    <d v="2023-10-21T00:00:00"/>
    <s v="INV797970"/>
    <x v="0"/>
    <s v="Male"/>
    <x v="0"/>
    <x v="1"/>
    <x v="4"/>
    <x v="11"/>
    <n v="0"/>
    <n v="228452"/>
    <n v="3"/>
    <n v="256224"/>
    <n v="685356"/>
    <n v="768672"/>
    <n v="83316"/>
    <x v="20"/>
    <x v="9"/>
    <x v="0"/>
  </r>
  <r>
    <d v="2023-10-22T00:00:00"/>
    <s v="INV320079"/>
    <x v="1"/>
    <s v="Male"/>
    <x v="1"/>
    <x v="1"/>
    <x v="4"/>
    <x v="11"/>
    <n v="0"/>
    <n v="183440"/>
    <n v="6"/>
    <n v="206449"/>
    <n v="1100640"/>
    <n v="1238694"/>
    <n v="138054"/>
    <x v="21"/>
    <x v="9"/>
    <x v="0"/>
  </r>
  <r>
    <d v="2023-10-23T00:00:00"/>
    <s v="INV945254"/>
    <x v="0"/>
    <s v="Male"/>
    <x v="0"/>
    <x v="0"/>
    <x v="2"/>
    <x v="2"/>
    <n v="0"/>
    <n v="212543"/>
    <n v="8"/>
    <n v="253283"/>
    <n v="1700344"/>
    <n v="2026264"/>
    <n v="325920"/>
    <x v="22"/>
    <x v="9"/>
    <x v="0"/>
  </r>
  <r>
    <d v="2023-10-24T00:00:00"/>
    <s v="INV791541"/>
    <x v="1"/>
    <s v="Female"/>
    <x v="1"/>
    <x v="2"/>
    <x v="3"/>
    <x v="5"/>
    <n v="0"/>
    <n v="213720"/>
    <n v="3"/>
    <n v="246797"/>
    <n v="641160"/>
    <n v="740391"/>
    <n v="99231"/>
    <x v="23"/>
    <x v="9"/>
    <x v="0"/>
  </r>
  <r>
    <d v="2023-10-25T00:00:00"/>
    <s v="INV983803"/>
    <x v="1"/>
    <s v="Female"/>
    <x v="1"/>
    <x v="2"/>
    <x v="1"/>
    <x v="1"/>
    <n v="0"/>
    <n v="30876"/>
    <n v="6"/>
    <n v="36143"/>
    <n v="185256"/>
    <n v="216858"/>
    <n v="31602"/>
    <x v="24"/>
    <x v="9"/>
    <x v="0"/>
  </r>
  <r>
    <d v="2023-10-26T00:00:00"/>
    <s v="INV533923"/>
    <x v="0"/>
    <s v="Female"/>
    <x v="2"/>
    <x v="0"/>
    <x v="0"/>
    <x v="17"/>
    <n v="0"/>
    <n v="138483"/>
    <n v="3"/>
    <n v="153603"/>
    <n v="415449"/>
    <n v="460809"/>
    <n v="45360"/>
    <x v="25"/>
    <x v="9"/>
    <x v="0"/>
  </r>
  <r>
    <d v="2023-10-27T00:00:00"/>
    <s v="INV778359"/>
    <x v="0"/>
    <s v="Male"/>
    <x v="0"/>
    <x v="2"/>
    <x v="0"/>
    <x v="17"/>
    <n v="0"/>
    <n v="138109"/>
    <n v="5"/>
    <n v="167962"/>
    <n v="690545"/>
    <n v="839810"/>
    <n v="149265"/>
    <x v="26"/>
    <x v="9"/>
    <x v="0"/>
  </r>
  <r>
    <d v="2023-10-28T00:00:00"/>
    <s v="INV258581"/>
    <x v="1"/>
    <s v="Male"/>
    <x v="2"/>
    <x v="0"/>
    <x v="3"/>
    <x v="4"/>
    <n v="0"/>
    <n v="79297"/>
    <n v="6"/>
    <n v="91674"/>
    <n v="475782"/>
    <n v="550044"/>
    <n v="74262"/>
    <x v="27"/>
    <x v="9"/>
    <x v="0"/>
  </r>
  <r>
    <d v="2023-10-29T00:00:00"/>
    <s v="INV600998"/>
    <x v="0"/>
    <s v="Female"/>
    <x v="1"/>
    <x v="2"/>
    <x v="4"/>
    <x v="11"/>
    <n v="0"/>
    <n v="126727"/>
    <n v="1"/>
    <n v="154339"/>
    <n v="126727"/>
    <n v="154339"/>
    <n v="27612"/>
    <x v="28"/>
    <x v="9"/>
    <x v="0"/>
  </r>
  <r>
    <d v="2023-10-30T00:00:00"/>
    <s v="INV295726"/>
    <x v="1"/>
    <s v="Female"/>
    <x v="1"/>
    <x v="1"/>
    <x v="5"/>
    <x v="10"/>
    <n v="0"/>
    <n v="237741"/>
    <n v="1"/>
    <n v="263161"/>
    <n v="237741"/>
    <n v="263161"/>
    <n v="25420"/>
    <x v="29"/>
    <x v="9"/>
    <x v="0"/>
  </r>
  <r>
    <d v="2023-10-31T00:00:00"/>
    <s v="INV553757"/>
    <x v="0"/>
    <s v="Female"/>
    <x v="0"/>
    <x v="1"/>
    <x v="1"/>
    <x v="15"/>
    <n v="0"/>
    <n v="51420"/>
    <n v="7"/>
    <n v="61307"/>
    <n v="359940"/>
    <n v="429149"/>
    <n v="69209"/>
    <x v="30"/>
    <x v="9"/>
    <x v="0"/>
  </r>
  <r>
    <d v="2023-11-01T00:00:00"/>
    <s v="INV328199"/>
    <x v="0"/>
    <s v="Male"/>
    <x v="1"/>
    <x v="0"/>
    <x v="1"/>
    <x v="14"/>
    <n v="0"/>
    <n v="54659"/>
    <n v="3"/>
    <n v="61183"/>
    <n v="163977"/>
    <n v="183549"/>
    <n v="19572"/>
    <x v="0"/>
    <x v="10"/>
    <x v="0"/>
  </r>
  <r>
    <d v="2023-11-02T00:00:00"/>
    <s v="INV677402"/>
    <x v="1"/>
    <s v="Female"/>
    <x v="0"/>
    <x v="2"/>
    <x v="1"/>
    <x v="14"/>
    <n v="0"/>
    <n v="38222"/>
    <n v="6"/>
    <n v="42240"/>
    <n v="229332"/>
    <n v="253440"/>
    <n v="24108"/>
    <x v="1"/>
    <x v="10"/>
    <x v="0"/>
  </r>
  <r>
    <d v="2023-11-03T00:00:00"/>
    <s v="INV338514"/>
    <x v="0"/>
    <s v="Female"/>
    <x v="1"/>
    <x v="0"/>
    <x v="3"/>
    <x v="4"/>
    <n v="0"/>
    <n v="117378"/>
    <n v="8"/>
    <n v="132758"/>
    <n v="939024"/>
    <n v="1062064"/>
    <n v="123040"/>
    <x v="2"/>
    <x v="10"/>
    <x v="0"/>
  </r>
  <r>
    <d v="2023-11-04T00:00:00"/>
    <s v="INV484014"/>
    <x v="0"/>
    <s v="Male"/>
    <x v="0"/>
    <x v="1"/>
    <x v="1"/>
    <x v="1"/>
    <n v="0"/>
    <n v="49752"/>
    <n v="1"/>
    <n v="59908"/>
    <n v="49752"/>
    <n v="59908"/>
    <n v="10156"/>
    <x v="3"/>
    <x v="10"/>
    <x v="0"/>
  </r>
  <r>
    <d v="2023-11-05T00:00:00"/>
    <s v="INV491727"/>
    <x v="0"/>
    <s v="Female"/>
    <x v="2"/>
    <x v="2"/>
    <x v="2"/>
    <x v="2"/>
    <n v="0"/>
    <n v="329987"/>
    <n v="7"/>
    <n v="397703"/>
    <n v="2309909"/>
    <n v="2783921"/>
    <n v="474012"/>
    <x v="4"/>
    <x v="10"/>
    <x v="0"/>
  </r>
  <r>
    <d v="2023-11-06T00:00:00"/>
    <s v="INV817075"/>
    <x v="0"/>
    <s v="Female"/>
    <x v="1"/>
    <x v="0"/>
    <x v="3"/>
    <x v="4"/>
    <n v="0"/>
    <n v="136148"/>
    <n v="5"/>
    <n v="150159"/>
    <n v="680740"/>
    <n v="750795"/>
    <n v="70055"/>
    <x v="5"/>
    <x v="10"/>
    <x v="0"/>
  </r>
  <r>
    <d v="2023-11-07T00:00:00"/>
    <s v="INV504814"/>
    <x v="1"/>
    <s v="Female"/>
    <x v="2"/>
    <x v="2"/>
    <x v="4"/>
    <x v="12"/>
    <n v="0"/>
    <n v="234548"/>
    <n v="2"/>
    <n v="279563"/>
    <n v="469096"/>
    <n v="559126"/>
    <n v="90030"/>
    <x v="6"/>
    <x v="10"/>
    <x v="0"/>
  </r>
  <r>
    <d v="2023-11-08T00:00:00"/>
    <s v="INV886741"/>
    <x v="1"/>
    <s v="Female"/>
    <x v="0"/>
    <x v="1"/>
    <x v="0"/>
    <x v="17"/>
    <n v="0"/>
    <n v="73064"/>
    <n v="5"/>
    <n v="87654"/>
    <n v="365320"/>
    <n v="438270"/>
    <n v="72950"/>
    <x v="7"/>
    <x v="10"/>
    <x v="0"/>
  </r>
  <r>
    <d v="2023-11-09T00:00:00"/>
    <s v="INV585638"/>
    <x v="1"/>
    <s v="Female"/>
    <x v="0"/>
    <x v="0"/>
    <x v="3"/>
    <x v="4"/>
    <n v="0"/>
    <n v="225885"/>
    <n v="2"/>
    <n v="274138"/>
    <n v="451770"/>
    <n v="548276"/>
    <n v="96506"/>
    <x v="8"/>
    <x v="10"/>
    <x v="0"/>
  </r>
  <r>
    <d v="2023-11-10T00:00:00"/>
    <s v="INV353482"/>
    <x v="0"/>
    <s v="Male"/>
    <x v="2"/>
    <x v="0"/>
    <x v="0"/>
    <x v="17"/>
    <n v="0"/>
    <n v="193165"/>
    <n v="7"/>
    <n v="224598"/>
    <n v="1352155"/>
    <n v="1572186"/>
    <n v="220031"/>
    <x v="9"/>
    <x v="10"/>
    <x v="0"/>
  </r>
  <r>
    <d v="2023-11-11T00:00:00"/>
    <s v="INV227479"/>
    <x v="0"/>
    <s v="Female"/>
    <x v="1"/>
    <x v="0"/>
    <x v="0"/>
    <x v="13"/>
    <n v="0.06"/>
    <n v="139965"/>
    <n v="3"/>
    <n v="167910"/>
    <n v="419895"/>
    <n v="473506.19999999995"/>
    <n v="53611.199999999953"/>
    <x v="10"/>
    <x v="10"/>
    <x v="0"/>
  </r>
  <r>
    <d v="2023-11-12T00:00:00"/>
    <s v="INV221595"/>
    <x v="0"/>
    <s v="Female"/>
    <x v="0"/>
    <x v="2"/>
    <x v="0"/>
    <x v="17"/>
    <n v="0"/>
    <n v="143516"/>
    <n v="1"/>
    <n v="172860"/>
    <n v="143516"/>
    <n v="172860"/>
    <n v="29344"/>
    <x v="11"/>
    <x v="10"/>
    <x v="0"/>
  </r>
  <r>
    <d v="2023-11-13T00:00:00"/>
    <s v="INV286580"/>
    <x v="0"/>
    <s v="Female"/>
    <x v="0"/>
    <x v="1"/>
    <x v="4"/>
    <x v="12"/>
    <n v="0"/>
    <n v="252839"/>
    <n v="5"/>
    <n v="300967"/>
    <n v="1264195"/>
    <n v="1504835"/>
    <n v="240640"/>
    <x v="12"/>
    <x v="10"/>
    <x v="0"/>
  </r>
  <r>
    <d v="2023-11-14T00:00:00"/>
    <s v="INV169865"/>
    <x v="1"/>
    <s v="Male"/>
    <x v="1"/>
    <x v="2"/>
    <x v="5"/>
    <x v="10"/>
    <n v="0"/>
    <n v="197143"/>
    <n v="5"/>
    <n v="239216"/>
    <n v="985715"/>
    <n v="1196080"/>
    <n v="210365"/>
    <x v="13"/>
    <x v="10"/>
    <x v="0"/>
  </r>
  <r>
    <d v="2023-11-15T00:00:00"/>
    <s v="INV619086"/>
    <x v="1"/>
    <s v="Male"/>
    <x v="2"/>
    <x v="1"/>
    <x v="1"/>
    <x v="15"/>
    <n v="0"/>
    <n v="30848"/>
    <n v="5"/>
    <n v="34805"/>
    <n v="154240"/>
    <n v="174025"/>
    <n v="19785"/>
    <x v="14"/>
    <x v="10"/>
    <x v="0"/>
  </r>
  <r>
    <d v="2023-11-16T00:00:00"/>
    <s v="INV116873"/>
    <x v="0"/>
    <s v="Male"/>
    <x v="0"/>
    <x v="1"/>
    <x v="4"/>
    <x v="6"/>
    <n v="0"/>
    <n v="293543"/>
    <n v="3"/>
    <n v="326425"/>
    <n v="880629"/>
    <n v="979275"/>
    <n v="98646"/>
    <x v="15"/>
    <x v="10"/>
    <x v="0"/>
  </r>
  <r>
    <d v="2023-11-17T00:00:00"/>
    <s v="INV817057"/>
    <x v="0"/>
    <s v="Female"/>
    <x v="1"/>
    <x v="2"/>
    <x v="1"/>
    <x v="15"/>
    <n v="0"/>
    <n v="89804"/>
    <n v="4"/>
    <n v="100616"/>
    <n v="359216"/>
    <n v="402464"/>
    <n v="43248"/>
    <x v="16"/>
    <x v="10"/>
    <x v="0"/>
  </r>
  <r>
    <d v="2023-11-18T00:00:00"/>
    <s v="INV633992"/>
    <x v="0"/>
    <s v="Female"/>
    <x v="1"/>
    <x v="0"/>
    <x v="2"/>
    <x v="3"/>
    <n v="0"/>
    <n v="335311"/>
    <n v="8"/>
    <n v="377284"/>
    <n v="2682488"/>
    <n v="3018272"/>
    <n v="335784"/>
    <x v="17"/>
    <x v="10"/>
    <x v="0"/>
  </r>
  <r>
    <d v="2023-11-19T00:00:00"/>
    <s v="INV805149"/>
    <x v="0"/>
    <s v="Female"/>
    <x v="0"/>
    <x v="0"/>
    <x v="1"/>
    <x v="1"/>
    <n v="0"/>
    <n v="26263"/>
    <n v="4"/>
    <n v="31632"/>
    <n v="105052"/>
    <n v="126528"/>
    <n v="21476"/>
    <x v="18"/>
    <x v="10"/>
    <x v="0"/>
  </r>
  <r>
    <d v="2023-11-20T00:00:00"/>
    <s v="INV320030"/>
    <x v="0"/>
    <s v="Female"/>
    <x v="1"/>
    <x v="2"/>
    <x v="2"/>
    <x v="3"/>
    <n v="0"/>
    <n v="318933"/>
    <n v="2"/>
    <n v="380392"/>
    <n v="637866"/>
    <n v="760784"/>
    <n v="122918"/>
    <x v="19"/>
    <x v="10"/>
    <x v="0"/>
  </r>
  <r>
    <d v="2023-11-21T00:00:00"/>
    <s v="INV791346"/>
    <x v="0"/>
    <s v="Female"/>
    <x v="2"/>
    <x v="0"/>
    <x v="3"/>
    <x v="7"/>
    <n v="0"/>
    <n v="186910"/>
    <n v="2"/>
    <n v="209991"/>
    <n v="373820"/>
    <n v="419982"/>
    <n v="46162"/>
    <x v="20"/>
    <x v="10"/>
    <x v="0"/>
  </r>
  <r>
    <d v="2023-11-22T00:00:00"/>
    <s v="INV427968"/>
    <x v="1"/>
    <s v="Female"/>
    <x v="2"/>
    <x v="2"/>
    <x v="1"/>
    <x v="14"/>
    <n v="0"/>
    <n v="70306"/>
    <n v="6"/>
    <n v="79870"/>
    <n v="421836"/>
    <n v="479220"/>
    <n v="57384"/>
    <x v="21"/>
    <x v="10"/>
    <x v="0"/>
  </r>
  <r>
    <d v="2023-11-23T00:00:00"/>
    <s v="INV672909"/>
    <x v="0"/>
    <s v="Male"/>
    <x v="0"/>
    <x v="2"/>
    <x v="3"/>
    <x v="5"/>
    <n v="0"/>
    <n v="209253"/>
    <n v="6"/>
    <n v="235543"/>
    <n v="1255518"/>
    <n v="1413258"/>
    <n v="157740"/>
    <x v="22"/>
    <x v="10"/>
    <x v="0"/>
  </r>
  <r>
    <d v="2023-11-24T00:00:00"/>
    <s v="INV790101"/>
    <x v="0"/>
    <s v="Male"/>
    <x v="0"/>
    <x v="1"/>
    <x v="3"/>
    <x v="4"/>
    <n v="7.0000000000000007E-2"/>
    <n v="188471"/>
    <n v="8"/>
    <n v="208028"/>
    <n v="1507768"/>
    <n v="1547728.3199999998"/>
    <n v="39960.319999999832"/>
    <x v="23"/>
    <x v="10"/>
    <x v="0"/>
  </r>
  <r>
    <d v="2023-11-25T00:00:00"/>
    <s v="INV346553"/>
    <x v="0"/>
    <s v="Male"/>
    <x v="0"/>
    <x v="0"/>
    <x v="1"/>
    <x v="1"/>
    <n v="0"/>
    <n v="52183"/>
    <n v="5"/>
    <n v="59852"/>
    <n v="260915"/>
    <n v="299260"/>
    <n v="38345"/>
    <x v="24"/>
    <x v="10"/>
    <x v="0"/>
  </r>
  <r>
    <d v="2023-11-26T00:00:00"/>
    <s v="INV787766"/>
    <x v="0"/>
    <s v="Male"/>
    <x v="2"/>
    <x v="1"/>
    <x v="2"/>
    <x v="9"/>
    <n v="0"/>
    <n v="250707"/>
    <n v="5"/>
    <n v="291676"/>
    <n v="1253535"/>
    <n v="1458380"/>
    <n v="204845"/>
    <x v="25"/>
    <x v="10"/>
    <x v="0"/>
  </r>
  <r>
    <d v="2023-11-27T00:00:00"/>
    <s v="INV390163"/>
    <x v="1"/>
    <s v="Male"/>
    <x v="1"/>
    <x v="1"/>
    <x v="5"/>
    <x v="8"/>
    <n v="0"/>
    <n v="216155"/>
    <n v="6"/>
    <n v="261366"/>
    <n v="1296930"/>
    <n v="1568196"/>
    <n v="271266"/>
    <x v="26"/>
    <x v="10"/>
    <x v="0"/>
  </r>
  <r>
    <d v="2023-11-28T00:00:00"/>
    <s v="INV199738"/>
    <x v="1"/>
    <s v="Male"/>
    <x v="0"/>
    <x v="1"/>
    <x v="5"/>
    <x v="8"/>
    <n v="0"/>
    <n v="174486"/>
    <n v="7"/>
    <n v="193709"/>
    <n v="1221402"/>
    <n v="1355963"/>
    <n v="134561"/>
    <x v="27"/>
    <x v="10"/>
    <x v="0"/>
  </r>
  <r>
    <d v="2023-11-29T00:00:00"/>
    <s v="INV928844"/>
    <x v="1"/>
    <s v="Female"/>
    <x v="0"/>
    <x v="0"/>
    <x v="5"/>
    <x v="8"/>
    <n v="0"/>
    <n v="182348"/>
    <n v="1"/>
    <n v="213265"/>
    <n v="182348"/>
    <n v="213265"/>
    <n v="30917"/>
    <x v="28"/>
    <x v="10"/>
    <x v="0"/>
  </r>
  <r>
    <d v="2023-11-30T00:00:00"/>
    <s v="INV756500"/>
    <x v="0"/>
    <s v="Male"/>
    <x v="1"/>
    <x v="2"/>
    <x v="4"/>
    <x v="6"/>
    <n v="0"/>
    <n v="249806"/>
    <n v="3"/>
    <n v="286897"/>
    <n v="749418"/>
    <n v="860691"/>
    <n v="111273"/>
    <x v="29"/>
    <x v="10"/>
    <x v="0"/>
  </r>
  <r>
    <d v="2023-12-01T00:00:00"/>
    <s v="INV440898"/>
    <x v="1"/>
    <s v="Male"/>
    <x v="1"/>
    <x v="2"/>
    <x v="1"/>
    <x v="15"/>
    <n v="0"/>
    <n v="60128"/>
    <n v="1"/>
    <n v="67791"/>
    <n v="60128"/>
    <n v="67791"/>
    <n v="7663"/>
    <x v="0"/>
    <x v="11"/>
    <x v="0"/>
  </r>
  <r>
    <d v="2023-12-02T00:00:00"/>
    <s v="INV206161"/>
    <x v="0"/>
    <s v="Male"/>
    <x v="2"/>
    <x v="0"/>
    <x v="0"/>
    <x v="0"/>
    <n v="0"/>
    <n v="74337"/>
    <n v="1"/>
    <n v="88725"/>
    <n v="74337"/>
    <n v="88725"/>
    <n v="14388"/>
    <x v="1"/>
    <x v="11"/>
    <x v="0"/>
  </r>
  <r>
    <d v="2023-12-03T00:00:00"/>
    <s v="INV361346"/>
    <x v="0"/>
    <s v="Female"/>
    <x v="2"/>
    <x v="2"/>
    <x v="4"/>
    <x v="12"/>
    <n v="0"/>
    <n v="200138"/>
    <n v="1"/>
    <n v="235480"/>
    <n v="200138"/>
    <n v="235480"/>
    <n v="35342"/>
    <x v="2"/>
    <x v="11"/>
    <x v="0"/>
  </r>
  <r>
    <d v="2023-12-04T00:00:00"/>
    <s v="INV828668"/>
    <x v="0"/>
    <s v="Female"/>
    <x v="2"/>
    <x v="1"/>
    <x v="0"/>
    <x v="13"/>
    <n v="0"/>
    <n v="174834"/>
    <n v="1"/>
    <n v="202664"/>
    <n v="174834"/>
    <n v="202664"/>
    <n v="27830"/>
    <x v="3"/>
    <x v="11"/>
    <x v="0"/>
  </r>
  <r>
    <d v="2023-12-05T00:00:00"/>
    <s v="INV674624"/>
    <x v="0"/>
    <s v="Male"/>
    <x v="1"/>
    <x v="1"/>
    <x v="3"/>
    <x v="5"/>
    <n v="0"/>
    <n v="146085"/>
    <n v="8"/>
    <n v="178193"/>
    <n v="1168680"/>
    <n v="1425544"/>
    <n v="256864"/>
    <x v="4"/>
    <x v="11"/>
    <x v="0"/>
  </r>
  <r>
    <d v="2023-12-06T00:00:00"/>
    <s v="INV163104"/>
    <x v="1"/>
    <s v="Male"/>
    <x v="0"/>
    <x v="2"/>
    <x v="5"/>
    <x v="16"/>
    <n v="0"/>
    <n v="156131"/>
    <n v="3"/>
    <n v="189461"/>
    <n v="468393"/>
    <n v="568383"/>
    <n v="99990"/>
    <x v="5"/>
    <x v="11"/>
    <x v="0"/>
  </r>
  <r>
    <d v="2023-12-07T00:00:00"/>
    <s v="INV140375"/>
    <x v="1"/>
    <s v="Male"/>
    <x v="1"/>
    <x v="2"/>
    <x v="4"/>
    <x v="6"/>
    <n v="0"/>
    <n v="273676"/>
    <n v="5"/>
    <n v="316390"/>
    <n v="1368380"/>
    <n v="1581950"/>
    <n v="213570"/>
    <x v="6"/>
    <x v="11"/>
    <x v="0"/>
  </r>
  <r>
    <d v="2023-12-08T00:00:00"/>
    <s v="INV407115"/>
    <x v="0"/>
    <s v="Male"/>
    <x v="0"/>
    <x v="0"/>
    <x v="5"/>
    <x v="16"/>
    <n v="0"/>
    <n v="99041"/>
    <n v="7"/>
    <n v="118833"/>
    <n v="693287"/>
    <n v="831831"/>
    <n v="138544"/>
    <x v="7"/>
    <x v="11"/>
    <x v="0"/>
  </r>
  <r>
    <d v="2023-12-09T00:00:00"/>
    <s v="INV432881"/>
    <x v="0"/>
    <s v="Male"/>
    <x v="2"/>
    <x v="2"/>
    <x v="2"/>
    <x v="2"/>
    <n v="0"/>
    <n v="254111"/>
    <n v="4"/>
    <n v="291698"/>
    <n v="1016444"/>
    <n v="1166792"/>
    <n v="150348"/>
    <x v="8"/>
    <x v="11"/>
    <x v="0"/>
  </r>
  <r>
    <d v="2023-12-10T00:00:00"/>
    <s v="INV567558"/>
    <x v="0"/>
    <s v="Female"/>
    <x v="1"/>
    <x v="1"/>
    <x v="3"/>
    <x v="7"/>
    <n v="0"/>
    <n v="157653"/>
    <n v="2"/>
    <n v="174608"/>
    <n v="315306"/>
    <n v="349216"/>
    <n v="33910"/>
    <x v="9"/>
    <x v="11"/>
    <x v="0"/>
  </r>
  <r>
    <d v="2023-12-11T00:00:00"/>
    <s v="INV495231"/>
    <x v="1"/>
    <s v="Male"/>
    <x v="0"/>
    <x v="2"/>
    <x v="2"/>
    <x v="3"/>
    <n v="0"/>
    <n v="252219"/>
    <n v="8"/>
    <n v="288884"/>
    <n v="2017752"/>
    <n v="2311072"/>
    <n v="293320"/>
    <x v="10"/>
    <x v="11"/>
    <x v="0"/>
  </r>
  <r>
    <d v="2023-12-12T00:00:00"/>
    <s v="INV636509"/>
    <x v="1"/>
    <s v="Male"/>
    <x v="0"/>
    <x v="0"/>
    <x v="2"/>
    <x v="9"/>
    <n v="0.05"/>
    <n v="176962"/>
    <n v="1"/>
    <n v="200637"/>
    <n v="176962"/>
    <n v="190605.15"/>
    <n v="13643.149999999994"/>
    <x v="11"/>
    <x v="11"/>
    <x v="0"/>
  </r>
  <r>
    <d v="2023-12-13T00:00:00"/>
    <s v="INV668782"/>
    <x v="1"/>
    <s v="Male"/>
    <x v="1"/>
    <x v="1"/>
    <x v="3"/>
    <x v="7"/>
    <n v="0"/>
    <n v="121765"/>
    <n v="1"/>
    <n v="144647"/>
    <n v="121765"/>
    <n v="144647"/>
    <n v="22882"/>
    <x v="12"/>
    <x v="11"/>
    <x v="0"/>
  </r>
  <r>
    <d v="2023-12-14T00:00:00"/>
    <s v="INV228583"/>
    <x v="0"/>
    <s v="Female"/>
    <x v="2"/>
    <x v="1"/>
    <x v="1"/>
    <x v="14"/>
    <n v="0"/>
    <n v="85591"/>
    <n v="3"/>
    <n v="97579"/>
    <n v="256773"/>
    <n v="292737"/>
    <n v="35964"/>
    <x v="13"/>
    <x v="11"/>
    <x v="0"/>
  </r>
  <r>
    <d v="2023-12-15T00:00:00"/>
    <s v="INV152059"/>
    <x v="0"/>
    <s v="Male"/>
    <x v="0"/>
    <x v="2"/>
    <x v="2"/>
    <x v="9"/>
    <n v="0"/>
    <n v="339091"/>
    <n v="2"/>
    <n v="392264"/>
    <n v="678182"/>
    <n v="784528"/>
    <n v="106346"/>
    <x v="14"/>
    <x v="11"/>
    <x v="0"/>
  </r>
  <r>
    <d v="2023-12-16T00:00:00"/>
    <s v="INV728477"/>
    <x v="0"/>
    <s v="Female"/>
    <x v="1"/>
    <x v="2"/>
    <x v="3"/>
    <x v="4"/>
    <n v="0"/>
    <n v="75708"/>
    <n v="2"/>
    <n v="85206"/>
    <n v="151416"/>
    <n v="170412"/>
    <n v="18996"/>
    <x v="15"/>
    <x v="11"/>
    <x v="0"/>
  </r>
  <r>
    <d v="2023-12-17T00:00:00"/>
    <s v="INV962575"/>
    <x v="0"/>
    <s v="Male"/>
    <x v="2"/>
    <x v="0"/>
    <x v="3"/>
    <x v="5"/>
    <n v="0"/>
    <n v="83423"/>
    <n v="2"/>
    <n v="96949"/>
    <n v="166846"/>
    <n v="193898"/>
    <n v="27052"/>
    <x v="16"/>
    <x v="11"/>
    <x v="0"/>
  </r>
  <r>
    <d v="2023-12-18T00:00:00"/>
    <s v="INV747915"/>
    <x v="0"/>
    <s v="Male"/>
    <x v="0"/>
    <x v="1"/>
    <x v="3"/>
    <x v="7"/>
    <n v="0"/>
    <n v="221543"/>
    <n v="7"/>
    <n v="243869"/>
    <n v="1550801"/>
    <n v="1707083"/>
    <n v="156282"/>
    <x v="17"/>
    <x v="11"/>
    <x v="0"/>
  </r>
  <r>
    <d v="2023-12-19T00:00:00"/>
    <s v="INV170453"/>
    <x v="0"/>
    <s v="Male"/>
    <x v="2"/>
    <x v="1"/>
    <x v="3"/>
    <x v="7"/>
    <n v="0"/>
    <n v="162489"/>
    <n v="7"/>
    <n v="180471"/>
    <n v="1137423"/>
    <n v="1263297"/>
    <n v="125874"/>
    <x v="18"/>
    <x v="11"/>
    <x v="0"/>
  </r>
  <r>
    <d v="2023-12-20T00:00:00"/>
    <s v="INV597974"/>
    <x v="0"/>
    <s v="Female"/>
    <x v="2"/>
    <x v="2"/>
    <x v="0"/>
    <x v="13"/>
    <n v="0"/>
    <n v="142757"/>
    <n v="2"/>
    <n v="163060"/>
    <n v="285514"/>
    <n v="326120"/>
    <n v="40606"/>
    <x v="19"/>
    <x v="11"/>
    <x v="0"/>
  </r>
  <r>
    <d v="2023-12-21T00:00:00"/>
    <s v="INV783533"/>
    <x v="1"/>
    <s v="Female"/>
    <x v="1"/>
    <x v="0"/>
    <x v="3"/>
    <x v="4"/>
    <n v="0"/>
    <n v="249104"/>
    <n v="8"/>
    <n v="286714"/>
    <n v="1992832"/>
    <n v="2293712"/>
    <n v="300880"/>
    <x v="20"/>
    <x v="11"/>
    <x v="0"/>
  </r>
  <r>
    <d v="2023-12-22T00:00:00"/>
    <s v="INV649178"/>
    <x v="1"/>
    <s v="Male"/>
    <x v="1"/>
    <x v="2"/>
    <x v="5"/>
    <x v="16"/>
    <n v="0"/>
    <n v="235233"/>
    <n v="3"/>
    <n v="272524"/>
    <n v="705699"/>
    <n v="817572"/>
    <n v="111873"/>
    <x v="21"/>
    <x v="11"/>
    <x v="0"/>
  </r>
  <r>
    <d v="2023-12-23T00:00:00"/>
    <s v="INV232301"/>
    <x v="1"/>
    <s v="Male"/>
    <x v="2"/>
    <x v="2"/>
    <x v="4"/>
    <x v="6"/>
    <n v="0"/>
    <n v="173441"/>
    <n v="1"/>
    <n v="195679"/>
    <n v="173441"/>
    <n v="195679"/>
    <n v="22238"/>
    <x v="22"/>
    <x v="11"/>
    <x v="0"/>
  </r>
  <r>
    <d v="2023-12-24T00:00:00"/>
    <s v="INV875836"/>
    <x v="0"/>
    <s v="Male"/>
    <x v="2"/>
    <x v="1"/>
    <x v="4"/>
    <x v="6"/>
    <n v="0"/>
    <n v="115684"/>
    <n v="2"/>
    <n v="128771"/>
    <n v="231368"/>
    <n v="257542"/>
    <n v="26174"/>
    <x v="23"/>
    <x v="11"/>
    <x v="0"/>
  </r>
  <r>
    <d v="2023-12-25T00:00:00"/>
    <s v="INV933943"/>
    <x v="1"/>
    <s v="Male"/>
    <x v="0"/>
    <x v="1"/>
    <x v="0"/>
    <x v="17"/>
    <n v="0.06"/>
    <n v="61506"/>
    <n v="5"/>
    <n v="69182"/>
    <n v="307530"/>
    <n v="325155.39999999997"/>
    <n v="17625.399999999965"/>
    <x v="24"/>
    <x v="11"/>
    <x v="0"/>
  </r>
  <r>
    <d v="2023-12-26T00:00:00"/>
    <s v="INV368009"/>
    <x v="1"/>
    <s v="Female"/>
    <x v="1"/>
    <x v="0"/>
    <x v="1"/>
    <x v="15"/>
    <n v="0"/>
    <n v="86070"/>
    <n v="8"/>
    <n v="101301"/>
    <n v="688560"/>
    <n v="810408"/>
    <n v="121848"/>
    <x v="25"/>
    <x v="11"/>
    <x v="0"/>
  </r>
  <r>
    <d v="2023-12-27T00:00:00"/>
    <s v="INV413378"/>
    <x v="1"/>
    <s v="Male"/>
    <x v="0"/>
    <x v="1"/>
    <x v="1"/>
    <x v="1"/>
    <n v="0"/>
    <n v="24754"/>
    <n v="2"/>
    <n v="29972"/>
    <n v="49508"/>
    <n v="59944"/>
    <n v="10436"/>
    <x v="26"/>
    <x v="11"/>
    <x v="0"/>
  </r>
  <r>
    <d v="2023-12-28T00:00:00"/>
    <s v="INV614356"/>
    <x v="1"/>
    <s v="Female"/>
    <x v="1"/>
    <x v="1"/>
    <x v="4"/>
    <x v="12"/>
    <n v="0"/>
    <n v="243072"/>
    <n v="1"/>
    <n v="269365"/>
    <n v="243072"/>
    <n v="269365"/>
    <n v="26293"/>
    <x v="27"/>
    <x v="11"/>
    <x v="0"/>
  </r>
  <r>
    <d v="2023-12-29T00:00:00"/>
    <s v="INV308603"/>
    <x v="1"/>
    <s v="Female"/>
    <x v="0"/>
    <x v="2"/>
    <x v="3"/>
    <x v="5"/>
    <n v="0"/>
    <n v="91505"/>
    <n v="3"/>
    <n v="104339"/>
    <n v="274515"/>
    <n v="313017"/>
    <n v="38502"/>
    <x v="28"/>
    <x v="11"/>
    <x v="0"/>
  </r>
  <r>
    <d v="2023-12-30T00:00:00"/>
    <s v="INV316358"/>
    <x v="1"/>
    <s v="Male"/>
    <x v="2"/>
    <x v="1"/>
    <x v="3"/>
    <x v="4"/>
    <n v="0"/>
    <n v="125336"/>
    <n v="4"/>
    <n v="142946"/>
    <n v="501344"/>
    <n v="571784"/>
    <n v="70440"/>
    <x v="29"/>
    <x v="11"/>
    <x v="0"/>
  </r>
  <r>
    <d v="2023-12-31T00:00:00"/>
    <s v="INV717272"/>
    <x v="1"/>
    <s v="Male"/>
    <x v="1"/>
    <x v="2"/>
    <x v="5"/>
    <x v="8"/>
    <n v="0"/>
    <n v="195280"/>
    <n v="4"/>
    <n v="231352"/>
    <n v="781120"/>
    <n v="925408"/>
    <n v="144288"/>
    <x v="30"/>
    <x v="11"/>
    <x v="0"/>
  </r>
  <r>
    <d v="2024-01-01T00:00:00"/>
    <s v="INV205323"/>
    <x v="0"/>
    <s v="Female"/>
    <x v="0"/>
    <x v="1"/>
    <x v="0"/>
    <x v="13"/>
    <n v="0.08"/>
    <n v="121884"/>
    <n v="4"/>
    <n v="135908"/>
    <n v="487536"/>
    <n v="500141.44"/>
    <n v="12605.440000000002"/>
    <x v="0"/>
    <x v="0"/>
    <x v="1"/>
  </r>
  <r>
    <d v="2024-01-02T00:00:00"/>
    <s v="INV734369"/>
    <x v="1"/>
    <s v="Female"/>
    <x v="0"/>
    <x v="0"/>
    <x v="4"/>
    <x v="12"/>
    <n v="0"/>
    <n v="123761"/>
    <n v="3"/>
    <n v="136393"/>
    <n v="371283"/>
    <n v="409179"/>
    <n v="37896"/>
    <x v="1"/>
    <x v="0"/>
    <x v="1"/>
  </r>
  <r>
    <d v="2024-01-03T00:00:00"/>
    <s v="INV310004"/>
    <x v="1"/>
    <s v="Male"/>
    <x v="0"/>
    <x v="0"/>
    <x v="2"/>
    <x v="3"/>
    <n v="0"/>
    <n v="289354"/>
    <n v="3"/>
    <n v="330772"/>
    <n v="868062"/>
    <n v="992316"/>
    <n v="124254"/>
    <x v="2"/>
    <x v="0"/>
    <x v="1"/>
  </r>
  <r>
    <d v="2024-01-04T00:00:00"/>
    <s v="INV865476"/>
    <x v="1"/>
    <s v="Male"/>
    <x v="0"/>
    <x v="2"/>
    <x v="1"/>
    <x v="14"/>
    <n v="0"/>
    <n v="96438"/>
    <n v="1"/>
    <n v="111604"/>
    <n v="96438"/>
    <n v="111604"/>
    <n v="15166"/>
    <x v="3"/>
    <x v="0"/>
    <x v="1"/>
  </r>
  <r>
    <d v="2024-01-05T00:00:00"/>
    <s v="INV124036"/>
    <x v="1"/>
    <s v="Male"/>
    <x v="0"/>
    <x v="2"/>
    <x v="2"/>
    <x v="9"/>
    <n v="0"/>
    <n v="343049"/>
    <n v="3"/>
    <n v="379158"/>
    <n v="1029147"/>
    <n v="1137474"/>
    <n v="108327"/>
    <x v="4"/>
    <x v="0"/>
    <x v="1"/>
  </r>
  <r>
    <d v="2024-01-06T00:00:00"/>
    <s v="INV323531"/>
    <x v="1"/>
    <s v="Male"/>
    <x v="0"/>
    <x v="1"/>
    <x v="5"/>
    <x v="10"/>
    <n v="0"/>
    <n v="246856"/>
    <n v="1"/>
    <n v="276866"/>
    <n v="246856"/>
    <n v="276866"/>
    <n v="30010"/>
    <x v="5"/>
    <x v="0"/>
    <x v="1"/>
  </r>
  <r>
    <d v="2024-01-07T00:00:00"/>
    <s v="INV686445"/>
    <x v="1"/>
    <s v="Male"/>
    <x v="0"/>
    <x v="2"/>
    <x v="1"/>
    <x v="14"/>
    <n v="0"/>
    <n v="72015"/>
    <n v="5"/>
    <n v="85830"/>
    <n v="360075"/>
    <n v="429150"/>
    <n v="69075"/>
    <x v="6"/>
    <x v="0"/>
    <x v="1"/>
  </r>
  <r>
    <d v="2024-01-08T00:00:00"/>
    <s v="INV267097"/>
    <x v="1"/>
    <s v="Male"/>
    <x v="0"/>
    <x v="2"/>
    <x v="3"/>
    <x v="4"/>
    <n v="0"/>
    <n v="118814"/>
    <n v="8"/>
    <n v="135405"/>
    <n v="950512"/>
    <n v="1083240"/>
    <n v="132728"/>
    <x v="7"/>
    <x v="0"/>
    <x v="1"/>
  </r>
  <r>
    <d v="2024-01-09T00:00:00"/>
    <s v="INV718251"/>
    <x v="1"/>
    <s v="Male"/>
    <x v="0"/>
    <x v="0"/>
    <x v="3"/>
    <x v="4"/>
    <n v="0"/>
    <n v="246044"/>
    <n v="1"/>
    <n v="272764"/>
    <n v="246044"/>
    <n v="272764"/>
    <n v="26720"/>
    <x v="8"/>
    <x v="0"/>
    <x v="1"/>
  </r>
  <r>
    <d v="2024-01-10T00:00:00"/>
    <s v="INV743871"/>
    <x v="1"/>
    <s v="Male"/>
    <x v="0"/>
    <x v="2"/>
    <x v="5"/>
    <x v="8"/>
    <n v="0"/>
    <n v="143383"/>
    <n v="7"/>
    <n v="162945"/>
    <n v="1003681"/>
    <n v="1140615"/>
    <n v="136934"/>
    <x v="9"/>
    <x v="0"/>
    <x v="1"/>
  </r>
  <r>
    <d v="2024-01-11T00:00:00"/>
    <s v="INV739382"/>
    <x v="0"/>
    <s v="Male"/>
    <x v="2"/>
    <x v="2"/>
    <x v="4"/>
    <x v="11"/>
    <n v="0"/>
    <n v="117949"/>
    <n v="2"/>
    <n v="132090"/>
    <n v="235898"/>
    <n v="264180"/>
    <n v="28282"/>
    <x v="10"/>
    <x v="0"/>
    <x v="1"/>
  </r>
  <r>
    <d v="2024-01-12T00:00:00"/>
    <s v="INV586490"/>
    <x v="1"/>
    <s v="Female"/>
    <x v="0"/>
    <x v="2"/>
    <x v="5"/>
    <x v="8"/>
    <n v="0"/>
    <n v="194058"/>
    <n v="2"/>
    <n v="218686"/>
    <n v="388116"/>
    <n v="437372"/>
    <n v="49256"/>
    <x v="11"/>
    <x v="0"/>
    <x v="1"/>
  </r>
  <r>
    <d v="2024-01-13T00:00:00"/>
    <s v="INV732316"/>
    <x v="0"/>
    <s v="Male"/>
    <x v="2"/>
    <x v="2"/>
    <x v="3"/>
    <x v="7"/>
    <n v="0"/>
    <n v="218440"/>
    <n v="4"/>
    <n v="262678"/>
    <n v="873760"/>
    <n v="1050712"/>
    <n v="176952"/>
    <x v="12"/>
    <x v="0"/>
    <x v="1"/>
  </r>
  <r>
    <d v="2024-01-14T00:00:00"/>
    <s v="INV973479"/>
    <x v="0"/>
    <s v="Male"/>
    <x v="1"/>
    <x v="1"/>
    <x v="3"/>
    <x v="5"/>
    <n v="0"/>
    <n v="143003"/>
    <n v="4"/>
    <n v="161683"/>
    <n v="572012"/>
    <n v="646732"/>
    <n v="74720"/>
    <x v="13"/>
    <x v="0"/>
    <x v="1"/>
  </r>
  <r>
    <d v="2024-01-15T00:00:00"/>
    <s v="INV293343"/>
    <x v="1"/>
    <s v="Female"/>
    <x v="0"/>
    <x v="2"/>
    <x v="5"/>
    <x v="16"/>
    <n v="0"/>
    <n v="218976"/>
    <n v="4"/>
    <n v="241112"/>
    <n v="875904"/>
    <n v="964448"/>
    <n v="88544"/>
    <x v="14"/>
    <x v="0"/>
    <x v="1"/>
  </r>
  <r>
    <d v="2024-01-16T00:00:00"/>
    <s v="INV698860"/>
    <x v="0"/>
    <s v="Female"/>
    <x v="0"/>
    <x v="1"/>
    <x v="1"/>
    <x v="14"/>
    <n v="0"/>
    <n v="91381"/>
    <n v="8"/>
    <n v="109533"/>
    <n v="731048"/>
    <n v="876264"/>
    <n v="145216"/>
    <x v="15"/>
    <x v="0"/>
    <x v="1"/>
  </r>
  <r>
    <d v="2024-01-17T00:00:00"/>
    <s v="INV204640"/>
    <x v="0"/>
    <s v="Female"/>
    <x v="0"/>
    <x v="2"/>
    <x v="0"/>
    <x v="17"/>
    <n v="0"/>
    <n v="161810"/>
    <n v="5"/>
    <n v="189611"/>
    <n v="809050"/>
    <n v="948055"/>
    <n v="139005"/>
    <x v="16"/>
    <x v="0"/>
    <x v="1"/>
  </r>
  <r>
    <d v="2024-01-18T00:00:00"/>
    <s v="INV121080"/>
    <x v="0"/>
    <s v="Male"/>
    <x v="0"/>
    <x v="2"/>
    <x v="0"/>
    <x v="0"/>
    <n v="0"/>
    <n v="124227"/>
    <n v="8"/>
    <n v="149849"/>
    <n v="993816"/>
    <n v="1198792"/>
    <n v="204976"/>
    <x v="17"/>
    <x v="0"/>
    <x v="1"/>
  </r>
  <r>
    <d v="2024-01-19T00:00:00"/>
    <s v="INV640238"/>
    <x v="1"/>
    <s v="Female"/>
    <x v="0"/>
    <x v="1"/>
    <x v="2"/>
    <x v="3"/>
    <n v="0"/>
    <n v="180854"/>
    <n v="1"/>
    <n v="219155"/>
    <n v="180854"/>
    <n v="219155"/>
    <n v="38301"/>
    <x v="18"/>
    <x v="0"/>
    <x v="1"/>
  </r>
  <r>
    <d v="2024-01-20T00:00:00"/>
    <s v="INV636316"/>
    <x v="0"/>
    <s v="Female"/>
    <x v="0"/>
    <x v="2"/>
    <x v="1"/>
    <x v="1"/>
    <n v="0"/>
    <n v="20556"/>
    <n v="1"/>
    <n v="23828"/>
    <n v="20556"/>
    <n v="23828"/>
    <n v="3272"/>
    <x v="19"/>
    <x v="0"/>
    <x v="1"/>
  </r>
  <r>
    <d v="2024-01-21T00:00:00"/>
    <s v="INV688379"/>
    <x v="0"/>
    <s v="Female"/>
    <x v="2"/>
    <x v="0"/>
    <x v="0"/>
    <x v="17"/>
    <n v="0"/>
    <n v="113349"/>
    <n v="7"/>
    <n v="135859"/>
    <n v="793443"/>
    <n v="951013"/>
    <n v="157570"/>
    <x v="20"/>
    <x v="0"/>
    <x v="1"/>
  </r>
  <r>
    <d v="2024-01-22T00:00:00"/>
    <s v="INV141093"/>
    <x v="1"/>
    <s v="Male"/>
    <x v="2"/>
    <x v="1"/>
    <x v="1"/>
    <x v="14"/>
    <n v="0"/>
    <n v="51877"/>
    <n v="7"/>
    <n v="59034"/>
    <n v="363139"/>
    <n v="413238"/>
    <n v="50099"/>
    <x v="21"/>
    <x v="0"/>
    <x v="1"/>
  </r>
  <r>
    <d v="2024-01-23T00:00:00"/>
    <s v="INV497537"/>
    <x v="0"/>
    <s v="Male"/>
    <x v="1"/>
    <x v="0"/>
    <x v="2"/>
    <x v="9"/>
    <n v="0"/>
    <n v="142951"/>
    <n v="2"/>
    <n v="166889"/>
    <n v="285902"/>
    <n v="333778"/>
    <n v="47876"/>
    <x v="22"/>
    <x v="0"/>
    <x v="1"/>
  </r>
  <r>
    <d v="2024-01-24T00:00:00"/>
    <s v="INV445620"/>
    <x v="0"/>
    <s v="Female"/>
    <x v="0"/>
    <x v="0"/>
    <x v="1"/>
    <x v="14"/>
    <n v="0"/>
    <n v="63551"/>
    <n v="2"/>
    <n v="72776"/>
    <n v="127102"/>
    <n v="145552"/>
    <n v="18450"/>
    <x v="23"/>
    <x v="0"/>
    <x v="1"/>
  </r>
  <r>
    <d v="2024-01-25T00:00:00"/>
    <s v="INV404549"/>
    <x v="0"/>
    <s v="Male"/>
    <x v="1"/>
    <x v="0"/>
    <x v="4"/>
    <x v="11"/>
    <n v="0"/>
    <n v="126897"/>
    <n v="8"/>
    <n v="141823"/>
    <n v="1015176"/>
    <n v="1134584"/>
    <n v="119408"/>
    <x v="24"/>
    <x v="0"/>
    <x v="1"/>
  </r>
  <r>
    <d v="2024-01-26T00:00:00"/>
    <s v="INV790365"/>
    <x v="1"/>
    <s v="Female"/>
    <x v="0"/>
    <x v="2"/>
    <x v="2"/>
    <x v="9"/>
    <n v="0"/>
    <n v="147143"/>
    <n v="1"/>
    <n v="164271"/>
    <n v="147143"/>
    <n v="164271"/>
    <n v="17128"/>
    <x v="25"/>
    <x v="0"/>
    <x v="1"/>
  </r>
  <r>
    <d v="2024-01-27T00:00:00"/>
    <s v="INV385269"/>
    <x v="0"/>
    <s v="Male"/>
    <x v="1"/>
    <x v="2"/>
    <x v="2"/>
    <x v="3"/>
    <n v="0"/>
    <n v="303471"/>
    <n v="5"/>
    <n v="350201"/>
    <n v="1517355"/>
    <n v="1751005"/>
    <n v="233650"/>
    <x v="26"/>
    <x v="0"/>
    <x v="1"/>
  </r>
  <r>
    <d v="2024-01-28T00:00:00"/>
    <s v="INV682341"/>
    <x v="1"/>
    <s v="Male"/>
    <x v="0"/>
    <x v="2"/>
    <x v="0"/>
    <x v="0"/>
    <n v="0"/>
    <n v="130345"/>
    <n v="5"/>
    <n v="149191"/>
    <n v="651725"/>
    <n v="745955"/>
    <n v="94230"/>
    <x v="27"/>
    <x v="0"/>
    <x v="1"/>
  </r>
  <r>
    <d v="2024-01-29T00:00:00"/>
    <s v="INV760107"/>
    <x v="0"/>
    <s v="Male"/>
    <x v="1"/>
    <x v="2"/>
    <x v="5"/>
    <x v="10"/>
    <n v="0"/>
    <n v="170225"/>
    <n v="6"/>
    <n v="206507"/>
    <n v="1021350"/>
    <n v="1239042"/>
    <n v="217692"/>
    <x v="28"/>
    <x v="0"/>
    <x v="1"/>
  </r>
  <r>
    <d v="2024-01-30T00:00:00"/>
    <s v="INV877556"/>
    <x v="0"/>
    <s v="Male"/>
    <x v="2"/>
    <x v="1"/>
    <x v="0"/>
    <x v="17"/>
    <n v="0"/>
    <n v="107728"/>
    <n v="7"/>
    <n v="123371"/>
    <n v="754096"/>
    <n v="863597"/>
    <n v="109501"/>
    <x v="29"/>
    <x v="0"/>
    <x v="1"/>
  </r>
  <r>
    <d v="2024-01-31T00:00:00"/>
    <s v="INV777404"/>
    <x v="0"/>
    <s v="Female"/>
    <x v="1"/>
    <x v="0"/>
    <x v="2"/>
    <x v="3"/>
    <n v="0"/>
    <n v="166225"/>
    <n v="3"/>
    <n v="192747"/>
    <n v="498675"/>
    <n v="578241"/>
    <n v="79566"/>
    <x v="30"/>
    <x v="0"/>
    <x v="1"/>
  </r>
  <r>
    <d v="2024-02-01T00:00:00"/>
    <s v="INV887774"/>
    <x v="1"/>
    <s v="Male"/>
    <x v="0"/>
    <x v="1"/>
    <x v="0"/>
    <x v="0"/>
    <n v="0"/>
    <n v="117401"/>
    <n v="5"/>
    <n v="136448"/>
    <n v="587005"/>
    <n v="682240"/>
    <n v="95235"/>
    <x v="0"/>
    <x v="1"/>
    <x v="1"/>
  </r>
  <r>
    <d v="2024-02-02T00:00:00"/>
    <s v="INV739621"/>
    <x v="0"/>
    <s v="Male"/>
    <x v="1"/>
    <x v="0"/>
    <x v="4"/>
    <x v="6"/>
    <n v="0.05"/>
    <n v="202931"/>
    <n v="7"/>
    <n v="247212"/>
    <n v="1420517"/>
    <n v="1643959.7999999998"/>
    <n v="223442.79999999981"/>
    <x v="1"/>
    <x v="1"/>
    <x v="1"/>
  </r>
  <r>
    <d v="2024-02-03T00:00:00"/>
    <s v="INV554070"/>
    <x v="1"/>
    <s v="Female"/>
    <x v="0"/>
    <x v="2"/>
    <x v="4"/>
    <x v="11"/>
    <n v="0"/>
    <n v="164540"/>
    <n v="1"/>
    <n v="189813"/>
    <n v="164540"/>
    <n v="189813"/>
    <n v="25273"/>
    <x v="2"/>
    <x v="1"/>
    <x v="1"/>
  </r>
  <r>
    <d v="2024-02-04T00:00:00"/>
    <s v="INV813644"/>
    <x v="1"/>
    <s v="Female"/>
    <x v="2"/>
    <x v="0"/>
    <x v="4"/>
    <x v="6"/>
    <n v="0"/>
    <n v="214992"/>
    <n v="5"/>
    <n v="245982"/>
    <n v="1074960"/>
    <n v="1229910"/>
    <n v="154950"/>
    <x v="3"/>
    <x v="1"/>
    <x v="1"/>
  </r>
  <r>
    <d v="2024-02-05T00:00:00"/>
    <s v="INV837482"/>
    <x v="1"/>
    <s v="Female"/>
    <x v="1"/>
    <x v="0"/>
    <x v="4"/>
    <x v="11"/>
    <n v="0"/>
    <n v="257914"/>
    <n v="5"/>
    <n v="292791"/>
    <n v="1289570"/>
    <n v="1463955"/>
    <n v="174385"/>
    <x v="4"/>
    <x v="1"/>
    <x v="1"/>
  </r>
  <r>
    <d v="2024-02-06T00:00:00"/>
    <s v="INV925540"/>
    <x v="0"/>
    <s v="Male"/>
    <x v="2"/>
    <x v="1"/>
    <x v="0"/>
    <x v="17"/>
    <n v="0"/>
    <n v="193547"/>
    <n v="1"/>
    <n v="224967"/>
    <n v="193547"/>
    <n v="224967"/>
    <n v="31420"/>
    <x v="5"/>
    <x v="1"/>
    <x v="1"/>
  </r>
  <r>
    <d v="2024-02-07T00:00:00"/>
    <s v="INV534314"/>
    <x v="0"/>
    <s v="Female"/>
    <x v="1"/>
    <x v="1"/>
    <x v="4"/>
    <x v="6"/>
    <n v="0"/>
    <n v="278218"/>
    <n v="8"/>
    <n v="319114"/>
    <n v="2225744"/>
    <n v="2552912"/>
    <n v="327168"/>
    <x v="6"/>
    <x v="1"/>
    <x v="1"/>
  </r>
  <r>
    <d v="2024-02-08T00:00:00"/>
    <s v="INV997370"/>
    <x v="1"/>
    <s v="Male"/>
    <x v="0"/>
    <x v="0"/>
    <x v="1"/>
    <x v="14"/>
    <n v="0"/>
    <n v="59285"/>
    <n v="7"/>
    <n v="66593"/>
    <n v="414995"/>
    <n v="466151"/>
    <n v="51156"/>
    <x v="7"/>
    <x v="1"/>
    <x v="1"/>
  </r>
  <r>
    <d v="2024-02-09T00:00:00"/>
    <s v="INV795002"/>
    <x v="1"/>
    <s v="Male"/>
    <x v="2"/>
    <x v="0"/>
    <x v="4"/>
    <x v="6"/>
    <n v="0"/>
    <n v="198429"/>
    <n v="7"/>
    <n v="237807"/>
    <n v="1389003"/>
    <n v="1664649"/>
    <n v="275646"/>
    <x v="8"/>
    <x v="1"/>
    <x v="1"/>
  </r>
  <r>
    <d v="2024-02-10T00:00:00"/>
    <s v="INV311062"/>
    <x v="1"/>
    <s v="Male"/>
    <x v="1"/>
    <x v="1"/>
    <x v="4"/>
    <x v="11"/>
    <n v="0"/>
    <n v="225614"/>
    <n v="7"/>
    <n v="251858"/>
    <n v="1579298"/>
    <n v="1763006"/>
    <n v="183708"/>
    <x v="9"/>
    <x v="1"/>
    <x v="1"/>
  </r>
  <r>
    <d v="2024-02-11T00:00:00"/>
    <s v="INV556601"/>
    <x v="0"/>
    <s v="Female"/>
    <x v="2"/>
    <x v="1"/>
    <x v="4"/>
    <x v="11"/>
    <n v="0"/>
    <n v="282588"/>
    <n v="4"/>
    <n v="332495"/>
    <n v="1130352"/>
    <n v="1329980"/>
    <n v="199628"/>
    <x v="10"/>
    <x v="1"/>
    <x v="1"/>
  </r>
  <r>
    <d v="2024-02-12T00:00:00"/>
    <s v="INV154147"/>
    <x v="1"/>
    <s v="Female"/>
    <x v="1"/>
    <x v="0"/>
    <x v="3"/>
    <x v="7"/>
    <n v="0"/>
    <n v="170536"/>
    <n v="8"/>
    <n v="207304"/>
    <n v="1364288"/>
    <n v="1658432"/>
    <n v="294144"/>
    <x v="11"/>
    <x v="1"/>
    <x v="1"/>
  </r>
  <r>
    <d v="2024-02-13T00:00:00"/>
    <s v="INV929160"/>
    <x v="0"/>
    <s v="Male"/>
    <x v="1"/>
    <x v="0"/>
    <x v="0"/>
    <x v="17"/>
    <n v="0"/>
    <n v="111542"/>
    <n v="8"/>
    <n v="124744"/>
    <n v="892336"/>
    <n v="997952"/>
    <n v="105616"/>
    <x v="12"/>
    <x v="1"/>
    <x v="1"/>
  </r>
  <r>
    <d v="2024-02-14T00:00:00"/>
    <s v="INV142981"/>
    <x v="0"/>
    <s v="Male"/>
    <x v="0"/>
    <x v="1"/>
    <x v="4"/>
    <x v="12"/>
    <n v="0"/>
    <n v="275110"/>
    <n v="2"/>
    <n v="318237"/>
    <n v="550220"/>
    <n v="636474"/>
    <n v="86254"/>
    <x v="13"/>
    <x v="1"/>
    <x v="1"/>
  </r>
  <r>
    <d v="2024-02-15T00:00:00"/>
    <s v="INV685436"/>
    <x v="0"/>
    <s v="Male"/>
    <x v="0"/>
    <x v="0"/>
    <x v="4"/>
    <x v="12"/>
    <n v="0"/>
    <n v="137936"/>
    <n v="4"/>
    <n v="161576"/>
    <n v="551744"/>
    <n v="646304"/>
    <n v="94560"/>
    <x v="14"/>
    <x v="1"/>
    <x v="1"/>
  </r>
  <r>
    <d v="2024-02-16T00:00:00"/>
    <s v="INV546184"/>
    <x v="0"/>
    <s v="Male"/>
    <x v="1"/>
    <x v="0"/>
    <x v="0"/>
    <x v="0"/>
    <n v="0"/>
    <n v="159208"/>
    <n v="3"/>
    <n v="186254"/>
    <n v="477624"/>
    <n v="558762"/>
    <n v="81138"/>
    <x v="15"/>
    <x v="1"/>
    <x v="1"/>
  </r>
  <r>
    <d v="2024-02-17T00:00:00"/>
    <s v="INV694622"/>
    <x v="1"/>
    <s v="Female"/>
    <x v="0"/>
    <x v="1"/>
    <x v="3"/>
    <x v="7"/>
    <n v="0"/>
    <n v="244998"/>
    <n v="7"/>
    <n v="277415"/>
    <n v="1714986"/>
    <n v="1941905"/>
    <n v="226919"/>
    <x v="16"/>
    <x v="1"/>
    <x v="1"/>
  </r>
  <r>
    <d v="2024-02-18T00:00:00"/>
    <s v="INV288096"/>
    <x v="1"/>
    <s v="Male"/>
    <x v="0"/>
    <x v="1"/>
    <x v="4"/>
    <x v="11"/>
    <n v="0"/>
    <n v="290046"/>
    <n v="6"/>
    <n v="319521"/>
    <n v="1740276"/>
    <n v="1917126"/>
    <n v="176850"/>
    <x v="17"/>
    <x v="1"/>
    <x v="1"/>
  </r>
  <r>
    <d v="2024-02-19T00:00:00"/>
    <s v="INV604308"/>
    <x v="1"/>
    <s v="Male"/>
    <x v="0"/>
    <x v="2"/>
    <x v="4"/>
    <x v="11"/>
    <n v="0"/>
    <n v="222887"/>
    <n v="1"/>
    <n v="252681"/>
    <n v="222887"/>
    <n v="252681"/>
    <n v="29794"/>
    <x v="18"/>
    <x v="1"/>
    <x v="1"/>
  </r>
  <r>
    <d v="2024-02-20T00:00:00"/>
    <s v="INV339288"/>
    <x v="1"/>
    <s v="Female"/>
    <x v="2"/>
    <x v="0"/>
    <x v="4"/>
    <x v="6"/>
    <n v="0"/>
    <n v="251074"/>
    <n v="2"/>
    <n v="282555"/>
    <n v="502148"/>
    <n v="565110"/>
    <n v="62962"/>
    <x v="19"/>
    <x v="1"/>
    <x v="1"/>
  </r>
  <r>
    <d v="2024-02-21T00:00:00"/>
    <s v="INV366400"/>
    <x v="0"/>
    <s v="Female"/>
    <x v="1"/>
    <x v="2"/>
    <x v="2"/>
    <x v="2"/>
    <n v="0"/>
    <n v="283992"/>
    <n v="4"/>
    <n v="338695"/>
    <n v="1135968"/>
    <n v="1354780"/>
    <n v="218812"/>
    <x v="20"/>
    <x v="1"/>
    <x v="1"/>
  </r>
  <r>
    <d v="2024-02-22T00:00:00"/>
    <s v="INV533981"/>
    <x v="0"/>
    <s v="Female"/>
    <x v="0"/>
    <x v="0"/>
    <x v="5"/>
    <x v="8"/>
    <n v="0"/>
    <n v="186911"/>
    <n v="6"/>
    <n v="212287"/>
    <n v="1121466"/>
    <n v="1273722"/>
    <n v="152256"/>
    <x v="21"/>
    <x v="1"/>
    <x v="1"/>
  </r>
  <r>
    <d v="2024-02-23T00:00:00"/>
    <s v="INV984832"/>
    <x v="0"/>
    <s v="Male"/>
    <x v="0"/>
    <x v="1"/>
    <x v="4"/>
    <x v="11"/>
    <n v="0"/>
    <n v="141502"/>
    <n v="1"/>
    <n v="163509"/>
    <n v="141502"/>
    <n v="163509"/>
    <n v="22007"/>
    <x v="22"/>
    <x v="1"/>
    <x v="1"/>
  </r>
  <r>
    <d v="2024-02-24T00:00:00"/>
    <s v="INV465322"/>
    <x v="1"/>
    <s v="Female"/>
    <x v="0"/>
    <x v="1"/>
    <x v="1"/>
    <x v="14"/>
    <n v="0"/>
    <n v="58915"/>
    <n v="6"/>
    <n v="70203"/>
    <n v="353490"/>
    <n v="421218"/>
    <n v="67728"/>
    <x v="23"/>
    <x v="1"/>
    <x v="1"/>
  </r>
  <r>
    <d v="2024-02-25T00:00:00"/>
    <s v="INV346431"/>
    <x v="0"/>
    <s v="Female"/>
    <x v="0"/>
    <x v="1"/>
    <x v="0"/>
    <x v="0"/>
    <n v="0"/>
    <n v="119703"/>
    <n v="2"/>
    <n v="132004"/>
    <n v="239406"/>
    <n v="264008"/>
    <n v="24602"/>
    <x v="24"/>
    <x v="1"/>
    <x v="1"/>
  </r>
  <r>
    <d v="2024-02-26T00:00:00"/>
    <s v="INV352752"/>
    <x v="1"/>
    <s v="Male"/>
    <x v="0"/>
    <x v="1"/>
    <x v="3"/>
    <x v="5"/>
    <n v="0"/>
    <n v="141160"/>
    <n v="6"/>
    <n v="157929"/>
    <n v="846960"/>
    <n v="947574"/>
    <n v="100614"/>
    <x v="25"/>
    <x v="1"/>
    <x v="1"/>
  </r>
  <r>
    <d v="2024-02-27T00:00:00"/>
    <s v="INV323597"/>
    <x v="1"/>
    <s v="Female"/>
    <x v="0"/>
    <x v="2"/>
    <x v="3"/>
    <x v="7"/>
    <n v="0"/>
    <n v="192019"/>
    <n v="8"/>
    <n v="219603"/>
    <n v="1536152"/>
    <n v="1756824"/>
    <n v="220672"/>
    <x v="26"/>
    <x v="1"/>
    <x v="1"/>
  </r>
  <r>
    <d v="2024-02-28T00:00:00"/>
    <s v="INV918887"/>
    <x v="1"/>
    <s v="Male"/>
    <x v="2"/>
    <x v="0"/>
    <x v="4"/>
    <x v="6"/>
    <n v="0"/>
    <n v="117059"/>
    <n v="5"/>
    <n v="133313"/>
    <n v="585295"/>
    <n v="666565"/>
    <n v="81270"/>
    <x v="27"/>
    <x v="1"/>
    <x v="1"/>
  </r>
  <r>
    <d v="2024-02-29T00:00:00"/>
    <s v="INV394982"/>
    <x v="0"/>
    <s v="Male"/>
    <x v="2"/>
    <x v="1"/>
    <x v="1"/>
    <x v="14"/>
    <n v="0"/>
    <n v="99519"/>
    <n v="5"/>
    <n v="113518"/>
    <n v="497595"/>
    <n v="567590"/>
    <n v="69995"/>
    <x v="28"/>
    <x v="1"/>
    <x v="1"/>
  </r>
  <r>
    <d v="2024-03-01T00:00:00"/>
    <s v="INV650558"/>
    <x v="0"/>
    <s v="Female"/>
    <x v="1"/>
    <x v="2"/>
    <x v="0"/>
    <x v="17"/>
    <n v="0"/>
    <n v="95047"/>
    <n v="4"/>
    <n v="106141"/>
    <n v="380188"/>
    <n v="424564"/>
    <n v="44376"/>
    <x v="0"/>
    <x v="2"/>
    <x v="1"/>
  </r>
  <r>
    <d v="2024-03-02T00:00:00"/>
    <s v="INV907443"/>
    <x v="0"/>
    <s v="Male"/>
    <x v="2"/>
    <x v="0"/>
    <x v="5"/>
    <x v="16"/>
    <n v="0"/>
    <n v="147288"/>
    <n v="8"/>
    <n v="173753"/>
    <n v="1178304"/>
    <n v="1390024"/>
    <n v="211720"/>
    <x v="1"/>
    <x v="2"/>
    <x v="1"/>
  </r>
  <r>
    <d v="2024-03-03T00:00:00"/>
    <s v="INV209275"/>
    <x v="1"/>
    <s v="Female"/>
    <x v="0"/>
    <x v="0"/>
    <x v="1"/>
    <x v="14"/>
    <n v="7.0000000000000007E-2"/>
    <n v="39395"/>
    <n v="4"/>
    <n v="44121"/>
    <n v="157580"/>
    <n v="164130.12"/>
    <n v="6550.1199999999953"/>
    <x v="2"/>
    <x v="2"/>
    <x v="1"/>
  </r>
  <r>
    <d v="2024-03-04T00:00:00"/>
    <s v="INV534702"/>
    <x v="1"/>
    <s v="Male"/>
    <x v="1"/>
    <x v="0"/>
    <x v="3"/>
    <x v="4"/>
    <n v="0"/>
    <n v="201708"/>
    <n v="5"/>
    <n v="232834"/>
    <n v="1008540"/>
    <n v="1164170"/>
    <n v="155630"/>
    <x v="3"/>
    <x v="2"/>
    <x v="1"/>
  </r>
  <r>
    <d v="2024-03-05T00:00:00"/>
    <s v="INV424087"/>
    <x v="0"/>
    <s v="Male"/>
    <x v="1"/>
    <x v="0"/>
    <x v="2"/>
    <x v="3"/>
    <n v="0"/>
    <n v="304365"/>
    <n v="7"/>
    <n v="338094"/>
    <n v="2130555"/>
    <n v="2366658"/>
    <n v="236103"/>
    <x v="4"/>
    <x v="2"/>
    <x v="1"/>
  </r>
  <r>
    <d v="2024-03-06T00:00:00"/>
    <s v="INV740474"/>
    <x v="0"/>
    <s v="Female"/>
    <x v="0"/>
    <x v="0"/>
    <x v="1"/>
    <x v="1"/>
    <n v="0"/>
    <n v="48651"/>
    <n v="8"/>
    <n v="54842"/>
    <n v="389208"/>
    <n v="438736"/>
    <n v="49528"/>
    <x v="5"/>
    <x v="2"/>
    <x v="1"/>
  </r>
  <r>
    <d v="2024-03-07T00:00:00"/>
    <s v="INV303551"/>
    <x v="0"/>
    <s v="Male"/>
    <x v="2"/>
    <x v="0"/>
    <x v="0"/>
    <x v="13"/>
    <n v="0"/>
    <n v="195031"/>
    <n v="6"/>
    <n v="226342"/>
    <n v="1170186"/>
    <n v="1358052"/>
    <n v="187866"/>
    <x v="6"/>
    <x v="2"/>
    <x v="1"/>
  </r>
  <r>
    <d v="2024-03-08T00:00:00"/>
    <s v="INV699042"/>
    <x v="0"/>
    <s v="Male"/>
    <x v="0"/>
    <x v="0"/>
    <x v="5"/>
    <x v="8"/>
    <n v="7.0000000000000007E-2"/>
    <n v="194934"/>
    <n v="5"/>
    <n v="216343"/>
    <n v="974670"/>
    <n v="1005994.95"/>
    <n v="31324.949999999953"/>
    <x v="7"/>
    <x v="2"/>
    <x v="1"/>
  </r>
  <r>
    <d v="2024-03-09T00:00:00"/>
    <s v="INV233098"/>
    <x v="1"/>
    <s v="Female"/>
    <x v="2"/>
    <x v="2"/>
    <x v="0"/>
    <x v="0"/>
    <n v="0"/>
    <n v="50226"/>
    <n v="1"/>
    <n v="58736"/>
    <n v="50226"/>
    <n v="58736"/>
    <n v="8510"/>
    <x v="8"/>
    <x v="2"/>
    <x v="1"/>
  </r>
  <r>
    <d v="2024-03-10T00:00:00"/>
    <s v="INV874009"/>
    <x v="0"/>
    <s v="Female"/>
    <x v="2"/>
    <x v="2"/>
    <x v="4"/>
    <x v="12"/>
    <n v="0"/>
    <n v="218638"/>
    <n v="1"/>
    <n v="248698"/>
    <n v="218638"/>
    <n v="248698"/>
    <n v="30060"/>
    <x v="9"/>
    <x v="2"/>
    <x v="1"/>
  </r>
  <r>
    <d v="2024-03-11T00:00:00"/>
    <s v="INV988655"/>
    <x v="0"/>
    <s v="Female"/>
    <x v="0"/>
    <x v="1"/>
    <x v="3"/>
    <x v="5"/>
    <n v="0"/>
    <n v="218996"/>
    <n v="3"/>
    <n v="252481"/>
    <n v="656988"/>
    <n v="757443"/>
    <n v="100455"/>
    <x v="10"/>
    <x v="2"/>
    <x v="1"/>
  </r>
  <r>
    <d v="2024-03-12T00:00:00"/>
    <s v="INV132886"/>
    <x v="0"/>
    <s v="Female"/>
    <x v="1"/>
    <x v="1"/>
    <x v="5"/>
    <x v="8"/>
    <n v="0"/>
    <n v="116397"/>
    <n v="1"/>
    <n v="128589"/>
    <n v="116397"/>
    <n v="128589"/>
    <n v="12192"/>
    <x v="11"/>
    <x v="2"/>
    <x v="1"/>
  </r>
  <r>
    <d v="2024-03-13T00:00:00"/>
    <s v="INV500006"/>
    <x v="0"/>
    <s v="Female"/>
    <x v="2"/>
    <x v="0"/>
    <x v="0"/>
    <x v="13"/>
    <n v="0"/>
    <n v="87672"/>
    <n v="1"/>
    <n v="100557"/>
    <n v="87672"/>
    <n v="100557"/>
    <n v="12885"/>
    <x v="12"/>
    <x v="2"/>
    <x v="1"/>
  </r>
  <r>
    <d v="2024-03-14T00:00:00"/>
    <s v="INV219433"/>
    <x v="1"/>
    <s v="Male"/>
    <x v="0"/>
    <x v="2"/>
    <x v="0"/>
    <x v="17"/>
    <n v="0"/>
    <n v="135628"/>
    <n v="3"/>
    <n v="162035"/>
    <n v="406884"/>
    <n v="486105"/>
    <n v="79221"/>
    <x v="13"/>
    <x v="2"/>
    <x v="1"/>
  </r>
  <r>
    <d v="2024-03-15T00:00:00"/>
    <s v="INV721152"/>
    <x v="1"/>
    <s v="Female"/>
    <x v="2"/>
    <x v="1"/>
    <x v="2"/>
    <x v="3"/>
    <n v="0"/>
    <n v="211312"/>
    <n v="8"/>
    <n v="234679"/>
    <n v="1690496"/>
    <n v="1877432"/>
    <n v="186936"/>
    <x v="14"/>
    <x v="2"/>
    <x v="1"/>
  </r>
  <r>
    <d v="2024-03-16T00:00:00"/>
    <s v="INV897565"/>
    <x v="1"/>
    <s v="Male"/>
    <x v="1"/>
    <x v="0"/>
    <x v="5"/>
    <x v="10"/>
    <n v="0"/>
    <n v="119866"/>
    <n v="2"/>
    <n v="142339"/>
    <n v="239732"/>
    <n v="284678"/>
    <n v="44946"/>
    <x v="15"/>
    <x v="2"/>
    <x v="1"/>
  </r>
  <r>
    <d v="2024-03-17T00:00:00"/>
    <s v="INV291233"/>
    <x v="1"/>
    <s v="Male"/>
    <x v="0"/>
    <x v="1"/>
    <x v="4"/>
    <x v="11"/>
    <n v="0"/>
    <n v="276265"/>
    <n v="8"/>
    <n v="307902"/>
    <n v="2210120"/>
    <n v="2463216"/>
    <n v="253096"/>
    <x v="16"/>
    <x v="2"/>
    <x v="1"/>
  </r>
  <r>
    <d v="2024-03-18T00:00:00"/>
    <s v="INV711820"/>
    <x v="0"/>
    <s v="Male"/>
    <x v="2"/>
    <x v="2"/>
    <x v="4"/>
    <x v="12"/>
    <n v="0"/>
    <n v="238339"/>
    <n v="2"/>
    <n v="273899"/>
    <n v="476678"/>
    <n v="547798"/>
    <n v="71120"/>
    <x v="17"/>
    <x v="2"/>
    <x v="1"/>
  </r>
  <r>
    <d v="2024-03-19T00:00:00"/>
    <s v="INV622262"/>
    <x v="0"/>
    <s v="Male"/>
    <x v="2"/>
    <x v="0"/>
    <x v="1"/>
    <x v="14"/>
    <n v="0"/>
    <n v="80086"/>
    <n v="5"/>
    <n v="97364"/>
    <n v="400430"/>
    <n v="486820"/>
    <n v="86390"/>
    <x v="18"/>
    <x v="2"/>
    <x v="1"/>
  </r>
  <r>
    <d v="2024-03-20T00:00:00"/>
    <s v="INV473888"/>
    <x v="0"/>
    <s v="Male"/>
    <x v="1"/>
    <x v="2"/>
    <x v="5"/>
    <x v="16"/>
    <n v="0"/>
    <n v="152157"/>
    <n v="1"/>
    <n v="185254"/>
    <n v="152157"/>
    <n v="185254"/>
    <n v="33097"/>
    <x v="19"/>
    <x v="2"/>
    <x v="1"/>
  </r>
  <r>
    <d v="2024-03-21T00:00:00"/>
    <s v="INV275037"/>
    <x v="0"/>
    <s v="Male"/>
    <x v="2"/>
    <x v="0"/>
    <x v="1"/>
    <x v="1"/>
    <n v="0"/>
    <n v="45879"/>
    <n v="1"/>
    <n v="54107"/>
    <n v="45879"/>
    <n v="54107"/>
    <n v="8228"/>
    <x v="20"/>
    <x v="2"/>
    <x v="1"/>
  </r>
  <r>
    <d v="2024-03-22T00:00:00"/>
    <s v="INV475623"/>
    <x v="0"/>
    <s v="Female"/>
    <x v="0"/>
    <x v="0"/>
    <x v="3"/>
    <x v="5"/>
    <n v="0"/>
    <n v="166300"/>
    <n v="3"/>
    <n v="197577"/>
    <n v="498900"/>
    <n v="592731"/>
    <n v="93831"/>
    <x v="21"/>
    <x v="2"/>
    <x v="1"/>
  </r>
  <r>
    <d v="2024-03-23T00:00:00"/>
    <s v="INV505996"/>
    <x v="1"/>
    <s v="Female"/>
    <x v="0"/>
    <x v="0"/>
    <x v="0"/>
    <x v="17"/>
    <n v="0"/>
    <n v="70650"/>
    <n v="6"/>
    <n v="82592"/>
    <n v="423900"/>
    <n v="495552"/>
    <n v="71652"/>
    <x v="22"/>
    <x v="2"/>
    <x v="1"/>
  </r>
  <r>
    <d v="2024-03-24T00:00:00"/>
    <s v="INV681638"/>
    <x v="1"/>
    <s v="Female"/>
    <x v="1"/>
    <x v="0"/>
    <x v="4"/>
    <x v="12"/>
    <n v="0"/>
    <n v="271787"/>
    <n v="7"/>
    <n v="309028"/>
    <n v="1902509"/>
    <n v="2163196"/>
    <n v="260687"/>
    <x v="23"/>
    <x v="2"/>
    <x v="1"/>
  </r>
  <r>
    <d v="2024-03-25T00:00:00"/>
    <s v="INV820683"/>
    <x v="1"/>
    <s v="Male"/>
    <x v="0"/>
    <x v="2"/>
    <x v="4"/>
    <x v="6"/>
    <n v="0"/>
    <n v="168273"/>
    <n v="3"/>
    <n v="200933"/>
    <n v="504819"/>
    <n v="602799"/>
    <n v="97980"/>
    <x v="24"/>
    <x v="2"/>
    <x v="1"/>
  </r>
  <r>
    <d v="2024-03-26T00:00:00"/>
    <s v="INV360269"/>
    <x v="1"/>
    <s v="Female"/>
    <x v="0"/>
    <x v="2"/>
    <x v="3"/>
    <x v="5"/>
    <n v="0"/>
    <n v="164795"/>
    <n v="2"/>
    <n v="183354"/>
    <n v="329590"/>
    <n v="366708"/>
    <n v="37118"/>
    <x v="25"/>
    <x v="2"/>
    <x v="1"/>
  </r>
  <r>
    <d v="2024-03-27T00:00:00"/>
    <s v="INV375773"/>
    <x v="0"/>
    <s v="Male"/>
    <x v="1"/>
    <x v="2"/>
    <x v="5"/>
    <x v="8"/>
    <n v="0"/>
    <n v="115445"/>
    <n v="8"/>
    <n v="128392"/>
    <n v="923560"/>
    <n v="1027136"/>
    <n v="103576"/>
    <x v="26"/>
    <x v="2"/>
    <x v="1"/>
  </r>
  <r>
    <d v="2024-03-28T00:00:00"/>
    <s v="INV201757"/>
    <x v="0"/>
    <s v="Female"/>
    <x v="0"/>
    <x v="2"/>
    <x v="1"/>
    <x v="1"/>
    <n v="0"/>
    <n v="33697"/>
    <n v="6"/>
    <n v="40840"/>
    <n v="202182"/>
    <n v="245040"/>
    <n v="42858"/>
    <x v="27"/>
    <x v="2"/>
    <x v="1"/>
  </r>
  <r>
    <d v="2024-03-29T00:00:00"/>
    <s v="INV567032"/>
    <x v="1"/>
    <s v="Male"/>
    <x v="1"/>
    <x v="1"/>
    <x v="5"/>
    <x v="8"/>
    <n v="0"/>
    <n v="211919"/>
    <n v="1"/>
    <n v="258179"/>
    <n v="211919"/>
    <n v="258179"/>
    <n v="46260"/>
    <x v="28"/>
    <x v="2"/>
    <x v="1"/>
  </r>
  <r>
    <d v="2024-03-30T00:00:00"/>
    <s v="INV136223"/>
    <x v="0"/>
    <s v="Female"/>
    <x v="0"/>
    <x v="0"/>
    <x v="5"/>
    <x v="16"/>
    <n v="0"/>
    <n v="121076"/>
    <n v="2"/>
    <n v="133209"/>
    <n v="242152"/>
    <n v="266418"/>
    <n v="24266"/>
    <x v="29"/>
    <x v="2"/>
    <x v="1"/>
  </r>
  <r>
    <d v="2024-03-31T00:00:00"/>
    <s v="INV900809"/>
    <x v="1"/>
    <s v="Male"/>
    <x v="1"/>
    <x v="2"/>
    <x v="0"/>
    <x v="0"/>
    <n v="0"/>
    <n v="96141"/>
    <n v="8"/>
    <n v="109111"/>
    <n v="769128"/>
    <n v="872888"/>
    <n v="103760"/>
    <x v="30"/>
    <x v="2"/>
    <x v="1"/>
  </r>
  <r>
    <d v="2024-04-01T00:00:00"/>
    <s v="INV943785"/>
    <x v="0"/>
    <s v="Female"/>
    <x v="1"/>
    <x v="0"/>
    <x v="0"/>
    <x v="0"/>
    <n v="0"/>
    <n v="133650"/>
    <n v="6"/>
    <n v="148484"/>
    <n v="801900"/>
    <n v="890904"/>
    <n v="89004"/>
    <x v="0"/>
    <x v="3"/>
    <x v="1"/>
  </r>
  <r>
    <d v="2024-04-02T00:00:00"/>
    <s v="INV346557"/>
    <x v="0"/>
    <s v="Female"/>
    <x v="2"/>
    <x v="2"/>
    <x v="5"/>
    <x v="16"/>
    <n v="0"/>
    <n v="111887"/>
    <n v="6"/>
    <n v="127342"/>
    <n v="671322"/>
    <n v="764052"/>
    <n v="92730"/>
    <x v="1"/>
    <x v="3"/>
    <x v="1"/>
  </r>
  <r>
    <d v="2024-04-03T00:00:00"/>
    <s v="INV782584"/>
    <x v="1"/>
    <s v="Male"/>
    <x v="1"/>
    <x v="2"/>
    <x v="3"/>
    <x v="5"/>
    <n v="0"/>
    <n v="185213"/>
    <n v="5"/>
    <n v="204929"/>
    <n v="926065"/>
    <n v="1024645"/>
    <n v="98580"/>
    <x v="2"/>
    <x v="3"/>
    <x v="1"/>
  </r>
  <r>
    <d v="2024-04-04T00:00:00"/>
    <s v="INV741782"/>
    <x v="1"/>
    <s v="Male"/>
    <x v="1"/>
    <x v="0"/>
    <x v="5"/>
    <x v="10"/>
    <n v="0.05"/>
    <n v="190719"/>
    <n v="6"/>
    <n v="214767"/>
    <n v="1144314"/>
    <n v="1224171.8999999999"/>
    <n v="79857.899999999907"/>
    <x v="3"/>
    <x v="3"/>
    <x v="1"/>
  </r>
  <r>
    <d v="2024-04-05T00:00:00"/>
    <s v="INV427271"/>
    <x v="0"/>
    <s v="Male"/>
    <x v="0"/>
    <x v="1"/>
    <x v="1"/>
    <x v="15"/>
    <n v="0"/>
    <n v="33188"/>
    <n v="8"/>
    <n v="37347"/>
    <n v="265504"/>
    <n v="298776"/>
    <n v="33272"/>
    <x v="4"/>
    <x v="3"/>
    <x v="1"/>
  </r>
  <r>
    <d v="2024-04-06T00:00:00"/>
    <s v="INV103246"/>
    <x v="1"/>
    <s v="Male"/>
    <x v="2"/>
    <x v="0"/>
    <x v="4"/>
    <x v="12"/>
    <n v="0"/>
    <n v="278689"/>
    <n v="3"/>
    <n v="321081"/>
    <n v="836067"/>
    <n v="963243"/>
    <n v="127176"/>
    <x v="5"/>
    <x v="3"/>
    <x v="1"/>
  </r>
  <r>
    <d v="2024-04-07T00:00:00"/>
    <s v="INV267392"/>
    <x v="1"/>
    <s v="Female"/>
    <x v="2"/>
    <x v="0"/>
    <x v="2"/>
    <x v="3"/>
    <n v="0"/>
    <n v="295780"/>
    <n v="4"/>
    <n v="339866"/>
    <n v="1183120"/>
    <n v="1359464"/>
    <n v="176344"/>
    <x v="6"/>
    <x v="3"/>
    <x v="1"/>
  </r>
  <r>
    <d v="2024-04-08T00:00:00"/>
    <s v="INV931245"/>
    <x v="1"/>
    <s v="Female"/>
    <x v="0"/>
    <x v="0"/>
    <x v="2"/>
    <x v="3"/>
    <n v="0"/>
    <n v="389983"/>
    <n v="8"/>
    <n v="469177"/>
    <n v="3119864"/>
    <n v="3753416"/>
    <n v="633552"/>
    <x v="7"/>
    <x v="3"/>
    <x v="1"/>
  </r>
  <r>
    <d v="2024-04-09T00:00:00"/>
    <s v="INV271734"/>
    <x v="0"/>
    <s v="Female"/>
    <x v="2"/>
    <x v="2"/>
    <x v="4"/>
    <x v="6"/>
    <n v="0"/>
    <n v="144194"/>
    <n v="4"/>
    <n v="171688"/>
    <n v="576776"/>
    <n v="686752"/>
    <n v="109976"/>
    <x v="8"/>
    <x v="3"/>
    <x v="1"/>
  </r>
  <r>
    <d v="2024-04-10T00:00:00"/>
    <s v="INV495051"/>
    <x v="1"/>
    <s v="Female"/>
    <x v="0"/>
    <x v="2"/>
    <x v="4"/>
    <x v="12"/>
    <n v="0"/>
    <n v="147117"/>
    <n v="4"/>
    <n v="170900"/>
    <n v="588468"/>
    <n v="683600"/>
    <n v="95132"/>
    <x v="9"/>
    <x v="3"/>
    <x v="1"/>
  </r>
  <r>
    <d v="2024-04-11T00:00:00"/>
    <s v="INV426025"/>
    <x v="0"/>
    <s v="Male"/>
    <x v="1"/>
    <x v="0"/>
    <x v="3"/>
    <x v="7"/>
    <n v="0"/>
    <n v="230926"/>
    <n v="8"/>
    <n v="262003"/>
    <n v="1847408"/>
    <n v="2096024"/>
    <n v="248616"/>
    <x v="10"/>
    <x v="3"/>
    <x v="1"/>
  </r>
  <r>
    <d v="2024-04-12T00:00:00"/>
    <s v="INV353487"/>
    <x v="1"/>
    <s v="Male"/>
    <x v="0"/>
    <x v="2"/>
    <x v="2"/>
    <x v="2"/>
    <n v="0"/>
    <n v="225046"/>
    <n v="4"/>
    <n v="273238"/>
    <n v="900184"/>
    <n v="1092952"/>
    <n v="192768"/>
    <x v="11"/>
    <x v="3"/>
    <x v="1"/>
  </r>
  <r>
    <d v="2024-04-13T00:00:00"/>
    <s v="INV248467"/>
    <x v="0"/>
    <s v="Female"/>
    <x v="2"/>
    <x v="2"/>
    <x v="4"/>
    <x v="12"/>
    <n v="0"/>
    <n v="297730"/>
    <n v="1"/>
    <n v="350377"/>
    <n v="297730"/>
    <n v="350377"/>
    <n v="52647"/>
    <x v="12"/>
    <x v="3"/>
    <x v="1"/>
  </r>
  <r>
    <d v="2024-04-14T00:00:00"/>
    <s v="INV437632"/>
    <x v="0"/>
    <s v="Female"/>
    <x v="2"/>
    <x v="0"/>
    <x v="5"/>
    <x v="8"/>
    <n v="0"/>
    <n v="141983"/>
    <n v="5"/>
    <n v="164619"/>
    <n v="709915"/>
    <n v="823095"/>
    <n v="113180"/>
    <x v="13"/>
    <x v="3"/>
    <x v="1"/>
  </r>
  <r>
    <d v="2024-04-15T00:00:00"/>
    <s v="INV902134"/>
    <x v="0"/>
    <s v="Male"/>
    <x v="0"/>
    <x v="1"/>
    <x v="1"/>
    <x v="15"/>
    <n v="0"/>
    <n v="98090"/>
    <n v="6"/>
    <n v="110187"/>
    <n v="588540"/>
    <n v="661122"/>
    <n v="72582"/>
    <x v="14"/>
    <x v="3"/>
    <x v="1"/>
  </r>
  <r>
    <d v="2024-04-16T00:00:00"/>
    <s v="INV726572"/>
    <x v="0"/>
    <s v="Female"/>
    <x v="2"/>
    <x v="2"/>
    <x v="5"/>
    <x v="10"/>
    <n v="0"/>
    <n v="238721"/>
    <n v="3"/>
    <n v="287098"/>
    <n v="716163"/>
    <n v="861294"/>
    <n v="145131"/>
    <x v="15"/>
    <x v="3"/>
    <x v="1"/>
  </r>
  <r>
    <d v="2024-04-17T00:00:00"/>
    <s v="INV436958"/>
    <x v="0"/>
    <s v="Female"/>
    <x v="2"/>
    <x v="2"/>
    <x v="3"/>
    <x v="7"/>
    <n v="0"/>
    <n v="100915"/>
    <n v="2"/>
    <n v="112084"/>
    <n v="201830"/>
    <n v="224168"/>
    <n v="22338"/>
    <x v="16"/>
    <x v="3"/>
    <x v="1"/>
  </r>
  <r>
    <d v="2024-04-18T00:00:00"/>
    <s v="INV689819"/>
    <x v="1"/>
    <s v="Female"/>
    <x v="2"/>
    <x v="0"/>
    <x v="1"/>
    <x v="14"/>
    <n v="0"/>
    <n v="46008"/>
    <n v="2"/>
    <n v="54059"/>
    <n v="92016"/>
    <n v="108118"/>
    <n v="16102"/>
    <x v="17"/>
    <x v="3"/>
    <x v="1"/>
  </r>
  <r>
    <d v="2024-04-19T00:00:00"/>
    <s v="INV591751"/>
    <x v="1"/>
    <s v="Female"/>
    <x v="1"/>
    <x v="2"/>
    <x v="0"/>
    <x v="13"/>
    <n v="0"/>
    <n v="123617"/>
    <n v="6"/>
    <n v="143768"/>
    <n v="741702"/>
    <n v="862608"/>
    <n v="120906"/>
    <x v="18"/>
    <x v="3"/>
    <x v="1"/>
  </r>
  <r>
    <d v="2024-04-20T00:00:00"/>
    <s v="INV449903"/>
    <x v="1"/>
    <s v="Female"/>
    <x v="0"/>
    <x v="2"/>
    <x v="3"/>
    <x v="7"/>
    <n v="0"/>
    <n v="225512"/>
    <n v="5"/>
    <n v="249139"/>
    <n v="1127560"/>
    <n v="1245695"/>
    <n v="118135"/>
    <x v="19"/>
    <x v="3"/>
    <x v="1"/>
  </r>
  <r>
    <d v="2024-04-21T00:00:00"/>
    <s v="INV163271"/>
    <x v="0"/>
    <s v="Female"/>
    <x v="0"/>
    <x v="1"/>
    <x v="3"/>
    <x v="4"/>
    <n v="0"/>
    <n v="207094"/>
    <n v="4"/>
    <n v="238323"/>
    <n v="828376"/>
    <n v="953292"/>
    <n v="124916"/>
    <x v="20"/>
    <x v="3"/>
    <x v="1"/>
  </r>
  <r>
    <d v="2024-04-22T00:00:00"/>
    <s v="INV588229"/>
    <x v="0"/>
    <s v="Female"/>
    <x v="1"/>
    <x v="1"/>
    <x v="5"/>
    <x v="8"/>
    <n v="0"/>
    <n v="181767"/>
    <n v="8"/>
    <n v="203546"/>
    <n v="1454136"/>
    <n v="1628368"/>
    <n v="174232"/>
    <x v="21"/>
    <x v="3"/>
    <x v="1"/>
  </r>
  <r>
    <d v="2024-04-23T00:00:00"/>
    <s v="INV340654"/>
    <x v="0"/>
    <s v="Female"/>
    <x v="1"/>
    <x v="2"/>
    <x v="0"/>
    <x v="13"/>
    <n v="0"/>
    <n v="134776"/>
    <n v="3"/>
    <n v="154719"/>
    <n v="404328"/>
    <n v="464157"/>
    <n v="59829"/>
    <x v="22"/>
    <x v="3"/>
    <x v="1"/>
  </r>
  <r>
    <d v="2024-04-24T00:00:00"/>
    <s v="INV176962"/>
    <x v="0"/>
    <s v="Female"/>
    <x v="2"/>
    <x v="2"/>
    <x v="3"/>
    <x v="7"/>
    <n v="0"/>
    <n v="148003"/>
    <n v="8"/>
    <n v="178787"/>
    <n v="1184024"/>
    <n v="1430296"/>
    <n v="246272"/>
    <x v="23"/>
    <x v="3"/>
    <x v="1"/>
  </r>
  <r>
    <d v="2024-04-25T00:00:00"/>
    <s v="INV135777"/>
    <x v="1"/>
    <s v="Male"/>
    <x v="0"/>
    <x v="2"/>
    <x v="4"/>
    <x v="11"/>
    <n v="0"/>
    <n v="234875"/>
    <n v="1"/>
    <n v="285635"/>
    <n v="234875"/>
    <n v="285635"/>
    <n v="50760"/>
    <x v="24"/>
    <x v="3"/>
    <x v="1"/>
  </r>
  <r>
    <d v="2024-04-26T00:00:00"/>
    <s v="INV494851"/>
    <x v="1"/>
    <s v="Female"/>
    <x v="2"/>
    <x v="1"/>
    <x v="5"/>
    <x v="10"/>
    <n v="0"/>
    <n v="241176"/>
    <n v="1"/>
    <n v="273010"/>
    <n v="241176"/>
    <n v="273010"/>
    <n v="31834"/>
    <x v="25"/>
    <x v="3"/>
    <x v="1"/>
  </r>
  <r>
    <d v="2024-04-27T00:00:00"/>
    <s v="INV174672"/>
    <x v="1"/>
    <s v="Male"/>
    <x v="2"/>
    <x v="2"/>
    <x v="0"/>
    <x v="17"/>
    <n v="0"/>
    <n v="95804"/>
    <n v="7"/>
    <n v="116157"/>
    <n v="670628"/>
    <n v="813099"/>
    <n v="142471"/>
    <x v="26"/>
    <x v="3"/>
    <x v="1"/>
  </r>
  <r>
    <d v="2024-04-28T00:00:00"/>
    <s v="INV723881"/>
    <x v="1"/>
    <s v="Male"/>
    <x v="0"/>
    <x v="0"/>
    <x v="4"/>
    <x v="11"/>
    <n v="0"/>
    <n v="224761"/>
    <n v="5"/>
    <n v="251283"/>
    <n v="1123805"/>
    <n v="1256415"/>
    <n v="132610"/>
    <x v="27"/>
    <x v="3"/>
    <x v="1"/>
  </r>
  <r>
    <d v="2024-04-29T00:00:00"/>
    <s v="INV909135"/>
    <x v="0"/>
    <s v="Male"/>
    <x v="1"/>
    <x v="2"/>
    <x v="4"/>
    <x v="6"/>
    <n v="0"/>
    <n v="221591"/>
    <n v="3"/>
    <n v="265587"/>
    <n v="664773"/>
    <n v="796761"/>
    <n v="131988"/>
    <x v="28"/>
    <x v="3"/>
    <x v="1"/>
  </r>
  <r>
    <d v="2024-04-30T00:00:00"/>
    <s v="INV241023"/>
    <x v="1"/>
    <s v="Female"/>
    <x v="2"/>
    <x v="0"/>
    <x v="4"/>
    <x v="12"/>
    <n v="0"/>
    <n v="143020"/>
    <n v="1"/>
    <n v="158926"/>
    <n v="143020"/>
    <n v="158926"/>
    <n v="15906"/>
    <x v="29"/>
    <x v="3"/>
    <x v="1"/>
  </r>
  <r>
    <d v="2024-05-01T00:00:00"/>
    <s v="INV788662"/>
    <x v="1"/>
    <s v="Male"/>
    <x v="1"/>
    <x v="1"/>
    <x v="2"/>
    <x v="2"/>
    <n v="0"/>
    <n v="138127"/>
    <n v="4"/>
    <n v="161166"/>
    <n v="552508"/>
    <n v="644664"/>
    <n v="92156"/>
    <x v="0"/>
    <x v="4"/>
    <x v="1"/>
  </r>
  <r>
    <d v="2024-05-02T00:00:00"/>
    <s v="INV452543"/>
    <x v="1"/>
    <s v="Female"/>
    <x v="1"/>
    <x v="0"/>
    <x v="1"/>
    <x v="14"/>
    <n v="0"/>
    <n v="79608"/>
    <n v="3"/>
    <n v="94471"/>
    <n v="238824"/>
    <n v="283413"/>
    <n v="44589"/>
    <x v="1"/>
    <x v="4"/>
    <x v="1"/>
  </r>
  <r>
    <d v="2024-05-03T00:00:00"/>
    <s v="INV420460"/>
    <x v="0"/>
    <s v="Male"/>
    <x v="1"/>
    <x v="1"/>
    <x v="0"/>
    <x v="17"/>
    <n v="0"/>
    <n v="136975"/>
    <n v="7"/>
    <n v="165550"/>
    <n v="958825"/>
    <n v="1158850"/>
    <n v="200025"/>
    <x v="2"/>
    <x v="4"/>
    <x v="1"/>
  </r>
  <r>
    <d v="2024-05-04T00:00:00"/>
    <s v="INV407335"/>
    <x v="0"/>
    <s v="Male"/>
    <x v="2"/>
    <x v="1"/>
    <x v="1"/>
    <x v="15"/>
    <n v="0"/>
    <n v="22348"/>
    <n v="4"/>
    <n v="25462"/>
    <n v="89392"/>
    <n v="101848"/>
    <n v="12456"/>
    <x v="3"/>
    <x v="4"/>
    <x v="1"/>
  </r>
  <r>
    <d v="2024-05-05T00:00:00"/>
    <s v="INV460259"/>
    <x v="0"/>
    <s v="Female"/>
    <x v="0"/>
    <x v="0"/>
    <x v="2"/>
    <x v="9"/>
    <n v="0.08"/>
    <n v="145159"/>
    <n v="8"/>
    <n v="174633"/>
    <n v="1161272"/>
    <n v="1285298.8800000001"/>
    <n v="124026.88000000012"/>
    <x v="4"/>
    <x v="4"/>
    <x v="1"/>
  </r>
  <r>
    <d v="2024-05-06T00:00:00"/>
    <s v="INV228081"/>
    <x v="0"/>
    <s v="Male"/>
    <x v="0"/>
    <x v="2"/>
    <x v="2"/>
    <x v="9"/>
    <n v="0"/>
    <n v="177386"/>
    <n v="6"/>
    <n v="211375"/>
    <n v="1064316"/>
    <n v="1268250"/>
    <n v="203934"/>
    <x v="5"/>
    <x v="4"/>
    <x v="1"/>
  </r>
  <r>
    <d v="2024-05-07T00:00:00"/>
    <s v="INV604131"/>
    <x v="1"/>
    <s v="Female"/>
    <x v="1"/>
    <x v="0"/>
    <x v="2"/>
    <x v="3"/>
    <n v="0"/>
    <n v="222582"/>
    <n v="3"/>
    <n v="247226"/>
    <n v="667746"/>
    <n v="741678"/>
    <n v="73932"/>
    <x v="6"/>
    <x v="4"/>
    <x v="1"/>
  </r>
  <r>
    <d v="2024-05-08T00:00:00"/>
    <s v="INV170916"/>
    <x v="1"/>
    <s v="Male"/>
    <x v="1"/>
    <x v="2"/>
    <x v="5"/>
    <x v="16"/>
    <n v="0"/>
    <n v="110036"/>
    <n v="5"/>
    <n v="125899"/>
    <n v="550180"/>
    <n v="629495"/>
    <n v="79315"/>
    <x v="7"/>
    <x v="4"/>
    <x v="1"/>
  </r>
  <r>
    <d v="2024-05-09T00:00:00"/>
    <s v="INV722830"/>
    <x v="1"/>
    <s v="Male"/>
    <x v="0"/>
    <x v="2"/>
    <x v="2"/>
    <x v="9"/>
    <n v="0"/>
    <n v="313797"/>
    <n v="2"/>
    <n v="368863"/>
    <n v="627594"/>
    <n v="737726"/>
    <n v="110132"/>
    <x v="8"/>
    <x v="4"/>
    <x v="1"/>
  </r>
  <r>
    <d v="2024-05-10T00:00:00"/>
    <s v="INV951759"/>
    <x v="0"/>
    <s v="Female"/>
    <x v="1"/>
    <x v="0"/>
    <x v="4"/>
    <x v="6"/>
    <n v="0"/>
    <n v="225799"/>
    <n v="4"/>
    <n v="269833"/>
    <n v="903196"/>
    <n v="1079332"/>
    <n v="176136"/>
    <x v="9"/>
    <x v="4"/>
    <x v="1"/>
  </r>
  <r>
    <d v="2024-05-11T00:00:00"/>
    <s v="INV253536"/>
    <x v="1"/>
    <s v="Female"/>
    <x v="2"/>
    <x v="0"/>
    <x v="1"/>
    <x v="14"/>
    <n v="0"/>
    <n v="89184"/>
    <n v="4"/>
    <n v="105099"/>
    <n v="356736"/>
    <n v="420396"/>
    <n v="63660"/>
    <x v="10"/>
    <x v="4"/>
    <x v="1"/>
  </r>
  <r>
    <d v="2024-05-12T00:00:00"/>
    <s v="INV556094"/>
    <x v="0"/>
    <s v="Female"/>
    <x v="1"/>
    <x v="0"/>
    <x v="1"/>
    <x v="15"/>
    <n v="0"/>
    <n v="95197"/>
    <n v="2"/>
    <n v="109516"/>
    <n v="190394"/>
    <n v="219032"/>
    <n v="28638"/>
    <x v="11"/>
    <x v="4"/>
    <x v="1"/>
  </r>
  <r>
    <d v="2024-05-13T00:00:00"/>
    <s v="INV857532"/>
    <x v="0"/>
    <s v="Female"/>
    <x v="2"/>
    <x v="2"/>
    <x v="5"/>
    <x v="8"/>
    <n v="0"/>
    <n v="85527"/>
    <n v="5"/>
    <n v="97765"/>
    <n v="427635"/>
    <n v="488825"/>
    <n v="61190"/>
    <x v="12"/>
    <x v="4"/>
    <x v="1"/>
  </r>
  <r>
    <d v="2024-05-14T00:00:00"/>
    <s v="INV839146"/>
    <x v="1"/>
    <s v="Female"/>
    <x v="1"/>
    <x v="0"/>
    <x v="0"/>
    <x v="17"/>
    <n v="0"/>
    <n v="145765"/>
    <n v="4"/>
    <n v="167407"/>
    <n v="583060"/>
    <n v="669628"/>
    <n v="86568"/>
    <x v="13"/>
    <x v="4"/>
    <x v="1"/>
  </r>
  <r>
    <d v="2024-05-15T00:00:00"/>
    <s v="INV103537"/>
    <x v="1"/>
    <s v="Male"/>
    <x v="0"/>
    <x v="1"/>
    <x v="3"/>
    <x v="4"/>
    <n v="0"/>
    <n v="167476"/>
    <n v="3"/>
    <n v="192728"/>
    <n v="502428"/>
    <n v="578184"/>
    <n v="75756"/>
    <x v="14"/>
    <x v="4"/>
    <x v="1"/>
  </r>
  <r>
    <d v="2024-05-16T00:00:00"/>
    <s v="INV277151"/>
    <x v="1"/>
    <s v="Female"/>
    <x v="2"/>
    <x v="2"/>
    <x v="4"/>
    <x v="12"/>
    <n v="0"/>
    <n v="231804"/>
    <n v="3"/>
    <n v="269723"/>
    <n v="695412"/>
    <n v="809169"/>
    <n v="113757"/>
    <x v="15"/>
    <x v="4"/>
    <x v="1"/>
  </r>
  <r>
    <d v="2024-05-17T00:00:00"/>
    <s v="INV395821"/>
    <x v="1"/>
    <s v="Male"/>
    <x v="0"/>
    <x v="2"/>
    <x v="1"/>
    <x v="14"/>
    <n v="0"/>
    <n v="79289"/>
    <n v="5"/>
    <n v="94539"/>
    <n v="396445"/>
    <n v="472695"/>
    <n v="76250"/>
    <x v="16"/>
    <x v="4"/>
    <x v="1"/>
  </r>
  <r>
    <d v="2024-05-18T00:00:00"/>
    <s v="INV274336"/>
    <x v="1"/>
    <s v="Female"/>
    <x v="1"/>
    <x v="0"/>
    <x v="3"/>
    <x v="7"/>
    <n v="0"/>
    <n v="242607"/>
    <n v="5"/>
    <n v="280996"/>
    <n v="1213035"/>
    <n v="1404980"/>
    <n v="191945"/>
    <x v="17"/>
    <x v="4"/>
    <x v="1"/>
  </r>
  <r>
    <d v="2024-05-19T00:00:00"/>
    <s v="INV975508"/>
    <x v="0"/>
    <s v="Female"/>
    <x v="0"/>
    <x v="0"/>
    <x v="3"/>
    <x v="4"/>
    <n v="0"/>
    <n v="179262"/>
    <n v="4"/>
    <n v="207865"/>
    <n v="717048"/>
    <n v="831460"/>
    <n v="114412"/>
    <x v="18"/>
    <x v="4"/>
    <x v="1"/>
  </r>
  <r>
    <d v="2024-05-20T00:00:00"/>
    <s v="INV389898"/>
    <x v="1"/>
    <s v="Female"/>
    <x v="1"/>
    <x v="0"/>
    <x v="4"/>
    <x v="11"/>
    <n v="0"/>
    <n v="291009"/>
    <n v="5"/>
    <n v="329333"/>
    <n v="1455045"/>
    <n v="1646665"/>
    <n v="191620"/>
    <x v="19"/>
    <x v="4"/>
    <x v="1"/>
  </r>
  <r>
    <d v="2024-05-21T00:00:00"/>
    <s v="INV109813"/>
    <x v="1"/>
    <s v="Female"/>
    <x v="2"/>
    <x v="1"/>
    <x v="2"/>
    <x v="3"/>
    <n v="0"/>
    <n v="336620"/>
    <n v="6"/>
    <n v="408818"/>
    <n v="2019720"/>
    <n v="2452908"/>
    <n v="433188"/>
    <x v="20"/>
    <x v="4"/>
    <x v="1"/>
  </r>
  <r>
    <d v="2024-05-22T00:00:00"/>
    <s v="INV895249"/>
    <x v="0"/>
    <s v="Female"/>
    <x v="0"/>
    <x v="2"/>
    <x v="1"/>
    <x v="15"/>
    <n v="0"/>
    <n v="79901"/>
    <n v="4"/>
    <n v="92177"/>
    <n v="319604"/>
    <n v="368708"/>
    <n v="49104"/>
    <x v="21"/>
    <x v="4"/>
    <x v="1"/>
  </r>
  <r>
    <d v="2024-05-23T00:00:00"/>
    <s v="INV968215"/>
    <x v="0"/>
    <s v="Male"/>
    <x v="1"/>
    <x v="1"/>
    <x v="1"/>
    <x v="1"/>
    <n v="0"/>
    <n v="56106"/>
    <n v="6"/>
    <n v="63332"/>
    <n v="336636"/>
    <n v="379992"/>
    <n v="43356"/>
    <x v="22"/>
    <x v="4"/>
    <x v="1"/>
  </r>
  <r>
    <d v="2024-05-24T00:00:00"/>
    <s v="INV653501"/>
    <x v="0"/>
    <s v="Female"/>
    <x v="0"/>
    <x v="1"/>
    <x v="3"/>
    <x v="7"/>
    <n v="0"/>
    <n v="217477"/>
    <n v="3"/>
    <n v="250682"/>
    <n v="652431"/>
    <n v="752046"/>
    <n v="99615"/>
    <x v="23"/>
    <x v="4"/>
    <x v="1"/>
  </r>
  <r>
    <d v="2024-05-25T00:00:00"/>
    <s v="INV894487"/>
    <x v="0"/>
    <s v="Male"/>
    <x v="2"/>
    <x v="1"/>
    <x v="5"/>
    <x v="8"/>
    <n v="0"/>
    <n v="177368"/>
    <n v="6"/>
    <n v="202980"/>
    <n v="1064208"/>
    <n v="1217880"/>
    <n v="153672"/>
    <x v="24"/>
    <x v="4"/>
    <x v="1"/>
  </r>
  <r>
    <d v="2024-05-26T00:00:00"/>
    <s v="INV475532"/>
    <x v="0"/>
    <s v="Female"/>
    <x v="2"/>
    <x v="2"/>
    <x v="3"/>
    <x v="4"/>
    <n v="0"/>
    <n v="119770"/>
    <n v="8"/>
    <n v="133190"/>
    <n v="958160"/>
    <n v="1065520"/>
    <n v="107360"/>
    <x v="25"/>
    <x v="4"/>
    <x v="1"/>
  </r>
  <r>
    <d v="2024-05-27T00:00:00"/>
    <s v="INV719824"/>
    <x v="1"/>
    <s v="Male"/>
    <x v="0"/>
    <x v="2"/>
    <x v="4"/>
    <x v="6"/>
    <n v="0"/>
    <n v="200872"/>
    <n v="4"/>
    <n v="229050"/>
    <n v="803488"/>
    <n v="916200"/>
    <n v="112712"/>
    <x v="26"/>
    <x v="4"/>
    <x v="1"/>
  </r>
  <r>
    <d v="2024-05-28T00:00:00"/>
    <s v="INV837395"/>
    <x v="0"/>
    <s v="Male"/>
    <x v="1"/>
    <x v="2"/>
    <x v="0"/>
    <x v="0"/>
    <n v="0"/>
    <n v="189676"/>
    <n v="8"/>
    <n v="216125"/>
    <n v="1517408"/>
    <n v="1729000"/>
    <n v="211592"/>
    <x v="27"/>
    <x v="4"/>
    <x v="1"/>
  </r>
  <r>
    <d v="2024-05-29T00:00:00"/>
    <s v="INV149408"/>
    <x v="0"/>
    <s v="Male"/>
    <x v="0"/>
    <x v="0"/>
    <x v="5"/>
    <x v="8"/>
    <n v="0"/>
    <n v="240672"/>
    <n v="5"/>
    <n v="283915"/>
    <n v="1203360"/>
    <n v="1419575"/>
    <n v="216215"/>
    <x v="28"/>
    <x v="4"/>
    <x v="1"/>
  </r>
  <r>
    <d v="2024-05-30T00:00:00"/>
    <s v="INV902999"/>
    <x v="1"/>
    <s v="Male"/>
    <x v="1"/>
    <x v="2"/>
    <x v="5"/>
    <x v="10"/>
    <n v="0"/>
    <n v="206304"/>
    <n v="3"/>
    <n v="234913"/>
    <n v="618912"/>
    <n v="704739"/>
    <n v="85827"/>
    <x v="29"/>
    <x v="4"/>
    <x v="1"/>
  </r>
  <r>
    <d v="2024-05-31T00:00:00"/>
    <s v="INV453190"/>
    <x v="0"/>
    <s v="Male"/>
    <x v="2"/>
    <x v="0"/>
    <x v="3"/>
    <x v="5"/>
    <n v="0"/>
    <n v="249092"/>
    <n v="1"/>
    <n v="287381"/>
    <n v="249092"/>
    <n v="287381"/>
    <n v="38289"/>
    <x v="30"/>
    <x v="4"/>
    <x v="1"/>
  </r>
  <r>
    <d v="2024-06-01T00:00:00"/>
    <s v="INV370782"/>
    <x v="0"/>
    <s v="Male"/>
    <x v="0"/>
    <x v="1"/>
    <x v="1"/>
    <x v="1"/>
    <n v="0"/>
    <n v="44206"/>
    <n v="1"/>
    <n v="53734"/>
    <n v="44206"/>
    <n v="53734"/>
    <n v="9528"/>
    <x v="0"/>
    <x v="5"/>
    <x v="1"/>
  </r>
  <r>
    <d v="2024-06-02T00:00:00"/>
    <s v="INV641172"/>
    <x v="1"/>
    <s v="Female"/>
    <x v="1"/>
    <x v="0"/>
    <x v="5"/>
    <x v="10"/>
    <n v="0"/>
    <n v="96931"/>
    <n v="4"/>
    <n v="116277"/>
    <n v="387724"/>
    <n v="465108"/>
    <n v="77384"/>
    <x v="1"/>
    <x v="5"/>
    <x v="1"/>
  </r>
  <r>
    <d v="2024-06-03T00:00:00"/>
    <s v="INV216317"/>
    <x v="1"/>
    <s v="Female"/>
    <x v="2"/>
    <x v="2"/>
    <x v="3"/>
    <x v="4"/>
    <n v="0"/>
    <n v="184568"/>
    <n v="2"/>
    <n v="207271"/>
    <n v="369136"/>
    <n v="414542"/>
    <n v="45406"/>
    <x v="2"/>
    <x v="5"/>
    <x v="1"/>
  </r>
  <r>
    <d v="2024-06-04T00:00:00"/>
    <s v="INV453087"/>
    <x v="0"/>
    <s v="Female"/>
    <x v="2"/>
    <x v="2"/>
    <x v="3"/>
    <x v="7"/>
    <n v="0"/>
    <n v="115207"/>
    <n v="3"/>
    <n v="128582"/>
    <n v="345621"/>
    <n v="385746"/>
    <n v="40125"/>
    <x v="3"/>
    <x v="5"/>
    <x v="1"/>
  </r>
  <r>
    <d v="2024-06-05T00:00:00"/>
    <s v="INV614071"/>
    <x v="1"/>
    <s v="Male"/>
    <x v="0"/>
    <x v="2"/>
    <x v="1"/>
    <x v="14"/>
    <n v="0"/>
    <n v="64301"/>
    <n v="8"/>
    <n v="76758"/>
    <n v="514408"/>
    <n v="614064"/>
    <n v="99656"/>
    <x v="4"/>
    <x v="5"/>
    <x v="1"/>
  </r>
  <r>
    <d v="2024-06-06T00:00:00"/>
    <s v="INV952370"/>
    <x v="1"/>
    <s v="Male"/>
    <x v="1"/>
    <x v="0"/>
    <x v="2"/>
    <x v="2"/>
    <n v="7.0000000000000007E-2"/>
    <n v="200759"/>
    <n v="8"/>
    <n v="230207"/>
    <n v="1606072"/>
    <n v="1712740.0799999998"/>
    <n v="106668.07999999984"/>
    <x v="5"/>
    <x v="5"/>
    <x v="1"/>
  </r>
  <r>
    <d v="2024-06-07T00:00:00"/>
    <s v="INV823131"/>
    <x v="0"/>
    <s v="Male"/>
    <x v="2"/>
    <x v="1"/>
    <x v="0"/>
    <x v="0"/>
    <n v="0"/>
    <n v="84498"/>
    <n v="8"/>
    <n v="100144"/>
    <n v="675984"/>
    <n v="801152"/>
    <n v="125168"/>
    <x v="6"/>
    <x v="5"/>
    <x v="1"/>
  </r>
  <r>
    <d v="2024-06-08T00:00:00"/>
    <s v="INV447848"/>
    <x v="1"/>
    <s v="Male"/>
    <x v="2"/>
    <x v="0"/>
    <x v="3"/>
    <x v="4"/>
    <n v="0"/>
    <n v="166441"/>
    <n v="3"/>
    <n v="188794"/>
    <n v="499323"/>
    <n v="566382"/>
    <n v="67059"/>
    <x v="7"/>
    <x v="5"/>
    <x v="1"/>
  </r>
  <r>
    <d v="2024-06-09T00:00:00"/>
    <s v="INV929086"/>
    <x v="0"/>
    <s v="Male"/>
    <x v="1"/>
    <x v="2"/>
    <x v="4"/>
    <x v="6"/>
    <n v="0"/>
    <n v="289554"/>
    <n v="3"/>
    <n v="330218"/>
    <n v="868662"/>
    <n v="990654"/>
    <n v="121992"/>
    <x v="8"/>
    <x v="5"/>
    <x v="1"/>
  </r>
  <r>
    <d v="2024-06-10T00:00:00"/>
    <s v="INV137812"/>
    <x v="1"/>
    <s v="Male"/>
    <x v="0"/>
    <x v="2"/>
    <x v="3"/>
    <x v="7"/>
    <n v="0"/>
    <n v="126832"/>
    <n v="1"/>
    <n v="145059"/>
    <n v="126832"/>
    <n v="145059"/>
    <n v="18227"/>
    <x v="9"/>
    <x v="5"/>
    <x v="1"/>
  </r>
  <r>
    <d v="2024-06-11T00:00:00"/>
    <s v="INV981924"/>
    <x v="1"/>
    <s v="Male"/>
    <x v="2"/>
    <x v="1"/>
    <x v="1"/>
    <x v="14"/>
    <n v="0"/>
    <n v="48226"/>
    <n v="3"/>
    <n v="58359"/>
    <n v="144678"/>
    <n v="175077"/>
    <n v="30399"/>
    <x v="10"/>
    <x v="5"/>
    <x v="1"/>
  </r>
  <r>
    <d v="2024-06-12T00:00:00"/>
    <s v="INV302890"/>
    <x v="1"/>
    <s v="Female"/>
    <x v="2"/>
    <x v="2"/>
    <x v="4"/>
    <x v="6"/>
    <n v="0"/>
    <n v="152748"/>
    <n v="4"/>
    <n v="175639"/>
    <n v="610992"/>
    <n v="702556"/>
    <n v="91564"/>
    <x v="11"/>
    <x v="5"/>
    <x v="1"/>
  </r>
  <r>
    <d v="2024-06-13T00:00:00"/>
    <s v="INV342766"/>
    <x v="0"/>
    <s v="Male"/>
    <x v="0"/>
    <x v="2"/>
    <x v="5"/>
    <x v="8"/>
    <n v="0"/>
    <n v="85370"/>
    <n v="1"/>
    <n v="102065"/>
    <n v="85370"/>
    <n v="102065"/>
    <n v="16695"/>
    <x v="12"/>
    <x v="5"/>
    <x v="1"/>
  </r>
  <r>
    <d v="2024-06-14T00:00:00"/>
    <s v="INV238631"/>
    <x v="0"/>
    <s v="Male"/>
    <x v="1"/>
    <x v="0"/>
    <x v="2"/>
    <x v="9"/>
    <n v="0"/>
    <n v="295808"/>
    <n v="7"/>
    <n v="329465"/>
    <n v="2070656"/>
    <n v="2306255"/>
    <n v="235599"/>
    <x v="13"/>
    <x v="5"/>
    <x v="1"/>
  </r>
  <r>
    <d v="2024-06-15T00:00:00"/>
    <s v="INV206221"/>
    <x v="0"/>
    <s v="Male"/>
    <x v="2"/>
    <x v="2"/>
    <x v="5"/>
    <x v="16"/>
    <n v="0"/>
    <n v="194325"/>
    <n v="2"/>
    <n v="235660"/>
    <n v="388650"/>
    <n v="471320"/>
    <n v="82670"/>
    <x v="14"/>
    <x v="5"/>
    <x v="1"/>
  </r>
  <r>
    <d v="2024-06-16T00:00:00"/>
    <s v="INV747264"/>
    <x v="0"/>
    <s v="Male"/>
    <x v="2"/>
    <x v="2"/>
    <x v="5"/>
    <x v="10"/>
    <n v="0"/>
    <n v="189536"/>
    <n v="5"/>
    <n v="219968"/>
    <n v="947680"/>
    <n v="1099840"/>
    <n v="152160"/>
    <x v="15"/>
    <x v="5"/>
    <x v="1"/>
  </r>
  <r>
    <d v="2024-06-17T00:00:00"/>
    <s v="INV485655"/>
    <x v="1"/>
    <s v="Male"/>
    <x v="0"/>
    <x v="0"/>
    <x v="1"/>
    <x v="14"/>
    <n v="0"/>
    <n v="46335"/>
    <n v="8"/>
    <n v="54505"/>
    <n v="370680"/>
    <n v="436040"/>
    <n v="65360"/>
    <x v="16"/>
    <x v="5"/>
    <x v="1"/>
  </r>
  <r>
    <d v="2024-06-18T00:00:00"/>
    <s v="INV401137"/>
    <x v="0"/>
    <s v="Female"/>
    <x v="0"/>
    <x v="2"/>
    <x v="4"/>
    <x v="11"/>
    <n v="0"/>
    <n v="263608"/>
    <n v="2"/>
    <n v="300610"/>
    <n v="527216"/>
    <n v="601220"/>
    <n v="74004"/>
    <x v="17"/>
    <x v="5"/>
    <x v="1"/>
  </r>
  <r>
    <d v="2024-06-19T00:00:00"/>
    <s v="INV527220"/>
    <x v="1"/>
    <s v="Male"/>
    <x v="0"/>
    <x v="1"/>
    <x v="1"/>
    <x v="1"/>
    <n v="0"/>
    <n v="84900"/>
    <n v="5"/>
    <n v="93818"/>
    <n v="424500"/>
    <n v="469090"/>
    <n v="44590"/>
    <x v="18"/>
    <x v="5"/>
    <x v="1"/>
  </r>
  <r>
    <d v="2024-06-20T00:00:00"/>
    <s v="INV246175"/>
    <x v="1"/>
    <s v="Male"/>
    <x v="2"/>
    <x v="2"/>
    <x v="3"/>
    <x v="4"/>
    <n v="0"/>
    <n v="70991"/>
    <n v="4"/>
    <n v="80801"/>
    <n v="283964"/>
    <n v="323204"/>
    <n v="39240"/>
    <x v="19"/>
    <x v="5"/>
    <x v="1"/>
  </r>
  <r>
    <d v="2024-06-21T00:00:00"/>
    <s v="INV898750"/>
    <x v="0"/>
    <s v="Male"/>
    <x v="0"/>
    <x v="1"/>
    <x v="5"/>
    <x v="16"/>
    <n v="0"/>
    <n v="112417"/>
    <n v="3"/>
    <n v="132380"/>
    <n v="337251"/>
    <n v="397140"/>
    <n v="59889"/>
    <x v="20"/>
    <x v="5"/>
    <x v="1"/>
  </r>
  <r>
    <d v="2024-06-22T00:00:00"/>
    <s v="INV282872"/>
    <x v="0"/>
    <s v="Male"/>
    <x v="1"/>
    <x v="2"/>
    <x v="1"/>
    <x v="14"/>
    <n v="0"/>
    <n v="31121"/>
    <n v="3"/>
    <n v="36407"/>
    <n v="93363"/>
    <n v="109221"/>
    <n v="15858"/>
    <x v="21"/>
    <x v="5"/>
    <x v="1"/>
  </r>
  <r>
    <d v="2024-06-23T00:00:00"/>
    <s v="INV920787"/>
    <x v="0"/>
    <s v="Male"/>
    <x v="0"/>
    <x v="0"/>
    <x v="1"/>
    <x v="15"/>
    <n v="0"/>
    <n v="77447"/>
    <n v="5"/>
    <n v="92026"/>
    <n v="387235"/>
    <n v="460130"/>
    <n v="72895"/>
    <x v="22"/>
    <x v="5"/>
    <x v="1"/>
  </r>
  <r>
    <d v="2024-06-24T00:00:00"/>
    <s v="INV578637"/>
    <x v="1"/>
    <s v="Male"/>
    <x v="0"/>
    <x v="0"/>
    <x v="4"/>
    <x v="6"/>
    <n v="0"/>
    <n v="108929"/>
    <n v="8"/>
    <n v="128114"/>
    <n v="871432"/>
    <n v="1024912"/>
    <n v="153480"/>
    <x v="23"/>
    <x v="5"/>
    <x v="1"/>
  </r>
  <r>
    <d v="2024-06-25T00:00:00"/>
    <s v="INV236115"/>
    <x v="0"/>
    <s v="Female"/>
    <x v="2"/>
    <x v="1"/>
    <x v="1"/>
    <x v="14"/>
    <n v="0"/>
    <n v="88040"/>
    <n v="2"/>
    <n v="100027"/>
    <n v="176080"/>
    <n v="200054"/>
    <n v="23974"/>
    <x v="24"/>
    <x v="5"/>
    <x v="1"/>
  </r>
  <r>
    <d v="2024-06-26T00:00:00"/>
    <s v="INV672370"/>
    <x v="0"/>
    <s v="Male"/>
    <x v="2"/>
    <x v="2"/>
    <x v="2"/>
    <x v="2"/>
    <n v="0"/>
    <n v="229631"/>
    <n v="6"/>
    <n v="260906"/>
    <n v="1377786"/>
    <n v="1565436"/>
    <n v="187650"/>
    <x v="25"/>
    <x v="5"/>
    <x v="1"/>
  </r>
  <r>
    <d v="2024-06-27T00:00:00"/>
    <s v="INV695863"/>
    <x v="0"/>
    <s v="Male"/>
    <x v="2"/>
    <x v="2"/>
    <x v="2"/>
    <x v="2"/>
    <n v="0"/>
    <n v="184323"/>
    <n v="1"/>
    <n v="208676"/>
    <n v="184323"/>
    <n v="208676"/>
    <n v="24353"/>
    <x v="26"/>
    <x v="5"/>
    <x v="1"/>
  </r>
  <r>
    <d v="2024-06-28T00:00:00"/>
    <s v="INV616315"/>
    <x v="1"/>
    <s v="Male"/>
    <x v="2"/>
    <x v="0"/>
    <x v="3"/>
    <x v="7"/>
    <n v="0"/>
    <n v="204609"/>
    <n v="7"/>
    <n v="239796"/>
    <n v="1432263"/>
    <n v="1678572"/>
    <n v="246309"/>
    <x v="27"/>
    <x v="5"/>
    <x v="1"/>
  </r>
  <r>
    <d v="2024-06-29T00:00:00"/>
    <s v="INV912889"/>
    <x v="0"/>
    <s v="Female"/>
    <x v="0"/>
    <x v="2"/>
    <x v="4"/>
    <x v="6"/>
    <n v="0"/>
    <n v="234395"/>
    <n v="7"/>
    <n v="267643"/>
    <n v="1640765"/>
    <n v="1873501"/>
    <n v="232736"/>
    <x v="28"/>
    <x v="5"/>
    <x v="1"/>
  </r>
  <r>
    <d v="2024-06-30T00:00:00"/>
    <s v="INV567757"/>
    <x v="1"/>
    <s v="Female"/>
    <x v="0"/>
    <x v="2"/>
    <x v="2"/>
    <x v="9"/>
    <n v="0"/>
    <n v="294858"/>
    <n v="5"/>
    <n v="349552"/>
    <n v="1474290"/>
    <n v="1747760"/>
    <n v="273470"/>
    <x v="29"/>
    <x v="5"/>
    <x v="1"/>
  </r>
  <r>
    <d v="2024-07-01T00:00:00"/>
    <s v="INV527149"/>
    <x v="0"/>
    <s v="Male"/>
    <x v="1"/>
    <x v="1"/>
    <x v="1"/>
    <x v="1"/>
    <n v="0"/>
    <n v="42948"/>
    <n v="5"/>
    <n v="50423"/>
    <n v="214740"/>
    <n v="252115"/>
    <n v="37375"/>
    <x v="0"/>
    <x v="6"/>
    <x v="1"/>
  </r>
  <r>
    <d v="2024-07-02T00:00:00"/>
    <s v="INV712364"/>
    <x v="0"/>
    <s v="Female"/>
    <x v="2"/>
    <x v="0"/>
    <x v="5"/>
    <x v="8"/>
    <n v="0"/>
    <n v="233325"/>
    <n v="6"/>
    <n v="267429"/>
    <n v="1399950"/>
    <n v="1604574"/>
    <n v="204624"/>
    <x v="1"/>
    <x v="6"/>
    <x v="1"/>
  </r>
  <r>
    <d v="2024-07-03T00:00:00"/>
    <s v="INV460779"/>
    <x v="1"/>
    <s v="Male"/>
    <x v="0"/>
    <x v="2"/>
    <x v="2"/>
    <x v="3"/>
    <n v="0"/>
    <n v="166126"/>
    <n v="7"/>
    <n v="201105"/>
    <n v="1162882"/>
    <n v="1407735"/>
    <n v="244853"/>
    <x v="2"/>
    <x v="6"/>
    <x v="1"/>
  </r>
  <r>
    <d v="2024-07-04T00:00:00"/>
    <s v="INV842466"/>
    <x v="0"/>
    <s v="Female"/>
    <x v="2"/>
    <x v="1"/>
    <x v="4"/>
    <x v="11"/>
    <n v="0"/>
    <n v="157773"/>
    <n v="3"/>
    <n v="176205"/>
    <n v="473319"/>
    <n v="528615"/>
    <n v="55296"/>
    <x v="3"/>
    <x v="6"/>
    <x v="1"/>
  </r>
  <r>
    <d v="2024-07-05T00:00:00"/>
    <s v="INV510464"/>
    <x v="1"/>
    <s v="Female"/>
    <x v="0"/>
    <x v="2"/>
    <x v="3"/>
    <x v="7"/>
    <n v="0"/>
    <n v="241780"/>
    <n v="3"/>
    <n v="285284"/>
    <n v="725340"/>
    <n v="855852"/>
    <n v="130512"/>
    <x v="4"/>
    <x v="6"/>
    <x v="1"/>
  </r>
  <r>
    <d v="2024-07-06T00:00:00"/>
    <s v="INV902954"/>
    <x v="1"/>
    <s v="Male"/>
    <x v="2"/>
    <x v="0"/>
    <x v="0"/>
    <x v="0"/>
    <n v="0"/>
    <n v="112915"/>
    <n v="3"/>
    <n v="133130"/>
    <n v="338745"/>
    <n v="399390"/>
    <n v="60645"/>
    <x v="5"/>
    <x v="6"/>
    <x v="1"/>
  </r>
  <r>
    <d v="2024-07-07T00:00:00"/>
    <s v="INV596425"/>
    <x v="0"/>
    <s v="Female"/>
    <x v="2"/>
    <x v="2"/>
    <x v="5"/>
    <x v="16"/>
    <n v="0.05"/>
    <n v="110958"/>
    <n v="7"/>
    <n v="132065"/>
    <n v="776706"/>
    <n v="878232.25"/>
    <n v="101526.25"/>
    <x v="6"/>
    <x v="6"/>
    <x v="1"/>
  </r>
  <r>
    <d v="2024-07-08T00:00:00"/>
    <s v="INV840865"/>
    <x v="0"/>
    <s v="Female"/>
    <x v="2"/>
    <x v="0"/>
    <x v="1"/>
    <x v="14"/>
    <n v="0"/>
    <n v="69492"/>
    <n v="6"/>
    <n v="76963"/>
    <n v="416952"/>
    <n v="461778"/>
    <n v="44826"/>
    <x v="7"/>
    <x v="6"/>
    <x v="1"/>
  </r>
  <r>
    <d v="2024-07-09T00:00:00"/>
    <s v="INV563529"/>
    <x v="1"/>
    <s v="Female"/>
    <x v="2"/>
    <x v="1"/>
    <x v="4"/>
    <x v="12"/>
    <n v="0"/>
    <n v="108367"/>
    <n v="6"/>
    <n v="131511"/>
    <n v="650202"/>
    <n v="789066"/>
    <n v="138864"/>
    <x v="8"/>
    <x v="6"/>
    <x v="1"/>
  </r>
  <r>
    <d v="2024-07-10T00:00:00"/>
    <s v="INV450869"/>
    <x v="1"/>
    <s v="Female"/>
    <x v="1"/>
    <x v="0"/>
    <x v="0"/>
    <x v="13"/>
    <n v="0"/>
    <n v="178453"/>
    <n v="4"/>
    <n v="211862"/>
    <n v="713812"/>
    <n v="847448"/>
    <n v="133636"/>
    <x v="9"/>
    <x v="6"/>
    <x v="1"/>
  </r>
  <r>
    <d v="2024-07-11T00:00:00"/>
    <s v="INV504681"/>
    <x v="1"/>
    <s v="Male"/>
    <x v="2"/>
    <x v="1"/>
    <x v="3"/>
    <x v="5"/>
    <n v="0"/>
    <n v="214907"/>
    <n v="7"/>
    <n v="255471"/>
    <n v="1504349"/>
    <n v="1788297"/>
    <n v="283948"/>
    <x v="10"/>
    <x v="6"/>
    <x v="1"/>
  </r>
  <r>
    <d v="2024-07-12T00:00:00"/>
    <s v="INV495624"/>
    <x v="0"/>
    <s v="Male"/>
    <x v="1"/>
    <x v="0"/>
    <x v="0"/>
    <x v="17"/>
    <n v="0"/>
    <n v="189831"/>
    <n v="4"/>
    <n v="217235"/>
    <n v="759324"/>
    <n v="868940"/>
    <n v="109616"/>
    <x v="11"/>
    <x v="6"/>
    <x v="1"/>
  </r>
  <r>
    <d v="2024-07-13T00:00:00"/>
    <s v="INV404189"/>
    <x v="1"/>
    <s v="Female"/>
    <x v="0"/>
    <x v="0"/>
    <x v="5"/>
    <x v="10"/>
    <n v="0"/>
    <n v="211388"/>
    <n v="4"/>
    <n v="257275"/>
    <n v="845552"/>
    <n v="1029100"/>
    <n v="183548"/>
    <x v="12"/>
    <x v="6"/>
    <x v="1"/>
  </r>
  <r>
    <d v="2024-07-14T00:00:00"/>
    <s v="INV323195"/>
    <x v="0"/>
    <s v="Female"/>
    <x v="0"/>
    <x v="1"/>
    <x v="3"/>
    <x v="5"/>
    <n v="0"/>
    <n v="134684"/>
    <n v="2"/>
    <n v="157338"/>
    <n v="269368"/>
    <n v="314676"/>
    <n v="45308"/>
    <x v="13"/>
    <x v="6"/>
    <x v="1"/>
  </r>
  <r>
    <d v="2024-07-15T00:00:00"/>
    <s v="INV391467"/>
    <x v="1"/>
    <s v="Female"/>
    <x v="0"/>
    <x v="1"/>
    <x v="1"/>
    <x v="14"/>
    <n v="0"/>
    <n v="60967"/>
    <n v="7"/>
    <n v="69609"/>
    <n v="426769"/>
    <n v="487263"/>
    <n v="60494"/>
    <x v="14"/>
    <x v="6"/>
    <x v="1"/>
  </r>
  <r>
    <d v="2024-07-16T00:00:00"/>
    <s v="INV530436"/>
    <x v="1"/>
    <s v="Male"/>
    <x v="0"/>
    <x v="1"/>
    <x v="0"/>
    <x v="13"/>
    <n v="0"/>
    <n v="174817"/>
    <n v="2"/>
    <n v="202226"/>
    <n v="349634"/>
    <n v="404452"/>
    <n v="54818"/>
    <x v="15"/>
    <x v="6"/>
    <x v="1"/>
  </r>
  <r>
    <d v="2024-07-17T00:00:00"/>
    <s v="INV718209"/>
    <x v="1"/>
    <s v="Female"/>
    <x v="1"/>
    <x v="1"/>
    <x v="0"/>
    <x v="17"/>
    <n v="0"/>
    <n v="171533"/>
    <n v="6"/>
    <n v="200082"/>
    <n v="1029198"/>
    <n v="1200492"/>
    <n v="171294"/>
    <x v="16"/>
    <x v="6"/>
    <x v="1"/>
  </r>
  <r>
    <d v="2024-07-18T00:00:00"/>
    <s v="INV399009"/>
    <x v="0"/>
    <s v="Male"/>
    <x v="2"/>
    <x v="0"/>
    <x v="1"/>
    <x v="1"/>
    <n v="0"/>
    <n v="36751"/>
    <n v="6"/>
    <n v="41347"/>
    <n v="220506"/>
    <n v="248082"/>
    <n v="27576"/>
    <x v="17"/>
    <x v="6"/>
    <x v="1"/>
  </r>
  <r>
    <d v="2024-07-19T00:00:00"/>
    <s v="INV689123"/>
    <x v="0"/>
    <s v="Male"/>
    <x v="0"/>
    <x v="1"/>
    <x v="5"/>
    <x v="8"/>
    <n v="0"/>
    <n v="189904"/>
    <n v="3"/>
    <n v="219058"/>
    <n v="569712"/>
    <n v="657174"/>
    <n v="87462"/>
    <x v="18"/>
    <x v="6"/>
    <x v="1"/>
  </r>
  <r>
    <d v="2024-07-20T00:00:00"/>
    <s v="INV219908"/>
    <x v="1"/>
    <s v="Female"/>
    <x v="2"/>
    <x v="1"/>
    <x v="4"/>
    <x v="6"/>
    <n v="0"/>
    <n v="137980"/>
    <n v="3"/>
    <n v="161164"/>
    <n v="413940"/>
    <n v="483492"/>
    <n v="69552"/>
    <x v="19"/>
    <x v="6"/>
    <x v="1"/>
  </r>
  <r>
    <d v="2024-07-21T00:00:00"/>
    <s v="INV538669"/>
    <x v="0"/>
    <s v="Female"/>
    <x v="2"/>
    <x v="0"/>
    <x v="3"/>
    <x v="7"/>
    <n v="0"/>
    <n v="128291"/>
    <n v="8"/>
    <n v="152616"/>
    <n v="1026328"/>
    <n v="1220928"/>
    <n v="194600"/>
    <x v="20"/>
    <x v="6"/>
    <x v="1"/>
  </r>
  <r>
    <d v="2024-07-22T00:00:00"/>
    <s v="INV429230"/>
    <x v="0"/>
    <s v="Male"/>
    <x v="0"/>
    <x v="2"/>
    <x v="2"/>
    <x v="2"/>
    <n v="0"/>
    <n v="304298"/>
    <n v="2"/>
    <n v="350555"/>
    <n v="608596"/>
    <n v="701110"/>
    <n v="92514"/>
    <x v="21"/>
    <x v="6"/>
    <x v="1"/>
  </r>
  <r>
    <d v="2024-07-23T00:00:00"/>
    <s v="INV157545"/>
    <x v="1"/>
    <s v="Female"/>
    <x v="0"/>
    <x v="1"/>
    <x v="5"/>
    <x v="10"/>
    <n v="0"/>
    <n v="171177"/>
    <n v="7"/>
    <n v="199995"/>
    <n v="1198239"/>
    <n v="1399965"/>
    <n v="201726"/>
    <x v="22"/>
    <x v="6"/>
    <x v="1"/>
  </r>
  <r>
    <d v="2024-07-24T00:00:00"/>
    <s v="INV759534"/>
    <x v="1"/>
    <s v="Female"/>
    <x v="1"/>
    <x v="0"/>
    <x v="5"/>
    <x v="16"/>
    <n v="0"/>
    <n v="170732"/>
    <n v="2"/>
    <n v="188483"/>
    <n v="341464"/>
    <n v="376966"/>
    <n v="35502"/>
    <x v="23"/>
    <x v="6"/>
    <x v="1"/>
  </r>
  <r>
    <d v="2024-07-25T00:00:00"/>
    <s v="INV573855"/>
    <x v="0"/>
    <s v="Female"/>
    <x v="2"/>
    <x v="2"/>
    <x v="3"/>
    <x v="4"/>
    <n v="0"/>
    <n v="72807"/>
    <n v="8"/>
    <n v="87081"/>
    <n v="582456"/>
    <n v="696648"/>
    <n v="114192"/>
    <x v="24"/>
    <x v="6"/>
    <x v="1"/>
  </r>
  <r>
    <d v="2024-07-26T00:00:00"/>
    <s v="INV643917"/>
    <x v="1"/>
    <s v="Female"/>
    <x v="0"/>
    <x v="0"/>
    <x v="0"/>
    <x v="0"/>
    <n v="0"/>
    <n v="119444"/>
    <n v="5"/>
    <n v="137756"/>
    <n v="597220"/>
    <n v="688780"/>
    <n v="91560"/>
    <x v="25"/>
    <x v="6"/>
    <x v="1"/>
  </r>
  <r>
    <d v="2024-07-27T00:00:00"/>
    <s v="INV705401"/>
    <x v="1"/>
    <s v="Female"/>
    <x v="0"/>
    <x v="1"/>
    <x v="2"/>
    <x v="2"/>
    <n v="0"/>
    <n v="145465"/>
    <n v="8"/>
    <n v="167417"/>
    <n v="1163720"/>
    <n v="1339336"/>
    <n v="175616"/>
    <x v="26"/>
    <x v="6"/>
    <x v="1"/>
  </r>
  <r>
    <d v="2024-07-28T00:00:00"/>
    <s v="INV165812"/>
    <x v="1"/>
    <s v="Male"/>
    <x v="1"/>
    <x v="1"/>
    <x v="4"/>
    <x v="6"/>
    <n v="0"/>
    <n v="190862"/>
    <n v="5"/>
    <n v="228924"/>
    <n v="954310"/>
    <n v="1144620"/>
    <n v="190310"/>
    <x v="27"/>
    <x v="6"/>
    <x v="1"/>
  </r>
  <r>
    <d v="2024-07-29T00:00:00"/>
    <s v="INV327139"/>
    <x v="1"/>
    <s v="Male"/>
    <x v="2"/>
    <x v="0"/>
    <x v="1"/>
    <x v="14"/>
    <n v="0"/>
    <n v="50731"/>
    <n v="5"/>
    <n v="56781"/>
    <n v="253655"/>
    <n v="283905"/>
    <n v="30250"/>
    <x v="28"/>
    <x v="6"/>
    <x v="1"/>
  </r>
  <r>
    <d v="2024-07-30T00:00:00"/>
    <s v="INV283849"/>
    <x v="1"/>
    <s v="Male"/>
    <x v="0"/>
    <x v="1"/>
    <x v="0"/>
    <x v="0"/>
    <n v="0"/>
    <n v="162402"/>
    <n v="7"/>
    <n v="192015"/>
    <n v="1136814"/>
    <n v="1344105"/>
    <n v="207291"/>
    <x v="29"/>
    <x v="6"/>
    <x v="1"/>
  </r>
  <r>
    <d v="2024-07-31T00:00:00"/>
    <s v="INV706147"/>
    <x v="1"/>
    <s v="Female"/>
    <x v="0"/>
    <x v="2"/>
    <x v="1"/>
    <x v="15"/>
    <n v="0"/>
    <n v="83463"/>
    <n v="4"/>
    <n v="96451"/>
    <n v="333852"/>
    <n v="385804"/>
    <n v="51952"/>
    <x v="30"/>
    <x v="6"/>
    <x v="1"/>
  </r>
  <r>
    <d v="2024-08-01T00:00:00"/>
    <s v="INV463436"/>
    <x v="0"/>
    <s v="Male"/>
    <x v="0"/>
    <x v="2"/>
    <x v="5"/>
    <x v="16"/>
    <n v="0"/>
    <n v="108538"/>
    <n v="1"/>
    <n v="131337"/>
    <n v="108538"/>
    <n v="131337"/>
    <n v="22799"/>
    <x v="0"/>
    <x v="7"/>
    <x v="1"/>
  </r>
  <r>
    <d v="2024-08-02T00:00:00"/>
    <s v="INV967336"/>
    <x v="1"/>
    <s v="Male"/>
    <x v="2"/>
    <x v="1"/>
    <x v="4"/>
    <x v="6"/>
    <n v="0"/>
    <n v="219923"/>
    <n v="1"/>
    <n v="244932"/>
    <n v="219923"/>
    <n v="244932"/>
    <n v="25009"/>
    <x v="1"/>
    <x v="7"/>
    <x v="1"/>
  </r>
  <r>
    <d v="2024-08-03T00:00:00"/>
    <s v="INV183702"/>
    <x v="1"/>
    <s v="Female"/>
    <x v="2"/>
    <x v="0"/>
    <x v="4"/>
    <x v="11"/>
    <n v="0"/>
    <n v="142718"/>
    <n v="6"/>
    <n v="158499"/>
    <n v="856308"/>
    <n v="950994"/>
    <n v="94686"/>
    <x v="2"/>
    <x v="7"/>
    <x v="1"/>
  </r>
  <r>
    <d v="2024-08-04T00:00:00"/>
    <s v="INV574478"/>
    <x v="1"/>
    <s v="Male"/>
    <x v="0"/>
    <x v="1"/>
    <x v="5"/>
    <x v="8"/>
    <n v="0"/>
    <n v="188128"/>
    <n v="1"/>
    <n v="227762"/>
    <n v="188128"/>
    <n v="227762"/>
    <n v="39634"/>
    <x v="3"/>
    <x v="7"/>
    <x v="1"/>
  </r>
  <r>
    <d v="2024-08-05T00:00:00"/>
    <s v="INV173607"/>
    <x v="0"/>
    <s v="Male"/>
    <x v="0"/>
    <x v="1"/>
    <x v="1"/>
    <x v="14"/>
    <n v="0"/>
    <n v="68157"/>
    <n v="1"/>
    <n v="83106"/>
    <n v="68157"/>
    <n v="83106"/>
    <n v="14949"/>
    <x v="4"/>
    <x v="7"/>
    <x v="1"/>
  </r>
  <r>
    <d v="2024-08-06T00:00:00"/>
    <s v="INV610779"/>
    <x v="0"/>
    <s v="Female"/>
    <x v="0"/>
    <x v="0"/>
    <x v="2"/>
    <x v="9"/>
    <n v="0"/>
    <n v="126798"/>
    <n v="2"/>
    <n v="142750"/>
    <n v="253596"/>
    <n v="285500"/>
    <n v="31904"/>
    <x v="5"/>
    <x v="7"/>
    <x v="1"/>
  </r>
  <r>
    <d v="2024-08-07T00:00:00"/>
    <s v="INV588660"/>
    <x v="1"/>
    <s v="Male"/>
    <x v="0"/>
    <x v="0"/>
    <x v="4"/>
    <x v="6"/>
    <n v="0"/>
    <n v="227542"/>
    <n v="4"/>
    <n v="268808"/>
    <n v="910168"/>
    <n v="1075232"/>
    <n v="165064"/>
    <x v="6"/>
    <x v="7"/>
    <x v="1"/>
  </r>
  <r>
    <d v="2024-08-08T00:00:00"/>
    <s v="INV147880"/>
    <x v="1"/>
    <s v="Male"/>
    <x v="0"/>
    <x v="2"/>
    <x v="1"/>
    <x v="1"/>
    <n v="0.08"/>
    <n v="40186"/>
    <n v="8"/>
    <n v="45987"/>
    <n v="321488"/>
    <n v="338464.32"/>
    <n v="16976.320000000007"/>
    <x v="7"/>
    <x v="7"/>
    <x v="1"/>
  </r>
  <r>
    <d v="2024-08-09T00:00:00"/>
    <s v="INV412839"/>
    <x v="1"/>
    <s v="Male"/>
    <x v="1"/>
    <x v="1"/>
    <x v="0"/>
    <x v="0"/>
    <n v="0"/>
    <n v="131167"/>
    <n v="4"/>
    <n v="149840"/>
    <n v="524668"/>
    <n v="599360"/>
    <n v="74692"/>
    <x v="8"/>
    <x v="7"/>
    <x v="1"/>
  </r>
  <r>
    <d v="2024-08-10T00:00:00"/>
    <s v="INV168725"/>
    <x v="0"/>
    <s v="Female"/>
    <x v="2"/>
    <x v="0"/>
    <x v="2"/>
    <x v="2"/>
    <n v="0"/>
    <n v="373391"/>
    <n v="1"/>
    <n v="421296"/>
    <n v="373391"/>
    <n v="421296"/>
    <n v="47905"/>
    <x v="9"/>
    <x v="7"/>
    <x v="1"/>
  </r>
  <r>
    <d v="2024-08-11T00:00:00"/>
    <s v="INV727427"/>
    <x v="0"/>
    <s v="Female"/>
    <x v="1"/>
    <x v="1"/>
    <x v="3"/>
    <x v="7"/>
    <n v="0"/>
    <n v="141423"/>
    <n v="3"/>
    <n v="160862"/>
    <n v="424269"/>
    <n v="482586"/>
    <n v="58317"/>
    <x v="10"/>
    <x v="7"/>
    <x v="1"/>
  </r>
  <r>
    <d v="2024-08-12T00:00:00"/>
    <s v="INV240821"/>
    <x v="1"/>
    <s v="Male"/>
    <x v="0"/>
    <x v="2"/>
    <x v="0"/>
    <x v="0"/>
    <n v="0"/>
    <n v="172934"/>
    <n v="6"/>
    <n v="192677"/>
    <n v="1037604"/>
    <n v="1156062"/>
    <n v="118458"/>
    <x v="11"/>
    <x v="7"/>
    <x v="1"/>
  </r>
  <r>
    <d v="2024-08-13T00:00:00"/>
    <s v="INV554464"/>
    <x v="0"/>
    <s v="Male"/>
    <x v="0"/>
    <x v="0"/>
    <x v="4"/>
    <x v="11"/>
    <n v="0"/>
    <n v="257483"/>
    <n v="1"/>
    <n v="294763"/>
    <n v="257483"/>
    <n v="294763"/>
    <n v="37280"/>
    <x v="12"/>
    <x v="7"/>
    <x v="1"/>
  </r>
  <r>
    <d v="2024-08-14T00:00:00"/>
    <s v="INV307675"/>
    <x v="1"/>
    <s v="Male"/>
    <x v="0"/>
    <x v="1"/>
    <x v="2"/>
    <x v="2"/>
    <n v="0"/>
    <n v="247110"/>
    <n v="6"/>
    <n v="280971"/>
    <n v="1482660"/>
    <n v="1685826"/>
    <n v="203166"/>
    <x v="13"/>
    <x v="7"/>
    <x v="1"/>
  </r>
  <r>
    <d v="2024-08-15T00:00:00"/>
    <s v="INV617874"/>
    <x v="0"/>
    <s v="Female"/>
    <x v="2"/>
    <x v="1"/>
    <x v="3"/>
    <x v="7"/>
    <n v="0"/>
    <n v="149382"/>
    <n v="3"/>
    <n v="179594"/>
    <n v="448146"/>
    <n v="538782"/>
    <n v="90636"/>
    <x v="14"/>
    <x v="7"/>
    <x v="1"/>
  </r>
  <r>
    <d v="2024-08-16T00:00:00"/>
    <s v="INV223706"/>
    <x v="0"/>
    <s v="Male"/>
    <x v="0"/>
    <x v="0"/>
    <x v="0"/>
    <x v="13"/>
    <n v="0"/>
    <n v="172917"/>
    <n v="1"/>
    <n v="202860"/>
    <n v="172917"/>
    <n v="202860"/>
    <n v="29943"/>
    <x v="15"/>
    <x v="7"/>
    <x v="1"/>
  </r>
  <r>
    <d v="2024-08-17T00:00:00"/>
    <s v="INV231874"/>
    <x v="0"/>
    <s v="Male"/>
    <x v="0"/>
    <x v="2"/>
    <x v="3"/>
    <x v="7"/>
    <n v="0"/>
    <n v="162500"/>
    <n v="3"/>
    <n v="195196"/>
    <n v="487500"/>
    <n v="585588"/>
    <n v="98088"/>
    <x v="16"/>
    <x v="7"/>
    <x v="1"/>
  </r>
  <r>
    <d v="2024-08-18T00:00:00"/>
    <s v="INV916497"/>
    <x v="1"/>
    <s v="Male"/>
    <x v="2"/>
    <x v="2"/>
    <x v="1"/>
    <x v="1"/>
    <n v="0"/>
    <n v="24868"/>
    <n v="3"/>
    <n v="30127"/>
    <n v="74604"/>
    <n v="90381"/>
    <n v="15777"/>
    <x v="17"/>
    <x v="7"/>
    <x v="1"/>
  </r>
  <r>
    <d v="2024-08-19T00:00:00"/>
    <s v="INV340427"/>
    <x v="1"/>
    <s v="Female"/>
    <x v="2"/>
    <x v="2"/>
    <x v="5"/>
    <x v="16"/>
    <n v="0"/>
    <n v="115214"/>
    <n v="1"/>
    <n v="127268"/>
    <n v="115214"/>
    <n v="127268"/>
    <n v="12054"/>
    <x v="18"/>
    <x v="7"/>
    <x v="1"/>
  </r>
  <r>
    <d v="2024-08-20T00:00:00"/>
    <s v="INV403245"/>
    <x v="0"/>
    <s v="Male"/>
    <x v="1"/>
    <x v="1"/>
    <x v="1"/>
    <x v="14"/>
    <n v="0"/>
    <n v="91765"/>
    <n v="4"/>
    <n v="105731"/>
    <n v="367060"/>
    <n v="422924"/>
    <n v="55864"/>
    <x v="19"/>
    <x v="7"/>
    <x v="1"/>
  </r>
  <r>
    <d v="2024-08-21T00:00:00"/>
    <s v="INV437242"/>
    <x v="0"/>
    <s v="Male"/>
    <x v="0"/>
    <x v="2"/>
    <x v="4"/>
    <x v="11"/>
    <n v="0"/>
    <n v="267730"/>
    <n v="4"/>
    <n v="312524"/>
    <n v="1070920"/>
    <n v="1250096"/>
    <n v="179176"/>
    <x v="20"/>
    <x v="7"/>
    <x v="1"/>
  </r>
  <r>
    <d v="2024-08-22T00:00:00"/>
    <s v="INV583571"/>
    <x v="1"/>
    <s v="Male"/>
    <x v="2"/>
    <x v="0"/>
    <x v="5"/>
    <x v="10"/>
    <n v="0"/>
    <n v="212219"/>
    <n v="5"/>
    <n v="254412"/>
    <n v="1061095"/>
    <n v="1272060"/>
    <n v="210965"/>
    <x v="21"/>
    <x v="7"/>
    <x v="1"/>
  </r>
  <r>
    <d v="2024-08-23T00:00:00"/>
    <s v="INV993917"/>
    <x v="1"/>
    <s v="Female"/>
    <x v="1"/>
    <x v="1"/>
    <x v="5"/>
    <x v="10"/>
    <n v="0"/>
    <n v="164302"/>
    <n v="8"/>
    <n v="190663"/>
    <n v="1314416"/>
    <n v="1525304"/>
    <n v="210888"/>
    <x v="22"/>
    <x v="7"/>
    <x v="1"/>
  </r>
  <r>
    <d v="2024-08-24T00:00:00"/>
    <s v="INV576001"/>
    <x v="0"/>
    <s v="Female"/>
    <x v="2"/>
    <x v="2"/>
    <x v="0"/>
    <x v="0"/>
    <n v="0"/>
    <n v="125482"/>
    <n v="8"/>
    <n v="149865"/>
    <n v="1003856"/>
    <n v="1198920"/>
    <n v="195064"/>
    <x v="23"/>
    <x v="7"/>
    <x v="1"/>
  </r>
  <r>
    <d v="2024-08-25T00:00:00"/>
    <s v="INV503645"/>
    <x v="1"/>
    <s v="Male"/>
    <x v="0"/>
    <x v="1"/>
    <x v="2"/>
    <x v="2"/>
    <n v="0"/>
    <n v="327993"/>
    <n v="5"/>
    <n v="372984"/>
    <n v="1639965"/>
    <n v="1864920"/>
    <n v="224955"/>
    <x v="24"/>
    <x v="7"/>
    <x v="1"/>
  </r>
  <r>
    <d v="2024-08-26T00:00:00"/>
    <s v="INV169115"/>
    <x v="0"/>
    <s v="Male"/>
    <x v="0"/>
    <x v="2"/>
    <x v="1"/>
    <x v="15"/>
    <n v="0"/>
    <n v="42808"/>
    <n v="4"/>
    <n v="47225"/>
    <n v="171232"/>
    <n v="188900"/>
    <n v="17668"/>
    <x v="25"/>
    <x v="7"/>
    <x v="1"/>
  </r>
  <r>
    <d v="2024-08-27T00:00:00"/>
    <s v="INV903026"/>
    <x v="1"/>
    <s v="Female"/>
    <x v="1"/>
    <x v="2"/>
    <x v="2"/>
    <x v="2"/>
    <n v="0"/>
    <n v="282853"/>
    <n v="8"/>
    <n v="323631"/>
    <n v="2262824"/>
    <n v="2589048"/>
    <n v="326224"/>
    <x v="26"/>
    <x v="7"/>
    <x v="1"/>
  </r>
  <r>
    <d v="2024-08-28T00:00:00"/>
    <s v="INV897823"/>
    <x v="0"/>
    <s v="Male"/>
    <x v="0"/>
    <x v="2"/>
    <x v="1"/>
    <x v="14"/>
    <n v="0"/>
    <n v="27864"/>
    <n v="8"/>
    <n v="32584"/>
    <n v="222912"/>
    <n v="260672"/>
    <n v="37760"/>
    <x v="27"/>
    <x v="7"/>
    <x v="1"/>
  </r>
  <r>
    <d v="2024-08-29T00:00:00"/>
    <s v="INV849767"/>
    <x v="1"/>
    <s v="Female"/>
    <x v="2"/>
    <x v="2"/>
    <x v="3"/>
    <x v="7"/>
    <n v="0"/>
    <n v="78360"/>
    <n v="8"/>
    <n v="90019"/>
    <n v="626880"/>
    <n v="720152"/>
    <n v="93272"/>
    <x v="28"/>
    <x v="7"/>
    <x v="1"/>
  </r>
  <r>
    <d v="2024-08-30T00:00:00"/>
    <s v="INV722525"/>
    <x v="0"/>
    <s v="Female"/>
    <x v="1"/>
    <x v="0"/>
    <x v="5"/>
    <x v="10"/>
    <n v="0"/>
    <n v="244394"/>
    <n v="1"/>
    <n v="296592"/>
    <n v="244394"/>
    <n v="296592"/>
    <n v="52198"/>
    <x v="29"/>
    <x v="7"/>
    <x v="1"/>
  </r>
  <r>
    <d v="2024-08-31T00:00:00"/>
    <s v="INV548763"/>
    <x v="0"/>
    <s v="Female"/>
    <x v="1"/>
    <x v="2"/>
    <x v="5"/>
    <x v="16"/>
    <n v="0"/>
    <n v="94223"/>
    <n v="3"/>
    <n v="104888"/>
    <n v="282669"/>
    <n v="314664"/>
    <n v="31995"/>
    <x v="30"/>
    <x v="7"/>
    <x v="1"/>
  </r>
  <r>
    <d v="2024-09-01T00:00:00"/>
    <s v="INV153109"/>
    <x v="0"/>
    <s v="Female"/>
    <x v="2"/>
    <x v="1"/>
    <x v="4"/>
    <x v="11"/>
    <n v="0"/>
    <n v="196389"/>
    <n v="4"/>
    <n v="231769"/>
    <n v="785556"/>
    <n v="927076"/>
    <n v="141520"/>
    <x v="0"/>
    <x v="8"/>
    <x v="1"/>
  </r>
  <r>
    <d v="2024-09-02T00:00:00"/>
    <s v="INV140165"/>
    <x v="0"/>
    <s v="Male"/>
    <x v="0"/>
    <x v="1"/>
    <x v="3"/>
    <x v="5"/>
    <n v="0"/>
    <n v="229104"/>
    <n v="3"/>
    <n v="269700"/>
    <n v="687312"/>
    <n v="809100"/>
    <n v="121788"/>
    <x v="1"/>
    <x v="8"/>
    <x v="1"/>
  </r>
  <r>
    <d v="2024-09-03T00:00:00"/>
    <s v="INV488232"/>
    <x v="1"/>
    <s v="Male"/>
    <x v="0"/>
    <x v="0"/>
    <x v="1"/>
    <x v="14"/>
    <n v="0"/>
    <n v="88550"/>
    <n v="8"/>
    <n v="102820"/>
    <n v="708400"/>
    <n v="822560"/>
    <n v="114160"/>
    <x v="2"/>
    <x v="8"/>
    <x v="1"/>
  </r>
  <r>
    <d v="2024-09-04T00:00:00"/>
    <s v="INV271839"/>
    <x v="0"/>
    <s v="Female"/>
    <x v="0"/>
    <x v="1"/>
    <x v="5"/>
    <x v="8"/>
    <n v="0"/>
    <n v="109579"/>
    <n v="7"/>
    <n v="128241"/>
    <n v="767053"/>
    <n v="897687"/>
    <n v="130634"/>
    <x v="3"/>
    <x v="8"/>
    <x v="1"/>
  </r>
  <r>
    <d v="2024-09-05T00:00:00"/>
    <s v="INV909080"/>
    <x v="0"/>
    <s v="Male"/>
    <x v="0"/>
    <x v="0"/>
    <x v="2"/>
    <x v="2"/>
    <n v="0"/>
    <n v="297909"/>
    <n v="5"/>
    <n v="340309"/>
    <n v="1489545"/>
    <n v="1701545"/>
    <n v="212000"/>
    <x v="4"/>
    <x v="8"/>
    <x v="1"/>
  </r>
  <r>
    <d v="2024-09-06T00:00:00"/>
    <s v="INV484065"/>
    <x v="1"/>
    <s v="Female"/>
    <x v="0"/>
    <x v="0"/>
    <x v="0"/>
    <x v="13"/>
    <n v="0"/>
    <n v="79752"/>
    <n v="4"/>
    <n v="90785"/>
    <n v="319008"/>
    <n v="363140"/>
    <n v="44132"/>
    <x v="5"/>
    <x v="8"/>
    <x v="1"/>
  </r>
  <r>
    <d v="2024-09-07T00:00:00"/>
    <s v="INV496733"/>
    <x v="0"/>
    <s v="Male"/>
    <x v="0"/>
    <x v="2"/>
    <x v="0"/>
    <x v="13"/>
    <n v="0"/>
    <n v="181004"/>
    <n v="8"/>
    <n v="208570"/>
    <n v="1448032"/>
    <n v="1668560"/>
    <n v="220528"/>
    <x v="6"/>
    <x v="8"/>
    <x v="1"/>
  </r>
  <r>
    <d v="2024-09-08T00:00:00"/>
    <s v="INV925353"/>
    <x v="1"/>
    <s v="Female"/>
    <x v="0"/>
    <x v="0"/>
    <x v="0"/>
    <x v="0"/>
    <n v="0"/>
    <n v="153065"/>
    <n v="2"/>
    <n v="178392"/>
    <n v="306130"/>
    <n v="356784"/>
    <n v="50654"/>
    <x v="7"/>
    <x v="8"/>
    <x v="1"/>
  </r>
  <r>
    <d v="2024-09-09T00:00:00"/>
    <s v="INV968844"/>
    <x v="0"/>
    <s v="Female"/>
    <x v="1"/>
    <x v="2"/>
    <x v="0"/>
    <x v="17"/>
    <n v="0.08"/>
    <n v="60297"/>
    <n v="7"/>
    <n v="69103"/>
    <n v="422079"/>
    <n v="445023.32"/>
    <n v="22944.320000000007"/>
    <x v="8"/>
    <x v="8"/>
    <x v="1"/>
  </r>
  <r>
    <d v="2024-09-10T00:00:00"/>
    <s v="INV311316"/>
    <x v="1"/>
    <s v="Female"/>
    <x v="1"/>
    <x v="0"/>
    <x v="5"/>
    <x v="10"/>
    <n v="0"/>
    <n v="169727"/>
    <n v="5"/>
    <n v="193616"/>
    <n v="848635"/>
    <n v="968080"/>
    <n v="119445"/>
    <x v="9"/>
    <x v="8"/>
    <x v="1"/>
  </r>
  <r>
    <d v="2024-09-11T00:00:00"/>
    <s v="INV399120"/>
    <x v="0"/>
    <s v="Female"/>
    <x v="0"/>
    <x v="1"/>
    <x v="3"/>
    <x v="4"/>
    <n v="0"/>
    <n v="201497"/>
    <n v="3"/>
    <n v="222665"/>
    <n v="604491"/>
    <n v="667995"/>
    <n v="63504"/>
    <x v="10"/>
    <x v="8"/>
    <x v="1"/>
  </r>
  <r>
    <d v="2024-09-12T00:00:00"/>
    <s v="INV746267"/>
    <x v="0"/>
    <s v="Female"/>
    <x v="1"/>
    <x v="2"/>
    <x v="1"/>
    <x v="15"/>
    <n v="0"/>
    <n v="73623"/>
    <n v="5"/>
    <n v="88764"/>
    <n v="368115"/>
    <n v="443820"/>
    <n v="75705"/>
    <x v="11"/>
    <x v="8"/>
    <x v="1"/>
  </r>
  <r>
    <d v="2024-09-13T00:00:00"/>
    <s v="INV126634"/>
    <x v="0"/>
    <s v="Male"/>
    <x v="2"/>
    <x v="2"/>
    <x v="0"/>
    <x v="0"/>
    <n v="0"/>
    <n v="170876"/>
    <n v="3"/>
    <n v="206583"/>
    <n v="512628"/>
    <n v="619749"/>
    <n v="107121"/>
    <x v="12"/>
    <x v="8"/>
    <x v="1"/>
  </r>
  <r>
    <d v="2024-09-14T00:00:00"/>
    <s v="INV519332"/>
    <x v="0"/>
    <s v="Male"/>
    <x v="0"/>
    <x v="2"/>
    <x v="5"/>
    <x v="16"/>
    <n v="0"/>
    <n v="226833"/>
    <n v="1"/>
    <n v="255571"/>
    <n v="226833"/>
    <n v="255571"/>
    <n v="28738"/>
    <x v="13"/>
    <x v="8"/>
    <x v="1"/>
  </r>
  <r>
    <d v="2024-09-15T00:00:00"/>
    <s v="INV967074"/>
    <x v="1"/>
    <s v="Male"/>
    <x v="0"/>
    <x v="0"/>
    <x v="4"/>
    <x v="12"/>
    <n v="0"/>
    <n v="117425"/>
    <n v="4"/>
    <n v="139598"/>
    <n v="469700"/>
    <n v="558392"/>
    <n v="88692"/>
    <x v="14"/>
    <x v="8"/>
    <x v="1"/>
  </r>
  <r>
    <d v="2024-09-16T00:00:00"/>
    <s v="INV504994"/>
    <x v="1"/>
    <s v="Female"/>
    <x v="2"/>
    <x v="0"/>
    <x v="1"/>
    <x v="1"/>
    <n v="0"/>
    <n v="32148"/>
    <n v="7"/>
    <n v="36923"/>
    <n v="225036"/>
    <n v="258461"/>
    <n v="33425"/>
    <x v="15"/>
    <x v="8"/>
    <x v="1"/>
  </r>
  <r>
    <d v="2024-09-17T00:00:00"/>
    <s v="INV829240"/>
    <x v="0"/>
    <s v="Female"/>
    <x v="2"/>
    <x v="2"/>
    <x v="4"/>
    <x v="11"/>
    <n v="0"/>
    <n v="224928"/>
    <n v="4"/>
    <n v="267538"/>
    <n v="899712"/>
    <n v="1070152"/>
    <n v="170440"/>
    <x v="16"/>
    <x v="8"/>
    <x v="1"/>
  </r>
  <r>
    <d v="2024-09-18T00:00:00"/>
    <s v="INV646528"/>
    <x v="0"/>
    <s v="Male"/>
    <x v="0"/>
    <x v="1"/>
    <x v="1"/>
    <x v="14"/>
    <n v="0"/>
    <n v="49842"/>
    <n v="2"/>
    <n v="56665"/>
    <n v="99684"/>
    <n v="113330"/>
    <n v="13646"/>
    <x v="17"/>
    <x v="8"/>
    <x v="1"/>
  </r>
  <r>
    <d v="2024-09-19T00:00:00"/>
    <s v="INV943669"/>
    <x v="1"/>
    <s v="Female"/>
    <x v="1"/>
    <x v="2"/>
    <x v="2"/>
    <x v="2"/>
    <n v="0"/>
    <n v="234996"/>
    <n v="8"/>
    <n v="278050"/>
    <n v="1879968"/>
    <n v="2224400"/>
    <n v="344432"/>
    <x v="18"/>
    <x v="8"/>
    <x v="1"/>
  </r>
  <r>
    <d v="2024-09-20T00:00:00"/>
    <s v="INV541890"/>
    <x v="1"/>
    <s v="Female"/>
    <x v="2"/>
    <x v="2"/>
    <x v="4"/>
    <x v="12"/>
    <n v="0"/>
    <n v="143125"/>
    <n v="6"/>
    <n v="168440"/>
    <n v="858750"/>
    <n v="1010640"/>
    <n v="151890"/>
    <x v="19"/>
    <x v="8"/>
    <x v="1"/>
  </r>
  <r>
    <d v="2024-09-21T00:00:00"/>
    <s v="INV340806"/>
    <x v="1"/>
    <s v="Male"/>
    <x v="2"/>
    <x v="0"/>
    <x v="4"/>
    <x v="12"/>
    <n v="0"/>
    <n v="208669"/>
    <n v="2"/>
    <n v="230602"/>
    <n v="417338"/>
    <n v="461204"/>
    <n v="43866"/>
    <x v="20"/>
    <x v="8"/>
    <x v="1"/>
  </r>
  <r>
    <d v="2024-09-22T00:00:00"/>
    <s v="INV290172"/>
    <x v="0"/>
    <s v="Female"/>
    <x v="0"/>
    <x v="1"/>
    <x v="2"/>
    <x v="9"/>
    <n v="0"/>
    <n v="304920"/>
    <n v="5"/>
    <n v="354297"/>
    <n v="1524600"/>
    <n v="1771485"/>
    <n v="246885"/>
    <x v="21"/>
    <x v="8"/>
    <x v="1"/>
  </r>
  <r>
    <d v="2024-09-23T00:00:00"/>
    <s v="INV979826"/>
    <x v="0"/>
    <s v="Male"/>
    <x v="0"/>
    <x v="0"/>
    <x v="2"/>
    <x v="2"/>
    <n v="0"/>
    <n v="295593"/>
    <n v="4"/>
    <n v="352641"/>
    <n v="1182372"/>
    <n v="1410564"/>
    <n v="228192"/>
    <x v="22"/>
    <x v="8"/>
    <x v="1"/>
  </r>
  <r>
    <d v="2024-09-24T00:00:00"/>
    <s v="INV809893"/>
    <x v="1"/>
    <s v="Female"/>
    <x v="1"/>
    <x v="1"/>
    <x v="2"/>
    <x v="3"/>
    <n v="0"/>
    <n v="152739"/>
    <n v="8"/>
    <n v="168847"/>
    <n v="1221912"/>
    <n v="1350776"/>
    <n v="128864"/>
    <x v="23"/>
    <x v="8"/>
    <x v="1"/>
  </r>
  <r>
    <d v="2024-09-25T00:00:00"/>
    <s v="INV499769"/>
    <x v="1"/>
    <s v="Male"/>
    <x v="0"/>
    <x v="1"/>
    <x v="4"/>
    <x v="6"/>
    <n v="0"/>
    <n v="194327"/>
    <n v="5"/>
    <n v="233000"/>
    <n v="971635"/>
    <n v="1165000"/>
    <n v="193365"/>
    <x v="24"/>
    <x v="8"/>
    <x v="1"/>
  </r>
  <r>
    <d v="2024-09-26T00:00:00"/>
    <s v="INV808058"/>
    <x v="1"/>
    <s v="Female"/>
    <x v="2"/>
    <x v="0"/>
    <x v="0"/>
    <x v="13"/>
    <n v="0"/>
    <n v="184377"/>
    <n v="8"/>
    <n v="214964"/>
    <n v="1475016"/>
    <n v="1719712"/>
    <n v="244696"/>
    <x v="25"/>
    <x v="8"/>
    <x v="1"/>
  </r>
  <r>
    <d v="2024-09-27T00:00:00"/>
    <s v="INV520472"/>
    <x v="0"/>
    <s v="Female"/>
    <x v="2"/>
    <x v="1"/>
    <x v="0"/>
    <x v="0"/>
    <n v="0"/>
    <n v="77103"/>
    <n v="8"/>
    <n v="93009"/>
    <n v="616824"/>
    <n v="744072"/>
    <n v="127248"/>
    <x v="26"/>
    <x v="8"/>
    <x v="1"/>
  </r>
  <r>
    <d v="2024-09-28T00:00:00"/>
    <s v="INV541045"/>
    <x v="0"/>
    <s v="Female"/>
    <x v="1"/>
    <x v="2"/>
    <x v="3"/>
    <x v="5"/>
    <n v="0"/>
    <n v="201451"/>
    <n v="5"/>
    <n v="237886"/>
    <n v="1007255"/>
    <n v="1189430"/>
    <n v="182175"/>
    <x v="27"/>
    <x v="8"/>
    <x v="1"/>
  </r>
  <r>
    <d v="2024-09-29T00:00:00"/>
    <s v="INV290885"/>
    <x v="1"/>
    <s v="Male"/>
    <x v="1"/>
    <x v="1"/>
    <x v="1"/>
    <x v="1"/>
    <n v="0"/>
    <n v="75422"/>
    <n v="7"/>
    <n v="83481"/>
    <n v="527954"/>
    <n v="584367"/>
    <n v="56413"/>
    <x v="28"/>
    <x v="8"/>
    <x v="1"/>
  </r>
  <r>
    <d v="2024-09-30T00:00:00"/>
    <s v="INV280112"/>
    <x v="1"/>
    <s v="Male"/>
    <x v="0"/>
    <x v="0"/>
    <x v="2"/>
    <x v="2"/>
    <n v="0"/>
    <n v="181270"/>
    <n v="3"/>
    <n v="214157"/>
    <n v="543810"/>
    <n v="642471"/>
    <n v="98661"/>
    <x v="29"/>
    <x v="8"/>
    <x v="1"/>
  </r>
  <r>
    <d v="2024-10-01T00:00:00"/>
    <s v="INV289003"/>
    <x v="1"/>
    <s v="Male"/>
    <x v="0"/>
    <x v="2"/>
    <x v="5"/>
    <x v="8"/>
    <n v="0"/>
    <n v="166437"/>
    <n v="4"/>
    <n v="201025"/>
    <n v="665748"/>
    <n v="804100"/>
    <n v="138352"/>
    <x v="0"/>
    <x v="9"/>
    <x v="1"/>
  </r>
  <r>
    <d v="2024-10-02T00:00:00"/>
    <s v="INV124628"/>
    <x v="1"/>
    <s v="Female"/>
    <x v="1"/>
    <x v="2"/>
    <x v="2"/>
    <x v="3"/>
    <n v="0"/>
    <n v="302800"/>
    <n v="6"/>
    <n v="367579"/>
    <n v="1816800"/>
    <n v="2205474"/>
    <n v="388674"/>
    <x v="1"/>
    <x v="9"/>
    <x v="1"/>
  </r>
  <r>
    <d v="2024-10-03T00:00:00"/>
    <s v="INV530928"/>
    <x v="1"/>
    <s v="Female"/>
    <x v="2"/>
    <x v="1"/>
    <x v="2"/>
    <x v="9"/>
    <n v="0"/>
    <n v="211165"/>
    <n v="8"/>
    <n v="246283"/>
    <n v="1689320"/>
    <n v="1970264"/>
    <n v="280944"/>
    <x v="2"/>
    <x v="9"/>
    <x v="1"/>
  </r>
  <r>
    <d v="2024-10-04T00:00:00"/>
    <s v="INV524551"/>
    <x v="0"/>
    <s v="Female"/>
    <x v="2"/>
    <x v="1"/>
    <x v="5"/>
    <x v="16"/>
    <n v="0"/>
    <n v="207562"/>
    <n v="4"/>
    <n v="236343"/>
    <n v="830248"/>
    <n v="945372"/>
    <n v="115124"/>
    <x v="3"/>
    <x v="9"/>
    <x v="1"/>
  </r>
  <r>
    <d v="2024-10-05T00:00:00"/>
    <s v="INV787518"/>
    <x v="1"/>
    <s v="Male"/>
    <x v="2"/>
    <x v="2"/>
    <x v="5"/>
    <x v="10"/>
    <n v="0"/>
    <n v="100914"/>
    <n v="6"/>
    <n v="111042"/>
    <n v="605484"/>
    <n v="666252"/>
    <n v="60768"/>
    <x v="4"/>
    <x v="9"/>
    <x v="1"/>
  </r>
  <r>
    <d v="2024-10-06T00:00:00"/>
    <s v="INV675527"/>
    <x v="1"/>
    <s v="Male"/>
    <x v="1"/>
    <x v="0"/>
    <x v="3"/>
    <x v="4"/>
    <n v="0"/>
    <n v="158632"/>
    <n v="2"/>
    <n v="190149"/>
    <n v="317264"/>
    <n v="380298"/>
    <n v="63034"/>
    <x v="5"/>
    <x v="9"/>
    <x v="1"/>
  </r>
  <r>
    <d v="2024-10-07T00:00:00"/>
    <s v="INV448406"/>
    <x v="0"/>
    <s v="Male"/>
    <x v="1"/>
    <x v="1"/>
    <x v="3"/>
    <x v="5"/>
    <n v="0"/>
    <n v="233391"/>
    <n v="1"/>
    <n v="265093"/>
    <n v="233391"/>
    <n v="265093"/>
    <n v="31702"/>
    <x v="6"/>
    <x v="9"/>
    <x v="1"/>
  </r>
  <r>
    <d v="2024-10-08T00:00:00"/>
    <s v="INV511165"/>
    <x v="0"/>
    <s v="Male"/>
    <x v="2"/>
    <x v="2"/>
    <x v="0"/>
    <x v="13"/>
    <n v="0"/>
    <n v="158941"/>
    <n v="5"/>
    <n v="191183"/>
    <n v="794705"/>
    <n v="955915"/>
    <n v="161210"/>
    <x v="7"/>
    <x v="9"/>
    <x v="1"/>
  </r>
  <r>
    <d v="2024-10-09T00:00:00"/>
    <s v="INV587362"/>
    <x v="1"/>
    <s v="Female"/>
    <x v="1"/>
    <x v="1"/>
    <x v="1"/>
    <x v="14"/>
    <n v="0"/>
    <n v="41852"/>
    <n v="7"/>
    <n v="47341"/>
    <n v="292964"/>
    <n v="331387"/>
    <n v="38423"/>
    <x v="8"/>
    <x v="9"/>
    <x v="1"/>
  </r>
  <r>
    <d v="2024-10-10T00:00:00"/>
    <s v="INV361062"/>
    <x v="0"/>
    <s v="Male"/>
    <x v="1"/>
    <x v="0"/>
    <x v="3"/>
    <x v="7"/>
    <n v="7.0000000000000007E-2"/>
    <n v="81350"/>
    <n v="7"/>
    <n v="98729"/>
    <n v="569450"/>
    <n v="642725.78999999992"/>
    <n v="73275.789999999921"/>
    <x v="9"/>
    <x v="9"/>
    <x v="1"/>
  </r>
  <r>
    <d v="2024-10-11T00:00:00"/>
    <s v="INV380177"/>
    <x v="0"/>
    <s v="Female"/>
    <x v="2"/>
    <x v="0"/>
    <x v="5"/>
    <x v="8"/>
    <n v="0"/>
    <n v="121697"/>
    <n v="8"/>
    <n v="139183"/>
    <n v="973576"/>
    <n v="1113464"/>
    <n v="139888"/>
    <x v="10"/>
    <x v="9"/>
    <x v="1"/>
  </r>
  <r>
    <d v="2024-10-12T00:00:00"/>
    <s v="INV987319"/>
    <x v="0"/>
    <s v="Female"/>
    <x v="0"/>
    <x v="1"/>
    <x v="0"/>
    <x v="0"/>
    <n v="0"/>
    <n v="80312"/>
    <n v="1"/>
    <n v="94249"/>
    <n v="80312"/>
    <n v="94249"/>
    <n v="13937"/>
    <x v="11"/>
    <x v="9"/>
    <x v="1"/>
  </r>
  <r>
    <d v="2024-10-13T00:00:00"/>
    <s v="INV692731"/>
    <x v="1"/>
    <s v="Female"/>
    <x v="2"/>
    <x v="2"/>
    <x v="1"/>
    <x v="14"/>
    <n v="0"/>
    <n v="32410"/>
    <n v="7"/>
    <n v="37945"/>
    <n v="226870"/>
    <n v="265615"/>
    <n v="38745"/>
    <x v="12"/>
    <x v="9"/>
    <x v="1"/>
  </r>
  <r>
    <d v="2024-10-14T00:00:00"/>
    <s v="INV198521"/>
    <x v="0"/>
    <s v="Female"/>
    <x v="2"/>
    <x v="0"/>
    <x v="3"/>
    <x v="5"/>
    <n v="0"/>
    <n v="150647"/>
    <n v="8"/>
    <n v="174268"/>
    <n v="1205176"/>
    <n v="1394144"/>
    <n v="188968"/>
    <x v="13"/>
    <x v="9"/>
    <x v="1"/>
  </r>
  <r>
    <d v="2024-10-15T00:00:00"/>
    <s v="INV715571"/>
    <x v="1"/>
    <s v="Male"/>
    <x v="0"/>
    <x v="0"/>
    <x v="0"/>
    <x v="17"/>
    <n v="0"/>
    <n v="196143"/>
    <n v="7"/>
    <n v="227223"/>
    <n v="1373001"/>
    <n v="1590561"/>
    <n v="217560"/>
    <x v="14"/>
    <x v="9"/>
    <x v="1"/>
  </r>
  <r>
    <d v="2024-10-16T00:00:00"/>
    <s v="INV938642"/>
    <x v="1"/>
    <s v="Male"/>
    <x v="2"/>
    <x v="2"/>
    <x v="3"/>
    <x v="7"/>
    <n v="0"/>
    <n v="74483"/>
    <n v="5"/>
    <n v="85709"/>
    <n v="372415"/>
    <n v="428545"/>
    <n v="56130"/>
    <x v="15"/>
    <x v="9"/>
    <x v="1"/>
  </r>
  <r>
    <d v="2024-10-17T00:00:00"/>
    <s v="INV897802"/>
    <x v="0"/>
    <s v="Male"/>
    <x v="0"/>
    <x v="2"/>
    <x v="3"/>
    <x v="7"/>
    <n v="0"/>
    <n v="219743"/>
    <n v="4"/>
    <n v="264049"/>
    <n v="878972"/>
    <n v="1056196"/>
    <n v="177224"/>
    <x v="16"/>
    <x v="9"/>
    <x v="1"/>
  </r>
  <r>
    <d v="2024-10-18T00:00:00"/>
    <s v="INV616133"/>
    <x v="1"/>
    <s v="Male"/>
    <x v="2"/>
    <x v="2"/>
    <x v="1"/>
    <x v="1"/>
    <n v="0"/>
    <n v="86379"/>
    <n v="4"/>
    <n v="102911"/>
    <n v="345516"/>
    <n v="411644"/>
    <n v="66128"/>
    <x v="17"/>
    <x v="9"/>
    <x v="1"/>
  </r>
  <r>
    <d v="2024-10-19T00:00:00"/>
    <s v="INV610803"/>
    <x v="1"/>
    <s v="Male"/>
    <x v="1"/>
    <x v="0"/>
    <x v="1"/>
    <x v="14"/>
    <n v="0"/>
    <n v="29421"/>
    <n v="2"/>
    <n v="32961"/>
    <n v="58842"/>
    <n v="65922"/>
    <n v="7080"/>
    <x v="18"/>
    <x v="9"/>
    <x v="1"/>
  </r>
  <r>
    <d v="2024-10-20T00:00:00"/>
    <s v="INV807925"/>
    <x v="0"/>
    <s v="Male"/>
    <x v="2"/>
    <x v="0"/>
    <x v="1"/>
    <x v="14"/>
    <n v="0.05"/>
    <n v="41553"/>
    <n v="6"/>
    <n v="49303"/>
    <n v="249318"/>
    <n v="281027.09999999998"/>
    <n v="31709.099999999977"/>
    <x v="19"/>
    <x v="9"/>
    <x v="1"/>
  </r>
  <r>
    <d v="2024-10-21T00:00:00"/>
    <s v="INV466350"/>
    <x v="1"/>
    <s v="Male"/>
    <x v="2"/>
    <x v="2"/>
    <x v="1"/>
    <x v="1"/>
    <n v="0"/>
    <n v="37503"/>
    <n v="7"/>
    <n v="42839"/>
    <n v="262521"/>
    <n v="299873"/>
    <n v="37352"/>
    <x v="20"/>
    <x v="9"/>
    <x v="1"/>
  </r>
  <r>
    <d v="2024-10-22T00:00:00"/>
    <s v="INV610800"/>
    <x v="1"/>
    <s v="Male"/>
    <x v="1"/>
    <x v="0"/>
    <x v="5"/>
    <x v="16"/>
    <n v="0"/>
    <n v="172673"/>
    <n v="8"/>
    <n v="193214"/>
    <n v="1381384"/>
    <n v="1545712"/>
    <n v="164328"/>
    <x v="21"/>
    <x v="9"/>
    <x v="1"/>
  </r>
  <r>
    <d v="2024-10-23T00:00:00"/>
    <s v="INV471597"/>
    <x v="1"/>
    <s v="Male"/>
    <x v="2"/>
    <x v="1"/>
    <x v="2"/>
    <x v="9"/>
    <n v="0"/>
    <n v="379824"/>
    <n v="1"/>
    <n v="452398"/>
    <n v="379824"/>
    <n v="452398"/>
    <n v="72574"/>
    <x v="22"/>
    <x v="9"/>
    <x v="1"/>
  </r>
  <r>
    <d v="2024-10-24T00:00:00"/>
    <s v="INV945158"/>
    <x v="1"/>
    <s v="Female"/>
    <x v="1"/>
    <x v="1"/>
    <x v="5"/>
    <x v="8"/>
    <n v="0"/>
    <n v="130137"/>
    <n v="8"/>
    <n v="154964"/>
    <n v="1041096"/>
    <n v="1239712"/>
    <n v="198616"/>
    <x v="23"/>
    <x v="9"/>
    <x v="1"/>
  </r>
  <r>
    <d v="2024-10-25T00:00:00"/>
    <s v="INV977277"/>
    <x v="0"/>
    <s v="Female"/>
    <x v="0"/>
    <x v="0"/>
    <x v="3"/>
    <x v="7"/>
    <n v="0"/>
    <n v="211342"/>
    <n v="8"/>
    <n v="242663"/>
    <n v="1690736"/>
    <n v="1941304"/>
    <n v="250568"/>
    <x v="24"/>
    <x v="9"/>
    <x v="1"/>
  </r>
  <r>
    <d v="2024-10-26T00:00:00"/>
    <s v="INV698989"/>
    <x v="1"/>
    <s v="Female"/>
    <x v="1"/>
    <x v="0"/>
    <x v="4"/>
    <x v="6"/>
    <n v="0"/>
    <n v="268486"/>
    <n v="4"/>
    <n v="296021"/>
    <n v="1073944"/>
    <n v="1184084"/>
    <n v="110140"/>
    <x v="25"/>
    <x v="9"/>
    <x v="1"/>
  </r>
  <r>
    <d v="2024-10-27T00:00:00"/>
    <s v="INV801974"/>
    <x v="1"/>
    <s v="Female"/>
    <x v="1"/>
    <x v="2"/>
    <x v="3"/>
    <x v="4"/>
    <n v="0"/>
    <n v="205311"/>
    <n v="5"/>
    <n v="250253"/>
    <n v="1026555"/>
    <n v="1251265"/>
    <n v="224710"/>
    <x v="26"/>
    <x v="9"/>
    <x v="1"/>
  </r>
  <r>
    <d v="2024-10-28T00:00:00"/>
    <s v="INV685542"/>
    <x v="1"/>
    <s v="Male"/>
    <x v="0"/>
    <x v="1"/>
    <x v="4"/>
    <x v="6"/>
    <n v="0"/>
    <n v="102915"/>
    <n v="4"/>
    <n v="119399"/>
    <n v="411660"/>
    <n v="477596"/>
    <n v="65936"/>
    <x v="27"/>
    <x v="9"/>
    <x v="1"/>
  </r>
  <r>
    <d v="2024-10-29T00:00:00"/>
    <s v="INV871970"/>
    <x v="0"/>
    <s v="Male"/>
    <x v="1"/>
    <x v="1"/>
    <x v="5"/>
    <x v="8"/>
    <n v="0"/>
    <n v="201161"/>
    <n v="7"/>
    <n v="223106"/>
    <n v="1408127"/>
    <n v="1561742"/>
    <n v="153615"/>
    <x v="28"/>
    <x v="9"/>
    <x v="1"/>
  </r>
  <r>
    <d v="2024-10-30T00:00:00"/>
    <s v="INV957071"/>
    <x v="0"/>
    <s v="Female"/>
    <x v="1"/>
    <x v="0"/>
    <x v="2"/>
    <x v="3"/>
    <n v="0"/>
    <n v="159891"/>
    <n v="6"/>
    <n v="186587"/>
    <n v="959346"/>
    <n v="1119522"/>
    <n v="160176"/>
    <x v="29"/>
    <x v="9"/>
    <x v="1"/>
  </r>
  <r>
    <d v="2024-10-31T00:00:00"/>
    <s v="INV308353"/>
    <x v="1"/>
    <s v="Female"/>
    <x v="0"/>
    <x v="2"/>
    <x v="3"/>
    <x v="4"/>
    <n v="0"/>
    <n v="160972"/>
    <n v="5"/>
    <n v="193971"/>
    <n v="804860"/>
    <n v="969855"/>
    <n v="164995"/>
    <x v="30"/>
    <x v="9"/>
    <x v="1"/>
  </r>
  <r>
    <d v="2024-11-01T00:00:00"/>
    <s v="INV867927"/>
    <x v="1"/>
    <s v="Female"/>
    <x v="0"/>
    <x v="1"/>
    <x v="5"/>
    <x v="10"/>
    <n v="0"/>
    <n v="163072"/>
    <n v="2"/>
    <n v="196977"/>
    <n v="326144"/>
    <n v="393954"/>
    <n v="67810"/>
    <x v="0"/>
    <x v="10"/>
    <x v="1"/>
  </r>
  <r>
    <d v="2024-11-02T00:00:00"/>
    <s v="INV455339"/>
    <x v="1"/>
    <s v="Female"/>
    <x v="1"/>
    <x v="0"/>
    <x v="1"/>
    <x v="1"/>
    <n v="0"/>
    <n v="91803"/>
    <n v="8"/>
    <n v="107655"/>
    <n v="734424"/>
    <n v="861240"/>
    <n v="126816"/>
    <x v="1"/>
    <x v="10"/>
    <x v="1"/>
  </r>
  <r>
    <d v="2024-11-03T00:00:00"/>
    <s v="INV359693"/>
    <x v="1"/>
    <s v="Male"/>
    <x v="1"/>
    <x v="2"/>
    <x v="5"/>
    <x v="10"/>
    <n v="0"/>
    <n v="94436"/>
    <n v="7"/>
    <n v="106078"/>
    <n v="661052"/>
    <n v="742546"/>
    <n v="81494"/>
    <x v="2"/>
    <x v="10"/>
    <x v="1"/>
  </r>
  <r>
    <d v="2024-11-04T00:00:00"/>
    <s v="INV679151"/>
    <x v="1"/>
    <s v="Female"/>
    <x v="0"/>
    <x v="1"/>
    <x v="5"/>
    <x v="8"/>
    <n v="0"/>
    <n v="227616"/>
    <n v="8"/>
    <n v="277150"/>
    <n v="1820928"/>
    <n v="2217200"/>
    <n v="396272"/>
    <x v="3"/>
    <x v="10"/>
    <x v="1"/>
  </r>
  <r>
    <d v="2024-11-05T00:00:00"/>
    <s v="INV746135"/>
    <x v="1"/>
    <s v="Female"/>
    <x v="2"/>
    <x v="1"/>
    <x v="4"/>
    <x v="12"/>
    <n v="0"/>
    <n v="117303"/>
    <n v="7"/>
    <n v="136453"/>
    <n v="821121"/>
    <n v="955171"/>
    <n v="134050"/>
    <x v="4"/>
    <x v="10"/>
    <x v="1"/>
  </r>
  <r>
    <d v="2024-11-06T00:00:00"/>
    <s v="INV887870"/>
    <x v="0"/>
    <s v="Male"/>
    <x v="2"/>
    <x v="0"/>
    <x v="2"/>
    <x v="2"/>
    <n v="0"/>
    <n v="270476"/>
    <n v="2"/>
    <n v="329027"/>
    <n v="540952"/>
    <n v="658054"/>
    <n v="117102"/>
    <x v="5"/>
    <x v="10"/>
    <x v="1"/>
  </r>
  <r>
    <d v="2024-11-07T00:00:00"/>
    <s v="INV107939"/>
    <x v="0"/>
    <s v="Male"/>
    <x v="0"/>
    <x v="0"/>
    <x v="1"/>
    <x v="14"/>
    <n v="0"/>
    <n v="60198"/>
    <n v="6"/>
    <n v="72562"/>
    <n v="361188"/>
    <n v="435372"/>
    <n v="74184"/>
    <x v="6"/>
    <x v="10"/>
    <x v="1"/>
  </r>
  <r>
    <d v="2024-11-08T00:00:00"/>
    <s v="INV373784"/>
    <x v="1"/>
    <s v="Female"/>
    <x v="0"/>
    <x v="2"/>
    <x v="3"/>
    <x v="4"/>
    <n v="0"/>
    <n v="196786"/>
    <n v="5"/>
    <n v="226888"/>
    <n v="983930"/>
    <n v="1134440"/>
    <n v="150510"/>
    <x v="7"/>
    <x v="10"/>
    <x v="1"/>
  </r>
  <r>
    <d v="2024-11-09T00:00:00"/>
    <s v="INV444690"/>
    <x v="0"/>
    <s v="Male"/>
    <x v="2"/>
    <x v="2"/>
    <x v="1"/>
    <x v="15"/>
    <n v="0"/>
    <n v="87226"/>
    <n v="6"/>
    <n v="100636"/>
    <n v="523356"/>
    <n v="603816"/>
    <n v="80460"/>
    <x v="8"/>
    <x v="10"/>
    <x v="1"/>
  </r>
  <r>
    <d v="2024-11-10T00:00:00"/>
    <s v="INV433445"/>
    <x v="0"/>
    <s v="Male"/>
    <x v="0"/>
    <x v="0"/>
    <x v="2"/>
    <x v="3"/>
    <n v="0"/>
    <n v="146504"/>
    <n v="4"/>
    <n v="168395"/>
    <n v="586016"/>
    <n v="673580"/>
    <n v="87564"/>
    <x v="9"/>
    <x v="10"/>
    <x v="1"/>
  </r>
  <r>
    <d v="2024-11-11T00:00:00"/>
    <s v="INV254375"/>
    <x v="0"/>
    <s v="Female"/>
    <x v="2"/>
    <x v="2"/>
    <x v="0"/>
    <x v="17"/>
    <n v="0.06"/>
    <n v="52020"/>
    <n v="3"/>
    <n v="62212"/>
    <n v="156060"/>
    <n v="175437.84"/>
    <n v="19377.839999999997"/>
    <x v="10"/>
    <x v="10"/>
    <x v="1"/>
  </r>
  <r>
    <d v="2024-11-12T00:00:00"/>
    <s v="INV382319"/>
    <x v="0"/>
    <s v="Female"/>
    <x v="2"/>
    <x v="0"/>
    <x v="3"/>
    <x v="7"/>
    <n v="0"/>
    <n v="132732"/>
    <n v="3"/>
    <n v="154259"/>
    <n v="398196"/>
    <n v="462777"/>
    <n v="64581"/>
    <x v="11"/>
    <x v="10"/>
    <x v="1"/>
  </r>
  <r>
    <d v="2024-11-13T00:00:00"/>
    <s v="INV731392"/>
    <x v="0"/>
    <s v="Female"/>
    <x v="2"/>
    <x v="1"/>
    <x v="4"/>
    <x v="11"/>
    <n v="0"/>
    <n v="249408"/>
    <n v="8"/>
    <n v="298729"/>
    <n v="1995264"/>
    <n v="2389832"/>
    <n v="394568"/>
    <x v="12"/>
    <x v="10"/>
    <x v="1"/>
  </r>
  <r>
    <d v="2024-11-14T00:00:00"/>
    <s v="INV640932"/>
    <x v="0"/>
    <s v="Female"/>
    <x v="0"/>
    <x v="1"/>
    <x v="2"/>
    <x v="2"/>
    <n v="0"/>
    <n v="314817"/>
    <n v="6"/>
    <n v="369757"/>
    <n v="1888902"/>
    <n v="2218542"/>
    <n v="329640"/>
    <x v="13"/>
    <x v="10"/>
    <x v="1"/>
  </r>
  <r>
    <d v="2024-11-15T00:00:00"/>
    <s v="INV818817"/>
    <x v="1"/>
    <s v="Female"/>
    <x v="0"/>
    <x v="1"/>
    <x v="5"/>
    <x v="8"/>
    <n v="0"/>
    <n v="87872"/>
    <n v="3"/>
    <n v="103755"/>
    <n v="263616"/>
    <n v="311265"/>
    <n v="47649"/>
    <x v="14"/>
    <x v="10"/>
    <x v="1"/>
  </r>
  <r>
    <d v="2024-11-16T00:00:00"/>
    <s v="INV127204"/>
    <x v="0"/>
    <s v="Male"/>
    <x v="0"/>
    <x v="2"/>
    <x v="3"/>
    <x v="7"/>
    <n v="0"/>
    <n v="110088"/>
    <n v="6"/>
    <n v="131937"/>
    <n v="660528"/>
    <n v="791622"/>
    <n v="131094"/>
    <x v="15"/>
    <x v="10"/>
    <x v="1"/>
  </r>
  <r>
    <d v="2024-11-17T00:00:00"/>
    <s v="INV203757"/>
    <x v="0"/>
    <s v="Male"/>
    <x v="0"/>
    <x v="1"/>
    <x v="3"/>
    <x v="4"/>
    <n v="0"/>
    <n v="188299"/>
    <n v="4"/>
    <n v="211156"/>
    <n v="753196"/>
    <n v="844624"/>
    <n v="91428"/>
    <x v="16"/>
    <x v="10"/>
    <x v="1"/>
  </r>
  <r>
    <d v="2024-11-18T00:00:00"/>
    <s v="INV176343"/>
    <x v="0"/>
    <s v="Male"/>
    <x v="1"/>
    <x v="2"/>
    <x v="5"/>
    <x v="8"/>
    <n v="0"/>
    <n v="201628"/>
    <n v="6"/>
    <n v="225483"/>
    <n v="1209768"/>
    <n v="1352898"/>
    <n v="143130"/>
    <x v="17"/>
    <x v="10"/>
    <x v="1"/>
  </r>
  <r>
    <d v="2024-11-19T00:00:00"/>
    <s v="INV647816"/>
    <x v="0"/>
    <s v="Male"/>
    <x v="1"/>
    <x v="1"/>
    <x v="4"/>
    <x v="6"/>
    <n v="0"/>
    <n v="276751"/>
    <n v="5"/>
    <n v="321731"/>
    <n v="1383755"/>
    <n v="1608655"/>
    <n v="224900"/>
    <x v="18"/>
    <x v="10"/>
    <x v="1"/>
  </r>
  <r>
    <d v="2024-11-20T00:00:00"/>
    <s v="INV524827"/>
    <x v="0"/>
    <s v="Female"/>
    <x v="2"/>
    <x v="0"/>
    <x v="3"/>
    <x v="4"/>
    <n v="0"/>
    <n v="112973"/>
    <n v="6"/>
    <n v="126718"/>
    <n v="677838"/>
    <n v="760308"/>
    <n v="82470"/>
    <x v="19"/>
    <x v="10"/>
    <x v="1"/>
  </r>
  <r>
    <d v="2024-11-21T00:00:00"/>
    <s v="INV626324"/>
    <x v="0"/>
    <s v="Female"/>
    <x v="2"/>
    <x v="0"/>
    <x v="3"/>
    <x v="4"/>
    <n v="0"/>
    <n v="129832"/>
    <n v="6"/>
    <n v="155745"/>
    <n v="778992"/>
    <n v="934470"/>
    <n v="155478"/>
    <x v="20"/>
    <x v="10"/>
    <x v="1"/>
  </r>
  <r>
    <d v="2024-11-22T00:00:00"/>
    <s v="INV358875"/>
    <x v="1"/>
    <s v="Male"/>
    <x v="0"/>
    <x v="2"/>
    <x v="3"/>
    <x v="5"/>
    <n v="0"/>
    <n v="182956"/>
    <n v="7"/>
    <n v="212134"/>
    <n v="1280692"/>
    <n v="1484938"/>
    <n v="204246"/>
    <x v="21"/>
    <x v="10"/>
    <x v="1"/>
  </r>
  <r>
    <d v="2024-11-23T00:00:00"/>
    <s v="INV463558"/>
    <x v="1"/>
    <s v="Female"/>
    <x v="0"/>
    <x v="0"/>
    <x v="5"/>
    <x v="10"/>
    <n v="0"/>
    <n v="157597"/>
    <n v="4"/>
    <n v="175791"/>
    <n v="630388"/>
    <n v="703164"/>
    <n v="72776"/>
    <x v="22"/>
    <x v="10"/>
    <x v="1"/>
  </r>
  <r>
    <d v="2024-11-24T00:00:00"/>
    <s v="INV581820"/>
    <x v="1"/>
    <s v="Male"/>
    <x v="2"/>
    <x v="2"/>
    <x v="0"/>
    <x v="17"/>
    <n v="0.05"/>
    <n v="91090"/>
    <n v="6"/>
    <n v="109356"/>
    <n v="546540"/>
    <n v="623329.19999999995"/>
    <n v="76789.199999999953"/>
    <x v="23"/>
    <x v="10"/>
    <x v="1"/>
  </r>
  <r>
    <d v="2024-11-25T00:00:00"/>
    <s v="INV921568"/>
    <x v="1"/>
    <s v="Male"/>
    <x v="2"/>
    <x v="0"/>
    <x v="5"/>
    <x v="16"/>
    <n v="0"/>
    <n v="147308"/>
    <n v="6"/>
    <n v="167669"/>
    <n v="883848"/>
    <n v="1006014"/>
    <n v="122166"/>
    <x v="24"/>
    <x v="10"/>
    <x v="1"/>
  </r>
  <r>
    <d v="2024-11-26T00:00:00"/>
    <s v="INV811251"/>
    <x v="1"/>
    <s v="Female"/>
    <x v="2"/>
    <x v="2"/>
    <x v="2"/>
    <x v="3"/>
    <n v="0"/>
    <n v="359458"/>
    <n v="1"/>
    <n v="403834"/>
    <n v="359458"/>
    <n v="403834"/>
    <n v="44376"/>
    <x v="25"/>
    <x v="10"/>
    <x v="1"/>
  </r>
  <r>
    <d v="2024-11-27T00:00:00"/>
    <s v="INV301834"/>
    <x v="0"/>
    <s v="Female"/>
    <x v="1"/>
    <x v="2"/>
    <x v="5"/>
    <x v="16"/>
    <n v="0"/>
    <n v="158365"/>
    <n v="1"/>
    <n v="191514"/>
    <n v="158365"/>
    <n v="191514"/>
    <n v="33149"/>
    <x v="26"/>
    <x v="10"/>
    <x v="1"/>
  </r>
  <r>
    <d v="2024-11-28T00:00:00"/>
    <s v="INV664431"/>
    <x v="1"/>
    <s v="Female"/>
    <x v="0"/>
    <x v="0"/>
    <x v="2"/>
    <x v="9"/>
    <n v="0"/>
    <n v="255313"/>
    <n v="5"/>
    <n v="289544"/>
    <n v="1276565"/>
    <n v="1447720"/>
    <n v="171155"/>
    <x v="27"/>
    <x v="10"/>
    <x v="1"/>
  </r>
  <r>
    <d v="2024-11-29T00:00:00"/>
    <s v="INV485098"/>
    <x v="0"/>
    <s v="Male"/>
    <x v="0"/>
    <x v="1"/>
    <x v="3"/>
    <x v="4"/>
    <n v="0"/>
    <n v="190346"/>
    <n v="4"/>
    <n v="228453"/>
    <n v="761384"/>
    <n v="913812"/>
    <n v="152428"/>
    <x v="28"/>
    <x v="10"/>
    <x v="1"/>
  </r>
  <r>
    <d v="2024-11-30T00:00:00"/>
    <s v="INV416743"/>
    <x v="1"/>
    <s v="Female"/>
    <x v="2"/>
    <x v="0"/>
    <x v="5"/>
    <x v="16"/>
    <n v="0"/>
    <n v="134095"/>
    <n v="5"/>
    <n v="162778"/>
    <n v="670475"/>
    <n v="813890"/>
    <n v="143415"/>
    <x v="29"/>
    <x v="10"/>
    <x v="1"/>
  </r>
  <r>
    <d v="2024-12-01T00:00:00"/>
    <s v="INV423591"/>
    <x v="0"/>
    <s v="Male"/>
    <x v="0"/>
    <x v="2"/>
    <x v="1"/>
    <x v="1"/>
    <n v="0"/>
    <n v="59842"/>
    <n v="5"/>
    <n v="72920"/>
    <n v="299210"/>
    <n v="364600"/>
    <n v="65390"/>
    <x v="0"/>
    <x v="11"/>
    <x v="1"/>
  </r>
  <r>
    <d v="2024-12-02T00:00:00"/>
    <s v="INV330995"/>
    <x v="0"/>
    <s v="Male"/>
    <x v="0"/>
    <x v="0"/>
    <x v="5"/>
    <x v="10"/>
    <n v="0"/>
    <n v="163253"/>
    <n v="7"/>
    <n v="198832"/>
    <n v="1142771"/>
    <n v="1391824"/>
    <n v="249053"/>
    <x v="1"/>
    <x v="11"/>
    <x v="1"/>
  </r>
  <r>
    <d v="2024-12-03T00:00:00"/>
    <s v="INV257472"/>
    <x v="0"/>
    <s v="Male"/>
    <x v="0"/>
    <x v="0"/>
    <x v="4"/>
    <x v="11"/>
    <n v="0"/>
    <n v="286168"/>
    <n v="3"/>
    <n v="330508"/>
    <n v="858504"/>
    <n v="991524"/>
    <n v="133020"/>
    <x v="2"/>
    <x v="11"/>
    <x v="1"/>
  </r>
  <r>
    <d v="2024-12-04T00:00:00"/>
    <s v="INV113156"/>
    <x v="1"/>
    <s v="Female"/>
    <x v="2"/>
    <x v="0"/>
    <x v="5"/>
    <x v="8"/>
    <n v="0"/>
    <n v="166650"/>
    <n v="5"/>
    <n v="194775"/>
    <n v="833250"/>
    <n v="973875"/>
    <n v="140625"/>
    <x v="3"/>
    <x v="11"/>
    <x v="1"/>
  </r>
  <r>
    <d v="2024-12-05T00:00:00"/>
    <s v="INV204600"/>
    <x v="0"/>
    <s v="Male"/>
    <x v="0"/>
    <x v="2"/>
    <x v="4"/>
    <x v="6"/>
    <n v="0"/>
    <n v="205166"/>
    <n v="6"/>
    <n v="241549"/>
    <n v="1230996"/>
    <n v="1449294"/>
    <n v="218298"/>
    <x v="4"/>
    <x v="11"/>
    <x v="1"/>
  </r>
  <r>
    <d v="2024-12-06T00:00:00"/>
    <s v="INV716524"/>
    <x v="1"/>
    <s v="Male"/>
    <x v="1"/>
    <x v="2"/>
    <x v="1"/>
    <x v="14"/>
    <n v="0"/>
    <n v="80164"/>
    <n v="7"/>
    <n v="89524"/>
    <n v="561148"/>
    <n v="626668"/>
    <n v="65520"/>
    <x v="5"/>
    <x v="11"/>
    <x v="1"/>
  </r>
  <r>
    <d v="2024-12-07T00:00:00"/>
    <s v="INV912015"/>
    <x v="1"/>
    <s v="Female"/>
    <x v="1"/>
    <x v="1"/>
    <x v="2"/>
    <x v="3"/>
    <n v="0"/>
    <n v="218228"/>
    <n v="1"/>
    <n v="255440"/>
    <n v="218228"/>
    <n v="255440"/>
    <n v="37212"/>
    <x v="6"/>
    <x v="11"/>
    <x v="1"/>
  </r>
  <r>
    <d v="2024-12-08T00:00:00"/>
    <s v="INV646780"/>
    <x v="1"/>
    <s v="Female"/>
    <x v="1"/>
    <x v="2"/>
    <x v="2"/>
    <x v="9"/>
    <n v="0"/>
    <n v="233632"/>
    <n v="3"/>
    <n v="282241"/>
    <n v="700896"/>
    <n v="846723"/>
    <n v="145827"/>
    <x v="7"/>
    <x v="11"/>
    <x v="1"/>
  </r>
  <r>
    <d v="2024-12-09T00:00:00"/>
    <s v="INV924176"/>
    <x v="0"/>
    <s v="Female"/>
    <x v="2"/>
    <x v="0"/>
    <x v="3"/>
    <x v="4"/>
    <n v="0"/>
    <n v="206443"/>
    <n v="8"/>
    <n v="229393"/>
    <n v="1651544"/>
    <n v="1835144"/>
    <n v="183600"/>
    <x v="8"/>
    <x v="11"/>
    <x v="1"/>
  </r>
  <r>
    <d v="2024-12-10T00:00:00"/>
    <s v="INV322829"/>
    <x v="0"/>
    <s v="Male"/>
    <x v="2"/>
    <x v="0"/>
    <x v="2"/>
    <x v="9"/>
    <n v="0"/>
    <n v="210004"/>
    <n v="1"/>
    <n v="244150"/>
    <n v="210004"/>
    <n v="244150"/>
    <n v="34146"/>
    <x v="9"/>
    <x v="11"/>
    <x v="1"/>
  </r>
  <r>
    <d v="2024-12-11T00:00:00"/>
    <s v="INV926332"/>
    <x v="1"/>
    <s v="Male"/>
    <x v="2"/>
    <x v="2"/>
    <x v="5"/>
    <x v="8"/>
    <n v="0"/>
    <n v="237326"/>
    <n v="3"/>
    <n v="265033"/>
    <n v="711978"/>
    <n v="795099"/>
    <n v="83121"/>
    <x v="10"/>
    <x v="11"/>
    <x v="1"/>
  </r>
  <r>
    <d v="2024-12-12T00:00:00"/>
    <s v="INV927637"/>
    <x v="0"/>
    <s v="Female"/>
    <x v="1"/>
    <x v="2"/>
    <x v="2"/>
    <x v="3"/>
    <n v="0.05"/>
    <n v="190397"/>
    <n v="1"/>
    <n v="219285"/>
    <n v="190397"/>
    <n v="208320.75"/>
    <n v="17923.75"/>
    <x v="11"/>
    <x v="11"/>
    <x v="1"/>
  </r>
  <r>
    <d v="2024-12-13T00:00:00"/>
    <s v="INV925886"/>
    <x v="0"/>
    <s v="Male"/>
    <x v="0"/>
    <x v="0"/>
    <x v="0"/>
    <x v="0"/>
    <n v="0"/>
    <n v="141349"/>
    <n v="7"/>
    <n v="160926"/>
    <n v="989443"/>
    <n v="1126482"/>
    <n v="137039"/>
    <x v="12"/>
    <x v="11"/>
    <x v="1"/>
  </r>
  <r>
    <d v="2024-12-14T00:00:00"/>
    <s v="INV175016"/>
    <x v="0"/>
    <s v="Male"/>
    <x v="2"/>
    <x v="1"/>
    <x v="3"/>
    <x v="7"/>
    <n v="0"/>
    <n v="245709"/>
    <n v="3"/>
    <n v="293533"/>
    <n v="737127"/>
    <n v="880599"/>
    <n v="143472"/>
    <x v="13"/>
    <x v="11"/>
    <x v="1"/>
  </r>
  <r>
    <d v="2024-12-15T00:00:00"/>
    <s v="INV366153"/>
    <x v="1"/>
    <s v="Male"/>
    <x v="0"/>
    <x v="2"/>
    <x v="4"/>
    <x v="11"/>
    <n v="0"/>
    <n v="281435"/>
    <n v="3"/>
    <n v="334075"/>
    <n v="844305"/>
    <n v="1002225"/>
    <n v="157920"/>
    <x v="14"/>
    <x v="11"/>
    <x v="1"/>
  </r>
  <r>
    <d v="2024-12-16T00:00:00"/>
    <s v="INV843465"/>
    <x v="1"/>
    <s v="Male"/>
    <x v="2"/>
    <x v="2"/>
    <x v="3"/>
    <x v="7"/>
    <n v="0"/>
    <n v="176029"/>
    <n v="4"/>
    <n v="196351"/>
    <n v="704116"/>
    <n v="785404"/>
    <n v="81288"/>
    <x v="15"/>
    <x v="11"/>
    <x v="1"/>
  </r>
  <r>
    <d v="2024-12-17T00:00:00"/>
    <s v="INV745827"/>
    <x v="1"/>
    <s v="Male"/>
    <x v="1"/>
    <x v="1"/>
    <x v="0"/>
    <x v="17"/>
    <n v="0"/>
    <n v="92819"/>
    <n v="4"/>
    <n v="111069"/>
    <n v="371276"/>
    <n v="444276"/>
    <n v="73000"/>
    <x v="16"/>
    <x v="11"/>
    <x v="1"/>
  </r>
  <r>
    <d v="2024-12-18T00:00:00"/>
    <s v="INV558509"/>
    <x v="1"/>
    <s v="Male"/>
    <x v="2"/>
    <x v="2"/>
    <x v="1"/>
    <x v="1"/>
    <n v="0"/>
    <n v="78915"/>
    <n v="4"/>
    <n v="94005"/>
    <n v="315660"/>
    <n v="376020"/>
    <n v="60360"/>
    <x v="17"/>
    <x v="11"/>
    <x v="1"/>
  </r>
  <r>
    <d v="2024-12-19T00:00:00"/>
    <s v="INV422429"/>
    <x v="0"/>
    <s v="Female"/>
    <x v="1"/>
    <x v="2"/>
    <x v="0"/>
    <x v="17"/>
    <n v="0"/>
    <n v="90378"/>
    <n v="6"/>
    <n v="109481"/>
    <n v="542268"/>
    <n v="656886"/>
    <n v="114618"/>
    <x v="18"/>
    <x v="11"/>
    <x v="1"/>
  </r>
  <r>
    <d v="2024-12-20T00:00:00"/>
    <s v="INV531723"/>
    <x v="1"/>
    <s v="Male"/>
    <x v="2"/>
    <x v="2"/>
    <x v="5"/>
    <x v="8"/>
    <n v="0"/>
    <n v="178968"/>
    <n v="4"/>
    <n v="208308"/>
    <n v="715872"/>
    <n v="833232"/>
    <n v="117360"/>
    <x v="19"/>
    <x v="11"/>
    <x v="1"/>
  </r>
  <r>
    <d v="2024-12-21T00:00:00"/>
    <s v="INV155768"/>
    <x v="1"/>
    <s v="Male"/>
    <x v="1"/>
    <x v="2"/>
    <x v="0"/>
    <x v="13"/>
    <n v="0"/>
    <n v="94040"/>
    <n v="8"/>
    <n v="104038"/>
    <n v="752320"/>
    <n v="832304"/>
    <n v="79984"/>
    <x v="20"/>
    <x v="11"/>
    <x v="1"/>
  </r>
  <r>
    <d v="2024-12-22T00:00:00"/>
    <s v="INV140247"/>
    <x v="1"/>
    <s v="Female"/>
    <x v="1"/>
    <x v="2"/>
    <x v="3"/>
    <x v="4"/>
    <n v="0"/>
    <n v="81217"/>
    <n v="4"/>
    <n v="95063"/>
    <n v="324868"/>
    <n v="380252"/>
    <n v="55384"/>
    <x v="21"/>
    <x v="11"/>
    <x v="1"/>
  </r>
  <r>
    <d v="2024-12-23T00:00:00"/>
    <s v="INV981422"/>
    <x v="1"/>
    <s v="Male"/>
    <x v="2"/>
    <x v="2"/>
    <x v="3"/>
    <x v="4"/>
    <n v="0"/>
    <n v="173594"/>
    <n v="3"/>
    <n v="197467"/>
    <n v="520782"/>
    <n v="592401"/>
    <n v="71619"/>
    <x v="22"/>
    <x v="11"/>
    <x v="1"/>
  </r>
  <r>
    <d v="2024-12-24T00:00:00"/>
    <s v="INV882928"/>
    <x v="0"/>
    <s v="Male"/>
    <x v="2"/>
    <x v="0"/>
    <x v="3"/>
    <x v="4"/>
    <n v="0"/>
    <n v="166446"/>
    <n v="2"/>
    <n v="199747"/>
    <n v="332892"/>
    <n v="399494"/>
    <n v="66602"/>
    <x v="23"/>
    <x v="11"/>
    <x v="1"/>
  </r>
  <r>
    <d v="2024-12-25T00:00:00"/>
    <s v="INV746056"/>
    <x v="1"/>
    <s v="Female"/>
    <x v="0"/>
    <x v="2"/>
    <x v="0"/>
    <x v="0"/>
    <n v="0.06"/>
    <n v="51127"/>
    <n v="1"/>
    <n v="56966"/>
    <n v="51127"/>
    <n v="53548.039999999994"/>
    <n v="2421.0399999999936"/>
    <x v="24"/>
    <x v="11"/>
    <x v="1"/>
  </r>
  <r>
    <d v="2024-12-26T00:00:00"/>
    <s v="INV494800"/>
    <x v="0"/>
    <s v="Male"/>
    <x v="0"/>
    <x v="0"/>
    <x v="1"/>
    <x v="14"/>
    <n v="0"/>
    <n v="38619"/>
    <n v="6"/>
    <n v="46822"/>
    <n v="231714"/>
    <n v="280932"/>
    <n v="49218"/>
    <x v="25"/>
    <x v="11"/>
    <x v="1"/>
  </r>
  <r>
    <d v="2024-12-27T00:00:00"/>
    <s v="INV840392"/>
    <x v="1"/>
    <s v="Male"/>
    <x v="0"/>
    <x v="1"/>
    <x v="3"/>
    <x v="4"/>
    <n v="0"/>
    <n v="240817"/>
    <n v="6"/>
    <n v="265836"/>
    <n v="1444902"/>
    <n v="1595016"/>
    <n v="150114"/>
    <x v="26"/>
    <x v="11"/>
    <x v="1"/>
  </r>
  <r>
    <d v="2024-12-28T00:00:00"/>
    <s v="INV225178"/>
    <x v="1"/>
    <s v="Female"/>
    <x v="0"/>
    <x v="0"/>
    <x v="4"/>
    <x v="12"/>
    <n v="0"/>
    <n v="197106"/>
    <n v="7"/>
    <n v="220395"/>
    <n v="1379742"/>
    <n v="1542765"/>
    <n v="163023"/>
    <x v="27"/>
    <x v="11"/>
    <x v="1"/>
  </r>
  <r>
    <d v="2024-12-29T00:00:00"/>
    <s v="INV648514"/>
    <x v="1"/>
    <s v="Male"/>
    <x v="0"/>
    <x v="0"/>
    <x v="4"/>
    <x v="12"/>
    <n v="0"/>
    <n v="197607"/>
    <n v="1"/>
    <n v="238063"/>
    <n v="197607"/>
    <n v="238063"/>
    <n v="40456"/>
    <x v="28"/>
    <x v="11"/>
    <x v="1"/>
  </r>
  <r>
    <d v="2024-12-30T00:00:00"/>
    <s v="INV583931"/>
    <x v="1"/>
    <s v="Female"/>
    <x v="0"/>
    <x v="0"/>
    <x v="1"/>
    <x v="1"/>
    <n v="0"/>
    <n v="91207"/>
    <n v="1"/>
    <n v="109111"/>
    <n v="91207"/>
    <n v="109111"/>
    <n v="17904"/>
    <x v="29"/>
    <x v="11"/>
    <x v="1"/>
  </r>
  <r>
    <d v="2024-12-31T00:00:00"/>
    <s v="INV573922"/>
    <x v="1"/>
    <s v="Female"/>
    <x v="0"/>
    <x v="0"/>
    <x v="3"/>
    <x v="7"/>
    <n v="0"/>
    <n v="241203"/>
    <n v="4"/>
    <n v="277817"/>
    <n v="964812"/>
    <n v="1111268"/>
    <n v="146456"/>
    <x v="3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D2979-66FD-41FF-AF3F-5B96C544A74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R1:T7" firstHeaderRow="0"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1"/>
        <item x="2"/>
        <item x="0"/>
        <item t="default"/>
      </items>
    </pivotField>
    <pivotField compact="0" outline="0" showAll="0">
      <items count="4">
        <item x="0"/>
        <item x="2"/>
        <item x="1"/>
        <item t="default"/>
      </items>
    </pivotField>
    <pivotField axis="axisRow" compact="0" outline="0" showAll="0">
      <items count="7">
        <item x="4"/>
        <item x="3"/>
        <item x="1"/>
        <item x="0"/>
        <item x="5"/>
        <item x="2"/>
        <item t="default"/>
      </items>
    </pivotField>
    <pivotField compact="0" outline="0" showAll="0"/>
    <pivotField compact="0" numFmtId="9" outline="0" showAll="0"/>
    <pivotField compact="0" numFmtId="164" outline="0" showAll="0"/>
    <pivotField dataField="1" compact="0" outline="0" showAll="0"/>
    <pivotField compact="0" numFmtId="164" outline="0" showAll="0"/>
    <pivotField compact="0" numFmtId="164" outline="0" showAll="0"/>
    <pivotField dataField="1" compact="0" numFmtId="164"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6"/>
  </rowFields>
  <rowItems count="6">
    <i>
      <x/>
    </i>
    <i>
      <x v="1"/>
    </i>
    <i>
      <x v="2"/>
    </i>
    <i>
      <x v="3"/>
    </i>
    <i>
      <x v="4"/>
    </i>
    <i>
      <x v="5"/>
    </i>
  </rowItems>
  <colFields count="1">
    <field x="-2"/>
  </colFields>
  <colItems count="2">
    <i>
      <x/>
    </i>
    <i i="1">
      <x v="1"/>
    </i>
  </colItems>
  <dataFields count="2">
    <dataField name="Sum of Sales" fld="13" baseField="0" baseItem="0" numFmtId="164"/>
    <dataField name="Sum of Quantity" fld="10"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2FBAAD-AAE2-4B8B-B120-DAB324CB8692}"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C2" firstHeaderRow="0" firstDataRow="1" firstDataCol="0"/>
  <pivotFields count="18">
    <pivotField numFmtId="14" showAll="0"/>
    <pivotField showAll="0"/>
    <pivotField showAll="0">
      <items count="3">
        <item x="1"/>
        <item x="0"/>
        <item t="default"/>
      </items>
    </pivotField>
    <pivotField showAll="0"/>
    <pivotField showAll="0">
      <items count="4">
        <item x="1"/>
        <item x="2"/>
        <item x="0"/>
        <item t="default"/>
      </items>
    </pivotField>
    <pivotField showAll="0">
      <items count="4">
        <item x="0"/>
        <item x="2"/>
        <item x="1"/>
        <item t="default"/>
      </items>
    </pivotField>
    <pivotField showAll="0">
      <items count="7">
        <item x="4"/>
        <item x="3"/>
        <item x="1"/>
        <item x="0"/>
        <item x="5"/>
        <item x="2"/>
        <item t="default"/>
      </items>
    </pivotField>
    <pivotField showAll="0"/>
    <pivotField numFmtId="9" showAll="0"/>
    <pivotField numFmtId="164" showAll="0"/>
    <pivotField showAll="0"/>
    <pivotField numFmtId="164" showAll="0"/>
    <pivotField dataField="1" numFmtId="164" showAll="0"/>
    <pivotField dataField="1" numFmtId="164" showAll="0"/>
    <pivotField dataField="1" numFmtId="164"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3">
    <i>
      <x/>
    </i>
    <i i="1">
      <x v="1"/>
    </i>
    <i i="2">
      <x v="2"/>
    </i>
  </colItems>
  <dataFields count="3">
    <dataField name="Sum of Cogs" fld="12" baseField="0" baseItem="0" numFmtId="164"/>
    <dataField name="Sum of Sales" fld="13" baseField="0" baseItem="0" numFmtId="164"/>
    <dataField name="Sum of Profit" fld="1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9CCDAC-6BEC-4099-9BBE-7D3CEC07F4B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H1:K13" firstHeaderRow="0"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1"/>
        <item x="2"/>
        <item x="0"/>
        <item t="default"/>
      </items>
    </pivotField>
    <pivotField compact="0" outline="0" showAll="0">
      <items count="4">
        <item x="0"/>
        <item x="2"/>
        <item x="1"/>
        <item t="default"/>
      </items>
    </pivotField>
    <pivotField compact="0" outline="0" showAll="0">
      <items count="7">
        <item x="4"/>
        <item x="3"/>
        <item x="1"/>
        <item x="0"/>
        <item x="5"/>
        <item x="2"/>
        <item t="default"/>
      </items>
    </pivotField>
    <pivotField compact="0" outline="0" showAll="0"/>
    <pivotField compact="0" numFmtId="9" outline="0" showAll="0"/>
    <pivotField compact="0" numFmtId="164" outline="0" showAll="0"/>
    <pivotField compact="0" outline="0" showAll="0"/>
    <pivotField compact="0" numFmtId="164" outline="0" showAll="0"/>
    <pivotField dataField="1" compact="0" numFmtId="164" outline="0" showAll="0"/>
    <pivotField dataField="1" compact="0" numFmtId="164" outline="0" showAll="0"/>
    <pivotField dataField="1" compact="0" numFmtId="164"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6"/>
  </rowFields>
  <rowItems count="12">
    <i>
      <x/>
    </i>
    <i>
      <x v="1"/>
    </i>
    <i>
      <x v="2"/>
    </i>
    <i>
      <x v="3"/>
    </i>
    <i>
      <x v="4"/>
    </i>
    <i>
      <x v="5"/>
    </i>
    <i>
      <x v="6"/>
    </i>
    <i>
      <x v="7"/>
    </i>
    <i>
      <x v="8"/>
    </i>
    <i>
      <x v="9"/>
    </i>
    <i>
      <x v="10"/>
    </i>
    <i>
      <x v="11"/>
    </i>
  </rowItems>
  <colFields count="1">
    <field x="-2"/>
  </colFields>
  <colItems count="3">
    <i>
      <x/>
    </i>
    <i i="1">
      <x v="1"/>
    </i>
    <i i="2">
      <x v="2"/>
    </i>
  </colItems>
  <dataFields count="3">
    <dataField name="Sum of Cogs" fld="12" baseField="0" baseItem="0" numFmtId="164"/>
    <dataField name="Sum of Sales" fld="13" baseField="0" baseItem="0" numFmtId="164"/>
    <dataField name="Sum of Profit" fld="1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D5F85-8A09-4A6D-85B0-F743BF4B7002}"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Y1:AA19" firstHeaderRow="0"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1"/>
        <item x="2"/>
        <item x="0"/>
        <item t="default"/>
      </items>
    </pivotField>
    <pivotField compact="0" outline="0" showAll="0">
      <items count="4">
        <item x="0"/>
        <item x="2"/>
        <item x="1"/>
        <item t="default"/>
      </items>
    </pivotField>
    <pivotField compact="0" outline="0" showAll="0">
      <items count="7">
        <item x="4"/>
        <item x="3"/>
        <item x="1"/>
        <item x="0"/>
        <item x="5"/>
        <item x="2"/>
        <item t="default"/>
      </items>
    </pivotField>
    <pivotField axis="axisRow" compact="0" outline="0" showAll="0">
      <items count="19">
        <item x="2"/>
        <item x="15"/>
        <item x="8"/>
        <item x="1"/>
        <item x="17"/>
        <item x="11"/>
        <item x="14"/>
        <item x="13"/>
        <item x="4"/>
        <item x="12"/>
        <item x="6"/>
        <item x="0"/>
        <item x="3"/>
        <item x="16"/>
        <item x="5"/>
        <item x="9"/>
        <item x="10"/>
        <item x="7"/>
        <item t="default"/>
      </items>
    </pivotField>
    <pivotField compact="0" numFmtId="9" outline="0" showAll="0"/>
    <pivotField compact="0" numFmtId="164" outline="0" showAll="0"/>
    <pivotField dataField="1" compact="0" outline="0" showAll="0"/>
    <pivotField compact="0" numFmtId="164" outline="0" showAll="0"/>
    <pivotField compact="0" numFmtId="164" outline="0" showAll="0"/>
    <pivotField dataField="1" compact="0" numFmtId="164"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7"/>
  </rowFields>
  <rowItems count="18">
    <i>
      <x/>
    </i>
    <i>
      <x v="1"/>
    </i>
    <i>
      <x v="2"/>
    </i>
    <i>
      <x v="3"/>
    </i>
    <i>
      <x v="4"/>
    </i>
    <i>
      <x v="5"/>
    </i>
    <i>
      <x v="6"/>
    </i>
    <i>
      <x v="7"/>
    </i>
    <i>
      <x v="8"/>
    </i>
    <i>
      <x v="9"/>
    </i>
    <i>
      <x v="10"/>
    </i>
    <i>
      <x v="11"/>
    </i>
    <i>
      <x v="12"/>
    </i>
    <i>
      <x v="13"/>
    </i>
    <i>
      <x v="14"/>
    </i>
    <i>
      <x v="15"/>
    </i>
    <i>
      <x v="16"/>
    </i>
    <i>
      <x v="17"/>
    </i>
  </rowItems>
  <colFields count="1">
    <field x="-2"/>
  </colFields>
  <colItems count="2">
    <i>
      <x/>
    </i>
    <i i="1">
      <x v="1"/>
    </i>
  </colItems>
  <dataFields count="2">
    <dataField name="Sum of Sales" fld="13" baseField="0" baseItem="0" numFmtId="164"/>
    <dataField name="Sum of Quantity"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7B798A-D80B-4268-BDC1-1961188A789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L1:AM4" firstHeaderRow="1"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axis="axisRow" compact="0" outline="0" showAll="0">
      <items count="4">
        <item x="1"/>
        <item x="2"/>
        <item x="0"/>
        <item t="default"/>
      </items>
    </pivotField>
    <pivotField compact="0" outline="0" showAll="0">
      <items count="4">
        <item x="0"/>
        <item x="2"/>
        <item x="1"/>
        <item t="default"/>
      </items>
    </pivotField>
    <pivotField compact="0" outline="0" showAll="0">
      <items count="7">
        <item x="4"/>
        <item x="3"/>
        <item x="1"/>
        <item x="0"/>
        <item x="5"/>
        <item x="2"/>
        <item t="default"/>
      </items>
    </pivotField>
    <pivotField compact="0" outline="0" showAll="0"/>
    <pivotField compact="0" numFmtId="9"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4"/>
  </rowFields>
  <rowItems count="3">
    <i>
      <x/>
    </i>
    <i>
      <x v="1"/>
    </i>
    <i>
      <x v="2"/>
    </i>
  </rowItems>
  <colItems count="1">
    <i/>
  </colItems>
  <dataFields count="1">
    <dataField name="Sum of Sales" fld="13" baseField="0" baseItem="0" numFmtId="164"/>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9"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84B02F-399C-4DE3-BACC-D20D124A86BF}"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I1:AJ3" firstHeaderRow="1" firstDataRow="1" firstDataCol="1"/>
  <pivotFields count="18">
    <pivotField compact="0" numFmtId="14" outline="0" showAll="0"/>
    <pivotField compact="0" outline="0" showAll="0"/>
    <pivotField axis="axisRow" compact="0" outline="0" showAll="0">
      <items count="3">
        <item x="1"/>
        <item x="0"/>
        <item t="default"/>
      </items>
    </pivotField>
    <pivotField compact="0" outline="0" showAll="0"/>
    <pivotField compact="0" outline="0" showAll="0">
      <items count="4">
        <item x="1"/>
        <item x="2"/>
        <item x="0"/>
        <item t="default"/>
      </items>
    </pivotField>
    <pivotField compact="0" outline="0" showAll="0">
      <items count="4">
        <item x="0"/>
        <item x="2"/>
        <item x="1"/>
        <item t="default"/>
      </items>
    </pivotField>
    <pivotField compact="0" outline="0" showAll="0">
      <items count="7">
        <item x="4"/>
        <item x="3"/>
        <item x="1"/>
        <item x="0"/>
        <item x="5"/>
        <item x="2"/>
        <item t="default"/>
      </items>
    </pivotField>
    <pivotField compact="0" outline="0" showAll="0"/>
    <pivotField compact="0" numFmtId="9"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2"/>
  </rowFields>
  <rowItems count="2">
    <i>
      <x/>
    </i>
    <i>
      <x v="1"/>
    </i>
  </rowItems>
  <colItems count="1">
    <i/>
  </colItems>
  <dataFields count="1">
    <dataField name="Sum of Sales" fld="13" baseField="0" baseItem="0" numFmtId="164"/>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83FB4C-DF47-430B-904C-2F28F432CB4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F1:AG4" firstHeaderRow="1"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1"/>
        <item x="2"/>
        <item x="0"/>
        <item t="default"/>
      </items>
    </pivotField>
    <pivotField axis="axisRow" compact="0" outline="0" showAll="0">
      <items count="4">
        <item x="0"/>
        <item x="2"/>
        <item x="1"/>
        <item t="default"/>
      </items>
    </pivotField>
    <pivotField compact="0" outline="0" showAll="0">
      <items count="7">
        <item x="4"/>
        <item x="3"/>
        <item x="1"/>
        <item x="0"/>
        <item x="5"/>
        <item x="2"/>
        <item t="default"/>
      </items>
    </pivotField>
    <pivotField compact="0" outline="0" showAll="0"/>
    <pivotField compact="0" numFmtId="9"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numFmtId="164" outline="0" showAll="0"/>
    <pivotField compact="0"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5"/>
  </rowFields>
  <rowItems count="3">
    <i>
      <x/>
    </i>
    <i>
      <x v="1"/>
    </i>
    <i>
      <x v="2"/>
    </i>
  </rowItems>
  <colItems count="1">
    <i/>
  </colItems>
  <dataFields count="1">
    <dataField name="Sum of Sales" fld="13" baseField="0" baseItem="0" numFmtId="164"/>
  </dataFields>
  <chartFormats count="5">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 chart="6" format="1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CE80D9-EEB9-4A5F-A3A1-987F6B418B5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E1:F32" firstHeaderRow="1" firstDataRow="1" firstDataCol="1"/>
  <pivotFields count="18">
    <pivotField compact="0" numFmtId="14" outline="0" showAll="0"/>
    <pivotField compact="0" outline="0" showAll="0"/>
    <pivotField compact="0" outline="0" showAll="0">
      <items count="3">
        <item x="1"/>
        <item x="0"/>
        <item t="default"/>
      </items>
    </pivotField>
    <pivotField compact="0" outline="0" showAll="0"/>
    <pivotField compact="0" outline="0" showAll="0">
      <items count="4">
        <item x="1"/>
        <item x="2"/>
        <item x="0"/>
        <item t="default"/>
      </items>
    </pivotField>
    <pivotField compact="0" outline="0" showAll="0">
      <items count="4">
        <item x="0"/>
        <item x="2"/>
        <item x="1"/>
        <item t="default"/>
      </items>
    </pivotField>
    <pivotField compact="0" outline="0" showAll="0">
      <items count="7">
        <item x="4"/>
        <item x="3"/>
        <item x="1"/>
        <item x="0"/>
        <item x="5"/>
        <item x="2"/>
        <item t="default"/>
      </items>
    </pivotField>
    <pivotField compact="0" outline="0" showAll="0"/>
    <pivotField compact="0" numFmtId="9" outline="0" showAll="0"/>
    <pivotField compact="0" numFmtId="164" outline="0" showAll="0"/>
    <pivotField compact="0" outline="0" showAll="0"/>
    <pivotField compact="0" numFmtId="164" outline="0" showAll="0"/>
    <pivotField compact="0" numFmtId="164" outline="0" showAll="0"/>
    <pivotField dataField="1" compact="0" numFmtId="164" outline="0" showAll="0"/>
    <pivotField compact="0" numFmtId="164" outline="0" showAll="0"/>
    <pivotField axis="axisRow" compact="0"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1">
    <field x="15"/>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ales" fld="13" baseField="0" baseItem="0" numFmtId="164"/>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ED3DB5-2668-41DC-AA3F-D1D4B994C6E4}" autoFormatId="16" applyNumberFormats="0" applyBorderFormats="0" applyFontFormats="0" applyPatternFormats="0" applyAlignmentFormats="0" applyWidthHeightFormats="0">
  <queryTableRefresh nextId="25" unboundColumnsRight="6">
    <queryTableFields count="18">
      <queryTableField id="1" name="Date" tableColumnId="1"/>
      <queryTableField id="2" name="Invoice ID" tableColumnId="2"/>
      <queryTableField id="4" name="Customer Type" tableColumnId="4"/>
      <queryTableField id="5" name="Gender" tableColumnId="5"/>
      <queryTableField id="6" name="Payment Method" tableColumnId="6"/>
      <queryTableField id="7" name="City" tableColumnId="7"/>
      <queryTableField id="10" name="Product Line" tableColumnId="10"/>
      <queryTableField id="11" name="Product Name" tableColumnId="11"/>
      <queryTableField id="12" name="% Discount" tableColumnId="12"/>
      <queryTableField id="13" name="Cost" tableColumnId="13"/>
      <queryTableField id="14" name="Quantity" tableColumnId="14"/>
      <queryTableField id="15" name="Unit Price" tableColumnId="15"/>
      <queryTableField id="18" dataBound="0" tableColumnId="18"/>
      <queryTableField id="19" dataBound="0" tableColumnId="19"/>
      <queryTableField id="23" dataBound="0" tableColumnId="23"/>
      <queryTableField id="20" dataBound="0" tableColumnId="20"/>
      <queryTableField id="21" dataBound="0" tableColumnId="21"/>
      <queryTableField id="22" dataBound="0" tableColumnId="22"/>
    </queryTableFields>
    <queryTableDeletedFields count="5">
      <deletedField name="Revenue"/>
      <deletedField name="Profit"/>
      <deletedField name="Store ID"/>
      <deletedField name="Sales Channel"/>
      <deletedField name="Employee I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CCC36829-0042-4377-9512-B23F049F22A3}" sourceName="Payment Method">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075BB0A-E770-4A1F-8FE6-5CFE2E192D9A}" sourceName="Month">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F12E0E7-3F8D-4139-931C-6C6A8991E1A5}" sourceName="Year">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D7D8EE1-13AC-4D49-8A21-8DB634BBC1F6}" sourceName="City">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DEF20BB-03C1-4328-B52D-7FF7B0B2199B}" sourceName="Customer Typ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31D0F8A1-DDF3-483F-A700-1407BEB85922}" sourceName="Product Line">
  <pivotTables>
    <pivotTable tabId="3" name="PivotTable2"/>
    <pivotTable tabId="3" name="PivotTable1"/>
    <pivotTable tabId="3" name="PivotTable10"/>
    <pivotTable tabId="3" name="PivotTable3"/>
    <pivotTable tabId="3" name="PivotTable4"/>
    <pivotTable tabId="3" name="PivotTable5"/>
    <pivotTable tabId="3" name="PivotTable6"/>
    <pivotTable tabId="3" name="PivotTable9"/>
  </pivotTables>
  <data>
    <tabular pivotCacheId="347562074">
      <items count="6">
        <i x="4" s="1"/>
        <i x="3" s="1"/>
        <i x="1" s="1"/>
        <i x="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BDD6C5DD-617B-47DD-A96B-0B8B194A387E}" cache="Slicer_Payment_Method" caption="Payment Method" columnCount="3" style="Slicer Style 3" lockedPosition="1" rowHeight="230716"/>
  <slicer name="Month" xr10:uid="{CE15166F-47CA-491D-85C2-65E9349F1239}" cache="Slicer_Month" caption="Month" columnCount="2" style="Slicer Style 3" lockedPosition="1" rowHeight="182880"/>
  <slicer name="Year" xr10:uid="{7FDFB1B4-5A91-469E-B7DE-B615F17F4D06}" cache="Slicer_Year" caption="Year" style="Slicer Style 3" lockedPosition="1" rowHeight="230716"/>
  <slicer name="City 1" xr10:uid="{3BD5C812-AFF5-4333-9A85-2139B595586B}" cache="Slicer_City" caption="City" columnCount="3" style="Slicer Style 3" lockedPosition="1" rowHeight="230716"/>
  <slicer name="Customer Type" xr10:uid="{3A69FFD3-01B8-4C57-9C8C-C0A6F7580990}" cache="Slicer_Customer_Type" caption="Customer Type" columnCount="2" style="Slicer Style 3" lockedPosition="1" rowHeight="230716"/>
  <slicer name="Product Line" xr10:uid="{CA651CAD-8F70-4771-A377-9B287B30892D}" cache="Slicer_Product_Line" caption="Product Line" style="Slicer Style 3"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8A90C-AEAC-488B-BCCB-FB9332EB3336}" name="Table1_1" displayName="Table1_1" ref="A1:R732" tableType="queryTable" totalsRowShown="0">
  <autoFilter ref="A1:R732" xr:uid="{E998A90C-AEAC-488B-BCCB-FB9332EB3336}"/>
  <tableColumns count="18">
    <tableColumn id="1" xr3:uid="{77BF86A9-511B-47AA-8A4D-CEAEE809668C}" uniqueName="1" name="Date" queryTableFieldId="1" dataDxfId="15"/>
    <tableColumn id="2" xr3:uid="{D1550B79-35A9-4CF4-BD58-D71EF4BF0B6F}" uniqueName="2" name="Invoice ID" queryTableFieldId="2" dataDxfId="14"/>
    <tableColumn id="4" xr3:uid="{7F335524-1F98-48A8-AFAA-1A14EA3FB550}" uniqueName="4" name="Customer Type" queryTableFieldId="4" dataDxfId="13"/>
    <tableColumn id="5" xr3:uid="{62F4FB60-7B87-4A5C-9284-21A48666FA64}" uniqueName="5" name="Gender" queryTableFieldId="5" dataDxfId="12"/>
    <tableColumn id="6" xr3:uid="{12D854C2-4F0A-4815-BAB8-9A50C0398141}" uniqueName="6" name="Payment Method" queryTableFieldId="6" dataDxfId="11"/>
    <tableColumn id="7" xr3:uid="{68CF0DE4-1B76-4D11-B6C3-E12B2391EF0A}" uniqueName="7" name="City" queryTableFieldId="7" dataDxfId="10"/>
    <tableColumn id="10" xr3:uid="{D91B7297-FD2A-400C-B945-FC0F8F7431DB}" uniqueName="10" name="Product Line" queryTableFieldId="10" dataDxfId="9"/>
    <tableColumn id="11" xr3:uid="{5A0EB4A6-A058-4F3C-9307-78B7011615D7}" uniqueName="11" name="Product Name" queryTableFieldId="11" dataDxfId="8"/>
    <tableColumn id="12" xr3:uid="{3E659EBF-A335-4311-B2A0-ABF72FFB475B}" uniqueName="12" name="% Discount" queryTableFieldId="12" dataCellStyle="Percent"/>
    <tableColumn id="13" xr3:uid="{38DEA7DA-A6DB-45D6-8E86-670D3F65449B}" uniqueName="13" name="Unit Cost" queryTableFieldId="13" dataDxfId="7" dataCellStyle="Comma"/>
    <tableColumn id="14" xr3:uid="{F322238E-7C9E-45DA-B882-91946550285D}" uniqueName="14" name="Quantity" queryTableFieldId="14"/>
    <tableColumn id="15" xr3:uid="{FF97B2A3-866B-4D2A-BACE-486ED70FF31C}" uniqueName="15" name="Unit Price" queryTableFieldId="15" dataDxfId="6" dataCellStyle="Comma"/>
    <tableColumn id="18" xr3:uid="{36963C60-7643-48B8-8AF4-12FD5A1FC610}" uniqueName="18" name="Cogs" queryTableFieldId="18" dataDxfId="5">
      <calculatedColumnFormula>Table1_1[[#This Row],[Unit Cost]]*Table1_1[[#This Row],[Quantity]]</calculatedColumnFormula>
    </tableColumn>
    <tableColumn id="19" xr3:uid="{228E8BDB-33F9-47A8-B4D5-8B2D3138B7E6}" uniqueName="19" name="Sales" queryTableFieldId="19" dataDxfId="4">
      <calculatedColumnFormula>Table1_1[[#This Row],[Unit Price]]*Table1_1[[#This Row],[Quantity]]*(100%-Table1_1[[#This Row],[% Discount]])</calculatedColumnFormula>
    </tableColumn>
    <tableColumn id="23" xr3:uid="{EE35562D-3C92-41BA-8F52-800E7E3F54A3}" uniqueName="23" name="Profit" queryTableFieldId="23" dataDxfId="3">
      <calculatedColumnFormula>Table1_1[[#This Row],[Sales]]-Table1_1[[#This Row],[Cogs]]</calculatedColumnFormula>
    </tableColumn>
    <tableColumn id="20" xr3:uid="{FEB064B9-2AF6-4AB0-AEBF-DACB5747550D}" uniqueName="20" name="Day" queryTableFieldId="20" dataDxfId="2">
      <calculatedColumnFormula>DAY(Table1_1[[#This Row],[Date]])</calculatedColumnFormula>
    </tableColumn>
    <tableColumn id="21" xr3:uid="{76E2090D-DC93-4F42-BC24-2D9EFCB8E628}" uniqueName="21" name="Month" queryTableFieldId="21" dataDxfId="1">
      <calculatedColumnFormula>TEXT(Table1_1[[#This Row],[Date]],"mmm")</calculatedColumnFormula>
    </tableColumn>
    <tableColumn id="22" xr3:uid="{E2743F58-CDAC-4F8D-88C5-88285A89DE88}" uniqueName="22" name="Year" queryTableFieldId="22" dataDxfId="0">
      <calculatedColumnFormula>YEAR(Table1_1[[#This Row],[Date]])</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43F64-0873-483C-A27F-B516465DC21E}">
  <dimension ref="A1:N734"/>
  <sheetViews>
    <sheetView workbookViewId="0">
      <selection activeCell="C19" sqref="C19"/>
    </sheetView>
  </sheetViews>
  <sheetFormatPr defaultRowHeight="14" x14ac:dyDescent="0.3"/>
  <sheetData>
    <row r="1" spans="1:14" x14ac:dyDescent="0.3">
      <c r="A1" s="19" t="s">
        <v>0</v>
      </c>
      <c r="B1" t="s">
        <v>1</v>
      </c>
      <c r="C1" t="s">
        <v>2</v>
      </c>
      <c r="D1" t="s">
        <v>3</v>
      </c>
      <c r="E1" t="s">
        <v>4</v>
      </c>
      <c r="F1" t="s">
        <v>5</v>
      </c>
      <c r="G1" t="s">
        <v>800</v>
      </c>
      <c r="H1" t="s">
        <v>8</v>
      </c>
      <c r="I1" s="20" t="s">
        <v>799</v>
      </c>
      <c r="J1" s="21" t="s">
        <v>9</v>
      </c>
      <c r="K1" s="20" t="s">
        <v>10</v>
      </c>
      <c r="L1" s="20" t="s">
        <v>776</v>
      </c>
      <c r="M1" s="20" t="s">
        <v>781</v>
      </c>
      <c r="N1" s="20" t="s">
        <v>11</v>
      </c>
    </row>
    <row r="2" spans="1:14" x14ac:dyDescent="0.3">
      <c r="A2" s="19">
        <v>44927</v>
      </c>
      <c r="B2" t="s">
        <v>12</v>
      </c>
      <c r="C2" t="s">
        <v>743</v>
      </c>
      <c r="D2" t="s">
        <v>744</v>
      </c>
      <c r="E2" t="s">
        <v>801</v>
      </c>
      <c r="F2" t="s">
        <v>802</v>
      </c>
      <c r="G2" t="s">
        <v>803</v>
      </c>
      <c r="H2">
        <v>7.0000000000000007E-2</v>
      </c>
      <c r="I2" s="20">
        <v>85520</v>
      </c>
      <c r="J2" s="21">
        <v>4</v>
      </c>
      <c r="K2" s="20">
        <v>98379</v>
      </c>
      <c r="L2" s="20">
        <v>342080</v>
      </c>
      <c r="M2" s="20">
        <v>365969.87999999995</v>
      </c>
      <c r="N2" s="20">
        <v>23889.879999999946</v>
      </c>
    </row>
    <row r="3" spans="1:14" x14ac:dyDescent="0.3">
      <c r="A3" s="19">
        <v>44928</v>
      </c>
      <c r="B3" t="s">
        <v>13</v>
      </c>
      <c r="C3" t="s">
        <v>743</v>
      </c>
      <c r="D3" t="s">
        <v>744</v>
      </c>
      <c r="E3" t="s">
        <v>801</v>
      </c>
      <c r="F3" t="s">
        <v>802</v>
      </c>
      <c r="G3" t="s">
        <v>804</v>
      </c>
      <c r="H3">
        <v>0</v>
      </c>
      <c r="I3" s="20">
        <v>34625</v>
      </c>
      <c r="J3" s="21">
        <v>8</v>
      </c>
      <c r="K3" s="20">
        <v>40458</v>
      </c>
      <c r="L3" s="20">
        <v>277000</v>
      </c>
      <c r="M3" s="20">
        <v>323664</v>
      </c>
      <c r="N3" s="20">
        <v>46664</v>
      </c>
    </row>
    <row r="4" spans="1:14" x14ac:dyDescent="0.3">
      <c r="A4" s="19">
        <v>44929</v>
      </c>
      <c r="B4" t="s">
        <v>14</v>
      </c>
      <c r="C4" t="s">
        <v>743</v>
      </c>
      <c r="D4" t="s">
        <v>744</v>
      </c>
      <c r="E4" t="s">
        <v>801</v>
      </c>
      <c r="F4" t="s">
        <v>805</v>
      </c>
      <c r="G4" t="s">
        <v>806</v>
      </c>
      <c r="H4">
        <v>0</v>
      </c>
      <c r="I4" s="20">
        <v>227222</v>
      </c>
      <c r="J4" s="21">
        <v>5</v>
      </c>
      <c r="K4" s="20">
        <v>255106</v>
      </c>
      <c r="L4" s="20">
        <v>1136110</v>
      </c>
      <c r="M4" s="20">
        <v>1275530</v>
      </c>
      <c r="N4" s="20">
        <v>139420</v>
      </c>
    </row>
    <row r="5" spans="1:14" x14ac:dyDescent="0.3">
      <c r="A5" s="19">
        <v>44930</v>
      </c>
      <c r="B5" t="s">
        <v>15</v>
      </c>
      <c r="C5" t="s">
        <v>743</v>
      </c>
      <c r="D5" t="s">
        <v>744</v>
      </c>
      <c r="E5" t="s">
        <v>801</v>
      </c>
      <c r="F5" t="s">
        <v>802</v>
      </c>
      <c r="G5" t="s">
        <v>807</v>
      </c>
      <c r="H5">
        <v>0</v>
      </c>
      <c r="I5" s="20">
        <v>147865</v>
      </c>
      <c r="J5" s="21">
        <v>8</v>
      </c>
      <c r="K5" s="20">
        <v>176455</v>
      </c>
      <c r="L5" s="20">
        <v>1182920</v>
      </c>
      <c r="M5" s="20">
        <v>1411640</v>
      </c>
      <c r="N5" s="20">
        <v>228720</v>
      </c>
    </row>
    <row r="6" spans="1:14" x14ac:dyDescent="0.3">
      <c r="A6" s="19">
        <v>44931</v>
      </c>
      <c r="B6" t="s">
        <v>16</v>
      </c>
      <c r="C6" t="s">
        <v>743</v>
      </c>
      <c r="D6" t="s">
        <v>745</v>
      </c>
      <c r="E6" t="s">
        <v>808</v>
      </c>
      <c r="F6" t="s">
        <v>805</v>
      </c>
      <c r="G6" t="s">
        <v>809</v>
      </c>
      <c r="H6">
        <v>0</v>
      </c>
      <c r="I6" s="20">
        <v>222919</v>
      </c>
      <c r="J6" s="21">
        <v>1</v>
      </c>
      <c r="K6" s="20">
        <v>265917</v>
      </c>
      <c r="L6" s="20">
        <v>222919</v>
      </c>
      <c r="M6" s="20">
        <v>265917</v>
      </c>
      <c r="N6" s="20">
        <v>42998</v>
      </c>
    </row>
    <row r="7" spans="1:14" x14ac:dyDescent="0.3">
      <c r="A7" s="19">
        <v>44932</v>
      </c>
      <c r="B7" t="s">
        <v>17</v>
      </c>
      <c r="C7" t="s">
        <v>743</v>
      </c>
      <c r="D7" t="s">
        <v>745</v>
      </c>
      <c r="E7" t="s">
        <v>801</v>
      </c>
      <c r="F7" t="s">
        <v>802</v>
      </c>
      <c r="G7" t="s">
        <v>803</v>
      </c>
      <c r="H7">
        <v>0</v>
      </c>
      <c r="I7" s="20">
        <v>169559</v>
      </c>
      <c r="J7" s="21">
        <v>1</v>
      </c>
      <c r="K7" s="20">
        <v>195535</v>
      </c>
      <c r="L7" s="20">
        <v>169559</v>
      </c>
      <c r="M7" s="20">
        <v>195535</v>
      </c>
      <c r="N7" s="20">
        <v>25976</v>
      </c>
    </row>
    <row r="8" spans="1:14" x14ac:dyDescent="0.3">
      <c r="A8" s="19">
        <v>44933</v>
      </c>
      <c r="B8" t="s">
        <v>18</v>
      </c>
      <c r="C8" t="s">
        <v>743</v>
      </c>
      <c r="D8" t="s">
        <v>745</v>
      </c>
      <c r="E8" t="s">
        <v>801</v>
      </c>
      <c r="F8" t="s">
        <v>810</v>
      </c>
      <c r="G8" t="s">
        <v>811</v>
      </c>
      <c r="H8">
        <v>0</v>
      </c>
      <c r="I8" s="20">
        <v>99972</v>
      </c>
      <c r="J8" s="21">
        <v>7</v>
      </c>
      <c r="K8" s="20">
        <v>116492</v>
      </c>
      <c r="L8" s="20">
        <v>699804</v>
      </c>
      <c r="M8" s="20">
        <v>815444</v>
      </c>
      <c r="N8" s="20">
        <v>115640</v>
      </c>
    </row>
    <row r="9" spans="1:14" x14ac:dyDescent="0.3">
      <c r="A9" s="19">
        <v>44934</v>
      </c>
      <c r="B9" t="s">
        <v>19</v>
      </c>
      <c r="C9" t="s">
        <v>743</v>
      </c>
      <c r="D9" t="s">
        <v>744</v>
      </c>
      <c r="E9" t="s">
        <v>812</v>
      </c>
      <c r="F9" t="s">
        <v>802</v>
      </c>
      <c r="G9" t="s">
        <v>803</v>
      </c>
      <c r="H9">
        <v>0</v>
      </c>
      <c r="I9" s="20">
        <v>159537</v>
      </c>
      <c r="J9" s="21">
        <v>2</v>
      </c>
      <c r="K9" s="20">
        <v>192721</v>
      </c>
      <c r="L9" s="20">
        <v>319074</v>
      </c>
      <c r="M9" s="20">
        <v>385442</v>
      </c>
      <c r="N9" s="20">
        <v>66368</v>
      </c>
    </row>
    <row r="10" spans="1:14" x14ac:dyDescent="0.3">
      <c r="A10" s="19">
        <v>44935</v>
      </c>
      <c r="B10" t="s">
        <v>20</v>
      </c>
      <c r="C10" t="s">
        <v>743</v>
      </c>
      <c r="D10" t="s">
        <v>744</v>
      </c>
      <c r="E10" t="s">
        <v>801</v>
      </c>
      <c r="F10" t="s">
        <v>802</v>
      </c>
      <c r="G10" t="s">
        <v>813</v>
      </c>
      <c r="H10">
        <v>0</v>
      </c>
      <c r="I10" s="20">
        <v>238306</v>
      </c>
      <c r="J10" s="21">
        <v>5</v>
      </c>
      <c r="K10" s="20">
        <v>262567</v>
      </c>
      <c r="L10" s="20">
        <v>1191530</v>
      </c>
      <c r="M10" s="20">
        <v>1312835</v>
      </c>
      <c r="N10" s="20">
        <v>121305</v>
      </c>
    </row>
    <row r="11" spans="1:14" x14ac:dyDescent="0.3">
      <c r="A11" s="19">
        <v>44936</v>
      </c>
      <c r="B11" t="s">
        <v>21</v>
      </c>
      <c r="C11" t="s">
        <v>743</v>
      </c>
      <c r="D11" t="s">
        <v>744</v>
      </c>
      <c r="E11" t="s">
        <v>801</v>
      </c>
      <c r="F11" t="s">
        <v>802</v>
      </c>
      <c r="G11" t="s">
        <v>814</v>
      </c>
      <c r="H11">
        <v>0</v>
      </c>
      <c r="I11" s="20">
        <v>222879</v>
      </c>
      <c r="J11" s="21">
        <v>5</v>
      </c>
      <c r="K11" s="20">
        <v>271499</v>
      </c>
      <c r="L11" s="20">
        <v>1114395</v>
      </c>
      <c r="M11" s="20">
        <v>1357495</v>
      </c>
      <c r="N11" s="20">
        <v>243100</v>
      </c>
    </row>
    <row r="12" spans="1:14" x14ac:dyDescent="0.3">
      <c r="A12" s="19">
        <v>44937</v>
      </c>
      <c r="B12" t="s">
        <v>22</v>
      </c>
      <c r="C12" t="s">
        <v>743</v>
      </c>
      <c r="D12" t="s">
        <v>744</v>
      </c>
      <c r="E12" t="s">
        <v>812</v>
      </c>
      <c r="F12" t="s">
        <v>802</v>
      </c>
      <c r="G12" t="s">
        <v>803</v>
      </c>
      <c r="H12">
        <v>0</v>
      </c>
      <c r="I12" s="20">
        <v>55063</v>
      </c>
      <c r="J12" s="21">
        <v>8</v>
      </c>
      <c r="K12" s="20">
        <v>65113</v>
      </c>
      <c r="L12" s="20">
        <v>440504</v>
      </c>
      <c r="M12" s="20">
        <v>520904</v>
      </c>
      <c r="N12" s="20">
        <v>80400</v>
      </c>
    </row>
    <row r="13" spans="1:14" x14ac:dyDescent="0.3">
      <c r="A13" s="19">
        <v>44938</v>
      </c>
      <c r="B13" t="s">
        <v>23</v>
      </c>
      <c r="C13" t="s">
        <v>743</v>
      </c>
      <c r="D13" t="s">
        <v>745</v>
      </c>
      <c r="E13" t="s">
        <v>808</v>
      </c>
      <c r="F13" t="s">
        <v>810</v>
      </c>
      <c r="G13" t="s">
        <v>811</v>
      </c>
      <c r="H13">
        <v>0</v>
      </c>
      <c r="I13" s="20">
        <v>99133</v>
      </c>
      <c r="J13" s="21">
        <v>6</v>
      </c>
      <c r="K13" s="20">
        <v>114906</v>
      </c>
      <c r="L13" s="20">
        <v>594798</v>
      </c>
      <c r="M13" s="20">
        <v>689436</v>
      </c>
      <c r="N13" s="20">
        <v>94638</v>
      </c>
    </row>
    <row r="14" spans="1:14" x14ac:dyDescent="0.3">
      <c r="A14" s="19">
        <v>44939</v>
      </c>
      <c r="B14" t="s">
        <v>24</v>
      </c>
      <c r="C14" t="s">
        <v>742</v>
      </c>
      <c r="D14" t="s">
        <v>745</v>
      </c>
      <c r="E14" t="s">
        <v>801</v>
      </c>
      <c r="F14" t="s">
        <v>810</v>
      </c>
      <c r="G14" t="s">
        <v>815</v>
      </c>
      <c r="H14">
        <v>0</v>
      </c>
      <c r="I14" s="20">
        <v>82626</v>
      </c>
      <c r="J14" s="21">
        <v>8</v>
      </c>
      <c r="K14" s="20">
        <v>98114</v>
      </c>
      <c r="L14" s="20">
        <v>661008</v>
      </c>
      <c r="M14" s="20">
        <v>784912</v>
      </c>
      <c r="N14" s="20">
        <v>123904</v>
      </c>
    </row>
    <row r="15" spans="1:14" x14ac:dyDescent="0.3">
      <c r="A15" s="19">
        <v>44940</v>
      </c>
      <c r="B15" t="s">
        <v>25</v>
      </c>
      <c r="C15" t="s">
        <v>742</v>
      </c>
      <c r="D15" t="s">
        <v>745</v>
      </c>
      <c r="E15" t="s">
        <v>801</v>
      </c>
      <c r="F15" t="s">
        <v>810</v>
      </c>
      <c r="G15" t="s">
        <v>809</v>
      </c>
      <c r="H15">
        <v>0</v>
      </c>
      <c r="I15" s="20">
        <v>122502</v>
      </c>
      <c r="J15" s="21">
        <v>5</v>
      </c>
      <c r="K15" s="20">
        <v>146205</v>
      </c>
      <c r="L15" s="20">
        <v>612510</v>
      </c>
      <c r="M15" s="20">
        <v>731025</v>
      </c>
      <c r="N15" s="20">
        <v>118515</v>
      </c>
    </row>
    <row r="16" spans="1:14" x14ac:dyDescent="0.3">
      <c r="A16" s="19">
        <v>44941</v>
      </c>
      <c r="B16" t="s">
        <v>26</v>
      </c>
      <c r="C16" t="s">
        <v>743</v>
      </c>
      <c r="D16" t="s">
        <v>745</v>
      </c>
      <c r="E16" t="s">
        <v>812</v>
      </c>
      <c r="F16" t="s">
        <v>805</v>
      </c>
      <c r="G16" t="s">
        <v>814</v>
      </c>
      <c r="H16">
        <v>0</v>
      </c>
      <c r="I16" s="20">
        <v>171767</v>
      </c>
      <c r="J16" s="21">
        <v>2</v>
      </c>
      <c r="K16" s="20">
        <v>190168</v>
      </c>
      <c r="L16" s="20">
        <v>343534</v>
      </c>
      <c r="M16" s="20">
        <v>380336</v>
      </c>
      <c r="N16" s="20">
        <v>36802</v>
      </c>
    </row>
    <row r="17" spans="1:14" x14ac:dyDescent="0.3">
      <c r="A17" s="19">
        <v>44942</v>
      </c>
      <c r="B17" t="s">
        <v>27</v>
      </c>
      <c r="C17" t="s">
        <v>742</v>
      </c>
      <c r="D17" t="s">
        <v>744</v>
      </c>
      <c r="E17" t="s">
        <v>801</v>
      </c>
      <c r="F17" t="s">
        <v>810</v>
      </c>
      <c r="G17" t="s">
        <v>809</v>
      </c>
      <c r="H17">
        <v>0</v>
      </c>
      <c r="I17" s="20">
        <v>161062</v>
      </c>
      <c r="J17" s="21">
        <v>3</v>
      </c>
      <c r="K17" s="20">
        <v>179052</v>
      </c>
      <c r="L17" s="20">
        <v>483186</v>
      </c>
      <c r="M17" s="20">
        <v>537156</v>
      </c>
      <c r="N17" s="20">
        <v>53970</v>
      </c>
    </row>
    <row r="18" spans="1:14" x14ac:dyDescent="0.3">
      <c r="A18" s="19">
        <v>44943</v>
      </c>
      <c r="B18" t="s">
        <v>28</v>
      </c>
      <c r="C18" t="s">
        <v>743</v>
      </c>
      <c r="D18" t="s">
        <v>745</v>
      </c>
      <c r="E18" t="s">
        <v>801</v>
      </c>
      <c r="F18" t="s">
        <v>802</v>
      </c>
      <c r="G18" t="s">
        <v>809</v>
      </c>
      <c r="H18">
        <v>0</v>
      </c>
      <c r="I18" s="20">
        <v>227535</v>
      </c>
      <c r="J18" s="21">
        <v>2</v>
      </c>
      <c r="K18" s="20">
        <v>273511</v>
      </c>
      <c r="L18" s="20">
        <v>455070</v>
      </c>
      <c r="M18" s="20">
        <v>547022</v>
      </c>
      <c r="N18" s="20">
        <v>91952</v>
      </c>
    </row>
    <row r="19" spans="1:14" x14ac:dyDescent="0.3">
      <c r="A19" s="19">
        <v>44944</v>
      </c>
      <c r="B19" t="s">
        <v>29</v>
      </c>
      <c r="C19" t="s">
        <v>743</v>
      </c>
      <c r="D19" t="s">
        <v>744</v>
      </c>
      <c r="E19" t="s">
        <v>808</v>
      </c>
      <c r="F19" t="s">
        <v>802</v>
      </c>
      <c r="G19" t="s">
        <v>815</v>
      </c>
      <c r="H19">
        <v>0</v>
      </c>
      <c r="I19" s="20">
        <v>179987</v>
      </c>
      <c r="J19" s="21">
        <v>5</v>
      </c>
      <c r="K19" s="20">
        <v>211198</v>
      </c>
      <c r="L19" s="20">
        <v>899935</v>
      </c>
      <c r="M19" s="20">
        <v>1055990</v>
      </c>
      <c r="N19" s="20">
        <v>156055</v>
      </c>
    </row>
    <row r="20" spans="1:14" x14ac:dyDescent="0.3">
      <c r="A20" s="19">
        <v>44945</v>
      </c>
      <c r="B20" t="s">
        <v>30</v>
      </c>
      <c r="C20" t="s">
        <v>743</v>
      </c>
      <c r="D20" t="s">
        <v>745</v>
      </c>
      <c r="E20" t="s">
        <v>801</v>
      </c>
      <c r="F20" t="s">
        <v>810</v>
      </c>
      <c r="G20" t="s">
        <v>815</v>
      </c>
      <c r="H20">
        <v>0</v>
      </c>
      <c r="I20" s="20">
        <v>87128</v>
      </c>
      <c r="J20" s="21">
        <v>4</v>
      </c>
      <c r="K20" s="20">
        <v>100534</v>
      </c>
      <c r="L20" s="20">
        <v>348512</v>
      </c>
      <c r="M20" s="20">
        <v>402136</v>
      </c>
      <c r="N20" s="20">
        <v>53624</v>
      </c>
    </row>
    <row r="21" spans="1:14" x14ac:dyDescent="0.3">
      <c r="A21" s="19">
        <v>44946</v>
      </c>
      <c r="B21" t="s">
        <v>31</v>
      </c>
      <c r="C21" t="s">
        <v>743</v>
      </c>
      <c r="D21" t="s">
        <v>744</v>
      </c>
      <c r="E21" t="s">
        <v>801</v>
      </c>
      <c r="F21" t="s">
        <v>802</v>
      </c>
      <c r="G21" t="s">
        <v>811</v>
      </c>
      <c r="H21">
        <v>0</v>
      </c>
      <c r="I21" s="20">
        <v>95396</v>
      </c>
      <c r="J21" s="21">
        <v>6</v>
      </c>
      <c r="K21" s="20">
        <v>107978</v>
      </c>
      <c r="L21" s="20">
        <v>572376</v>
      </c>
      <c r="M21" s="20">
        <v>647868</v>
      </c>
      <c r="N21" s="20">
        <v>75492</v>
      </c>
    </row>
    <row r="22" spans="1:14" x14ac:dyDescent="0.3">
      <c r="A22" s="19">
        <v>44947</v>
      </c>
      <c r="B22" t="s">
        <v>32</v>
      </c>
      <c r="C22" t="s">
        <v>743</v>
      </c>
      <c r="D22" t="s">
        <v>744</v>
      </c>
      <c r="E22" t="s">
        <v>808</v>
      </c>
      <c r="F22" t="s">
        <v>810</v>
      </c>
      <c r="G22" t="s">
        <v>816</v>
      </c>
      <c r="H22">
        <v>0</v>
      </c>
      <c r="I22" s="20">
        <v>134879</v>
      </c>
      <c r="J22" s="21">
        <v>7</v>
      </c>
      <c r="K22" s="20">
        <v>150976</v>
      </c>
      <c r="L22" s="20">
        <v>944153</v>
      </c>
      <c r="M22" s="20">
        <v>1056832</v>
      </c>
      <c r="N22" s="20">
        <v>112679</v>
      </c>
    </row>
    <row r="23" spans="1:14" x14ac:dyDescent="0.3">
      <c r="A23" s="19">
        <v>44948</v>
      </c>
      <c r="B23" t="s">
        <v>33</v>
      </c>
      <c r="C23" t="s">
        <v>743</v>
      </c>
      <c r="D23" t="s">
        <v>744</v>
      </c>
      <c r="E23" t="s">
        <v>812</v>
      </c>
      <c r="F23" t="s">
        <v>805</v>
      </c>
      <c r="G23" t="s">
        <v>815</v>
      </c>
      <c r="H23">
        <v>0</v>
      </c>
      <c r="I23" s="20">
        <v>120271</v>
      </c>
      <c r="J23" s="21">
        <v>1</v>
      </c>
      <c r="K23" s="20">
        <v>138857</v>
      </c>
      <c r="L23" s="20">
        <v>120271</v>
      </c>
      <c r="M23" s="20">
        <v>138857</v>
      </c>
      <c r="N23" s="20">
        <v>18586</v>
      </c>
    </row>
    <row r="24" spans="1:14" x14ac:dyDescent="0.3">
      <c r="A24" s="19">
        <v>44949</v>
      </c>
      <c r="B24" t="s">
        <v>34</v>
      </c>
      <c r="C24" t="s">
        <v>742</v>
      </c>
      <c r="D24" t="s">
        <v>744</v>
      </c>
      <c r="E24" t="s">
        <v>808</v>
      </c>
      <c r="F24" t="s">
        <v>805</v>
      </c>
      <c r="G24" t="s">
        <v>817</v>
      </c>
      <c r="H24">
        <v>0</v>
      </c>
      <c r="I24" s="20">
        <v>228950</v>
      </c>
      <c r="J24" s="21">
        <v>5</v>
      </c>
      <c r="K24" s="20">
        <v>258878</v>
      </c>
      <c r="L24" s="20">
        <v>1144750</v>
      </c>
      <c r="M24" s="20">
        <v>1294390</v>
      </c>
      <c r="N24" s="20">
        <v>149640</v>
      </c>
    </row>
    <row r="25" spans="1:14" x14ac:dyDescent="0.3">
      <c r="A25" s="19">
        <v>44950</v>
      </c>
      <c r="B25" t="s">
        <v>35</v>
      </c>
      <c r="C25" t="s">
        <v>743</v>
      </c>
      <c r="D25" t="s">
        <v>744</v>
      </c>
      <c r="E25" t="s">
        <v>801</v>
      </c>
      <c r="F25" t="s">
        <v>805</v>
      </c>
      <c r="G25" t="s">
        <v>818</v>
      </c>
      <c r="H25">
        <v>0</v>
      </c>
      <c r="I25" s="20">
        <v>134788</v>
      </c>
      <c r="J25" s="21">
        <v>5</v>
      </c>
      <c r="K25" s="20">
        <v>153964</v>
      </c>
      <c r="L25" s="20">
        <v>673940</v>
      </c>
      <c r="M25" s="20">
        <v>769820</v>
      </c>
      <c r="N25" s="20">
        <v>95880</v>
      </c>
    </row>
    <row r="26" spans="1:14" x14ac:dyDescent="0.3">
      <c r="A26" s="19">
        <v>44951</v>
      </c>
      <c r="B26" t="s">
        <v>36</v>
      </c>
      <c r="C26" t="s">
        <v>743</v>
      </c>
      <c r="D26" t="s">
        <v>744</v>
      </c>
      <c r="E26" t="s">
        <v>812</v>
      </c>
      <c r="F26" t="s">
        <v>810</v>
      </c>
      <c r="G26" t="s">
        <v>809</v>
      </c>
      <c r="H26">
        <v>0</v>
      </c>
      <c r="I26" s="20">
        <v>168661</v>
      </c>
      <c r="J26" s="21">
        <v>6</v>
      </c>
      <c r="K26" s="20">
        <v>200476</v>
      </c>
      <c r="L26" s="20">
        <v>1011966</v>
      </c>
      <c r="M26" s="20">
        <v>1202856</v>
      </c>
      <c r="N26" s="20">
        <v>190890</v>
      </c>
    </row>
    <row r="27" spans="1:14" x14ac:dyDescent="0.3">
      <c r="A27" s="19">
        <v>44952</v>
      </c>
      <c r="B27" t="s">
        <v>37</v>
      </c>
      <c r="C27" t="s">
        <v>743</v>
      </c>
      <c r="D27" t="s">
        <v>745</v>
      </c>
      <c r="E27" t="s">
        <v>808</v>
      </c>
      <c r="F27" t="s">
        <v>805</v>
      </c>
      <c r="G27" t="s">
        <v>816</v>
      </c>
      <c r="H27">
        <v>0</v>
      </c>
      <c r="I27" s="20">
        <v>215800</v>
      </c>
      <c r="J27" s="21">
        <v>3</v>
      </c>
      <c r="K27" s="20">
        <v>244889</v>
      </c>
      <c r="L27" s="20">
        <v>647400</v>
      </c>
      <c r="M27" s="20">
        <v>734667</v>
      </c>
      <c r="N27" s="20">
        <v>87267</v>
      </c>
    </row>
    <row r="28" spans="1:14" x14ac:dyDescent="0.3">
      <c r="A28" s="19">
        <v>44953</v>
      </c>
      <c r="B28" t="s">
        <v>38</v>
      </c>
      <c r="C28" t="s">
        <v>743</v>
      </c>
      <c r="D28" t="s">
        <v>745</v>
      </c>
      <c r="E28" t="s">
        <v>801</v>
      </c>
      <c r="F28" t="s">
        <v>805</v>
      </c>
      <c r="G28" t="s">
        <v>819</v>
      </c>
      <c r="H28">
        <v>0</v>
      </c>
      <c r="I28" s="20">
        <v>185405</v>
      </c>
      <c r="J28" s="21">
        <v>4</v>
      </c>
      <c r="K28" s="20">
        <v>217739</v>
      </c>
      <c r="L28" s="20">
        <v>741620</v>
      </c>
      <c r="M28" s="20">
        <v>870956</v>
      </c>
      <c r="N28" s="20">
        <v>129336</v>
      </c>
    </row>
    <row r="29" spans="1:14" x14ac:dyDescent="0.3">
      <c r="A29" s="19">
        <v>44954</v>
      </c>
      <c r="B29" t="s">
        <v>39</v>
      </c>
      <c r="C29" t="s">
        <v>743</v>
      </c>
      <c r="D29" t="s">
        <v>744</v>
      </c>
      <c r="E29" t="s">
        <v>801</v>
      </c>
      <c r="F29" t="s">
        <v>802</v>
      </c>
      <c r="G29" t="s">
        <v>820</v>
      </c>
      <c r="H29">
        <v>0</v>
      </c>
      <c r="I29" s="20">
        <v>52248</v>
      </c>
      <c r="J29" s="21">
        <v>8</v>
      </c>
      <c r="K29" s="20">
        <v>59219</v>
      </c>
      <c r="L29" s="20">
        <v>417984</v>
      </c>
      <c r="M29" s="20">
        <v>473752</v>
      </c>
      <c r="N29" s="20">
        <v>55768</v>
      </c>
    </row>
    <row r="30" spans="1:14" x14ac:dyDescent="0.3">
      <c r="A30" s="19">
        <v>44955</v>
      </c>
      <c r="B30" t="s">
        <v>40</v>
      </c>
      <c r="C30" t="s">
        <v>742</v>
      </c>
      <c r="D30" t="s">
        <v>744</v>
      </c>
      <c r="E30" t="s">
        <v>812</v>
      </c>
      <c r="F30" t="s">
        <v>802</v>
      </c>
      <c r="G30" t="s">
        <v>813</v>
      </c>
      <c r="H30">
        <v>0</v>
      </c>
      <c r="I30" s="20">
        <v>168960</v>
      </c>
      <c r="J30" s="21">
        <v>1</v>
      </c>
      <c r="K30" s="20">
        <v>200591</v>
      </c>
      <c r="L30" s="20">
        <v>168960</v>
      </c>
      <c r="M30" s="20">
        <v>200591</v>
      </c>
      <c r="N30" s="20">
        <v>31631</v>
      </c>
    </row>
    <row r="31" spans="1:14" x14ac:dyDescent="0.3">
      <c r="A31" s="19">
        <v>44956</v>
      </c>
      <c r="B31" t="s">
        <v>41</v>
      </c>
      <c r="C31" t="s">
        <v>743</v>
      </c>
      <c r="D31" t="s">
        <v>744</v>
      </c>
      <c r="E31" t="s">
        <v>808</v>
      </c>
      <c r="F31" t="s">
        <v>810</v>
      </c>
      <c r="G31" t="s">
        <v>821</v>
      </c>
      <c r="H31">
        <v>0</v>
      </c>
      <c r="I31" s="20">
        <v>92515</v>
      </c>
      <c r="J31" s="21">
        <v>6</v>
      </c>
      <c r="K31" s="20">
        <v>105829</v>
      </c>
      <c r="L31" s="20">
        <v>555090</v>
      </c>
      <c r="M31" s="20">
        <v>634974</v>
      </c>
      <c r="N31" s="20">
        <v>79884</v>
      </c>
    </row>
    <row r="32" spans="1:14" x14ac:dyDescent="0.3">
      <c r="A32" s="19">
        <v>44957</v>
      </c>
      <c r="B32" t="s">
        <v>42</v>
      </c>
      <c r="C32" t="s">
        <v>742</v>
      </c>
      <c r="D32" t="s">
        <v>745</v>
      </c>
      <c r="E32" t="s">
        <v>812</v>
      </c>
      <c r="F32" t="s">
        <v>802</v>
      </c>
      <c r="G32" t="s">
        <v>822</v>
      </c>
      <c r="H32">
        <v>0</v>
      </c>
      <c r="I32" s="20">
        <v>23157</v>
      </c>
      <c r="J32" s="21">
        <v>7</v>
      </c>
      <c r="K32" s="20">
        <v>27779</v>
      </c>
      <c r="L32" s="20">
        <v>162099</v>
      </c>
      <c r="M32" s="20">
        <v>194453</v>
      </c>
      <c r="N32" s="20">
        <v>32354</v>
      </c>
    </row>
    <row r="33" spans="1:14" x14ac:dyDescent="0.3">
      <c r="A33" s="19">
        <v>44958</v>
      </c>
      <c r="B33" t="s">
        <v>43</v>
      </c>
      <c r="C33" t="s">
        <v>742</v>
      </c>
      <c r="D33" t="s">
        <v>745</v>
      </c>
      <c r="E33" t="s">
        <v>801</v>
      </c>
      <c r="F33" t="s">
        <v>810</v>
      </c>
      <c r="G33" t="s">
        <v>821</v>
      </c>
      <c r="H33">
        <v>0</v>
      </c>
      <c r="I33" s="20">
        <v>39028</v>
      </c>
      <c r="J33" s="21">
        <v>2</v>
      </c>
      <c r="K33" s="20">
        <v>43125</v>
      </c>
      <c r="L33" s="20">
        <v>78056</v>
      </c>
      <c r="M33" s="20">
        <v>86250</v>
      </c>
      <c r="N33" s="20">
        <v>8194</v>
      </c>
    </row>
    <row r="34" spans="1:14" x14ac:dyDescent="0.3">
      <c r="A34" s="19">
        <v>44959</v>
      </c>
      <c r="B34" t="s">
        <v>44</v>
      </c>
      <c r="C34" t="s">
        <v>743</v>
      </c>
      <c r="D34" t="s">
        <v>745</v>
      </c>
      <c r="E34" t="s">
        <v>812</v>
      </c>
      <c r="F34" t="s">
        <v>805</v>
      </c>
      <c r="G34" t="s">
        <v>819</v>
      </c>
      <c r="H34">
        <v>7.0000000000000007E-2</v>
      </c>
      <c r="I34" s="20">
        <v>234102</v>
      </c>
      <c r="J34" s="21">
        <v>6</v>
      </c>
      <c r="K34" s="20">
        <v>268502</v>
      </c>
      <c r="L34" s="20">
        <v>1404612</v>
      </c>
      <c r="M34" s="20">
        <v>1498241.16</v>
      </c>
      <c r="N34" s="20">
        <v>93629.159999999916</v>
      </c>
    </row>
    <row r="35" spans="1:14" x14ac:dyDescent="0.3">
      <c r="A35" s="19">
        <v>44960</v>
      </c>
      <c r="B35" t="s">
        <v>45</v>
      </c>
      <c r="C35" t="s">
        <v>743</v>
      </c>
      <c r="D35" t="s">
        <v>745</v>
      </c>
      <c r="E35" t="s">
        <v>801</v>
      </c>
      <c r="F35" t="s">
        <v>802</v>
      </c>
      <c r="G35" t="s">
        <v>819</v>
      </c>
      <c r="H35">
        <v>0</v>
      </c>
      <c r="I35" s="20">
        <v>219662</v>
      </c>
      <c r="J35" s="21">
        <v>6</v>
      </c>
      <c r="K35" s="20">
        <v>267466</v>
      </c>
      <c r="L35" s="20">
        <v>1317972</v>
      </c>
      <c r="M35" s="20">
        <v>1604796</v>
      </c>
      <c r="N35" s="20">
        <v>286824</v>
      </c>
    </row>
    <row r="36" spans="1:14" x14ac:dyDescent="0.3">
      <c r="A36" s="19">
        <v>44961</v>
      </c>
      <c r="B36" t="s">
        <v>46</v>
      </c>
      <c r="C36" t="s">
        <v>743</v>
      </c>
      <c r="D36" t="s">
        <v>745</v>
      </c>
      <c r="E36" t="s">
        <v>808</v>
      </c>
      <c r="F36" t="s">
        <v>810</v>
      </c>
      <c r="G36" t="s">
        <v>804</v>
      </c>
      <c r="H36">
        <v>0</v>
      </c>
      <c r="I36" s="20">
        <v>75286</v>
      </c>
      <c r="J36" s="21">
        <v>3</v>
      </c>
      <c r="K36" s="20">
        <v>85160</v>
      </c>
      <c r="L36" s="20">
        <v>225858</v>
      </c>
      <c r="M36" s="20">
        <v>255480</v>
      </c>
      <c r="N36" s="20">
        <v>29622</v>
      </c>
    </row>
    <row r="37" spans="1:14" x14ac:dyDescent="0.3">
      <c r="A37" s="19">
        <v>44962</v>
      </c>
      <c r="B37" t="s">
        <v>47</v>
      </c>
      <c r="C37" t="s">
        <v>743</v>
      </c>
      <c r="D37" t="s">
        <v>744</v>
      </c>
      <c r="E37" t="s">
        <v>801</v>
      </c>
      <c r="F37" t="s">
        <v>810</v>
      </c>
      <c r="G37" t="s">
        <v>803</v>
      </c>
      <c r="H37">
        <v>0</v>
      </c>
      <c r="I37" s="20">
        <v>55130</v>
      </c>
      <c r="J37" s="21">
        <v>7</v>
      </c>
      <c r="K37" s="20">
        <v>60729</v>
      </c>
      <c r="L37" s="20">
        <v>385910</v>
      </c>
      <c r="M37" s="20">
        <v>425103</v>
      </c>
      <c r="N37" s="20">
        <v>39193</v>
      </c>
    </row>
    <row r="38" spans="1:14" x14ac:dyDescent="0.3">
      <c r="A38" s="19">
        <v>44963</v>
      </c>
      <c r="B38" t="s">
        <v>48</v>
      </c>
      <c r="C38" t="s">
        <v>742</v>
      </c>
      <c r="D38" t="s">
        <v>745</v>
      </c>
      <c r="E38" t="s">
        <v>801</v>
      </c>
      <c r="F38" t="s">
        <v>802</v>
      </c>
      <c r="G38" t="s">
        <v>823</v>
      </c>
      <c r="H38">
        <v>0</v>
      </c>
      <c r="I38" s="20">
        <v>230383</v>
      </c>
      <c r="J38" s="21">
        <v>2</v>
      </c>
      <c r="K38" s="20">
        <v>265716</v>
      </c>
      <c r="L38" s="20">
        <v>460766</v>
      </c>
      <c r="M38" s="20">
        <v>531432</v>
      </c>
      <c r="N38" s="20">
        <v>70666</v>
      </c>
    </row>
    <row r="39" spans="1:14" x14ac:dyDescent="0.3">
      <c r="A39" s="19">
        <v>44964</v>
      </c>
      <c r="B39" t="s">
        <v>49</v>
      </c>
      <c r="C39" t="s">
        <v>743</v>
      </c>
      <c r="D39" t="s">
        <v>745</v>
      </c>
      <c r="E39" t="s">
        <v>812</v>
      </c>
      <c r="F39" t="s">
        <v>805</v>
      </c>
      <c r="G39" t="s">
        <v>814</v>
      </c>
      <c r="H39">
        <v>0</v>
      </c>
      <c r="I39" s="20">
        <v>152512</v>
      </c>
      <c r="J39" s="21">
        <v>4</v>
      </c>
      <c r="K39" s="20">
        <v>169825</v>
      </c>
      <c r="L39" s="20">
        <v>610048</v>
      </c>
      <c r="M39" s="20">
        <v>679300</v>
      </c>
      <c r="N39" s="20">
        <v>69252</v>
      </c>
    </row>
    <row r="40" spans="1:14" x14ac:dyDescent="0.3">
      <c r="A40" s="19">
        <v>44965</v>
      </c>
      <c r="B40" t="s">
        <v>50</v>
      </c>
      <c r="C40" t="s">
        <v>743</v>
      </c>
      <c r="D40" t="s">
        <v>744</v>
      </c>
      <c r="E40" t="s">
        <v>801</v>
      </c>
      <c r="F40" t="s">
        <v>805</v>
      </c>
      <c r="G40" t="s">
        <v>815</v>
      </c>
      <c r="H40">
        <v>0</v>
      </c>
      <c r="I40" s="20">
        <v>133949</v>
      </c>
      <c r="J40" s="21">
        <v>2</v>
      </c>
      <c r="K40" s="20">
        <v>158862</v>
      </c>
      <c r="L40" s="20">
        <v>267898</v>
      </c>
      <c r="M40" s="20">
        <v>317724</v>
      </c>
      <c r="N40" s="20">
        <v>49826</v>
      </c>
    </row>
    <row r="41" spans="1:14" x14ac:dyDescent="0.3">
      <c r="A41" s="19">
        <v>44966</v>
      </c>
      <c r="B41" t="s">
        <v>51</v>
      </c>
      <c r="C41" t="s">
        <v>743</v>
      </c>
      <c r="D41" t="s">
        <v>744</v>
      </c>
      <c r="E41" t="s">
        <v>801</v>
      </c>
      <c r="F41" t="s">
        <v>802</v>
      </c>
      <c r="G41" t="s">
        <v>824</v>
      </c>
      <c r="H41">
        <v>0</v>
      </c>
      <c r="I41" s="20">
        <v>58147</v>
      </c>
      <c r="J41" s="21">
        <v>1</v>
      </c>
      <c r="K41" s="20">
        <v>65553</v>
      </c>
      <c r="L41" s="20">
        <v>58147</v>
      </c>
      <c r="M41" s="20">
        <v>65553</v>
      </c>
      <c r="N41" s="20">
        <v>7406</v>
      </c>
    </row>
    <row r="42" spans="1:14" x14ac:dyDescent="0.3">
      <c r="A42" s="19">
        <v>44967</v>
      </c>
      <c r="B42" t="s">
        <v>52</v>
      </c>
      <c r="C42" t="s">
        <v>742</v>
      </c>
      <c r="D42" t="s">
        <v>744</v>
      </c>
      <c r="E42" t="s">
        <v>801</v>
      </c>
      <c r="F42" t="s">
        <v>805</v>
      </c>
      <c r="G42" t="s">
        <v>819</v>
      </c>
      <c r="H42">
        <v>0</v>
      </c>
      <c r="I42" s="20">
        <v>251273</v>
      </c>
      <c r="J42" s="21">
        <v>8</v>
      </c>
      <c r="K42" s="20">
        <v>284904</v>
      </c>
      <c r="L42" s="20">
        <v>2010184</v>
      </c>
      <c r="M42" s="20">
        <v>2279232</v>
      </c>
      <c r="N42" s="20">
        <v>269048</v>
      </c>
    </row>
    <row r="43" spans="1:14" x14ac:dyDescent="0.3">
      <c r="A43" s="19">
        <v>44968</v>
      </c>
      <c r="B43" t="s">
        <v>53</v>
      </c>
      <c r="C43" t="s">
        <v>743</v>
      </c>
      <c r="D43" t="s">
        <v>744</v>
      </c>
      <c r="E43" t="s">
        <v>801</v>
      </c>
      <c r="F43" t="s">
        <v>802</v>
      </c>
      <c r="G43" t="s">
        <v>815</v>
      </c>
      <c r="H43">
        <v>0</v>
      </c>
      <c r="I43" s="20">
        <v>217954</v>
      </c>
      <c r="J43" s="21">
        <v>7</v>
      </c>
      <c r="K43" s="20">
        <v>256126</v>
      </c>
      <c r="L43" s="20">
        <v>1525678</v>
      </c>
      <c r="M43" s="20">
        <v>1792882</v>
      </c>
      <c r="N43" s="20">
        <v>267204</v>
      </c>
    </row>
    <row r="44" spans="1:14" x14ac:dyDescent="0.3">
      <c r="A44" s="19">
        <v>44969</v>
      </c>
      <c r="B44" t="s">
        <v>54</v>
      </c>
      <c r="C44" t="s">
        <v>743</v>
      </c>
      <c r="D44" t="s">
        <v>745</v>
      </c>
      <c r="E44" t="s">
        <v>812</v>
      </c>
      <c r="F44" t="s">
        <v>802</v>
      </c>
      <c r="G44" t="s">
        <v>809</v>
      </c>
      <c r="H44">
        <v>0</v>
      </c>
      <c r="I44" s="20">
        <v>199396</v>
      </c>
      <c r="J44" s="21">
        <v>7</v>
      </c>
      <c r="K44" s="20">
        <v>230976</v>
      </c>
      <c r="L44" s="20">
        <v>1395772</v>
      </c>
      <c r="M44" s="20">
        <v>1616832</v>
      </c>
      <c r="N44" s="20">
        <v>221060</v>
      </c>
    </row>
    <row r="45" spans="1:14" x14ac:dyDescent="0.3">
      <c r="A45" s="19">
        <v>44970</v>
      </c>
      <c r="B45" t="s">
        <v>55</v>
      </c>
      <c r="C45" t="s">
        <v>743</v>
      </c>
      <c r="D45" t="s">
        <v>745</v>
      </c>
      <c r="E45" t="s">
        <v>808</v>
      </c>
      <c r="F45" t="s">
        <v>802</v>
      </c>
      <c r="G45" t="s">
        <v>811</v>
      </c>
      <c r="H45">
        <v>0</v>
      </c>
      <c r="I45" s="20">
        <v>127691</v>
      </c>
      <c r="J45" s="21">
        <v>8</v>
      </c>
      <c r="K45" s="20">
        <v>141374</v>
      </c>
      <c r="L45" s="20">
        <v>1021528</v>
      </c>
      <c r="M45" s="20">
        <v>1130992</v>
      </c>
      <c r="N45" s="20">
        <v>109464</v>
      </c>
    </row>
    <row r="46" spans="1:14" x14ac:dyDescent="0.3">
      <c r="A46" s="19">
        <v>44971</v>
      </c>
      <c r="B46" t="s">
        <v>56</v>
      </c>
      <c r="C46" t="s">
        <v>743</v>
      </c>
      <c r="D46" t="s">
        <v>744</v>
      </c>
      <c r="E46" t="s">
        <v>812</v>
      </c>
      <c r="F46" t="s">
        <v>810</v>
      </c>
      <c r="G46" t="s">
        <v>806</v>
      </c>
      <c r="H46">
        <v>0</v>
      </c>
      <c r="I46" s="20">
        <v>274026</v>
      </c>
      <c r="J46" s="21">
        <v>1</v>
      </c>
      <c r="K46" s="20">
        <v>307469</v>
      </c>
      <c r="L46" s="20">
        <v>274026</v>
      </c>
      <c r="M46" s="20">
        <v>307469</v>
      </c>
      <c r="N46" s="20">
        <v>33443</v>
      </c>
    </row>
    <row r="47" spans="1:14" x14ac:dyDescent="0.3">
      <c r="A47" s="19">
        <v>44972</v>
      </c>
      <c r="B47" t="s">
        <v>57</v>
      </c>
      <c r="C47" t="s">
        <v>742</v>
      </c>
      <c r="D47" t="s">
        <v>745</v>
      </c>
      <c r="E47" t="s">
        <v>812</v>
      </c>
      <c r="F47" t="s">
        <v>810</v>
      </c>
      <c r="G47" t="s">
        <v>824</v>
      </c>
      <c r="H47">
        <v>0</v>
      </c>
      <c r="I47" s="20">
        <v>136562</v>
      </c>
      <c r="J47" s="21">
        <v>7</v>
      </c>
      <c r="K47" s="20">
        <v>153495</v>
      </c>
      <c r="L47" s="20">
        <v>955934</v>
      </c>
      <c r="M47" s="20">
        <v>1074465</v>
      </c>
      <c r="N47" s="20">
        <v>118531</v>
      </c>
    </row>
    <row r="48" spans="1:14" x14ac:dyDescent="0.3">
      <c r="A48" s="19">
        <v>44973</v>
      </c>
      <c r="B48" t="s">
        <v>58</v>
      </c>
      <c r="C48" t="s">
        <v>743</v>
      </c>
      <c r="D48" t="s">
        <v>745</v>
      </c>
      <c r="E48" t="s">
        <v>808</v>
      </c>
      <c r="F48" t="s">
        <v>810</v>
      </c>
      <c r="G48" t="s">
        <v>807</v>
      </c>
      <c r="H48">
        <v>0</v>
      </c>
      <c r="I48" s="20">
        <v>236605</v>
      </c>
      <c r="J48" s="21">
        <v>1</v>
      </c>
      <c r="K48" s="20">
        <v>263901</v>
      </c>
      <c r="L48" s="20">
        <v>236605</v>
      </c>
      <c r="M48" s="20">
        <v>263901</v>
      </c>
      <c r="N48" s="20">
        <v>27296</v>
      </c>
    </row>
    <row r="49" spans="1:14" x14ac:dyDescent="0.3">
      <c r="A49" s="19">
        <v>44974</v>
      </c>
      <c r="B49" t="s">
        <v>59</v>
      </c>
      <c r="C49" t="s">
        <v>742</v>
      </c>
      <c r="D49" t="s">
        <v>744</v>
      </c>
      <c r="E49" t="s">
        <v>801</v>
      </c>
      <c r="F49" t="s">
        <v>802</v>
      </c>
      <c r="G49" t="s">
        <v>822</v>
      </c>
      <c r="H49">
        <v>0</v>
      </c>
      <c r="I49" s="20">
        <v>27345</v>
      </c>
      <c r="J49" s="21">
        <v>2</v>
      </c>
      <c r="K49" s="20">
        <v>31228</v>
      </c>
      <c r="L49" s="20">
        <v>54690</v>
      </c>
      <c r="M49" s="20">
        <v>62456</v>
      </c>
      <c r="N49" s="20">
        <v>7766</v>
      </c>
    </row>
    <row r="50" spans="1:14" x14ac:dyDescent="0.3">
      <c r="A50" s="19">
        <v>44975</v>
      </c>
      <c r="B50" t="s">
        <v>60</v>
      </c>
      <c r="C50" t="s">
        <v>743</v>
      </c>
      <c r="D50" t="s">
        <v>744</v>
      </c>
      <c r="E50" t="s">
        <v>812</v>
      </c>
      <c r="F50" t="s">
        <v>810</v>
      </c>
      <c r="G50" t="s">
        <v>809</v>
      </c>
      <c r="H50">
        <v>0</v>
      </c>
      <c r="I50" s="20">
        <v>108586</v>
      </c>
      <c r="J50" s="21">
        <v>1</v>
      </c>
      <c r="K50" s="20">
        <v>124308</v>
      </c>
      <c r="L50" s="20">
        <v>108586</v>
      </c>
      <c r="M50" s="20">
        <v>124308</v>
      </c>
      <c r="N50" s="20">
        <v>15722</v>
      </c>
    </row>
    <row r="51" spans="1:14" x14ac:dyDescent="0.3">
      <c r="A51" s="19">
        <v>44976</v>
      </c>
      <c r="B51" t="s">
        <v>61</v>
      </c>
      <c r="C51" t="s">
        <v>743</v>
      </c>
      <c r="D51" t="s">
        <v>744</v>
      </c>
      <c r="E51" t="s">
        <v>808</v>
      </c>
      <c r="F51" t="s">
        <v>802</v>
      </c>
      <c r="G51" t="s">
        <v>806</v>
      </c>
      <c r="H51">
        <v>0</v>
      </c>
      <c r="I51" s="20">
        <v>330432</v>
      </c>
      <c r="J51" s="21">
        <v>7</v>
      </c>
      <c r="K51" s="20">
        <v>395606</v>
      </c>
      <c r="L51" s="20">
        <v>2313024</v>
      </c>
      <c r="M51" s="20">
        <v>2769242</v>
      </c>
      <c r="N51" s="20">
        <v>456218</v>
      </c>
    </row>
    <row r="52" spans="1:14" x14ac:dyDescent="0.3">
      <c r="A52" s="19">
        <v>44977</v>
      </c>
      <c r="B52" t="s">
        <v>62</v>
      </c>
      <c r="C52" t="s">
        <v>742</v>
      </c>
      <c r="D52" t="s">
        <v>745</v>
      </c>
      <c r="E52" t="s">
        <v>801</v>
      </c>
      <c r="F52" t="s">
        <v>810</v>
      </c>
      <c r="G52" t="s">
        <v>822</v>
      </c>
      <c r="H52">
        <v>0</v>
      </c>
      <c r="I52" s="20">
        <v>55615</v>
      </c>
      <c r="J52" s="21">
        <v>3</v>
      </c>
      <c r="K52" s="20">
        <v>65266</v>
      </c>
      <c r="L52" s="20">
        <v>166845</v>
      </c>
      <c r="M52" s="20">
        <v>195798</v>
      </c>
      <c r="N52" s="20">
        <v>28953</v>
      </c>
    </row>
    <row r="53" spans="1:14" x14ac:dyDescent="0.3">
      <c r="A53" s="19">
        <v>44978</v>
      </c>
      <c r="B53" t="s">
        <v>63</v>
      </c>
      <c r="C53" t="s">
        <v>743</v>
      </c>
      <c r="D53" t="s">
        <v>744</v>
      </c>
      <c r="E53" t="s">
        <v>801</v>
      </c>
      <c r="F53" t="s">
        <v>802</v>
      </c>
      <c r="G53" t="s">
        <v>823</v>
      </c>
      <c r="H53">
        <v>0</v>
      </c>
      <c r="I53" s="20">
        <v>122706</v>
      </c>
      <c r="J53" s="21">
        <v>7</v>
      </c>
      <c r="K53" s="20">
        <v>141308</v>
      </c>
      <c r="L53" s="20">
        <v>858942</v>
      </c>
      <c r="M53" s="20">
        <v>989156</v>
      </c>
      <c r="N53" s="20">
        <v>130214</v>
      </c>
    </row>
    <row r="54" spans="1:14" x14ac:dyDescent="0.3">
      <c r="A54" s="19">
        <v>44979</v>
      </c>
      <c r="B54" t="s">
        <v>64</v>
      </c>
      <c r="C54" t="s">
        <v>743</v>
      </c>
      <c r="D54" t="s">
        <v>744</v>
      </c>
      <c r="E54" t="s">
        <v>808</v>
      </c>
      <c r="F54" t="s">
        <v>810</v>
      </c>
      <c r="G54" t="s">
        <v>815</v>
      </c>
      <c r="H54">
        <v>0</v>
      </c>
      <c r="I54" s="20">
        <v>90611</v>
      </c>
      <c r="J54" s="21">
        <v>1</v>
      </c>
      <c r="K54" s="20">
        <v>104796</v>
      </c>
      <c r="L54" s="20">
        <v>90611</v>
      </c>
      <c r="M54" s="20">
        <v>104796</v>
      </c>
      <c r="N54" s="20">
        <v>14185</v>
      </c>
    </row>
    <row r="55" spans="1:14" x14ac:dyDescent="0.3">
      <c r="A55" s="19">
        <v>44980</v>
      </c>
      <c r="B55" t="s">
        <v>65</v>
      </c>
      <c r="C55" t="s">
        <v>743</v>
      </c>
      <c r="D55" t="s">
        <v>745</v>
      </c>
      <c r="E55" t="s">
        <v>812</v>
      </c>
      <c r="F55" t="s">
        <v>802</v>
      </c>
      <c r="G55" t="s">
        <v>806</v>
      </c>
      <c r="H55">
        <v>0</v>
      </c>
      <c r="I55" s="20">
        <v>369946</v>
      </c>
      <c r="J55" s="21">
        <v>2</v>
      </c>
      <c r="K55" s="20">
        <v>421920</v>
      </c>
      <c r="L55" s="20">
        <v>739892</v>
      </c>
      <c r="M55" s="20">
        <v>843840</v>
      </c>
      <c r="N55" s="20">
        <v>103948</v>
      </c>
    </row>
    <row r="56" spans="1:14" x14ac:dyDescent="0.3">
      <c r="A56" s="19">
        <v>44981</v>
      </c>
      <c r="B56" t="s">
        <v>66</v>
      </c>
      <c r="C56" t="s">
        <v>743</v>
      </c>
      <c r="D56" t="s">
        <v>744</v>
      </c>
      <c r="E56" t="s">
        <v>801</v>
      </c>
      <c r="F56" t="s">
        <v>805</v>
      </c>
      <c r="G56" t="s">
        <v>821</v>
      </c>
      <c r="H56">
        <v>0</v>
      </c>
      <c r="I56" s="20">
        <v>42222</v>
      </c>
      <c r="J56" s="21">
        <v>8</v>
      </c>
      <c r="K56" s="20">
        <v>50584</v>
      </c>
      <c r="L56" s="20">
        <v>337776</v>
      </c>
      <c r="M56" s="20">
        <v>404672</v>
      </c>
      <c r="N56" s="20">
        <v>66896</v>
      </c>
    </row>
    <row r="57" spans="1:14" x14ac:dyDescent="0.3">
      <c r="A57" s="19">
        <v>44982</v>
      </c>
      <c r="B57" t="s">
        <v>67</v>
      </c>
      <c r="C57" t="s">
        <v>743</v>
      </c>
      <c r="D57" t="s">
        <v>745</v>
      </c>
      <c r="E57" t="s">
        <v>812</v>
      </c>
      <c r="F57" t="s">
        <v>810</v>
      </c>
      <c r="G57" t="s">
        <v>823</v>
      </c>
      <c r="H57">
        <v>0</v>
      </c>
      <c r="I57" s="20">
        <v>163586</v>
      </c>
      <c r="J57" s="21">
        <v>2</v>
      </c>
      <c r="K57" s="20">
        <v>185617</v>
      </c>
      <c r="L57" s="20">
        <v>327172</v>
      </c>
      <c r="M57" s="20">
        <v>371234</v>
      </c>
      <c r="N57" s="20">
        <v>44062</v>
      </c>
    </row>
    <row r="58" spans="1:14" x14ac:dyDescent="0.3">
      <c r="A58" s="19">
        <v>44983</v>
      </c>
      <c r="B58" t="s">
        <v>68</v>
      </c>
      <c r="C58" t="s">
        <v>742</v>
      </c>
      <c r="D58" t="s">
        <v>744</v>
      </c>
      <c r="E58" t="s">
        <v>801</v>
      </c>
      <c r="F58" t="s">
        <v>805</v>
      </c>
      <c r="G58" t="s">
        <v>819</v>
      </c>
      <c r="H58">
        <v>0</v>
      </c>
      <c r="I58" s="20">
        <v>282100</v>
      </c>
      <c r="J58" s="21">
        <v>8</v>
      </c>
      <c r="K58" s="20">
        <v>310450</v>
      </c>
      <c r="L58" s="20">
        <v>2256800</v>
      </c>
      <c r="M58" s="20">
        <v>2483600</v>
      </c>
      <c r="N58" s="20">
        <v>226800</v>
      </c>
    </row>
    <row r="59" spans="1:14" x14ac:dyDescent="0.3">
      <c r="A59" s="19">
        <v>44984</v>
      </c>
      <c r="B59" t="s">
        <v>69</v>
      </c>
      <c r="C59" t="s">
        <v>743</v>
      </c>
      <c r="D59" t="s">
        <v>744</v>
      </c>
      <c r="E59" t="s">
        <v>812</v>
      </c>
      <c r="F59" t="s">
        <v>802</v>
      </c>
      <c r="G59" t="s">
        <v>809</v>
      </c>
      <c r="H59">
        <v>0</v>
      </c>
      <c r="I59" s="20">
        <v>77812</v>
      </c>
      <c r="J59" s="21">
        <v>4</v>
      </c>
      <c r="K59" s="20">
        <v>86429</v>
      </c>
      <c r="L59" s="20">
        <v>311248</v>
      </c>
      <c r="M59" s="20">
        <v>345716</v>
      </c>
      <c r="N59" s="20">
        <v>34468</v>
      </c>
    </row>
    <row r="60" spans="1:14" x14ac:dyDescent="0.3">
      <c r="A60" s="19">
        <v>44985</v>
      </c>
      <c r="B60" t="s">
        <v>70</v>
      </c>
      <c r="C60" t="s">
        <v>742</v>
      </c>
      <c r="D60" t="s">
        <v>745</v>
      </c>
      <c r="E60" t="s">
        <v>808</v>
      </c>
      <c r="F60" t="s">
        <v>802</v>
      </c>
      <c r="G60" t="s">
        <v>807</v>
      </c>
      <c r="H60">
        <v>0</v>
      </c>
      <c r="I60" s="20">
        <v>308698</v>
      </c>
      <c r="J60" s="21">
        <v>2</v>
      </c>
      <c r="K60" s="20">
        <v>343836</v>
      </c>
      <c r="L60" s="20">
        <v>617396</v>
      </c>
      <c r="M60" s="20">
        <v>687672</v>
      </c>
      <c r="N60" s="20">
        <v>70276</v>
      </c>
    </row>
    <row r="61" spans="1:14" x14ac:dyDescent="0.3">
      <c r="A61" s="19">
        <v>44986</v>
      </c>
      <c r="B61" t="s">
        <v>71</v>
      </c>
      <c r="C61" t="s">
        <v>743</v>
      </c>
      <c r="D61" t="s">
        <v>745</v>
      </c>
      <c r="E61" t="s">
        <v>812</v>
      </c>
      <c r="F61" t="s">
        <v>805</v>
      </c>
      <c r="G61" t="s">
        <v>811</v>
      </c>
      <c r="H61">
        <v>0</v>
      </c>
      <c r="I61" s="20">
        <v>97176</v>
      </c>
      <c r="J61" s="21">
        <v>3</v>
      </c>
      <c r="K61" s="20">
        <v>109462</v>
      </c>
      <c r="L61" s="20">
        <v>291528</v>
      </c>
      <c r="M61" s="20">
        <v>328386</v>
      </c>
      <c r="N61" s="20">
        <v>36858</v>
      </c>
    </row>
    <row r="62" spans="1:14" x14ac:dyDescent="0.3">
      <c r="A62" s="19">
        <v>44987</v>
      </c>
      <c r="B62" t="s">
        <v>72</v>
      </c>
      <c r="C62" t="s">
        <v>742</v>
      </c>
      <c r="D62" t="s">
        <v>745</v>
      </c>
      <c r="E62" t="s">
        <v>801</v>
      </c>
      <c r="F62" t="s">
        <v>805</v>
      </c>
      <c r="G62" t="s">
        <v>809</v>
      </c>
      <c r="H62">
        <v>0</v>
      </c>
      <c r="I62" s="20">
        <v>132821</v>
      </c>
      <c r="J62" s="21">
        <v>2</v>
      </c>
      <c r="K62" s="20">
        <v>160742</v>
      </c>
      <c r="L62" s="20">
        <v>265642</v>
      </c>
      <c r="M62" s="20">
        <v>321484</v>
      </c>
      <c r="N62" s="20">
        <v>55842</v>
      </c>
    </row>
    <row r="63" spans="1:14" x14ac:dyDescent="0.3">
      <c r="A63" s="19">
        <v>44988</v>
      </c>
      <c r="B63" t="s">
        <v>73</v>
      </c>
      <c r="C63" t="s">
        <v>742</v>
      </c>
      <c r="D63" t="s">
        <v>745</v>
      </c>
      <c r="E63" t="s">
        <v>812</v>
      </c>
      <c r="F63" t="s">
        <v>805</v>
      </c>
      <c r="G63" t="s">
        <v>803</v>
      </c>
      <c r="H63">
        <v>0.06</v>
      </c>
      <c r="I63" s="20">
        <v>107997</v>
      </c>
      <c r="J63" s="21">
        <v>6</v>
      </c>
      <c r="K63" s="20">
        <v>129842</v>
      </c>
      <c r="L63" s="20">
        <v>647982</v>
      </c>
      <c r="M63" s="20">
        <v>732308.88</v>
      </c>
      <c r="N63" s="20">
        <v>84326.88</v>
      </c>
    </row>
    <row r="64" spans="1:14" x14ac:dyDescent="0.3">
      <c r="A64" s="19">
        <v>44989</v>
      </c>
      <c r="B64" t="s">
        <v>74</v>
      </c>
      <c r="C64" t="s">
        <v>742</v>
      </c>
      <c r="D64" t="s">
        <v>744</v>
      </c>
      <c r="E64" t="s">
        <v>801</v>
      </c>
      <c r="F64" t="s">
        <v>810</v>
      </c>
      <c r="G64" t="s">
        <v>809</v>
      </c>
      <c r="H64">
        <v>0</v>
      </c>
      <c r="I64" s="20">
        <v>98975</v>
      </c>
      <c r="J64" s="21">
        <v>7</v>
      </c>
      <c r="K64" s="20">
        <v>115171</v>
      </c>
      <c r="L64" s="20">
        <v>692825</v>
      </c>
      <c r="M64" s="20">
        <v>806197</v>
      </c>
      <c r="N64" s="20">
        <v>113372</v>
      </c>
    </row>
    <row r="65" spans="1:14" x14ac:dyDescent="0.3">
      <c r="A65" s="19">
        <v>44990</v>
      </c>
      <c r="B65" t="s">
        <v>75</v>
      </c>
      <c r="C65" t="s">
        <v>743</v>
      </c>
      <c r="D65" t="s">
        <v>744</v>
      </c>
      <c r="E65" t="s">
        <v>801</v>
      </c>
      <c r="F65" t="s">
        <v>810</v>
      </c>
      <c r="G65" t="s">
        <v>819</v>
      </c>
      <c r="H65">
        <v>0</v>
      </c>
      <c r="I65" s="20">
        <v>266482</v>
      </c>
      <c r="J65" s="21">
        <v>8</v>
      </c>
      <c r="K65" s="20">
        <v>320023</v>
      </c>
      <c r="L65" s="20">
        <v>2131856</v>
      </c>
      <c r="M65" s="20">
        <v>2560184</v>
      </c>
      <c r="N65" s="20">
        <v>428328</v>
      </c>
    </row>
    <row r="66" spans="1:14" x14ac:dyDescent="0.3">
      <c r="A66" s="19">
        <v>44991</v>
      </c>
      <c r="B66" t="s">
        <v>76</v>
      </c>
      <c r="C66" t="s">
        <v>742</v>
      </c>
      <c r="D66" t="s">
        <v>744</v>
      </c>
      <c r="E66" t="s">
        <v>801</v>
      </c>
      <c r="F66" t="s">
        <v>805</v>
      </c>
      <c r="G66" t="s">
        <v>813</v>
      </c>
      <c r="H66">
        <v>0</v>
      </c>
      <c r="I66" s="20">
        <v>280245</v>
      </c>
      <c r="J66" s="21">
        <v>4</v>
      </c>
      <c r="K66" s="20">
        <v>319303</v>
      </c>
      <c r="L66" s="20">
        <v>1120980</v>
      </c>
      <c r="M66" s="20">
        <v>1277212</v>
      </c>
      <c r="N66" s="20">
        <v>156232</v>
      </c>
    </row>
    <row r="67" spans="1:14" x14ac:dyDescent="0.3">
      <c r="A67" s="19">
        <v>44992</v>
      </c>
      <c r="B67" t="s">
        <v>77</v>
      </c>
      <c r="C67" t="s">
        <v>743</v>
      </c>
      <c r="D67" t="s">
        <v>744</v>
      </c>
      <c r="E67" t="s">
        <v>812</v>
      </c>
      <c r="F67" t="s">
        <v>805</v>
      </c>
      <c r="G67" t="s">
        <v>815</v>
      </c>
      <c r="H67">
        <v>0</v>
      </c>
      <c r="I67" s="20">
        <v>245966</v>
      </c>
      <c r="J67" s="21">
        <v>7</v>
      </c>
      <c r="K67" s="20">
        <v>276881</v>
      </c>
      <c r="L67" s="20">
        <v>1721762</v>
      </c>
      <c r="M67" s="20">
        <v>1938167</v>
      </c>
      <c r="N67" s="20">
        <v>216405</v>
      </c>
    </row>
    <row r="68" spans="1:14" x14ac:dyDescent="0.3">
      <c r="A68" s="19">
        <v>44993</v>
      </c>
      <c r="B68" t="s">
        <v>78</v>
      </c>
      <c r="C68" t="s">
        <v>742</v>
      </c>
      <c r="D68" t="s">
        <v>744</v>
      </c>
      <c r="E68" t="s">
        <v>801</v>
      </c>
      <c r="F68" t="s">
        <v>805</v>
      </c>
      <c r="G68" t="s">
        <v>809</v>
      </c>
      <c r="H68">
        <v>0.05</v>
      </c>
      <c r="I68" s="20">
        <v>86950</v>
      </c>
      <c r="J68" s="21">
        <v>7</v>
      </c>
      <c r="K68" s="20">
        <v>99275</v>
      </c>
      <c r="L68" s="20">
        <v>608650</v>
      </c>
      <c r="M68" s="20">
        <v>660178.75</v>
      </c>
      <c r="N68" s="20">
        <v>51528.75</v>
      </c>
    </row>
    <row r="69" spans="1:14" x14ac:dyDescent="0.3">
      <c r="A69" s="19">
        <v>44994</v>
      </c>
      <c r="B69" t="s">
        <v>79</v>
      </c>
      <c r="C69" t="s">
        <v>743</v>
      </c>
      <c r="D69" t="s">
        <v>745</v>
      </c>
      <c r="E69" t="s">
        <v>808</v>
      </c>
      <c r="F69" t="s">
        <v>805</v>
      </c>
      <c r="G69" t="s">
        <v>803</v>
      </c>
      <c r="H69">
        <v>0</v>
      </c>
      <c r="I69" s="20">
        <v>83407</v>
      </c>
      <c r="J69" s="21">
        <v>6</v>
      </c>
      <c r="K69" s="20">
        <v>96407</v>
      </c>
      <c r="L69" s="20">
        <v>500442</v>
      </c>
      <c r="M69" s="20">
        <v>578442</v>
      </c>
      <c r="N69" s="20">
        <v>78000</v>
      </c>
    </row>
    <row r="70" spans="1:14" x14ac:dyDescent="0.3">
      <c r="A70" s="19">
        <v>44995</v>
      </c>
      <c r="B70" t="s">
        <v>80</v>
      </c>
      <c r="C70" t="s">
        <v>743</v>
      </c>
      <c r="D70" t="s">
        <v>745</v>
      </c>
      <c r="E70" t="s">
        <v>801</v>
      </c>
      <c r="F70" t="s">
        <v>805</v>
      </c>
      <c r="G70" t="s">
        <v>824</v>
      </c>
      <c r="H70">
        <v>0</v>
      </c>
      <c r="I70" s="20">
        <v>98897</v>
      </c>
      <c r="J70" s="21">
        <v>5</v>
      </c>
      <c r="K70" s="20">
        <v>112579</v>
      </c>
      <c r="L70" s="20">
        <v>494485</v>
      </c>
      <c r="M70" s="20">
        <v>562895</v>
      </c>
      <c r="N70" s="20">
        <v>68410</v>
      </c>
    </row>
    <row r="71" spans="1:14" x14ac:dyDescent="0.3">
      <c r="A71" s="19">
        <v>44996</v>
      </c>
      <c r="B71" t="s">
        <v>81</v>
      </c>
      <c r="C71" t="s">
        <v>743</v>
      </c>
      <c r="D71" t="s">
        <v>744</v>
      </c>
      <c r="E71" t="s">
        <v>801</v>
      </c>
      <c r="F71" t="s">
        <v>805</v>
      </c>
      <c r="G71" t="s">
        <v>811</v>
      </c>
      <c r="H71">
        <v>0</v>
      </c>
      <c r="I71" s="20">
        <v>123373</v>
      </c>
      <c r="J71" s="21">
        <v>4</v>
      </c>
      <c r="K71" s="20">
        <v>144866</v>
      </c>
      <c r="L71" s="20">
        <v>493492</v>
      </c>
      <c r="M71" s="20">
        <v>579464</v>
      </c>
      <c r="N71" s="20">
        <v>85972</v>
      </c>
    </row>
    <row r="72" spans="1:14" x14ac:dyDescent="0.3">
      <c r="A72" s="19">
        <v>44997</v>
      </c>
      <c r="B72" t="s">
        <v>82</v>
      </c>
      <c r="C72" t="s">
        <v>743</v>
      </c>
      <c r="D72" t="s">
        <v>745</v>
      </c>
      <c r="E72" t="s">
        <v>808</v>
      </c>
      <c r="F72" t="s">
        <v>802</v>
      </c>
      <c r="G72" t="s">
        <v>815</v>
      </c>
      <c r="H72">
        <v>0</v>
      </c>
      <c r="I72" s="20">
        <v>115338</v>
      </c>
      <c r="J72" s="21">
        <v>6</v>
      </c>
      <c r="K72" s="20">
        <v>127470</v>
      </c>
      <c r="L72" s="20">
        <v>692028</v>
      </c>
      <c r="M72" s="20">
        <v>764820</v>
      </c>
      <c r="N72" s="20">
        <v>72792</v>
      </c>
    </row>
    <row r="73" spans="1:14" x14ac:dyDescent="0.3">
      <c r="A73" s="19">
        <v>44998</v>
      </c>
      <c r="B73" t="s">
        <v>83</v>
      </c>
      <c r="C73" t="s">
        <v>742</v>
      </c>
      <c r="D73" t="s">
        <v>744</v>
      </c>
      <c r="E73" t="s">
        <v>812</v>
      </c>
      <c r="F73" t="s">
        <v>805</v>
      </c>
      <c r="G73" t="s">
        <v>813</v>
      </c>
      <c r="H73">
        <v>0</v>
      </c>
      <c r="I73" s="20">
        <v>126327</v>
      </c>
      <c r="J73" s="21">
        <v>2</v>
      </c>
      <c r="K73" s="20">
        <v>146819</v>
      </c>
      <c r="L73" s="20">
        <v>252654</v>
      </c>
      <c r="M73" s="20">
        <v>293638</v>
      </c>
      <c r="N73" s="20">
        <v>40984</v>
      </c>
    </row>
    <row r="74" spans="1:14" x14ac:dyDescent="0.3">
      <c r="A74" s="19">
        <v>44999</v>
      </c>
      <c r="B74" t="s">
        <v>84</v>
      </c>
      <c r="C74" t="s">
        <v>743</v>
      </c>
      <c r="D74" t="s">
        <v>744</v>
      </c>
      <c r="E74" t="s">
        <v>801</v>
      </c>
      <c r="F74" t="s">
        <v>802</v>
      </c>
      <c r="G74" t="s">
        <v>821</v>
      </c>
      <c r="H74">
        <v>0</v>
      </c>
      <c r="I74" s="20">
        <v>70406</v>
      </c>
      <c r="J74" s="21">
        <v>3</v>
      </c>
      <c r="K74" s="20">
        <v>83247</v>
      </c>
      <c r="L74" s="20">
        <v>211218</v>
      </c>
      <c r="M74" s="20">
        <v>249741</v>
      </c>
      <c r="N74" s="20">
        <v>38523</v>
      </c>
    </row>
    <row r="75" spans="1:14" x14ac:dyDescent="0.3">
      <c r="A75" s="19">
        <v>45000</v>
      </c>
      <c r="B75" t="s">
        <v>85</v>
      </c>
      <c r="C75" t="s">
        <v>742</v>
      </c>
      <c r="D75" t="s">
        <v>745</v>
      </c>
      <c r="E75" t="s">
        <v>808</v>
      </c>
      <c r="F75" t="s">
        <v>802</v>
      </c>
      <c r="G75" t="s">
        <v>823</v>
      </c>
      <c r="H75">
        <v>0</v>
      </c>
      <c r="I75" s="20">
        <v>244974</v>
      </c>
      <c r="J75" s="21">
        <v>1</v>
      </c>
      <c r="K75" s="20">
        <v>280612</v>
      </c>
      <c r="L75" s="20">
        <v>244974</v>
      </c>
      <c r="M75" s="20">
        <v>280612</v>
      </c>
      <c r="N75" s="20">
        <v>35638</v>
      </c>
    </row>
    <row r="76" spans="1:14" x14ac:dyDescent="0.3">
      <c r="A76" s="19">
        <v>45001</v>
      </c>
      <c r="B76" t="s">
        <v>86</v>
      </c>
      <c r="C76" t="s">
        <v>743</v>
      </c>
      <c r="D76" t="s">
        <v>744</v>
      </c>
      <c r="E76" t="s">
        <v>812</v>
      </c>
      <c r="F76" t="s">
        <v>810</v>
      </c>
      <c r="G76" t="s">
        <v>809</v>
      </c>
      <c r="H76">
        <v>0</v>
      </c>
      <c r="I76" s="20">
        <v>107046</v>
      </c>
      <c r="J76" s="21">
        <v>4</v>
      </c>
      <c r="K76" s="20">
        <v>121165</v>
      </c>
      <c r="L76" s="20">
        <v>428184</v>
      </c>
      <c r="M76" s="20">
        <v>484660</v>
      </c>
      <c r="N76" s="20">
        <v>56476</v>
      </c>
    </row>
    <row r="77" spans="1:14" x14ac:dyDescent="0.3">
      <c r="A77" s="19">
        <v>45002</v>
      </c>
      <c r="B77" t="s">
        <v>87</v>
      </c>
      <c r="C77" t="s">
        <v>743</v>
      </c>
      <c r="D77" t="s">
        <v>744</v>
      </c>
      <c r="E77" t="s">
        <v>808</v>
      </c>
      <c r="F77" t="s">
        <v>805</v>
      </c>
      <c r="G77" t="s">
        <v>823</v>
      </c>
      <c r="H77">
        <v>0</v>
      </c>
      <c r="I77" s="20">
        <v>99742</v>
      </c>
      <c r="J77" s="21">
        <v>4</v>
      </c>
      <c r="K77" s="20">
        <v>112014</v>
      </c>
      <c r="L77" s="20">
        <v>398968</v>
      </c>
      <c r="M77" s="20">
        <v>448056</v>
      </c>
      <c r="N77" s="20">
        <v>49088</v>
      </c>
    </row>
    <row r="78" spans="1:14" x14ac:dyDescent="0.3">
      <c r="A78" s="19">
        <v>45003</v>
      </c>
      <c r="B78" t="s">
        <v>88</v>
      </c>
      <c r="C78" t="s">
        <v>742</v>
      </c>
      <c r="D78" t="s">
        <v>744</v>
      </c>
      <c r="E78" t="s">
        <v>801</v>
      </c>
      <c r="F78" t="s">
        <v>805</v>
      </c>
      <c r="G78" t="s">
        <v>813</v>
      </c>
      <c r="H78">
        <v>0</v>
      </c>
      <c r="I78" s="20">
        <v>183999</v>
      </c>
      <c r="J78" s="21">
        <v>5</v>
      </c>
      <c r="K78" s="20">
        <v>203349</v>
      </c>
      <c r="L78" s="20">
        <v>919995</v>
      </c>
      <c r="M78" s="20">
        <v>1016745</v>
      </c>
      <c r="N78" s="20">
        <v>96750</v>
      </c>
    </row>
    <row r="79" spans="1:14" x14ac:dyDescent="0.3">
      <c r="A79" s="19">
        <v>45004</v>
      </c>
      <c r="B79" t="s">
        <v>89</v>
      </c>
      <c r="C79" t="s">
        <v>743</v>
      </c>
      <c r="D79" t="s">
        <v>745</v>
      </c>
      <c r="E79" t="s">
        <v>812</v>
      </c>
      <c r="F79" t="s">
        <v>805</v>
      </c>
      <c r="G79" t="s">
        <v>814</v>
      </c>
      <c r="H79">
        <v>0</v>
      </c>
      <c r="I79" s="20">
        <v>78476</v>
      </c>
      <c r="J79" s="21">
        <v>1</v>
      </c>
      <c r="K79" s="20">
        <v>91852</v>
      </c>
      <c r="L79" s="20">
        <v>78476</v>
      </c>
      <c r="M79" s="20">
        <v>91852</v>
      </c>
      <c r="N79" s="20">
        <v>13376</v>
      </c>
    </row>
    <row r="80" spans="1:14" x14ac:dyDescent="0.3">
      <c r="A80" s="19">
        <v>45005</v>
      </c>
      <c r="B80" t="s">
        <v>90</v>
      </c>
      <c r="C80" t="s">
        <v>743</v>
      </c>
      <c r="D80" t="s">
        <v>744</v>
      </c>
      <c r="E80" t="s">
        <v>801</v>
      </c>
      <c r="F80" t="s">
        <v>802</v>
      </c>
      <c r="G80" t="s">
        <v>819</v>
      </c>
      <c r="H80">
        <v>0</v>
      </c>
      <c r="I80" s="20">
        <v>175039</v>
      </c>
      <c r="J80" s="21">
        <v>7</v>
      </c>
      <c r="K80" s="20">
        <v>198687</v>
      </c>
      <c r="L80" s="20">
        <v>1225273</v>
      </c>
      <c r="M80" s="20">
        <v>1390809</v>
      </c>
      <c r="N80" s="20">
        <v>165536</v>
      </c>
    </row>
    <row r="81" spans="1:14" x14ac:dyDescent="0.3">
      <c r="A81" s="19">
        <v>45006</v>
      </c>
      <c r="B81" t="s">
        <v>91</v>
      </c>
      <c r="C81" t="s">
        <v>743</v>
      </c>
      <c r="D81" t="s">
        <v>744</v>
      </c>
      <c r="E81" t="s">
        <v>801</v>
      </c>
      <c r="F81" t="s">
        <v>810</v>
      </c>
      <c r="G81" t="s">
        <v>809</v>
      </c>
      <c r="H81">
        <v>0</v>
      </c>
      <c r="I81" s="20">
        <v>131377</v>
      </c>
      <c r="J81" s="21">
        <v>7</v>
      </c>
      <c r="K81" s="20">
        <v>147512</v>
      </c>
      <c r="L81" s="20">
        <v>919639</v>
      </c>
      <c r="M81" s="20">
        <v>1032584</v>
      </c>
      <c r="N81" s="20">
        <v>112945</v>
      </c>
    </row>
    <row r="82" spans="1:14" x14ac:dyDescent="0.3">
      <c r="A82" s="19">
        <v>45007</v>
      </c>
      <c r="B82" t="s">
        <v>92</v>
      </c>
      <c r="C82" t="s">
        <v>743</v>
      </c>
      <c r="D82" t="s">
        <v>745</v>
      </c>
      <c r="E82" t="s">
        <v>801</v>
      </c>
      <c r="F82" t="s">
        <v>802</v>
      </c>
      <c r="G82" t="s">
        <v>816</v>
      </c>
      <c r="H82">
        <v>0</v>
      </c>
      <c r="I82" s="20">
        <v>237565</v>
      </c>
      <c r="J82" s="21">
        <v>5</v>
      </c>
      <c r="K82" s="20">
        <v>273105</v>
      </c>
      <c r="L82" s="20">
        <v>1187825</v>
      </c>
      <c r="M82" s="20">
        <v>1365525</v>
      </c>
      <c r="N82" s="20">
        <v>177700</v>
      </c>
    </row>
    <row r="83" spans="1:14" x14ac:dyDescent="0.3">
      <c r="A83" s="19">
        <v>45008</v>
      </c>
      <c r="B83" t="s">
        <v>93</v>
      </c>
      <c r="C83" t="s">
        <v>743</v>
      </c>
      <c r="D83" t="s">
        <v>745</v>
      </c>
      <c r="E83" t="s">
        <v>808</v>
      </c>
      <c r="F83" t="s">
        <v>810</v>
      </c>
      <c r="G83" t="s">
        <v>804</v>
      </c>
      <c r="H83">
        <v>0</v>
      </c>
      <c r="I83" s="20">
        <v>49967</v>
      </c>
      <c r="J83" s="21">
        <v>5</v>
      </c>
      <c r="K83" s="20">
        <v>55997</v>
      </c>
      <c r="L83" s="20">
        <v>249835</v>
      </c>
      <c r="M83" s="20">
        <v>279985</v>
      </c>
      <c r="N83" s="20">
        <v>30150</v>
      </c>
    </row>
    <row r="84" spans="1:14" x14ac:dyDescent="0.3">
      <c r="A84" s="19">
        <v>45009</v>
      </c>
      <c r="B84" t="s">
        <v>94</v>
      </c>
      <c r="C84" t="s">
        <v>742</v>
      </c>
      <c r="D84" t="s">
        <v>744</v>
      </c>
      <c r="E84" t="s">
        <v>812</v>
      </c>
      <c r="F84" t="s">
        <v>805</v>
      </c>
      <c r="G84" t="s">
        <v>822</v>
      </c>
      <c r="H84">
        <v>0</v>
      </c>
      <c r="I84" s="20">
        <v>38229</v>
      </c>
      <c r="J84" s="21">
        <v>8</v>
      </c>
      <c r="K84" s="20">
        <v>42120</v>
      </c>
      <c r="L84" s="20">
        <v>305832</v>
      </c>
      <c r="M84" s="20">
        <v>336960</v>
      </c>
      <c r="N84" s="20">
        <v>31128</v>
      </c>
    </row>
    <row r="85" spans="1:14" x14ac:dyDescent="0.3">
      <c r="A85" s="19">
        <v>45010</v>
      </c>
      <c r="B85" t="s">
        <v>95</v>
      </c>
      <c r="C85" t="s">
        <v>743</v>
      </c>
      <c r="D85" t="s">
        <v>745</v>
      </c>
      <c r="E85" t="s">
        <v>801</v>
      </c>
      <c r="F85" t="s">
        <v>802</v>
      </c>
      <c r="G85" t="s">
        <v>820</v>
      </c>
      <c r="H85">
        <v>0</v>
      </c>
      <c r="I85" s="20">
        <v>107695</v>
      </c>
      <c r="J85" s="21">
        <v>4</v>
      </c>
      <c r="K85" s="20">
        <v>119470</v>
      </c>
      <c r="L85" s="20">
        <v>430780</v>
      </c>
      <c r="M85" s="20">
        <v>477880</v>
      </c>
      <c r="N85" s="20">
        <v>47100</v>
      </c>
    </row>
    <row r="86" spans="1:14" x14ac:dyDescent="0.3">
      <c r="A86" s="19">
        <v>45011</v>
      </c>
      <c r="B86" t="s">
        <v>96</v>
      </c>
      <c r="C86" t="s">
        <v>742</v>
      </c>
      <c r="D86" t="s">
        <v>744</v>
      </c>
      <c r="E86" t="s">
        <v>801</v>
      </c>
      <c r="F86" t="s">
        <v>810</v>
      </c>
      <c r="G86" t="s">
        <v>816</v>
      </c>
      <c r="H86">
        <v>0</v>
      </c>
      <c r="I86" s="20">
        <v>129241</v>
      </c>
      <c r="J86" s="21">
        <v>6</v>
      </c>
      <c r="K86" s="20">
        <v>157599</v>
      </c>
      <c r="L86" s="20">
        <v>775446</v>
      </c>
      <c r="M86" s="20">
        <v>945594</v>
      </c>
      <c r="N86" s="20">
        <v>170148</v>
      </c>
    </row>
    <row r="87" spans="1:14" x14ac:dyDescent="0.3">
      <c r="A87" s="19">
        <v>45012</v>
      </c>
      <c r="B87" t="s">
        <v>97</v>
      </c>
      <c r="C87" t="s">
        <v>743</v>
      </c>
      <c r="D87" t="s">
        <v>744</v>
      </c>
      <c r="E87" t="s">
        <v>801</v>
      </c>
      <c r="F87" t="s">
        <v>810</v>
      </c>
      <c r="G87" t="s">
        <v>817</v>
      </c>
      <c r="H87">
        <v>0</v>
      </c>
      <c r="I87" s="20">
        <v>229823</v>
      </c>
      <c r="J87" s="21">
        <v>2</v>
      </c>
      <c r="K87" s="20">
        <v>258959</v>
      </c>
      <c r="L87" s="20">
        <v>459646</v>
      </c>
      <c r="M87" s="20">
        <v>517918</v>
      </c>
      <c r="N87" s="20">
        <v>58272</v>
      </c>
    </row>
    <row r="88" spans="1:14" x14ac:dyDescent="0.3">
      <c r="A88" s="19">
        <v>45013</v>
      </c>
      <c r="B88" t="s">
        <v>98</v>
      </c>
      <c r="C88" t="s">
        <v>743</v>
      </c>
      <c r="D88" t="s">
        <v>745</v>
      </c>
      <c r="E88" t="s">
        <v>801</v>
      </c>
      <c r="F88" t="s">
        <v>802</v>
      </c>
      <c r="G88" t="s">
        <v>811</v>
      </c>
      <c r="H88">
        <v>0</v>
      </c>
      <c r="I88" s="20">
        <v>154454</v>
      </c>
      <c r="J88" s="21">
        <v>4</v>
      </c>
      <c r="K88" s="20">
        <v>174496</v>
      </c>
      <c r="L88" s="20">
        <v>617816</v>
      </c>
      <c r="M88" s="20">
        <v>697984</v>
      </c>
      <c r="N88" s="20">
        <v>80168</v>
      </c>
    </row>
    <row r="89" spans="1:14" x14ac:dyDescent="0.3">
      <c r="A89" s="19">
        <v>45014</v>
      </c>
      <c r="B89" t="s">
        <v>99</v>
      </c>
      <c r="C89" t="s">
        <v>743</v>
      </c>
      <c r="D89" t="s">
        <v>745</v>
      </c>
      <c r="E89" t="s">
        <v>801</v>
      </c>
      <c r="F89" t="s">
        <v>802</v>
      </c>
      <c r="G89" t="s">
        <v>821</v>
      </c>
      <c r="H89">
        <v>0</v>
      </c>
      <c r="I89" s="20">
        <v>36568</v>
      </c>
      <c r="J89" s="21">
        <v>2</v>
      </c>
      <c r="K89" s="20">
        <v>43530</v>
      </c>
      <c r="L89" s="20">
        <v>73136</v>
      </c>
      <c r="M89" s="20">
        <v>87060</v>
      </c>
      <c r="N89" s="20">
        <v>13924</v>
      </c>
    </row>
    <row r="90" spans="1:14" x14ac:dyDescent="0.3">
      <c r="A90" s="19">
        <v>45015</v>
      </c>
      <c r="B90" t="s">
        <v>100</v>
      </c>
      <c r="C90" t="s">
        <v>743</v>
      </c>
      <c r="D90" t="s">
        <v>744</v>
      </c>
      <c r="E90" t="s">
        <v>801</v>
      </c>
      <c r="F90" t="s">
        <v>802</v>
      </c>
      <c r="G90" t="s">
        <v>824</v>
      </c>
      <c r="H90">
        <v>0</v>
      </c>
      <c r="I90" s="20">
        <v>73916</v>
      </c>
      <c r="J90" s="21">
        <v>4</v>
      </c>
      <c r="K90" s="20">
        <v>85143</v>
      </c>
      <c r="L90" s="20">
        <v>295664</v>
      </c>
      <c r="M90" s="20">
        <v>340572</v>
      </c>
      <c r="N90" s="20">
        <v>44908</v>
      </c>
    </row>
    <row r="91" spans="1:14" x14ac:dyDescent="0.3">
      <c r="A91" s="19">
        <v>45016</v>
      </c>
      <c r="B91" t="s">
        <v>101</v>
      </c>
      <c r="C91" t="s">
        <v>743</v>
      </c>
      <c r="D91" t="s">
        <v>744</v>
      </c>
      <c r="E91" t="s">
        <v>801</v>
      </c>
      <c r="F91" t="s">
        <v>802</v>
      </c>
      <c r="G91" t="s">
        <v>807</v>
      </c>
      <c r="H91">
        <v>0</v>
      </c>
      <c r="I91" s="20">
        <v>152292</v>
      </c>
      <c r="J91" s="21">
        <v>3</v>
      </c>
      <c r="K91" s="20">
        <v>184311</v>
      </c>
      <c r="L91" s="20">
        <v>456876</v>
      </c>
      <c r="M91" s="20">
        <v>552933</v>
      </c>
      <c r="N91" s="20">
        <v>96057</v>
      </c>
    </row>
    <row r="92" spans="1:14" x14ac:dyDescent="0.3">
      <c r="A92" s="19">
        <v>45017</v>
      </c>
      <c r="B92" t="s">
        <v>102</v>
      </c>
      <c r="C92" t="s">
        <v>743</v>
      </c>
      <c r="D92" t="s">
        <v>744</v>
      </c>
      <c r="E92" t="s">
        <v>812</v>
      </c>
      <c r="F92" t="s">
        <v>802</v>
      </c>
      <c r="G92" t="s">
        <v>813</v>
      </c>
      <c r="H92">
        <v>0</v>
      </c>
      <c r="I92" s="20">
        <v>150589</v>
      </c>
      <c r="J92" s="21">
        <v>8</v>
      </c>
      <c r="K92" s="20">
        <v>175281</v>
      </c>
      <c r="L92" s="20">
        <v>1204712</v>
      </c>
      <c r="M92" s="20">
        <v>1402248</v>
      </c>
      <c r="N92" s="20">
        <v>197536</v>
      </c>
    </row>
    <row r="93" spans="1:14" x14ac:dyDescent="0.3">
      <c r="A93" s="19">
        <v>45018</v>
      </c>
      <c r="B93" t="s">
        <v>103</v>
      </c>
      <c r="C93" t="s">
        <v>743</v>
      </c>
      <c r="D93" t="s">
        <v>744</v>
      </c>
      <c r="E93" t="s">
        <v>808</v>
      </c>
      <c r="F93" t="s">
        <v>805</v>
      </c>
      <c r="G93" t="s">
        <v>811</v>
      </c>
      <c r="H93">
        <v>0</v>
      </c>
      <c r="I93" s="20">
        <v>171989</v>
      </c>
      <c r="J93" s="21">
        <v>5</v>
      </c>
      <c r="K93" s="20">
        <v>191032</v>
      </c>
      <c r="L93" s="20">
        <v>859945</v>
      </c>
      <c r="M93" s="20">
        <v>955160</v>
      </c>
      <c r="N93" s="20">
        <v>95215</v>
      </c>
    </row>
    <row r="94" spans="1:14" x14ac:dyDescent="0.3">
      <c r="A94" s="19">
        <v>45019</v>
      </c>
      <c r="B94" t="s">
        <v>104</v>
      </c>
      <c r="C94" t="s">
        <v>743</v>
      </c>
      <c r="D94" t="s">
        <v>745</v>
      </c>
      <c r="E94" t="s">
        <v>812</v>
      </c>
      <c r="F94" t="s">
        <v>805</v>
      </c>
      <c r="G94" t="s">
        <v>811</v>
      </c>
      <c r="H94">
        <v>0</v>
      </c>
      <c r="I94" s="20">
        <v>177237</v>
      </c>
      <c r="J94" s="21">
        <v>2</v>
      </c>
      <c r="K94" s="20">
        <v>196527</v>
      </c>
      <c r="L94" s="20">
        <v>354474</v>
      </c>
      <c r="M94" s="20">
        <v>393054</v>
      </c>
      <c r="N94" s="20">
        <v>38580</v>
      </c>
    </row>
    <row r="95" spans="1:14" x14ac:dyDescent="0.3">
      <c r="A95" s="19">
        <v>45020</v>
      </c>
      <c r="B95" t="s">
        <v>105</v>
      </c>
      <c r="C95" t="s">
        <v>743</v>
      </c>
      <c r="D95" t="s">
        <v>745</v>
      </c>
      <c r="E95" t="s">
        <v>808</v>
      </c>
      <c r="F95" t="s">
        <v>805</v>
      </c>
      <c r="G95" t="s">
        <v>803</v>
      </c>
      <c r="H95">
        <v>0.08</v>
      </c>
      <c r="I95" s="20">
        <v>175254</v>
      </c>
      <c r="J95" s="21">
        <v>8</v>
      </c>
      <c r="K95" s="20">
        <v>193746</v>
      </c>
      <c r="L95" s="20">
        <v>1402032</v>
      </c>
      <c r="M95" s="20">
        <v>1425970.56</v>
      </c>
      <c r="N95" s="20">
        <v>23938.560000000056</v>
      </c>
    </row>
    <row r="96" spans="1:14" x14ac:dyDescent="0.3">
      <c r="A96" s="19">
        <v>45021</v>
      </c>
      <c r="B96" t="s">
        <v>106</v>
      </c>
      <c r="C96" t="s">
        <v>743</v>
      </c>
      <c r="D96" t="s">
        <v>744</v>
      </c>
      <c r="E96" t="s">
        <v>801</v>
      </c>
      <c r="F96" t="s">
        <v>805</v>
      </c>
      <c r="G96" t="s">
        <v>815</v>
      </c>
      <c r="H96">
        <v>0</v>
      </c>
      <c r="I96" s="20">
        <v>134528</v>
      </c>
      <c r="J96" s="21">
        <v>4</v>
      </c>
      <c r="K96" s="20">
        <v>150641</v>
      </c>
      <c r="L96" s="20">
        <v>538112</v>
      </c>
      <c r="M96" s="20">
        <v>602564</v>
      </c>
      <c r="N96" s="20">
        <v>64452</v>
      </c>
    </row>
    <row r="97" spans="1:14" x14ac:dyDescent="0.3">
      <c r="A97" s="19">
        <v>45022</v>
      </c>
      <c r="B97" t="s">
        <v>107</v>
      </c>
      <c r="C97" t="s">
        <v>742</v>
      </c>
      <c r="D97" t="s">
        <v>744</v>
      </c>
      <c r="E97" t="s">
        <v>808</v>
      </c>
      <c r="F97" t="s">
        <v>805</v>
      </c>
      <c r="G97" t="s">
        <v>817</v>
      </c>
      <c r="H97">
        <v>0</v>
      </c>
      <c r="I97" s="20">
        <v>193070</v>
      </c>
      <c r="J97" s="21">
        <v>6</v>
      </c>
      <c r="K97" s="20">
        <v>219635</v>
      </c>
      <c r="L97" s="20">
        <v>1158420</v>
      </c>
      <c r="M97" s="20">
        <v>1317810</v>
      </c>
      <c r="N97" s="20">
        <v>159390</v>
      </c>
    </row>
    <row r="98" spans="1:14" x14ac:dyDescent="0.3">
      <c r="A98" s="19">
        <v>45022</v>
      </c>
      <c r="B98" t="s">
        <v>107</v>
      </c>
      <c r="C98" t="s">
        <v>742</v>
      </c>
      <c r="D98" t="s">
        <v>744</v>
      </c>
      <c r="E98" t="s">
        <v>808</v>
      </c>
      <c r="F98" t="s">
        <v>805</v>
      </c>
      <c r="G98" t="s">
        <v>817</v>
      </c>
      <c r="H98">
        <v>0</v>
      </c>
      <c r="I98" s="20">
        <v>193070</v>
      </c>
      <c r="J98" s="21">
        <v>6</v>
      </c>
      <c r="K98" s="20">
        <v>219635</v>
      </c>
      <c r="L98" s="20">
        <v>1158420</v>
      </c>
      <c r="M98" s="20">
        <v>1317810</v>
      </c>
      <c r="N98" s="20">
        <v>159390</v>
      </c>
    </row>
    <row r="99" spans="1:14" x14ac:dyDescent="0.3">
      <c r="A99" s="19">
        <v>45023</v>
      </c>
      <c r="B99" t="s">
        <v>108</v>
      </c>
      <c r="C99" t="s">
        <v>742</v>
      </c>
      <c r="D99" t="s">
        <v>745</v>
      </c>
      <c r="E99" t="s">
        <v>801</v>
      </c>
      <c r="F99" t="s">
        <v>810</v>
      </c>
      <c r="G99" t="s">
        <v>821</v>
      </c>
      <c r="H99">
        <v>0</v>
      </c>
      <c r="I99" s="20">
        <v>85381</v>
      </c>
      <c r="J99" s="21">
        <v>8</v>
      </c>
      <c r="K99" s="20">
        <v>100138</v>
      </c>
      <c r="L99" s="20">
        <v>683048</v>
      </c>
      <c r="M99" s="20">
        <v>801104</v>
      </c>
      <c r="N99" s="20">
        <v>118056</v>
      </c>
    </row>
    <row r="100" spans="1:14" x14ac:dyDescent="0.3">
      <c r="A100" s="19">
        <v>45024</v>
      </c>
      <c r="B100" t="s">
        <v>109</v>
      </c>
      <c r="C100" t="s">
        <v>743</v>
      </c>
      <c r="D100" t="s">
        <v>744</v>
      </c>
      <c r="E100" t="s">
        <v>801</v>
      </c>
      <c r="F100" t="s">
        <v>805</v>
      </c>
      <c r="G100" t="s">
        <v>821</v>
      </c>
      <c r="H100">
        <v>0</v>
      </c>
      <c r="I100" s="20">
        <v>88196</v>
      </c>
      <c r="J100" s="21">
        <v>6</v>
      </c>
      <c r="K100" s="20">
        <v>106948</v>
      </c>
      <c r="L100" s="20">
        <v>529176</v>
      </c>
      <c r="M100" s="20">
        <v>641688</v>
      </c>
      <c r="N100" s="20">
        <v>112512</v>
      </c>
    </row>
    <row r="101" spans="1:14" x14ac:dyDescent="0.3">
      <c r="A101" s="19">
        <v>45025</v>
      </c>
      <c r="B101" t="s">
        <v>110</v>
      </c>
      <c r="C101" t="s">
        <v>743</v>
      </c>
      <c r="D101" t="s">
        <v>744</v>
      </c>
      <c r="E101" t="s">
        <v>801</v>
      </c>
      <c r="F101" t="s">
        <v>805</v>
      </c>
      <c r="G101" t="s">
        <v>804</v>
      </c>
      <c r="H101">
        <v>0</v>
      </c>
      <c r="I101" s="20">
        <v>85686</v>
      </c>
      <c r="J101" s="21">
        <v>1</v>
      </c>
      <c r="K101" s="20">
        <v>101133</v>
      </c>
      <c r="L101" s="20">
        <v>85686</v>
      </c>
      <c r="M101" s="20">
        <v>101133</v>
      </c>
      <c r="N101" s="20">
        <v>15447</v>
      </c>
    </row>
    <row r="102" spans="1:14" x14ac:dyDescent="0.3">
      <c r="A102" s="19">
        <v>45026</v>
      </c>
      <c r="B102" t="s">
        <v>111</v>
      </c>
      <c r="C102" t="s">
        <v>742</v>
      </c>
      <c r="D102" t="s">
        <v>744</v>
      </c>
      <c r="E102" t="s">
        <v>808</v>
      </c>
      <c r="F102" t="s">
        <v>810</v>
      </c>
      <c r="G102" t="s">
        <v>803</v>
      </c>
      <c r="H102">
        <v>0</v>
      </c>
      <c r="I102" s="20">
        <v>78135</v>
      </c>
      <c r="J102" s="21">
        <v>8</v>
      </c>
      <c r="K102" s="20">
        <v>95258</v>
      </c>
      <c r="L102" s="20">
        <v>625080</v>
      </c>
      <c r="M102" s="20">
        <v>762064</v>
      </c>
      <c r="N102" s="20">
        <v>136984</v>
      </c>
    </row>
    <row r="103" spans="1:14" x14ac:dyDescent="0.3">
      <c r="A103" s="19">
        <v>45027</v>
      </c>
      <c r="B103" t="s">
        <v>112</v>
      </c>
      <c r="C103" t="s">
        <v>743</v>
      </c>
      <c r="D103" t="s">
        <v>745</v>
      </c>
      <c r="E103" t="s">
        <v>808</v>
      </c>
      <c r="F103" t="s">
        <v>805</v>
      </c>
      <c r="G103" t="s">
        <v>806</v>
      </c>
      <c r="H103">
        <v>0</v>
      </c>
      <c r="I103" s="20">
        <v>362414</v>
      </c>
      <c r="J103" s="21">
        <v>7</v>
      </c>
      <c r="K103" s="20">
        <v>416965</v>
      </c>
      <c r="L103" s="20">
        <v>2536898</v>
      </c>
      <c r="M103" s="20">
        <v>2918755</v>
      </c>
      <c r="N103" s="20">
        <v>381857</v>
      </c>
    </row>
    <row r="104" spans="1:14" x14ac:dyDescent="0.3">
      <c r="A104" s="19">
        <v>45028</v>
      </c>
      <c r="B104" t="s">
        <v>113</v>
      </c>
      <c r="C104" t="s">
        <v>743</v>
      </c>
      <c r="D104" t="s">
        <v>744</v>
      </c>
      <c r="E104" t="s">
        <v>801</v>
      </c>
      <c r="F104" t="s">
        <v>802</v>
      </c>
      <c r="G104" t="s">
        <v>814</v>
      </c>
      <c r="H104">
        <v>0</v>
      </c>
      <c r="I104" s="20">
        <v>92085</v>
      </c>
      <c r="J104" s="21">
        <v>7</v>
      </c>
      <c r="K104" s="20">
        <v>111190</v>
      </c>
      <c r="L104" s="20">
        <v>644595</v>
      </c>
      <c r="M104" s="20">
        <v>778330</v>
      </c>
      <c r="N104" s="20">
        <v>133735</v>
      </c>
    </row>
    <row r="105" spans="1:14" x14ac:dyDescent="0.3">
      <c r="A105" s="19">
        <v>45029</v>
      </c>
      <c r="B105" t="s">
        <v>114</v>
      </c>
      <c r="C105" t="s">
        <v>743</v>
      </c>
      <c r="D105" t="s">
        <v>744</v>
      </c>
      <c r="E105" t="s">
        <v>812</v>
      </c>
      <c r="F105" t="s">
        <v>802</v>
      </c>
      <c r="G105" t="s">
        <v>824</v>
      </c>
      <c r="H105">
        <v>0</v>
      </c>
      <c r="I105" s="20">
        <v>55523</v>
      </c>
      <c r="J105" s="21">
        <v>1</v>
      </c>
      <c r="K105" s="20">
        <v>64190</v>
      </c>
      <c r="L105" s="20">
        <v>55523</v>
      </c>
      <c r="M105" s="20">
        <v>64190</v>
      </c>
      <c r="N105" s="20">
        <v>8667</v>
      </c>
    </row>
    <row r="106" spans="1:14" x14ac:dyDescent="0.3">
      <c r="A106" s="19">
        <v>45030</v>
      </c>
      <c r="B106" t="s">
        <v>115</v>
      </c>
      <c r="C106" t="s">
        <v>743</v>
      </c>
      <c r="D106" t="s">
        <v>745</v>
      </c>
      <c r="E106" t="s">
        <v>808</v>
      </c>
      <c r="F106" t="s">
        <v>802</v>
      </c>
      <c r="G106" t="s">
        <v>806</v>
      </c>
      <c r="H106">
        <v>0</v>
      </c>
      <c r="I106" s="20">
        <v>383619</v>
      </c>
      <c r="J106" s="21">
        <v>5</v>
      </c>
      <c r="K106" s="20">
        <v>424987</v>
      </c>
      <c r="L106" s="20">
        <v>1918095</v>
      </c>
      <c r="M106" s="20">
        <v>2124935</v>
      </c>
      <c r="N106" s="20">
        <v>206840</v>
      </c>
    </row>
    <row r="107" spans="1:14" x14ac:dyDescent="0.3">
      <c r="A107" s="19">
        <v>45031</v>
      </c>
      <c r="B107" t="s">
        <v>116</v>
      </c>
      <c r="C107" t="s">
        <v>743</v>
      </c>
      <c r="D107" t="s">
        <v>745</v>
      </c>
      <c r="E107" t="s">
        <v>812</v>
      </c>
      <c r="F107" t="s">
        <v>810</v>
      </c>
      <c r="G107" t="s">
        <v>824</v>
      </c>
      <c r="H107">
        <v>0</v>
      </c>
      <c r="I107" s="20">
        <v>91706</v>
      </c>
      <c r="J107" s="21">
        <v>8</v>
      </c>
      <c r="K107" s="20">
        <v>107933</v>
      </c>
      <c r="L107" s="20">
        <v>733648</v>
      </c>
      <c r="M107" s="20">
        <v>863464</v>
      </c>
      <c r="N107" s="20">
        <v>129816</v>
      </c>
    </row>
    <row r="108" spans="1:14" x14ac:dyDescent="0.3">
      <c r="A108" s="19">
        <v>45032</v>
      </c>
      <c r="B108" t="s">
        <v>117</v>
      </c>
      <c r="C108" t="s">
        <v>743</v>
      </c>
      <c r="D108" t="s">
        <v>744</v>
      </c>
      <c r="E108" t="s">
        <v>801</v>
      </c>
      <c r="F108" t="s">
        <v>805</v>
      </c>
      <c r="G108" t="s">
        <v>815</v>
      </c>
      <c r="H108">
        <v>0</v>
      </c>
      <c r="I108" s="20">
        <v>128438</v>
      </c>
      <c r="J108" s="21">
        <v>8</v>
      </c>
      <c r="K108" s="20">
        <v>142406</v>
      </c>
      <c r="L108" s="20">
        <v>1027504</v>
      </c>
      <c r="M108" s="20">
        <v>1139248</v>
      </c>
      <c r="N108" s="20">
        <v>111744</v>
      </c>
    </row>
    <row r="109" spans="1:14" x14ac:dyDescent="0.3">
      <c r="A109" s="19">
        <v>45033</v>
      </c>
      <c r="B109" t="s">
        <v>118</v>
      </c>
      <c r="C109" t="s">
        <v>743</v>
      </c>
      <c r="D109" t="s">
        <v>745</v>
      </c>
      <c r="E109" t="s">
        <v>808</v>
      </c>
      <c r="F109" t="s">
        <v>805</v>
      </c>
      <c r="G109" t="s">
        <v>803</v>
      </c>
      <c r="H109">
        <v>0</v>
      </c>
      <c r="I109" s="20">
        <v>169051</v>
      </c>
      <c r="J109" s="21">
        <v>7</v>
      </c>
      <c r="K109" s="20">
        <v>199723</v>
      </c>
      <c r="L109" s="20">
        <v>1183357</v>
      </c>
      <c r="M109" s="20">
        <v>1398061</v>
      </c>
      <c r="N109" s="20">
        <v>214704</v>
      </c>
    </row>
    <row r="110" spans="1:14" x14ac:dyDescent="0.3">
      <c r="A110" s="19">
        <v>45034</v>
      </c>
      <c r="B110" t="s">
        <v>119</v>
      </c>
      <c r="C110" t="s">
        <v>743</v>
      </c>
      <c r="D110" t="s">
        <v>745</v>
      </c>
      <c r="E110" t="s">
        <v>812</v>
      </c>
      <c r="F110" t="s">
        <v>802</v>
      </c>
      <c r="G110" t="s">
        <v>815</v>
      </c>
      <c r="H110">
        <v>0</v>
      </c>
      <c r="I110" s="20">
        <v>123497</v>
      </c>
      <c r="J110" s="21">
        <v>2</v>
      </c>
      <c r="K110" s="20">
        <v>137956</v>
      </c>
      <c r="L110" s="20">
        <v>246994</v>
      </c>
      <c r="M110" s="20">
        <v>275912</v>
      </c>
      <c r="N110" s="20">
        <v>28918</v>
      </c>
    </row>
    <row r="111" spans="1:14" x14ac:dyDescent="0.3">
      <c r="A111" s="19">
        <v>45035</v>
      </c>
      <c r="B111" t="s">
        <v>120</v>
      </c>
      <c r="C111" t="s">
        <v>743</v>
      </c>
      <c r="D111" t="s">
        <v>745</v>
      </c>
      <c r="E111" t="s">
        <v>812</v>
      </c>
      <c r="F111" t="s">
        <v>805</v>
      </c>
      <c r="G111" t="s">
        <v>821</v>
      </c>
      <c r="H111">
        <v>0</v>
      </c>
      <c r="I111" s="20">
        <v>45103</v>
      </c>
      <c r="J111" s="21">
        <v>3</v>
      </c>
      <c r="K111" s="20">
        <v>52880</v>
      </c>
      <c r="L111" s="20">
        <v>135309</v>
      </c>
      <c r="M111" s="20">
        <v>158640</v>
      </c>
      <c r="N111" s="20">
        <v>23331</v>
      </c>
    </row>
    <row r="112" spans="1:14" x14ac:dyDescent="0.3">
      <c r="A112" s="19">
        <v>45036</v>
      </c>
      <c r="B112" t="s">
        <v>121</v>
      </c>
      <c r="C112" t="s">
        <v>743</v>
      </c>
      <c r="D112" t="s">
        <v>744</v>
      </c>
      <c r="E112" t="s">
        <v>812</v>
      </c>
      <c r="F112" t="s">
        <v>810</v>
      </c>
      <c r="G112" t="s">
        <v>817</v>
      </c>
      <c r="H112">
        <v>0</v>
      </c>
      <c r="I112" s="20">
        <v>177692</v>
      </c>
      <c r="J112" s="21">
        <v>6</v>
      </c>
      <c r="K112" s="20">
        <v>210713</v>
      </c>
      <c r="L112" s="20">
        <v>1066152</v>
      </c>
      <c r="M112" s="20">
        <v>1264278</v>
      </c>
      <c r="N112" s="20">
        <v>198126</v>
      </c>
    </row>
    <row r="113" spans="1:14" x14ac:dyDescent="0.3">
      <c r="A113" s="19">
        <v>45037</v>
      </c>
      <c r="B113" t="s">
        <v>122</v>
      </c>
      <c r="C113" t="s">
        <v>743</v>
      </c>
      <c r="D113" t="s">
        <v>745</v>
      </c>
      <c r="E113" t="s">
        <v>812</v>
      </c>
      <c r="F113" t="s">
        <v>805</v>
      </c>
      <c r="G113" t="s">
        <v>824</v>
      </c>
      <c r="H113">
        <v>0</v>
      </c>
      <c r="I113" s="20">
        <v>67380</v>
      </c>
      <c r="J113" s="21">
        <v>4</v>
      </c>
      <c r="K113" s="20">
        <v>74297</v>
      </c>
      <c r="L113" s="20">
        <v>269520</v>
      </c>
      <c r="M113" s="20">
        <v>297188</v>
      </c>
      <c r="N113" s="20">
        <v>27668</v>
      </c>
    </row>
    <row r="114" spans="1:14" x14ac:dyDescent="0.3">
      <c r="A114" s="19">
        <v>45038</v>
      </c>
      <c r="B114" t="s">
        <v>123</v>
      </c>
      <c r="C114" t="s">
        <v>742</v>
      </c>
      <c r="D114" t="s">
        <v>745</v>
      </c>
      <c r="E114" t="s">
        <v>812</v>
      </c>
      <c r="F114" t="s">
        <v>802</v>
      </c>
      <c r="G114" t="s">
        <v>818</v>
      </c>
      <c r="H114">
        <v>0</v>
      </c>
      <c r="I114" s="20">
        <v>137414</v>
      </c>
      <c r="J114" s="21">
        <v>4</v>
      </c>
      <c r="K114" s="20">
        <v>155899</v>
      </c>
      <c r="L114" s="20">
        <v>549656</v>
      </c>
      <c r="M114" s="20">
        <v>623596</v>
      </c>
      <c r="N114" s="20">
        <v>73940</v>
      </c>
    </row>
    <row r="115" spans="1:14" x14ac:dyDescent="0.3">
      <c r="A115" s="19">
        <v>45039</v>
      </c>
      <c r="B115" t="s">
        <v>124</v>
      </c>
      <c r="C115" t="s">
        <v>742</v>
      </c>
      <c r="D115" t="s">
        <v>744</v>
      </c>
      <c r="E115" t="s">
        <v>812</v>
      </c>
      <c r="F115" t="s">
        <v>805</v>
      </c>
      <c r="G115" t="s">
        <v>813</v>
      </c>
      <c r="H115">
        <v>0</v>
      </c>
      <c r="I115" s="20">
        <v>117770</v>
      </c>
      <c r="J115" s="21">
        <v>2</v>
      </c>
      <c r="K115" s="20">
        <v>138571</v>
      </c>
      <c r="L115" s="20">
        <v>235540</v>
      </c>
      <c r="M115" s="20">
        <v>277142</v>
      </c>
      <c r="N115" s="20">
        <v>41602</v>
      </c>
    </row>
    <row r="116" spans="1:14" x14ac:dyDescent="0.3">
      <c r="A116" s="19">
        <v>45040</v>
      </c>
      <c r="B116" t="s">
        <v>125</v>
      </c>
      <c r="C116" t="s">
        <v>743</v>
      </c>
      <c r="D116" t="s">
        <v>745</v>
      </c>
      <c r="E116" t="s">
        <v>812</v>
      </c>
      <c r="F116" t="s">
        <v>805</v>
      </c>
      <c r="G116" t="s">
        <v>815</v>
      </c>
      <c r="H116">
        <v>0</v>
      </c>
      <c r="I116" s="20">
        <v>115182</v>
      </c>
      <c r="J116" s="21">
        <v>1</v>
      </c>
      <c r="K116" s="20">
        <v>138643</v>
      </c>
      <c r="L116" s="20">
        <v>115182</v>
      </c>
      <c r="M116" s="20">
        <v>138643</v>
      </c>
      <c r="N116" s="20">
        <v>23461</v>
      </c>
    </row>
    <row r="117" spans="1:14" x14ac:dyDescent="0.3">
      <c r="A117" s="19">
        <v>45041</v>
      </c>
      <c r="B117" t="s">
        <v>126</v>
      </c>
      <c r="C117" t="s">
        <v>742</v>
      </c>
      <c r="D117" t="s">
        <v>744</v>
      </c>
      <c r="E117" t="s">
        <v>801</v>
      </c>
      <c r="F117" t="s">
        <v>810</v>
      </c>
      <c r="G117" t="s">
        <v>807</v>
      </c>
      <c r="H117">
        <v>0</v>
      </c>
      <c r="I117" s="20">
        <v>271719</v>
      </c>
      <c r="J117" s="21">
        <v>4</v>
      </c>
      <c r="K117" s="20">
        <v>307838</v>
      </c>
      <c r="L117" s="20">
        <v>1086876</v>
      </c>
      <c r="M117" s="20">
        <v>1231352</v>
      </c>
      <c r="N117" s="20">
        <v>144476</v>
      </c>
    </row>
    <row r="118" spans="1:14" x14ac:dyDescent="0.3">
      <c r="A118" s="19">
        <v>45042</v>
      </c>
      <c r="B118" t="s">
        <v>127</v>
      </c>
      <c r="C118" t="s">
        <v>742</v>
      </c>
      <c r="D118" t="s">
        <v>744</v>
      </c>
      <c r="E118" t="s">
        <v>808</v>
      </c>
      <c r="F118" t="s">
        <v>810</v>
      </c>
      <c r="G118" t="s">
        <v>815</v>
      </c>
      <c r="H118">
        <v>0</v>
      </c>
      <c r="I118" s="20">
        <v>146655</v>
      </c>
      <c r="J118" s="21">
        <v>3</v>
      </c>
      <c r="K118" s="20">
        <v>167758</v>
      </c>
      <c r="L118" s="20">
        <v>439965</v>
      </c>
      <c r="M118" s="20">
        <v>503274</v>
      </c>
      <c r="N118" s="20">
        <v>63309</v>
      </c>
    </row>
    <row r="119" spans="1:14" x14ac:dyDescent="0.3">
      <c r="A119" s="19">
        <v>45043</v>
      </c>
      <c r="B119" t="s">
        <v>128</v>
      </c>
      <c r="C119" t="s">
        <v>742</v>
      </c>
      <c r="D119" t="s">
        <v>745</v>
      </c>
      <c r="E119" t="s">
        <v>801</v>
      </c>
      <c r="F119" t="s">
        <v>802</v>
      </c>
      <c r="G119" t="s">
        <v>824</v>
      </c>
      <c r="H119">
        <v>0</v>
      </c>
      <c r="I119" s="20">
        <v>74072</v>
      </c>
      <c r="J119" s="21">
        <v>8</v>
      </c>
      <c r="K119" s="20">
        <v>87019</v>
      </c>
      <c r="L119" s="20">
        <v>592576</v>
      </c>
      <c r="M119" s="20">
        <v>696152</v>
      </c>
      <c r="N119" s="20">
        <v>103576</v>
      </c>
    </row>
    <row r="120" spans="1:14" x14ac:dyDescent="0.3">
      <c r="A120" s="19">
        <v>45044</v>
      </c>
      <c r="B120" t="s">
        <v>129</v>
      </c>
      <c r="C120" t="s">
        <v>743</v>
      </c>
      <c r="D120" t="s">
        <v>745</v>
      </c>
      <c r="E120" t="s">
        <v>801</v>
      </c>
      <c r="F120" t="s">
        <v>810</v>
      </c>
      <c r="G120" t="s">
        <v>815</v>
      </c>
      <c r="H120">
        <v>0</v>
      </c>
      <c r="I120" s="20">
        <v>248763</v>
      </c>
      <c r="J120" s="21">
        <v>4</v>
      </c>
      <c r="K120" s="20">
        <v>292776</v>
      </c>
      <c r="L120" s="20">
        <v>995052</v>
      </c>
      <c r="M120" s="20">
        <v>1171104</v>
      </c>
      <c r="N120" s="20">
        <v>176052</v>
      </c>
    </row>
    <row r="121" spans="1:14" x14ac:dyDescent="0.3">
      <c r="A121" s="19">
        <v>45045</v>
      </c>
      <c r="B121" t="s">
        <v>130</v>
      </c>
      <c r="C121" t="s">
        <v>742</v>
      </c>
      <c r="D121" t="s">
        <v>745</v>
      </c>
      <c r="E121" t="s">
        <v>801</v>
      </c>
      <c r="F121" t="s">
        <v>802</v>
      </c>
      <c r="G121" t="s">
        <v>823</v>
      </c>
      <c r="H121">
        <v>0</v>
      </c>
      <c r="I121" s="20">
        <v>101263</v>
      </c>
      <c r="J121" s="21">
        <v>8</v>
      </c>
      <c r="K121" s="20">
        <v>119903</v>
      </c>
      <c r="L121" s="20">
        <v>810104</v>
      </c>
      <c r="M121" s="20">
        <v>959224</v>
      </c>
      <c r="N121" s="20">
        <v>149120</v>
      </c>
    </row>
    <row r="122" spans="1:14" x14ac:dyDescent="0.3">
      <c r="A122" s="19">
        <v>45046</v>
      </c>
      <c r="B122" t="s">
        <v>131</v>
      </c>
      <c r="C122" t="s">
        <v>742</v>
      </c>
      <c r="D122" t="s">
        <v>744</v>
      </c>
      <c r="E122" t="s">
        <v>801</v>
      </c>
      <c r="F122" t="s">
        <v>810</v>
      </c>
      <c r="G122" t="s">
        <v>824</v>
      </c>
      <c r="H122">
        <v>0</v>
      </c>
      <c r="I122" s="20">
        <v>193256</v>
      </c>
      <c r="J122" s="21">
        <v>1</v>
      </c>
      <c r="K122" s="20">
        <v>225215</v>
      </c>
      <c r="L122" s="20">
        <v>193256</v>
      </c>
      <c r="M122" s="20">
        <v>225215</v>
      </c>
      <c r="N122" s="20">
        <v>31959</v>
      </c>
    </row>
    <row r="123" spans="1:14" x14ac:dyDescent="0.3">
      <c r="A123" s="19">
        <v>45047</v>
      </c>
      <c r="B123" t="s">
        <v>132</v>
      </c>
      <c r="C123" t="s">
        <v>743</v>
      </c>
      <c r="D123" t="s">
        <v>745</v>
      </c>
      <c r="E123" t="s">
        <v>808</v>
      </c>
      <c r="F123" t="s">
        <v>802</v>
      </c>
      <c r="G123" t="s">
        <v>806</v>
      </c>
      <c r="H123">
        <v>0</v>
      </c>
      <c r="I123" s="20">
        <v>234709</v>
      </c>
      <c r="J123" s="21">
        <v>4</v>
      </c>
      <c r="K123" s="20">
        <v>271610</v>
      </c>
      <c r="L123" s="20">
        <v>938836</v>
      </c>
      <c r="M123" s="20">
        <v>1086440</v>
      </c>
      <c r="N123" s="20">
        <v>147604</v>
      </c>
    </row>
    <row r="124" spans="1:14" x14ac:dyDescent="0.3">
      <c r="A124" s="19">
        <v>45048</v>
      </c>
      <c r="B124" t="s">
        <v>133</v>
      </c>
      <c r="C124" t="s">
        <v>742</v>
      </c>
      <c r="D124" t="s">
        <v>745</v>
      </c>
      <c r="E124" t="s">
        <v>812</v>
      </c>
      <c r="F124" t="s">
        <v>805</v>
      </c>
      <c r="G124" t="s">
        <v>820</v>
      </c>
      <c r="H124">
        <v>0</v>
      </c>
      <c r="I124" s="20">
        <v>161124</v>
      </c>
      <c r="J124" s="21">
        <v>7</v>
      </c>
      <c r="K124" s="20">
        <v>185213</v>
      </c>
      <c r="L124" s="20">
        <v>1127868</v>
      </c>
      <c r="M124" s="20">
        <v>1296491</v>
      </c>
      <c r="N124" s="20">
        <v>168623</v>
      </c>
    </row>
    <row r="125" spans="1:14" x14ac:dyDescent="0.3">
      <c r="A125" s="19">
        <v>45049</v>
      </c>
      <c r="B125" t="s">
        <v>134</v>
      </c>
      <c r="C125" t="s">
        <v>742</v>
      </c>
      <c r="D125" t="s">
        <v>744</v>
      </c>
      <c r="E125" t="s">
        <v>812</v>
      </c>
      <c r="F125" t="s">
        <v>802</v>
      </c>
      <c r="G125" t="s">
        <v>821</v>
      </c>
      <c r="H125">
        <v>0</v>
      </c>
      <c r="I125" s="20">
        <v>72088</v>
      </c>
      <c r="J125" s="21">
        <v>7</v>
      </c>
      <c r="K125" s="20">
        <v>79645</v>
      </c>
      <c r="L125" s="20">
        <v>504616</v>
      </c>
      <c r="M125" s="20">
        <v>557515</v>
      </c>
      <c r="N125" s="20">
        <v>52899</v>
      </c>
    </row>
    <row r="126" spans="1:14" x14ac:dyDescent="0.3">
      <c r="A126" s="19">
        <v>45050</v>
      </c>
      <c r="B126" t="s">
        <v>135</v>
      </c>
      <c r="C126" t="s">
        <v>743</v>
      </c>
      <c r="D126" t="s">
        <v>744</v>
      </c>
      <c r="E126" t="s">
        <v>808</v>
      </c>
      <c r="F126" t="s">
        <v>802</v>
      </c>
      <c r="G126" t="s">
        <v>822</v>
      </c>
      <c r="H126">
        <v>0</v>
      </c>
      <c r="I126" s="20">
        <v>53654</v>
      </c>
      <c r="J126" s="21">
        <v>3</v>
      </c>
      <c r="K126" s="20">
        <v>59859</v>
      </c>
      <c r="L126" s="20">
        <v>160962</v>
      </c>
      <c r="M126" s="20">
        <v>179577</v>
      </c>
      <c r="N126" s="20">
        <v>18615</v>
      </c>
    </row>
    <row r="127" spans="1:14" x14ac:dyDescent="0.3">
      <c r="A127" s="19">
        <v>45051</v>
      </c>
      <c r="B127" t="s">
        <v>136</v>
      </c>
      <c r="C127" t="s">
        <v>742</v>
      </c>
      <c r="D127" t="s">
        <v>745</v>
      </c>
      <c r="E127" t="s">
        <v>812</v>
      </c>
      <c r="F127" t="s">
        <v>802</v>
      </c>
      <c r="G127" t="s">
        <v>822</v>
      </c>
      <c r="H127">
        <v>0.05</v>
      </c>
      <c r="I127" s="20">
        <v>81389</v>
      </c>
      <c r="J127" s="21">
        <v>4</v>
      </c>
      <c r="K127" s="20">
        <v>95364</v>
      </c>
      <c r="L127" s="20">
        <v>325556</v>
      </c>
      <c r="M127" s="20">
        <v>362383.2</v>
      </c>
      <c r="N127" s="20">
        <v>36827.200000000012</v>
      </c>
    </row>
    <row r="128" spans="1:14" x14ac:dyDescent="0.3">
      <c r="A128" s="19">
        <v>45052</v>
      </c>
      <c r="B128" t="s">
        <v>137</v>
      </c>
      <c r="C128" t="s">
        <v>742</v>
      </c>
      <c r="D128" t="s">
        <v>745</v>
      </c>
      <c r="E128" t="s">
        <v>801</v>
      </c>
      <c r="F128" t="s">
        <v>805</v>
      </c>
      <c r="G128" t="s">
        <v>824</v>
      </c>
      <c r="H128">
        <v>0</v>
      </c>
      <c r="I128" s="20">
        <v>97356</v>
      </c>
      <c r="J128" s="21">
        <v>7</v>
      </c>
      <c r="K128" s="20">
        <v>108053</v>
      </c>
      <c r="L128" s="20">
        <v>681492</v>
      </c>
      <c r="M128" s="20">
        <v>756371</v>
      </c>
      <c r="N128" s="20">
        <v>74879</v>
      </c>
    </row>
    <row r="129" spans="1:14" x14ac:dyDescent="0.3">
      <c r="A129" s="19">
        <v>45053</v>
      </c>
      <c r="B129" t="s">
        <v>138</v>
      </c>
      <c r="C129" t="s">
        <v>743</v>
      </c>
      <c r="D129" t="s">
        <v>745</v>
      </c>
      <c r="E129" t="s">
        <v>801</v>
      </c>
      <c r="F129" t="s">
        <v>802</v>
      </c>
      <c r="G129" t="s">
        <v>822</v>
      </c>
      <c r="H129">
        <v>0</v>
      </c>
      <c r="I129" s="20">
        <v>87735</v>
      </c>
      <c r="J129" s="21">
        <v>2</v>
      </c>
      <c r="K129" s="20">
        <v>97667</v>
      </c>
      <c r="L129" s="20">
        <v>175470</v>
      </c>
      <c r="M129" s="20">
        <v>195334</v>
      </c>
      <c r="N129" s="20">
        <v>19864</v>
      </c>
    </row>
    <row r="130" spans="1:14" x14ac:dyDescent="0.3">
      <c r="A130" s="19">
        <v>45054</v>
      </c>
      <c r="B130" t="s">
        <v>139</v>
      </c>
      <c r="C130" t="s">
        <v>743</v>
      </c>
      <c r="D130" t="s">
        <v>744</v>
      </c>
      <c r="E130" t="s">
        <v>801</v>
      </c>
      <c r="F130" t="s">
        <v>802</v>
      </c>
      <c r="G130" t="s">
        <v>824</v>
      </c>
      <c r="H130">
        <v>0</v>
      </c>
      <c r="I130" s="20">
        <v>137259</v>
      </c>
      <c r="J130" s="21">
        <v>7</v>
      </c>
      <c r="K130" s="20">
        <v>154774</v>
      </c>
      <c r="L130" s="20">
        <v>960813</v>
      </c>
      <c r="M130" s="20">
        <v>1083418</v>
      </c>
      <c r="N130" s="20">
        <v>122605</v>
      </c>
    </row>
    <row r="131" spans="1:14" x14ac:dyDescent="0.3">
      <c r="A131" s="19">
        <v>45055</v>
      </c>
      <c r="B131" t="s">
        <v>140</v>
      </c>
      <c r="C131" t="s">
        <v>743</v>
      </c>
      <c r="D131" t="s">
        <v>745</v>
      </c>
      <c r="E131" t="s">
        <v>801</v>
      </c>
      <c r="F131" t="s">
        <v>810</v>
      </c>
      <c r="G131" t="s">
        <v>818</v>
      </c>
      <c r="H131">
        <v>0</v>
      </c>
      <c r="I131" s="20">
        <v>254176</v>
      </c>
      <c r="J131" s="21">
        <v>1</v>
      </c>
      <c r="K131" s="20">
        <v>285456</v>
      </c>
      <c r="L131" s="20">
        <v>254176</v>
      </c>
      <c r="M131" s="20">
        <v>285456</v>
      </c>
      <c r="N131" s="20">
        <v>31280</v>
      </c>
    </row>
    <row r="132" spans="1:14" x14ac:dyDescent="0.3">
      <c r="A132" s="19">
        <v>45056</v>
      </c>
      <c r="B132" t="s">
        <v>141</v>
      </c>
      <c r="C132" t="s">
        <v>742</v>
      </c>
      <c r="D132" t="s">
        <v>744</v>
      </c>
      <c r="E132" t="s">
        <v>808</v>
      </c>
      <c r="F132" t="s">
        <v>805</v>
      </c>
      <c r="G132" t="s">
        <v>819</v>
      </c>
      <c r="H132">
        <v>0</v>
      </c>
      <c r="I132" s="20">
        <v>209264</v>
      </c>
      <c r="J132" s="21">
        <v>8</v>
      </c>
      <c r="K132" s="20">
        <v>233698</v>
      </c>
      <c r="L132" s="20">
        <v>1674112</v>
      </c>
      <c r="M132" s="20">
        <v>1869584</v>
      </c>
      <c r="N132" s="20">
        <v>195472</v>
      </c>
    </row>
    <row r="133" spans="1:14" x14ac:dyDescent="0.3">
      <c r="A133" s="19">
        <v>45057</v>
      </c>
      <c r="B133" t="s">
        <v>142</v>
      </c>
      <c r="C133" t="s">
        <v>742</v>
      </c>
      <c r="D133" t="s">
        <v>745</v>
      </c>
      <c r="E133" t="s">
        <v>812</v>
      </c>
      <c r="F133" t="s">
        <v>802</v>
      </c>
      <c r="G133" t="s">
        <v>818</v>
      </c>
      <c r="H133">
        <v>0</v>
      </c>
      <c r="I133" s="20">
        <v>286753</v>
      </c>
      <c r="J133" s="21">
        <v>2</v>
      </c>
      <c r="K133" s="20">
        <v>327030</v>
      </c>
      <c r="L133" s="20">
        <v>573506</v>
      </c>
      <c r="M133" s="20">
        <v>654060</v>
      </c>
      <c r="N133" s="20">
        <v>80554</v>
      </c>
    </row>
    <row r="134" spans="1:14" x14ac:dyDescent="0.3">
      <c r="A134" s="19">
        <v>45058</v>
      </c>
      <c r="B134" t="s">
        <v>143</v>
      </c>
      <c r="C134" t="s">
        <v>743</v>
      </c>
      <c r="D134" t="s">
        <v>745</v>
      </c>
      <c r="E134" t="s">
        <v>812</v>
      </c>
      <c r="F134" t="s">
        <v>802</v>
      </c>
      <c r="G134" t="s">
        <v>819</v>
      </c>
      <c r="H134">
        <v>0</v>
      </c>
      <c r="I134" s="20">
        <v>278530</v>
      </c>
      <c r="J134" s="21">
        <v>8</v>
      </c>
      <c r="K134" s="20">
        <v>315462</v>
      </c>
      <c r="L134" s="20">
        <v>2228240</v>
      </c>
      <c r="M134" s="20">
        <v>2523696</v>
      </c>
      <c r="N134" s="20">
        <v>295456</v>
      </c>
    </row>
    <row r="135" spans="1:14" x14ac:dyDescent="0.3">
      <c r="A135" s="19">
        <v>45059</v>
      </c>
      <c r="B135" t="s">
        <v>144</v>
      </c>
      <c r="C135" t="s">
        <v>742</v>
      </c>
      <c r="D135" t="s">
        <v>744</v>
      </c>
      <c r="E135" t="s">
        <v>801</v>
      </c>
      <c r="F135" t="s">
        <v>802</v>
      </c>
      <c r="G135" t="s">
        <v>822</v>
      </c>
      <c r="H135">
        <v>0</v>
      </c>
      <c r="I135" s="20">
        <v>30518</v>
      </c>
      <c r="J135" s="21">
        <v>5</v>
      </c>
      <c r="K135" s="20">
        <v>34333</v>
      </c>
      <c r="L135" s="20">
        <v>152590</v>
      </c>
      <c r="M135" s="20">
        <v>171665</v>
      </c>
      <c r="N135" s="20">
        <v>19075</v>
      </c>
    </row>
    <row r="136" spans="1:14" x14ac:dyDescent="0.3">
      <c r="A136" s="19">
        <v>45060</v>
      </c>
      <c r="B136" t="s">
        <v>145</v>
      </c>
      <c r="C136" t="s">
        <v>743</v>
      </c>
      <c r="D136" t="s">
        <v>744</v>
      </c>
      <c r="E136" t="s">
        <v>812</v>
      </c>
      <c r="F136" t="s">
        <v>810</v>
      </c>
      <c r="G136" t="s">
        <v>818</v>
      </c>
      <c r="H136">
        <v>0</v>
      </c>
      <c r="I136" s="20">
        <v>247306</v>
      </c>
      <c r="J136" s="21">
        <v>4</v>
      </c>
      <c r="K136" s="20">
        <v>278284</v>
      </c>
      <c r="L136" s="20">
        <v>989224</v>
      </c>
      <c r="M136" s="20">
        <v>1113136</v>
      </c>
      <c r="N136" s="20">
        <v>123912</v>
      </c>
    </row>
    <row r="137" spans="1:14" x14ac:dyDescent="0.3">
      <c r="A137" s="19">
        <v>45061</v>
      </c>
      <c r="B137" t="s">
        <v>146</v>
      </c>
      <c r="C137" t="s">
        <v>742</v>
      </c>
      <c r="D137" t="s">
        <v>744</v>
      </c>
      <c r="E137" t="s">
        <v>812</v>
      </c>
      <c r="F137" t="s">
        <v>802</v>
      </c>
      <c r="G137" t="s">
        <v>816</v>
      </c>
      <c r="H137">
        <v>0</v>
      </c>
      <c r="I137" s="20">
        <v>220540</v>
      </c>
      <c r="J137" s="21">
        <v>5</v>
      </c>
      <c r="K137" s="20">
        <v>243847</v>
      </c>
      <c r="L137" s="20">
        <v>1102700</v>
      </c>
      <c r="M137" s="20">
        <v>1219235</v>
      </c>
      <c r="N137" s="20">
        <v>116535</v>
      </c>
    </row>
    <row r="138" spans="1:14" x14ac:dyDescent="0.3">
      <c r="A138" s="19">
        <v>45062</v>
      </c>
      <c r="B138" t="s">
        <v>147</v>
      </c>
      <c r="C138" t="s">
        <v>742</v>
      </c>
      <c r="D138" t="s">
        <v>744</v>
      </c>
      <c r="E138" t="s">
        <v>808</v>
      </c>
      <c r="F138" t="s">
        <v>810</v>
      </c>
      <c r="G138" t="s">
        <v>813</v>
      </c>
      <c r="H138">
        <v>0</v>
      </c>
      <c r="I138" s="20">
        <v>145555</v>
      </c>
      <c r="J138" s="21">
        <v>7</v>
      </c>
      <c r="K138" s="20">
        <v>171279</v>
      </c>
      <c r="L138" s="20">
        <v>1018885</v>
      </c>
      <c r="M138" s="20">
        <v>1198953</v>
      </c>
      <c r="N138" s="20">
        <v>180068</v>
      </c>
    </row>
    <row r="139" spans="1:14" x14ac:dyDescent="0.3">
      <c r="A139" s="19">
        <v>45063</v>
      </c>
      <c r="B139" t="s">
        <v>148</v>
      </c>
      <c r="C139" t="s">
        <v>743</v>
      </c>
      <c r="D139" t="s">
        <v>745</v>
      </c>
      <c r="E139" t="s">
        <v>812</v>
      </c>
      <c r="F139" t="s">
        <v>802</v>
      </c>
      <c r="G139" t="s">
        <v>811</v>
      </c>
      <c r="H139">
        <v>0</v>
      </c>
      <c r="I139" s="20">
        <v>239133</v>
      </c>
      <c r="J139" s="21">
        <v>3</v>
      </c>
      <c r="K139" s="20">
        <v>270050</v>
      </c>
      <c r="L139" s="20">
        <v>717399</v>
      </c>
      <c r="M139" s="20">
        <v>810150</v>
      </c>
      <c r="N139" s="20">
        <v>92751</v>
      </c>
    </row>
    <row r="140" spans="1:14" x14ac:dyDescent="0.3">
      <c r="A140" s="19">
        <v>45064</v>
      </c>
      <c r="B140" t="s">
        <v>149</v>
      </c>
      <c r="C140" t="s">
        <v>742</v>
      </c>
      <c r="D140" t="s">
        <v>745</v>
      </c>
      <c r="E140" t="s">
        <v>801</v>
      </c>
      <c r="F140" t="s">
        <v>802</v>
      </c>
      <c r="G140" t="s">
        <v>813</v>
      </c>
      <c r="H140">
        <v>0</v>
      </c>
      <c r="I140" s="20">
        <v>108796</v>
      </c>
      <c r="J140" s="21">
        <v>5</v>
      </c>
      <c r="K140" s="20">
        <v>122932</v>
      </c>
      <c r="L140" s="20">
        <v>543980</v>
      </c>
      <c r="M140" s="20">
        <v>614660</v>
      </c>
      <c r="N140" s="20">
        <v>70680</v>
      </c>
    </row>
    <row r="141" spans="1:14" x14ac:dyDescent="0.3">
      <c r="A141" s="19">
        <v>45065</v>
      </c>
      <c r="B141" t="s">
        <v>150</v>
      </c>
      <c r="C141" t="s">
        <v>742</v>
      </c>
      <c r="D141" t="s">
        <v>745</v>
      </c>
      <c r="E141" t="s">
        <v>808</v>
      </c>
      <c r="F141" t="s">
        <v>805</v>
      </c>
      <c r="G141" t="s">
        <v>819</v>
      </c>
      <c r="H141">
        <v>0</v>
      </c>
      <c r="I141" s="20">
        <v>187474</v>
      </c>
      <c r="J141" s="21">
        <v>2</v>
      </c>
      <c r="K141" s="20">
        <v>216850</v>
      </c>
      <c r="L141" s="20">
        <v>374948</v>
      </c>
      <c r="M141" s="20">
        <v>433700</v>
      </c>
      <c r="N141" s="20">
        <v>58752</v>
      </c>
    </row>
    <row r="142" spans="1:14" x14ac:dyDescent="0.3">
      <c r="A142" s="19">
        <v>45066</v>
      </c>
      <c r="B142" t="s">
        <v>151</v>
      </c>
      <c r="C142" t="s">
        <v>743</v>
      </c>
      <c r="D142" t="s">
        <v>745</v>
      </c>
      <c r="E142" t="s">
        <v>801</v>
      </c>
      <c r="F142" t="s">
        <v>802</v>
      </c>
      <c r="G142" t="s">
        <v>809</v>
      </c>
      <c r="H142">
        <v>0</v>
      </c>
      <c r="I142" s="20">
        <v>126325</v>
      </c>
      <c r="J142" s="21">
        <v>1</v>
      </c>
      <c r="K142" s="20">
        <v>139927</v>
      </c>
      <c r="L142" s="20">
        <v>126325</v>
      </c>
      <c r="M142" s="20">
        <v>139927</v>
      </c>
      <c r="N142" s="20">
        <v>13602</v>
      </c>
    </row>
    <row r="143" spans="1:14" x14ac:dyDescent="0.3">
      <c r="A143" s="19">
        <v>45067</v>
      </c>
      <c r="B143" t="s">
        <v>152</v>
      </c>
      <c r="C143" t="s">
        <v>743</v>
      </c>
      <c r="D143" t="s">
        <v>745</v>
      </c>
      <c r="E143" t="s">
        <v>801</v>
      </c>
      <c r="F143" t="s">
        <v>810</v>
      </c>
      <c r="G143" t="s">
        <v>816</v>
      </c>
      <c r="H143">
        <v>0</v>
      </c>
      <c r="I143" s="20">
        <v>124687</v>
      </c>
      <c r="J143" s="21">
        <v>4</v>
      </c>
      <c r="K143" s="20">
        <v>137220</v>
      </c>
      <c r="L143" s="20">
        <v>498748</v>
      </c>
      <c r="M143" s="20">
        <v>548880</v>
      </c>
      <c r="N143" s="20">
        <v>50132</v>
      </c>
    </row>
    <row r="144" spans="1:14" x14ac:dyDescent="0.3">
      <c r="A144" s="19">
        <v>45068</v>
      </c>
      <c r="B144" t="s">
        <v>153</v>
      </c>
      <c r="C144" t="s">
        <v>742</v>
      </c>
      <c r="D144" t="s">
        <v>745</v>
      </c>
      <c r="E144" t="s">
        <v>801</v>
      </c>
      <c r="F144" t="s">
        <v>810</v>
      </c>
      <c r="G144" t="s">
        <v>823</v>
      </c>
      <c r="H144">
        <v>0</v>
      </c>
      <c r="I144" s="20">
        <v>188179</v>
      </c>
      <c r="J144" s="21">
        <v>5</v>
      </c>
      <c r="K144" s="20">
        <v>213222</v>
      </c>
      <c r="L144" s="20">
        <v>940895</v>
      </c>
      <c r="M144" s="20">
        <v>1066110</v>
      </c>
      <c r="N144" s="20">
        <v>125215</v>
      </c>
    </row>
    <row r="145" spans="1:14" x14ac:dyDescent="0.3">
      <c r="A145" s="19">
        <v>45069</v>
      </c>
      <c r="B145" t="s">
        <v>154</v>
      </c>
      <c r="C145" t="s">
        <v>742</v>
      </c>
      <c r="D145" t="s">
        <v>745</v>
      </c>
      <c r="E145" t="s">
        <v>808</v>
      </c>
      <c r="F145" t="s">
        <v>810</v>
      </c>
      <c r="G145" t="s">
        <v>816</v>
      </c>
      <c r="H145">
        <v>0</v>
      </c>
      <c r="I145" s="20">
        <v>292679</v>
      </c>
      <c r="J145" s="21">
        <v>8</v>
      </c>
      <c r="K145" s="20">
        <v>325209</v>
      </c>
      <c r="L145" s="20">
        <v>2341432</v>
      </c>
      <c r="M145" s="20">
        <v>2601672</v>
      </c>
      <c r="N145" s="20">
        <v>260240</v>
      </c>
    </row>
    <row r="146" spans="1:14" x14ac:dyDescent="0.3">
      <c r="A146" s="19">
        <v>45070</v>
      </c>
      <c r="B146" t="s">
        <v>155</v>
      </c>
      <c r="C146" t="s">
        <v>742</v>
      </c>
      <c r="D146" t="s">
        <v>745</v>
      </c>
      <c r="E146" t="s">
        <v>801</v>
      </c>
      <c r="F146" t="s">
        <v>805</v>
      </c>
      <c r="G146" t="s">
        <v>809</v>
      </c>
      <c r="H146">
        <v>0</v>
      </c>
      <c r="I146" s="20">
        <v>228195</v>
      </c>
      <c r="J146" s="21">
        <v>7</v>
      </c>
      <c r="K146" s="20">
        <v>266263</v>
      </c>
      <c r="L146" s="20">
        <v>1597365</v>
      </c>
      <c r="M146" s="20">
        <v>1863841</v>
      </c>
      <c r="N146" s="20">
        <v>266476</v>
      </c>
    </row>
    <row r="147" spans="1:14" x14ac:dyDescent="0.3">
      <c r="A147" s="19">
        <v>45071</v>
      </c>
      <c r="B147" t="s">
        <v>156</v>
      </c>
      <c r="C147" t="s">
        <v>742</v>
      </c>
      <c r="D147" t="s">
        <v>744</v>
      </c>
      <c r="E147" t="s">
        <v>801</v>
      </c>
      <c r="F147" t="s">
        <v>802</v>
      </c>
      <c r="G147" t="s">
        <v>806</v>
      </c>
      <c r="H147">
        <v>0</v>
      </c>
      <c r="I147" s="20">
        <v>182359</v>
      </c>
      <c r="J147" s="21">
        <v>5</v>
      </c>
      <c r="K147" s="20">
        <v>205375</v>
      </c>
      <c r="L147" s="20">
        <v>911795</v>
      </c>
      <c r="M147" s="20">
        <v>1026875</v>
      </c>
      <c r="N147" s="20">
        <v>115080</v>
      </c>
    </row>
    <row r="148" spans="1:14" x14ac:dyDescent="0.3">
      <c r="A148" s="19">
        <v>45072</v>
      </c>
      <c r="B148" t="s">
        <v>157</v>
      </c>
      <c r="C148" t="s">
        <v>742</v>
      </c>
      <c r="D148" t="s">
        <v>745</v>
      </c>
      <c r="E148" t="s">
        <v>801</v>
      </c>
      <c r="F148" t="s">
        <v>802</v>
      </c>
      <c r="G148" t="s">
        <v>816</v>
      </c>
      <c r="H148">
        <v>0</v>
      </c>
      <c r="I148" s="20">
        <v>279694</v>
      </c>
      <c r="J148" s="21">
        <v>6</v>
      </c>
      <c r="K148" s="20">
        <v>339528</v>
      </c>
      <c r="L148" s="20">
        <v>1678164</v>
      </c>
      <c r="M148" s="20">
        <v>2037168</v>
      </c>
      <c r="N148" s="20">
        <v>359004</v>
      </c>
    </row>
    <row r="149" spans="1:14" x14ac:dyDescent="0.3">
      <c r="A149" s="19">
        <v>45073</v>
      </c>
      <c r="B149" t="s">
        <v>158</v>
      </c>
      <c r="C149" t="s">
        <v>743</v>
      </c>
      <c r="D149" t="s">
        <v>744</v>
      </c>
      <c r="E149" t="s">
        <v>801</v>
      </c>
      <c r="F149" t="s">
        <v>802</v>
      </c>
      <c r="G149" t="s">
        <v>813</v>
      </c>
      <c r="H149">
        <v>0</v>
      </c>
      <c r="I149" s="20">
        <v>235340</v>
      </c>
      <c r="J149" s="21">
        <v>2</v>
      </c>
      <c r="K149" s="20">
        <v>262088</v>
      </c>
      <c r="L149" s="20">
        <v>470680</v>
      </c>
      <c r="M149" s="20">
        <v>524176</v>
      </c>
      <c r="N149" s="20">
        <v>53496</v>
      </c>
    </row>
    <row r="150" spans="1:14" x14ac:dyDescent="0.3">
      <c r="A150" s="19">
        <v>45074</v>
      </c>
      <c r="B150" t="s">
        <v>159</v>
      </c>
      <c r="C150" t="s">
        <v>742</v>
      </c>
      <c r="D150" t="s">
        <v>745</v>
      </c>
      <c r="E150" t="s">
        <v>812</v>
      </c>
      <c r="F150" t="s">
        <v>810</v>
      </c>
      <c r="G150" t="s">
        <v>824</v>
      </c>
      <c r="H150">
        <v>0</v>
      </c>
      <c r="I150" s="20">
        <v>63561</v>
      </c>
      <c r="J150" s="21">
        <v>4</v>
      </c>
      <c r="K150" s="20">
        <v>72739</v>
      </c>
      <c r="L150" s="20">
        <v>254244</v>
      </c>
      <c r="M150" s="20">
        <v>290956</v>
      </c>
      <c r="N150" s="20">
        <v>36712</v>
      </c>
    </row>
    <row r="151" spans="1:14" x14ac:dyDescent="0.3">
      <c r="A151" s="19">
        <v>45075</v>
      </c>
      <c r="B151" t="s">
        <v>160</v>
      </c>
      <c r="C151" t="s">
        <v>743</v>
      </c>
      <c r="D151" t="s">
        <v>745</v>
      </c>
      <c r="E151" t="s">
        <v>812</v>
      </c>
      <c r="F151" t="s">
        <v>805</v>
      </c>
      <c r="G151" t="s">
        <v>815</v>
      </c>
      <c r="H151">
        <v>0</v>
      </c>
      <c r="I151" s="20">
        <v>172747</v>
      </c>
      <c r="J151" s="21">
        <v>6</v>
      </c>
      <c r="K151" s="20">
        <v>197733</v>
      </c>
      <c r="L151" s="20">
        <v>1036482</v>
      </c>
      <c r="M151" s="20">
        <v>1186398</v>
      </c>
      <c r="N151" s="20">
        <v>149916</v>
      </c>
    </row>
    <row r="152" spans="1:14" x14ac:dyDescent="0.3">
      <c r="A152" s="19">
        <v>45076</v>
      </c>
      <c r="B152" t="s">
        <v>161</v>
      </c>
      <c r="C152" t="s">
        <v>743</v>
      </c>
      <c r="D152" t="s">
        <v>745</v>
      </c>
      <c r="E152" t="s">
        <v>808</v>
      </c>
      <c r="F152" t="s">
        <v>805</v>
      </c>
      <c r="G152" t="s">
        <v>807</v>
      </c>
      <c r="H152">
        <v>0</v>
      </c>
      <c r="I152" s="20">
        <v>180726</v>
      </c>
      <c r="J152" s="21">
        <v>3</v>
      </c>
      <c r="K152" s="20">
        <v>203500</v>
      </c>
      <c r="L152" s="20">
        <v>542178</v>
      </c>
      <c r="M152" s="20">
        <v>610500</v>
      </c>
      <c r="N152" s="20">
        <v>68322</v>
      </c>
    </row>
    <row r="153" spans="1:14" x14ac:dyDescent="0.3">
      <c r="A153" s="19">
        <v>45077</v>
      </c>
      <c r="B153" t="s">
        <v>162</v>
      </c>
      <c r="C153" t="s">
        <v>743</v>
      </c>
      <c r="D153" t="s">
        <v>744</v>
      </c>
      <c r="E153" t="s">
        <v>801</v>
      </c>
      <c r="F153" t="s">
        <v>810</v>
      </c>
      <c r="G153" t="s">
        <v>819</v>
      </c>
      <c r="H153">
        <v>0</v>
      </c>
      <c r="I153" s="20">
        <v>174054</v>
      </c>
      <c r="J153" s="21">
        <v>6</v>
      </c>
      <c r="K153" s="20">
        <v>209114</v>
      </c>
      <c r="L153" s="20">
        <v>1044324</v>
      </c>
      <c r="M153" s="20">
        <v>1254684</v>
      </c>
      <c r="N153" s="20">
        <v>210360</v>
      </c>
    </row>
    <row r="154" spans="1:14" x14ac:dyDescent="0.3">
      <c r="A154" s="19">
        <v>45078</v>
      </c>
      <c r="B154" t="s">
        <v>163</v>
      </c>
      <c r="C154" t="s">
        <v>742</v>
      </c>
      <c r="D154" t="s">
        <v>744</v>
      </c>
      <c r="E154" t="s">
        <v>812</v>
      </c>
      <c r="F154" t="s">
        <v>802</v>
      </c>
      <c r="G154" t="s">
        <v>820</v>
      </c>
      <c r="H154">
        <v>0</v>
      </c>
      <c r="I154" s="20">
        <v>153090</v>
      </c>
      <c r="J154" s="21">
        <v>7</v>
      </c>
      <c r="K154" s="20">
        <v>184070</v>
      </c>
      <c r="L154" s="20">
        <v>1071630</v>
      </c>
      <c r="M154" s="20">
        <v>1288490</v>
      </c>
      <c r="N154" s="20">
        <v>216860</v>
      </c>
    </row>
    <row r="155" spans="1:14" x14ac:dyDescent="0.3">
      <c r="A155" s="19">
        <v>45079</v>
      </c>
      <c r="B155" t="s">
        <v>164</v>
      </c>
      <c r="C155" t="s">
        <v>743</v>
      </c>
      <c r="D155" t="s">
        <v>744</v>
      </c>
      <c r="E155" t="s">
        <v>812</v>
      </c>
      <c r="F155" t="s">
        <v>810</v>
      </c>
      <c r="G155" t="s">
        <v>806</v>
      </c>
      <c r="H155">
        <v>0</v>
      </c>
      <c r="I155" s="20">
        <v>129591</v>
      </c>
      <c r="J155" s="21">
        <v>2</v>
      </c>
      <c r="K155" s="20">
        <v>149171</v>
      </c>
      <c r="L155" s="20">
        <v>259182</v>
      </c>
      <c r="M155" s="20">
        <v>298342</v>
      </c>
      <c r="N155" s="20">
        <v>39160</v>
      </c>
    </row>
    <row r="156" spans="1:14" x14ac:dyDescent="0.3">
      <c r="A156" s="19">
        <v>45080</v>
      </c>
      <c r="B156" t="s">
        <v>165</v>
      </c>
      <c r="C156" t="s">
        <v>742</v>
      </c>
      <c r="D156" t="s">
        <v>744</v>
      </c>
      <c r="E156" t="s">
        <v>801</v>
      </c>
      <c r="F156" t="s">
        <v>805</v>
      </c>
      <c r="G156" t="s">
        <v>821</v>
      </c>
      <c r="H156">
        <v>0</v>
      </c>
      <c r="I156" s="20">
        <v>56141</v>
      </c>
      <c r="J156" s="21">
        <v>4</v>
      </c>
      <c r="K156" s="20">
        <v>68118</v>
      </c>
      <c r="L156" s="20">
        <v>224564</v>
      </c>
      <c r="M156" s="20">
        <v>272472</v>
      </c>
      <c r="N156" s="20">
        <v>47908</v>
      </c>
    </row>
    <row r="157" spans="1:14" x14ac:dyDescent="0.3">
      <c r="A157" s="19">
        <v>45081</v>
      </c>
      <c r="B157" t="s">
        <v>166</v>
      </c>
      <c r="C157" t="s">
        <v>743</v>
      </c>
      <c r="D157" t="s">
        <v>745</v>
      </c>
      <c r="E157" t="s">
        <v>812</v>
      </c>
      <c r="F157" t="s">
        <v>805</v>
      </c>
      <c r="G157" t="s">
        <v>811</v>
      </c>
      <c r="H157">
        <v>0</v>
      </c>
      <c r="I157" s="20">
        <v>230172</v>
      </c>
      <c r="J157" s="21">
        <v>1</v>
      </c>
      <c r="K157" s="20">
        <v>269560</v>
      </c>
      <c r="L157" s="20">
        <v>230172</v>
      </c>
      <c r="M157" s="20">
        <v>269560</v>
      </c>
      <c r="N157" s="20">
        <v>39388</v>
      </c>
    </row>
    <row r="158" spans="1:14" x14ac:dyDescent="0.3">
      <c r="A158" s="19">
        <v>45082</v>
      </c>
      <c r="B158" t="s">
        <v>167</v>
      </c>
      <c r="C158" t="s">
        <v>742</v>
      </c>
      <c r="D158" t="s">
        <v>745</v>
      </c>
      <c r="E158" t="s">
        <v>808</v>
      </c>
      <c r="F158" t="s">
        <v>802</v>
      </c>
      <c r="G158" t="s">
        <v>821</v>
      </c>
      <c r="H158">
        <v>0</v>
      </c>
      <c r="I158" s="20">
        <v>93288</v>
      </c>
      <c r="J158" s="21">
        <v>1</v>
      </c>
      <c r="K158" s="20">
        <v>112913</v>
      </c>
      <c r="L158" s="20">
        <v>93288</v>
      </c>
      <c r="M158" s="20">
        <v>112913</v>
      </c>
      <c r="N158" s="20">
        <v>19625</v>
      </c>
    </row>
    <row r="159" spans="1:14" x14ac:dyDescent="0.3">
      <c r="A159" s="19">
        <v>45083</v>
      </c>
      <c r="B159" t="s">
        <v>168</v>
      </c>
      <c r="C159" t="s">
        <v>742</v>
      </c>
      <c r="D159" t="s">
        <v>745</v>
      </c>
      <c r="E159" t="s">
        <v>812</v>
      </c>
      <c r="F159" t="s">
        <v>810</v>
      </c>
      <c r="G159" t="s">
        <v>807</v>
      </c>
      <c r="H159">
        <v>0.06</v>
      </c>
      <c r="I159" s="20">
        <v>391311</v>
      </c>
      <c r="J159" s="21">
        <v>2</v>
      </c>
      <c r="K159" s="20">
        <v>455622</v>
      </c>
      <c r="L159" s="20">
        <v>782622</v>
      </c>
      <c r="M159" s="20">
        <v>856569.36</v>
      </c>
      <c r="N159" s="20">
        <v>73947.359999999986</v>
      </c>
    </row>
    <row r="160" spans="1:14" x14ac:dyDescent="0.3">
      <c r="A160" s="19">
        <v>45084</v>
      </c>
      <c r="B160" t="s">
        <v>169</v>
      </c>
      <c r="C160" t="s">
        <v>743</v>
      </c>
      <c r="D160" t="s">
        <v>745</v>
      </c>
      <c r="E160" t="s">
        <v>812</v>
      </c>
      <c r="F160" t="s">
        <v>810</v>
      </c>
      <c r="G160" t="s">
        <v>803</v>
      </c>
      <c r="H160">
        <v>0</v>
      </c>
      <c r="I160" s="20">
        <v>52541</v>
      </c>
      <c r="J160" s="21">
        <v>3</v>
      </c>
      <c r="K160" s="20">
        <v>60956</v>
      </c>
      <c r="L160" s="20">
        <v>157623</v>
      </c>
      <c r="M160" s="20">
        <v>182868</v>
      </c>
      <c r="N160" s="20">
        <v>25245</v>
      </c>
    </row>
    <row r="161" spans="1:14" x14ac:dyDescent="0.3">
      <c r="A161" s="19">
        <v>45085</v>
      </c>
      <c r="B161" t="s">
        <v>170</v>
      </c>
      <c r="C161" t="s">
        <v>742</v>
      </c>
      <c r="D161" t="s">
        <v>744</v>
      </c>
      <c r="E161" t="s">
        <v>801</v>
      </c>
      <c r="F161" t="s">
        <v>802</v>
      </c>
      <c r="G161" t="s">
        <v>809</v>
      </c>
      <c r="H161">
        <v>0</v>
      </c>
      <c r="I161" s="20">
        <v>76653</v>
      </c>
      <c r="J161" s="21">
        <v>5</v>
      </c>
      <c r="K161" s="20">
        <v>90663</v>
      </c>
      <c r="L161" s="20">
        <v>383265</v>
      </c>
      <c r="M161" s="20">
        <v>453315</v>
      </c>
      <c r="N161" s="20">
        <v>70050</v>
      </c>
    </row>
    <row r="162" spans="1:14" x14ac:dyDescent="0.3">
      <c r="A162" s="19">
        <v>45086</v>
      </c>
      <c r="B162" t="s">
        <v>171</v>
      </c>
      <c r="C162" t="s">
        <v>742</v>
      </c>
      <c r="D162" t="s">
        <v>745</v>
      </c>
      <c r="E162" t="s">
        <v>812</v>
      </c>
      <c r="F162" t="s">
        <v>805</v>
      </c>
      <c r="G162" t="s">
        <v>823</v>
      </c>
      <c r="H162">
        <v>0</v>
      </c>
      <c r="I162" s="20">
        <v>236214</v>
      </c>
      <c r="J162" s="21">
        <v>6</v>
      </c>
      <c r="K162" s="20">
        <v>263390</v>
      </c>
      <c r="L162" s="20">
        <v>1417284</v>
      </c>
      <c r="M162" s="20">
        <v>1580340</v>
      </c>
      <c r="N162" s="20">
        <v>163056</v>
      </c>
    </row>
    <row r="163" spans="1:14" x14ac:dyDescent="0.3">
      <c r="A163" s="19">
        <v>45087</v>
      </c>
      <c r="B163" t="s">
        <v>172</v>
      </c>
      <c r="C163" t="s">
        <v>742</v>
      </c>
      <c r="D163" t="s">
        <v>745</v>
      </c>
      <c r="E163" t="s">
        <v>808</v>
      </c>
      <c r="F163" t="s">
        <v>810</v>
      </c>
      <c r="G163" t="s">
        <v>820</v>
      </c>
      <c r="H163">
        <v>0</v>
      </c>
      <c r="I163" s="20">
        <v>109592</v>
      </c>
      <c r="J163" s="21">
        <v>1</v>
      </c>
      <c r="K163" s="20">
        <v>128942</v>
      </c>
      <c r="L163" s="20">
        <v>109592</v>
      </c>
      <c r="M163" s="20">
        <v>128942</v>
      </c>
      <c r="N163" s="20">
        <v>19350</v>
      </c>
    </row>
    <row r="164" spans="1:14" x14ac:dyDescent="0.3">
      <c r="A164" s="19">
        <v>45088</v>
      </c>
      <c r="B164" t="s">
        <v>173</v>
      </c>
      <c r="C164" t="s">
        <v>743</v>
      </c>
      <c r="D164" t="s">
        <v>745</v>
      </c>
      <c r="E164" t="s">
        <v>801</v>
      </c>
      <c r="F164" t="s">
        <v>805</v>
      </c>
      <c r="G164" t="s">
        <v>809</v>
      </c>
      <c r="H164">
        <v>0</v>
      </c>
      <c r="I164" s="20">
        <v>146322</v>
      </c>
      <c r="J164" s="21">
        <v>8</v>
      </c>
      <c r="K164" s="20">
        <v>172071</v>
      </c>
      <c r="L164" s="20">
        <v>1170576</v>
      </c>
      <c r="M164" s="20">
        <v>1376568</v>
      </c>
      <c r="N164" s="20">
        <v>205992</v>
      </c>
    </row>
    <row r="165" spans="1:14" x14ac:dyDescent="0.3">
      <c r="A165" s="19">
        <v>45089</v>
      </c>
      <c r="B165" t="s">
        <v>174</v>
      </c>
      <c r="C165" t="s">
        <v>743</v>
      </c>
      <c r="D165" t="s">
        <v>745</v>
      </c>
      <c r="E165" t="s">
        <v>812</v>
      </c>
      <c r="F165" t="s">
        <v>805</v>
      </c>
      <c r="G165" t="s">
        <v>819</v>
      </c>
      <c r="H165">
        <v>0</v>
      </c>
      <c r="I165" s="20">
        <v>274232</v>
      </c>
      <c r="J165" s="21">
        <v>1</v>
      </c>
      <c r="K165" s="20">
        <v>318172</v>
      </c>
      <c r="L165" s="20">
        <v>274232</v>
      </c>
      <c r="M165" s="20">
        <v>318172</v>
      </c>
      <c r="N165" s="20">
        <v>43940</v>
      </c>
    </row>
    <row r="166" spans="1:14" x14ac:dyDescent="0.3">
      <c r="A166" s="19">
        <v>45090</v>
      </c>
      <c r="B166" t="s">
        <v>175</v>
      </c>
      <c r="C166" t="s">
        <v>742</v>
      </c>
      <c r="D166" t="s">
        <v>745</v>
      </c>
      <c r="E166" t="s">
        <v>801</v>
      </c>
      <c r="F166" t="s">
        <v>805</v>
      </c>
      <c r="G166" t="s">
        <v>817</v>
      </c>
      <c r="H166">
        <v>0</v>
      </c>
      <c r="I166" s="20">
        <v>200031</v>
      </c>
      <c r="J166" s="21">
        <v>6</v>
      </c>
      <c r="K166" s="20">
        <v>231840</v>
      </c>
      <c r="L166" s="20">
        <v>1200186</v>
      </c>
      <c r="M166" s="20">
        <v>1391040</v>
      </c>
      <c r="N166" s="20">
        <v>190854</v>
      </c>
    </row>
    <row r="167" spans="1:14" x14ac:dyDescent="0.3">
      <c r="A167" s="19">
        <v>45091</v>
      </c>
      <c r="B167" t="s">
        <v>176</v>
      </c>
      <c r="C167" t="s">
        <v>742</v>
      </c>
      <c r="D167" t="s">
        <v>744</v>
      </c>
      <c r="E167" t="s">
        <v>812</v>
      </c>
      <c r="F167" t="s">
        <v>805</v>
      </c>
      <c r="G167" t="s">
        <v>820</v>
      </c>
      <c r="H167">
        <v>0</v>
      </c>
      <c r="I167" s="20">
        <v>99486</v>
      </c>
      <c r="J167" s="21">
        <v>4</v>
      </c>
      <c r="K167" s="20">
        <v>113523</v>
      </c>
      <c r="L167" s="20">
        <v>397944</v>
      </c>
      <c r="M167" s="20">
        <v>454092</v>
      </c>
      <c r="N167" s="20">
        <v>56148</v>
      </c>
    </row>
    <row r="168" spans="1:14" x14ac:dyDescent="0.3">
      <c r="A168" s="19">
        <v>45092</v>
      </c>
      <c r="B168" t="s">
        <v>177</v>
      </c>
      <c r="C168" t="s">
        <v>743</v>
      </c>
      <c r="D168" t="s">
        <v>745</v>
      </c>
      <c r="E168" t="s">
        <v>801</v>
      </c>
      <c r="F168" t="s">
        <v>805</v>
      </c>
      <c r="G168" t="s">
        <v>807</v>
      </c>
      <c r="H168">
        <v>0</v>
      </c>
      <c r="I168" s="20">
        <v>154397</v>
      </c>
      <c r="J168" s="21">
        <v>4</v>
      </c>
      <c r="K168" s="20">
        <v>178270</v>
      </c>
      <c r="L168" s="20">
        <v>617588</v>
      </c>
      <c r="M168" s="20">
        <v>713080</v>
      </c>
      <c r="N168" s="20">
        <v>95492</v>
      </c>
    </row>
    <row r="169" spans="1:14" x14ac:dyDescent="0.3">
      <c r="A169" s="19">
        <v>45093</v>
      </c>
      <c r="B169" t="s">
        <v>178</v>
      </c>
      <c r="C169" t="s">
        <v>743</v>
      </c>
      <c r="D169" t="s">
        <v>744</v>
      </c>
      <c r="E169" t="s">
        <v>812</v>
      </c>
      <c r="F169" t="s">
        <v>802</v>
      </c>
      <c r="G169" t="s">
        <v>813</v>
      </c>
      <c r="H169">
        <v>0</v>
      </c>
      <c r="I169" s="20">
        <v>286645</v>
      </c>
      <c r="J169" s="21">
        <v>1</v>
      </c>
      <c r="K169" s="20">
        <v>340378</v>
      </c>
      <c r="L169" s="20">
        <v>286645</v>
      </c>
      <c r="M169" s="20">
        <v>340378</v>
      </c>
      <c r="N169" s="20">
        <v>53733</v>
      </c>
    </row>
    <row r="170" spans="1:14" x14ac:dyDescent="0.3">
      <c r="A170" s="19">
        <v>45094</v>
      </c>
      <c r="B170" t="s">
        <v>179</v>
      </c>
      <c r="C170" t="s">
        <v>743</v>
      </c>
      <c r="D170" t="s">
        <v>745</v>
      </c>
      <c r="E170" t="s">
        <v>812</v>
      </c>
      <c r="F170" t="s">
        <v>810</v>
      </c>
      <c r="G170" t="s">
        <v>814</v>
      </c>
      <c r="H170">
        <v>0</v>
      </c>
      <c r="I170" s="20">
        <v>164925</v>
      </c>
      <c r="J170" s="21">
        <v>8</v>
      </c>
      <c r="K170" s="20">
        <v>188695</v>
      </c>
      <c r="L170" s="20">
        <v>1319400</v>
      </c>
      <c r="M170" s="20">
        <v>1509560</v>
      </c>
      <c r="N170" s="20">
        <v>190160</v>
      </c>
    </row>
    <row r="171" spans="1:14" x14ac:dyDescent="0.3">
      <c r="A171" s="19">
        <v>45095</v>
      </c>
      <c r="B171" t="s">
        <v>180</v>
      </c>
      <c r="C171" t="s">
        <v>743</v>
      </c>
      <c r="D171" t="s">
        <v>744</v>
      </c>
      <c r="E171" t="s">
        <v>801</v>
      </c>
      <c r="F171" t="s">
        <v>810</v>
      </c>
      <c r="G171" t="s">
        <v>817</v>
      </c>
      <c r="H171">
        <v>0</v>
      </c>
      <c r="I171" s="20">
        <v>166521</v>
      </c>
      <c r="J171" s="21">
        <v>2</v>
      </c>
      <c r="K171" s="20">
        <v>197501</v>
      </c>
      <c r="L171" s="20">
        <v>333042</v>
      </c>
      <c r="M171" s="20">
        <v>395002</v>
      </c>
      <c r="N171" s="20">
        <v>61960</v>
      </c>
    </row>
    <row r="172" spans="1:14" x14ac:dyDescent="0.3">
      <c r="A172" s="19">
        <v>45096</v>
      </c>
      <c r="B172" t="s">
        <v>181</v>
      </c>
      <c r="C172" t="s">
        <v>743</v>
      </c>
      <c r="D172" t="s">
        <v>745</v>
      </c>
      <c r="E172" t="s">
        <v>801</v>
      </c>
      <c r="F172" t="s">
        <v>802</v>
      </c>
      <c r="G172" t="s">
        <v>804</v>
      </c>
      <c r="H172">
        <v>0</v>
      </c>
      <c r="I172" s="20">
        <v>54683</v>
      </c>
      <c r="J172" s="21">
        <v>5</v>
      </c>
      <c r="K172" s="20">
        <v>64261</v>
      </c>
      <c r="L172" s="20">
        <v>273415</v>
      </c>
      <c r="M172" s="20">
        <v>321305</v>
      </c>
      <c r="N172" s="20">
        <v>47890</v>
      </c>
    </row>
    <row r="173" spans="1:14" x14ac:dyDescent="0.3">
      <c r="A173" s="19">
        <v>45097</v>
      </c>
      <c r="B173" t="s">
        <v>182</v>
      </c>
      <c r="C173" t="s">
        <v>743</v>
      </c>
      <c r="D173" t="s">
        <v>745</v>
      </c>
      <c r="E173" t="s">
        <v>808</v>
      </c>
      <c r="F173" t="s">
        <v>802</v>
      </c>
      <c r="G173" t="s">
        <v>809</v>
      </c>
      <c r="H173">
        <v>0</v>
      </c>
      <c r="I173" s="20">
        <v>232355</v>
      </c>
      <c r="J173" s="21">
        <v>8</v>
      </c>
      <c r="K173" s="20">
        <v>268218</v>
      </c>
      <c r="L173" s="20">
        <v>1858840</v>
      </c>
      <c r="M173" s="20">
        <v>2145744</v>
      </c>
      <c r="N173" s="20">
        <v>286904</v>
      </c>
    </row>
    <row r="174" spans="1:14" x14ac:dyDescent="0.3">
      <c r="A174" s="19">
        <v>45098</v>
      </c>
      <c r="B174" t="s">
        <v>183</v>
      </c>
      <c r="C174" t="s">
        <v>743</v>
      </c>
      <c r="D174" t="s">
        <v>745</v>
      </c>
      <c r="E174" t="s">
        <v>801</v>
      </c>
      <c r="F174" t="s">
        <v>810</v>
      </c>
      <c r="G174" t="s">
        <v>815</v>
      </c>
      <c r="H174">
        <v>0</v>
      </c>
      <c r="I174" s="20">
        <v>196785</v>
      </c>
      <c r="J174" s="21">
        <v>1</v>
      </c>
      <c r="K174" s="20">
        <v>217258</v>
      </c>
      <c r="L174" s="20">
        <v>196785</v>
      </c>
      <c r="M174" s="20">
        <v>217258</v>
      </c>
      <c r="N174" s="20">
        <v>20473</v>
      </c>
    </row>
    <row r="175" spans="1:14" x14ac:dyDescent="0.3">
      <c r="A175" s="19">
        <v>45099</v>
      </c>
      <c r="B175" t="s">
        <v>184</v>
      </c>
      <c r="C175" t="s">
        <v>743</v>
      </c>
      <c r="D175" t="s">
        <v>745</v>
      </c>
      <c r="E175" t="s">
        <v>801</v>
      </c>
      <c r="F175" t="s">
        <v>802</v>
      </c>
      <c r="G175" t="s">
        <v>815</v>
      </c>
      <c r="H175">
        <v>0</v>
      </c>
      <c r="I175" s="20">
        <v>237165</v>
      </c>
      <c r="J175" s="21">
        <v>4</v>
      </c>
      <c r="K175" s="20">
        <v>274985</v>
      </c>
      <c r="L175" s="20">
        <v>948660</v>
      </c>
      <c r="M175" s="20">
        <v>1099940</v>
      </c>
      <c r="N175" s="20">
        <v>151280</v>
      </c>
    </row>
    <row r="176" spans="1:14" x14ac:dyDescent="0.3">
      <c r="A176" s="19">
        <v>45100</v>
      </c>
      <c r="B176" t="s">
        <v>185</v>
      </c>
      <c r="C176" t="s">
        <v>743</v>
      </c>
      <c r="D176" t="s">
        <v>745</v>
      </c>
      <c r="E176" t="s">
        <v>801</v>
      </c>
      <c r="F176" t="s">
        <v>810</v>
      </c>
      <c r="G176" t="s">
        <v>815</v>
      </c>
      <c r="H176">
        <v>0</v>
      </c>
      <c r="I176" s="20">
        <v>133150</v>
      </c>
      <c r="J176" s="21">
        <v>3</v>
      </c>
      <c r="K176" s="20">
        <v>158095</v>
      </c>
      <c r="L176" s="20">
        <v>399450</v>
      </c>
      <c r="M176" s="20">
        <v>474285</v>
      </c>
      <c r="N176" s="20">
        <v>74835</v>
      </c>
    </row>
    <row r="177" spans="1:14" x14ac:dyDescent="0.3">
      <c r="A177" s="19">
        <v>45101</v>
      </c>
      <c r="B177" t="s">
        <v>186</v>
      </c>
      <c r="C177" t="s">
        <v>743</v>
      </c>
      <c r="D177" t="s">
        <v>745</v>
      </c>
      <c r="E177" t="s">
        <v>808</v>
      </c>
      <c r="F177" t="s">
        <v>810</v>
      </c>
      <c r="G177" t="s">
        <v>824</v>
      </c>
      <c r="H177">
        <v>0</v>
      </c>
      <c r="I177" s="20">
        <v>111909</v>
      </c>
      <c r="J177" s="21">
        <v>3</v>
      </c>
      <c r="K177" s="20">
        <v>129907</v>
      </c>
      <c r="L177" s="20">
        <v>335727</v>
      </c>
      <c r="M177" s="20">
        <v>389721</v>
      </c>
      <c r="N177" s="20">
        <v>53994</v>
      </c>
    </row>
    <row r="178" spans="1:14" x14ac:dyDescent="0.3">
      <c r="A178" s="19">
        <v>45102</v>
      </c>
      <c r="B178" t="s">
        <v>187</v>
      </c>
      <c r="C178" t="s">
        <v>743</v>
      </c>
      <c r="D178" t="s">
        <v>744</v>
      </c>
      <c r="E178" t="s">
        <v>801</v>
      </c>
      <c r="F178" t="s">
        <v>802</v>
      </c>
      <c r="G178" t="s">
        <v>817</v>
      </c>
      <c r="H178">
        <v>0</v>
      </c>
      <c r="I178" s="20">
        <v>125974</v>
      </c>
      <c r="J178" s="21">
        <v>7</v>
      </c>
      <c r="K178" s="20">
        <v>146294</v>
      </c>
      <c r="L178" s="20">
        <v>881818</v>
      </c>
      <c r="M178" s="20">
        <v>1024058</v>
      </c>
      <c r="N178" s="20">
        <v>142240</v>
      </c>
    </row>
    <row r="179" spans="1:14" x14ac:dyDescent="0.3">
      <c r="A179" s="19">
        <v>45103</v>
      </c>
      <c r="B179" t="s">
        <v>188</v>
      </c>
      <c r="C179" t="s">
        <v>742</v>
      </c>
      <c r="D179" t="s">
        <v>744</v>
      </c>
      <c r="E179" t="s">
        <v>801</v>
      </c>
      <c r="F179" t="s">
        <v>805</v>
      </c>
      <c r="G179" t="s">
        <v>815</v>
      </c>
      <c r="H179">
        <v>0</v>
      </c>
      <c r="I179" s="20">
        <v>172051</v>
      </c>
      <c r="J179" s="21">
        <v>6</v>
      </c>
      <c r="K179" s="20">
        <v>190725</v>
      </c>
      <c r="L179" s="20">
        <v>1032306</v>
      </c>
      <c r="M179" s="20">
        <v>1144350</v>
      </c>
      <c r="N179" s="20">
        <v>112044</v>
      </c>
    </row>
    <row r="180" spans="1:14" x14ac:dyDescent="0.3">
      <c r="A180" s="19">
        <v>45104</v>
      </c>
      <c r="B180" t="s">
        <v>189</v>
      </c>
      <c r="C180" t="s">
        <v>743</v>
      </c>
      <c r="D180" t="s">
        <v>744</v>
      </c>
      <c r="E180" t="s">
        <v>808</v>
      </c>
      <c r="F180" t="s">
        <v>805</v>
      </c>
      <c r="G180" t="s">
        <v>815</v>
      </c>
      <c r="H180">
        <v>0</v>
      </c>
      <c r="I180" s="20">
        <v>235155</v>
      </c>
      <c r="J180" s="21">
        <v>3</v>
      </c>
      <c r="K180" s="20">
        <v>273032</v>
      </c>
      <c r="L180" s="20">
        <v>705465</v>
      </c>
      <c r="M180" s="20">
        <v>819096</v>
      </c>
      <c r="N180" s="20">
        <v>113631</v>
      </c>
    </row>
    <row r="181" spans="1:14" x14ac:dyDescent="0.3">
      <c r="A181" s="19">
        <v>45105</v>
      </c>
      <c r="B181" t="s">
        <v>190</v>
      </c>
      <c r="C181" t="s">
        <v>743</v>
      </c>
      <c r="D181" t="s">
        <v>744</v>
      </c>
      <c r="E181" t="s">
        <v>812</v>
      </c>
      <c r="F181" t="s">
        <v>805</v>
      </c>
      <c r="G181" t="s">
        <v>813</v>
      </c>
      <c r="H181">
        <v>0</v>
      </c>
      <c r="I181" s="20">
        <v>218810</v>
      </c>
      <c r="J181" s="21">
        <v>7</v>
      </c>
      <c r="K181" s="20">
        <v>266825</v>
      </c>
      <c r="L181" s="20">
        <v>1531670</v>
      </c>
      <c r="M181" s="20">
        <v>1867775</v>
      </c>
      <c r="N181" s="20">
        <v>336105</v>
      </c>
    </row>
    <row r="182" spans="1:14" x14ac:dyDescent="0.3">
      <c r="A182" s="19">
        <v>45106</v>
      </c>
      <c r="B182" t="s">
        <v>191</v>
      </c>
      <c r="C182" t="s">
        <v>743</v>
      </c>
      <c r="D182" t="s">
        <v>745</v>
      </c>
      <c r="E182" t="s">
        <v>801</v>
      </c>
      <c r="F182" t="s">
        <v>805</v>
      </c>
      <c r="G182" t="s">
        <v>813</v>
      </c>
      <c r="H182">
        <v>0</v>
      </c>
      <c r="I182" s="20">
        <v>289535</v>
      </c>
      <c r="J182" s="21">
        <v>8</v>
      </c>
      <c r="K182" s="20">
        <v>349323</v>
      </c>
      <c r="L182" s="20">
        <v>2316280</v>
      </c>
      <c r="M182" s="20">
        <v>2794584</v>
      </c>
      <c r="N182" s="20">
        <v>478304</v>
      </c>
    </row>
    <row r="183" spans="1:14" x14ac:dyDescent="0.3">
      <c r="A183" s="19">
        <v>45107</v>
      </c>
      <c r="B183" t="s">
        <v>192</v>
      </c>
      <c r="C183" t="s">
        <v>743</v>
      </c>
      <c r="D183" t="s">
        <v>745</v>
      </c>
      <c r="E183" t="s">
        <v>801</v>
      </c>
      <c r="F183" t="s">
        <v>805</v>
      </c>
      <c r="G183" t="s">
        <v>823</v>
      </c>
      <c r="H183">
        <v>0</v>
      </c>
      <c r="I183" s="20">
        <v>215208</v>
      </c>
      <c r="J183" s="21">
        <v>4</v>
      </c>
      <c r="K183" s="20">
        <v>258659</v>
      </c>
      <c r="L183" s="20">
        <v>860832</v>
      </c>
      <c r="M183" s="20">
        <v>1034636</v>
      </c>
      <c r="N183" s="20">
        <v>173804</v>
      </c>
    </row>
    <row r="184" spans="1:14" x14ac:dyDescent="0.3">
      <c r="A184" s="19">
        <v>45108</v>
      </c>
      <c r="B184" t="s">
        <v>193</v>
      </c>
      <c r="C184" t="s">
        <v>743</v>
      </c>
      <c r="D184" t="s">
        <v>745</v>
      </c>
      <c r="E184" t="s">
        <v>801</v>
      </c>
      <c r="F184" t="s">
        <v>810</v>
      </c>
      <c r="G184" t="s">
        <v>822</v>
      </c>
      <c r="H184">
        <v>0</v>
      </c>
      <c r="I184" s="20">
        <v>27581</v>
      </c>
      <c r="J184" s="21">
        <v>8</v>
      </c>
      <c r="K184" s="20">
        <v>30983</v>
      </c>
      <c r="L184" s="20">
        <v>220648</v>
      </c>
      <c r="M184" s="20">
        <v>247864</v>
      </c>
      <c r="N184" s="20">
        <v>27216</v>
      </c>
    </row>
    <row r="185" spans="1:14" x14ac:dyDescent="0.3">
      <c r="A185" s="19">
        <v>45109</v>
      </c>
      <c r="B185" t="s">
        <v>194</v>
      </c>
      <c r="C185" t="s">
        <v>742</v>
      </c>
      <c r="D185" t="s">
        <v>745</v>
      </c>
      <c r="E185" t="s">
        <v>801</v>
      </c>
      <c r="F185" t="s">
        <v>810</v>
      </c>
      <c r="G185" t="s">
        <v>817</v>
      </c>
      <c r="H185">
        <v>0</v>
      </c>
      <c r="I185" s="20">
        <v>201540</v>
      </c>
      <c r="J185" s="21">
        <v>2</v>
      </c>
      <c r="K185" s="20">
        <v>245244</v>
      </c>
      <c r="L185" s="20">
        <v>403080</v>
      </c>
      <c r="M185" s="20">
        <v>490488</v>
      </c>
      <c r="N185" s="20">
        <v>87408</v>
      </c>
    </row>
    <row r="186" spans="1:14" x14ac:dyDescent="0.3">
      <c r="A186" s="19">
        <v>45110</v>
      </c>
      <c r="B186" t="s">
        <v>195</v>
      </c>
      <c r="C186" t="s">
        <v>743</v>
      </c>
      <c r="D186" t="s">
        <v>745</v>
      </c>
      <c r="E186" t="s">
        <v>812</v>
      </c>
      <c r="F186" t="s">
        <v>802</v>
      </c>
      <c r="G186" t="s">
        <v>815</v>
      </c>
      <c r="H186">
        <v>0</v>
      </c>
      <c r="I186" s="20">
        <v>104023</v>
      </c>
      <c r="J186" s="21">
        <v>5</v>
      </c>
      <c r="K186" s="20">
        <v>114941</v>
      </c>
      <c r="L186" s="20">
        <v>520115</v>
      </c>
      <c r="M186" s="20">
        <v>574705</v>
      </c>
      <c r="N186" s="20">
        <v>54590</v>
      </c>
    </row>
    <row r="187" spans="1:14" x14ac:dyDescent="0.3">
      <c r="A187" s="19">
        <v>45111</v>
      </c>
      <c r="B187" t="s">
        <v>196</v>
      </c>
      <c r="C187" t="s">
        <v>743</v>
      </c>
      <c r="D187" t="s">
        <v>745</v>
      </c>
      <c r="E187" t="s">
        <v>808</v>
      </c>
      <c r="F187" t="s">
        <v>805</v>
      </c>
      <c r="G187" t="s">
        <v>818</v>
      </c>
      <c r="H187">
        <v>0</v>
      </c>
      <c r="I187" s="20">
        <v>281105</v>
      </c>
      <c r="J187" s="21">
        <v>4</v>
      </c>
      <c r="K187" s="20">
        <v>334211</v>
      </c>
      <c r="L187" s="20">
        <v>1124420</v>
      </c>
      <c r="M187" s="20">
        <v>1336844</v>
      </c>
      <c r="N187" s="20">
        <v>212424</v>
      </c>
    </row>
    <row r="188" spans="1:14" x14ac:dyDescent="0.3">
      <c r="A188" s="19">
        <v>45112</v>
      </c>
      <c r="B188" t="s">
        <v>197</v>
      </c>
      <c r="C188" t="s">
        <v>743</v>
      </c>
      <c r="D188" t="s">
        <v>745</v>
      </c>
      <c r="E188" t="s">
        <v>808</v>
      </c>
      <c r="F188" t="s">
        <v>805</v>
      </c>
      <c r="G188" t="s">
        <v>815</v>
      </c>
      <c r="H188">
        <v>0</v>
      </c>
      <c r="I188" s="20">
        <v>127808</v>
      </c>
      <c r="J188" s="21">
        <v>6</v>
      </c>
      <c r="K188" s="20">
        <v>150897</v>
      </c>
      <c r="L188" s="20">
        <v>766848</v>
      </c>
      <c r="M188" s="20">
        <v>905382</v>
      </c>
      <c r="N188" s="20">
        <v>138534</v>
      </c>
    </row>
    <row r="189" spans="1:14" x14ac:dyDescent="0.3">
      <c r="A189" s="19">
        <v>45113</v>
      </c>
      <c r="B189" t="s">
        <v>198</v>
      </c>
      <c r="C189" t="s">
        <v>743</v>
      </c>
      <c r="D189" t="s">
        <v>744</v>
      </c>
      <c r="E189" t="s">
        <v>801</v>
      </c>
      <c r="F189" t="s">
        <v>805</v>
      </c>
      <c r="G189" t="s">
        <v>813</v>
      </c>
      <c r="H189">
        <v>0</v>
      </c>
      <c r="I189" s="20">
        <v>246636</v>
      </c>
      <c r="J189" s="21">
        <v>2</v>
      </c>
      <c r="K189" s="20">
        <v>282058</v>
      </c>
      <c r="L189" s="20">
        <v>493272</v>
      </c>
      <c r="M189" s="20">
        <v>564116</v>
      </c>
      <c r="N189" s="20">
        <v>70844</v>
      </c>
    </row>
    <row r="190" spans="1:14" x14ac:dyDescent="0.3">
      <c r="A190" s="19">
        <v>45114</v>
      </c>
      <c r="B190" t="s">
        <v>199</v>
      </c>
      <c r="C190" t="s">
        <v>743</v>
      </c>
      <c r="D190" t="s">
        <v>745</v>
      </c>
      <c r="E190" t="s">
        <v>801</v>
      </c>
      <c r="F190" t="s">
        <v>805</v>
      </c>
      <c r="G190" t="s">
        <v>815</v>
      </c>
      <c r="H190">
        <v>7.0000000000000007E-2</v>
      </c>
      <c r="I190" s="20">
        <v>113415</v>
      </c>
      <c r="J190" s="21">
        <v>8</v>
      </c>
      <c r="K190" s="20">
        <v>132478</v>
      </c>
      <c r="L190" s="20">
        <v>907320</v>
      </c>
      <c r="M190" s="20">
        <v>985636.32</v>
      </c>
      <c r="N190" s="20">
        <v>78316.319999999949</v>
      </c>
    </row>
    <row r="191" spans="1:14" x14ac:dyDescent="0.3">
      <c r="A191" s="19">
        <v>45115</v>
      </c>
      <c r="B191" t="s">
        <v>200</v>
      </c>
      <c r="C191" t="s">
        <v>742</v>
      </c>
      <c r="D191" t="s">
        <v>744</v>
      </c>
      <c r="E191" t="s">
        <v>808</v>
      </c>
      <c r="F191" t="s">
        <v>805</v>
      </c>
      <c r="G191" t="s">
        <v>804</v>
      </c>
      <c r="H191">
        <v>0</v>
      </c>
      <c r="I191" s="20">
        <v>88007</v>
      </c>
      <c r="J191" s="21">
        <v>1</v>
      </c>
      <c r="K191" s="20">
        <v>99387</v>
      </c>
      <c r="L191" s="20">
        <v>88007</v>
      </c>
      <c r="M191" s="20">
        <v>99387</v>
      </c>
      <c r="N191" s="20">
        <v>11380</v>
      </c>
    </row>
    <row r="192" spans="1:14" x14ac:dyDescent="0.3">
      <c r="A192" s="19">
        <v>45116</v>
      </c>
      <c r="B192" t="s">
        <v>201</v>
      </c>
      <c r="C192" t="s">
        <v>743</v>
      </c>
      <c r="D192" t="s">
        <v>745</v>
      </c>
      <c r="E192" t="s">
        <v>801</v>
      </c>
      <c r="F192" t="s">
        <v>802</v>
      </c>
      <c r="G192" t="s">
        <v>814</v>
      </c>
      <c r="H192">
        <v>0</v>
      </c>
      <c r="I192" s="20">
        <v>205801</v>
      </c>
      <c r="J192" s="21">
        <v>6</v>
      </c>
      <c r="K192" s="20">
        <v>234530</v>
      </c>
      <c r="L192" s="20">
        <v>1234806</v>
      </c>
      <c r="M192" s="20">
        <v>1407180</v>
      </c>
      <c r="N192" s="20">
        <v>172374</v>
      </c>
    </row>
    <row r="193" spans="1:14" x14ac:dyDescent="0.3">
      <c r="A193" s="19">
        <v>45117</v>
      </c>
      <c r="B193" t="s">
        <v>202</v>
      </c>
      <c r="C193" t="s">
        <v>743</v>
      </c>
      <c r="D193" t="s">
        <v>744</v>
      </c>
      <c r="E193" t="s">
        <v>812</v>
      </c>
      <c r="F193" t="s">
        <v>802</v>
      </c>
      <c r="G193" t="s">
        <v>817</v>
      </c>
      <c r="H193">
        <v>0</v>
      </c>
      <c r="I193" s="20">
        <v>200539</v>
      </c>
      <c r="J193" s="21">
        <v>7</v>
      </c>
      <c r="K193" s="20">
        <v>237254</v>
      </c>
      <c r="L193" s="20">
        <v>1403773</v>
      </c>
      <c r="M193" s="20">
        <v>1660778</v>
      </c>
      <c r="N193" s="20">
        <v>257005</v>
      </c>
    </row>
    <row r="194" spans="1:14" x14ac:dyDescent="0.3">
      <c r="A194" s="19">
        <v>45118</v>
      </c>
      <c r="B194" t="s">
        <v>203</v>
      </c>
      <c r="C194" t="s">
        <v>742</v>
      </c>
      <c r="D194" t="s">
        <v>745</v>
      </c>
      <c r="E194" t="s">
        <v>812</v>
      </c>
      <c r="F194" t="s">
        <v>802</v>
      </c>
      <c r="G194" t="s">
        <v>807</v>
      </c>
      <c r="H194">
        <v>0</v>
      </c>
      <c r="I194" s="20">
        <v>258891</v>
      </c>
      <c r="J194" s="21">
        <v>4</v>
      </c>
      <c r="K194" s="20">
        <v>292601</v>
      </c>
      <c r="L194" s="20">
        <v>1035564</v>
      </c>
      <c r="M194" s="20">
        <v>1170404</v>
      </c>
      <c r="N194" s="20">
        <v>134840</v>
      </c>
    </row>
    <row r="195" spans="1:14" x14ac:dyDescent="0.3">
      <c r="A195" s="19">
        <v>45119</v>
      </c>
      <c r="B195" t="s">
        <v>204</v>
      </c>
      <c r="C195" t="s">
        <v>743</v>
      </c>
      <c r="D195" t="s">
        <v>744</v>
      </c>
      <c r="E195" t="s">
        <v>801</v>
      </c>
      <c r="F195" t="s">
        <v>805</v>
      </c>
      <c r="G195" t="s">
        <v>804</v>
      </c>
      <c r="H195">
        <v>0</v>
      </c>
      <c r="I195" s="20">
        <v>42914</v>
      </c>
      <c r="J195" s="21">
        <v>3</v>
      </c>
      <c r="K195" s="20">
        <v>48870</v>
      </c>
      <c r="L195" s="20">
        <v>128742</v>
      </c>
      <c r="M195" s="20">
        <v>146610</v>
      </c>
      <c r="N195" s="20">
        <v>17868</v>
      </c>
    </row>
    <row r="196" spans="1:14" x14ac:dyDescent="0.3">
      <c r="A196" s="19">
        <v>45120</v>
      </c>
      <c r="B196" t="s">
        <v>205</v>
      </c>
      <c r="C196" t="s">
        <v>742</v>
      </c>
      <c r="D196" t="s">
        <v>744</v>
      </c>
      <c r="E196" t="s">
        <v>812</v>
      </c>
      <c r="F196" t="s">
        <v>810</v>
      </c>
      <c r="G196" t="s">
        <v>806</v>
      </c>
      <c r="H196">
        <v>0</v>
      </c>
      <c r="I196" s="20">
        <v>324748</v>
      </c>
      <c r="J196" s="21">
        <v>5</v>
      </c>
      <c r="K196" s="20">
        <v>395973</v>
      </c>
      <c r="L196" s="20">
        <v>1623740</v>
      </c>
      <c r="M196" s="20">
        <v>1979865</v>
      </c>
      <c r="N196" s="20">
        <v>356125</v>
      </c>
    </row>
    <row r="197" spans="1:14" x14ac:dyDescent="0.3">
      <c r="A197" s="19">
        <v>45121</v>
      </c>
      <c r="B197" t="s">
        <v>206</v>
      </c>
      <c r="C197" t="s">
        <v>742</v>
      </c>
      <c r="D197" t="s">
        <v>745</v>
      </c>
      <c r="E197" t="s">
        <v>801</v>
      </c>
      <c r="F197" t="s">
        <v>805</v>
      </c>
      <c r="G197" t="s">
        <v>803</v>
      </c>
      <c r="H197">
        <v>0</v>
      </c>
      <c r="I197" s="20">
        <v>54817</v>
      </c>
      <c r="J197" s="21">
        <v>3</v>
      </c>
      <c r="K197" s="20">
        <v>61917</v>
      </c>
      <c r="L197" s="20">
        <v>164451</v>
      </c>
      <c r="M197" s="20">
        <v>185751</v>
      </c>
      <c r="N197" s="20">
        <v>21300</v>
      </c>
    </row>
    <row r="198" spans="1:14" x14ac:dyDescent="0.3">
      <c r="A198" s="19">
        <v>45122</v>
      </c>
      <c r="B198" t="s">
        <v>207</v>
      </c>
      <c r="C198" t="s">
        <v>743</v>
      </c>
      <c r="D198" t="s">
        <v>744</v>
      </c>
      <c r="E198" t="s">
        <v>812</v>
      </c>
      <c r="F198" t="s">
        <v>805</v>
      </c>
      <c r="G198" t="s">
        <v>822</v>
      </c>
      <c r="H198">
        <v>0</v>
      </c>
      <c r="I198" s="20">
        <v>57752</v>
      </c>
      <c r="J198" s="21">
        <v>6</v>
      </c>
      <c r="K198" s="20">
        <v>64584</v>
      </c>
      <c r="L198" s="20">
        <v>346512</v>
      </c>
      <c r="M198" s="20">
        <v>387504</v>
      </c>
      <c r="N198" s="20">
        <v>40992</v>
      </c>
    </row>
    <row r="199" spans="1:14" x14ac:dyDescent="0.3">
      <c r="A199" s="19">
        <v>45123</v>
      </c>
      <c r="B199" t="s">
        <v>208</v>
      </c>
      <c r="C199" t="s">
        <v>743</v>
      </c>
      <c r="D199" t="s">
        <v>744</v>
      </c>
      <c r="E199" t="s">
        <v>801</v>
      </c>
      <c r="F199" t="s">
        <v>810</v>
      </c>
      <c r="G199" t="s">
        <v>823</v>
      </c>
      <c r="H199">
        <v>0</v>
      </c>
      <c r="I199" s="20">
        <v>88484</v>
      </c>
      <c r="J199" s="21">
        <v>7</v>
      </c>
      <c r="K199" s="20">
        <v>104649</v>
      </c>
      <c r="L199" s="20">
        <v>619388</v>
      </c>
      <c r="M199" s="20">
        <v>732543</v>
      </c>
      <c r="N199" s="20">
        <v>113155</v>
      </c>
    </row>
    <row r="200" spans="1:14" x14ac:dyDescent="0.3">
      <c r="A200" s="19">
        <v>45124</v>
      </c>
      <c r="B200" t="s">
        <v>209</v>
      </c>
      <c r="C200" t="s">
        <v>742</v>
      </c>
      <c r="D200" t="s">
        <v>745</v>
      </c>
      <c r="E200" t="s">
        <v>801</v>
      </c>
      <c r="F200" t="s">
        <v>802</v>
      </c>
      <c r="G200" t="s">
        <v>803</v>
      </c>
      <c r="H200">
        <v>0</v>
      </c>
      <c r="I200" s="20">
        <v>145958</v>
      </c>
      <c r="J200" s="21">
        <v>6</v>
      </c>
      <c r="K200" s="20">
        <v>168358</v>
      </c>
      <c r="L200" s="20">
        <v>875748</v>
      </c>
      <c r="M200" s="20">
        <v>1010148</v>
      </c>
      <c r="N200" s="20">
        <v>134400</v>
      </c>
    </row>
    <row r="201" spans="1:14" x14ac:dyDescent="0.3">
      <c r="A201" s="19">
        <v>45125</v>
      </c>
      <c r="B201" t="s">
        <v>210</v>
      </c>
      <c r="C201" t="s">
        <v>743</v>
      </c>
      <c r="D201" t="s">
        <v>744</v>
      </c>
      <c r="E201" t="s">
        <v>801</v>
      </c>
      <c r="F201" t="s">
        <v>802</v>
      </c>
      <c r="G201" t="s">
        <v>818</v>
      </c>
      <c r="H201">
        <v>0</v>
      </c>
      <c r="I201" s="20">
        <v>271584</v>
      </c>
      <c r="J201" s="21">
        <v>8</v>
      </c>
      <c r="K201" s="20">
        <v>325585</v>
      </c>
      <c r="L201" s="20">
        <v>2172672</v>
      </c>
      <c r="M201" s="20">
        <v>2604680</v>
      </c>
      <c r="N201" s="20">
        <v>432008</v>
      </c>
    </row>
    <row r="202" spans="1:14" x14ac:dyDescent="0.3">
      <c r="A202" s="19">
        <v>45126</v>
      </c>
      <c r="B202" t="s">
        <v>211</v>
      </c>
      <c r="C202" t="s">
        <v>743</v>
      </c>
      <c r="D202" t="s">
        <v>745</v>
      </c>
      <c r="E202" t="s">
        <v>801</v>
      </c>
      <c r="F202" t="s">
        <v>805</v>
      </c>
      <c r="G202" t="s">
        <v>804</v>
      </c>
      <c r="H202">
        <v>0</v>
      </c>
      <c r="I202" s="20">
        <v>80442</v>
      </c>
      <c r="J202" s="21">
        <v>3</v>
      </c>
      <c r="K202" s="20">
        <v>91513</v>
      </c>
      <c r="L202" s="20">
        <v>241326</v>
      </c>
      <c r="M202" s="20">
        <v>274539</v>
      </c>
      <c r="N202" s="20">
        <v>33213</v>
      </c>
    </row>
    <row r="203" spans="1:14" x14ac:dyDescent="0.3">
      <c r="A203" s="19">
        <v>45127</v>
      </c>
      <c r="B203" t="s">
        <v>212</v>
      </c>
      <c r="C203" t="s">
        <v>743</v>
      </c>
      <c r="D203" t="s">
        <v>745</v>
      </c>
      <c r="E203" t="s">
        <v>812</v>
      </c>
      <c r="F203" t="s">
        <v>810</v>
      </c>
      <c r="G203" t="s">
        <v>811</v>
      </c>
      <c r="H203">
        <v>0</v>
      </c>
      <c r="I203" s="20">
        <v>82814</v>
      </c>
      <c r="J203" s="21">
        <v>5</v>
      </c>
      <c r="K203" s="20">
        <v>98149</v>
      </c>
      <c r="L203" s="20">
        <v>414070</v>
      </c>
      <c r="M203" s="20">
        <v>490745</v>
      </c>
      <c r="N203" s="20">
        <v>76675</v>
      </c>
    </row>
    <row r="204" spans="1:14" x14ac:dyDescent="0.3">
      <c r="A204" s="19">
        <v>45128</v>
      </c>
      <c r="B204" t="s">
        <v>213</v>
      </c>
      <c r="C204" t="s">
        <v>743</v>
      </c>
      <c r="D204" t="s">
        <v>745</v>
      </c>
      <c r="E204" t="s">
        <v>801</v>
      </c>
      <c r="F204" t="s">
        <v>802</v>
      </c>
      <c r="G204" t="s">
        <v>816</v>
      </c>
      <c r="H204">
        <v>0</v>
      </c>
      <c r="I204" s="20">
        <v>124135</v>
      </c>
      <c r="J204" s="21">
        <v>2</v>
      </c>
      <c r="K204" s="20">
        <v>149013</v>
      </c>
      <c r="L204" s="20">
        <v>248270</v>
      </c>
      <c r="M204" s="20">
        <v>298026</v>
      </c>
      <c r="N204" s="20">
        <v>49756</v>
      </c>
    </row>
    <row r="205" spans="1:14" x14ac:dyDescent="0.3">
      <c r="A205" s="19">
        <v>45129</v>
      </c>
      <c r="B205" t="s">
        <v>214</v>
      </c>
      <c r="C205" t="s">
        <v>743</v>
      </c>
      <c r="D205" t="s">
        <v>745</v>
      </c>
      <c r="E205" t="s">
        <v>808</v>
      </c>
      <c r="F205" t="s">
        <v>802</v>
      </c>
      <c r="G205" t="s">
        <v>803</v>
      </c>
      <c r="H205">
        <v>0</v>
      </c>
      <c r="I205" s="20">
        <v>176707</v>
      </c>
      <c r="J205" s="21">
        <v>3</v>
      </c>
      <c r="K205" s="20">
        <v>204054</v>
      </c>
      <c r="L205" s="20">
        <v>530121</v>
      </c>
      <c r="M205" s="20">
        <v>612162</v>
      </c>
      <c r="N205" s="20">
        <v>82041</v>
      </c>
    </row>
    <row r="206" spans="1:14" x14ac:dyDescent="0.3">
      <c r="A206" s="19">
        <v>45130</v>
      </c>
      <c r="B206" t="s">
        <v>215</v>
      </c>
      <c r="C206" t="s">
        <v>743</v>
      </c>
      <c r="D206" t="s">
        <v>745</v>
      </c>
      <c r="E206" t="s">
        <v>812</v>
      </c>
      <c r="F206" t="s">
        <v>802</v>
      </c>
      <c r="G206" t="s">
        <v>817</v>
      </c>
      <c r="H206">
        <v>0</v>
      </c>
      <c r="I206" s="20">
        <v>247475</v>
      </c>
      <c r="J206" s="21">
        <v>3</v>
      </c>
      <c r="K206" s="20">
        <v>279963</v>
      </c>
      <c r="L206" s="20">
        <v>742425</v>
      </c>
      <c r="M206" s="20">
        <v>839889</v>
      </c>
      <c r="N206" s="20">
        <v>97464</v>
      </c>
    </row>
    <row r="207" spans="1:14" x14ac:dyDescent="0.3">
      <c r="A207" s="19">
        <v>45131</v>
      </c>
      <c r="B207" t="s">
        <v>216</v>
      </c>
      <c r="C207" t="s">
        <v>743</v>
      </c>
      <c r="D207" t="s">
        <v>744</v>
      </c>
      <c r="E207" t="s">
        <v>808</v>
      </c>
      <c r="F207" t="s">
        <v>802</v>
      </c>
      <c r="G207" t="s">
        <v>815</v>
      </c>
      <c r="H207">
        <v>0</v>
      </c>
      <c r="I207" s="20">
        <v>236131</v>
      </c>
      <c r="J207" s="21">
        <v>7</v>
      </c>
      <c r="K207" s="20">
        <v>284411</v>
      </c>
      <c r="L207" s="20">
        <v>1652917</v>
      </c>
      <c r="M207" s="20">
        <v>1990877</v>
      </c>
      <c r="N207" s="20">
        <v>337960</v>
      </c>
    </row>
    <row r="208" spans="1:14" x14ac:dyDescent="0.3">
      <c r="A208" s="19">
        <v>45132</v>
      </c>
      <c r="B208" t="s">
        <v>217</v>
      </c>
      <c r="C208" t="s">
        <v>742</v>
      </c>
      <c r="D208" t="s">
        <v>745</v>
      </c>
      <c r="E208" t="s">
        <v>808</v>
      </c>
      <c r="F208" t="s">
        <v>802</v>
      </c>
      <c r="G208" t="s">
        <v>821</v>
      </c>
      <c r="H208">
        <v>0</v>
      </c>
      <c r="I208" s="20">
        <v>22541</v>
      </c>
      <c r="J208" s="21">
        <v>8</v>
      </c>
      <c r="K208" s="20">
        <v>26431</v>
      </c>
      <c r="L208" s="20">
        <v>180328</v>
      </c>
      <c r="M208" s="20">
        <v>211448</v>
      </c>
      <c r="N208" s="20">
        <v>31120</v>
      </c>
    </row>
    <row r="209" spans="1:14" x14ac:dyDescent="0.3">
      <c r="A209" s="19">
        <v>45133</v>
      </c>
      <c r="B209" t="s">
        <v>218</v>
      </c>
      <c r="C209" t="s">
        <v>743</v>
      </c>
      <c r="D209" t="s">
        <v>744</v>
      </c>
      <c r="E209" t="s">
        <v>801</v>
      </c>
      <c r="F209" t="s">
        <v>802</v>
      </c>
      <c r="G209" t="s">
        <v>803</v>
      </c>
      <c r="H209">
        <v>0</v>
      </c>
      <c r="I209" s="20">
        <v>72304</v>
      </c>
      <c r="J209" s="21">
        <v>2</v>
      </c>
      <c r="K209" s="20">
        <v>87585</v>
      </c>
      <c r="L209" s="20">
        <v>144608</v>
      </c>
      <c r="M209" s="20">
        <v>175170</v>
      </c>
      <c r="N209" s="20">
        <v>30562</v>
      </c>
    </row>
    <row r="210" spans="1:14" x14ac:dyDescent="0.3">
      <c r="A210" s="19">
        <v>45134</v>
      </c>
      <c r="B210" t="s">
        <v>219</v>
      </c>
      <c r="C210" t="s">
        <v>743</v>
      </c>
      <c r="D210" t="s">
        <v>745</v>
      </c>
      <c r="E210" t="s">
        <v>801</v>
      </c>
      <c r="F210" t="s">
        <v>810</v>
      </c>
      <c r="G210" t="s">
        <v>811</v>
      </c>
      <c r="H210">
        <v>0</v>
      </c>
      <c r="I210" s="20">
        <v>145393</v>
      </c>
      <c r="J210" s="21">
        <v>4</v>
      </c>
      <c r="K210" s="20">
        <v>170476</v>
      </c>
      <c r="L210" s="20">
        <v>581572</v>
      </c>
      <c r="M210" s="20">
        <v>681904</v>
      </c>
      <c r="N210" s="20">
        <v>100332</v>
      </c>
    </row>
    <row r="211" spans="1:14" x14ac:dyDescent="0.3">
      <c r="A211" s="19">
        <v>45135</v>
      </c>
      <c r="B211" t="s">
        <v>220</v>
      </c>
      <c r="C211" t="s">
        <v>743</v>
      </c>
      <c r="D211" t="s">
        <v>745</v>
      </c>
      <c r="E211" t="s">
        <v>801</v>
      </c>
      <c r="F211" t="s">
        <v>805</v>
      </c>
      <c r="G211" t="s">
        <v>803</v>
      </c>
      <c r="H211">
        <v>0</v>
      </c>
      <c r="I211" s="20">
        <v>162609</v>
      </c>
      <c r="J211" s="21">
        <v>3</v>
      </c>
      <c r="K211" s="20">
        <v>194740</v>
      </c>
      <c r="L211" s="20">
        <v>487827</v>
      </c>
      <c r="M211" s="20">
        <v>584220</v>
      </c>
      <c r="N211" s="20">
        <v>96393</v>
      </c>
    </row>
    <row r="212" spans="1:14" x14ac:dyDescent="0.3">
      <c r="A212" s="19">
        <v>45136</v>
      </c>
      <c r="B212" t="s">
        <v>221</v>
      </c>
      <c r="C212" t="s">
        <v>743</v>
      </c>
      <c r="D212" t="s">
        <v>745</v>
      </c>
      <c r="E212" t="s">
        <v>812</v>
      </c>
      <c r="F212" t="s">
        <v>810</v>
      </c>
      <c r="G212" t="s">
        <v>817</v>
      </c>
      <c r="H212">
        <v>0</v>
      </c>
      <c r="I212" s="20">
        <v>122451</v>
      </c>
      <c r="J212" s="21">
        <v>7</v>
      </c>
      <c r="K212" s="20">
        <v>138775</v>
      </c>
      <c r="L212" s="20">
        <v>857157</v>
      </c>
      <c r="M212" s="20">
        <v>971425</v>
      </c>
      <c r="N212" s="20">
        <v>114268</v>
      </c>
    </row>
    <row r="213" spans="1:14" x14ac:dyDescent="0.3">
      <c r="A213" s="19">
        <v>45137</v>
      </c>
      <c r="B213" t="s">
        <v>222</v>
      </c>
      <c r="C213" t="s">
        <v>743</v>
      </c>
      <c r="D213" t="s">
        <v>744</v>
      </c>
      <c r="E213" t="s">
        <v>801</v>
      </c>
      <c r="F213" t="s">
        <v>810</v>
      </c>
      <c r="G213" t="s">
        <v>821</v>
      </c>
      <c r="H213">
        <v>0</v>
      </c>
      <c r="I213" s="20">
        <v>53759</v>
      </c>
      <c r="J213" s="21">
        <v>6</v>
      </c>
      <c r="K213" s="20">
        <v>62405</v>
      </c>
      <c r="L213" s="20">
        <v>322554</v>
      </c>
      <c r="M213" s="20">
        <v>374430</v>
      </c>
      <c r="N213" s="20">
        <v>51876</v>
      </c>
    </row>
    <row r="214" spans="1:14" x14ac:dyDescent="0.3">
      <c r="A214" s="19">
        <v>45138</v>
      </c>
      <c r="B214" t="s">
        <v>223</v>
      </c>
      <c r="C214" t="s">
        <v>743</v>
      </c>
      <c r="D214" t="s">
        <v>745</v>
      </c>
      <c r="E214" t="s">
        <v>808</v>
      </c>
      <c r="F214" t="s">
        <v>810</v>
      </c>
      <c r="G214" t="s">
        <v>818</v>
      </c>
      <c r="H214">
        <v>0</v>
      </c>
      <c r="I214" s="20">
        <v>299519</v>
      </c>
      <c r="J214" s="21">
        <v>8</v>
      </c>
      <c r="K214" s="20">
        <v>333381</v>
      </c>
      <c r="L214" s="20">
        <v>2396152</v>
      </c>
      <c r="M214" s="20">
        <v>2667048</v>
      </c>
      <c r="N214" s="20">
        <v>270896</v>
      </c>
    </row>
    <row r="215" spans="1:14" x14ac:dyDescent="0.3">
      <c r="A215" s="19">
        <v>45139</v>
      </c>
      <c r="B215" t="s">
        <v>224</v>
      </c>
      <c r="C215" t="s">
        <v>743</v>
      </c>
      <c r="D215" t="s">
        <v>744</v>
      </c>
      <c r="E215" t="s">
        <v>808</v>
      </c>
      <c r="F215" t="s">
        <v>805</v>
      </c>
      <c r="G215" t="s">
        <v>822</v>
      </c>
      <c r="H215">
        <v>0</v>
      </c>
      <c r="I215" s="20">
        <v>99178</v>
      </c>
      <c r="J215" s="21">
        <v>3</v>
      </c>
      <c r="K215" s="20">
        <v>115730</v>
      </c>
      <c r="L215" s="20">
        <v>297534</v>
      </c>
      <c r="M215" s="20">
        <v>347190</v>
      </c>
      <c r="N215" s="20">
        <v>49656</v>
      </c>
    </row>
    <row r="216" spans="1:14" x14ac:dyDescent="0.3">
      <c r="A216" s="19">
        <v>45140</v>
      </c>
      <c r="B216" t="s">
        <v>225</v>
      </c>
      <c r="C216" t="s">
        <v>743</v>
      </c>
      <c r="D216" t="s">
        <v>744</v>
      </c>
      <c r="E216" t="s">
        <v>812</v>
      </c>
      <c r="F216" t="s">
        <v>805</v>
      </c>
      <c r="G216" t="s">
        <v>814</v>
      </c>
      <c r="H216">
        <v>0</v>
      </c>
      <c r="I216" s="20">
        <v>233858</v>
      </c>
      <c r="J216" s="21">
        <v>4</v>
      </c>
      <c r="K216" s="20">
        <v>283236</v>
      </c>
      <c r="L216" s="20">
        <v>935432</v>
      </c>
      <c r="M216" s="20">
        <v>1132944</v>
      </c>
      <c r="N216" s="20">
        <v>197512</v>
      </c>
    </row>
    <row r="217" spans="1:14" x14ac:dyDescent="0.3">
      <c r="A217" s="19">
        <v>45141</v>
      </c>
      <c r="B217" t="s">
        <v>226</v>
      </c>
      <c r="C217" t="s">
        <v>743</v>
      </c>
      <c r="D217" t="s">
        <v>744</v>
      </c>
      <c r="E217" t="s">
        <v>801</v>
      </c>
      <c r="F217" t="s">
        <v>810</v>
      </c>
      <c r="G217" t="s">
        <v>816</v>
      </c>
      <c r="H217">
        <v>0</v>
      </c>
      <c r="I217" s="20">
        <v>316586</v>
      </c>
      <c r="J217" s="21">
        <v>3</v>
      </c>
      <c r="K217" s="20">
        <v>385044</v>
      </c>
      <c r="L217" s="20">
        <v>949758</v>
      </c>
      <c r="M217" s="20">
        <v>1155132</v>
      </c>
      <c r="N217" s="20">
        <v>205374</v>
      </c>
    </row>
    <row r="218" spans="1:14" x14ac:dyDescent="0.3">
      <c r="A218" s="19">
        <v>45142</v>
      </c>
      <c r="B218" t="s">
        <v>227</v>
      </c>
      <c r="C218" t="s">
        <v>743</v>
      </c>
      <c r="D218" t="s">
        <v>745</v>
      </c>
      <c r="E218" t="s">
        <v>801</v>
      </c>
      <c r="F218" t="s">
        <v>805</v>
      </c>
      <c r="G218" t="s">
        <v>819</v>
      </c>
      <c r="H218">
        <v>0</v>
      </c>
      <c r="I218" s="20">
        <v>236377</v>
      </c>
      <c r="J218" s="21">
        <v>8</v>
      </c>
      <c r="K218" s="20">
        <v>266328</v>
      </c>
      <c r="L218" s="20">
        <v>1891016</v>
      </c>
      <c r="M218" s="20">
        <v>2130624</v>
      </c>
      <c r="N218" s="20">
        <v>239608</v>
      </c>
    </row>
    <row r="219" spans="1:14" x14ac:dyDescent="0.3">
      <c r="A219" s="19">
        <v>45143</v>
      </c>
      <c r="B219" t="s">
        <v>228</v>
      </c>
      <c r="C219" t="s">
        <v>743</v>
      </c>
      <c r="D219" t="s">
        <v>745</v>
      </c>
      <c r="E219" t="s">
        <v>801</v>
      </c>
      <c r="F219" t="s">
        <v>805</v>
      </c>
      <c r="G219" t="s">
        <v>821</v>
      </c>
      <c r="H219">
        <v>0</v>
      </c>
      <c r="I219" s="20">
        <v>43664</v>
      </c>
      <c r="J219" s="21">
        <v>5</v>
      </c>
      <c r="K219" s="20">
        <v>49414</v>
      </c>
      <c r="L219" s="20">
        <v>218320</v>
      </c>
      <c r="M219" s="20">
        <v>247070</v>
      </c>
      <c r="N219" s="20">
        <v>28750</v>
      </c>
    </row>
    <row r="220" spans="1:14" x14ac:dyDescent="0.3">
      <c r="A220" s="19">
        <v>45144</v>
      </c>
      <c r="B220" t="s">
        <v>229</v>
      </c>
      <c r="C220" t="s">
        <v>743</v>
      </c>
      <c r="D220" t="s">
        <v>744</v>
      </c>
      <c r="E220" t="s">
        <v>801</v>
      </c>
      <c r="F220" t="s">
        <v>810</v>
      </c>
      <c r="G220" t="s">
        <v>818</v>
      </c>
      <c r="H220">
        <v>0</v>
      </c>
      <c r="I220" s="20">
        <v>120248</v>
      </c>
      <c r="J220" s="21">
        <v>5</v>
      </c>
      <c r="K220" s="20">
        <v>142668</v>
      </c>
      <c r="L220" s="20">
        <v>601240</v>
      </c>
      <c r="M220" s="20">
        <v>713340</v>
      </c>
      <c r="N220" s="20">
        <v>112100</v>
      </c>
    </row>
    <row r="221" spans="1:14" x14ac:dyDescent="0.3">
      <c r="A221" s="19">
        <v>45145</v>
      </c>
      <c r="B221" t="s">
        <v>230</v>
      </c>
      <c r="C221" t="s">
        <v>742</v>
      </c>
      <c r="D221" t="s">
        <v>744</v>
      </c>
      <c r="E221" t="s">
        <v>801</v>
      </c>
      <c r="F221" t="s">
        <v>802</v>
      </c>
      <c r="G221" t="s">
        <v>809</v>
      </c>
      <c r="H221">
        <v>0</v>
      </c>
      <c r="I221" s="20">
        <v>80896</v>
      </c>
      <c r="J221" s="21">
        <v>4</v>
      </c>
      <c r="K221" s="20">
        <v>93391</v>
      </c>
      <c r="L221" s="20">
        <v>323584</v>
      </c>
      <c r="M221" s="20">
        <v>373564</v>
      </c>
      <c r="N221" s="20">
        <v>49980</v>
      </c>
    </row>
    <row r="222" spans="1:14" x14ac:dyDescent="0.3">
      <c r="A222" s="19">
        <v>45146</v>
      </c>
      <c r="B222" t="s">
        <v>231</v>
      </c>
      <c r="C222" t="s">
        <v>743</v>
      </c>
      <c r="D222" t="s">
        <v>744</v>
      </c>
      <c r="E222" t="s">
        <v>801</v>
      </c>
      <c r="F222" t="s">
        <v>805</v>
      </c>
      <c r="G222" t="s">
        <v>824</v>
      </c>
      <c r="H222">
        <v>0.05</v>
      </c>
      <c r="I222" s="20">
        <v>149702</v>
      </c>
      <c r="J222" s="21">
        <v>6</v>
      </c>
      <c r="K222" s="20">
        <v>168836</v>
      </c>
      <c r="L222" s="20">
        <v>898212</v>
      </c>
      <c r="M222" s="20">
        <v>962365.2</v>
      </c>
      <c r="N222" s="20">
        <v>64153.199999999953</v>
      </c>
    </row>
    <row r="223" spans="1:14" x14ac:dyDescent="0.3">
      <c r="A223" s="19">
        <v>45147</v>
      </c>
      <c r="B223" t="s">
        <v>232</v>
      </c>
      <c r="C223" t="s">
        <v>742</v>
      </c>
      <c r="D223" t="s">
        <v>745</v>
      </c>
      <c r="E223" t="s">
        <v>801</v>
      </c>
      <c r="F223" t="s">
        <v>802</v>
      </c>
      <c r="G223" t="s">
        <v>814</v>
      </c>
      <c r="H223">
        <v>0</v>
      </c>
      <c r="I223" s="20">
        <v>120500</v>
      </c>
      <c r="J223" s="21">
        <v>2</v>
      </c>
      <c r="K223" s="20">
        <v>142386</v>
      </c>
      <c r="L223" s="20">
        <v>241000</v>
      </c>
      <c r="M223" s="20">
        <v>284772</v>
      </c>
      <c r="N223" s="20">
        <v>43772</v>
      </c>
    </row>
    <row r="224" spans="1:14" x14ac:dyDescent="0.3">
      <c r="A224" s="19">
        <v>45148</v>
      </c>
      <c r="B224" t="s">
        <v>233</v>
      </c>
      <c r="C224" t="s">
        <v>743</v>
      </c>
      <c r="D224" t="s">
        <v>745</v>
      </c>
      <c r="E224" t="s">
        <v>801</v>
      </c>
      <c r="F224" t="s">
        <v>802</v>
      </c>
      <c r="G224" t="s">
        <v>813</v>
      </c>
      <c r="H224">
        <v>0</v>
      </c>
      <c r="I224" s="20">
        <v>273266</v>
      </c>
      <c r="J224" s="21">
        <v>8</v>
      </c>
      <c r="K224" s="20">
        <v>326115</v>
      </c>
      <c r="L224" s="20">
        <v>2186128</v>
      </c>
      <c r="M224" s="20">
        <v>2608920</v>
      </c>
      <c r="N224" s="20">
        <v>422792</v>
      </c>
    </row>
    <row r="225" spans="1:14" x14ac:dyDescent="0.3">
      <c r="A225" s="19">
        <v>45149</v>
      </c>
      <c r="B225" t="s">
        <v>234</v>
      </c>
      <c r="C225" t="s">
        <v>743</v>
      </c>
      <c r="D225" t="s">
        <v>744</v>
      </c>
      <c r="E225" t="s">
        <v>812</v>
      </c>
      <c r="F225" t="s">
        <v>810</v>
      </c>
      <c r="G225" t="s">
        <v>811</v>
      </c>
      <c r="H225">
        <v>0</v>
      </c>
      <c r="I225" s="20">
        <v>188581</v>
      </c>
      <c r="J225" s="21">
        <v>2</v>
      </c>
      <c r="K225" s="20">
        <v>210847</v>
      </c>
      <c r="L225" s="20">
        <v>377162</v>
      </c>
      <c r="M225" s="20">
        <v>421694</v>
      </c>
      <c r="N225" s="20">
        <v>44532</v>
      </c>
    </row>
    <row r="226" spans="1:14" x14ac:dyDescent="0.3">
      <c r="A226" s="19">
        <v>45150</v>
      </c>
      <c r="B226" t="s">
        <v>235</v>
      </c>
      <c r="C226" t="s">
        <v>743</v>
      </c>
      <c r="D226" t="s">
        <v>744</v>
      </c>
      <c r="E226" t="s">
        <v>801</v>
      </c>
      <c r="F226" t="s">
        <v>810</v>
      </c>
      <c r="G226" t="s">
        <v>813</v>
      </c>
      <c r="H226">
        <v>0</v>
      </c>
      <c r="I226" s="20">
        <v>179891</v>
      </c>
      <c r="J226" s="21">
        <v>6</v>
      </c>
      <c r="K226" s="20">
        <v>213560</v>
      </c>
      <c r="L226" s="20">
        <v>1079346</v>
      </c>
      <c r="M226" s="20">
        <v>1281360</v>
      </c>
      <c r="N226" s="20">
        <v>202014</v>
      </c>
    </row>
    <row r="227" spans="1:14" x14ac:dyDescent="0.3">
      <c r="A227" s="19">
        <v>45151</v>
      </c>
      <c r="B227" t="s">
        <v>236</v>
      </c>
      <c r="C227" t="s">
        <v>743</v>
      </c>
      <c r="D227" t="s">
        <v>744</v>
      </c>
      <c r="E227" t="s">
        <v>801</v>
      </c>
      <c r="F227" t="s">
        <v>802</v>
      </c>
      <c r="G227" t="s">
        <v>806</v>
      </c>
      <c r="H227">
        <v>0</v>
      </c>
      <c r="I227" s="20">
        <v>344357</v>
      </c>
      <c r="J227" s="21">
        <v>1</v>
      </c>
      <c r="K227" s="20">
        <v>378860</v>
      </c>
      <c r="L227" s="20">
        <v>344357</v>
      </c>
      <c r="M227" s="20">
        <v>378860</v>
      </c>
      <c r="N227" s="20">
        <v>34503</v>
      </c>
    </row>
    <row r="228" spans="1:14" x14ac:dyDescent="0.3">
      <c r="A228" s="19">
        <v>45152</v>
      </c>
      <c r="B228" t="s">
        <v>237</v>
      </c>
      <c r="C228" t="s">
        <v>743</v>
      </c>
      <c r="D228" t="s">
        <v>745</v>
      </c>
      <c r="E228" t="s">
        <v>808</v>
      </c>
      <c r="F228" t="s">
        <v>802</v>
      </c>
      <c r="G228" t="s">
        <v>804</v>
      </c>
      <c r="H228">
        <v>0</v>
      </c>
      <c r="I228" s="20">
        <v>88865</v>
      </c>
      <c r="J228" s="21">
        <v>6</v>
      </c>
      <c r="K228" s="20">
        <v>98295</v>
      </c>
      <c r="L228" s="20">
        <v>533190</v>
      </c>
      <c r="M228" s="20">
        <v>589770</v>
      </c>
      <c r="N228" s="20">
        <v>56580</v>
      </c>
    </row>
    <row r="229" spans="1:14" x14ac:dyDescent="0.3">
      <c r="A229" s="19">
        <v>45153</v>
      </c>
      <c r="B229" t="s">
        <v>238</v>
      </c>
      <c r="C229" t="s">
        <v>743</v>
      </c>
      <c r="D229" t="s">
        <v>745</v>
      </c>
      <c r="E229" t="s">
        <v>808</v>
      </c>
      <c r="F229" t="s">
        <v>805</v>
      </c>
      <c r="G229" t="s">
        <v>818</v>
      </c>
      <c r="H229">
        <v>0</v>
      </c>
      <c r="I229" s="20">
        <v>176426</v>
      </c>
      <c r="J229" s="21">
        <v>2</v>
      </c>
      <c r="K229" s="20">
        <v>198912</v>
      </c>
      <c r="L229" s="20">
        <v>352852</v>
      </c>
      <c r="M229" s="20">
        <v>397824</v>
      </c>
      <c r="N229" s="20">
        <v>44972</v>
      </c>
    </row>
    <row r="230" spans="1:14" x14ac:dyDescent="0.3">
      <c r="A230" s="19">
        <v>45154</v>
      </c>
      <c r="B230" t="s">
        <v>239</v>
      </c>
      <c r="C230" t="s">
        <v>743</v>
      </c>
      <c r="D230" t="s">
        <v>745</v>
      </c>
      <c r="E230" t="s">
        <v>801</v>
      </c>
      <c r="F230" t="s">
        <v>805</v>
      </c>
      <c r="G230" t="s">
        <v>823</v>
      </c>
      <c r="H230">
        <v>0</v>
      </c>
      <c r="I230" s="20">
        <v>81094</v>
      </c>
      <c r="J230" s="21">
        <v>8</v>
      </c>
      <c r="K230" s="20">
        <v>90616</v>
      </c>
      <c r="L230" s="20">
        <v>648752</v>
      </c>
      <c r="M230" s="20">
        <v>724928</v>
      </c>
      <c r="N230" s="20">
        <v>76176</v>
      </c>
    </row>
    <row r="231" spans="1:14" x14ac:dyDescent="0.3">
      <c r="A231" s="19">
        <v>45155</v>
      </c>
      <c r="B231" t="s">
        <v>240</v>
      </c>
      <c r="C231" t="s">
        <v>743</v>
      </c>
      <c r="D231" t="s">
        <v>745</v>
      </c>
      <c r="E231" t="s">
        <v>801</v>
      </c>
      <c r="F231" t="s">
        <v>810</v>
      </c>
      <c r="G231" t="s">
        <v>816</v>
      </c>
      <c r="H231">
        <v>0</v>
      </c>
      <c r="I231" s="20">
        <v>233692</v>
      </c>
      <c r="J231" s="21">
        <v>5</v>
      </c>
      <c r="K231" s="20">
        <v>278215</v>
      </c>
      <c r="L231" s="20">
        <v>1168460</v>
      </c>
      <c r="M231" s="20">
        <v>1391075</v>
      </c>
      <c r="N231" s="20">
        <v>222615</v>
      </c>
    </row>
    <row r="232" spans="1:14" x14ac:dyDescent="0.3">
      <c r="A232" s="19">
        <v>45156</v>
      </c>
      <c r="B232" t="s">
        <v>241</v>
      </c>
      <c r="C232" t="s">
        <v>743</v>
      </c>
      <c r="D232" t="s">
        <v>745</v>
      </c>
      <c r="E232" t="s">
        <v>812</v>
      </c>
      <c r="F232" t="s">
        <v>802</v>
      </c>
      <c r="G232" t="s">
        <v>806</v>
      </c>
      <c r="H232">
        <v>0</v>
      </c>
      <c r="I232" s="20">
        <v>382750</v>
      </c>
      <c r="J232" s="21">
        <v>1</v>
      </c>
      <c r="K232" s="20">
        <v>421337</v>
      </c>
      <c r="L232" s="20">
        <v>382750</v>
      </c>
      <c r="M232" s="20">
        <v>421337</v>
      </c>
      <c r="N232" s="20">
        <v>38587</v>
      </c>
    </row>
    <row r="233" spans="1:14" x14ac:dyDescent="0.3">
      <c r="A233" s="19">
        <v>45157</v>
      </c>
      <c r="B233" t="s">
        <v>242</v>
      </c>
      <c r="C233" t="s">
        <v>743</v>
      </c>
      <c r="D233" t="s">
        <v>744</v>
      </c>
      <c r="E233" t="s">
        <v>801</v>
      </c>
      <c r="F233" t="s">
        <v>805</v>
      </c>
      <c r="G233" t="s">
        <v>822</v>
      </c>
      <c r="H233">
        <v>0</v>
      </c>
      <c r="I233" s="20">
        <v>66379</v>
      </c>
      <c r="J233" s="21">
        <v>6</v>
      </c>
      <c r="K233" s="20">
        <v>73828</v>
      </c>
      <c r="L233" s="20">
        <v>398274</v>
      </c>
      <c r="M233" s="20">
        <v>442968</v>
      </c>
      <c r="N233" s="20">
        <v>44694</v>
      </c>
    </row>
    <row r="234" spans="1:14" x14ac:dyDescent="0.3">
      <c r="A234" s="19">
        <v>45158</v>
      </c>
      <c r="B234" t="s">
        <v>243</v>
      </c>
      <c r="C234" t="s">
        <v>743</v>
      </c>
      <c r="D234" t="s">
        <v>745</v>
      </c>
      <c r="E234" t="s">
        <v>801</v>
      </c>
      <c r="F234" t="s">
        <v>805</v>
      </c>
      <c r="G234" t="s">
        <v>811</v>
      </c>
      <c r="H234">
        <v>0</v>
      </c>
      <c r="I234" s="20">
        <v>88498</v>
      </c>
      <c r="J234" s="21">
        <v>4</v>
      </c>
      <c r="K234" s="20">
        <v>105538</v>
      </c>
      <c r="L234" s="20">
        <v>353992</v>
      </c>
      <c r="M234" s="20">
        <v>422152</v>
      </c>
      <c r="N234" s="20">
        <v>68160</v>
      </c>
    </row>
    <row r="235" spans="1:14" x14ac:dyDescent="0.3">
      <c r="A235" s="19">
        <v>45159</v>
      </c>
      <c r="B235" t="s">
        <v>244</v>
      </c>
      <c r="C235" t="s">
        <v>743</v>
      </c>
      <c r="D235" t="s">
        <v>744</v>
      </c>
      <c r="E235" t="s">
        <v>801</v>
      </c>
      <c r="F235" t="s">
        <v>802</v>
      </c>
      <c r="G235" t="s">
        <v>804</v>
      </c>
      <c r="H235">
        <v>0</v>
      </c>
      <c r="I235" s="20">
        <v>83669</v>
      </c>
      <c r="J235" s="21">
        <v>7</v>
      </c>
      <c r="K235" s="20">
        <v>94972</v>
      </c>
      <c r="L235" s="20">
        <v>585683</v>
      </c>
      <c r="M235" s="20">
        <v>664804</v>
      </c>
      <c r="N235" s="20">
        <v>79121</v>
      </c>
    </row>
    <row r="236" spans="1:14" x14ac:dyDescent="0.3">
      <c r="A236" s="19">
        <v>45160</v>
      </c>
      <c r="B236" t="s">
        <v>245</v>
      </c>
      <c r="C236" t="s">
        <v>743</v>
      </c>
      <c r="D236" t="s">
        <v>744</v>
      </c>
      <c r="E236" t="s">
        <v>812</v>
      </c>
      <c r="F236" t="s">
        <v>810</v>
      </c>
      <c r="G236" t="s">
        <v>816</v>
      </c>
      <c r="H236">
        <v>0</v>
      </c>
      <c r="I236" s="20">
        <v>362578</v>
      </c>
      <c r="J236" s="21">
        <v>8</v>
      </c>
      <c r="K236" s="20">
        <v>429688</v>
      </c>
      <c r="L236" s="20">
        <v>2900624</v>
      </c>
      <c r="M236" s="20">
        <v>3437504</v>
      </c>
      <c r="N236" s="20">
        <v>536880</v>
      </c>
    </row>
    <row r="237" spans="1:14" x14ac:dyDescent="0.3">
      <c r="A237" s="19">
        <v>45161</v>
      </c>
      <c r="B237" t="s">
        <v>61</v>
      </c>
      <c r="C237" t="s">
        <v>743</v>
      </c>
      <c r="D237" t="s">
        <v>744</v>
      </c>
      <c r="E237" t="s">
        <v>801</v>
      </c>
      <c r="F237" t="s">
        <v>802</v>
      </c>
      <c r="G237" t="s">
        <v>818</v>
      </c>
      <c r="H237">
        <v>0</v>
      </c>
      <c r="I237" s="20">
        <v>144542</v>
      </c>
      <c r="J237" s="21">
        <v>2</v>
      </c>
      <c r="K237" s="20">
        <v>175491</v>
      </c>
      <c r="L237" s="20">
        <v>289084</v>
      </c>
      <c r="M237" s="20">
        <v>350982</v>
      </c>
      <c r="N237" s="20">
        <v>61898</v>
      </c>
    </row>
    <row r="238" spans="1:14" x14ac:dyDescent="0.3">
      <c r="A238" s="19">
        <v>45162</v>
      </c>
      <c r="B238" t="s">
        <v>246</v>
      </c>
      <c r="C238" t="s">
        <v>742</v>
      </c>
      <c r="D238" t="s">
        <v>745</v>
      </c>
      <c r="E238" t="s">
        <v>812</v>
      </c>
      <c r="F238" t="s">
        <v>805</v>
      </c>
      <c r="G238" t="s">
        <v>819</v>
      </c>
      <c r="H238">
        <v>0</v>
      </c>
      <c r="I238" s="20">
        <v>120166</v>
      </c>
      <c r="J238" s="21">
        <v>7</v>
      </c>
      <c r="K238" s="20">
        <v>144630</v>
      </c>
      <c r="L238" s="20">
        <v>841162</v>
      </c>
      <c r="M238" s="20">
        <v>1012410</v>
      </c>
      <c r="N238" s="20">
        <v>171248</v>
      </c>
    </row>
    <row r="239" spans="1:14" x14ac:dyDescent="0.3">
      <c r="A239" s="19">
        <v>45163</v>
      </c>
      <c r="B239" t="s">
        <v>247</v>
      </c>
      <c r="C239" t="s">
        <v>743</v>
      </c>
      <c r="D239" t="s">
        <v>744</v>
      </c>
      <c r="E239" t="s">
        <v>808</v>
      </c>
      <c r="F239" t="s">
        <v>810</v>
      </c>
      <c r="G239" t="s">
        <v>820</v>
      </c>
      <c r="H239">
        <v>0</v>
      </c>
      <c r="I239" s="20">
        <v>51833</v>
      </c>
      <c r="J239" s="21">
        <v>6</v>
      </c>
      <c r="K239" s="20">
        <v>57251</v>
      </c>
      <c r="L239" s="20">
        <v>310998</v>
      </c>
      <c r="M239" s="20">
        <v>343506</v>
      </c>
      <c r="N239" s="20">
        <v>32508</v>
      </c>
    </row>
    <row r="240" spans="1:14" x14ac:dyDescent="0.3">
      <c r="A240" s="19">
        <v>45164</v>
      </c>
      <c r="B240" t="s">
        <v>248</v>
      </c>
      <c r="C240" t="s">
        <v>742</v>
      </c>
      <c r="D240" t="s">
        <v>744</v>
      </c>
      <c r="E240" t="s">
        <v>808</v>
      </c>
      <c r="F240" t="s">
        <v>805</v>
      </c>
      <c r="G240" t="s">
        <v>824</v>
      </c>
      <c r="H240">
        <v>0</v>
      </c>
      <c r="I240" s="20">
        <v>147170</v>
      </c>
      <c r="J240" s="21">
        <v>5</v>
      </c>
      <c r="K240" s="20">
        <v>164755</v>
      </c>
      <c r="L240" s="20">
        <v>735850</v>
      </c>
      <c r="M240" s="20">
        <v>823775</v>
      </c>
      <c r="N240" s="20">
        <v>87925</v>
      </c>
    </row>
    <row r="241" spans="1:14" x14ac:dyDescent="0.3">
      <c r="A241" s="19">
        <v>45165</v>
      </c>
      <c r="B241" t="s">
        <v>249</v>
      </c>
      <c r="C241" t="s">
        <v>742</v>
      </c>
      <c r="D241" t="s">
        <v>744</v>
      </c>
      <c r="E241" t="s">
        <v>801</v>
      </c>
      <c r="F241" t="s">
        <v>810</v>
      </c>
      <c r="G241" t="s">
        <v>821</v>
      </c>
      <c r="H241">
        <v>0</v>
      </c>
      <c r="I241" s="20">
        <v>41383</v>
      </c>
      <c r="J241" s="21">
        <v>6</v>
      </c>
      <c r="K241" s="20">
        <v>46568</v>
      </c>
      <c r="L241" s="20">
        <v>248298</v>
      </c>
      <c r="M241" s="20">
        <v>279408</v>
      </c>
      <c r="N241" s="20">
        <v>31110</v>
      </c>
    </row>
    <row r="242" spans="1:14" x14ac:dyDescent="0.3">
      <c r="A242" s="19">
        <v>45166</v>
      </c>
      <c r="B242" t="s">
        <v>250</v>
      </c>
      <c r="C242" t="s">
        <v>742</v>
      </c>
      <c r="D242" t="s">
        <v>744</v>
      </c>
      <c r="E242" t="s">
        <v>812</v>
      </c>
      <c r="F242" t="s">
        <v>805</v>
      </c>
      <c r="G242" t="s">
        <v>818</v>
      </c>
      <c r="H242">
        <v>0</v>
      </c>
      <c r="I242" s="20">
        <v>148019</v>
      </c>
      <c r="J242" s="21">
        <v>6</v>
      </c>
      <c r="K242" s="20">
        <v>164074</v>
      </c>
      <c r="L242" s="20">
        <v>888114</v>
      </c>
      <c r="M242" s="20">
        <v>984444</v>
      </c>
      <c r="N242" s="20">
        <v>96330</v>
      </c>
    </row>
    <row r="243" spans="1:14" x14ac:dyDescent="0.3">
      <c r="A243" s="19">
        <v>45167</v>
      </c>
      <c r="B243" t="s">
        <v>251</v>
      </c>
      <c r="C243" t="s">
        <v>742</v>
      </c>
      <c r="D243" t="s">
        <v>745</v>
      </c>
      <c r="E243" t="s">
        <v>801</v>
      </c>
      <c r="F243" t="s">
        <v>810</v>
      </c>
      <c r="G243" t="s">
        <v>806</v>
      </c>
      <c r="H243">
        <v>0</v>
      </c>
      <c r="I243" s="20">
        <v>268712</v>
      </c>
      <c r="J243" s="21">
        <v>6</v>
      </c>
      <c r="K243" s="20">
        <v>316347</v>
      </c>
      <c r="L243" s="20">
        <v>1612272</v>
      </c>
      <c r="M243" s="20">
        <v>1898082</v>
      </c>
      <c r="N243" s="20">
        <v>285810</v>
      </c>
    </row>
    <row r="244" spans="1:14" x14ac:dyDescent="0.3">
      <c r="A244" s="19">
        <v>45168</v>
      </c>
      <c r="B244" t="s">
        <v>252</v>
      </c>
      <c r="C244" t="s">
        <v>743</v>
      </c>
      <c r="D244" t="s">
        <v>745</v>
      </c>
      <c r="E244" t="s">
        <v>801</v>
      </c>
      <c r="F244" t="s">
        <v>802</v>
      </c>
      <c r="G244" t="s">
        <v>811</v>
      </c>
      <c r="H244">
        <v>0</v>
      </c>
      <c r="I244" s="20">
        <v>126465</v>
      </c>
      <c r="J244" s="21">
        <v>3</v>
      </c>
      <c r="K244" s="20">
        <v>150919</v>
      </c>
      <c r="L244" s="20">
        <v>379395</v>
      </c>
      <c r="M244" s="20">
        <v>452757</v>
      </c>
      <c r="N244" s="20">
        <v>73362</v>
      </c>
    </row>
    <row r="245" spans="1:14" x14ac:dyDescent="0.3">
      <c r="A245" s="19">
        <v>45169</v>
      </c>
      <c r="B245" t="s">
        <v>253</v>
      </c>
      <c r="C245" t="s">
        <v>743</v>
      </c>
      <c r="D245" t="s">
        <v>745</v>
      </c>
      <c r="E245" t="s">
        <v>801</v>
      </c>
      <c r="F245" t="s">
        <v>805</v>
      </c>
      <c r="G245" t="s">
        <v>803</v>
      </c>
      <c r="H245">
        <v>0</v>
      </c>
      <c r="I245" s="20">
        <v>192638</v>
      </c>
      <c r="J245" s="21">
        <v>5</v>
      </c>
      <c r="K245" s="20">
        <v>214900</v>
      </c>
      <c r="L245" s="20">
        <v>963190</v>
      </c>
      <c r="M245" s="20">
        <v>1074500</v>
      </c>
      <c r="N245" s="20">
        <v>111310</v>
      </c>
    </row>
    <row r="246" spans="1:14" x14ac:dyDescent="0.3">
      <c r="A246" s="19">
        <v>45170</v>
      </c>
      <c r="B246" t="s">
        <v>254</v>
      </c>
      <c r="C246" t="s">
        <v>743</v>
      </c>
      <c r="D246" t="s">
        <v>744</v>
      </c>
      <c r="E246" t="s">
        <v>801</v>
      </c>
      <c r="F246" t="s">
        <v>805</v>
      </c>
      <c r="G246" t="s">
        <v>809</v>
      </c>
      <c r="H246">
        <v>0</v>
      </c>
      <c r="I246" s="20">
        <v>116819</v>
      </c>
      <c r="J246" s="21">
        <v>5</v>
      </c>
      <c r="K246" s="20">
        <v>142469</v>
      </c>
      <c r="L246" s="20">
        <v>584095</v>
      </c>
      <c r="M246" s="20">
        <v>712345</v>
      </c>
      <c r="N246" s="20">
        <v>128250</v>
      </c>
    </row>
    <row r="247" spans="1:14" x14ac:dyDescent="0.3">
      <c r="A247" s="19">
        <v>45171</v>
      </c>
      <c r="B247" t="s">
        <v>255</v>
      </c>
      <c r="C247" t="s">
        <v>743</v>
      </c>
      <c r="D247" t="s">
        <v>744</v>
      </c>
      <c r="E247" t="s">
        <v>801</v>
      </c>
      <c r="F247" t="s">
        <v>805</v>
      </c>
      <c r="G247" t="s">
        <v>807</v>
      </c>
      <c r="H247">
        <v>0</v>
      </c>
      <c r="I247" s="20">
        <v>336144</v>
      </c>
      <c r="J247" s="21">
        <v>2</v>
      </c>
      <c r="K247" s="20">
        <v>395725</v>
      </c>
      <c r="L247" s="20">
        <v>672288</v>
      </c>
      <c r="M247" s="20">
        <v>791450</v>
      </c>
      <c r="N247" s="20">
        <v>119162</v>
      </c>
    </row>
    <row r="248" spans="1:14" x14ac:dyDescent="0.3">
      <c r="A248" s="19">
        <v>45172</v>
      </c>
      <c r="B248" t="s">
        <v>256</v>
      </c>
      <c r="C248" t="s">
        <v>743</v>
      </c>
      <c r="D248" t="s">
        <v>745</v>
      </c>
      <c r="E248" t="s">
        <v>812</v>
      </c>
      <c r="F248" t="s">
        <v>805</v>
      </c>
      <c r="G248" t="s">
        <v>815</v>
      </c>
      <c r="H248">
        <v>0</v>
      </c>
      <c r="I248" s="20">
        <v>154538</v>
      </c>
      <c r="J248" s="21">
        <v>7</v>
      </c>
      <c r="K248" s="20">
        <v>187009</v>
      </c>
      <c r="L248" s="20">
        <v>1081766</v>
      </c>
      <c r="M248" s="20">
        <v>1309063</v>
      </c>
      <c r="N248" s="20">
        <v>227297</v>
      </c>
    </row>
    <row r="249" spans="1:14" x14ac:dyDescent="0.3">
      <c r="A249" s="19">
        <v>45173</v>
      </c>
      <c r="B249" t="s">
        <v>257</v>
      </c>
      <c r="C249" t="s">
        <v>743</v>
      </c>
      <c r="D249" t="s">
        <v>745</v>
      </c>
      <c r="E249" t="s">
        <v>801</v>
      </c>
      <c r="F249" t="s">
        <v>805</v>
      </c>
      <c r="G249" t="s">
        <v>803</v>
      </c>
      <c r="H249">
        <v>0</v>
      </c>
      <c r="I249" s="20">
        <v>86737</v>
      </c>
      <c r="J249" s="21">
        <v>4</v>
      </c>
      <c r="K249" s="20">
        <v>102872</v>
      </c>
      <c r="L249" s="20">
        <v>346948</v>
      </c>
      <c r="M249" s="20">
        <v>411488</v>
      </c>
      <c r="N249" s="20">
        <v>64540</v>
      </c>
    </row>
    <row r="250" spans="1:14" x14ac:dyDescent="0.3">
      <c r="A250" s="19">
        <v>45174</v>
      </c>
      <c r="B250" t="s">
        <v>258</v>
      </c>
      <c r="C250" t="s">
        <v>743</v>
      </c>
      <c r="D250" t="s">
        <v>745</v>
      </c>
      <c r="E250" t="s">
        <v>808</v>
      </c>
      <c r="F250" t="s">
        <v>810</v>
      </c>
      <c r="G250" t="s">
        <v>814</v>
      </c>
      <c r="H250">
        <v>0</v>
      </c>
      <c r="I250" s="20">
        <v>154313</v>
      </c>
      <c r="J250" s="21">
        <v>1</v>
      </c>
      <c r="K250" s="20">
        <v>180019</v>
      </c>
      <c r="L250" s="20">
        <v>154313</v>
      </c>
      <c r="M250" s="20">
        <v>180019</v>
      </c>
      <c r="N250" s="20">
        <v>25706</v>
      </c>
    </row>
    <row r="251" spans="1:14" x14ac:dyDescent="0.3">
      <c r="A251" s="19">
        <v>45175</v>
      </c>
      <c r="B251" t="s">
        <v>259</v>
      </c>
      <c r="C251" t="s">
        <v>743</v>
      </c>
      <c r="D251" t="s">
        <v>745</v>
      </c>
      <c r="E251" t="s">
        <v>812</v>
      </c>
      <c r="F251" t="s">
        <v>810</v>
      </c>
      <c r="G251" t="s">
        <v>819</v>
      </c>
      <c r="H251">
        <v>0</v>
      </c>
      <c r="I251" s="20">
        <v>150467</v>
      </c>
      <c r="J251" s="21">
        <v>8</v>
      </c>
      <c r="K251" s="20">
        <v>181136</v>
      </c>
      <c r="L251" s="20">
        <v>1203736</v>
      </c>
      <c r="M251" s="20">
        <v>1449088</v>
      </c>
      <c r="N251" s="20">
        <v>245352</v>
      </c>
    </row>
    <row r="252" spans="1:14" x14ac:dyDescent="0.3">
      <c r="A252" s="19">
        <v>45176</v>
      </c>
      <c r="B252" t="s">
        <v>260</v>
      </c>
      <c r="C252" t="s">
        <v>742</v>
      </c>
      <c r="D252" t="s">
        <v>744</v>
      </c>
      <c r="E252" t="s">
        <v>812</v>
      </c>
      <c r="F252" t="s">
        <v>805</v>
      </c>
      <c r="G252" t="s">
        <v>811</v>
      </c>
      <c r="H252">
        <v>0</v>
      </c>
      <c r="I252" s="20">
        <v>112608</v>
      </c>
      <c r="J252" s="21">
        <v>8</v>
      </c>
      <c r="K252" s="20">
        <v>136052</v>
      </c>
      <c r="L252" s="20">
        <v>900864</v>
      </c>
      <c r="M252" s="20">
        <v>1088416</v>
      </c>
      <c r="N252" s="20">
        <v>187552</v>
      </c>
    </row>
    <row r="253" spans="1:14" x14ac:dyDescent="0.3">
      <c r="A253" s="19">
        <v>45177</v>
      </c>
      <c r="B253" t="s">
        <v>261</v>
      </c>
      <c r="C253" t="s">
        <v>742</v>
      </c>
      <c r="D253" t="s">
        <v>745</v>
      </c>
      <c r="E253" t="s">
        <v>801</v>
      </c>
      <c r="F253" t="s">
        <v>802</v>
      </c>
      <c r="G253" t="s">
        <v>806</v>
      </c>
      <c r="H253">
        <v>0</v>
      </c>
      <c r="I253" s="20">
        <v>251466</v>
      </c>
      <c r="J253" s="21">
        <v>5</v>
      </c>
      <c r="K253" s="20">
        <v>291969</v>
      </c>
      <c r="L253" s="20">
        <v>1257330</v>
      </c>
      <c r="M253" s="20">
        <v>1459845</v>
      </c>
      <c r="N253" s="20">
        <v>202515</v>
      </c>
    </row>
    <row r="254" spans="1:14" x14ac:dyDescent="0.3">
      <c r="A254" s="19">
        <v>45178</v>
      </c>
      <c r="B254" t="s">
        <v>262</v>
      </c>
      <c r="C254" t="s">
        <v>743</v>
      </c>
      <c r="D254" t="s">
        <v>745</v>
      </c>
      <c r="E254" t="s">
        <v>801</v>
      </c>
      <c r="F254" t="s">
        <v>805</v>
      </c>
      <c r="G254" t="s">
        <v>819</v>
      </c>
      <c r="H254">
        <v>0.08</v>
      </c>
      <c r="I254" s="20">
        <v>237065</v>
      </c>
      <c r="J254" s="21">
        <v>8</v>
      </c>
      <c r="K254" s="20">
        <v>284447</v>
      </c>
      <c r="L254" s="20">
        <v>1896520</v>
      </c>
      <c r="M254" s="20">
        <v>2093529.9200000002</v>
      </c>
      <c r="N254" s="20">
        <v>197009.92000000016</v>
      </c>
    </row>
    <row r="255" spans="1:14" x14ac:dyDescent="0.3">
      <c r="A255" s="19">
        <v>45179</v>
      </c>
      <c r="B255" t="s">
        <v>263</v>
      </c>
      <c r="C255" t="s">
        <v>743</v>
      </c>
      <c r="D255" t="s">
        <v>745</v>
      </c>
      <c r="E255" t="s">
        <v>808</v>
      </c>
      <c r="F255" t="s">
        <v>802</v>
      </c>
      <c r="G255" t="s">
        <v>814</v>
      </c>
      <c r="H255">
        <v>0</v>
      </c>
      <c r="I255" s="20">
        <v>213548</v>
      </c>
      <c r="J255" s="21">
        <v>1</v>
      </c>
      <c r="K255" s="20">
        <v>238878</v>
      </c>
      <c r="L255" s="20">
        <v>213548</v>
      </c>
      <c r="M255" s="20">
        <v>238878</v>
      </c>
      <c r="N255" s="20">
        <v>25330</v>
      </c>
    </row>
    <row r="256" spans="1:14" x14ac:dyDescent="0.3">
      <c r="A256" s="19">
        <v>45180</v>
      </c>
      <c r="B256" t="s">
        <v>264</v>
      </c>
      <c r="C256" t="s">
        <v>743</v>
      </c>
      <c r="D256" t="s">
        <v>745</v>
      </c>
      <c r="E256" t="s">
        <v>812</v>
      </c>
      <c r="F256" t="s">
        <v>810</v>
      </c>
      <c r="G256" t="s">
        <v>819</v>
      </c>
      <c r="H256">
        <v>0</v>
      </c>
      <c r="I256" s="20">
        <v>128522</v>
      </c>
      <c r="J256" s="21">
        <v>8</v>
      </c>
      <c r="K256" s="20">
        <v>143706</v>
      </c>
      <c r="L256" s="20">
        <v>1028176</v>
      </c>
      <c r="M256" s="20">
        <v>1149648</v>
      </c>
      <c r="N256" s="20">
        <v>121472</v>
      </c>
    </row>
    <row r="257" spans="1:14" x14ac:dyDescent="0.3">
      <c r="A257" s="19">
        <v>45181</v>
      </c>
      <c r="B257" t="s">
        <v>265</v>
      </c>
      <c r="C257" t="s">
        <v>743</v>
      </c>
      <c r="D257" t="s">
        <v>744</v>
      </c>
      <c r="E257" t="s">
        <v>812</v>
      </c>
      <c r="F257" t="s">
        <v>802</v>
      </c>
      <c r="G257" t="s">
        <v>818</v>
      </c>
      <c r="H257">
        <v>0</v>
      </c>
      <c r="I257" s="20">
        <v>231731</v>
      </c>
      <c r="J257" s="21">
        <v>4</v>
      </c>
      <c r="K257" s="20">
        <v>260580</v>
      </c>
      <c r="L257" s="20">
        <v>926924</v>
      </c>
      <c r="M257" s="20">
        <v>1042320</v>
      </c>
      <c r="N257" s="20">
        <v>115396</v>
      </c>
    </row>
    <row r="258" spans="1:14" x14ac:dyDescent="0.3">
      <c r="A258" s="19">
        <v>45182</v>
      </c>
      <c r="B258" t="s">
        <v>266</v>
      </c>
      <c r="C258" t="s">
        <v>743</v>
      </c>
      <c r="D258" t="s">
        <v>745</v>
      </c>
      <c r="E258" t="s">
        <v>801</v>
      </c>
      <c r="F258" t="s">
        <v>810</v>
      </c>
      <c r="G258" t="s">
        <v>817</v>
      </c>
      <c r="H258">
        <v>0</v>
      </c>
      <c r="I258" s="20">
        <v>141905</v>
      </c>
      <c r="J258" s="21">
        <v>1</v>
      </c>
      <c r="K258" s="20">
        <v>171543</v>
      </c>
      <c r="L258" s="20">
        <v>141905</v>
      </c>
      <c r="M258" s="20">
        <v>171543</v>
      </c>
      <c r="N258" s="20">
        <v>29638</v>
      </c>
    </row>
    <row r="259" spans="1:14" x14ac:dyDescent="0.3">
      <c r="A259" s="19">
        <v>45183</v>
      </c>
      <c r="B259" t="s">
        <v>267</v>
      </c>
      <c r="C259" t="s">
        <v>743</v>
      </c>
      <c r="D259" t="s">
        <v>744</v>
      </c>
      <c r="E259" t="s">
        <v>801</v>
      </c>
      <c r="F259" t="s">
        <v>810</v>
      </c>
      <c r="G259" t="s">
        <v>816</v>
      </c>
      <c r="H259">
        <v>0</v>
      </c>
      <c r="I259" s="20">
        <v>292370</v>
      </c>
      <c r="J259" s="21">
        <v>6</v>
      </c>
      <c r="K259" s="20">
        <v>331601</v>
      </c>
      <c r="L259" s="20">
        <v>1754220</v>
      </c>
      <c r="M259" s="20">
        <v>1989606</v>
      </c>
      <c r="N259" s="20">
        <v>235386</v>
      </c>
    </row>
    <row r="260" spans="1:14" x14ac:dyDescent="0.3">
      <c r="A260" s="19">
        <v>45184</v>
      </c>
      <c r="B260" t="s">
        <v>268</v>
      </c>
      <c r="C260" t="s">
        <v>742</v>
      </c>
      <c r="D260" t="s">
        <v>744</v>
      </c>
      <c r="E260" t="s">
        <v>808</v>
      </c>
      <c r="F260" t="s">
        <v>810</v>
      </c>
      <c r="G260" t="s">
        <v>822</v>
      </c>
      <c r="H260">
        <v>0</v>
      </c>
      <c r="I260" s="20">
        <v>50481</v>
      </c>
      <c r="J260" s="21">
        <v>4</v>
      </c>
      <c r="K260" s="20">
        <v>59470</v>
      </c>
      <c r="L260" s="20">
        <v>201924</v>
      </c>
      <c r="M260" s="20">
        <v>237880</v>
      </c>
      <c r="N260" s="20">
        <v>35956</v>
      </c>
    </row>
    <row r="261" spans="1:14" x14ac:dyDescent="0.3">
      <c r="A261" s="19">
        <v>45185</v>
      </c>
      <c r="B261" t="s">
        <v>269</v>
      </c>
      <c r="C261" t="s">
        <v>743</v>
      </c>
      <c r="D261" t="s">
        <v>744</v>
      </c>
      <c r="E261" t="s">
        <v>808</v>
      </c>
      <c r="F261" t="s">
        <v>802</v>
      </c>
      <c r="G261" t="s">
        <v>823</v>
      </c>
      <c r="H261">
        <v>0</v>
      </c>
      <c r="I261" s="20">
        <v>138722</v>
      </c>
      <c r="J261" s="21">
        <v>8</v>
      </c>
      <c r="K261" s="20">
        <v>154818</v>
      </c>
      <c r="L261" s="20">
        <v>1109776</v>
      </c>
      <c r="M261" s="20">
        <v>1238544</v>
      </c>
      <c r="N261" s="20">
        <v>128768</v>
      </c>
    </row>
    <row r="262" spans="1:14" x14ac:dyDescent="0.3">
      <c r="A262" s="19">
        <v>45186</v>
      </c>
      <c r="B262" t="s">
        <v>270</v>
      </c>
      <c r="C262" t="s">
        <v>743</v>
      </c>
      <c r="D262" t="s">
        <v>744</v>
      </c>
      <c r="E262" t="s">
        <v>808</v>
      </c>
      <c r="F262" t="s">
        <v>805</v>
      </c>
      <c r="G262" t="s">
        <v>818</v>
      </c>
      <c r="H262">
        <v>0</v>
      </c>
      <c r="I262" s="20">
        <v>176158</v>
      </c>
      <c r="J262" s="21">
        <v>7</v>
      </c>
      <c r="K262" s="20">
        <v>202451</v>
      </c>
      <c r="L262" s="20">
        <v>1233106</v>
      </c>
      <c r="M262" s="20">
        <v>1417157</v>
      </c>
      <c r="N262" s="20">
        <v>184051</v>
      </c>
    </row>
    <row r="263" spans="1:14" x14ac:dyDescent="0.3">
      <c r="A263" s="19">
        <v>45187</v>
      </c>
      <c r="B263" t="s">
        <v>271</v>
      </c>
      <c r="C263" t="s">
        <v>743</v>
      </c>
      <c r="D263" t="s">
        <v>745</v>
      </c>
      <c r="E263" t="s">
        <v>812</v>
      </c>
      <c r="F263" t="s">
        <v>802</v>
      </c>
      <c r="G263" t="s">
        <v>824</v>
      </c>
      <c r="H263">
        <v>0</v>
      </c>
      <c r="I263" s="20">
        <v>64372</v>
      </c>
      <c r="J263" s="21">
        <v>3</v>
      </c>
      <c r="K263" s="20">
        <v>71400</v>
      </c>
      <c r="L263" s="20">
        <v>193116</v>
      </c>
      <c r="M263" s="20">
        <v>214200</v>
      </c>
      <c r="N263" s="20">
        <v>21084</v>
      </c>
    </row>
    <row r="264" spans="1:14" x14ac:dyDescent="0.3">
      <c r="A264" s="19">
        <v>45188</v>
      </c>
      <c r="B264" t="s">
        <v>272</v>
      </c>
      <c r="C264" t="s">
        <v>743</v>
      </c>
      <c r="D264" t="s">
        <v>745</v>
      </c>
      <c r="E264" t="s">
        <v>808</v>
      </c>
      <c r="F264" t="s">
        <v>802</v>
      </c>
      <c r="G264" t="s">
        <v>809</v>
      </c>
      <c r="H264">
        <v>0</v>
      </c>
      <c r="I264" s="20">
        <v>174745</v>
      </c>
      <c r="J264" s="21">
        <v>1</v>
      </c>
      <c r="K264" s="20">
        <v>203464</v>
      </c>
      <c r="L264" s="20">
        <v>174745</v>
      </c>
      <c r="M264" s="20">
        <v>203464</v>
      </c>
      <c r="N264" s="20">
        <v>28719</v>
      </c>
    </row>
    <row r="265" spans="1:14" x14ac:dyDescent="0.3">
      <c r="A265" s="19">
        <v>45189</v>
      </c>
      <c r="B265" t="s">
        <v>273</v>
      </c>
      <c r="C265" t="s">
        <v>743</v>
      </c>
      <c r="D265" t="s">
        <v>745</v>
      </c>
      <c r="E265" t="s">
        <v>812</v>
      </c>
      <c r="F265" t="s">
        <v>802</v>
      </c>
      <c r="G265" t="s">
        <v>807</v>
      </c>
      <c r="H265">
        <v>0</v>
      </c>
      <c r="I265" s="20">
        <v>217261</v>
      </c>
      <c r="J265" s="21">
        <v>5</v>
      </c>
      <c r="K265" s="20">
        <v>251894</v>
      </c>
      <c r="L265" s="20">
        <v>1086305</v>
      </c>
      <c r="M265" s="20">
        <v>1259470</v>
      </c>
      <c r="N265" s="20">
        <v>173165</v>
      </c>
    </row>
    <row r="266" spans="1:14" x14ac:dyDescent="0.3">
      <c r="A266" s="19">
        <v>45190</v>
      </c>
      <c r="B266" t="s">
        <v>274</v>
      </c>
      <c r="C266" t="s">
        <v>743</v>
      </c>
      <c r="D266" t="s">
        <v>744</v>
      </c>
      <c r="E266" t="s">
        <v>808</v>
      </c>
      <c r="F266" t="s">
        <v>805</v>
      </c>
      <c r="G266" t="s">
        <v>823</v>
      </c>
      <c r="H266">
        <v>0</v>
      </c>
      <c r="I266" s="20">
        <v>219913</v>
      </c>
      <c r="J266" s="21">
        <v>7</v>
      </c>
      <c r="K266" s="20">
        <v>257672</v>
      </c>
      <c r="L266" s="20">
        <v>1539391</v>
      </c>
      <c r="M266" s="20">
        <v>1803704</v>
      </c>
      <c r="N266" s="20">
        <v>264313</v>
      </c>
    </row>
    <row r="267" spans="1:14" x14ac:dyDescent="0.3">
      <c r="A267" s="19">
        <v>45191</v>
      </c>
      <c r="B267" t="s">
        <v>275</v>
      </c>
      <c r="C267" t="s">
        <v>743</v>
      </c>
      <c r="D267" t="s">
        <v>744</v>
      </c>
      <c r="E267" t="s">
        <v>812</v>
      </c>
      <c r="F267" t="s">
        <v>805</v>
      </c>
      <c r="G267" t="s">
        <v>813</v>
      </c>
      <c r="H267">
        <v>0</v>
      </c>
      <c r="I267" s="20">
        <v>247756</v>
      </c>
      <c r="J267" s="21">
        <v>5</v>
      </c>
      <c r="K267" s="20">
        <v>287785</v>
      </c>
      <c r="L267" s="20">
        <v>1238780</v>
      </c>
      <c r="M267" s="20">
        <v>1438925</v>
      </c>
      <c r="N267" s="20">
        <v>200145</v>
      </c>
    </row>
    <row r="268" spans="1:14" x14ac:dyDescent="0.3">
      <c r="A268" s="19">
        <v>45192</v>
      </c>
      <c r="B268" t="s">
        <v>276</v>
      </c>
      <c r="C268" t="s">
        <v>742</v>
      </c>
      <c r="D268" t="s">
        <v>744</v>
      </c>
      <c r="E268" t="s">
        <v>808</v>
      </c>
      <c r="F268" t="s">
        <v>805</v>
      </c>
      <c r="G268" t="s">
        <v>816</v>
      </c>
      <c r="H268">
        <v>0</v>
      </c>
      <c r="I268" s="20">
        <v>242400</v>
      </c>
      <c r="J268" s="21">
        <v>5</v>
      </c>
      <c r="K268" s="20">
        <v>280069</v>
      </c>
      <c r="L268" s="20">
        <v>1212000</v>
      </c>
      <c r="M268" s="20">
        <v>1400345</v>
      </c>
      <c r="N268" s="20">
        <v>188345</v>
      </c>
    </row>
    <row r="269" spans="1:14" x14ac:dyDescent="0.3">
      <c r="A269" s="19">
        <v>45193</v>
      </c>
      <c r="B269" t="s">
        <v>277</v>
      </c>
      <c r="C269" t="s">
        <v>742</v>
      </c>
      <c r="D269" t="s">
        <v>745</v>
      </c>
      <c r="E269" t="s">
        <v>808</v>
      </c>
      <c r="F269" t="s">
        <v>805</v>
      </c>
      <c r="G269" t="s">
        <v>817</v>
      </c>
      <c r="H269">
        <v>0</v>
      </c>
      <c r="I269" s="20">
        <v>189151</v>
      </c>
      <c r="J269" s="21">
        <v>8</v>
      </c>
      <c r="K269" s="20">
        <v>227796</v>
      </c>
      <c r="L269" s="20">
        <v>1513208</v>
      </c>
      <c r="M269" s="20">
        <v>1822368</v>
      </c>
      <c r="N269" s="20">
        <v>309160</v>
      </c>
    </row>
    <row r="270" spans="1:14" x14ac:dyDescent="0.3">
      <c r="A270" s="19">
        <v>45194</v>
      </c>
      <c r="B270" t="s">
        <v>278</v>
      </c>
      <c r="C270" t="s">
        <v>743</v>
      </c>
      <c r="D270" t="s">
        <v>744</v>
      </c>
      <c r="E270" t="s">
        <v>808</v>
      </c>
      <c r="F270" t="s">
        <v>802</v>
      </c>
      <c r="G270" t="s">
        <v>823</v>
      </c>
      <c r="H270">
        <v>0</v>
      </c>
      <c r="I270" s="20">
        <v>175206</v>
      </c>
      <c r="J270" s="21">
        <v>3</v>
      </c>
      <c r="K270" s="20">
        <v>198679</v>
      </c>
      <c r="L270" s="20">
        <v>525618</v>
      </c>
      <c r="M270" s="20">
        <v>596037</v>
      </c>
      <c r="N270" s="20">
        <v>70419</v>
      </c>
    </row>
    <row r="271" spans="1:14" x14ac:dyDescent="0.3">
      <c r="A271" s="19">
        <v>45195</v>
      </c>
      <c r="B271" t="s">
        <v>279</v>
      </c>
      <c r="C271" t="s">
        <v>742</v>
      </c>
      <c r="D271" t="s">
        <v>744</v>
      </c>
      <c r="E271" t="s">
        <v>801</v>
      </c>
      <c r="F271" t="s">
        <v>810</v>
      </c>
      <c r="G271" t="s">
        <v>811</v>
      </c>
      <c r="H271">
        <v>0</v>
      </c>
      <c r="I271" s="20">
        <v>193130</v>
      </c>
      <c r="J271" s="21">
        <v>1</v>
      </c>
      <c r="K271" s="20">
        <v>233997</v>
      </c>
      <c r="L271" s="20">
        <v>193130</v>
      </c>
      <c r="M271" s="20">
        <v>233997</v>
      </c>
      <c r="N271" s="20">
        <v>40867</v>
      </c>
    </row>
    <row r="272" spans="1:14" x14ac:dyDescent="0.3">
      <c r="A272" s="19">
        <v>45196</v>
      </c>
      <c r="B272" t="s">
        <v>280</v>
      </c>
      <c r="C272" t="s">
        <v>742</v>
      </c>
      <c r="D272" t="s">
        <v>744</v>
      </c>
      <c r="E272" t="s">
        <v>801</v>
      </c>
      <c r="F272" t="s">
        <v>810</v>
      </c>
      <c r="G272" t="s">
        <v>817</v>
      </c>
      <c r="H272">
        <v>0</v>
      </c>
      <c r="I272" s="20">
        <v>209541</v>
      </c>
      <c r="J272" s="21">
        <v>3</v>
      </c>
      <c r="K272" s="20">
        <v>232545</v>
      </c>
      <c r="L272" s="20">
        <v>628623</v>
      </c>
      <c r="M272" s="20">
        <v>697635</v>
      </c>
      <c r="N272" s="20">
        <v>69012</v>
      </c>
    </row>
    <row r="273" spans="1:14" x14ac:dyDescent="0.3">
      <c r="A273" s="19">
        <v>45197</v>
      </c>
      <c r="B273" t="s">
        <v>281</v>
      </c>
      <c r="C273" t="s">
        <v>742</v>
      </c>
      <c r="D273" t="s">
        <v>744</v>
      </c>
      <c r="E273" t="s">
        <v>812</v>
      </c>
      <c r="F273" t="s">
        <v>810</v>
      </c>
      <c r="G273" t="s">
        <v>809</v>
      </c>
      <c r="H273">
        <v>0</v>
      </c>
      <c r="I273" s="20">
        <v>194238</v>
      </c>
      <c r="J273" s="21">
        <v>6</v>
      </c>
      <c r="K273" s="20">
        <v>226289</v>
      </c>
      <c r="L273" s="20">
        <v>1165428</v>
      </c>
      <c r="M273" s="20">
        <v>1357734</v>
      </c>
      <c r="N273" s="20">
        <v>192306</v>
      </c>
    </row>
    <row r="274" spans="1:14" x14ac:dyDescent="0.3">
      <c r="A274" s="19">
        <v>45198</v>
      </c>
      <c r="B274" t="s">
        <v>282</v>
      </c>
      <c r="C274" t="s">
        <v>742</v>
      </c>
      <c r="D274" t="s">
        <v>744</v>
      </c>
      <c r="E274" t="s">
        <v>808</v>
      </c>
      <c r="F274" t="s">
        <v>805</v>
      </c>
      <c r="G274" t="s">
        <v>804</v>
      </c>
      <c r="H274">
        <v>0</v>
      </c>
      <c r="I274" s="20">
        <v>44366</v>
      </c>
      <c r="J274" s="21">
        <v>8</v>
      </c>
      <c r="K274" s="20">
        <v>51472</v>
      </c>
      <c r="L274" s="20">
        <v>354928</v>
      </c>
      <c r="M274" s="20">
        <v>411776</v>
      </c>
      <c r="N274" s="20">
        <v>56848</v>
      </c>
    </row>
    <row r="275" spans="1:14" x14ac:dyDescent="0.3">
      <c r="A275" s="19">
        <v>45199</v>
      </c>
      <c r="B275" t="s">
        <v>283</v>
      </c>
      <c r="C275" t="s">
        <v>742</v>
      </c>
      <c r="D275" t="s">
        <v>744</v>
      </c>
      <c r="E275" t="s">
        <v>801</v>
      </c>
      <c r="F275" t="s">
        <v>805</v>
      </c>
      <c r="G275" t="s">
        <v>816</v>
      </c>
      <c r="H275">
        <v>0</v>
      </c>
      <c r="I275" s="20">
        <v>235649</v>
      </c>
      <c r="J275" s="21">
        <v>2</v>
      </c>
      <c r="K275" s="20">
        <v>274372</v>
      </c>
      <c r="L275" s="20">
        <v>471298</v>
      </c>
      <c r="M275" s="20">
        <v>548744</v>
      </c>
      <c r="N275" s="20">
        <v>77446</v>
      </c>
    </row>
    <row r="276" spans="1:14" x14ac:dyDescent="0.3">
      <c r="A276" s="19">
        <v>45200</v>
      </c>
      <c r="B276" t="s">
        <v>284</v>
      </c>
      <c r="C276" t="s">
        <v>742</v>
      </c>
      <c r="D276" t="s">
        <v>744</v>
      </c>
      <c r="E276" t="s">
        <v>812</v>
      </c>
      <c r="F276" t="s">
        <v>802</v>
      </c>
      <c r="G276" t="s">
        <v>814</v>
      </c>
      <c r="H276">
        <v>0</v>
      </c>
      <c r="I276" s="20">
        <v>161273</v>
      </c>
      <c r="J276" s="21">
        <v>8</v>
      </c>
      <c r="K276" s="20">
        <v>187226</v>
      </c>
      <c r="L276" s="20">
        <v>1290184</v>
      </c>
      <c r="M276" s="20">
        <v>1497808</v>
      </c>
      <c r="N276" s="20">
        <v>207624</v>
      </c>
    </row>
    <row r="277" spans="1:14" x14ac:dyDescent="0.3">
      <c r="A277" s="19">
        <v>45201</v>
      </c>
      <c r="B277" t="s">
        <v>285</v>
      </c>
      <c r="C277" t="s">
        <v>743</v>
      </c>
      <c r="D277" t="s">
        <v>744</v>
      </c>
      <c r="E277" t="s">
        <v>808</v>
      </c>
      <c r="F277" t="s">
        <v>802</v>
      </c>
      <c r="G277" t="s">
        <v>804</v>
      </c>
      <c r="H277">
        <v>0</v>
      </c>
      <c r="I277" s="20">
        <v>79379</v>
      </c>
      <c r="J277" s="21">
        <v>4</v>
      </c>
      <c r="K277" s="20">
        <v>94314</v>
      </c>
      <c r="L277" s="20">
        <v>317516</v>
      </c>
      <c r="M277" s="20">
        <v>377256</v>
      </c>
      <c r="N277" s="20">
        <v>59740</v>
      </c>
    </row>
    <row r="278" spans="1:14" x14ac:dyDescent="0.3">
      <c r="A278" s="19">
        <v>45202</v>
      </c>
      <c r="B278" t="s">
        <v>286</v>
      </c>
      <c r="C278" t="s">
        <v>743</v>
      </c>
      <c r="D278" t="s">
        <v>745</v>
      </c>
      <c r="E278" t="s">
        <v>808</v>
      </c>
      <c r="F278" t="s">
        <v>805</v>
      </c>
      <c r="G278" t="s">
        <v>815</v>
      </c>
      <c r="H278">
        <v>0</v>
      </c>
      <c r="I278" s="20">
        <v>94722</v>
      </c>
      <c r="J278" s="21">
        <v>8</v>
      </c>
      <c r="K278" s="20">
        <v>104270</v>
      </c>
      <c r="L278" s="20">
        <v>757776</v>
      </c>
      <c r="M278" s="20">
        <v>834160</v>
      </c>
      <c r="N278" s="20">
        <v>76384</v>
      </c>
    </row>
    <row r="279" spans="1:14" x14ac:dyDescent="0.3">
      <c r="A279" s="19">
        <v>45203</v>
      </c>
      <c r="B279" t="s">
        <v>287</v>
      </c>
      <c r="C279" t="s">
        <v>743</v>
      </c>
      <c r="D279" t="s">
        <v>745</v>
      </c>
      <c r="E279" t="s">
        <v>812</v>
      </c>
      <c r="F279" t="s">
        <v>802</v>
      </c>
      <c r="G279" t="s">
        <v>822</v>
      </c>
      <c r="H279">
        <v>0</v>
      </c>
      <c r="I279" s="20">
        <v>68573</v>
      </c>
      <c r="J279" s="21">
        <v>1</v>
      </c>
      <c r="K279" s="20">
        <v>78788</v>
      </c>
      <c r="L279" s="20">
        <v>68573</v>
      </c>
      <c r="M279" s="20">
        <v>78788</v>
      </c>
      <c r="N279" s="20">
        <v>10215</v>
      </c>
    </row>
    <row r="280" spans="1:14" x14ac:dyDescent="0.3">
      <c r="A280" s="19">
        <v>45204</v>
      </c>
      <c r="B280" t="s">
        <v>288</v>
      </c>
      <c r="C280" t="s">
        <v>743</v>
      </c>
      <c r="D280" t="s">
        <v>745</v>
      </c>
      <c r="E280" t="s">
        <v>808</v>
      </c>
      <c r="F280" t="s">
        <v>802</v>
      </c>
      <c r="G280" t="s">
        <v>823</v>
      </c>
      <c r="H280">
        <v>0</v>
      </c>
      <c r="I280" s="20">
        <v>249451</v>
      </c>
      <c r="J280" s="21">
        <v>7</v>
      </c>
      <c r="K280" s="20">
        <v>303604</v>
      </c>
      <c r="L280" s="20">
        <v>1746157</v>
      </c>
      <c r="M280" s="20">
        <v>2125228</v>
      </c>
      <c r="N280" s="20">
        <v>379071</v>
      </c>
    </row>
    <row r="281" spans="1:14" x14ac:dyDescent="0.3">
      <c r="A281" s="19">
        <v>45205</v>
      </c>
      <c r="B281" t="s">
        <v>289</v>
      </c>
      <c r="C281" t="s">
        <v>742</v>
      </c>
      <c r="D281" t="s">
        <v>744</v>
      </c>
      <c r="E281" t="s">
        <v>801</v>
      </c>
      <c r="F281" t="s">
        <v>802</v>
      </c>
      <c r="G281" t="s">
        <v>820</v>
      </c>
      <c r="H281">
        <v>0</v>
      </c>
      <c r="I281" s="20">
        <v>173604</v>
      </c>
      <c r="J281" s="21">
        <v>8</v>
      </c>
      <c r="K281" s="20">
        <v>196083</v>
      </c>
      <c r="L281" s="20">
        <v>1388832</v>
      </c>
      <c r="M281" s="20">
        <v>1568664</v>
      </c>
      <c r="N281" s="20">
        <v>179832</v>
      </c>
    </row>
    <row r="282" spans="1:14" x14ac:dyDescent="0.3">
      <c r="A282" s="19">
        <v>45206</v>
      </c>
      <c r="B282" t="s">
        <v>290</v>
      </c>
      <c r="C282" t="s">
        <v>743</v>
      </c>
      <c r="D282" t="s">
        <v>744</v>
      </c>
      <c r="E282" t="s">
        <v>801</v>
      </c>
      <c r="F282" t="s">
        <v>810</v>
      </c>
      <c r="G282" t="s">
        <v>824</v>
      </c>
      <c r="H282">
        <v>0</v>
      </c>
      <c r="I282" s="20">
        <v>186049</v>
      </c>
      <c r="J282" s="21">
        <v>8</v>
      </c>
      <c r="K282" s="20">
        <v>206802</v>
      </c>
      <c r="L282" s="20">
        <v>1488392</v>
      </c>
      <c r="M282" s="20">
        <v>1654416</v>
      </c>
      <c r="N282" s="20">
        <v>166024</v>
      </c>
    </row>
    <row r="283" spans="1:14" x14ac:dyDescent="0.3">
      <c r="A283" s="19">
        <v>45207</v>
      </c>
      <c r="B283" t="s">
        <v>291</v>
      </c>
      <c r="C283" t="s">
        <v>743</v>
      </c>
      <c r="D283" t="s">
        <v>744</v>
      </c>
      <c r="E283" t="s">
        <v>808</v>
      </c>
      <c r="F283" t="s">
        <v>802</v>
      </c>
      <c r="G283" t="s">
        <v>823</v>
      </c>
      <c r="H283">
        <v>0</v>
      </c>
      <c r="I283" s="20">
        <v>209590</v>
      </c>
      <c r="J283" s="21">
        <v>1</v>
      </c>
      <c r="K283" s="20">
        <v>244439</v>
      </c>
      <c r="L283" s="20">
        <v>209590</v>
      </c>
      <c r="M283" s="20">
        <v>244439</v>
      </c>
      <c r="N283" s="20">
        <v>34849</v>
      </c>
    </row>
    <row r="284" spans="1:14" x14ac:dyDescent="0.3">
      <c r="A284" s="19">
        <v>45208</v>
      </c>
      <c r="B284" t="s">
        <v>292</v>
      </c>
      <c r="C284" t="s">
        <v>743</v>
      </c>
      <c r="D284" t="s">
        <v>744</v>
      </c>
      <c r="E284" t="s">
        <v>801</v>
      </c>
      <c r="F284" t="s">
        <v>810</v>
      </c>
      <c r="G284" t="s">
        <v>813</v>
      </c>
      <c r="H284">
        <v>0</v>
      </c>
      <c r="I284" s="20">
        <v>106061</v>
      </c>
      <c r="J284" s="21">
        <v>1</v>
      </c>
      <c r="K284" s="20">
        <v>119801</v>
      </c>
      <c r="L284" s="20">
        <v>106061</v>
      </c>
      <c r="M284" s="20">
        <v>119801</v>
      </c>
      <c r="N284" s="20">
        <v>13740</v>
      </c>
    </row>
    <row r="285" spans="1:14" x14ac:dyDescent="0.3">
      <c r="A285" s="19">
        <v>45209</v>
      </c>
      <c r="B285" t="s">
        <v>293</v>
      </c>
      <c r="C285" t="s">
        <v>743</v>
      </c>
      <c r="D285" t="s">
        <v>744</v>
      </c>
      <c r="E285" t="s">
        <v>801</v>
      </c>
      <c r="F285" t="s">
        <v>810</v>
      </c>
      <c r="G285" t="s">
        <v>822</v>
      </c>
      <c r="H285">
        <v>0.06</v>
      </c>
      <c r="I285" s="20">
        <v>66449</v>
      </c>
      <c r="J285" s="21">
        <v>4</v>
      </c>
      <c r="K285" s="20">
        <v>78333</v>
      </c>
      <c r="L285" s="20">
        <v>265796</v>
      </c>
      <c r="M285" s="20">
        <v>294532.07999999996</v>
      </c>
      <c r="N285" s="20">
        <v>28736.079999999958</v>
      </c>
    </row>
    <row r="286" spans="1:14" x14ac:dyDescent="0.3">
      <c r="A286" s="19">
        <v>45210</v>
      </c>
      <c r="B286" t="s">
        <v>294</v>
      </c>
      <c r="C286" t="s">
        <v>743</v>
      </c>
      <c r="D286" t="s">
        <v>745</v>
      </c>
      <c r="E286" t="s">
        <v>812</v>
      </c>
      <c r="F286" t="s">
        <v>805</v>
      </c>
      <c r="G286" t="s">
        <v>824</v>
      </c>
      <c r="H286">
        <v>0</v>
      </c>
      <c r="I286" s="20">
        <v>169128</v>
      </c>
      <c r="J286" s="21">
        <v>8</v>
      </c>
      <c r="K286" s="20">
        <v>187997</v>
      </c>
      <c r="L286" s="20">
        <v>1353024</v>
      </c>
      <c r="M286" s="20">
        <v>1503976</v>
      </c>
      <c r="N286" s="20">
        <v>150952</v>
      </c>
    </row>
    <row r="287" spans="1:14" x14ac:dyDescent="0.3">
      <c r="A287" s="19">
        <v>45211</v>
      </c>
      <c r="B287" t="s">
        <v>295</v>
      </c>
      <c r="C287" t="s">
        <v>742</v>
      </c>
      <c r="D287" t="s">
        <v>745</v>
      </c>
      <c r="E287" t="s">
        <v>801</v>
      </c>
      <c r="F287" t="s">
        <v>805</v>
      </c>
      <c r="G287" t="s">
        <v>820</v>
      </c>
      <c r="H287">
        <v>0</v>
      </c>
      <c r="I287" s="20">
        <v>54855</v>
      </c>
      <c r="J287" s="21">
        <v>6</v>
      </c>
      <c r="K287" s="20">
        <v>66142</v>
      </c>
      <c r="L287" s="20">
        <v>329130</v>
      </c>
      <c r="M287" s="20">
        <v>396852</v>
      </c>
      <c r="N287" s="20">
        <v>67722</v>
      </c>
    </row>
    <row r="288" spans="1:14" x14ac:dyDescent="0.3">
      <c r="A288" s="19">
        <v>45212</v>
      </c>
      <c r="B288" t="s">
        <v>296</v>
      </c>
      <c r="C288" t="s">
        <v>743</v>
      </c>
      <c r="D288" t="s">
        <v>745</v>
      </c>
      <c r="E288" t="s">
        <v>808</v>
      </c>
      <c r="F288" t="s">
        <v>802</v>
      </c>
      <c r="G288" t="s">
        <v>803</v>
      </c>
      <c r="H288">
        <v>0</v>
      </c>
      <c r="I288" s="20">
        <v>92293</v>
      </c>
      <c r="J288" s="21">
        <v>1</v>
      </c>
      <c r="K288" s="20">
        <v>112275</v>
      </c>
      <c r="L288" s="20">
        <v>92293</v>
      </c>
      <c r="M288" s="20">
        <v>112275</v>
      </c>
      <c r="N288" s="20">
        <v>19982</v>
      </c>
    </row>
    <row r="289" spans="1:14" x14ac:dyDescent="0.3">
      <c r="A289" s="19">
        <v>45213</v>
      </c>
      <c r="B289" t="s">
        <v>297</v>
      </c>
      <c r="C289" t="s">
        <v>743</v>
      </c>
      <c r="D289" t="s">
        <v>745</v>
      </c>
      <c r="E289" t="s">
        <v>812</v>
      </c>
      <c r="F289" t="s">
        <v>810</v>
      </c>
      <c r="G289" t="s">
        <v>804</v>
      </c>
      <c r="H289">
        <v>0</v>
      </c>
      <c r="I289" s="20">
        <v>38942</v>
      </c>
      <c r="J289" s="21">
        <v>2</v>
      </c>
      <c r="K289" s="20">
        <v>42958</v>
      </c>
      <c r="L289" s="20">
        <v>77884</v>
      </c>
      <c r="M289" s="20">
        <v>85916</v>
      </c>
      <c r="N289" s="20">
        <v>8032</v>
      </c>
    </row>
    <row r="290" spans="1:14" x14ac:dyDescent="0.3">
      <c r="A290" s="19">
        <v>45214</v>
      </c>
      <c r="B290" t="s">
        <v>298</v>
      </c>
      <c r="C290" t="s">
        <v>743</v>
      </c>
      <c r="D290" t="s">
        <v>745</v>
      </c>
      <c r="E290" t="s">
        <v>812</v>
      </c>
      <c r="F290" t="s">
        <v>810</v>
      </c>
      <c r="G290" t="s">
        <v>820</v>
      </c>
      <c r="H290">
        <v>0</v>
      </c>
      <c r="I290" s="20">
        <v>141942</v>
      </c>
      <c r="J290" s="21">
        <v>2</v>
      </c>
      <c r="K290" s="20">
        <v>158138</v>
      </c>
      <c r="L290" s="20">
        <v>283884</v>
      </c>
      <c r="M290" s="20">
        <v>316276</v>
      </c>
      <c r="N290" s="20">
        <v>32392</v>
      </c>
    </row>
    <row r="291" spans="1:14" x14ac:dyDescent="0.3">
      <c r="A291" s="19">
        <v>45215</v>
      </c>
      <c r="B291" t="s">
        <v>299</v>
      </c>
      <c r="C291" t="s">
        <v>743</v>
      </c>
      <c r="D291" t="s">
        <v>744</v>
      </c>
      <c r="E291" t="s">
        <v>801</v>
      </c>
      <c r="F291" t="s">
        <v>805</v>
      </c>
      <c r="G291" t="s">
        <v>819</v>
      </c>
      <c r="H291">
        <v>0</v>
      </c>
      <c r="I291" s="20">
        <v>168085</v>
      </c>
      <c r="J291" s="21">
        <v>5</v>
      </c>
      <c r="K291" s="20">
        <v>186365</v>
      </c>
      <c r="L291" s="20">
        <v>840425</v>
      </c>
      <c r="M291" s="20">
        <v>931825</v>
      </c>
      <c r="N291" s="20">
        <v>91400</v>
      </c>
    </row>
    <row r="292" spans="1:14" x14ac:dyDescent="0.3">
      <c r="A292" s="19">
        <v>45216</v>
      </c>
      <c r="B292" t="s">
        <v>300</v>
      </c>
      <c r="C292" t="s">
        <v>742</v>
      </c>
      <c r="D292" t="s">
        <v>745</v>
      </c>
      <c r="E292" t="s">
        <v>808</v>
      </c>
      <c r="F292" t="s">
        <v>802</v>
      </c>
      <c r="G292" t="s">
        <v>806</v>
      </c>
      <c r="H292">
        <v>0</v>
      </c>
      <c r="I292" s="20">
        <v>218676</v>
      </c>
      <c r="J292" s="21">
        <v>2</v>
      </c>
      <c r="K292" s="20">
        <v>249676</v>
      </c>
      <c r="L292" s="20">
        <v>437352</v>
      </c>
      <c r="M292" s="20">
        <v>499352</v>
      </c>
      <c r="N292" s="20">
        <v>62000</v>
      </c>
    </row>
    <row r="293" spans="1:14" x14ac:dyDescent="0.3">
      <c r="A293" s="19">
        <v>45217</v>
      </c>
      <c r="B293" t="s">
        <v>301</v>
      </c>
      <c r="C293" t="s">
        <v>743</v>
      </c>
      <c r="D293" t="s">
        <v>744</v>
      </c>
      <c r="E293" t="s">
        <v>812</v>
      </c>
      <c r="F293" t="s">
        <v>802</v>
      </c>
      <c r="G293" t="s">
        <v>803</v>
      </c>
      <c r="H293">
        <v>0</v>
      </c>
      <c r="I293" s="20">
        <v>94398</v>
      </c>
      <c r="J293" s="21">
        <v>3</v>
      </c>
      <c r="K293" s="20">
        <v>105520</v>
      </c>
      <c r="L293" s="20">
        <v>283194</v>
      </c>
      <c r="M293" s="20">
        <v>316560</v>
      </c>
      <c r="N293" s="20">
        <v>33366</v>
      </c>
    </row>
    <row r="294" spans="1:14" x14ac:dyDescent="0.3">
      <c r="A294" s="19">
        <v>45218</v>
      </c>
      <c r="B294" t="s">
        <v>302</v>
      </c>
      <c r="C294" t="s">
        <v>743</v>
      </c>
      <c r="D294" t="s">
        <v>744</v>
      </c>
      <c r="E294" t="s">
        <v>812</v>
      </c>
      <c r="F294" t="s">
        <v>802</v>
      </c>
      <c r="G294" t="s">
        <v>819</v>
      </c>
      <c r="H294">
        <v>0</v>
      </c>
      <c r="I294" s="20">
        <v>259959</v>
      </c>
      <c r="J294" s="21">
        <v>2</v>
      </c>
      <c r="K294" s="20">
        <v>315487</v>
      </c>
      <c r="L294" s="20">
        <v>519918</v>
      </c>
      <c r="M294" s="20">
        <v>630974</v>
      </c>
      <c r="N294" s="20">
        <v>111056</v>
      </c>
    </row>
    <row r="295" spans="1:14" x14ac:dyDescent="0.3">
      <c r="A295" s="19">
        <v>45219</v>
      </c>
      <c r="B295" t="s">
        <v>303</v>
      </c>
      <c r="C295" t="s">
        <v>743</v>
      </c>
      <c r="D295" t="s">
        <v>745</v>
      </c>
      <c r="E295" t="s">
        <v>812</v>
      </c>
      <c r="F295" t="s">
        <v>805</v>
      </c>
      <c r="G295" t="s">
        <v>814</v>
      </c>
      <c r="H295">
        <v>0.06</v>
      </c>
      <c r="I295" s="20">
        <v>217637</v>
      </c>
      <c r="J295" s="21">
        <v>1</v>
      </c>
      <c r="K295" s="20">
        <v>260977</v>
      </c>
      <c r="L295" s="20">
        <v>217637</v>
      </c>
      <c r="M295" s="20">
        <v>245318.37999999998</v>
      </c>
      <c r="N295" s="20">
        <v>27681.379999999976</v>
      </c>
    </row>
    <row r="296" spans="1:14" x14ac:dyDescent="0.3">
      <c r="A296" s="19">
        <v>45220</v>
      </c>
      <c r="B296" t="s">
        <v>304</v>
      </c>
      <c r="C296" t="s">
        <v>743</v>
      </c>
      <c r="D296" t="s">
        <v>745</v>
      </c>
      <c r="E296" t="s">
        <v>801</v>
      </c>
      <c r="F296" t="s">
        <v>805</v>
      </c>
      <c r="G296" t="s">
        <v>818</v>
      </c>
      <c r="H296">
        <v>0</v>
      </c>
      <c r="I296" s="20">
        <v>228452</v>
      </c>
      <c r="J296" s="21">
        <v>3</v>
      </c>
      <c r="K296" s="20">
        <v>256224</v>
      </c>
      <c r="L296" s="20">
        <v>685356</v>
      </c>
      <c r="M296" s="20">
        <v>768672</v>
      </c>
      <c r="N296" s="20">
        <v>83316</v>
      </c>
    </row>
    <row r="297" spans="1:14" x14ac:dyDescent="0.3">
      <c r="A297" s="19">
        <v>45221</v>
      </c>
      <c r="B297" t="s">
        <v>305</v>
      </c>
      <c r="C297" t="s">
        <v>742</v>
      </c>
      <c r="D297" t="s">
        <v>745</v>
      </c>
      <c r="E297" t="s">
        <v>808</v>
      </c>
      <c r="F297" t="s">
        <v>805</v>
      </c>
      <c r="G297" t="s">
        <v>818</v>
      </c>
      <c r="H297">
        <v>0</v>
      </c>
      <c r="I297" s="20">
        <v>183440</v>
      </c>
      <c r="J297" s="21">
        <v>6</v>
      </c>
      <c r="K297" s="20">
        <v>206449</v>
      </c>
      <c r="L297" s="20">
        <v>1100640</v>
      </c>
      <c r="M297" s="20">
        <v>1238694</v>
      </c>
      <c r="N297" s="20">
        <v>138054</v>
      </c>
    </row>
    <row r="298" spans="1:14" x14ac:dyDescent="0.3">
      <c r="A298" s="19">
        <v>45222</v>
      </c>
      <c r="B298" t="s">
        <v>306</v>
      </c>
      <c r="C298" t="s">
        <v>743</v>
      </c>
      <c r="D298" t="s">
        <v>745</v>
      </c>
      <c r="E298" t="s">
        <v>801</v>
      </c>
      <c r="F298" t="s">
        <v>802</v>
      </c>
      <c r="G298" t="s">
        <v>806</v>
      </c>
      <c r="H298">
        <v>0</v>
      </c>
      <c r="I298" s="20">
        <v>212543</v>
      </c>
      <c r="J298" s="21">
        <v>8</v>
      </c>
      <c r="K298" s="20">
        <v>253283</v>
      </c>
      <c r="L298" s="20">
        <v>1700344</v>
      </c>
      <c r="M298" s="20">
        <v>2026264</v>
      </c>
      <c r="N298" s="20">
        <v>325920</v>
      </c>
    </row>
    <row r="299" spans="1:14" x14ac:dyDescent="0.3">
      <c r="A299" s="19">
        <v>45223</v>
      </c>
      <c r="B299" t="s">
        <v>307</v>
      </c>
      <c r="C299" t="s">
        <v>742</v>
      </c>
      <c r="D299" t="s">
        <v>744</v>
      </c>
      <c r="E299" t="s">
        <v>808</v>
      </c>
      <c r="F299" t="s">
        <v>810</v>
      </c>
      <c r="G299" t="s">
        <v>811</v>
      </c>
      <c r="H299">
        <v>0</v>
      </c>
      <c r="I299" s="20">
        <v>213720</v>
      </c>
      <c r="J299" s="21">
        <v>3</v>
      </c>
      <c r="K299" s="20">
        <v>246797</v>
      </c>
      <c r="L299" s="20">
        <v>641160</v>
      </c>
      <c r="M299" s="20">
        <v>740391</v>
      </c>
      <c r="N299" s="20">
        <v>99231</v>
      </c>
    </row>
    <row r="300" spans="1:14" x14ac:dyDescent="0.3">
      <c r="A300" s="19">
        <v>45224</v>
      </c>
      <c r="B300" t="s">
        <v>308</v>
      </c>
      <c r="C300" t="s">
        <v>742</v>
      </c>
      <c r="D300" t="s">
        <v>744</v>
      </c>
      <c r="E300" t="s">
        <v>808</v>
      </c>
      <c r="F300" t="s">
        <v>810</v>
      </c>
      <c r="G300" t="s">
        <v>804</v>
      </c>
      <c r="H300">
        <v>0</v>
      </c>
      <c r="I300" s="20">
        <v>30876</v>
      </c>
      <c r="J300" s="21">
        <v>6</v>
      </c>
      <c r="K300" s="20">
        <v>36143</v>
      </c>
      <c r="L300" s="20">
        <v>185256</v>
      </c>
      <c r="M300" s="20">
        <v>216858</v>
      </c>
      <c r="N300" s="20">
        <v>31602</v>
      </c>
    </row>
    <row r="301" spans="1:14" x14ac:dyDescent="0.3">
      <c r="A301" s="19">
        <v>45225</v>
      </c>
      <c r="B301" t="s">
        <v>309</v>
      </c>
      <c r="C301" t="s">
        <v>743</v>
      </c>
      <c r="D301" t="s">
        <v>744</v>
      </c>
      <c r="E301" t="s">
        <v>812</v>
      </c>
      <c r="F301" t="s">
        <v>802</v>
      </c>
      <c r="G301" t="s">
        <v>824</v>
      </c>
      <c r="H301">
        <v>0</v>
      </c>
      <c r="I301" s="20">
        <v>138483</v>
      </c>
      <c r="J301" s="21">
        <v>3</v>
      </c>
      <c r="K301" s="20">
        <v>153603</v>
      </c>
      <c r="L301" s="20">
        <v>415449</v>
      </c>
      <c r="M301" s="20">
        <v>460809</v>
      </c>
      <c r="N301" s="20">
        <v>45360</v>
      </c>
    </row>
    <row r="302" spans="1:14" x14ac:dyDescent="0.3">
      <c r="A302" s="19">
        <v>45226</v>
      </c>
      <c r="B302" t="s">
        <v>310</v>
      </c>
      <c r="C302" t="s">
        <v>743</v>
      </c>
      <c r="D302" t="s">
        <v>745</v>
      </c>
      <c r="E302" t="s">
        <v>801</v>
      </c>
      <c r="F302" t="s">
        <v>810</v>
      </c>
      <c r="G302" t="s">
        <v>824</v>
      </c>
      <c r="H302">
        <v>0</v>
      </c>
      <c r="I302" s="20">
        <v>138109</v>
      </c>
      <c r="J302" s="21">
        <v>5</v>
      </c>
      <c r="K302" s="20">
        <v>167962</v>
      </c>
      <c r="L302" s="20">
        <v>690545</v>
      </c>
      <c r="M302" s="20">
        <v>839810</v>
      </c>
      <c r="N302" s="20">
        <v>149265</v>
      </c>
    </row>
    <row r="303" spans="1:14" x14ac:dyDescent="0.3">
      <c r="A303" s="19">
        <v>45227</v>
      </c>
      <c r="B303" t="s">
        <v>311</v>
      </c>
      <c r="C303" t="s">
        <v>742</v>
      </c>
      <c r="D303" t="s">
        <v>745</v>
      </c>
      <c r="E303" t="s">
        <v>812</v>
      </c>
      <c r="F303" t="s">
        <v>802</v>
      </c>
      <c r="G303" t="s">
        <v>809</v>
      </c>
      <c r="H303">
        <v>0</v>
      </c>
      <c r="I303" s="20">
        <v>79297</v>
      </c>
      <c r="J303" s="21">
        <v>6</v>
      </c>
      <c r="K303" s="20">
        <v>91674</v>
      </c>
      <c r="L303" s="20">
        <v>475782</v>
      </c>
      <c r="M303" s="20">
        <v>550044</v>
      </c>
      <c r="N303" s="20">
        <v>74262</v>
      </c>
    </row>
    <row r="304" spans="1:14" x14ac:dyDescent="0.3">
      <c r="A304" s="19">
        <v>45228</v>
      </c>
      <c r="B304" t="s">
        <v>312</v>
      </c>
      <c r="C304" t="s">
        <v>743</v>
      </c>
      <c r="D304" t="s">
        <v>744</v>
      </c>
      <c r="E304" t="s">
        <v>808</v>
      </c>
      <c r="F304" t="s">
        <v>810</v>
      </c>
      <c r="G304" t="s">
        <v>818</v>
      </c>
      <c r="H304">
        <v>0</v>
      </c>
      <c r="I304" s="20">
        <v>126727</v>
      </c>
      <c r="J304" s="21">
        <v>1</v>
      </c>
      <c r="K304" s="20">
        <v>154339</v>
      </c>
      <c r="L304" s="20">
        <v>126727</v>
      </c>
      <c r="M304" s="20">
        <v>154339</v>
      </c>
      <c r="N304" s="20">
        <v>27612</v>
      </c>
    </row>
    <row r="305" spans="1:14" x14ac:dyDescent="0.3">
      <c r="A305" s="19">
        <v>45229</v>
      </c>
      <c r="B305" t="s">
        <v>313</v>
      </c>
      <c r="C305" t="s">
        <v>742</v>
      </c>
      <c r="D305" t="s">
        <v>744</v>
      </c>
      <c r="E305" t="s">
        <v>808</v>
      </c>
      <c r="F305" t="s">
        <v>805</v>
      </c>
      <c r="G305" t="s">
        <v>817</v>
      </c>
      <c r="H305">
        <v>0</v>
      </c>
      <c r="I305" s="20">
        <v>237741</v>
      </c>
      <c r="J305" s="21">
        <v>1</v>
      </c>
      <c r="K305" s="20">
        <v>263161</v>
      </c>
      <c r="L305" s="20">
        <v>237741</v>
      </c>
      <c r="M305" s="20">
        <v>263161</v>
      </c>
      <c r="N305" s="20">
        <v>25420</v>
      </c>
    </row>
    <row r="306" spans="1:14" x14ac:dyDescent="0.3">
      <c r="A306" s="19">
        <v>45230</v>
      </c>
      <c r="B306" t="s">
        <v>314</v>
      </c>
      <c r="C306" t="s">
        <v>743</v>
      </c>
      <c r="D306" t="s">
        <v>744</v>
      </c>
      <c r="E306" t="s">
        <v>801</v>
      </c>
      <c r="F306" t="s">
        <v>805</v>
      </c>
      <c r="G306" t="s">
        <v>822</v>
      </c>
      <c r="H306">
        <v>0</v>
      </c>
      <c r="I306" s="20">
        <v>51420</v>
      </c>
      <c r="J306" s="21">
        <v>7</v>
      </c>
      <c r="K306" s="20">
        <v>61307</v>
      </c>
      <c r="L306" s="20">
        <v>359940</v>
      </c>
      <c r="M306" s="20">
        <v>429149</v>
      </c>
      <c r="N306" s="20">
        <v>69209</v>
      </c>
    </row>
    <row r="307" spans="1:14" x14ac:dyDescent="0.3">
      <c r="A307" s="19">
        <v>45231</v>
      </c>
      <c r="B307" t="s">
        <v>315</v>
      </c>
      <c r="C307" t="s">
        <v>743</v>
      </c>
      <c r="D307" t="s">
        <v>745</v>
      </c>
      <c r="E307" t="s">
        <v>808</v>
      </c>
      <c r="F307" t="s">
        <v>802</v>
      </c>
      <c r="G307" t="s">
        <v>821</v>
      </c>
      <c r="H307">
        <v>0</v>
      </c>
      <c r="I307" s="20">
        <v>54659</v>
      </c>
      <c r="J307" s="21">
        <v>3</v>
      </c>
      <c r="K307" s="20">
        <v>61183</v>
      </c>
      <c r="L307" s="20">
        <v>163977</v>
      </c>
      <c r="M307" s="20">
        <v>183549</v>
      </c>
      <c r="N307" s="20">
        <v>19572</v>
      </c>
    </row>
    <row r="308" spans="1:14" x14ac:dyDescent="0.3">
      <c r="A308" s="19">
        <v>45232</v>
      </c>
      <c r="B308" t="s">
        <v>316</v>
      </c>
      <c r="C308" t="s">
        <v>742</v>
      </c>
      <c r="D308" t="s">
        <v>744</v>
      </c>
      <c r="E308" t="s">
        <v>801</v>
      </c>
      <c r="F308" t="s">
        <v>810</v>
      </c>
      <c r="G308" t="s">
        <v>821</v>
      </c>
      <c r="H308">
        <v>0</v>
      </c>
      <c r="I308" s="20">
        <v>38222</v>
      </c>
      <c r="J308" s="21">
        <v>6</v>
      </c>
      <c r="K308" s="20">
        <v>42240</v>
      </c>
      <c r="L308" s="20">
        <v>229332</v>
      </c>
      <c r="M308" s="20">
        <v>253440</v>
      </c>
      <c r="N308" s="20">
        <v>24108</v>
      </c>
    </row>
    <row r="309" spans="1:14" x14ac:dyDescent="0.3">
      <c r="A309" s="19">
        <v>45233</v>
      </c>
      <c r="B309" t="s">
        <v>317</v>
      </c>
      <c r="C309" t="s">
        <v>743</v>
      </c>
      <c r="D309" t="s">
        <v>744</v>
      </c>
      <c r="E309" t="s">
        <v>808</v>
      </c>
      <c r="F309" t="s">
        <v>802</v>
      </c>
      <c r="G309" t="s">
        <v>809</v>
      </c>
      <c r="H309">
        <v>0</v>
      </c>
      <c r="I309" s="20">
        <v>117378</v>
      </c>
      <c r="J309" s="21">
        <v>8</v>
      </c>
      <c r="K309" s="20">
        <v>132758</v>
      </c>
      <c r="L309" s="20">
        <v>939024</v>
      </c>
      <c r="M309" s="20">
        <v>1062064</v>
      </c>
      <c r="N309" s="20">
        <v>123040</v>
      </c>
    </row>
    <row r="310" spans="1:14" x14ac:dyDescent="0.3">
      <c r="A310" s="19">
        <v>45234</v>
      </c>
      <c r="B310" t="s">
        <v>318</v>
      </c>
      <c r="C310" t="s">
        <v>743</v>
      </c>
      <c r="D310" t="s">
        <v>745</v>
      </c>
      <c r="E310" t="s">
        <v>801</v>
      </c>
      <c r="F310" t="s">
        <v>805</v>
      </c>
      <c r="G310" t="s">
        <v>804</v>
      </c>
      <c r="H310">
        <v>0</v>
      </c>
      <c r="I310" s="20">
        <v>49752</v>
      </c>
      <c r="J310" s="21">
        <v>1</v>
      </c>
      <c r="K310" s="20">
        <v>59908</v>
      </c>
      <c r="L310" s="20">
        <v>49752</v>
      </c>
      <c r="M310" s="20">
        <v>59908</v>
      </c>
      <c r="N310" s="20">
        <v>10156</v>
      </c>
    </row>
    <row r="311" spans="1:14" x14ac:dyDescent="0.3">
      <c r="A311" s="19">
        <v>45235</v>
      </c>
      <c r="B311" t="s">
        <v>319</v>
      </c>
      <c r="C311" t="s">
        <v>743</v>
      </c>
      <c r="D311" t="s">
        <v>744</v>
      </c>
      <c r="E311" t="s">
        <v>812</v>
      </c>
      <c r="F311" t="s">
        <v>810</v>
      </c>
      <c r="G311" t="s">
        <v>806</v>
      </c>
      <c r="H311">
        <v>0</v>
      </c>
      <c r="I311" s="20">
        <v>329987</v>
      </c>
      <c r="J311" s="21">
        <v>7</v>
      </c>
      <c r="K311" s="20">
        <v>397703</v>
      </c>
      <c r="L311" s="20">
        <v>2309909</v>
      </c>
      <c r="M311" s="20">
        <v>2783921</v>
      </c>
      <c r="N311" s="20">
        <v>474012</v>
      </c>
    </row>
    <row r="312" spans="1:14" x14ac:dyDescent="0.3">
      <c r="A312" s="19">
        <v>45236</v>
      </c>
      <c r="B312" t="s">
        <v>320</v>
      </c>
      <c r="C312" t="s">
        <v>743</v>
      </c>
      <c r="D312" t="s">
        <v>744</v>
      </c>
      <c r="E312" t="s">
        <v>808</v>
      </c>
      <c r="F312" t="s">
        <v>802</v>
      </c>
      <c r="G312" t="s">
        <v>809</v>
      </c>
      <c r="H312">
        <v>0</v>
      </c>
      <c r="I312" s="20">
        <v>136148</v>
      </c>
      <c r="J312" s="21">
        <v>5</v>
      </c>
      <c r="K312" s="20">
        <v>150159</v>
      </c>
      <c r="L312" s="20">
        <v>680740</v>
      </c>
      <c r="M312" s="20">
        <v>750795</v>
      </c>
      <c r="N312" s="20">
        <v>70055</v>
      </c>
    </row>
    <row r="313" spans="1:14" x14ac:dyDescent="0.3">
      <c r="A313" s="19">
        <v>45237</v>
      </c>
      <c r="B313" t="s">
        <v>321</v>
      </c>
      <c r="C313" t="s">
        <v>742</v>
      </c>
      <c r="D313" t="s">
        <v>744</v>
      </c>
      <c r="E313" t="s">
        <v>812</v>
      </c>
      <c r="F313" t="s">
        <v>810</v>
      </c>
      <c r="G313" t="s">
        <v>819</v>
      </c>
      <c r="H313">
        <v>0</v>
      </c>
      <c r="I313" s="20">
        <v>234548</v>
      </c>
      <c r="J313" s="21">
        <v>2</v>
      </c>
      <c r="K313" s="20">
        <v>279563</v>
      </c>
      <c r="L313" s="20">
        <v>469096</v>
      </c>
      <c r="M313" s="20">
        <v>559126</v>
      </c>
      <c r="N313" s="20">
        <v>90030</v>
      </c>
    </row>
    <row r="314" spans="1:14" x14ac:dyDescent="0.3">
      <c r="A314" s="19">
        <v>45238</v>
      </c>
      <c r="B314" t="s">
        <v>322</v>
      </c>
      <c r="C314" t="s">
        <v>742</v>
      </c>
      <c r="D314" t="s">
        <v>744</v>
      </c>
      <c r="E314" t="s">
        <v>801</v>
      </c>
      <c r="F314" t="s">
        <v>805</v>
      </c>
      <c r="G314" t="s">
        <v>824</v>
      </c>
      <c r="H314">
        <v>0</v>
      </c>
      <c r="I314" s="20">
        <v>73064</v>
      </c>
      <c r="J314" s="21">
        <v>5</v>
      </c>
      <c r="K314" s="20">
        <v>87654</v>
      </c>
      <c r="L314" s="20">
        <v>365320</v>
      </c>
      <c r="M314" s="20">
        <v>438270</v>
      </c>
      <c r="N314" s="20">
        <v>72950</v>
      </c>
    </row>
    <row r="315" spans="1:14" x14ac:dyDescent="0.3">
      <c r="A315" s="19">
        <v>45239</v>
      </c>
      <c r="B315" t="s">
        <v>323</v>
      </c>
      <c r="C315" t="s">
        <v>742</v>
      </c>
      <c r="D315" t="s">
        <v>744</v>
      </c>
      <c r="E315" t="s">
        <v>801</v>
      </c>
      <c r="F315" t="s">
        <v>802</v>
      </c>
      <c r="G315" t="s">
        <v>809</v>
      </c>
      <c r="H315">
        <v>0</v>
      </c>
      <c r="I315" s="20">
        <v>225885</v>
      </c>
      <c r="J315" s="21">
        <v>2</v>
      </c>
      <c r="K315" s="20">
        <v>274138</v>
      </c>
      <c r="L315" s="20">
        <v>451770</v>
      </c>
      <c r="M315" s="20">
        <v>548276</v>
      </c>
      <c r="N315" s="20">
        <v>96506</v>
      </c>
    </row>
    <row r="316" spans="1:14" x14ac:dyDescent="0.3">
      <c r="A316" s="19">
        <v>45240</v>
      </c>
      <c r="B316" t="s">
        <v>324</v>
      </c>
      <c r="C316" t="s">
        <v>743</v>
      </c>
      <c r="D316" t="s">
        <v>745</v>
      </c>
      <c r="E316" t="s">
        <v>812</v>
      </c>
      <c r="F316" t="s">
        <v>802</v>
      </c>
      <c r="G316" t="s">
        <v>824</v>
      </c>
      <c r="H316">
        <v>0</v>
      </c>
      <c r="I316" s="20">
        <v>193165</v>
      </c>
      <c r="J316" s="21">
        <v>7</v>
      </c>
      <c r="K316" s="20">
        <v>224598</v>
      </c>
      <c r="L316" s="20">
        <v>1352155</v>
      </c>
      <c r="M316" s="20">
        <v>1572186</v>
      </c>
      <c r="N316" s="20">
        <v>220031</v>
      </c>
    </row>
    <row r="317" spans="1:14" x14ac:dyDescent="0.3">
      <c r="A317" s="19">
        <v>45241</v>
      </c>
      <c r="B317" t="s">
        <v>325</v>
      </c>
      <c r="C317" t="s">
        <v>743</v>
      </c>
      <c r="D317" t="s">
        <v>744</v>
      </c>
      <c r="E317" t="s">
        <v>808</v>
      </c>
      <c r="F317" t="s">
        <v>802</v>
      </c>
      <c r="G317" t="s">
        <v>820</v>
      </c>
      <c r="H317">
        <v>0.06</v>
      </c>
      <c r="I317" s="20">
        <v>139965</v>
      </c>
      <c r="J317" s="21">
        <v>3</v>
      </c>
      <c r="K317" s="20">
        <v>167910</v>
      </c>
      <c r="L317" s="20">
        <v>419895</v>
      </c>
      <c r="M317" s="20">
        <v>473506.19999999995</v>
      </c>
      <c r="N317" s="20">
        <v>53611.199999999953</v>
      </c>
    </row>
    <row r="318" spans="1:14" x14ac:dyDescent="0.3">
      <c r="A318" s="19">
        <v>45242</v>
      </c>
      <c r="B318" t="s">
        <v>326</v>
      </c>
      <c r="C318" t="s">
        <v>743</v>
      </c>
      <c r="D318" t="s">
        <v>744</v>
      </c>
      <c r="E318" t="s">
        <v>801</v>
      </c>
      <c r="F318" t="s">
        <v>810</v>
      </c>
      <c r="G318" t="s">
        <v>824</v>
      </c>
      <c r="H318">
        <v>0</v>
      </c>
      <c r="I318" s="20">
        <v>143516</v>
      </c>
      <c r="J318" s="21">
        <v>1</v>
      </c>
      <c r="K318" s="20">
        <v>172860</v>
      </c>
      <c r="L318" s="20">
        <v>143516</v>
      </c>
      <c r="M318" s="20">
        <v>172860</v>
      </c>
      <c r="N318" s="20">
        <v>29344</v>
      </c>
    </row>
    <row r="319" spans="1:14" x14ac:dyDescent="0.3">
      <c r="A319" s="19">
        <v>45243</v>
      </c>
      <c r="B319" t="s">
        <v>327</v>
      </c>
      <c r="C319" t="s">
        <v>743</v>
      </c>
      <c r="D319" t="s">
        <v>744</v>
      </c>
      <c r="E319" t="s">
        <v>801</v>
      </c>
      <c r="F319" t="s">
        <v>805</v>
      </c>
      <c r="G319" t="s">
        <v>819</v>
      </c>
      <c r="H319">
        <v>0</v>
      </c>
      <c r="I319" s="20">
        <v>252839</v>
      </c>
      <c r="J319" s="21">
        <v>5</v>
      </c>
      <c r="K319" s="20">
        <v>300967</v>
      </c>
      <c r="L319" s="20">
        <v>1264195</v>
      </c>
      <c r="M319" s="20">
        <v>1504835</v>
      </c>
      <c r="N319" s="20">
        <v>240640</v>
      </c>
    </row>
    <row r="320" spans="1:14" x14ac:dyDescent="0.3">
      <c r="A320" s="19">
        <v>45244</v>
      </c>
      <c r="B320" t="s">
        <v>328</v>
      </c>
      <c r="C320" t="s">
        <v>742</v>
      </c>
      <c r="D320" t="s">
        <v>745</v>
      </c>
      <c r="E320" t="s">
        <v>808</v>
      </c>
      <c r="F320" t="s">
        <v>810</v>
      </c>
      <c r="G320" t="s">
        <v>817</v>
      </c>
      <c r="H320">
        <v>0</v>
      </c>
      <c r="I320" s="20">
        <v>197143</v>
      </c>
      <c r="J320" s="21">
        <v>5</v>
      </c>
      <c r="K320" s="20">
        <v>239216</v>
      </c>
      <c r="L320" s="20">
        <v>985715</v>
      </c>
      <c r="M320" s="20">
        <v>1196080</v>
      </c>
      <c r="N320" s="20">
        <v>210365</v>
      </c>
    </row>
    <row r="321" spans="1:14" x14ac:dyDescent="0.3">
      <c r="A321" s="19">
        <v>45245</v>
      </c>
      <c r="B321" t="s">
        <v>329</v>
      </c>
      <c r="C321" t="s">
        <v>742</v>
      </c>
      <c r="D321" t="s">
        <v>745</v>
      </c>
      <c r="E321" t="s">
        <v>812</v>
      </c>
      <c r="F321" t="s">
        <v>805</v>
      </c>
      <c r="G321" t="s">
        <v>822</v>
      </c>
      <c r="H321">
        <v>0</v>
      </c>
      <c r="I321" s="20">
        <v>30848</v>
      </c>
      <c r="J321" s="21">
        <v>5</v>
      </c>
      <c r="K321" s="20">
        <v>34805</v>
      </c>
      <c r="L321" s="20">
        <v>154240</v>
      </c>
      <c r="M321" s="20">
        <v>174025</v>
      </c>
      <c r="N321" s="20">
        <v>19785</v>
      </c>
    </row>
    <row r="322" spans="1:14" x14ac:dyDescent="0.3">
      <c r="A322" s="19">
        <v>45246</v>
      </c>
      <c r="B322" t="s">
        <v>330</v>
      </c>
      <c r="C322" t="s">
        <v>743</v>
      </c>
      <c r="D322" t="s">
        <v>745</v>
      </c>
      <c r="E322" t="s">
        <v>801</v>
      </c>
      <c r="F322" t="s">
        <v>805</v>
      </c>
      <c r="G322" t="s">
        <v>813</v>
      </c>
      <c r="H322">
        <v>0</v>
      </c>
      <c r="I322" s="20">
        <v>293543</v>
      </c>
      <c r="J322" s="21">
        <v>3</v>
      </c>
      <c r="K322" s="20">
        <v>326425</v>
      </c>
      <c r="L322" s="20">
        <v>880629</v>
      </c>
      <c r="M322" s="20">
        <v>979275</v>
      </c>
      <c r="N322" s="20">
        <v>98646</v>
      </c>
    </row>
    <row r="323" spans="1:14" x14ac:dyDescent="0.3">
      <c r="A323" s="19">
        <v>45247</v>
      </c>
      <c r="B323" t="s">
        <v>331</v>
      </c>
      <c r="C323" t="s">
        <v>743</v>
      </c>
      <c r="D323" t="s">
        <v>744</v>
      </c>
      <c r="E323" t="s">
        <v>808</v>
      </c>
      <c r="F323" t="s">
        <v>810</v>
      </c>
      <c r="G323" t="s">
        <v>822</v>
      </c>
      <c r="H323">
        <v>0</v>
      </c>
      <c r="I323" s="20">
        <v>89804</v>
      </c>
      <c r="J323" s="21">
        <v>4</v>
      </c>
      <c r="K323" s="20">
        <v>100616</v>
      </c>
      <c r="L323" s="20">
        <v>359216</v>
      </c>
      <c r="M323" s="20">
        <v>402464</v>
      </c>
      <c r="N323" s="20">
        <v>43248</v>
      </c>
    </row>
    <row r="324" spans="1:14" x14ac:dyDescent="0.3">
      <c r="A324" s="19">
        <v>45248</v>
      </c>
      <c r="B324" t="s">
        <v>332</v>
      </c>
      <c r="C324" t="s">
        <v>743</v>
      </c>
      <c r="D324" t="s">
        <v>744</v>
      </c>
      <c r="E324" t="s">
        <v>808</v>
      </c>
      <c r="F324" t="s">
        <v>802</v>
      </c>
      <c r="G324" t="s">
        <v>807</v>
      </c>
      <c r="H324">
        <v>0</v>
      </c>
      <c r="I324" s="20">
        <v>335311</v>
      </c>
      <c r="J324" s="21">
        <v>8</v>
      </c>
      <c r="K324" s="20">
        <v>377284</v>
      </c>
      <c r="L324" s="20">
        <v>2682488</v>
      </c>
      <c r="M324" s="20">
        <v>3018272</v>
      </c>
      <c r="N324" s="20">
        <v>335784</v>
      </c>
    </row>
    <row r="325" spans="1:14" x14ac:dyDescent="0.3">
      <c r="A325" s="19">
        <v>45249</v>
      </c>
      <c r="B325" t="s">
        <v>333</v>
      </c>
      <c r="C325" t="s">
        <v>743</v>
      </c>
      <c r="D325" t="s">
        <v>744</v>
      </c>
      <c r="E325" t="s">
        <v>801</v>
      </c>
      <c r="F325" t="s">
        <v>802</v>
      </c>
      <c r="G325" t="s">
        <v>804</v>
      </c>
      <c r="H325">
        <v>0</v>
      </c>
      <c r="I325" s="20">
        <v>26263</v>
      </c>
      <c r="J325" s="21">
        <v>4</v>
      </c>
      <c r="K325" s="20">
        <v>31632</v>
      </c>
      <c r="L325" s="20">
        <v>105052</v>
      </c>
      <c r="M325" s="20">
        <v>126528</v>
      </c>
      <c r="N325" s="20">
        <v>21476</v>
      </c>
    </row>
    <row r="326" spans="1:14" x14ac:dyDescent="0.3">
      <c r="A326" s="19">
        <v>45250</v>
      </c>
      <c r="B326" t="s">
        <v>334</v>
      </c>
      <c r="C326" t="s">
        <v>743</v>
      </c>
      <c r="D326" t="s">
        <v>744</v>
      </c>
      <c r="E326" t="s">
        <v>808</v>
      </c>
      <c r="F326" t="s">
        <v>810</v>
      </c>
      <c r="G326" t="s">
        <v>807</v>
      </c>
      <c r="H326">
        <v>0</v>
      </c>
      <c r="I326" s="20">
        <v>318933</v>
      </c>
      <c r="J326" s="21">
        <v>2</v>
      </c>
      <c r="K326" s="20">
        <v>380392</v>
      </c>
      <c r="L326" s="20">
        <v>637866</v>
      </c>
      <c r="M326" s="20">
        <v>760784</v>
      </c>
      <c r="N326" s="20">
        <v>122918</v>
      </c>
    </row>
    <row r="327" spans="1:14" x14ac:dyDescent="0.3">
      <c r="A327" s="19">
        <v>45251</v>
      </c>
      <c r="B327" t="s">
        <v>335</v>
      </c>
      <c r="C327" t="s">
        <v>743</v>
      </c>
      <c r="D327" t="s">
        <v>744</v>
      </c>
      <c r="E327" t="s">
        <v>812</v>
      </c>
      <c r="F327" t="s">
        <v>802</v>
      </c>
      <c r="G327" t="s">
        <v>814</v>
      </c>
      <c r="H327">
        <v>0</v>
      </c>
      <c r="I327" s="20">
        <v>186910</v>
      </c>
      <c r="J327" s="21">
        <v>2</v>
      </c>
      <c r="K327" s="20">
        <v>209991</v>
      </c>
      <c r="L327" s="20">
        <v>373820</v>
      </c>
      <c r="M327" s="20">
        <v>419982</v>
      </c>
      <c r="N327" s="20">
        <v>46162</v>
      </c>
    </row>
    <row r="328" spans="1:14" x14ac:dyDescent="0.3">
      <c r="A328" s="19">
        <v>45252</v>
      </c>
      <c r="B328" t="s">
        <v>336</v>
      </c>
      <c r="C328" t="s">
        <v>742</v>
      </c>
      <c r="D328" t="s">
        <v>744</v>
      </c>
      <c r="E328" t="s">
        <v>812</v>
      </c>
      <c r="F328" t="s">
        <v>810</v>
      </c>
      <c r="G328" t="s">
        <v>821</v>
      </c>
      <c r="H328">
        <v>0</v>
      </c>
      <c r="I328" s="20">
        <v>70306</v>
      </c>
      <c r="J328" s="21">
        <v>6</v>
      </c>
      <c r="K328" s="20">
        <v>79870</v>
      </c>
      <c r="L328" s="20">
        <v>421836</v>
      </c>
      <c r="M328" s="20">
        <v>479220</v>
      </c>
      <c r="N328" s="20">
        <v>57384</v>
      </c>
    </row>
    <row r="329" spans="1:14" x14ac:dyDescent="0.3">
      <c r="A329" s="19">
        <v>45253</v>
      </c>
      <c r="B329" t="s">
        <v>337</v>
      </c>
      <c r="C329" t="s">
        <v>743</v>
      </c>
      <c r="D329" t="s">
        <v>745</v>
      </c>
      <c r="E329" t="s">
        <v>801</v>
      </c>
      <c r="F329" t="s">
        <v>810</v>
      </c>
      <c r="G329" t="s">
        <v>811</v>
      </c>
      <c r="H329">
        <v>0</v>
      </c>
      <c r="I329" s="20">
        <v>209253</v>
      </c>
      <c r="J329" s="21">
        <v>6</v>
      </c>
      <c r="K329" s="20">
        <v>235543</v>
      </c>
      <c r="L329" s="20">
        <v>1255518</v>
      </c>
      <c r="M329" s="20">
        <v>1413258</v>
      </c>
      <c r="N329" s="20">
        <v>157740</v>
      </c>
    </row>
    <row r="330" spans="1:14" x14ac:dyDescent="0.3">
      <c r="A330" s="19">
        <v>45254</v>
      </c>
      <c r="B330" t="s">
        <v>338</v>
      </c>
      <c r="C330" t="s">
        <v>743</v>
      </c>
      <c r="D330" t="s">
        <v>745</v>
      </c>
      <c r="E330" t="s">
        <v>801</v>
      </c>
      <c r="F330" t="s">
        <v>805</v>
      </c>
      <c r="G330" t="s">
        <v>809</v>
      </c>
      <c r="H330">
        <v>7.0000000000000007E-2</v>
      </c>
      <c r="I330" s="20">
        <v>188471</v>
      </c>
      <c r="J330" s="21">
        <v>8</v>
      </c>
      <c r="K330" s="20">
        <v>208028</v>
      </c>
      <c r="L330" s="20">
        <v>1507768</v>
      </c>
      <c r="M330" s="20">
        <v>1547728.3199999998</v>
      </c>
      <c r="N330" s="20">
        <v>39960.319999999832</v>
      </c>
    </row>
    <row r="331" spans="1:14" x14ac:dyDescent="0.3">
      <c r="A331" s="19">
        <v>45255</v>
      </c>
      <c r="B331" t="s">
        <v>339</v>
      </c>
      <c r="C331" t="s">
        <v>743</v>
      </c>
      <c r="D331" t="s">
        <v>745</v>
      </c>
      <c r="E331" t="s">
        <v>801</v>
      </c>
      <c r="F331" t="s">
        <v>802</v>
      </c>
      <c r="G331" t="s">
        <v>804</v>
      </c>
      <c r="H331">
        <v>0</v>
      </c>
      <c r="I331" s="20">
        <v>52183</v>
      </c>
      <c r="J331" s="21">
        <v>5</v>
      </c>
      <c r="K331" s="20">
        <v>59852</v>
      </c>
      <c r="L331" s="20">
        <v>260915</v>
      </c>
      <c r="M331" s="20">
        <v>299260</v>
      </c>
      <c r="N331" s="20">
        <v>38345</v>
      </c>
    </row>
    <row r="332" spans="1:14" x14ac:dyDescent="0.3">
      <c r="A332" s="19">
        <v>45256</v>
      </c>
      <c r="B332" t="s">
        <v>340</v>
      </c>
      <c r="C332" t="s">
        <v>743</v>
      </c>
      <c r="D332" t="s">
        <v>745</v>
      </c>
      <c r="E332" t="s">
        <v>812</v>
      </c>
      <c r="F332" t="s">
        <v>805</v>
      </c>
      <c r="G332" t="s">
        <v>816</v>
      </c>
      <c r="H332">
        <v>0</v>
      </c>
      <c r="I332" s="20">
        <v>250707</v>
      </c>
      <c r="J332" s="21">
        <v>5</v>
      </c>
      <c r="K332" s="20">
        <v>291676</v>
      </c>
      <c r="L332" s="20">
        <v>1253535</v>
      </c>
      <c r="M332" s="20">
        <v>1458380</v>
      </c>
      <c r="N332" s="20">
        <v>204845</v>
      </c>
    </row>
    <row r="333" spans="1:14" x14ac:dyDescent="0.3">
      <c r="A333" s="19">
        <v>45257</v>
      </c>
      <c r="B333" t="s">
        <v>341</v>
      </c>
      <c r="C333" t="s">
        <v>742</v>
      </c>
      <c r="D333" t="s">
        <v>745</v>
      </c>
      <c r="E333" t="s">
        <v>808</v>
      </c>
      <c r="F333" t="s">
        <v>805</v>
      </c>
      <c r="G333" t="s">
        <v>815</v>
      </c>
      <c r="H333">
        <v>0</v>
      </c>
      <c r="I333" s="20">
        <v>216155</v>
      </c>
      <c r="J333" s="21">
        <v>6</v>
      </c>
      <c r="K333" s="20">
        <v>261366</v>
      </c>
      <c r="L333" s="20">
        <v>1296930</v>
      </c>
      <c r="M333" s="20">
        <v>1568196</v>
      </c>
      <c r="N333" s="20">
        <v>271266</v>
      </c>
    </row>
    <row r="334" spans="1:14" x14ac:dyDescent="0.3">
      <c r="A334" s="19">
        <v>45258</v>
      </c>
      <c r="B334" t="s">
        <v>342</v>
      </c>
      <c r="C334" t="s">
        <v>742</v>
      </c>
      <c r="D334" t="s">
        <v>745</v>
      </c>
      <c r="E334" t="s">
        <v>801</v>
      </c>
      <c r="F334" t="s">
        <v>805</v>
      </c>
      <c r="G334" t="s">
        <v>815</v>
      </c>
      <c r="H334">
        <v>0</v>
      </c>
      <c r="I334" s="20">
        <v>174486</v>
      </c>
      <c r="J334" s="21">
        <v>7</v>
      </c>
      <c r="K334" s="20">
        <v>193709</v>
      </c>
      <c r="L334" s="20">
        <v>1221402</v>
      </c>
      <c r="M334" s="20">
        <v>1355963</v>
      </c>
      <c r="N334" s="20">
        <v>134561</v>
      </c>
    </row>
    <row r="335" spans="1:14" x14ac:dyDescent="0.3">
      <c r="A335" s="19">
        <v>45259</v>
      </c>
      <c r="B335" t="s">
        <v>343</v>
      </c>
      <c r="C335" t="s">
        <v>742</v>
      </c>
      <c r="D335" t="s">
        <v>744</v>
      </c>
      <c r="E335" t="s">
        <v>801</v>
      </c>
      <c r="F335" t="s">
        <v>802</v>
      </c>
      <c r="G335" t="s">
        <v>815</v>
      </c>
      <c r="H335">
        <v>0</v>
      </c>
      <c r="I335" s="20">
        <v>182348</v>
      </c>
      <c r="J335" s="21">
        <v>1</v>
      </c>
      <c r="K335" s="20">
        <v>213265</v>
      </c>
      <c r="L335" s="20">
        <v>182348</v>
      </c>
      <c r="M335" s="20">
        <v>213265</v>
      </c>
      <c r="N335" s="20">
        <v>30917</v>
      </c>
    </row>
    <row r="336" spans="1:14" x14ac:dyDescent="0.3">
      <c r="A336" s="19">
        <v>45260</v>
      </c>
      <c r="B336" t="s">
        <v>344</v>
      </c>
      <c r="C336" t="s">
        <v>743</v>
      </c>
      <c r="D336" t="s">
        <v>745</v>
      </c>
      <c r="E336" t="s">
        <v>808</v>
      </c>
      <c r="F336" t="s">
        <v>810</v>
      </c>
      <c r="G336" t="s">
        <v>813</v>
      </c>
      <c r="H336">
        <v>0</v>
      </c>
      <c r="I336" s="20">
        <v>249806</v>
      </c>
      <c r="J336" s="21">
        <v>3</v>
      </c>
      <c r="K336" s="20">
        <v>286897</v>
      </c>
      <c r="L336" s="20">
        <v>749418</v>
      </c>
      <c r="M336" s="20">
        <v>860691</v>
      </c>
      <c r="N336" s="20">
        <v>111273</v>
      </c>
    </row>
    <row r="337" spans="1:14" x14ac:dyDescent="0.3">
      <c r="A337" s="19">
        <v>45261</v>
      </c>
      <c r="B337" t="s">
        <v>345</v>
      </c>
      <c r="C337" t="s">
        <v>742</v>
      </c>
      <c r="D337" t="s">
        <v>745</v>
      </c>
      <c r="E337" t="s">
        <v>808</v>
      </c>
      <c r="F337" t="s">
        <v>810</v>
      </c>
      <c r="G337" t="s">
        <v>822</v>
      </c>
      <c r="H337">
        <v>0</v>
      </c>
      <c r="I337" s="20">
        <v>60128</v>
      </c>
      <c r="J337" s="21">
        <v>1</v>
      </c>
      <c r="K337" s="20">
        <v>67791</v>
      </c>
      <c r="L337" s="20">
        <v>60128</v>
      </c>
      <c r="M337" s="20">
        <v>67791</v>
      </c>
      <c r="N337" s="20">
        <v>7663</v>
      </c>
    </row>
    <row r="338" spans="1:14" x14ac:dyDescent="0.3">
      <c r="A338" s="19">
        <v>45262</v>
      </c>
      <c r="B338" t="s">
        <v>346</v>
      </c>
      <c r="C338" t="s">
        <v>743</v>
      </c>
      <c r="D338" t="s">
        <v>745</v>
      </c>
      <c r="E338" t="s">
        <v>812</v>
      </c>
      <c r="F338" t="s">
        <v>802</v>
      </c>
      <c r="G338" t="s">
        <v>803</v>
      </c>
      <c r="H338">
        <v>0</v>
      </c>
      <c r="I338" s="20">
        <v>74337</v>
      </c>
      <c r="J338" s="21">
        <v>1</v>
      </c>
      <c r="K338" s="20">
        <v>88725</v>
      </c>
      <c r="L338" s="20">
        <v>74337</v>
      </c>
      <c r="M338" s="20">
        <v>88725</v>
      </c>
      <c r="N338" s="20">
        <v>14388</v>
      </c>
    </row>
    <row r="339" spans="1:14" x14ac:dyDescent="0.3">
      <c r="A339" s="19">
        <v>45263</v>
      </c>
      <c r="B339" t="s">
        <v>347</v>
      </c>
      <c r="C339" t="s">
        <v>743</v>
      </c>
      <c r="D339" t="s">
        <v>744</v>
      </c>
      <c r="E339" t="s">
        <v>812</v>
      </c>
      <c r="F339" t="s">
        <v>810</v>
      </c>
      <c r="G339" t="s">
        <v>819</v>
      </c>
      <c r="H339">
        <v>0</v>
      </c>
      <c r="I339" s="20">
        <v>200138</v>
      </c>
      <c r="J339" s="21">
        <v>1</v>
      </c>
      <c r="K339" s="20">
        <v>235480</v>
      </c>
      <c r="L339" s="20">
        <v>200138</v>
      </c>
      <c r="M339" s="20">
        <v>235480</v>
      </c>
      <c r="N339" s="20">
        <v>35342</v>
      </c>
    </row>
    <row r="340" spans="1:14" x14ac:dyDescent="0.3">
      <c r="A340" s="19">
        <v>45264</v>
      </c>
      <c r="B340" t="s">
        <v>348</v>
      </c>
      <c r="C340" t="s">
        <v>743</v>
      </c>
      <c r="D340" t="s">
        <v>744</v>
      </c>
      <c r="E340" t="s">
        <v>812</v>
      </c>
      <c r="F340" t="s">
        <v>805</v>
      </c>
      <c r="G340" t="s">
        <v>820</v>
      </c>
      <c r="H340">
        <v>0</v>
      </c>
      <c r="I340" s="20">
        <v>174834</v>
      </c>
      <c r="J340" s="21">
        <v>1</v>
      </c>
      <c r="K340" s="20">
        <v>202664</v>
      </c>
      <c r="L340" s="20">
        <v>174834</v>
      </c>
      <c r="M340" s="20">
        <v>202664</v>
      </c>
      <c r="N340" s="20">
        <v>27830</v>
      </c>
    </row>
    <row r="341" spans="1:14" x14ac:dyDescent="0.3">
      <c r="A341" s="19">
        <v>45265</v>
      </c>
      <c r="B341" t="s">
        <v>349</v>
      </c>
      <c r="C341" t="s">
        <v>743</v>
      </c>
      <c r="D341" t="s">
        <v>745</v>
      </c>
      <c r="E341" t="s">
        <v>808</v>
      </c>
      <c r="F341" t="s">
        <v>805</v>
      </c>
      <c r="G341" t="s">
        <v>811</v>
      </c>
      <c r="H341">
        <v>0</v>
      </c>
      <c r="I341" s="20">
        <v>146085</v>
      </c>
      <c r="J341" s="21">
        <v>8</v>
      </c>
      <c r="K341" s="20">
        <v>178193</v>
      </c>
      <c r="L341" s="20">
        <v>1168680</v>
      </c>
      <c r="M341" s="20">
        <v>1425544</v>
      </c>
      <c r="N341" s="20">
        <v>256864</v>
      </c>
    </row>
    <row r="342" spans="1:14" x14ac:dyDescent="0.3">
      <c r="A342" s="19">
        <v>45266</v>
      </c>
      <c r="B342" t="s">
        <v>350</v>
      </c>
      <c r="C342" t="s">
        <v>742</v>
      </c>
      <c r="D342" t="s">
        <v>745</v>
      </c>
      <c r="E342" t="s">
        <v>801</v>
      </c>
      <c r="F342" t="s">
        <v>810</v>
      </c>
      <c r="G342" t="s">
        <v>823</v>
      </c>
      <c r="H342">
        <v>0</v>
      </c>
      <c r="I342" s="20">
        <v>156131</v>
      </c>
      <c r="J342" s="21">
        <v>3</v>
      </c>
      <c r="K342" s="20">
        <v>189461</v>
      </c>
      <c r="L342" s="20">
        <v>468393</v>
      </c>
      <c r="M342" s="20">
        <v>568383</v>
      </c>
      <c r="N342" s="20">
        <v>99990</v>
      </c>
    </row>
    <row r="343" spans="1:14" x14ac:dyDescent="0.3">
      <c r="A343" s="19">
        <v>45267</v>
      </c>
      <c r="B343" t="s">
        <v>351</v>
      </c>
      <c r="C343" t="s">
        <v>742</v>
      </c>
      <c r="D343" t="s">
        <v>745</v>
      </c>
      <c r="E343" t="s">
        <v>808</v>
      </c>
      <c r="F343" t="s">
        <v>810</v>
      </c>
      <c r="G343" t="s">
        <v>813</v>
      </c>
      <c r="H343">
        <v>0</v>
      </c>
      <c r="I343" s="20">
        <v>273676</v>
      </c>
      <c r="J343" s="21">
        <v>5</v>
      </c>
      <c r="K343" s="20">
        <v>316390</v>
      </c>
      <c r="L343" s="20">
        <v>1368380</v>
      </c>
      <c r="M343" s="20">
        <v>1581950</v>
      </c>
      <c r="N343" s="20">
        <v>213570</v>
      </c>
    </row>
    <row r="344" spans="1:14" x14ac:dyDescent="0.3">
      <c r="A344" s="19">
        <v>45268</v>
      </c>
      <c r="B344" t="s">
        <v>352</v>
      </c>
      <c r="C344" t="s">
        <v>743</v>
      </c>
      <c r="D344" t="s">
        <v>745</v>
      </c>
      <c r="E344" t="s">
        <v>801</v>
      </c>
      <c r="F344" t="s">
        <v>802</v>
      </c>
      <c r="G344" t="s">
        <v>823</v>
      </c>
      <c r="H344">
        <v>0</v>
      </c>
      <c r="I344" s="20">
        <v>99041</v>
      </c>
      <c r="J344" s="21">
        <v>7</v>
      </c>
      <c r="K344" s="20">
        <v>118833</v>
      </c>
      <c r="L344" s="20">
        <v>693287</v>
      </c>
      <c r="M344" s="20">
        <v>831831</v>
      </c>
      <c r="N344" s="20">
        <v>138544</v>
      </c>
    </row>
    <row r="345" spans="1:14" x14ac:dyDescent="0.3">
      <c r="A345" s="19">
        <v>45269</v>
      </c>
      <c r="B345" t="s">
        <v>353</v>
      </c>
      <c r="C345" t="s">
        <v>743</v>
      </c>
      <c r="D345" t="s">
        <v>745</v>
      </c>
      <c r="E345" t="s">
        <v>812</v>
      </c>
      <c r="F345" t="s">
        <v>810</v>
      </c>
      <c r="G345" t="s">
        <v>806</v>
      </c>
      <c r="H345">
        <v>0</v>
      </c>
      <c r="I345" s="20">
        <v>254111</v>
      </c>
      <c r="J345" s="21">
        <v>4</v>
      </c>
      <c r="K345" s="20">
        <v>291698</v>
      </c>
      <c r="L345" s="20">
        <v>1016444</v>
      </c>
      <c r="M345" s="20">
        <v>1166792</v>
      </c>
      <c r="N345" s="20">
        <v>150348</v>
      </c>
    </row>
    <row r="346" spans="1:14" x14ac:dyDescent="0.3">
      <c r="A346" s="19">
        <v>45270</v>
      </c>
      <c r="B346" t="s">
        <v>354</v>
      </c>
      <c r="C346" t="s">
        <v>743</v>
      </c>
      <c r="D346" t="s">
        <v>744</v>
      </c>
      <c r="E346" t="s">
        <v>808</v>
      </c>
      <c r="F346" t="s">
        <v>805</v>
      </c>
      <c r="G346" t="s">
        <v>814</v>
      </c>
      <c r="H346">
        <v>0</v>
      </c>
      <c r="I346" s="20">
        <v>157653</v>
      </c>
      <c r="J346" s="21">
        <v>2</v>
      </c>
      <c r="K346" s="20">
        <v>174608</v>
      </c>
      <c r="L346" s="20">
        <v>315306</v>
      </c>
      <c r="M346" s="20">
        <v>349216</v>
      </c>
      <c r="N346" s="20">
        <v>33910</v>
      </c>
    </row>
    <row r="347" spans="1:14" x14ac:dyDescent="0.3">
      <c r="A347" s="19">
        <v>45271</v>
      </c>
      <c r="B347" t="s">
        <v>355</v>
      </c>
      <c r="C347" t="s">
        <v>742</v>
      </c>
      <c r="D347" t="s">
        <v>745</v>
      </c>
      <c r="E347" t="s">
        <v>801</v>
      </c>
      <c r="F347" t="s">
        <v>810</v>
      </c>
      <c r="G347" t="s">
        <v>807</v>
      </c>
      <c r="H347">
        <v>0</v>
      </c>
      <c r="I347" s="20">
        <v>252219</v>
      </c>
      <c r="J347" s="21">
        <v>8</v>
      </c>
      <c r="K347" s="20">
        <v>288884</v>
      </c>
      <c r="L347" s="20">
        <v>2017752</v>
      </c>
      <c r="M347" s="20">
        <v>2311072</v>
      </c>
      <c r="N347" s="20">
        <v>293320</v>
      </c>
    </row>
    <row r="348" spans="1:14" x14ac:dyDescent="0.3">
      <c r="A348" s="19">
        <v>45272</v>
      </c>
      <c r="B348" t="s">
        <v>356</v>
      </c>
      <c r="C348" t="s">
        <v>742</v>
      </c>
      <c r="D348" t="s">
        <v>745</v>
      </c>
      <c r="E348" t="s">
        <v>801</v>
      </c>
      <c r="F348" t="s">
        <v>802</v>
      </c>
      <c r="G348" t="s">
        <v>816</v>
      </c>
      <c r="H348">
        <v>0.05</v>
      </c>
      <c r="I348" s="20">
        <v>176962</v>
      </c>
      <c r="J348" s="21">
        <v>1</v>
      </c>
      <c r="K348" s="20">
        <v>200637</v>
      </c>
      <c r="L348" s="20">
        <v>176962</v>
      </c>
      <c r="M348" s="20">
        <v>190605.15</v>
      </c>
      <c r="N348" s="20">
        <v>13643.149999999994</v>
      </c>
    </row>
    <row r="349" spans="1:14" x14ac:dyDescent="0.3">
      <c r="A349" s="19">
        <v>45273</v>
      </c>
      <c r="B349" t="s">
        <v>357</v>
      </c>
      <c r="C349" t="s">
        <v>742</v>
      </c>
      <c r="D349" t="s">
        <v>745</v>
      </c>
      <c r="E349" t="s">
        <v>808</v>
      </c>
      <c r="F349" t="s">
        <v>805</v>
      </c>
      <c r="G349" t="s">
        <v>814</v>
      </c>
      <c r="H349">
        <v>0</v>
      </c>
      <c r="I349" s="20">
        <v>121765</v>
      </c>
      <c r="J349" s="21">
        <v>1</v>
      </c>
      <c r="K349" s="20">
        <v>144647</v>
      </c>
      <c r="L349" s="20">
        <v>121765</v>
      </c>
      <c r="M349" s="20">
        <v>144647</v>
      </c>
      <c r="N349" s="20">
        <v>22882</v>
      </c>
    </row>
    <row r="350" spans="1:14" x14ac:dyDescent="0.3">
      <c r="A350" s="19">
        <v>45274</v>
      </c>
      <c r="B350" t="s">
        <v>358</v>
      </c>
      <c r="C350" t="s">
        <v>743</v>
      </c>
      <c r="D350" t="s">
        <v>744</v>
      </c>
      <c r="E350" t="s">
        <v>812</v>
      </c>
      <c r="F350" t="s">
        <v>805</v>
      </c>
      <c r="G350" t="s">
        <v>821</v>
      </c>
      <c r="H350">
        <v>0</v>
      </c>
      <c r="I350" s="20">
        <v>85591</v>
      </c>
      <c r="J350" s="21">
        <v>3</v>
      </c>
      <c r="K350" s="20">
        <v>97579</v>
      </c>
      <c r="L350" s="20">
        <v>256773</v>
      </c>
      <c r="M350" s="20">
        <v>292737</v>
      </c>
      <c r="N350" s="20">
        <v>35964</v>
      </c>
    </row>
    <row r="351" spans="1:14" x14ac:dyDescent="0.3">
      <c r="A351" s="19">
        <v>45275</v>
      </c>
      <c r="B351" t="s">
        <v>359</v>
      </c>
      <c r="C351" t="s">
        <v>743</v>
      </c>
      <c r="D351" t="s">
        <v>745</v>
      </c>
      <c r="E351" t="s">
        <v>801</v>
      </c>
      <c r="F351" t="s">
        <v>810</v>
      </c>
      <c r="G351" t="s">
        <v>816</v>
      </c>
      <c r="H351">
        <v>0</v>
      </c>
      <c r="I351" s="20">
        <v>339091</v>
      </c>
      <c r="J351" s="21">
        <v>2</v>
      </c>
      <c r="K351" s="20">
        <v>392264</v>
      </c>
      <c r="L351" s="20">
        <v>678182</v>
      </c>
      <c r="M351" s="20">
        <v>784528</v>
      </c>
      <c r="N351" s="20">
        <v>106346</v>
      </c>
    </row>
    <row r="352" spans="1:14" x14ac:dyDescent="0.3">
      <c r="A352" s="19">
        <v>45276</v>
      </c>
      <c r="B352" t="s">
        <v>360</v>
      </c>
      <c r="C352" t="s">
        <v>743</v>
      </c>
      <c r="D352" t="s">
        <v>744</v>
      </c>
      <c r="E352" t="s">
        <v>808</v>
      </c>
      <c r="F352" t="s">
        <v>810</v>
      </c>
      <c r="G352" t="s">
        <v>809</v>
      </c>
      <c r="H352">
        <v>0</v>
      </c>
      <c r="I352" s="20">
        <v>75708</v>
      </c>
      <c r="J352" s="21">
        <v>2</v>
      </c>
      <c r="K352" s="20">
        <v>85206</v>
      </c>
      <c r="L352" s="20">
        <v>151416</v>
      </c>
      <c r="M352" s="20">
        <v>170412</v>
      </c>
      <c r="N352" s="20">
        <v>18996</v>
      </c>
    </row>
    <row r="353" spans="1:14" x14ac:dyDescent="0.3">
      <c r="A353" s="19">
        <v>45277</v>
      </c>
      <c r="B353" t="s">
        <v>361</v>
      </c>
      <c r="C353" t="s">
        <v>743</v>
      </c>
      <c r="D353" t="s">
        <v>745</v>
      </c>
      <c r="E353" t="s">
        <v>812</v>
      </c>
      <c r="F353" t="s">
        <v>802</v>
      </c>
      <c r="G353" t="s">
        <v>811</v>
      </c>
      <c r="H353">
        <v>0</v>
      </c>
      <c r="I353" s="20">
        <v>83423</v>
      </c>
      <c r="J353" s="21">
        <v>2</v>
      </c>
      <c r="K353" s="20">
        <v>96949</v>
      </c>
      <c r="L353" s="20">
        <v>166846</v>
      </c>
      <c r="M353" s="20">
        <v>193898</v>
      </c>
      <c r="N353" s="20">
        <v>27052</v>
      </c>
    </row>
    <row r="354" spans="1:14" x14ac:dyDescent="0.3">
      <c r="A354" s="19">
        <v>45278</v>
      </c>
      <c r="B354" t="s">
        <v>362</v>
      </c>
      <c r="C354" t="s">
        <v>743</v>
      </c>
      <c r="D354" t="s">
        <v>745</v>
      </c>
      <c r="E354" t="s">
        <v>801</v>
      </c>
      <c r="F354" t="s">
        <v>805</v>
      </c>
      <c r="G354" t="s">
        <v>814</v>
      </c>
      <c r="H354">
        <v>0</v>
      </c>
      <c r="I354" s="20">
        <v>221543</v>
      </c>
      <c r="J354" s="21">
        <v>7</v>
      </c>
      <c r="K354" s="20">
        <v>243869</v>
      </c>
      <c r="L354" s="20">
        <v>1550801</v>
      </c>
      <c r="M354" s="20">
        <v>1707083</v>
      </c>
      <c r="N354" s="20">
        <v>156282</v>
      </c>
    </row>
    <row r="355" spans="1:14" x14ac:dyDescent="0.3">
      <c r="A355" s="19">
        <v>45279</v>
      </c>
      <c r="B355" t="s">
        <v>363</v>
      </c>
      <c r="C355" t="s">
        <v>743</v>
      </c>
      <c r="D355" t="s">
        <v>745</v>
      </c>
      <c r="E355" t="s">
        <v>812</v>
      </c>
      <c r="F355" t="s">
        <v>805</v>
      </c>
      <c r="G355" t="s">
        <v>814</v>
      </c>
      <c r="H355">
        <v>0</v>
      </c>
      <c r="I355" s="20">
        <v>162489</v>
      </c>
      <c r="J355" s="21">
        <v>7</v>
      </c>
      <c r="K355" s="20">
        <v>180471</v>
      </c>
      <c r="L355" s="20">
        <v>1137423</v>
      </c>
      <c r="M355" s="20">
        <v>1263297</v>
      </c>
      <c r="N355" s="20">
        <v>125874</v>
      </c>
    </row>
    <row r="356" spans="1:14" x14ac:dyDescent="0.3">
      <c r="A356" s="19">
        <v>45280</v>
      </c>
      <c r="B356" t="s">
        <v>364</v>
      </c>
      <c r="C356" t="s">
        <v>743</v>
      </c>
      <c r="D356" t="s">
        <v>744</v>
      </c>
      <c r="E356" t="s">
        <v>812</v>
      </c>
      <c r="F356" t="s">
        <v>810</v>
      </c>
      <c r="G356" t="s">
        <v>820</v>
      </c>
      <c r="H356">
        <v>0</v>
      </c>
      <c r="I356" s="20">
        <v>142757</v>
      </c>
      <c r="J356" s="21">
        <v>2</v>
      </c>
      <c r="K356" s="20">
        <v>163060</v>
      </c>
      <c r="L356" s="20">
        <v>285514</v>
      </c>
      <c r="M356" s="20">
        <v>326120</v>
      </c>
      <c r="N356" s="20">
        <v>40606</v>
      </c>
    </row>
    <row r="357" spans="1:14" x14ac:dyDescent="0.3">
      <c r="A357" s="19">
        <v>45281</v>
      </c>
      <c r="B357" t="s">
        <v>365</v>
      </c>
      <c r="C357" t="s">
        <v>742</v>
      </c>
      <c r="D357" t="s">
        <v>744</v>
      </c>
      <c r="E357" t="s">
        <v>808</v>
      </c>
      <c r="F357" t="s">
        <v>802</v>
      </c>
      <c r="G357" t="s">
        <v>809</v>
      </c>
      <c r="H357">
        <v>0</v>
      </c>
      <c r="I357" s="20">
        <v>249104</v>
      </c>
      <c r="J357" s="21">
        <v>8</v>
      </c>
      <c r="K357" s="20">
        <v>286714</v>
      </c>
      <c r="L357" s="20">
        <v>1992832</v>
      </c>
      <c r="M357" s="20">
        <v>2293712</v>
      </c>
      <c r="N357" s="20">
        <v>300880</v>
      </c>
    </row>
    <row r="358" spans="1:14" x14ac:dyDescent="0.3">
      <c r="A358" s="19">
        <v>45282</v>
      </c>
      <c r="B358" t="s">
        <v>366</v>
      </c>
      <c r="C358" t="s">
        <v>742</v>
      </c>
      <c r="D358" t="s">
        <v>745</v>
      </c>
      <c r="E358" t="s">
        <v>808</v>
      </c>
      <c r="F358" t="s">
        <v>810</v>
      </c>
      <c r="G358" t="s">
        <v>823</v>
      </c>
      <c r="H358">
        <v>0</v>
      </c>
      <c r="I358" s="20">
        <v>235233</v>
      </c>
      <c r="J358" s="21">
        <v>3</v>
      </c>
      <c r="K358" s="20">
        <v>272524</v>
      </c>
      <c r="L358" s="20">
        <v>705699</v>
      </c>
      <c r="M358" s="20">
        <v>817572</v>
      </c>
      <c r="N358" s="20">
        <v>111873</v>
      </c>
    </row>
    <row r="359" spans="1:14" x14ac:dyDescent="0.3">
      <c r="A359" s="19">
        <v>45283</v>
      </c>
      <c r="B359" t="s">
        <v>367</v>
      </c>
      <c r="C359" t="s">
        <v>742</v>
      </c>
      <c r="D359" t="s">
        <v>745</v>
      </c>
      <c r="E359" t="s">
        <v>812</v>
      </c>
      <c r="F359" t="s">
        <v>810</v>
      </c>
      <c r="G359" t="s">
        <v>813</v>
      </c>
      <c r="H359">
        <v>0</v>
      </c>
      <c r="I359" s="20">
        <v>173441</v>
      </c>
      <c r="J359" s="21">
        <v>1</v>
      </c>
      <c r="K359" s="20">
        <v>195679</v>
      </c>
      <c r="L359" s="20">
        <v>173441</v>
      </c>
      <c r="M359" s="20">
        <v>195679</v>
      </c>
      <c r="N359" s="20">
        <v>22238</v>
      </c>
    </row>
    <row r="360" spans="1:14" x14ac:dyDescent="0.3">
      <c r="A360" s="19">
        <v>45284</v>
      </c>
      <c r="B360" t="s">
        <v>368</v>
      </c>
      <c r="C360" t="s">
        <v>743</v>
      </c>
      <c r="D360" t="s">
        <v>745</v>
      </c>
      <c r="E360" t="s">
        <v>812</v>
      </c>
      <c r="F360" t="s">
        <v>805</v>
      </c>
      <c r="G360" t="s">
        <v>813</v>
      </c>
      <c r="H360">
        <v>0</v>
      </c>
      <c r="I360" s="20">
        <v>115684</v>
      </c>
      <c r="J360" s="21">
        <v>2</v>
      </c>
      <c r="K360" s="20">
        <v>128771</v>
      </c>
      <c r="L360" s="20">
        <v>231368</v>
      </c>
      <c r="M360" s="20">
        <v>257542</v>
      </c>
      <c r="N360" s="20">
        <v>26174</v>
      </c>
    </row>
    <row r="361" spans="1:14" x14ac:dyDescent="0.3">
      <c r="A361" s="19">
        <v>45285</v>
      </c>
      <c r="B361" t="s">
        <v>369</v>
      </c>
      <c r="C361" t="s">
        <v>742</v>
      </c>
      <c r="D361" t="s">
        <v>745</v>
      </c>
      <c r="E361" t="s">
        <v>801</v>
      </c>
      <c r="F361" t="s">
        <v>805</v>
      </c>
      <c r="G361" t="s">
        <v>824</v>
      </c>
      <c r="H361">
        <v>0.06</v>
      </c>
      <c r="I361" s="20">
        <v>61506</v>
      </c>
      <c r="J361" s="21">
        <v>5</v>
      </c>
      <c r="K361" s="20">
        <v>69182</v>
      </c>
      <c r="L361" s="20">
        <v>307530</v>
      </c>
      <c r="M361" s="20">
        <v>325155.39999999997</v>
      </c>
      <c r="N361" s="20">
        <v>17625.399999999965</v>
      </c>
    </row>
    <row r="362" spans="1:14" x14ac:dyDescent="0.3">
      <c r="A362" s="19">
        <v>45286</v>
      </c>
      <c r="B362" t="s">
        <v>370</v>
      </c>
      <c r="C362" t="s">
        <v>742</v>
      </c>
      <c r="D362" t="s">
        <v>744</v>
      </c>
      <c r="E362" t="s">
        <v>808</v>
      </c>
      <c r="F362" t="s">
        <v>802</v>
      </c>
      <c r="G362" t="s">
        <v>822</v>
      </c>
      <c r="H362">
        <v>0</v>
      </c>
      <c r="I362" s="20">
        <v>86070</v>
      </c>
      <c r="J362" s="21">
        <v>8</v>
      </c>
      <c r="K362" s="20">
        <v>101301</v>
      </c>
      <c r="L362" s="20">
        <v>688560</v>
      </c>
      <c r="M362" s="20">
        <v>810408</v>
      </c>
      <c r="N362" s="20">
        <v>121848</v>
      </c>
    </row>
    <row r="363" spans="1:14" x14ac:dyDescent="0.3">
      <c r="A363" s="19">
        <v>45287</v>
      </c>
      <c r="B363" t="s">
        <v>371</v>
      </c>
      <c r="C363" t="s">
        <v>742</v>
      </c>
      <c r="D363" t="s">
        <v>745</v>
      </c>
      <c r="E363" t="s">
        <v>801</v>
      </c>
      <c r="F363" t="s">
        <v>805</v>
      </c>
      <c r="G363" t="s">
        <v>804</v>
      </c>
      <c r="H363">
        <v>0</v>
      </c>
      <c r="I363" s="20">
        <v>24754</v>
      </c>
      <c r="J363" s="21">
        <v>2</v>
      </c>
      <c r="K363" s="20">
        <v>29972</v>
      </c>
      <c r="L363" s="20">
        <v>49508</v>
      </c>
      <c r="M363" s="20">
        <v>59944</v>
      </c>
      <c r="N363" s="20">
        <v>10436</v>
      </c>
    </row>
    <row r="364" spans="1:14" x14ac:dyDescent="0.3">
      <c r="A364" s="19">
        <v>45288</v>
      </c>
      <c r="B364" t="s">
        <v>372</v>
      </c>
      <c r="C364" t="s">
        <v>742</v>
      </c>
      <c r="D364" t="s">
        <v>744</v>
      </c>
      <c r="E364" t="s">
        <v>808</v>
      </c>
      <c r="F364" t="s">
        <v>805</v>
      </c>
      <c r="G364" t="s">
        <v>819</v>
      </c>
      <c r="H364">
        <v>0</v>
      </c>
      <c r="I364" s="20">
        <v>243072</v>
      </c>
      <c r="J364" s="21">
        <v>1</v>
      </c>
      <c r="K364" s="20">
        <v>269365</v>
      </c>
      <c r="L364" s="20">
        <v>243072</v>
      </c>
      <c r="M364" s="20">
        <v>269365</v>
      </c>
      <c r="N364" s="20">
        <v>26293</v>
      </c>
    </row>
    <row r="365" spans="1:14" x14ac:dyDescent="0.3">
      <c r="A365" s="19">
        <v>45289</v>
      </c>
      <c r="B365" t="s">
        <v>373</v>
      </c>
      <c r="C365" t="s">
        <v>742</v>
      </c>
      <c r="D365" t="s">
        <v>744</v>
      </c>
      <c r="E365" t="s">
        <v>801</v>
      </c>
      <c r="F365" t="s">
        <v>810</v>
      </c>
      <c r="G365" t="s">
        <v>811</v>
      </c>
      <c r="H365">
        <v>0</v>
      </c>
      <c r="I365" s="20">
        <v>91505</v>
      </c>
      <c r="J365" s="21">
        <v>3</v>
      </c>
      <c r="K365" s="20">
        <v>104339</v>
      </c>
      <c r="L365" s="20">
        <v>274515</v>
      </c>
      <c r="M365" s="20">
        <v>313017</v>
      </c>
      <c r="N365" s="20">
        <v>38502</v>
      </c>
    </row>
    <row r="366" spans="1:14" x14ac:dyDescent="0.3">
      <c r="A366" s="19">
        <v>45290</v>
      </c>
      <c r="B366" t="s">
        <v>374</v>
      </c>
      <c r="C366" t="s">
        <v>742</v>
      </c>
      <c r="D366" t="s">
        <v>745</v>
      </c>
      <c r="E366" t="s">
        <v>812</v>
      </c>
      <c r="F366" t="s">
        <v>805</v>
      </c>
      <c r="G366" t="s">
        <v>809</v>
      </c>
      <c r="H366">
        <v>0</v>
      </c>
      <c r="I366" s="20">
        <v>125336</v>
      </c>
      <c r="J366" s="21">
        <v>4</v>
      </c>
      <c r="K366" s="20">
        <v>142946</v>
      </c>
      <c r="L366" s="20">
        <v>501344</v>
      </c>
      <c r="M366" s="20">
        <v>571784</v>
      </c>
      <c r="N366" s="20">
        <v>70440</v>
      </c>
    </row>
    <row r="367" spans="1:14" x14ac:dyDescent="0.3">
      <c r="A367" s="19">
        <v>45291</v>
      </c>
      <c r="B367" t="s">
        <v>375</v>
      </c>
      <c r="C367" t="s">
        <v>742</v>
      </c>
      <c r="D367" t="s">
        <v>745</v>
      </c>
      <c r="E367" t="s">
        <v>808</v>
      </c>
      <c r="F367" t="s">
        <v>810</v>
      </c>
      <c r="G367" t="s">
        <v>815</v>
      </c>
      <c r="H367">
        <v>0</v>
      </c>
      <c r="I367" s="20">
        <v>195280</v>
      </c>
      <c r="J367" s="21">
        <v>4</v>
      </c>
      <c r="K367" s="20">
        <v>231352</v>
      </c>
      <c r="L367" s="20">
        <v>781120</v>
      </c>
      <c r="M367" s="20">
        <v>925408</v>
      </c>
      <c r="N367" s="20">
        <v>144288</v>
      </c>
    </row>
    <row r="368" spans="1:14" x14ac:dyDescent="0.3">
      <c r="A368" s="19">
        <v>45292</v>
      </c>
      <c r="B368" t="s">
        <v>376</v>
      </c>
      <c r="C368" t="s">
        <v>743</v>
      </c>
      <c r="D368" t="s">
        <v>744</v>
      </c>
      <c r="E368" t="s">
        <v>801</v>
      </c>
      <c r="F368" t="s">
        <v>805</v>
      </c>
      <c r="G368" t="s">
        <v>820</v>
      </c>
      <c r="H368">
        <v>0.08</v>
      </c>
      <c r="I368" s="20">
        <v>121884</v>
      </c>
      <c r="J368" s="21">
        <v>4</v>
      </c>
      <c r="K368" s="20">
        <v>135908</v>
      </c>
      <c r="L368" s="20">
        <v>487536</v>
      </c>
      <c r="M368" s="20">
        <v>500141.44</v>
      </c>
      <c r="N368" s="20">
        <v>12605.440000000002</v>
      </c>
    </row>
    <row r="369" spans="1:14" x14ac:dyDescent="0.3">
      <c r="A369" s="19">
        <v>45293</v>
      </c>
      <c r="B369" t="s">
        <v>377</v>
      </c>
      <c r="C369" t="s">
        <v>742</v>
      </c>
      <c r="D369" t="s">
        <v>744</v>
      </c>
      <c r="E369" t="s">
        <v>801</v>
      </c>
      <c r="F369" t="s">
        <v>802</v>
      </c>
      <c r="G369" t="s">
        <v>819</v>
      </c>
      <c r="H369">
        <v>0</v>
      </c>
      <c r="I369" s="20">
        <v>123761</v>
      </c>
      <c r="J369" s="21">
        <v>3</v>
      </c>
      <c r="K369" s="20">
        <v>136393</v>
      </c>
      <c r="L369" s="20">
        <v>371283</v>
      </c>
      <c r="M369" s="20">
        <v>409179</v>
      </c>
      <c r="N369" s="20">
        <v>37896</v>
      </c>
    </row>
    <row r="370" spans="1:14" x14ac:dyDescent="0.3">
      <c r="A370" s="19">
        <v>45294</v>
      </c>
      <c r="B370" t="s">
        <v>378</v>
      </c>
      <c r="C370" t="s">
        <v>742</v>
      </c>
      <c r="D370" t="s">
        <v>745</v>
      </c>
      <c r="E370" t="s">
        <v>801</v>
      </c>
      <c r="F370" t="s">
        <v>802</v>
      </c>
      <c r="G370" t="s">
        <v>807</v>
      </c>
      <c r="H370">
        <v>0</v>
      </c>
      <c r="I370" s="20">
        <v>289354</v>
      </c>
      <c r="J370" s="21">
        <v>3</v>
      </c>
      <c r="K370" s="20">
        <v>330772</v>
      </c>
      <c r="L370" s="20">
        <v>868062</v>
      </c>
      <c r="M370" s="20">
        <v>992316</v>
      </c>
      <c r="N370" s="20">
        <v>124254</v>
      </c>
    </row>
    <row r="371" spans="1:14" x14ac:dyDescent="0.3">
      <c r="A371" s="19">
        <v>45295</v>
      </c>
      <c r="B371" t="s">
        <v>379</v>
      </c>
      <c r="C371" t="s">
        <v>742</v>
      </c>
      <c r="D371" t="s">
        <v>745</v>
      </c>
      <c r="E371" t="s">
        <v>801</v>
      </c>
      <c r="F371" t="s">
        <v>810</v>
      </c>
      <c r="G371" t="s">
        <v>821</v>
      </c>
      <c r="H371">
        <v>0</v>
      </c>
      <c r="I371" s="20">
        <v>96438</v>
      </c>
      <c r="J371" s="21">
        <v>1</v>
      </c>
      <c r="K371" s="20">
        <v>111604</v>
      </c>
      <c r="L371" s="20">
        <v>96438</v>
      </c>
      <c r="M371" s="20">
        <v>111604</v>
      </c>
      <c r="N371" s="20">
        <v>15166</v>
      </c>
    </row>
    <row r="372" spans="1:14" x14ac:dyDescent="0.3">
      <c r="A372" s="19">
        <v>45296</v>
      </c>
      <c r="B372" t="s">
        <v>380</v>
      </c>
      <c r="C372" t="s">
        <v>742</v>
      </c>
      <c r="D372" t="s">
        <v>745</v>
      </c>
      <c r="E372" t="s">
        <v>801</v>
      </c>
      <c r="F372" t="s">
        <v>810</v>
      </c>
      <c r="G372" t="s">
        <v>816</v>
      </c>
      <c r="H372">
        <v>0</v>
      </c>
      <c r="I372" s="20">
        <v>343049</v>
      </c>
      <c r="J372" s="21">
        <v>3</v>
      </c>
      <c r="K372" s="20">
        <v>379158</v>
      </c>
      <c r="L372" s="20">
        <v>1029147</v>
      </c>
      <c r="M372" s="20">
        <v>1137474</v>
      </c>
      <c r="N372" s="20">
        <v>108327</v>
      </c>
    </row>
    <row r="373" spans="1:14" x14ac:dyDescent="0.3">
      <c r="A373" s="19">
        <v>45297</v>
      </c>
      <c r="B373" t="s">
        <v>381</v>
      </c>
      <c r="C373" t="s">
        <v>742</v>
      </c>
      <c r="D373" t="s">
        <v>745</v>
      </c>
      <c r="E373" t="s">
        <v>801</v>
      </c>
      <c r="F373" t="s">
        <v>805</v>
      </c>
      <c r="G373" t="s">
        <v>817</v>
      </c>
      <c r="H373">
        <v>0</v>
      </c>
      <c r="I373" s="20">
        <v>246856</v>
      </c>
      <c r="J373" s="21">
        <v>1</v>
      </c>
      <c r="K373" s="20">
        <v>276866</v>
      </c>
      <c r="L373" s="20">
        <v>246856</v>
      </c>
      <c r="M373" s="20">
        <v>276866</v>
      </c>
      <c r="N373" s="20">
        <v>30010</v>
      </c>
    </row>
    <row r="374" spans="1:14" x14ac:dyDescent="0.3">
      <c r="A374" s="19">
        <v>45298</v>
      </c>
      <c r="B374" t="s">
        <v>382</v>
      </c>
      <c r="C374" t="s">
        <v>742</v>
      </c>
      <c r="D374" t="s">
        <v>745</v>
      </c>
      <c r="E374" t="s">
        <v>801</v>
      </c>
      <c r="F374" t="s">
        <v>810</v>
      </c>
      <c r="G374" t="s">
        <v>821</v>
      </c>
      <c r="H374">
        <v>0</v>
      </c>
      <c r="I374" s="20">
        <v>72015</v>
      </c>
      <c r="J374" s="21">
        <v>5</v>
      </c>
      <c r="K374" s="20">
        <v>85830</v>
      </c>
      <c r="L374" s="20">
        <v>360075</v>
      </c>
      <c r="M374" s="20">
        <v>429150</v>
      </c>
      <c r="N374" s="20">
        <v>69075</v>
      </c>
    </row>
    <row r="375" spans="1:14" x14ac:dyDescent="0.3">
      <c r="A375" s="19">
        <v>45299</v>
      </c>
      <c r="B375" t="s">
        <v>383</v>
      </c>
      <c r="C375" t="s">
        <v>742</v>
      </c>
      <c r="D375" t="s">
        <v>745</v>
      </c>
      <c r="E375" t="s">
        <v>801</v>
      </c>
      <c r="F375" t="s">
        <v>810</v>
      </c>
      <c r="G375" t="s">
        <v>809</v>
      </c>
      <c r="H375">
        <v>0</v>
      </c>
      <c r="I375" s="20">
        <v>118814</v>
      </c>
      <c r="J375" s="21">
        <v>8</v>
      </c>
      <c r="K375" s="20">
        <v>135405</v>
      </c>
      <c r="L375" s="20">
        <v>950512</v>
      </c>
      <c r="M375" s="20">
        <v>1083240</v>
      </c>
      <c r="N375" s="20">
        <v>132728</v>
      </c>
    </row>
    <row r="376" spans="1:14" x14ac:dyDescent="0.3">
      <c r="A376" s="19">
        <v>45300</v>
      </c>
      <c r="B376" t="s">
        <v>384</v>
      </c>
      <c r="C376" t="s">
        <v>742</v>
      </c>
      <c r="D376" t="s">
        <v>745</v>
      </c>
      <c r="E376" t="s">
        <v>801</v>
      </c>
      <c r="F376" t="s">
        <v>802</v>
      </c>
      <c r="G376" t="s">
        <v>809</v>
      </c>
      <c r="H376">
        <v>0</v>
      </c>
      <c r="I376" s="20">
        <v>246044</v>
      </c>
      <c r="J376" s="21">
        <v>1</v>
      </c>
      <c r="K376" s="20">
        <v>272764</v>
      </c>
      <c r="L376" s="20">
        <v>246044</v>
      </c>
      <c r="M376" s="20">
        <v>272764</v>
      </c>
      <c r="N376" s="20">
        <v>26720</v>
      </c>
    </row>
    <row r="377" spans="1:14" x14ac:dyDescent="0.3">
      <c r="A377" s="19">
        <v>45301</v>
      </c>
      <c r="B377" t="s">
        <v>385</v>
      </c>
      <c r="C377" t="s">
        <v>742</v>
      </c>
      <c r="D377" t="s">
        <v>745</v>
      </c>
      <c r="E377" t="s">
        <v>801</v>
      </c>
      <c r="F377" t="s">
        <v>810</v>
      </c>
      <c r="G377" t="s">
        <v>815</v>
      </c>
      <c r="H377">
        <v>0</v>
      </c>
      <c r="I377" s="20">
        <v>143383</v>
      </c>
      <c r="J377" s="21">
        <v>7</v>
      </c>
      <c r="K377" s="20">
        <v>162945</v>
      </c>
      <c r="L377" s="20">
        <v>1003681</v>
      </c>
      <c r="M377" s="20">
        <v>1140615</v>
      </c>
      <c r="N377" s="20">
        <v>136934</v>
      </c>
    </row>
    <row r="378" spans="1:14" x14ac:dyDescent="0.3">
      <c r="A378" s="19">
        <v>45302</v>
      </c>
      <c r="B378" t="s">
        <v>386</v>
      </c>
      <c r="C378" t="s">
        <v>743</v>
      </c>
      <c r="D378" t="s">
        <v>745</v>
      </c>
      <c r="E378" t="s">
        <v>812</v>
      </c>
      <c r="F378" t="s">
        <v>810</v>
      </c>
      <c r="G378" t="s">
        <v>818</v>
      </c>
      <c r="H378">
        <v>0</v>
      </c>
      <c r="I378" s="20">
        <v>117949</v>
      </c>
      <c r="J378" s="21">
        <v>2</v>
      </c>
      <c r="K378" s="20">
        <v>132090</v>
      </c>
      <c r="L378" s="20">
        <v>235898</v>
      </c>
      <c r="M378" s="20">
        <v>264180</v>
      </c>
      <c r="N378" s="20">
        <v>28282</v>
      </c>
    </row>
    <row r="379" spans="1:14" x14ac:dyDescent="0.3">
      <c r="A379" s="19">
        <v>45303</v>
      </c>
      <c r="B379" t="s">
        <v>387</v>
      </c>
      <c r="C379" t="s">
        <v>742</v>
      </c>
      <c r="D379" t="s">
        <v>744</v>
      </c>
      <c r="E379" t="s">
        <v>801</v>
      </c>
      <c r="F379" t="s">
        <v>810</v>
      </c>
      <c r="G379" t="s">
        <v>815</v>
      </c>
      <c r="H379">
        <v>0</v>
      </c>
      <c r="I379" s="20">
        <v>194058</v>
      </c>
      <c r="J379" s="21">
        <v>2</v>
      </c>
      <c r="K379" s="20">
        <v>218686</v>
      </c>
      <c r="L379" s="20">
        <v>388116</v>
      </c>
      <c r="M379" s="20">
        <v>437372</v>
      </c>
      <c r="N379" s="20">
        <v>49256</v>
      </c>
    </row>
    <row r="380" spans="1:14" x14ac:dyDescent="0.3">
      <c r="A380" s="19">
        <v>45304</v>
      </c>
      <c r="B380" t="s">
        <v>388</v>
      </c>
      <c r="C380" t="s">
        <v>743</v>
      </c>
      <c r="D380" t="s">
        <v>745</v>
      </c>
      <c r="E380" t="s">
        <v>812</v>
      </c>
      <c r="F380" t="s">
        <v>810</v>
      </c>
      <c r="G380" t="s">
        <v>814</v>
      </c>
      <c r="H380">
        <v>0</v>
      </c>
      <c r="I380" s="20">
        <v>218440</v>
      </c>
      <c r="J380" s="21">
        <v>4</v>
      </c>
      <c r="K380" s="20">
        <v>262678</v>
      </c>
      <c r="L380" s="20">
        <v>873760</v>
      </c>
      <c r="M380" s="20">
        <v>1050712</v>
      </c>
      <c r="N380" s="20">
        <v>176952</v>
      </c>
    </row>
    <row r="381" spans="1:14" x14ac:dyDescent="0.3">
      <c r="A381" s="19">
        <v>45305</v>
      </c>
      <c r="B381" t="s">
        <v>389</v>
      </c>
      <c r="C381" t="s">
        <v>743</v>
      </c>
      <c r="D381" t="s">
        <v>745</v>
      </c>
      <c r="E381" t="s">
        <v>808</v>
      </c>
      <c r="F381" t="s">
        <v>805</v>
      </c>
      <c r="G381" t="s">
        <v>811</v>
      </c>
      <c r="H381">
        <v>0</v>
      </c>
      <c r="I381" s="20">
        <v>143003</v>
      </c>
      <c r="J381" s="21">
        <v>4</v>
      </c>
      <c r="K381" s="20">
        <v>161683</v>
      </c>
      <c r="L381" s="20">
        <v>572012</v>
      </c>
      <c r="M381" s="20">
        <v>646732</v>
      </c>
      <c r="N381" s="20">
        <v>74720</v>
      </c>
    </row>
    <row r="382" spans="1:14" x14ac:dyDescent="0.3">
      <c r="A382" s="19">
        <v>45306</v>
      </c>
      <c r="B382" t="s">
        <v>390</v>
      </c>
      <c r="C382" t="s">
        <v>742</v>
      </c>
      <c r="D382" t="s">
        <v>744</v>
      </c>
      <c r="E382" t="s">
        <v>801</v>
      </c>
      <c r="F382" t="s">
        <v>810</v>
      </c>
      <c r="G382" t="s">
        <v>823</v>
      </c>
      <c r="H382">
        <v>0</v>
      </c>
      <c r="I382" s="20">
        <v>218976</v>
      </c>
      <c r="J382" s="21">
        <v>4</v>
      </c>
      <c r="K382" s="20">
        <v>241112</v>
      </c>
      <c r="L382" s="20">
        <v>875904</v>
      </c>
      <c r="M382" s="20">
        <v>964448</v>
      </c>
      <c r="N382" s="20">
        <v>88544</v>
      </c>
    </row>
    <row r="383" spans="1:14" x14ac:dyDescent="0.3">
      <c r="A383" s="19">
        <v>45307</v>
      </c>
      <c r="B383" t="s">
        <v>391</v>
      </c>
      <c r="C383" t="s">
        <v>743</v>
      </c>
      <c r="D383" t="s">
        <v>744</v>
      </c>
      <c r="E383" t="s">
        <v>801</v>
      </c>
      <c r="F383" t="s">
        <v>805</v>
      </c>
      <c r="G383" t="s">
        <v>821</v>
      </c>
      <c r="H383">
        <v>0</v>
      </c>
      <c r="I383" s="20">
        <v>91381</v>
      </c>
      <c r="J383" s="21">
        <v>8</v>
      </c>
      <c r="K383" s="20">
        <v>109533</v>
      </c>
      <c r="L383" s="20">
        <v>731048</v>
      </c>
      <c r="M383" s="20">
        <v>876264</v>
      </c>
      <c r="N383" s="20">
        <v>145216</v>
      </c>
    </row>
    <row r="384" spans="1:14" x14ac:dyDescent="0.3">
      <c r="A384" s="19">
        <v>45308</v>
      </c>
      <c r="B384" t="s">
        <v>392</v>
      </c>
      <c r="C384" t="s">
        <v>743</v>
      </c>
      <c r="D384" t="s">
        <v>744</v>
      </c>
      <c r="E384" t="s">
        <v>801</v>
      </c>
      <c r="F384" t="s">
        <v>810</v>
      </c>
      <c r="G384" t="s">
        <v>824</v>
      </c>
      <c r="H384">
        <v>0</v>
      </c>
      <c r="I384" s="20">
        <v>161810</v>
      </c>
      <c r="J384" s="21">
        <v>5</v>
      </c>
      <c r="K384" s="20">
        <v>189611</v>
      </c>
      <c r="L384" s="20">
        <v>809050</v>
      </c>
      <c r="M384" s="20">
        <v>948055</v>
      </c>
      <c r="N384" s="20">
        <v>139005</v>
      </c>
    </row>
    <row r="385" spans="1:14" x14ac:dyDescent="0.3">
      <c r="A385" s="19">
        <v>45309</v>
      </c>
      <c r="B385" t="s">
        <v>393</v>
      </c>
      <c r="C385" t="s">
        <v>743</v>
      </c>
      <c r="D385" t="s">
        <v>745</v>
      </c>
      <c r="E385" t="s">
        <v>801</v>
      </c>
      <c r="F385" t="s">
        <v>810</v>
      </c>
      <c r="G385" t="s">
        <v>803</v>
      </c>
      <c r="H385">
        <v>0</v>
      </c>
      <c r="I385" s="20">
        <v>124227</v>
      </c>
      <c r="J385" s="21">
        <v>8</v>
      </c>
      <c r="K385" s="20">
        <v>149849</v>
      </c>
      <c r="L385" s="20">
        <v>993816</v>
      </c>
      <c r="M385" s="20">
        <v>1198792</v>
      </c>
      <c r="N385" s="20">
        <v>204976</v>
      </c>
    </row>
    <row r="386" spans="1:14" x14ac:dyDescent="0.3">
      <c r="A386" s="19">
        <v>45310</v>
      </c>
      <c r="B386" t="s">
        <v>394</v>
      </c>
      <c r="C386" t="s">
        <v>742</v>
      </c>
      <c r="D386" t="s">
        <v>744</v>
      </c>
      <c r="E386" t="s">
        <v>801</v>
      </c>
      <c r="F386" t="s">
        <v>805</v>
      </c>
      <c r="G386" t="s">
        <v>807</v>
      </c>
      <c r="H386">
        <v>0</v>
      </c>
      <c r="I386" s="20">
        <v>180854</v>
      </c>
      <c r="J386" s="21">
        <v>1</v>
      </c>
      <c r="K386" s="20">
        <v>219155</v>
      </c>
      <c r="L386" s="20">
        <v>180854</v>
      </c>
      <c r="M386" s="20">
        <v>219155</v>
      </c>
      <c r="N386" s="20">
        <v>38301</v>
      </c>
    </row>
    <row r="387" spans="1:14" x14ac:dyDescent="0.3">
      <c r="A387" s="19">
        <v>45311</v>
      </c>
      <c r="B387" t="s">
        <v>395</v>
      </c>
      <c r="C387" t="s">
        <v>743</v>
      </c>
      <c r="D387" t="s">
        <v>744</v>
      </c>
      <c r="E387" t="s">
        <v>801</v>
      </c>
      <c r="F387" t="s">
        <v>810</v>
      </c>
      <c r="G387" t="s">
        <v>804</v>
      </c>
      <c r="H387">
        <v>0</v>
      </c>
      <c r="I387" s="20">
        <v>20556</v>
      </c>
      <c r="J387" s="21">
        <v>1</v>
      </c>
      <c r="K387" s="20">
        <v>23828</v>
      </c>
      <c r="L387" s="20">
        <v>20556</v>
      </c>
      <c r="M387" s="20">
        <v>23828</v>
      </c>
      <c r="N387" s="20">
        <v>3272</v>
      </c>
    </row>
    <row r="388" spans="1:14" x14ac:dyDescent="0.3">
      <c r="A388" s="19">
        <v>45312</v>
      </c>
      <c r="B388" t="s">
        <v>396</v>
      </c>
      <c r="C388" t="s">
        <v>743</v>
      </c>
      <c r="D388" t="s">
        <v>744</v>
      </c>
      <c r="E388" t="s">
        <v>812</v>
      </c>
      <c r="F388" t="s">
        <v>802</v>
      </c>
      <c r="G388" t="s">
        <v>824</v>
      </c>
      <c r="H388">
        <v>0</v>
      </c>
      <c r="I388" s="20">
        <v>113349</v>
      </c>
      <c r="J388" s="21">
        <v>7</v>
      </c>
      <c r="K388" s="20">
        <v>135859</v>
      </c>
      <c r="L388" s="20">
        <v>793443</v>
      </c>
      <c r="M388" s="20">
        <v>951013</v>
      </c>
      <c r="N388" s="20">
        <v>157570</v>
      </c>
    </row>
    <row r="389" spans="1:14" x14ac:dyDescent="0.3">
      <c r="A389" s="19">
        <v>45313</v>
      </c>
      <c r="B389" t="s">
        <v>397</v>
      </c>
      <c r="C389" t="s">
        <v>742</v>
      </c>
      <c r="D389" t="s">
        <v>745</v>
      </c>
      <c r="E389" t="s">
        <v>812</v>
      </c>
      <c r="F389" t="s">
        <v>805</v>
      </c>
      <c r="G389" t="s">
        <v>821</v>
      </c>
      <c r="H389">
        <v>0</v>
      </c>
      <c r="I389" s="20">
        <v>51877</v>
      </c>
      <c r="J389" s="21">
        <v>7</v>
      </c>
      <c r="K389" s="20">
        <v>59034</v>
      </c>
      <c r="L389" s="20">
        <v>363139</v>
      </c>
      <c r="M389" s="20">
        <v>413238</v>
      </c>
      <c r="N389" s="20">
        <v>50099</v>
      </c>
    </row>
    <row r="390" spans="1:14" x14ac:dyDescent="0.3">
      <c r="A390" s="19">
        <v>45314</v>
      </c>
      <c r="B390" t="s">
        <v>398</v>
      </c>
      <c r="C390" t="s">
        <v>743</v>
      </c>
      <c r="D390" t="s">
        <v>745</v>
      </c>
      <c r="E390" t="s">
        <v>808</v>
      </c>
      <c r="F390" t="s">
        <v>802</v>
      </c>
      <c r="G390" t="s">
        <v>816</v>
      </c>
      <c r="H390">
        <v>0</v>
      </c>
      <c r="I390" s="20">
        <v>142951</v>
      </c>
      <c r="J390" s="21">
        <v>2</v>
      </c>
      <c r="K390" s="20">
        <v>166889</v>
      </c>
      <c r="L390" s="20">
        <v>285902</v>
      </c>
      <c r="M390" s="20">
        <v>333778</v>
      </c>
      <c r="N390" s="20">
        <v>47876</v>
      </c>
    </row>
    <row r="391" spans="1:14" x14ac:dyDescent="0.3">
      <c r="A391" s="19">
        <v>45315</v>
      </c>
      <c r="B391" t="s">
        <v>399</v>
      </c>
      <c r="C391" t="s">
        <v>743</v>
      </c>
      <c r="D391" t="s">
        <v>744</v>
      </c>
      <c r="E391" t="s">
        <v>801</v>
      </c>
      <c r="F391" t="s">
        <v>802</v>
      </c>
      <c r="G391" t="s">
        <v>821</v>
      </c>
      <c r="H391">
        <v>0</v>
      </c>
      <c r="I391" s="20">
        <v>63551</v>
      </c>
      <c r="J391" s="21">
        <v>2</v>
      </c>
      <c r="K391" s="20">
        <v>72776</v>
      </c>
      <c r="L391" s="20">
        <v>127102</v>
      </c>
      <c r="M391" s="20">
        <v>145552</v>
      </c>
      <c r="N391" s="20">
        <v>18450</v>
      </c>
    </row>
    <row r="392" spans="1:14" x14ac:dyDescent="0.3">
      <c r="A392" s="19">
        <v>45316</v>
      </c>
      <c r="B392" t="s">
        <v>400</v>
      </c>
      <c r="C392" t="s">
        <v>743</v>
      </c>
      <c r="D392" t="s">
        <v>745</v>
      </c>
      <c r="E392" t="s">
        <v>808</v>
      </c>
      <c r="F392" t="s">
        <v>802</v>
      </c>
      <c r="G392" t="s">
        <v>818</v>
      </c>
      <c r="H392">
        <v>0</v>
      </c>
      <c r="I392" s="20">
        <v>126897</v>
      </c>
      <c r="J392" s="21">
        <v>8</v>
      </c>
      <c r="K392" s="20">
        <v>141823</v>
      </c>
      <c r="L392" s="20">
        <v>1015176</v>
      </c>
      <c r="M392" s="20">
        <v>1134584</v>
      </c>
      <c r="N392" s="20">
        <v>119408</v>
      </c>
    </row>
    <row r="393" spans="1:14" x14ac:dyDescent="0.3">
      <c r="A393" s="19">
        <v>45317</v>
      </c>
      <c r="B393" t="s">
        <v>401</v>
      </c>
      <c r="C393" t="s">
        <v>742</v>
      </c>
      <c r="D393" t="s">
        <v>744</v>
      </c>
      <c r="E393" t="s">
        <v>801</v>
      </c>
      <c r="F393" t="s">
        <v>810</v>
      </c>
      <c r="G393" t="s">
        <v>816</v>
      </c>
      <c r="H393">
        <v>0</v>
      </c>
      <c r="I393" s="20">
        <v>147143</v>
      </c>
      <c r="J393" s="21">
        <v>1</v>
      </c>
      <c r="K393" s="20">
        <v>164271</v>
      </c>
      <c r="L393" s="20">
        <v>147143</v>
      </c>
      <c r="M393" s="20">
        <v>164271</v>
      </c>
      <c r="N393" s="20">
        <v>17128</v>
      </c>
    </row>
    <row r="394" spans="1:14" x14ac:dyDescent="0.3">
      <c r="A394" s="19">
        <v>45318</v>
      </c>
      <c r="B394" t="s">
        <v>402</v>
      </c>
      <c r="C394" t="s">
        <v>743</v>
      </c>
      <c r="D394" t="s">
        <v>745</v>
      </c>
      <c r="E394" t="s">
        <v>808</v>
      </c>
      <c r="F394" t="s">
        <v>810</v>
      </c>
      <c r="G394" t="s">
        <v>807</v>
      </c>
      <c r="H394">
        <v>0</v>
      </c>
      <c r="I394" s="20">
        <v>303471</v>
      </c>
      <c r="J394" s="21">
        <v>5</v>
      </c>
      <c r="K394" s="20">
        <v>350201</v>
      </c>
      <c r="L394" s="20">
        <v>1517355</v>
      </c>
      <c r="M394" s="20">
        <v>1751005</v>
      </c>
      <c r="N394" s="20">
        <v>233650</v>
      </c>
    </row>
    <row r="395" spans="1:14" x14ac:dyDescent="0.3">
      <c r="A395" s="19">
        <v>45319</v>
      </c>
      <c r="B395" t="s">
        <v>403</v>
      </c>
      <c r="C395" t="s">
        <v>742</v>
      </c>
      <c r="D395" t="s">
        <v>745</v>
      </c>
      <c r="E395" t="s">
        <v>801</v>
      </c>
      <c r="F395" t="s">
        <v>810</v>
      </c>
      <c r="G395" t="s">
        <v>803</v>
      </c>
      <c r="H395">
        <v>0</v>
      </c>
      <c r="I395" s="20">
        <v>130345</v>
      </c>
      <c r="J395" s="21">
        <v>5</v>
      </c>
      <c r="K395" s="20">
        <v>149191</v>
      </c>
      <c r="L395" s="20">
        <v>651725</v>
      </c>
      <c r="M395" s="20">
        <v>745955</v>
      </c>
      <c r="N395" s="20">
        <v>94230</v>
      </c>
    </row>
    <row r="396" spans="1:14" x14ac:dyDescent="0.3">
      <c r="A396" s="19">
        <v>45320</v>
      </c>
      <c r="B396" t="s">
        <v>404</v>
      </c>
      <c r="C396" t="s">
        <v>743</v>
      </c>
      <c r="D396" t="s">
        <v>745</v>
      </c>
      <c r="E396" t="s">
        <v>808</v>
      </c>
      <c r="F396" t="s">
        <v>810</v>
      </c>
      <c r="G396" t="s">
        <v>817</v>
      </c>
      <c r="H396">
        <v>0</v>
      </c>
      <c r="I396" s="20">
        <v>170225</v>
      </c>
      <c r="J396" s="21">
        <v>6</v>
      </c>
      <c r="K396" s="20">
        <v>206507</v>
      </c>
      <c r="L396" s="20">
        <v>1021350</v>
      </c>
      <c r="M396" s="20">
        <v>1239042</v>
      </c>
      <c r="N396" s="20">
        <v>217692</v>
      </c>
    </row>
    <row r="397" spans="1:14" x14ac:dyDescent="0.3">
      <c r="A397" s="19">
        <v>45321</v>
      </c>
      <c r="B397" t="s">
        <v>405</v>
      </c>
      <c r="C397" t="s">
        <v>743</v>
      </c>
      <c r="D397" t="s">
        <v>745</v>
      </c>
      <c r="E397" t="s">
        <v>812</v>
      </c>
      <c r="F397" t="s">
        <v>805</v>
      </c>
      <c r="G397" t="s">
        <v>824</v>
      </c>
      <c r="H397">
        <v>0</v>
      </c>
      <c r="I397" s="20">
        <v>107728</v>
      </c>
      <c r="J397" s="21">
        <v>7</v>
      </c>
      <c r="K397" s="20">
        <v>123371</v>
      </c>
      <c r="L397" s="20">
        <v>754096</v>
      </c>
      <c r="M397" s="20">
        <v>863597</v>
      </c>
      <c r="N397" s="20">
        <v>109501</v>
      </c>
    </row>
    <row r="398" spans="1:14" x14ac:dyDescent="0.3">
      <c r="A398" s="19">
        <v>45322</v>
      </c>
      <c r="B398" t="s">
        <v>406</v>
      </c>
      <c r="C398" t="s">
        <v>743</v>
      </c>
      <c r="D398" t="s">
        <v>744</v>
      </c>
      <c r="E398" t="s">
        <v>808</v>
      </c>
      <c r="F398" t="s">
        <v>802</v>
      </c>
      <c r="G398" t="s">
        <v>807</v>
      </c>
      <c r="H398">
        <v>0</v>
      </c>
      <c r="I398" s="20">
        <v>166225</v>
      </c>
      <c r="J398" s="21">
        <v>3</v>
      </c>
      <c r="K398" s="20">
        <v>192747</v>
      </c>
      <c r="L398" s="20">
        <v>498675</v>
      </c>
      <c r="M398" s="20">
        <v>578241</v>
      </c>
      <c r="N398" s="20">
        <v>79566</v>
      </c>
    </row>
    <row r="399" spans="1:14" x14ac:dyDescent="0.3">
      <c r="A399" s="19">
        <v>45323</v>
      </c>
      <c r="B399" t="s">
        <v>407</v>
      </c>
      <c r="C399" t="s">
        <v>742</v>
      </c>
      <c r="D399" t="s">
        <v>745</v>
      </c>
      <c r="E399" t="s">
        <v>801</v>
      </c>
      <c r="F399" t="s">
        <v>805</v>
      </c>
      <c r="G399" t="s">
        <v>803</v>
      </c>
      <c r="H399">
        <v>0</v>
      </c>
      <c r="I399" s="20">
        <v>117401</v>
      </c>
      <c r="J399" s="21">
        <v>5</v>
      </c>
      <c r="K399" s="20">
        <v>136448</v>
      </c>
      <c r="L399" s="20">
        <v>587005</v>
      </c>
      <c r="M399" s="20">
        <v>682240</v>
      </c>
      <c r="N399" s="20">
        <v>95235</v>
      </c>
    </row>
    <row r="400" spans="1:14" x14ac:dyDescent="0.3">
      <c r="A400" s="19">
        <v>45324</v>
      </c>
      <c r="B400" t="s">
        <v>408</v>
      </c>
      <c r="C400" t="s">
        <v>743</v>
      </c>
      <c r="D400" t="s">
        <v>745</v>
      </c>
      <c r="E400" t="s">
        <v>808</v>
      </c>
      <c r="F400" t="s">
        <v>802</v>
      </c>
      <c r="G400" t="s">
        <v>813</v>
      </c>
      <c r="H400">
        <v>0.05</v>
      </c>
      <c r="I400" s="20">
        <v>202931</v>
      </c>
      <c r="J400" s="21">
        <v>7</v>
      </c>
      <c r="K400" s="20">
        <v>247212</v>
      </c>
      <c r="L400" s="20">
        <v>1420517</v>
      </c>
      <c r="M400" s="20">
        <v>1643959.7999999998</v>
      </c>
      <c r="N400" s="20">
        <v>223442.79999999981</v>
      </c>
    </row>
    <row r="401" spans="1:14" x14ac:dyDescent="0.3">
      <c r="A401" s="19">
        <v>45325</v>
      </c>
      <c r="B401" t="s">
        <v>409</v>
      </c>
      <c r="C401" t="s">
        <v>742</v>
      </c>
      <c r="D401" t="s">
        <v>744</v>
      </c>
      <c r="E401" t="s">
        <v>801</v>
      </c>
      <c r="F401" t="s">
        <v>810</v>
      </c>
      <c r="G401" t="s">
        <v>818</v>
      </c>
      <c r="H401">
        <v>0</v>
      </c>
      <c r="I401" s="20">
        <v>164540</v>
      </c>
      <c r="J401" s="21">
        <v>1</v>
      </c>
      <c r="K401" s="20">
        <v>189813</v>
      </c>
      <c r="L401" s="20">
        <v>164540</v>
      </c>
      <c r="M401" s="20">
        <v>189813</v>
      </c>
      <c r="N401" s="20">
        <v>25273</v>
      </c>
    </row>
    <row r="402" spans="1:14" x14ac:dyDescent="0.3">
      <c r="A402" s="19">
        <v>45326</v>
      </c>
      <c r="B402" t="s">
        <v>410</v>
      </c>
      <c r="C402" t="s">
        <v>742</v>
      </c>
      <c r="D402" t="s">
        <v>744</v>
      </c>
      <c r="E402" t="s">
        <v>812</v>
      </c>
      <c r="F402" t="s">
        <v>802</v>
      </c>
      <c r="G402" t="s">
        <v>813</v>
      </c>
      <c r="H402">
        <v>0</v>
      </c>
      <c r="I402" s="20">
        <v>214992</v>
      </c>
      <c r="J402" s="21">
        <v>5</v>
      </c>
      <c r="K402" s="20">
        <v>245982</v>
      </c>
      <c r="L402" s="20">
        <v>1074960</v>
      </c>
      <c r="M402" s="20">
        <v>1229910</v>
      </c>
      <c r="N402" s="20">
        <v>154950</v>
      </c>
    </row>
    <row r="403" spans="1:14" x14ac:dyDescent="0.3">
      <c r="A403" s="19">
        <v>45327</v>
      </c>
      <c r="B403" t="s">
        <v>411</v>
      </c>
      <c r="C403" t="s">
        <v>742</v>
      </c>
      <c r="D403" t="s">
        <v>744</v>
      </c>
      <c r="E403" t="s">
        <v>808</v>
      </c>
      <c r="F403" t="s">
        <v>802</v>
      </c>
      <c r="G403" t="s">
        <v>818</v>
      </c>
      <c r="H403">
        <v>0</v>
      </c>
      <c r="I403" s="20">
        <v>257914</v>
      </c>
      <c r="J403" s="21">
        <v>5</v>
      </c>
      <c r="K403" s="20">
        <v>292791</v>
      </c>
      <c r="L403" s="20">
        <v>1289570</v>
      </c>
      <c r="M403" s="20">
        <v>1463955</v>
      </c>
      <c r="N403" s="20">
        <v>174385</v>
      </c>
    </row>
    <row r="404" spans="1:14" x14ac:dyDescent="0.3">
      <c r="A404" s="19">
        <v>45328</v>
      </c>
      <c r="B404" t="s">
        <v>412</v>
      </c>
      <c r="C404" t="s">
        <v>743</v>
      </c>
      <c r="D404" t="s">
        <v>745</v>
      </c>
      <c r="E404" t="s">
        <v>812</v>
      </c>
      <c r="F404" t="s">
        <v>805</v>
      </c>
      <c r="G404" t="s">
        <v>824</v>
      </c>
      <c r="H404">
        <v>0</v>
      </c>
      <c r="I404" s="20">
        <v>193547</v>
      </c>
      <c r="J404" s="21">
        <v>1</v>
      </c>
      <c r="K404" s="20">
        <v>224967</v>
      </c>
      <c r="L404" s="20">
        <v>193547</v>
      </c>
      <c r="M404" s="20">
        <v>224967</v>
      </c>
      <c r="N404" s="20">
        <v>31420</v>
      </c>
    </row>
    <row r="405" spans="1:14" x14ac:dyDescent="0.3">
      <c r="A405" s="19">
        <v>45329</v>
      </c>
      <c r="B405" t="s">
        <v>413</v>
      </c>
      <c r="C405" t="s">
        <v>743</v>
      </c>
      <c r="D405" t="s">
        <v>744</v>
      </c>
      <c r="E405" t="s">
        <v>808</v>
      </c>
      <c r="F405" t="s">
        <v>805</v>
      </c>
      <c r="G405" t="s">
        <v>813</v>
      </c>
      <c r="H405">
        <v>0</v>
      </c>
      <c r="I405" s="20">
        <v>278218</v>
      </c>
      <c r="J405" s="21">
        <v>8</v>
      </c>
      <c r="K405" s="20">
        <v>319114</v>
      </c>
      <c r="L405" s="20">
        <v>2225744</v>
      </c>
      <c r="M405" s="20">
        <v>2552912</v>
      </c>
      <c r="N405" s="20">
        <v>327168</v>
      </c>
    </row>
    <row r="406" spans="1:14" x14ac:dyDescent="0.3">
      <c r="A406" s="19">
        <v>45330</v>
      </c>
      <c r="B406" t="s">
        <v>414</v>
      </c>
      <c r="C406" t="s">
        <v>742</v>
      </c>
      <c r="D406" t="s">
        <v>745</v>
      </c>
      <c r="E406" t="s">
        <v>801</v>
      </c>
      <c r="F406" t="s">
        <v>802</v>
      </c>
      <c r="G406" t="s">
        <v>821</v>
      </c>
      <c r="H406">
        <v>0</v>
      </c>
      <c r="I406" s="20">
        <v>59285</v>
      </c>
      <c r="J406" s="21">
        <v>7</v>
      </c>
      <c r="K406" s="20">
        <v>66593</v>
      </c>
      <c r="L406" s="20">
        <v>414995</v>
      </c>
      <c r="M406" s="20">
        <v>466151</v>
      </c>
      <c r="N406" s="20">
        <v>51156</v>
      </c>
    </row>
    <row r="407" spans="1:14" x14ac:dyDescent="0.3">
      <c r="A407" s="19">
        <v>45331</v>
      </c>
      <c r="B407" t="s">
        <v>415</v>
      </c>
      <c r="C407" t="s">
        <v>742</v>
      </c>
      <c r="D407" t="s">
        <v>745</v>
      </c>
      <c r="E407" t="s">
        <v>812</v>
      </c>
      <c r="F407" t="s">
        <v>802</v>
      </c>
      <c r="G407" t="s">
        <v>813</v>
      </c>
      <c r="H407">
        <v>0</v>
      </c>
      <c r="I407" s="20">
        <v>198429</v>
      </c>
      <c r="J407" s="21">
        <v>7</v>
      </c>
      <c r="K407" s="20">
        <v>237807</v>
      </c>
      <c r="L407" s="20">
        <v>1389003</v>
      </c>
      <c r="M407" s="20">
        <v>1664649</v>
      </c>
      <c r="N407" s="20">
        <v>275646</v>
      </c>
    </row>
    <row r="408" spans="1:14" x14ac:dyDescent="0.3">
      <c r="A408" s="19">
        <v>45332</v>
      </c>
      <c r="B408" t="s">
        <v>416</v>
      </c>
      <c r="C408" t="s">
        <v>742</v>
      </c>
      <c r="D408" t="s">
        <v>745</v>
      </c>
      <c r="E408" t="s">
        <v>808</v>
      </c>
      <c r="F408" t="s">
        <v>805</v>
      </c>
      <c r="G408" t="s">
        <v>818</v>
      </c>
      <c r="H408">
        <v>0</v>
      </c>
      <c r="I408" s="20">
        <v>225614</v>
      </c>
      <c r="J408" s="21">
        <v>7</v>
      </c>
      <c r="K408" s="20">
        <v>251858</v>
      </c>
      <c r="L408" s="20">
        <v>1579298</v>
      </c>
      <c r="M408" s="20">
        <v>1763006</v>
      </c>
      <c r="N408" s="20">
        <v>183708</v>
      </c>
    </row>
    <row r="409" spans="1:14" x14ac:dyDescent="0.3">
      <c r="A409" s="19">
        <v>45333</v>
      </c>
      <c r="B409" t="s">
        <v>417</v>
      </c>
      <c r="C409" t="s">
        <v>743</v>
      </c>
      <c r="D409" t="s">
        <v>744</v>
      </c>
      <c r="E409" t="s">
        <v>812</v>
      </c>
      <c r="F409" t="s">
        <v>805</v>
      </c>
      <c r="G409" t="s">
        <v>818</v>
      </c>
      <c r="H409">
        <v>0</v>
      </c>
      <c r="I409" s="20">
        <v>282588</v>
      </c>
      <c r="J409" s="21">
        <v>4</v>
      </c>
      <c r="K409" s="20">
        <v>332495</v>
      </c>
      <c r="L409" s="20">
        <v>1130352</v>
      </c>
      <c r="M409" s="20">
        <v>1329980</v>
      </c>
      <c r="N409" s="20">
        <v>199628</v>
      </c>
    </row>
    <row r="410" spans="1:14" x14ac:dyDescent="0.3">
      <c r="A410" s="19">
        <v>45334</v>
      </c>
      <c r="B410" t="s">
        <v>418</v>
      </c>
      <c r="C410" t="s">
        <v>742</v>
      </c>
      <c r="D410" t="s">
        <v>744</v>
      </c>
      <c r="E410" t="s">
        <v>808</v>
      </c>
      <c r="F410" t="s">
        <v>802</v>
      </c>
      <c r="G410" t="s">
        <v>814</v>
      </c>
      <c r="H410">
        <v>0</v>
      </c>
      <c r="I410" s="20">
        <v>170536</v>
      </c>
      <c r="J410" s="21">
        <v>8</v>
      </c>
      <c r="K410" s="20">
        <v>207304</v>
      </c>
      <c r="L410" s="20">
        <v>1364288</v>
      </c>
      <c r="M410" s="20">
        <v>1658432</v>
      </c>
      <c r="N410" s="20">
        <v>294144</v>
      </c>
    </row>
    <row r="411" spans="1:14" x14ac:dyDescent="0.3">
      <c r="A411" s="19">
        <v>45335</v>
      </c>
      <c r="B411" t="s">
        <v>419</v>
      </c>
      <c r="C411" t="s">
        <v>743</v>
      </c>
      <c r="D411" t="s">
        <v>745</v>
      </c>
      <c r="E411" t="s">
        <v>808</v>
      </c>
      <c r="F411" t="s">
        <v>802</v>
      </c>
      <c r="G411" t="s">
        <v>824</v>
      </c>
      <c r="H411">
        <v>0</v>
      </c>
      <c r="I411" s="20">
        <v>111542</v>
      </c>
      <c r="J411" s="21">
        <v>8</v>
      </c>
      <c r="K411" s="20">
        <v>124744</v>
      </c>
      <c r="L411" s="20">
        <v>892336</v>
      </c>
      <c r="M411" s="20">
        <v>997952</v>
      </c>
      <c r="N411" s="20">
        <v>105616</v>
      </c>
    </row>
    <row r="412" spans="1:14" x14ac:dyDescent="0.3">
      <c r="A412" s="19">
        <v>45336</v>
      </c>
      <c r="B412" t="s">
        <v>420</v>
      </c>
      <c r="C412" t="s">
        <v>743</v>
      </c>
      <c r="D412" t="s">
        <v>745</v>
      </c>
      <c r="E412" t="s">
        <v>801</v>
      </c>
      <c r="F412" t="s">
        <v>805</v>
      </c>
      <c r="G412" t="s">
        <v>819</v>
      </c>
      <c r="H412">
        <v>0</v>
      </c>
      <c r="I412" s="20">
        <v>275110</v>
      </c>
      <c r="J412" s="21">
        <v>2</v>
      </c>
      <c r="K412" s="20">
        <v>318237</v>
      </c>
      <c r="L412" s="20">
        <v>550220</v>
      </c>
      <c r="M412" s="20">
        <v>636474</v>
      </c>
      <c r="N412" s="20">
        <v>86254</v>
      </c>
    </row>
    <row r="413" spans="1:14" x14ac:dyDescent="0.3">
      <c r="A413" s="19">
        <v>45337</v>
      </c>
      <c r="B413" t="s">
        <v>421</v>
      </c>
      <c r="C413" t="s">
        <v>743</v>
      </c>
      <c r="D413" t="s">
        <v>745</v>
      </c>
      <c r="E413" t="s">
        <v>801</v>
      </c>
      <c r="F413" t="s">
        <v>802</v>
      </c>
      <c r="G413" t="s">
        <v>819</v>
      </c>
      <c r="H413">
        <v>0</v>
      </c>
      <c r="I413" s="20">
        <v>137936</v>
      </c>
      <c r="J413" s="21">
        <v>4</v>
      </c>
      <c r="K413" s="20">
        <v>161576</v>
      </c>
      <c r="L413" s="20">
        <v>551744</v>
      </c>
      <c r="M413" s="20">
        <v>646304</v>
      </c>
      <c r="N413" s="20">
        <v>94560</v>
      </c>
    </row>
    <row r="414" spans="1:14" x14ac:dyDescent="0.3">
      <c r="A414" s="19">
        <v>45338</v>
      </c>
      <c r="B414" t="s">
        <v>422</v>
      </c>
      <c r="C414" t="s">
        <v>743</v>
      </c>
      <c r="D414" t="s">
        <v>745</v>
      </c>
      <c r="E414" t="s">
        <v>808</v>
      </c>
      <c r="F414" t="s">
        <v>802</v>
      </c>
      <c r="G414" t="s">
        <v>803</v>
      </c>
      <c r="H414">
        <v>0</v>
      </c>
      <c r="I414" s="20">
        <v>159208</v>
      </c>
      <c r="J414" s="21">
        <v>3</v>
      </c>
      <c r="K414" s="20">
        <v>186254</v>
      </c>
      <c r="L414" s="20">
        <v>477624</v>
      </c>
      <c r="M414" s="20">
        <v>558762</v>
      </c>
      <c r="N414" s="20">
        <v>81138</v>
      </c>
    </row>
    <row r="415" spans="1:14" x14ac:dyDescent="0.3">
      <c r="A415" s="19">
        <v>45339</v>
      </c>
      <c r="B415" t="s">
        <v>423</v>
      </c>
      <c r="C415" t="s">
        <v>742</v>
      </c>
      <c r="D415" t="s">
        <v>744</v>
      </c>
      <c r="E415" t="s">
        <v>801</v>
      </c>
      <c r="F415" t="s">
        <v>805</v>
      </c>
      <c r="G415" t="s">
        <v>814</v>
      </c>
      <c r="H415">
        <v>0</v>
      </c>
      <c r="I415" s="20">
        <v>244998</v>
      </c>
      <c r="J415" s="21">
        <v>7</v>
      </c>
      <c r="K415" s="20">
        <v>277415</v>
      </c>
      <c r="L415" s="20">
        <v>1714986</v>
      </c>
      <c r="M415" s="20">
        <v>1941905</v>
      </c>
      <c r="N415" s="20">
        <v>226919</v>
      </c>
    </row>
    <row r="416" spans="1:14" x14ac:dyDescent="0.3">
      <c r="A416" s="19">
        <v>45340</v>
      </c>
      <c r="B416" t="s">
        <v>424</v>
      </c>
      <c r="C416" t="s">
        <v>742</v>
      </c>
      <c r="D416" t="s">
        <v>745</v>
      </c>
      <c r="E416" t="s">
        <v>801</v>
      </c>
      <c r="F416" t="s">
        <v>805</v>
      </c>
      <c r="G416" t="s">
        <v>818</v>
      </c>
      <c r="H416">
        <v>0</v>
      </c>
      <c r="I416" s="20">
        <v>290046</v>
      </c>
      <c r="J416" s="21">
        <v>6</v>
      </c>
      <c r="K416" s="20">
        <v>319521</v>
      </c>
      <c r="L416" s="20">
        <v>1740276</v>
      </c>
      <c r="M416" s="20">
        <v>1917126</v>
      </c>
      <c r="N416" s="20">
        <v>176850</v>
      </c>
    </row>
    <row r="417" spans="1:14" x14ac:dyDescent="0.3">
      <c r="A417" s="19">
        <v>45341</v>
      </c>
      <c r="B417" t="s">
        <v>425</v>
      </c>
      <c r="C417" t="s">
        <v>742</v>
      </c>
      <c r="D417" t="s">
        <v>745</v>
      </c>
      <c r="E417" t="s">
        <v>801</v>
      </c>
      <c r="F417" t="s">
        <v>810</v>
      </c>
      <c r="G417" t="s">
        <v>818</v>
      </c>
      <c r="H417">
        <v>0</v>
      </c>
      <c r="I417" s="20">
        <v>222887</v>
      </c>
      <c r="J417" s="21">
        <v>1</v>
      </c>
      <c r="K417" s="20">
        <v>252681</v>
      </c>
      <c r="L417" s="20">
        <v>222887</v>
      </c>
      <c r="M417" s="20">
        <v>252681</v>
      </c>
      <c r="N417" s="20">
        <v>29794</v>
      </c>
    </row>
    <row r="418" spans="1:14" x14ac:dyDescent="0.3">
      <c r="A418" s="19">
        <v>45342</v>
      </c>
      <c r="B418" t="s">
        <v>426</v>
      </c>
      <c r="C418" t="s">
        <v>742</v>
      </c>
      <c r="D418" t="s">
        <v>744</v>
      </c>
      <c r="E418" t="s">
        <v>812</v>
      </c>
      <c r="F418" t="s">
        <v>802</v>
      </c>
      <c r="G418" t="s">
        <v>813</v>
      </c>
      <c r="H418">
        <v>0</v>
      </c>
      <c r="I418" s="20">
        <v>251074</v>
      </c>
      <c r="J418" s="21">
        <v>2</v>
      </c>
      <c r="K418" s="20">
        <v>282555</v>
      </c>
      <c r="L418" s="20">
        <v>502148</v>
      </c>
      <c r="M418" s="20">
        <v>565110</v>
      </c>
      <c r="N418" s="20">
        <v>62962</v>
      </c>
    </row>
    <row r="419" spans="1:14" x14ac:dyDescent="0.3">
      <c r="A419" s="19">
        <v>45343</v>
      </c>
      <c r="B419" t="s">
        <v>427</v>
      </c>
      <c r="C419" t="s">
        <v>743</v>
      </c>
      <c r="D419" t="s">
        <v>744</v>
      </c>
      <c r="E419" t="s">
        <v>808</v>
      </c>
      <c r="F419" t="s">
        <v>810</v>
      </c>
      <c r="G419" t="s">
        <v>806</v>
      </c>
      <c r="H419">
        <v>0</v>
      </c>
      <c r="I419" s="20">
        <v>283992</v>
      </c>
      <c r="J419" s="21">
        <v>4</v>
      </c>
      <c r="K419" s="20">
        <v>338695</v>
      </c>
      <c r="L419" s="20">
        <v>1135968</v>
      </c>
      <c r="M419" s="20">
        <v>1354780</v>
      </c>
      <c r="N419" s="20">
        <v>218812</v>
      </c>
    </row>
    <row r="420" spans="1:14" x14ac:dyDescent="0.3">
      <c r="A420" s="19">
        <v>45344</v>
      </c>
      <c r="B420" t="s">
        <v>428</v>
      </c>
      <c r="C420" t="s">
        <v>743</v>
      </c>
      <c r="D420" t="s">
        <v>744</v>
      </c>
      <c r="E420" t="s">
        <v>801</v>
      </c>
      <c r="F420" t="s">
        <v>802</v>
      </c>
      <c r="G420" t="s">
        <v>815</v>
      </c>
      <c r="H420">
        <v>0</v>
      </c>
      <c r="I420" s="20">
        <v>186911</v>
      </c>
      <c r="J420" s="21">
        <v>6</v>
      </c>
      <c r="K420" s="20">
        <v>212287</v>
      </c>
      <c r="L420" s="20">
        <v>1121466</v>
      </c>
      <c r="M420" s="20">
        <v>1273722</v>
      </c>
      <c r="N420" s="20">
        <v>152256</v>
      </c>
    </row>
    <row r="421" spans="1:14" x14ac:dyDescent="0.3">
      <c r="A421" s="19">
        <v>45345</v>
      </c>
      <c r="B421" t="s">
        <v>429</v>
      </c>
      <c r="C421" t="s">
        <v>743</v>
      </c>
      <c r="D421" t="s">
        <v>745</v>
      </c>
      <c r="E421" t="s">
        <v>801</v>
      </c>
      <c r="F421" t="s">
        <v>805</v>
      </c>
      <c r="G421" t="s">
        <v>818</v>
      </c>
      <c r="H421">
        <v>0</v>
      </c>
      <c r="I421" s="20">
        <v>141502</v>
      </c>
      <c r="J421" s="21">
        <v>1</v>
      </c>
      <c r="K421" s="20">
        <v>163509</v>
      </c>
      <c r="L421" s="20">
        <v>141502</v>
      </c>
      <c r="M421" s="20">
        <v>163509</v>
      </c>
      <c r="N421" s="20">
        <v>22007</v>
      </c>
    </row>
    <row r="422" spans="1:14" x14ac:dyDescent="0.3">
      <c r="A422" s="19">
        <v>45346</v>
      </c>
      <c r="B422" t="s">
        <v>430</v>
      </c>
      <c r="C422" t="s">
        <v>742</v>
      </c>
      <c r="D422" t="s">
        <v>744</v>
      </c>
      <c r="E422" t="s">
        <v>801</v>
      </c>
      <c r="F422" t="s">
        <v>805</v>
      </c>
      <c r="G422" t="s">
        <v>821</v>
      </c>
      <c r="H422">
        <v>0</v>
      </c>
      <c r="I422" s="20">
        <v>58915</v>
      </c>
      <c r="J422" s="21">
        <v>6</v>
      </c>
      <c r="K422" s="20">
        <v>70203</v>
      </c>
      <c r="L422" s="20">
        <v>353490</v>
      </c>
      <c r="M422" s="20">
        <v>421218</v>
      </c>
      <c r="N422" s="20">
        <v>67728</v>
      </c>
    </row>
    <row r="423" spans="1:14" x14ac:dyDescent="0.3">
      <c r="A423" s="19">
        <v>45347</v>
      </c>
      <c r="B423" t="s">
        <v>431</v>
      </c>
      <c r="C423" t="s">
        <v>743</v>
      </c>
      <c r="D423" t="s">
        <v>744</v>
      </c>
      <c r="E423" t="s">
        <v>801</v>
      </c>
      <c r="F423" t="s">
        <v>805</v>
      </c>
      <c r="G423" t="s">
        <v>803</v>
      </c>
      <c r="H423">
        <v>0</v>
      </c>
      <c r="I423" s="20">
        <v>119703</v>
      </c>
      <c r="J423" s="21">
        <v>2</v>
      </c>
      <c r="K423" s="20">
        <v>132004</v>
      </c>
      <c r="L423" s="20">
        <v>239406</v>
      </c>
      <c r="M423" s="20">
        <v>264008</v>
      </c>
      <c r="N423" s="20">
        <v>24602</v>
      </c>
    </row>
    <row r="424" spans="1:14" x14ac:dyDescent="0.3">
      <c r="A424" s="19">
        <v>45348</v>
      </c>
      <c r="B424" t="s">
        <v>432</v>
      </c>
      <c r="C424" t="s">
        <v>742</v>
      </c>
      <c r="D424" t="s">
        <v>745</v>
      </c>
      <c r="E424" t="s">
        <v>801</v>
      </c>
      <c r="F424" t="s">
        <v>805</v>
      </c>
      <c r="G424" t="s">
        <v>811</v>
      </c>
      <c r="H424">
        <v>0</v>
      </c>
      <c r="I424" s="20">
        <v>141160</v>
      </c>
      <c r="J424" s="21">
        <v>6</v>
      </c>
      <c r="K424" s="20">
        <v>157929</v>
      </c>
      <c r="L424" s="20">
        <v>846960</v>
      </c>
      <c r="M424" s="20">
        <v>947574</v>
      </c>
      <c r="N424" s="20">
        <v>100614</v>
      </c>
    </row>
    <row r="425" spans="1:14" x14ac:dyDescent="0.3">
      <c r="A425" s="19">
        <v>45349</v>
      </c>
      <c r="B425" t="s">
        <v>433</v>
      </c>
      <c r="C425" t="s">
        <v>742</v>
      </c>
      <c r="D425" t="s">
        <v>744</v>
      </c>
      <c r="E425" t="s">
        <v>801</v>
      </c>
      <c r="F425" t="s">
        <v>810</v>
      </c>
      <c r="G425" t="s">
        <v>814</v>
      </c>
      <c r="H425">
        <v>0</v>
      </c>
      <c r="I425" s="20">
        <v>192019</v>
      </c>
      <c r="J425" s="21">
        <v>8</v>
      </c>
      <c r="K425" s="20">
        <v>219603</v>
      </c>
      <c r="L425" s="20">
        <v>1536152</v>
      </c>
      <c r="M425" s="20">
        <v>1756824</v>
      </c>
      <c r="N425" s="20">
        <v>220672</v>
      </c>
    </row>
    <row r="426" spans="1:14" x14ac:dyDescent="0.3">
      <c r="A426" s="19">
        <v>45350</v>
      </c>
      <c r="B426" t="s">
        <v>434</v>
      </c>
      <c r="C426" t="s">
        <v>742</v>
      </c>
      <c r="D426" t="s">
        <v>745</v>
      </c>
      <c r="E426" t="s">
        <v>812</v>
      </c>
      <c r="F426" t="s">
        <v>802</v>
      </c>
      <c r="G426" t="s">
        <v>813</v>
      </c>
      <c r="H426">
        <v>0</v>
      </c>
      <c r="I426" s="20">
        <v>117059</v>
      </c>
      <c r="J426" s="21">
        <v>5</v>
      </c>
      <c r="K426" s="20">
        <v>133313</v>
      </c>
      <c r="L426" s="20">
        <v>585295</v>
      </c>
      <c r="M426" s="20">
        <v>666565</v>
      </c>
      <c r="N426" s="20">
        <v>81270</v>
      </c>
    </row>
    <row r="427" spans="1:14" x14ac:dyDescent="0.3">
      <c r="A427" s="19">
        <v>45351</v>
      </c>
      <c r="B427" t="s">
        <v>435</v>
      </c>
      <c r="C427" t="s">
        <v>743</v>
      </c>
      <c r="D427" t="s">
        <v>745</v>
      </c>
      <c r="E427" t="s">
        <v>812</v>
      </c>
      <c r="F427" t="s">
        <v>805</v>
      </c>
      <c r="G427" t="s">
        <v>821</v>
      </c>
      <c r="H427">
        <v>0</v>
      </c>
      <c r="I427" s="20">
        <v>99519</v>
      </c>
      <c r="J427" s="21">
        <v>5</v>
      </c>
      <c r="K427" s="20">
        <v>113518</v>
      </c>
      <c r="L427" s="20">
        <v>497595</v>
      </c>
      <c r="M427" s="20">
        <v>567590</v>
      </c>
      <c r="N427" s="20">
        <v>69995</v>
      </c>
    </row>
    <row r="428" spans="1:14" x14ac:dyDescent="0.3">
      <c r="A428" s="19">
        <v>45352</v>
      </c>
      <c r="B428" t="s">
        <v>436</v>
      </c>
      <c r="C428" t="s">
        <v>743</v>
      </c>
      <c r="D428" t="s">
        <v>744</v>
      </c>
      <c r="E428" t="s">
        <v>808</v>
      </c>
      <c r="F428" t="s">
        <v>810</v>
      </c>
      <c r="G428" t="s">
        <v>824</v>
      </c>
      <c r="H428">
        <v>0</v>
      </c>
      <c r="I428" s="20">
        <v>95047</v>
      </c>
      <c r="J428" s="21">
        <v>4</v>
      </c>
      <c r="K428" s="20">
        <v>106141</v>
      </c>
      <c r="L428" s="20">
        <v>380188</v>
      </c>
      <c r="M428" s="20">
        <v>424564</v>
      </c>
      <c r="N428" s="20">
        <v>44376</v>
      </c>
    </row>
    <row r="429" spans="1:14" x14ac:dyDescent="0.3">
      <c r="A429" s="19">
        <v>45353</v>
      </c>
      <c r="B429" t="s">
        <v>437</v>
      </c>
      <c r="C429" t="s">
        <v>743</v>
      </c>
      <c r="D429" t="s">
        <v>745</v>
      </c>
      <c r="E429" t="s">
        <v>812</v>
      </c>
      <c r="F429" t="s">
        <v>802</v>
      </c>
      <c r="G429" t="s">
        <v>823</v>
      </c>
      <c r="H429">
        <v>0</v>
      </c>
      <c r="I429" s="20">
        <v>147288</v>
      </c>
      <c r="J429" s="21">
        <v>8</v>
      </c>
      <c r="K429" s="20">
        <v>173753</v>
      </c>
      <c r="L429" s="20">
        <v>1178304</v>
      </c>
      <c r="M429" s="20">
        <v>1390024</v>
      </c>
      <c r="N429" s="20">
        <v>211720</v>
      </c>
    </row>
    <row r="430" spans="1:14" x14ac:dyDescent="0.3">
      <c r="A430" s="19">
        <v>45354</v>
      </c>
      <c r="B430" t="s">
        <v>438</v>
      </c>
      <c r="C430" t="s">
        <v>742</v>
      </c>
      <c r="D430" t="s">
        <v>744</v>
      </c>
      <c r="E430" t="s">
        <v>801</v>
      </c>
      <c r="F430" t="s">
        <v>802</v>
      </c>
      <c r="G430" t="s">
        <v>821</v>
      </c>
      <c r="H430">
        <v>7.0000000000000007E-2</v>
      </c>
      <c r="I430" s="20">
        <v>39395</v>
      </c>
      <c r="J430" s="21">
        <v>4</v>
      </c>
      <c r="K430" s="20">
        <v>44121</v>
      </c>
      <c r="L430" s="20">
        <v>157580</v>
      </c>
      <c r="M430" s="20">
        <v>164130.12</v>
      </c>
      <c r="N430" s="20">
        <v>6550.1199999999953</v>
      </c>
    </row>
    <row r="431" spans="1:14" x14ac:dyDescent="0.3">
      <c r="A431" s="19">
        <v>45355</v>
      </c>
      <c r="B431" t="s">
        <v>439</v>
      </c>
      <c r="C431" t="s">
        <v>742</v>
      </c>
      <c r="D431" t="s">
        <v>745</v>
      </c>
      <c r="E431" t="s">
        <v>808</v>
      </c>
      <c r="F431" t="s">
        <v>802</v>
      </c>
      <c r="G431" t="s">
        <v>809</v>
      </c>
      <c r="H431">
        <v>0</v>
      </c>
      <c r="I431" s="20">
        <v>201708</v>
      </c>
      <c r="J431" s="21">
        <v>5</v>
      </c>
      <c r="K431" s="20">
        <v>232834</v>
      </c>
      <c r="L431" s="20">
        <v>1008540</v>
      </c>
      <c r="M431" s="20">
        <v>1164170</v>
      </c>
      <c r="N431" s="20">
        <v>155630</v>
      </c>
    </row>
    <row r="432" spans="1:14" x14ac:dyDescent="0.3">
      <c r="A432" s="19">
        <v>45356</v>
      </c>
      <c r="B432" t="s">
        <v>440</v>
      </c>
      <c r="C432" t="s">
        <v>743</v>
      </c>
      <c r="D432" t="s">
        <v>745</v>
      </c>
      <c r="E432" t="s">
        <v>808</v>
      </c>
      <c r="F432" t="s">
        <v>802</v>
      </c>
      <c r="G432" t="s">
        <v>807</v>
      </c>
      <c r="H432">
        <v>0</v>
      </c>
      <c r="I432" s="20">
        <v>304365</v>
      </c>
      <c r="J432" s="21">
        <v>7</v>
      </c>
      <c r="K432" s="20">
        <v>338094</v>
      </c>
      <c r="L432" s="20">
        <v>2130555</v>
      </c>
      <c r="M432" s="20">
        <v>2366658</v>
      </c>
      <c r="N432" s="20">
        <v>236103</v>
      </c>
    </row>
    <row r="433" spans="1:14" x14ac:dyDescent="0.3">
      <c r="A433" s="19">
        <v>45357</v>
      </c>
      <c r="B433" t="s">
        <v>441</v>
      </c>
      <c r="C433" t="s">
        <v>743</v>
      </c>
      <c r="D433" t="s">
        <v>744</v>
      </c>
      <c r="E433" t="s">
        <v>801</v>
      </c>
      <c r="F433" t="s">
        <v>802</v>
      </c>
      <c r="G433" t="s">
        <v>804</v>
      </c>
      <c r="H433">
        <v>0</v>
      </c>
      <c r="I433" s="20">
        <v>48651</v>
      </c>
      <c r="J433" s="21">
        <v>8</v>
      </c>
      <c r="K433" s="20">
        <v>54842</v>
      </c>
      <c r="L433" s="20">
        <v>389208</v>
      </c>
      <c r="M433" s="20">
        <v>438736</v>
      </c>
      <c r="N433" s="20">
        <v>49528</v>
      </c>
    </row>
    <row r="434" spans="1:14" x14ac:dyDescent="0.3">
      <c r="A434" s="19">
        <v>45358</v>
      </c>
      <c r="B434" t="s">
        <v>442</v>
      </c>
      <c r="C434" t="s">
        <v>743</v>
      </c>
      <c r="D434" t="s">
        <v>745</v>
      </c>
      <c r="E434" t="s">
        <v>812</v>
      </c>
      <c r="F434" t="s">
        <v>802</v>
      </c>
      <c r="G434" t="s">
        <v>820</v>
      </c>
      <c r="H434">
        <v>0</v>
      </c>
      <c r="I434" s="20">
        <v>195031</v>
      </c>
      <c r="J434" s="21">
        <v>6</v>
      </c>
      <c r="K434" s="20">
        <v>226342</v>
      </c>
      <c r="L434" s="20">
        <v>1170186</v>
      </c>
      <c r="M434" s="20">
        <v>1358052</v>
      </c>
      <c r="N434" s="20">
        <v>187866</v>
      </c>
    </row>
    <row r="435" spans="1:14" x14ac:dyDescent="0.3">
      <c r="A435" s="19">
        <v>45359</v>
      </c>
      <c r="B435" t="s">
        <v>443</v>
      </c>
      <c r="C435" t="s">
        <v>743</v>
      </c>
      <c r="D435" t="s">
        <v>745</v>
      </c>
      <c r="E435" t="s">
        <v>801</v>
      </c>
      <c r="F435" t="s">
        <v>802</v>
      </c>
      <c r="G435" t="s">
        <v>815</v>
      </c>
      <c r="H435">
        <v>7.0000000000000007E-2</v>
      </c>
      <c r="I435" s="20">
        <v>194934</v>
      </c>
      <c r="J435" s="21">
        <v>5</v>
      </c>
      <c r="K435" s="20">
        <v>216343</v>
      </c>
      <c r="L435" s="20">
        <v>974670</v>
      </c>
      <c r="M435" s="20">
        <v>1005994.95</v>
      </c>
      <c r="N435" s="20">
        <v>31324.949999999953</v>
      </c>
    </row>
    <row r="436" spans="1:14" x14ac:dyDescent="0.3">
      <c r="A436" s="19">
        <v>45360</v>
      </c>
      <c r="B436" t="s">
        <v>444</v>
      </c>
      <c r="C436" t="s">
        <v>742</v>
      </c>
      <c r="D436" t="s">
        <v>744</v>
      </c>
      <c r="E436" t="s">
        <v>812</v>
      </c>
      <c r="F436" t="s">
        <v>810</v>
      </c>
      <c r="G436" t="s">
        <v>803</v>
      </c>
      <c r="H436">
        <v>0</v>
      </c>
      <c r="I436" s="20">
        <v>50226</v>
      </c>
      <c r="J436" s="21">
        <v>1</v>
      </c>
      <c r="K436" s="20">
        <v>58736</v>
      </c>
      <c r="L436" s="20">
        <v>50226</v>
      </c>
      <c r="M436" s="20">
        <v>58736</v>
      </c>
      <c r="N436" s="20">
        <v>8510</v>
      </c>
    </row>
    <row r="437" spans="1:14" x14ac:dyDescent="0.3">
      <c r="A437" s="19">
        <v>45361</v>
      </c>
      <c r="B437" t="s">
        <v>445</v>
      </c>
      <c r="C437" t="s">
        <v>743</v>
      </c>
      <c r="D437" t="s">
        <v>744</v>
      </c>
      <c r="E437" t="s">
        <v>812</v>
      </c>
      <c r="F437" t="s">
        <v>810</v>
      </c>
      <c r="G437" t="s">
        <v>819</v>
      </c>
      <c r="H437">
        <v>0</v>
      </c>
      <c r="I437" s="20">
        <v>218638</v>
      </c>
      <c r="J437" s="21">
        <v>1</v>
      </c>
      <c r="K437" s="20">
        <v>248698</v>
      </c>
      <c r="L437" s="20">
        <v>218638</v>
      </c>
      <c r="M437" s="20">
        <v>248698</v>
      </c>
      <c r="N437" s="20">
        <v>30060</v>
      </c>
    </row>
    <row r="438" spans="1:14" x14ac:dyDescent="0.3">
      <c r="A438" s="19">
        <v>45362</v>
      </c>
      <c r="B438" t="s">
        <v>446</v>
      </c>
      <c r="C438" t="s">
        <v>743</v>
      </c>
      <c r="D438" t="s">
        <v>744</v>
      </c>
      <c r="E438" t="s">
        <v>801</v>
      </c>
      <c r="F438" t="s">
        <v>805</v>
      </c>
      <c r="G438" t="s">
        <v>811</v>
      </c>
      <c r="H438">
        <v>0</v>
      </c>
      <c r="I438" s="20">
        <v>218996</v>
      </c>
      <c r="J438" s="21">
        <v>3</v>
      </c>
      <c r="K438" s="20">
        <v>252481</v>
      </c>
      <c r="L438" s="20">
        <v>656988</v>
      </c>
      <c r="M438" s="20">
        <v>757443</v>
      </c>
      <c r="N438" s="20">
        <v>100455</v>
      </c>
    </row>
    <row r="439" spans="1:14" x14ac:dyDescent="0.3">
      <c r="A439" s="19">
        <v>45363</v>
      </c>
      <c r="B439" t="s">
        <v>447</v>
      </c>
      <c r="C439" t="s">
        <v>743</v>
      </c>
      <c r="D439" t="s">
        <v>744</v>
      </c>
      <c r="E439" t="s">
        <v>808</v>
      </c>
      <c r="F439" t="s">
        <v>805</v>
      </c>
      <c r="G439" t="s">
        <v>815</v>
      </c>
      <c r="H439">
        <v>0</v>
      </c>
      <c r="I439" s="20">
        <v>116397</v>
      </c>
      <c r="J439" s="21">
        <v>1</v>
      </c>
      <c r="K439" s="20">
        <v>128589</v>
      </c>
      <c r="L439" s="20">
        <v>116397</v>
      </c>
      <c r="M439" s="20">
        <v>128589</v>
      </c>
      <c r="N439" s="20">
        <v>12192</v>
      </c>
    </row>
    <row r="440" spans="1:14" x14ac:dyDescent="0.3">
      <c r="A440" s="19">
        <v>45364</v>
      </c>
      <c r="B440" t="s">
        <v>448</v>
      </c>
      <c r="C440" t="s">
        <v>743</v>
      </c>
      <c r="D440" t="s">
        <v>744</v>
      </c>
      <c r="E440" t="s">
        <v>812</v>
      </c>
      <c r="F440" t="s">
        <v>802</v>
      </c>
      <c r="G440" t="s">
        <v>820</v>
      </c>
      <c r="H440">
        <v>0</v>
      </c>
      <c r="I440" s="20">
        <v>87672</v>
      </c>
      <c r="J440" s="21">
        <v>1</v>
      </c>
      <c r="K440" s="20">
        <v>100557</v>
      </c>
      <c r="L440" s="20">
        <v>87672</v>
      </c>
      <c r="M440" s="20">
        <v>100557</v>
      </c>
      <c r="N440" s="20">
        <v>12885</v>
      </c>
    </row>
    <row r="441" spans="1:14" x14ac:dyDescent="0.3">
      <c r="A441" s="19">
        <v>45365</v>
      </c>
      <c r="B441" t="s">
        <v>449</v>
      </c>
      <c r="C441" t="s">
        <v>742</v>
      </c>
      <c r="D441" t="s">
        <v>745</v>
      </c>
      <c r="E441" t="s">
        <v>801</v>
      </c>
      <c r="F441" t="s">
        <v>810</v>
      </c>
      <c r="G441" t="s">
        <v>824</v>
      </c>
      <c r="H441">
        <v>0</v>
      </c>
      <c r="I441" s="20">
        <v>135628</v>
      </c>
      <c r="J441" s="21">
        <v>3</v>
      </c>
      <c r="K441" s="20">
        <v>162035</v>
      </c>
      <c r="L441" s="20">
        <v>406884</v>
      </c>
      <c r="M441" s="20">
        <v>486105</v>
      </c>
      <c r="N441" s="20">
        <v>79221</v>
      </c>
    </row>
    <row r="442" spans="1:14" x14ac:dyDescent="0.3">
      <c r="A442" s="19">
        <v>45366</v>
      </c>
      <c r="B442" t="s">
        <v>450</v>
      </c>
      <c r="C442" t="s">
        <v>742</v>
      </c>
      <c r="D442" t="s">
        <v>744</v>
      </c>
      <c r="E442" t="s">
        <v>812</v>
      </c>
      <c r="F442" t="s">
        <v>805</v>
      </c>
      <c r="G442" t="s">
        <v>807</v>
      </c>
      <c r="H442">
        <v>0</v>
      </c>
      <c r="I442" s="20">
        <v>211312</v>
      </c>
      <c r="J442" s="21">
        <v>8</v>
      </c>
      <c r="K442" s="20">
        <v>234679</v>
      </c>
      <c r="L442" s="20">
        <v>1690496</v>
      </c>
      <c r="M442" s="20">
        <v>1877432</v>
      </c>
      <c r="N442" s="20">
        <v>186936</v>
      </c>
    </row>
    <row r="443" spans="1:14" x14ac:dyDescent="0.3">
      <c r="A443" s="19">
        <v>45367</v>
      </c>
      <c r="B443" t="s">
        <v>451</v>
      </c>
      <c r="C443" t="s">
        <v>742</v>
      </c>
      <c r="D443" t="s">
        <v>745</v>
      </c>
      <c r="E443" t="s">
        <v>808</v>
      </c>
      <c r="F443" t="s">
        <v>802</v>
      </c>
      <c r="G443" t="s">
        <v>817</v>
      </c>
      <c r="H443">
        <v>0</v>
      </c>
      <c r="I443" s="20">
        <v>119866</v>
      </c>
      <c r="J443" s="21">
        <v>2</v>
      </c>
      <c r="K443" s="20">
        <v>142339</v>
      </c>
      <c r="L443" s="20">
        <v>239732</v>
      </c>
      <c r="M443" s="20">
        <v>284678</v>
      </c>
      <c r="N443" s="20">
        <v>44946</v>
      </c>
    </row>
    <row r="444" spans="1:14" x14ac:dyDescent="0.3">
      <c r="A444" s="19">
        <v>45368</v>
      </c>
      <c r="B444" t="s">
        <v>452</v>
      </c>
      <c r="C444" t="s">
        <v>742</v>
      </c>
      <c r="D444" t="s">
        <v>745</v>
      </c>
      <c r="E444" t="s">
        <v>801</v>
      </c>
      <c r="F444" t="s">
        <v>805</v>
      </c>
      <c r="G444" t="s">
        <v>818</v>
      </c>
      <c r="H444">
        <v>0</v>
      </c>
      <c r="I444" s="20">
        <v>276265</v>
      </c>
      <c r="J444" s="21">
        <v>8</v>
      </c>
      <c r="K444" s="20">
        <v>307902</v>
      </c>
      <c r="L444" s="20">
        <v>2210120</v>
      </c>
      <c r="M444" s="20">
        <v>2463216</v>
      </c>
      <c r="N444" s="20">
        <v>253096</v>
      </c>
    </row>
    <row r="445" spans="1:14" x14ac:dyDescent="0.3">
      <c r="A445" s="19">
        <v>45369</v>
      </c>
      <c r="B445" t="s">
        <v>453</v>
      </c>
      <c r="C445" t="s">
        <v>743</v>
      </c>
      <c r="D445" t="s">
        <v>745</v>
      </c>
      <c r="E445" t="s">
        <v>812</v>
      </c>
      <c r="F445" t="s">
        <v>810</v>
      </c>
      <c r="G445" t="s">
        <v>819</v>
      </c>
      <c r="H445">
        <v>0</v>
      </c>
      <c r="I445" s="20">
        <v>238339</v>
      </c>
      <c r="J445" s="21">
        <v>2</v>
      </c>
      <c r="K445" s="20">
        <v>273899</v>
      </c>
      <c r="L445" s="20">
        <v>476678</v>
      </c>
      <c r="M445" s="20">
        <v>547798</v>
      </c>
      <c r="N445" s="20">
        <v>71120</v>
      </c>
    </row>
    <row r="446" spans="1:14" x14ac:dyDescent="0.3">
      <c r="A446" s="19">
        <v>45370</v>
      </c>
      <c r="B446" t="s">
        <v>454</v>
      </c>
      <c r="C446" t="s">
        <v>743</v>
      </c>
      <c r="D446" t="s">
        <v>745</v>
      </c>
      <c r="E446" t="s">
        <v>812</v>
      </c>
      <c r="F446" t="s">
        <v>802</v>
      </c>
      <c r="G446" t="s">
        <v>821</v>
      </c>
      <c r="H446">
        <v>0</v>
      </c>
      <c r="I446" s="20">
        <v>80086</v>
      </c>
      <c r="J446" s="21">
        <v>5</v>
      </c>
      <c r="K446" s="20">
        <v>97364</v>
      </c>
      <c r="L446" s="20">
        <v>400430</v>
      </c>
      <c r="M446" s="20">
        <v>486820</v>
      </c>
      <c r="N446" s="20">
        <v>86390</v>
      </c>
    </row>
    <row r="447" spans="1:14" x14ac:dyDescent="0.3">
      <c r="A447" s="19">
        <v>45371</v>
      </c>
      <c r="B447" t="s">
        <v>455</v>
      </c>
      <c r="C447" t="s">
        <v>743</v>
      </c>
      <c r="D447" t="s">
        <v>745</v>
      </c>
      <c r="E447" t="s">
        <v>808</v>
      </c>
      <c r="F447" t="s">
        <v>810</v>
      </c>
      <c r="G447" t="s">
        <v>823</v>
      </c>
      <c r="H447">
        <v>0</v>
      </c>
      <c r="I447" s="20">
        <v>152157</v>
      </c>
      <c r="J447" s="21">
        <v>1</v>
      </c>
      <c r="K447" s="20">
        <v>185254</v>
      </c>
      <c r="L447" s="20">
        <v>152157</v>
      </c>
      <c r="M447" s="20">
        <v>185254</v>
      </c>
      <c r="N447" s="20">
        <v>33097</v>
      </c>
    </row>
    <row r="448" spans="1:14" x14ac:dyDescent="0.3">
      <c r="A448" s="19">
        <v>45372</v>
      </c>
      <c r="B448" t="s">
        <v>456</v>
      </c>
      <c r="C448" t="s">
        <v>743</v>
      </c>
      <c r="D448" t="s">
        <v>745</v>
      </c>
      <c r="E448" t="s">
        <v>812</v>
      </c>
      <c r="F448" t="s">
        <v>802</v>
      </c>
      <c r="G448" t="s">
        <v>804</v>
      </c>
      <c r="H448">
        <v>0</v>
      </c>
      <c r="I448" s="20">
        <v>45879</v>
      </c>
      <c r="J448" s="21">
        <v>1</v>
      </c>
      <c r="K448" s="20">
        <v>54107</v>
      </c>
      <c r="L448" s="20">
        <v>45879</v>
      </c>
      <c r="M448" s="20">
        <v>54107</v>
      </c>
      <c r="N448" s="20">
        <v>8228</v>
      </c>
    </row>
    <row r="449" spans="1:14" x14ac:dyDescent="0.3">
      <c r="A449" s="19">
        <v>45373</v>
      </c>
      <c r="B449" t="s">
        <v>457</v>
      </c>
      <c r="C449" t="s">
        <v>743</v>
      </c>
      <c r="D449" t="s">
        <v>744</v>
      </c>
      <c r="E449" t="s">
        <v>801</v>
      </c>
      <c r="F449" t="s">
        <v>802</v>
      </c>
      <c r="G449" t="s">
        <v>811</v>
      </c>
      <c r="H449">
        <v>0</v>
      </c>
      <c r="I449" s="20">
        <v>166300</v>
      </c>
      <c r="J449" s="21">
        <v>3</v>
      </c>
      <c r="K449" s="20">
        <v>197577</v>
      </c>
      <c r="L449" s="20">
        <v>498900</v>
      </c>
      <c r="M449" s="20">
        <v>592731</v>
      </c>
      <c r="N449" s="20">
        <v>93831</v>
      </c>
    </row>
    <row r="450" spans="1:14" x14ac:dyDescent="0.3">
      <c r="A450" s="19">
        <v>45374</v>
      </c>
      <c r="B450" t="s">
        <v>458</v>
      </c>
      <c r="C450" t="s">
        <v>742</v>
      </c>
      <c r="D450" t="s">
        <v>744</v>
      </c>
      <c r="E450" t="s">
        <v>801</v>
      </c>
      <c r="F450" t="s">
        <v>802</v>
      </c>
      <c r="G450" t="s">
        <v>824</v>
      </c>
      <c r="H450">
        <v>0</v>
      </c>
      <c r="I450" s="20">
        <v>70650</v>
      </c>
      <c r="J450" s="21">
        <v>6</v>
      </c>
      <c r="K450" s="20">
        <v>82592</v>
      </c>
      <c r="L450" s="20">
        <v>423900</v>
      </c>
      <c r="M450" s="20">
        <v>495552</v>
      </c>
      <c r="N450" s="20">
        <v>71652</v>
      </c>
    </row>
    <row r="451" spans="1:14" x14ac:dyDescent="0.3">
      <c r="A451" s="19">
        <v>45375</v>
      </c>
      <c r="B451" t="s">
        <v>459</v>
      </c>
      <c r="C451" t="s">
        <v>742</v>
      </c>
      <c r="D451" t="s">
        <v>744</v>
      </c>
      <c r="E451" t="s">
        <v>808</v>
      </c>
      <c r="F451" t="s">
        <v>802</v>
      </c>
      <c r="G451" t="s">
        <v>819</v>
      </c>
      <c r="H451">
        <v>0</v>
      </c>
      <c r="I451" s="20">
        <v>271787</v>
      </c>
      <c r="J451" s="21">
        <v>7</v>
      </c>
      <c r="K451" s="20">
        <v>309028</v>
      </c>
      <c r="L451" s="20">
        <v>1902509</v>
      </c>
      <c r="M451" s="20">
        <v>2163196</v>
      </c>
      <c r="N451" s="20">
        <v>260687</v>
      </c>
    </row>
    <row r="452" spans="1:14" x14ac:dyDescent="0.3">
      <c r="A452" s="19">
        <v>45376</v>
      </c>
      <c r="B452" t="s">
        <v>460</v>
      </c>
      <c r="C452" t="s">
        <v>742</v>
      </c>
      <c r="D452" t="s">
        <v>745</v>
      </c>
      <c r="E452" t="s">
        <v>801</v>
      </c>
      <c r="F452" t="s">
        <v>810</v>
      </c>
      <c r="G452" t="s">
        <v>813</v>
      </c>
      <c r="H452">
        <v>0</v>
      </c>
      <c r="I452" s="20">
        <v>168273</v>
      </c>
      <c r="J452" s="21">
        <v>3</v>
      </c>
      <c r="K452" s="20">
        <v>200933</v>
      </c>
      <c r="L452" s="20">
        <v>504819</v>
      </c>
      <c r="M452" s="20">
        <v>602799</v>
      </c>
      <c r="N452" s="20">
        <v>97980</v>
      </c>
    </row>
    <row r="453" spans="1:14" x14ac:dyDescent="0.3">
      <c r="A453" s="19">
        <v>45377</v>
      </c>
      <c r="B453" t="s">
        <v>461</v>
      </c>
      <c r="C453" t="s">
        <v>742</v>
      </c>
      <c r="D453" t="s">
        <v>744</v>
      </c>
      <c r="E453" t="s">
        <v>801</v>
      </c>
      <c r="F453" t="s">
        <v>810</v>
      </c>
      <c r="G453" t="s">
        <v>811</v>
      </c>
      <c r="H453">
        <v>0</v>
      </c>
      <c r="I453" s="20">
        <v>164795</v>
      </c>
      <c r="J453" s="21">
        <v>2</v>
      </c>
      <c r="K453" s="20">
        <v>183354</v>
      </c>
      <c r="L453" s="20">
        <v>329590</v>
      </c>
      <c r="M453" s="20">
        <v>366708</v>
      </c>
      <c r="N453" s="20">
        <v>37118</v>
      </c>
    </row>
    <row r="454" spans="1:14" x14ac:dyDescent="0.3">
      <c r="A454" s="19">
        <v>45378</v>
      </c>
      <c r="B454" t="s">
        <v>462</v>
      </c>
      <c r="C454" t="s">
        <v>743</v>
      </c>
      <c r="D454" t="s">
        <v>745</v>
      </c>
      <c r="E454" t="s">
        <v>808</v>
      </c>
      <c r="F454" t="s">
        <v>810</v>
      </c>
      <c r="G454" t="s">
        <v>815</v>
      </c>
      <c r="H454">
        <v>0</v>
      </c>
      <c r="I454" s="20">
        <v>115445</v>
      </c>
      <c r="J454" s="21">
        <v>8</v>
      </c>
      <c r="K454" s="20">
        <v>128392</v>
      </c>
      <c r="L454" s="20">
        <v>923560</v>
      </c>
      <c r="M454" s="20">
        <v>1027136</v>
      </c>
      <c r="N454" s="20">
        <v>103576</v>
      </c>
    </row>
    <row r="455" spans="1:14" x14ac:dyDescent="0.3">
      <c r="A455" s="19">
        <v>45379</v>
      </c>
      <c r="B455" t="s">
        <v>463</v>
      </c>
      <c r="C455" t="s">
        <v>743</v>
      </c>
      <c r="D455" t="s">
        <v>744</v>
      </c>
      <c r="E455" t="s">
        <v>801</v>
      </c>
      <c r="F455" t="s">
        <v>810</v>
      </c>
      <c r="G455" t="s">
        <v>804</v>
      </c>
      <c r="H455">
        <v>0</v>
      </c>
      <c r="I455" s="20">
        <v>33697</v>
      </c>
      <c r="J455" s="21">
        <v>6</v>
      </c>
      <c r="K455" s="20">
        <v>40840</v>
      </c>
      <c r="L455" s="20">
        <v>202182</v>
      </c>
      <c r="M455" s="20">
        <v>245040</v>
      </c>
      <c r="N455" s="20">
        <v>42858</v>
      </c>
    </row>
    <row r="456" spans="1:14" x14ac:dyDescent="0.3">
      <c r="A456" s="19">
        <v>45380</v>
      </c>
      <c r="B456" t="s">
        <v>464</v>
      </c>
      <c r="C456" t="s">
        <v>742</v>
      </c>
      <c r="D456" t="s">
        <v>745</v>
      </c>
      <c r="E456" t="s">
        <v>808</v>
      </c>
      <c r="F456" t="s">
        <v>805</v>
      </c>
      <c r="G456" t="s">
        <v>815</v>
      </c>
      <c r="H456">
        <v>0</v>
      </c>
      <c r="I456" s="20">
        <v>211919</v>
      </c>
      <c r="J456" s="21">
        <v>1</v>
      </c>
      <c r="K456" s="20">
        <v>258179</v>
      </c>
      <c r="L456" s="20">
        <v>211919</v>
      </c>
      <c r="M456" s="20">
        <v>258179</v>
      </c>
      <c r="N456" s="20">
        <v>46260</v>
      </c>
    </row>
    <row r="457" spans="1:14" x14ac:dyDescent="0.3">
      <c r="A457" s="19">
        <v>45381</v>
      </c>
      <c r="B457" t="s">
        <v>465</v>
      </c>
      <c r="C457" t="s">
        <v>743</v>
      </c>
      <c r="D457" t="s">
        <v>744</v>
      </c>
      <c r="E457" t="s">
        <v>801</v>
      </c>
      <c r="F457" t="s">
        <v>802</v>
      </c>
      <c r="G457" t="s">
        <v>823</v>
      </c>
      <c r="H457">
        <v>0</v>
      </c>
      <c r="I457" s="20">
        <v>121076</v>
      </c>
      <c r="J457" s="21">
        <v>2</v>
      </c>
      <c r="K457" s="20">
        <v>133209</v>
      </c>
      <c r="L457" s="20">
        <v>242152</v>
      </c>
      <c r="M457" s="20">
        <v>266418</v>
      </c>
      <c r="N457" s="20">
        <v>24266</v>
      </c>
    </row>
    <row r="458" spans="1:14" x14ac:dyDescent="0.3">
      <c r="A458" s="19">
        <v>45382</v>
      </c>
      <c r="B458" t="s">
        <v>466</v>
      </c>
      <c r="C458" t="s">
        <v>742</v>
      </c>
      <c r="D458" t="s">
        <v>745</v>
      </c>
      <c r="E458" t="s">
        <v>808</v>
      </c>
      <c r="F458" t="s">
        <v>810</v>
      </c>
      <c r="G458" t="s">
        <v>803</v>
      </c>
      <c r="H458">
        <v>0</v>
      </c>
      <c r="I458" s="20">
        <v>96141</v>
      </c>
      <c r="J458" s="21">
        <v>8</v>
      </c>
      <c r="K458" s="20">
        <v>109111</v>
      </c>
      <c r="L458" s="20">
        <v>769128</v>
      </c>
      <c r="M458" s="20">
        <v>872888</v>
      </c>
      <c r="N458" s="20">
        <v>103760</v>
      </c>
    </row>
    <row r="459" spans="1:14" x14ac:dyDescent="0.3">
      <c r="A459" s="19">
        <v>45383</v>
      </c>
      <c r="B459" t="s">
        <v>467</v>
      </c>
      <c r="C459" t="s">
        <v>743</v>
      </c>
      <c r="D459" t="s">
        <v>744</v>
      </c>
      <c r="E459" t="s">
        <v>808</v>
      </c>
      <c r="F459" t="s">
        <v>802</v>
      </c>
      <c r="G459" t="s">
        <v>803</v>
      </c>
      <c r="H459">
        <v>0</v>
      </c>
      <c r="I459" s="20">
        <v>133650</v>
      </c>
      <c r="J459" s="21">
        <v>6</v>
      </c>
      <c r="K459" s="20">
        <v>148484</v>
      </c>
      <c r="L459" s="20">
        <v>801900</v>
      </c>
      <c r="M459" s="20">
        <v>890904</v>
      </c>
      <c r="N459" s="20">
        <v>89004</v>
      </c>
    </row>
    <row r="460" spans="1:14" x14ac:dyDescent="0.3">
      <c r="A460" s="19">
        <v>45384</v>
      </c>
      <c r="B460" t="s">
        <v>468</v>
      </c>
      <c r="C460" t="s">
        <v>743</v>
      </c>
      <c r="D460" t="s">
        <v>744</v>
      </c>
      <c r="E460" t="s">
        <v>812</v>
      </c>
      <c r="F460" t="s">
        <v>810</v>
      </c>
      <c r="G460" t="s">
        <v>823</v>
      </c>
      <c r="H460">
        <v>0</v>
      </c>
      <c r="I460" s="20">
        <v>111887</v>
      </c>
      <c r="J460" s="21">
        <v>6</v>
      </c>
      <c r="K460" s="20">
        <v>127342</v>
      </c>
      <c r="L460" s="20">
        <v>671322</v>
      </c>
      <c r="M460" s="20">
        <v>764052</v>
      </c>
      <c r="N460" s="20">
        <v>92730</v>
      </c>
    </row>
    <row r="461" spans="1:14" x14ac:dyDescent="0.3">
      <c r="A461" s="19">
        <v>45385</v>
      </c>
      <c r="B461" t="s">
        <v>469</v>
      </c>
      <c r="C461" t="s">
        <v>742</v>
      </c>
      <c r="D461" t="s">
        <v>745</v>
      </c>
      <c r="E461" t="s">
        <v>808</v>
      </c>
      <c r="F461" t="s">
        <v>810</v>
      </c>
      <c r="G461" t="s">
        <v>811</v>
      </c>
      <c r="H461">
        <v>0</v>
      </c>
      <c r="I461" s="20">
        <v>185213</v>
      </c>
      <c r="J461" s="21">
        <v>5</v>
      </c>
      <c r="K461" s="20">
        <v>204929</v>
      </c>
      <c r="L461" s="20">
        <v>926065</v>
      </c>
      <c r="M461" s="20">
        <v>1024645</v>
      </c>
      <c r="N461" s="20">
        <v>98580</v>
      </c>
    </row>
    <row r="462" spans="1:14" x14ac:dyDescent="0.3">
      <c r="A462" s="19">
        <v>45386</v>
      </c>
      <c r="B462" t="s">
        <v>470</v>
      </c>
      <c r="C462" t="s">
        <v>742</v>
      </c>
      <c r="D462" t="s">
        <v>745</v>
      </c>
      <c r="E462" t="s">
        <v>808</v>
      </c>
      <c r="F462" t="s">
        <v>802</v>
      </c>
      <c r="G462" t="s">
        <v>817</v>
      </c>
      <c r="H462">
        <v>0.05</v>
      </c>
      <c r="I462" s="20">
        <v>190719</v>
      </c>
      <c r="J462" s="21">
        <v>6</v>
      </c>
      <c r="K462" s="20">
        <v>214767</v>
      </c>
      <c r="L462" s="20">
        <v>1144314</v>
      </c>
      <c r="M462" s="20">
        <v>1224171.8999999999</v>
      </c>
      <c r="N462" s="20">
        <v>79857.899999999907</v>
      </c>
    </row>
    <row r="463" spans="1:14" x14ac:dyDescent="0.3">
      <c r="A463" s="19">
        <v>45387</v>
      </c>
      <c r="B463" t="s">
        <v>471</v>
      </c>
      <c r="C463" t="s">
        <v>743</v>
      </c>
      <c r="D463" t="s">
        <v>745</v>
      </c>
      <c r="E463" t="s">
        <v>801</v>
      </c>
      <c r="F463" t="s">
        <v>805</v>
      </c>
      <c r="G463" t="s">
        <v>822</v>
      </c>
      <c r="H463">
        <v>0</v>
      </c>
      <c r="I463" s="20">
        <v>33188</v>
      </c>
      <c r="J463" s="21">
        <v>8</v>
      </c>
      <c r="K463" s="20">
        <v>37347</v>
      </c>
      <c r="L463" s="20">
        <v>265504</v>
      </c>
      <c r="M463" s="20">
        <v>298776</v>
      </c>
      <c r="N463" s="20">
        <v>33272</v>
      </c>
    </row>
    <row r="464" spans="1:14" x14ac:dyDescent="0.3">
      <c r="A464" s="19">
        <v>45388</v>
      </c>
      <c r="B464" t="s">
        <v>472</v>
      </c>
      <c r="C464" t="s">
        <v>742</v>
      </c>
      <c r="D464" t="s">
        <v>745</v>
      </c>
      <c r="E464" t="s">
        <v>812</v>
      </c>
      <c r="F464" t="s">
        <v>802</v>
      </c>
      <c r="G464" t="s">
        <v>819</v>
      </c>
      <c r="H464">
        <v>0</v>
      </c>
      <c r="I464" s="20">
        <v>278689</v>
      </c>
      <c r="J464" s="21">
        <v>3</v>
      </c>
      <c r="K464" s="20">
        <v>321081</v>
      </c>
      <c r="L464" s="20">
        <v>836067</v>
      </c>
      <c r="M464" s="20">
        <v>963243</v>
      </c>
      <c r="N464" s="20">
        <v>127176</v>
      </c>
    </row>
    <row r="465" spans="1:14" x14ac:dyDescent="0.3">
      <c r="A465" s="19">
        <v>45389</v>
      </c>
      <c r="B465" t="s">
        <v>473</v>
      </c>
      <c r="C465" t="s">
        <v>742</v>
      </c>
      <c r="D465" t="s">
        <v>744</v>
      </c>
      <c r="E465" t="s">
        <v>812</v>
      </c>
      <c r="F465" t="s">
        <v>802</v>
      </c>
      <c r="G465" t="s">
        <v>807</v>
      </c>
      <c r="H465">
        <v>0</v>
      </c>
      <c r="I465" s="20">
        <v>295780</v>
      </c>
      <c r="J465" s="21">
        <v>4</v>
      </c>
      <c r="K465" s="20">
        <v>339866</v>
      </c>
      <c r="L465" s="20">
        <v>1183120</v>
      </c>
      <c r="M465" s="20">
        <v>1359464</v>
      </c>
      <c r="N465" s="20">
        <v>176344</v>
      </c>
    </row>
    <row r="466" spans="1:14" x14ac:dyDescent="0.3">
      <c r="A466" s="19">
        <v>45390</v>
      </c>
      <c r="B466" t="s">
        <v>474</v>
      </c>
      <c r="C466" t="s">
        <v>742</v>
      </c>
      <c r="D466" t="s">
        <v>744</v>
      </c>
      <c r="E466" t="s">
        <v>801</v>
      </c>
      <c r="F466" t="s">
        <v>802</v>
      </c>
      <c r="G466" t="s">
        <v>807</v>
      </c>
      <c r="H466">
        <v>0</v>
      </c>
      <c r="I466" s="20">
        <v>389983</v>
      </c>
      <c r="J466" s="21">
        <v>8</v>
      </c>
      <c r="K466" s="20">
        <v>469177</v>
      </c>
      <c r="L466" s="20">
        <v>3119864</v>
      </c>
      <c r="M466" s="20">
        <v>3753416</v>
      </c>
      <c r="N466" s="20">
        <v>633552</v>
      </c>
    </row>
    <row r="467" spans="1:14" x14ac:dyDescent="0.3">
      <c r="A467" s="19">
        <v>45391</v>
      </c>
      <c r="B467" t="s">
        <v>475</v>
      </c>
      <c r="C467" t="s">
        <v>743</v>
      </c>
      <c r="D467" t="s">
        <v>744</v>
      </c>
      <c r="E467" t="s">
        <v>812</v>
      </c>
      <c r="F467" t="s">
        <v>810</v>
      </c>
      <c r="G467" t="s">
        <v>813</v>
      </c>
      <c r="H467">
        <v>0</v>
      </c>
      <c r="I467" s="20">
        <v>144194</v>
      </c>
      <c r="J467" s="21">
        <v>4</v>
      </c>
      <c r="K467" s="20">
        <v>171688</v>
      </c>
      <c r="L467" s="20">
        <v>576776</v>
      </c>
      <c r="M467" s="20">
        <v>686752</v>
      </c>
      <c r="N467" s="20">
        <v>109976</v>
      </c>
    </row>
    <row r="468" spans="1:14" x14ac:dyDescent="0.3">
      <c r="A468" s="19">
        <v>45392</v>
      </c>
      <c r="B468" t="s">
        <v>476</v>
      </c>
      <c r="C468" t="s">
        <v>742</v>
      </c>
      <c r="D468" t="s">
        <v>744</v>
      </c>
      <c r="E468" t="s">
        <v>801</v>
      </c>
      <c r="F468" t="s">
        <v>810</v>
      </c>
      <c r="G468" t="s">
        <v>819</v>
      </c>
      <c r="H468">
        <v>0</v>
      </c>
      <c r="I468" s="20">
        <v>147117</v>
      </c>
      <c r="J468" s="21">
        <v>4</v>
      </c>
      <c r="K468" s="20">
        <v>170900</v>
      </c>
      <c r="L468" s="20">
        <v>588468</v>
      </c>
      <c r="M468" s="20">
        <v>683600</v>
      </c>
      <c r="N468" s="20">
        <v>95132</v>
      </c>
    </row>
    <row r="469" spans="1:14" x14ac:dyDescent="0.3">
      <c r="A469" s="19">
        <v>45393</v>
      </c>
      <c r="B469" t="s">
        <v>477</v>
      </c>
      <c r="C469" t="s">
        <v>743</v>
      </c>
      <c r="D469" t="s">
        <v>745</v>
      </c>
      <c r="E469" t="s">
        <v>808</v>
      </c>
      <c r="F469" t="s">
        <v>802</v>
      </c>
      <c r="G469" t="s">
        <v>814</v>
      </c>
      <c r="H469">
        <v>0</v>
      </c>
      <c r="I469" s="20">
        <v>230926</v>
      </c>
      <c r="J469" s="21">
        <v>8</v>
      </c>
      <c r="K469" s="20">
        <v>262003</v>
      </c>
      <c r="L469" s="20">
        <v>1847408</v>
      </c>
      <c r="M469" s="20">
        <v>2096024</v>
      </c>
      <c r="N469" s="20">
        <v>248616</v>
      </c>
    </row>
    <row r="470" spans="1:14" x14ac:dyDescent="0.3">
      <c r="A470" s="19">
        <v>45394</v>
      </c>
      <c r="B470" t="s">
        <v>478</v>
      </c>
      <c r="C470" t="s">
        <v>742</v>
      </c>
      <c r="D470" t="s">
        <v>745</v>
      </c>
      <c r="E470" t="s">
        <v>801</v>
      </c>
      <c r="F470" t="s">
        <v>810</v>
      </c>
      <c r="G470" t="s">
        <v>806</v>
      </c>
      <c r="H470">
        <v>0</v>
      </c>
      <c r="I470" s="20">
        <v>225046</v>
      </c>
      <c r="J470" s="21">
        <v>4</v>
      </c>
      <c r="K470" s="20">
        <v>273238</v>
      </c>
      <c r="L470" s="20">
        <v>900184</v>
      </c>
      <c r="M470" s="20">
        <v>1092952</v>
      </c>
      <c r="N470" s="20">
        <v>192768</v>
      </c>
    </row>
    <row r="471" spans="1:14" x14ac:dyDescent="0.3">
      <c r="A471" s="19">
        <v>45395</v>
      </c>
      <c r="B471" t="s">
        <v>479</v>
      </c>
      <c r="C471" t="s">
        <v>743</v>
      </c>
      <c r="D471" t="s">
        <v>744</v>
      </c>
      <c r="E471" t="s">
        <v>812</v>
      </c>
      <c r="F471" t="s">
        <v>810</v>
      </c>
      <c r="G471" t="s">
        <v>819</v>
      </c>
      <c r="H471">
        <v>0</v>
      </c>
      <c r="I471" s="20">
        <v>297730</v>
      </c>
      <c r="J471" s="21">
        <v>1</v>
      </c>
      <c r="K471" s="20">
        <v>350377</v>
      </c>
      <c r="L471" s="20">
        <v>297730</v>
      </c>
      <c r="M471" s="20">
        <v>350377</v>
      </c>
      <c r="N471" s="20">
        <v>52647</v>
      </c>
    </row>
    <row r="472" spans="1:14" x14ac:dyDescent="0.3">
      <c r="A472" s="19">
        <v>45396</v>
      </c>
      <c r="B472" t="s">
        <v>480</v>
      </c>
      <c r="C472" t="s">
        <v>743</v>
      </c>
      <c r="D472" t="s">
        <v>744</v>
      </c>
      <c r="E472" t="s">
        <v>812</v>
      </c>
      <c r="F472" t="s">
        <v>802</v>
      </c>
      <c r="G472" t="s">
        <v>815</v>
      </c>
      <c r="H472">
        <v>0</v>
      </c>
      <c r="I472" s="20">
        <v>141983</v>
      </c>
      <c r="J472" s="21">
        <v>5</v>
      </c>
      <c r="K472" s="20">
        <v>164619</v>
      </c>
      <c r="L472" s="20">
        <v>709915</v>
      </c>
      <c r="M472" s="20">
        <v>823095</v>
      </c>
      <c r="N472" s="20">
        <v>113180</v>
      </c>
    </row>
    <row r="473" spans="1:14" x14ac:dyDescent="0.3">
      <c r="A473" s="19">
        <v>45397</v>
      </c>
      <c r="B473" t="s">
        <v>481</v>
      </c>
      <c r="C473" t="s">
        <v>743</v>
      </c>
      <c r="D473" t="s">
        <v>745</v>
      </c>
      <c r="E473" t="s">
        <v>801</v>
      </c>
      <c r="F473" t="s">
        <v>805</v>
      </c>
      <c r="G473" t="s">
        <v>822</v>
      </c>
      <c r="H473">
        <v>0</v>
      </c>
      <c r="I473" s="20">
        <v>98090</v>
      </c>
      <c r="J473" s="21">
        <v>6</v>
      </c>
      <c r="K473" s="20">
        <v>110187</v>
      </c>
      <c r="L473" s="20">
        <v>588540</v>
      </c>
      <c r="M473" s="20">
        <v>661122</v>
      </c>
      <c r="N473" s="20">
        <v>72582</v>
      </c>
    </row>
    <row r="474" spans="1:14" x14ac:dyDescent="0.3">
      <c r="A474" s="19">
        <v>45398</v>
      </c>
      <c r="B474" t="s">
        <v>482</v>
      </c>
      <c r="C474" t="s">
        <v>743</v>
      </c>
      <c r="D474" t="s">
        <v>744</v>
      </c>
      <c r="E474" t="s">
        <v>812</v>
      </c>
      <c r="F474" t="s">
        <v>810</v>
      </c>
      <c r="G474" t="s">
        <v>817</v>
      </c>
      <c r="H474">
        <v>0</v>
      </c>
      <c r="I474" s="20">
        <v>238721</v>
      </c>
      <c r="J474" s="21">
        <v>3</v>
      </c>
      <c r="K474" s="20">
        <v>287098</v>
      </c>
      <c r="L474" s="20">
        <v>716163</v>
      </c>
      <c r="M474" s="20">
        <v>861294</v>
      </c>
      <c r="N474" s="20">
        <v>145131</v>
      </c>
    </row>
    <row r="475" spans="1:14" x14ac:dyDescent="0.3">
      <c r="A475" s="19">
        <v>45399</v>
      </c>
      <c r="B475" t="s">
        <v>483</v>
      </c>
      <c r="C475" t="s">
        <v>743</v>
      </c>
      <c r="D475" t="s">
        <v>744</v>
      </c>
      <c r="E475" t="s">
        <v>812</v>
      </c>
      <c r="F475" t="s">
        <v>810</v>
      </c>
      <c r="G475" t="s">
        <v>814</v>
      </c>
      <c r="H475">
        <v>0</v>
      </c>
      <c r="I475" s="20">
        <v>100915</v>
      </c>
      <c r="J475" s="21">
        <v>2</v>
      </c>
      <c r="K475" s="20">
        <v>112084</v>
      </c>
      <c r="L475" s="20">
        <v>201830</v>
      </c>
      <c r="M475" s="20">
        <v>224168</v>
      </c>
      <c r="N475" s="20">
        <v>22338</v>
      </c>
    </row>
    <row r="476" spans="1:14" x14ac:dyDescent="0.3">
      <c r="A476" s="19">
        <v>45400</v>
      </c>
      <c r="B476" t="s">
        <v>484</v>
      </c>
      <c r="C476" t="s">
        <v>742</v>
      </c>
      <c r="D476" t="s">
        <v>744</v>
      </c>
      <c r="E476" t="s">
        <v>812</v>
      </c>
      <c r="F476" t="s">
        <v>802</v>
      </c>
      <c r="G476" t="s">
        <v>821</v>
      </c>
      <c r="H476">
        <v>0</v>
      </c>
      <c r="I476" s="20">
        <v>46008</v>
      </c>
      <c r="J476" s="21">
        <v>2</v>
      </c>
      <c r="K476" s="20">
        <v>54059</v>
      </c>
      <c r="L476" s="20">
        <v>92016</v>
      </c>
      <c r="M476" s="20">
        <v>108118</v>
      </c>
      <c r="N476" s="20">
        <v>16102</v>
      </c>
    </row>
    <row r="477" spans="1:14" x14ac:dyDescent="0.3">
      <c r="A477" s="19">
        <v>45401</v>
      </c>
      <c r="B477" t="s">
        <v>485</v>
      </c>
      <c r="C477" t="s">
        <v>742</v>
      </c>
      <c r="D477" t="s">
        <v>744</v>
      </c>
      <c r="E477" t="s">
        <v>808</v>
      </c>
      <c r="F477" t="s">
        <v>810</v>
      </c>
      <c r="G477" t="s">
        <v>820</v>
      </c>
      <c r="H477">
        <v>0</v>
      </c>
      <c r="I477" s="20">
        <v>123617</v>
      </c>
      <c r="J477" s="21">
        <v>6</v>
      </c>
      <c r="K477" s="20">
        <v>143768</v>
      </c>
      <c r="L477" s="20">
        <v>741702</v>
      </c>
      <c r="M477" s="20">
        <v>862608</v>
      </c>
      <c r="N477" s="20">
        <v>120906</v>
      </c>
    </row>
    <row r="478" spans="1:14" x14ac:dyDescent="0.3">
      <c r="A478" s="19">
        <v>45402</v>
      </c>
      <c r="B478" t="s">
        <v>486</v>
      </c>
      <c r="C478" t="s">
        <v>742</v>
      </c>
      <c r="D478" t="s">
        <v>744</v>
      </c>
      <c r="E478" t="s">
        <v>801</v>
      </c>
      <c r="F478" t="s">
        <v>810</v>
      </c>
      <c r="G478" t="s">
        <v>814</v>
      </c>
      <c r="H478">
        <v>0</v>
      </c>
      <c r="I478" s="20">
        <v>225512</v>
      </c>
      <c r="J478" s="21">
        <v>5</v>
      </c>
      <c r="K478" s="20">
        <v>249139</v>
      </c>
      <c r="L478" s="20">
        <v>1127560</v>
      </c>
      <c r="M478" s="20">
        <v>1245695</v>
      </c>
      <c r="N478" s="20">
        <v>118135</v>
      </c>
    </row>
    <row r="479" spans="1:14" x14ac:dyDescent="0.3">
      <c r="A479" s="19">
        <v>45403</v>
      </c>
      <c r="B479" t="s">
        <v>487</v>
      </c>
      <c r="C479" t="s">
        <v>743</v>
      </c>
      <c r="D479" t="s">
        <v>744</v>
      </c>
      <c r="E479" t="s">
        <v>801</v>
      </c>
      <c r="F479" t="s">
        <v>805</v>
      </c>
      <c r="G479" t="s">
        <v>809</v>
      </c>
      <c r="H479">
        <v>0</v>
      </c>
      <c r="I479" s="20">
        <v>207094</v>
      </c>
      <c r="J479" s="21">
        <v>4</v>
      </c>
      <c r="K479" s="20">
        <v>238323</v>
      </c>
      <c r="L479" s="20">
        <v>828376</v>
      </c>
      <c r="M479" s="20">
        <v>953292</v>
      </c>
      <c r="N479" s="20">
        <v>124916</v>
      </c>
    </row>
    <row r="480" spans="1:14" x14ac:dyDescent="0.3">
      <c r="A480" s="19">
        <v>45404</v>
      </c>
      <c r="B480" t="s">
        <v>488</v>
      </c>
      <c r="C480" t="s">
        <v>743</v>
      </c>
      <c r="D480" t="s">
        <v>744</v>
      </c>
      <c r="E480" t="s">
        <v>808</v>
      </c>
      <c r="F480" t="s">
        <v>805</v>
      </c>
      <c r="G480" t="s">
        <v>815</v>
      </c>
      <c r="H480">
        <v>0</v>
      </c>
      <c r="I480" s="20">
        <v>181767</v>
      </c>
      <c r="J480" s="21">
        <v>8</v>
      </c>
      <c r="K480" s="20">
        <v>203546</v>
      </c>
      <c r="L480" s="20">
        <v>1454136</v>
      </c>
      <c r="M480" s="20">
        <v>1628368</v>
      </c>
      <c r="N480" s="20">
        <v>174232</v>
      </c>
    </row>
    <row r="481" spans="1:14" x14ac:dyDescent="0.3">
      <c r="A481" s="19">
        <v>45405</v>
      </c>
      <c r="B481" t="s">
        <v>489</v>
      </c>
      <c r="C481" t="s">
        <v>743</v>
      </c>
      <c r="D481" t="s">
        <v>744</v>
      </c>
      <c r="E481" t="s">
        <v>808</v>
      </c>
      <c r="F481" t="s">
        <v>810</v>
      </c>
      <c r="G481" t="s">
        <v>820</v>
      </c>
      <c r="H481">
        <v>0</v>
      </c>
      <c r="I481" s="20">
        <v>134776</v>
      </c>
      <c r="J481" s="21">
        <v>3</v>
      </c>
      <c r="K481" s="20">
        <v>154719</v>
      </c>
      <c r="L481" s="20">
        <v>404328</v>
      </c>
      <c r="M481" s="20">
        <v>464157</v>
      </c>
      <c r="N481" s="20">
        <v>59829</v>
      </c>
    </row>
    <row r="482" spans="1:14" x14ac:dyDescent="0.3">
      <c r="A482" s="19">
        <v>45406</v>
      </c>
      <c r="B482" t="s">
        <v>490</v>
      </c>
      <c r="C482" t="s">
        <v>743</v>
      </c>
      <c r="D482" t="s">
        <v>744</v>
      </c>
      <c r="E482" t="s">
        <v>812</v>
      </c>
      <c r="F482" t="s">
        <v>810</v>
      </c>
      <c r="G482" t="s">
        <v>814</v>
      </c>
      <c r="H482">
        <v>0</v>
      </c>
      <c r="I482" s="20">
        <v>148003</v>
      </c>
      <c r="J482" s="21">
        <v>8</v>
      </c>
      <c r="K482" s="20">
        <v>178787</v>
      </c>
      <c r="L482" s="20">
        <v>1184024</v>
      </c>
      <c r="M482" s="20">
        <v>1430296</v>
      </c>
      <c r="N482" s="20">
        <v>246272</v>
      </c>
    </row>
    <row r="483" spans="1:14" x14ac:dyDescent="0.3">
      <c r="A483" s="19">
        <v>45407</v>
      </c>
      <c r="B483" t="s">
        <v>491</v>
      </c>
      <c r="C483" t="s">
        <v>742</v>
      </c>
      <c r="D483" t="s">
        <v>745</v>
      </c>
      <c r="E483" t="s">
        <v>801</v>
      </c>
      <c r="F483" t="s">
        <v>810</v>
      </c>
      <c r="G483" t="s">
        <v>818</v>
      </c>
      <c r="H483">
        <v>0</v>
      </c>
      <c r="I483" s="20">
        <v>234875</v>
      </c>
      <c r="J483" s="21">
        <v>1</v>
      </c>
      <c r="K483" s="20">
        <v>285635</v>
      </c>
      <c r="L483" s="20">
        <v>234875</v>
      </c>
      <c r="M483" s="20">
        <v>285635</v>
      </c>
      <c r="N483" s="20">
        <v>50760</v>
      </c>
    </row>
    <row r="484" spans="1:14" x14ac:dyDescent="0.3">
      <c r="A484" s="19">
        <v>45408</v>
      </c>
      <c r="B484" t="s">
        <v>492</v>
      </c>
      <c r="C484" t="s">
        <v>742</v>
      </c>
      <c r="D484" t="s">
        <v>744</v>
      </c>
      <c r="E484" t="s">
        <v>812</v>
      </c>
      <c r="F484" t="s">
        <v>805</v>
      </c>
      <c r="G484" t="s">
        <v>817</v>
      </c>
      <c r="H484">
        <v>0</v>
      </c>
      <c r="I484" s="20">
        <v>241176</v>
      </c>
      <c r="J484" s="21">
        <v>1</v>
      </c>
      <c r="K484" s="20">
        <v>273010</v>
      </c>
      <c r="L484" s="20">
        <v>241176</v>
      </c>
      <c r="M484" s="20">
        <v>273010</v>
      </c>
      <c r="N484" s="20">
        <v>31834</v>
      </c>
    </row>
    <row r="485" spans="1:14" x14ac:dyDescent="0.3">
      <c r="A485" s="19">
        <v>45409</v>
      </c>
      <c r="B485" t="s">
        <v>493</v>
      </c>
      <c r="C485" t="s">
        <v>742</v>
      </c>
      <c r="D485" t="s">
        <v>745</v>
      </c>
      <c r="E485" t="s">
        <v>812</v>
      </c>
      <c r="F485" t="s">
        <v>810</v>
      </c>
      <c r="G485" t="s">
        <v>824</v>
      </c>
      <c r="H485">
        <v>0</v>
      </c>
      <c r="I485" s="20">
        <v>95804</v>
      </c>
      <c r="J485" s="21">
        <v>7</v>
      </c>
      <c r="K485" s="20">
        <v>116157</v>
      </c>
      <c r="L485" s="20">
        <v>670628</v>
      </c>
      <c r="M485" s="20">
        <v>813099</v>
      </c>
      <c r="N485" s="20">
        <v>142471</v>
      </c>
    </row>
    <row r="486" spans="1:14" x14ac:dyDescent="0.3">
      <c r="A486" s="19">
        <v>45410</v>
      </c>
      <c r="B486" t="s">
        <v>494</v>
      </c>
      <c r="C486" t="s">
        <v>742</v>
      </c>
      <c r="D486" t="s">
        <v>745</v>
      </c>
      <c r="E486" t="s">
        <v>801</v>
      </c>
      <c r="F486" t="s">
        <v>802</v>
      </c>
      <c r="G486" t="s">
        <v>818</v>
      </c>
      <c r="H486">
        <v>0</v>
      </c>
      <c r="I486" s="20">
        <v>224761</v>
      </c>
      <c r="J486" s="21">
        <v>5</v>
      </c>
      <c r="K486" s="20">
        <v>251283</v>
      </c>
      <c r="L486" s="20">
        <v>1123805</v>
      </c>
      <c r="M486" s="20">
        <v>1256415</v>
      </c>
      <c r="N486" s="20">
        <v>132610</v>
      </c>
    </row>
    <row r="487" spans="1:14" x14ac:dyDescent="0.3">
      <c r="A487" s="19">
        <v>45411</v>
      </c>
      <c r="B487" t="s">
        <v>495</v>
      </c>
      <c r="C487" t="s">
        <v>743</v>
      </c>
      <c r="D487" t="s">
        <v>745</v>
      </c>
      <c r="E487" t="s">
        <v>808</v>
      </c>
      <c r="F487" t="s">
        <v>810</v>
      </c>
      <c r="G487" t="s">
        <v>813</v>
      </c>
      <c r="H487">
        <v>0</v>
      </c>
      <c r="I487" s="20">
        <v>221591</v>
      </c>
      <c r="J487" s="21">
        <v>3</v>
      </c>
      <c r="K487" s="20">
        <v>265587</v>
      </c>
      <c r="L487" s="20">
        <v>664773</v>
      </c>
      <c r="M487" s="20">
        <v>796761</v>
      </c>
      <c r="N487" s="20">
        <v>131988</v>
      </c>
    </row>
    <row r="488" spans="1:14" x14ac:dyDescent="0.3">
      <c r="A488" s="19">
        <v>45412</v>
      </c>
      <c r="B488" t="s">
        <v>496</v>
      </c>
      <c r="C488" t="s">
        <v>742</v>
      </c>
      <c r="D488" t="s">
        <v>744</v>
      </c>
      <c r="E488" t="s">
        <v>812</v>
      </c>
      <c r="F488" t="s">
        <v>802</v>
      </c>
      <c r="G488" t="s">
        <v>819</v>
      </c>
      <c r="H488">
        <v>0</v>
      </c>
      <c r="I488" s="20">
        <v>143020</v>
      </c>
      <c r="J488" s="21">
        <v>1</v>
      </c>
      <c r="K488" s="20">
        <v>158926</v>
      </c>
      <c r="L488" s="20">
        <v>143020</v>
      </c>
      <c r="M488" s="20">
        <v>158926</v>
      </c>
      <c r="N488" s="20">
        <v>15906</v>
      </c>
    </row>
    <row r="489" spans="1:14" x14ac:dyDescent="0.3">
      <c r="A489" s="19">
        <v>45413</v>
      </c>
      <c r="B489" t="s">
        <v>497</v>
      </c>
      <c r="C489" t="s">
        <v>742</v>
      </c>
      <c r="D489" t="s">
        <v>745</v>
      </c>
      <c r="E489" t="s">
        <v>808</v>
      </c>
      <c r="F489" t="s">
        <v>805</v>
      </c>
      <c r="G489" t="s">
        <v>806</v>
      </c>
      <c r="H489">
        <v>0</v>
      </c>
      <c r="I489" s="20">
        <v>138127</v>
      </c>
      <c r="J489" s="21">
        <v>4</v>
      </c>
      <c r="K489" s="20">
        <v>161166</v>
      </c>
      <c r="L489" s="20">
        <v>552508</v>
      </c>
      <c r="M489" s="20">
        <v>644664</v>
      </c>
      <c r="N489" s="20">
        <v>92156</v>
      </c>
    </row>
    <row r="490" spans="1:14" x14ac:dyDescent="0.3">
      <c r="A490" s="19">
        <v>45414</v>
      </c>
      <c r="B490" t="s">
        <v>498</v>
      </c>
      <c r="C490" t="s">
        <v>742</v>
      </c>
      <c r="D490" t="s">
        <v>744</v>
      </c>
      <c r="E490" t="s">
        <v>808</v>
      </c>
      <c r="F490" t="s">
        <v>802</v>
      </c>
      <c r="G490" t="s">
        <v>821</v>
      </c>
      <c r="H490">
        <v>0</v>
      </c>
      <c r="I490" s="20">
        <v>79608</v>
      </c>
      <c r="J490" s="21">
        <v>3</v>
      </c>
      <c r="K490" s="20">
        <v>94471</v>
      </c>
      <c r="L490" s="20">
        <v>238824</v>
      </c>
      <c r="M490" s="20">
        <v>283413</v>
      </c>
      <c r="N490" s="20">
        <v>44589</v>
      </c>
    </row>
    <row r="491" spans="1:14" x14ac:dyDescent="0.3">
      <c r="A491" s="19">
        <v>45415</v>
      </c>
      <c r="B491" t="s">
        <v>499</v>
      </c>
      <c r="C491" t="s">
        <v>743</v>
      </c>
      <c r="D491" t="s">
        <v>745</v>
      </c>
      <c r="E491" t="s">
        <v>808</v>
      </c>
      <c r="F491" t="s">
        <v>805</v>
      </c>
      <c r="G491" t="s">
        <v>824</v>
      </c>
      <c r="H491">
        <v>0</v>
      </c>
      <c r="I491" s="20">
        <v>136975</v>
      </c>
      <c r="J491" s="21">
        <v>7</v>
      </c>
      <c r="K491" s="20">
        <v>165550</v>
      </c>
      <c r="L491" s="20">
        <v>958825</v>
      </c>
      <c r="M491" s="20">
        <v>1158850</v>
      </c>
      <c r="N491" s="20">
        <v>200025</v>
      </c>
    </row>
    <row r="492" spans="1:14" x14ac:dyDescent="0.3">
      <c r="A492" s="19">
        <v>45416</v>
      </c>
      <c r="B492" t="s">
        <v>500</v>
      </c>
      <c r="C492" t="s">
        <v>743</v>
      </c>
      <c r="D492" t="s">
        <v>745</v>
      </c>
      <c r="E492" t="s">
        <v>812</v>
      </c>
      <c r="F492" t="s">
        <v>805</v>
      </c>
      <c r="G492" t="s">
        <v>822</v>
      </c>
      <c r="H492">
        <v>0</v>
      </c>
      <c r="I492" s="20">
        <v>22348</v>
      </c>
      <c r="J492" s="21">
        <v>4</v>
      </c>
      <c r="K492" s="20">
        <v>25462</v>
      </c>
      <c r="L492" s="20">
        <v>89392</v>
      </c>
      <c r="M492" s="20">
        <v>101848</v>
      </c>
      <c r="N492" s="20">
        <v>12456</v>
      </c>
    </row>
    <row r="493" spans="1:14" x14ac:dyDescent="0.3">
      <c r="A493" s="19">
        <v>45417</v>
      </c>
      <c r="B493" t="s">
        <v>501</v>
      </c>
      <c r="C493" t="s">
        <v>743</v>
      </c>
      <c r="D493" t="s">
        <v>744</v>
      </c>
      <c r="E493" t="s">
        <v>801</v>
      </c>
      <c r="F493" t="s">
        <v>802</v>
      </c>
      <c r="G493" t="s">
        <v>816</v>
      </c>
      <c r="H493">
        <v>0.08</v>
      </c>
      <c r="I493" s="20">
        <v>145159</v>
      </c>
      <c r="J493" s="21">
        <v>8</v>
      </c>
      <c r="K493" s="20">
        <v>174633</v>
      </c>
      <c r="L493" s="20">
        <v>1161272</v>
      </c>
      <c r="M493" s="20">
        <v>1285298.8800000001</v>
      </c>
      <c r="N493" s="20">
        <v>124026.88000000012</v>
      </c>
    </row>
    <row r="494" spans="1:14" x14ac:dyDescent="0.3">
      <c r="A494" s="19">
        <v>45418</v>
      </c>
      <c r="B494" t="s">
        <v>502</v>
      </c>
      <c r="C494" t="s">
        <v>743</v>
      </c>
      <c r="D494" t="s">
        <v>745</v>
      </c>
      <c r="E494" t="s">
        <v>801</v>
      </c>
      <c r="F494" t="s">
        <v>810</v>
      </c>
      <c r="G494" t="s">
        <v>816</v>
      </c>
      <c r="H494">
        <v>0</v>
      </c>
      <c r="I494" s="20">
        <v>177386</v>
      </c>
      <c r="J494" s="21">
        <v>6</v>
      </c>
      <c r="K494" s="20">
        <v>211375</v>
      </c>
      <c r="L494" s="20">
        <v>1064316</v>
      </c>
      <c r="M494" s="20">
        <v>1268250</v>
      </c>
      <c r="N494" s="20">
        <v>203934</v>
      </c>
    </row>
    <row r="495" spans="1:14" x14ac:dyDescent="0.3">
      <c r="A495" s="19">
        <v>45419</v>
      </c>
      <c r="B495" t="s">
        <v>503</v>
      </c>
      <c r="C495" t="s">
        <v>742</v>
      </c>
      <c r="D495" t="s">
        <v>744</v>
      </c>
      <c r="E495" t="s">
        <v>808</v>
      </c>
      <c r="F495" t="s">
        <v>802</v>
      </c>
      <c r="G495" t="s">
        <v>807</v>
      </c>
      <c r="H495">
        <v>0</v>
      </c>
      <c r="I495" s="20">
        <v>222582</v>
      </c>
      <c r="J495" s="21">
        <v>3</v>
      </c>
      <c r="K495" s="20">
        <v>247226</v>
      </c>
      <c r="L495" s="20">
        <v>667746</v>
      </c>
      <c r="M495" s="20">
        <v>741678</v>
      </c>
      <c r="N495" s="20">
        <v>73932</v>
      </c>
    </row>
    <row r="496" spans="1:14" x14ac:dyDescent="0.3">
      <c r="A496" s="19">
        <v>45420</v>
      </c>
      <c r="B496" t="s">
        <v>504</v>
      </c>
      <c r="C496" t="s">
        <v>742</v>
      </c>
      <c r="D496" t="s">
        <v>745</v>
      </c>
      <c r="E496" t="s">
        <v>808</v>
      </c>
      <c r="F496" t="s">
        <v>810</v>
      </c>
      <c r="G496" t="s">
        <v>823</v>
      </c>
      <c r="H496">
        <v>0</v>
      </c>
      <c r="I496" s="20">
        <v>110036</v>
      </c>
      <c r="J496" s="21">
        <v>5</v>
      </c>
      <c r="K496" s="20">
        <v>125899</v>
      </c>
      <c r="L496" s="20">
        <v>550180</v>
      </c>
      <c r="M496" s="20">
        <v>629495</v>
      </c>
      <c r="N496" s="20">
        <v>79315</v>
      </c>
    </row>
    <row r="497" spans="1:14" x14ac:dyDescent="0.3">
      <c r="A497" s="19">
        <v>45421</v>
      </c>
      <c r="B497" t="s">
        <v>505</v>
      </c>
      <c r="C497" t="s">
        <v>742</v>
      </c>
      <c r="D497" t="s">
        <v>745</v>
      </c>
      <c r="E497" t="s">
        <v>801</v>
      </c>
      <c r="F497" t="s">
        <v>810</v>
      </c>
      <c r="G497" t="s">
        <v>816</v>
      </c>
      <c r="H497">
        <v>0</v>
      </c>
      <c r="I497" s="20">
        <v>313797</v>
      </c>
      <c r="J497" s="21">
        <v>2</v>
      </c>
      <c r="K497" s="20">
        <v>368863</v>
      </c>
      <c r="L497" s="20">
        <v>627594</v>
      </c>
      <c r="M497" s="20">
        <v>737726</v>
      </c>
      <c r="N497" s="20">
        <v>110132</v>
      </c>
    </row>
    <row r="498" spans="1:14" x14ac:dyDescent="0.3">
      <c r="A498" s="19">
        <v>45422</v>
      </c>
      <c r="B498" t="s">
        <v>506</v>
      </c>
      <c r="C498" t="s">
        <v>743</v>
      </c>
      <c r="D498" t="s">
        <v>744</v>
      </c>
      <c r="E498" t="s">
        <v>808</v>
      </c>
      <c r="F498" t="s">
        <v>802</v>
      </c>
      <c r="G498" t="s">
        <v>813</v>
      </c>
      <c r="H498">
        <v>0</v>
      </c>
      <c r="I498" s="20">
        <v>225799</v>
      </c>
      <c r="J498" s="21">
        <v>4</v>
      </c>
      <c r="K498" s="20">
        <v>269833</v>
      </c>
      <c r="L498" s="20">
        <v>903196</v>
      </c>
      <c r="M498" s="20">
        <v>1079332</v>
      </c>
      <c r="N498" s="20">
        <v>176136</v>
      </c>
    </row>
    <row r="499" spans="1:14" x14ac:dyDescent="0.3">
      <c r="A499" s="19">
        <v>45423</v>
      </c>
      <c r="B499" t="s">
        <v>507</v>
      </c>
      <c r="C499" t="s">
        <v>742</v>
      </c>
      <c r="D499" t="s">
        <v>744</v>
      </c>
      <c r="E499" t="s">
        <v>812</v>
      </c>
      <c r="F499" t="s">
        <v>802</v>
      </c>
      <c r="G499" t="s">
        <v>821</v>
      </c>
      <c r="H499">
        <v>0</v>
      </c>
      <c r="I499" s="20">
        <v>89184</v>
      </c>
      <c r="J499" s="21">
        <v>4</v>
      </c>
      <c r="K499" s="20">
        <v>105099</v>
      </c>
      <c r="L499" s="20">
        <v>356736</v>
      </c>
      <c r="M499" s="20">
        <v>420396</v>
      </c>
      <c r="N499" s="20">
        <v>63660</v>
      </c>
    </row>
    <row r="500" spans="1:14" x14ac:dyDescent="0.3">
      <c r="A500" s="19">
        <v>45424</v>
      </c>
      <c r="B500" t="s">
        <v>508</v>
      </c>
      <c r="C500" t="s">
        <v>743</v>
      </c>
      <c r="D500" t="s">
        <v>744</v>
      </c>
      <c r="E500" t="s">
        <v>808</v>
      </c>
      <c r="F500" t="s">
        <v>802</v>
      </c>
      <c r="G500" t="s">
        <v>822</v>
      </c>
      <c r="H500">
        <v>0</v>
      </c>
      <c r="I500" s="20">
        <v>95197</v>
      </c>
      <c r="J500" s="21">
        <v>2</v>
      </c>
      <c r="K500" s="20">
        <v>109516</v>
      </c>
      <c r="L500" s="20">
        <v>190394</v>
      </c>
      <c r="M500" s="20">
        <v>219032</v>
      </c>
      <c r="N500" s="20">
        <v>28638</v>
      </c>
    </row>
    <row r="501" spans="1:14" x14ac:dyDescent="0.3">
      <c r="A501" s="19">
        <v>45425</v>
      </c>
      <c r="B501" t="s">
        <v>509</v>
      </c>
      <c r="C501" t="s">
        <v>743</v>
      </c>
      <c r="D501" t="s">
        <v>744</v>
      </c>
      <c r="E501" t="s">
        <v>812</v>
      </c>
      <c r="F501" t="s">
        <v>810</v>
      </c>
      <c r="G501" t="s">
        <v>815</v>
      </c>
      <c r="H501">
        <v>0</v>
      </c>
      <c r="I501" s="20">
        <v>85527</v>
      </c>
      <c r="J501" s="21">
        <v>5</v>
      </c>
      <c r="K501" s="20">
        <v>97765</v>
      </c>
      <c r="L501" s="20">
        <v>427635</v>
      </c>
      <c r="M501" s="20">
        <v>488825</v>
      </c>
      <c r="N501" s="20">
        <v>61190</v>
      </c>
    </row>
    <row r="502" spans="1:14" x14ac:dyDescent="0.3">
      <c r="A502" s="19">
        <v>45426</v>
      </c>
      <c r="B502" t="s">
        <v>510</v>
      </c>
      <c r="C502" t="s">
        <v>742</v>
      </c>
      <c r="D502" t="s">
        <v>744</v>
      </c>
      <c r="E502" t="s">
        <v>808</v>
      </c>
      <c r="F502" t="s">
        <v>802</v>
      </c>
      <c r="G502" t="s">
        <v>824</v>
      </c>
      <c r="H502">
        <v>0</v>
      </c>
      <c r="I502" s="20">
        <v>145765</v>
      </c>
      <c r="J502" s="21">
        <v>4</v>
      </c>
      <c r="K502" s="20">
        <v>167407</v>
      </c>
      <c r="L502" s="20">
        <v>583060</v>
      </c>
      <c r="M502" s="20">
        <v>669628</v>
      </c>
      <c r="N502" s="20">
        <v>86568</v>
      </c>
    </row>
    <row r="503" spans="1:14" x14ac:dyDescent="0.3">
      <c r="A503" s="19">
        <v>45427</v>
      </c>
      <c r="B503" t="s">
        <v>511</v>
      </c>
      <c r="C503" t="s">
        <v>742</v>
      </c>
      <c r="D503" t="s">
        <v>745</v>
      </c>
      <c r="E503" t="s">
        <v>801</v>
      </c>
      <c r="F503" t="s">
        <v>805</v>
      </c>
      <c r="G503" t="s">
        <v>809</v>
      </c>
      <c r="H503">
        <v>0</v>
      </c>
      <c r="I503" s="20">
        <v>167476</v>
      </c>
      <c r="J503" s="21">
        <v>3</v>
      </c>
      <c r="K503" s="20">
        <v>192728</v>
      </c>
      <c r="L503" s="20">
        <v>502428</v>
      </c>
      <c r="M503" s="20">
        <v>578184</v>
      </c>
      <c r="N503" s="20">
        <v>75756</v>
      </c>
    </row>
    <row r="504" spans="1:14" x14ac:dyDescent="0.3">
      <c r="A504" s="19">
        <v>45428</v>
      </c>
      <c r="B504" t="s">
        <v>512</v>
      </c>
      <c r="C504" t="s">
        <v>742</v>
      </c>
      <c r="D504" t="s">
        <v>744</v>
      </c>
      <c r="E504" t="s">
        <v>812</v>
      </c>
      <c r="F504" t="s">
        <v>810</v>
      </c>
      <c r="G504" t="s">
        <v>819</v>
      </c>
      <c r="H504">
        <v>0</v>
      </c>
      <c r="I504" s="20">
        <v>231804</v>
      </c>
      <c r="J504" s="21">
        <v>3</v>
      </c>
      <c r="K504" s="20">
        <v>269723</v>
      </c>
      <c r="L504" s="20">
        <v>695412</v>
      </c>
      <c r="M504" s="20">
        <v>809169</v>
      </c>
      <c r="N504" s="20">
        <v>113757</v>
      </c>
    </row>
    <row r="505" spans="1:14" x14ac:dyDescent="0.3">
      <c r="A505" s="19">
        <v>45429</v>
      </c>
      <c r="B505" t="s">
        <v>513</v>
      </c>
      <c r="C505" t="s">
        <v>742</v>
      </c>
      <c r="D505" t="s">
        <v>745</v>
      </c>
      <c r="E505" t="s">
        <v>801</v>
      </c>
      <c r="F505" t="s">
        <v>810</v>
      </c>
      <c r="G505" t="s">
        <v>821</v>
      </c>
      <c r="H505">
        <v>0</v>
      </c>
      <c r="I505" s="20">
        <v>79289</v>
      </c>
      <c r="J505" s="21">
        <v>5</v>
      </c>
      <c r="K505" s="20">
        <v>94539</v>
      </c>
      <c r="L505" s="20">
        <v>396445</v>
      </c>
      <c r="M505" s="20">
        <v>472695</v>
      </c>
      <c r="N505" s="20">
        <v>76250</v>
      </c>
    </row>
    <row r="506" spans="1:14" x14ac:dyDescent="0.3">
      <c r="A506" s="19">
        <v>45430</v>
      </c>
      <c r="B506" t="s">
        <v>514</v>
      </c>
      <c r="C506" t="s">
        <v>742</v>
      </c>
      <c r="D506" t="s">
        <v>744</v>
      </c>
      <c r="E506" t="s">
        <v>808</v>
      </c>
      <c r="F506" t="s">
        <v>802</v>
      </c>
      <c r="G506" t="s">
        <v>814</v>
      </c>
      <c r="H506">
        <v>0</v>
      </c>
      <c r="I506" s="20">
        <v>242607</v>
      </c>
      <c r="J506" s="21">
        <v>5</v>
      </c>
      <c r="K506" s="20">
        <v>280996</v>
      </c>
      <c r="L506" s="20">
        <v>1213035</v>
      </c>
      <c r="M506" s="20">
        <v>1404980</v>
      </c>
      <c r="N506" s="20">
        <v>191945</v>
      </c>
    </row>
    <row r="507" spans="1:14" x14ac:dyDescent="0.3">
      <c r="A507" s="19">
        <v>45431</v>
      </c>
      <c r="B507" t="s">
        <v>515</v>
      </c>
      <c r="C507" t="s">
        <v>743</v>
      </c>
      <c r="D507" t="s">
        <v>744</v>
      </c>
      <c r="E507" t="s">
        <v>801</v>
      </c>
      <c r="F507" t="s">
        <v>802</v>
      </c>
      <c r="G507" t="s">
        <v>809</v>
      </c>
      <c r="H507">
        <v>0</v>
      </c>
      <c r="I507" s="20">
        <v>179262</v>
      </c>
      <c r="J507" s="21">
        <v>4</v>
      </c>
      <c r="K507" s="20">
        <v>207865</v>
      </c>
      <c r="L507" s="20">
        <v>717048</v>
      </c>
      <c r="M507" s="20">
        <v>831460</v>
      </c>
      <c r="N507" s="20">
        <v>114412</v>
      </c>
    </row>
    <row r="508" spans="1:14" x14ac:dyDescent="0.3">
      <c r="A508" s="19">
        <v>45432</v>
      </c>
      <c r="B508" t="s">
        <v>516</v>
      </c>
      <c r="C508" t="s">
        <v>742</v>
      </c>
      <c r="D508" t="s">
        <v>744</v>
      </c>
      <c r="E508" t="s">
        <v>808</v>
      </c>
      <c r="F508" t="s">
        <v>802</v>
      </c>
      <c r="G508" t="s">
        <v>818</v>
      </c>
      <c r="H508">
        <v>0</v>
      </c>
      <c r="I508" s="20">
        <v>291009</v>
      </c>
      <c r="J508" s="21">
        <v>5</v>
      </c>
      <c r="K508" s="20">
        <v>329333</v>
      </c>
      <c r="L508" s="20">
        <v>1455045</v>
      </c>
      <c r="M508" s="20">
        <v>1646665</v>
      </c>
      <c r="N508" s="20">
        <v>191620</v>
      </c>
    </row>
    <row r="509" spans="1:14" x14ac:dyDescent="0.3">
      <c r="A509" s="19">
        <v>45433</v>
      </c>
      <c r="B509" t="s">
        <v>517</v>
      </c>
      <c r="C509" t="s">
        <v>742</v>
      </c>
      <c r="D509" t="s">
        <v>744</v>
      </c>
      <c r="E509" t="s">
        <v>812</v>
      </c>
      <c r="F509" t="s">
        <v>805</v>
      </c>
      <c r="G509" t="s">
        <v>807</v>
      </c>
      <c r="H509">
        <v>0</v>
      </c>
      <c r="I509" s="20">
        <v>336620</v>
      </c>
      <c r="J509" s="21">
        <v>6</v>
      </c>
      <c r="K509" s="20">
        <v>408818</v>
      </c>
      <c r="L509" s="20">
        <v>2019720</v>
      </c>
      <c r="M509" s="20">
        <v>2452908</v>
      </c>
      <c r="N509" s="20">
        <v>433188</v>
      </c>
    </row>
    <row r="510" spans="1:14" x14ac:dyDescent="0.3">
      <c r="A510" s="19">
        <v>45434</v>
      </c>
      <c r="B510" t="s">
        <v>518</v>
      </c>
      <c r="C510" t="s">
        <v>743</v>
      </c>
      <c r="D510" t="s">
        <v>744</v>
      </c>
      <c r="E510" t="s">
        <v>801</v>
      </c>
      <c r="F510" t="s">
        <v>810</v>
      </c>
      <c r="G510" t="s">
        <v>822</v>
      </c>
      <c r="H510">
        <v>0</v>
      </c>
      <c r="I510" s="20">
        <v>79901</v>
      </c>
      <c r="J510" s="21">
        <v>4</v>
      </c>
      <c r="K510" s="20">
        <v>92177</v>
      </c>
      <c r="L510" s="20">
        <v>319604</v>
      </c>
      <c r="M510" s="20">
        <v>368708</v>
      </c>
      <c r="N510" s="20">
        <v>49104</v>
      </c>
    </row>
    <row r="511" spans="1:14" x14ac:dyDescent="0.3">
      <c r="A511" s="19">
        <v>45435</v>
      </c>
      <c r="B511" t="s">
        <v>519</v>
      </c>
      <c r="C511" t="s">
        <v>743</v>
      </c>
      <c r="D511" t="s">
        <v>745</v>
      </c>
      <c r="E511" t="s">
        <v>808</v>
      </c>
      <c r="F511" t="s">
        <v>805</v>
      </c>
      <c r="G511" t="s">
        <v>804</v>
      </c>
      <c r="H511">
        <v>0</v>
      </c>
      <c r="I511" s="20">
        <v>56106</v>
      </c>
      <c r="J511" s="21">
        <v>6</v>
      </c>
      <c r="K511" s="20">
        <v>63332</v>
      </c>
      <c r="L511" s="20">
        <v>336636</v>
      </c>
      <c r="M511" s="20">
        <v>379992</v>
      </c>
      <c r="N511" s="20">
        <v>43356</v>
      </c>
    </row>
    <row r="512" spans="1:14" x14ac:dyDescent="0.3">
      <c r="A512" s="19">
        <v>45436</v>
      </c>
      <c r="B512" t="s">
        <v>520</v>
      </c>
      <c r="C512" t="s">
        <v>743</v>
      </c>
      <c r="D512" t="s">
        <v>744</v>
      </c>
      <c r="E512" t="s">
        <v>801</v>
      </c>
      <c r="F512" t="s">
        <v>805</v>
      </c>
      <c r="G512" t="s">
        <v>814</v>
      </c>
      <c r="H512">
        <v>0</v>
      </c>
      <c r="I512" s="20">
        <v>217477</v>
      </c>
      <c r="J512" s="21">
        <v>3</v>
      </c>
      <c r="K512" s="20">
        <v>250682</v>
      </c>
      <c r="L512" s="20">
        <v>652431</v>
      </c>
      <c r="M512" s="20">
        <v>752046</v>
      </c>
      <c r="N512" s="20">
        <v>99615</v>
      </c>
    </row>
    <row r="513" spans="1:14" x14ac:dyDescent="0.3">
      <c r="A513" s="19">
        <v>45437</v>
      </c>
      <c r="B513" t="s">
        <v>521</v>
      </c>
      <c r="C513" t="s">
        <v>743</v>
      </c>
      <c r="D513" t="s">
        <v>745</v>
      </c>
      <c r="E513" t="s">
        <v>812</v>
      </c>
      <c r="F513" t="s">
        <v>805</v>
      </c>
      <c r="G513" t="s">
        <v>815</v>
      </c>
      <c r="H513">
        <v>0</v>
      </c>
      <c r="I513" s="20">
        <v>177368</v>
      </c>
      <c r="J513" s="21">
        <v>6</v>
      </c>
      <c r="K513" s="20">
        <v>202980</v>
      </c>
      <c r="L513" s="20">
        <v>1064208</v>
      </c>
      <c r="M513" s="20">
        <v>1217880</v>
      </c>
      <c r="N513" s="20">
        <v>153672</v>
      </c>
    </row>
    <row r="514" spans="1:14" x14ac:dyDescent="0.3">
      <c r="A514" s="19">
        <v>45438</v>
      </c>
      <c r="B514" t="s">
        <v>522</v>
      </c>
      <c r="C514" t="s">
        <v>743</v>
      </c>
      <c r="D514" t="s">
        <v>744</v>
      </c>
      <c r="E514" t="s">
        <v>812</v>
      </c>
      <c r="F514" t="s">
        <v>810</v>
      </c>
      <c r="G514" t="s">
        <v>809</v>
      </c>
      <c r="H514">
        <v>0</v>
      </c>
      <c r="I514" s="20">
        <v>119770</v>
      </c>
      <c r="J514" s="21">
        <v>8</v>
      </c>
      <c r="K514" s="20">
        <v>133190</v>
      </c>
      <c r="L514" s="20">
        <v>958160</v>
      </c>
      <c r="M514" s="20">
        <v>1065520</v>
      </c>
      <c r="N514" s="20">
        <v>107360</v>
      </c>
    </row>
    <row r="515" spans="1:14" x14ac:dyDescent="0.3">
      <c r="A515" s="19">
        <v>45439</v>
      </c>
      <c r="B515" t="s">
        <v>523</v>
      </c>
      <c r="C515" t="s">
        <v>742</v>
      </c>
      <c r="D515" t="s">
        <v>745</v>
      </c>
      <c r="E515" t="s">
        <v>801</v>
      </c>
      <c r="F515" t="s">
        <v>810</v>
      </c>
      <c r="G515" t="s">
        <v>813</v>
      </c>
      <c r="H515">
        <v>0</v>
      </c>
      <c r="I515" s="20">
        <v>200872</v>
      </c>
      <c r="J515" s="21">
        <v>4</v>
      </c>
      <c r="K515" s="20">
        <v>229050</v>
      </c>
      <c r="L515" s="20">
        <v>803488</v>
      </c>
      <c r="M515" s="20">
        <v>916200</v>
      </c>
      <c r="N515" s="20">
        <v>112712</v>
      </c>
    </row>
    <row r="516" spans="1:14" x14ac:dyDescent="0.3">
      <c r="A516" s="19">
        <v>45440</v>
      </c>
      <c r="B516" t="s">
        <v>524</v>
      </c>
      <c r="C516" t="s">
        <v>743</v>
      </c>
      <c r="D516" t="s">
        <v>745</v>
      </c>
      <c r="E516" t="s">
        <v>808</v>
      </c>
      <c r="F516" t="s">
        <v>810</v>
      </c>
      <c r="G516" t="s">
        <v>803</v>
      </c>
      <c r="H516">
        <v>0</v>
      </c>
      <c r="I516" s="20">
        <v>189676</v>
      </c>
      <c r="J516" s="21">
        <v>8</v>
      </c>
      <c r="K516" s="20">
        <v>216125</v>
      </c>
      <c r="L516" s="20">
        <v>1517408</v>
      </c>
      <c r="M516" s="20">
        <v>1729000</v>
      </c>
      <c r="N516" s="20">
        <v>211592</v>
      </c>
    </row>
    <row r="517" spans="1:14" x14ac:dyDescent="0.3">
      <c r="A517" s="19">
        <v>45441</v>
      </c>
      <c r="B517" t="s">
        <v>525</v>
      </c>
      <c r="C517" t="s">
        <v>743</v>
      </c>
      <c r="D517" t="s">
        <v>745</v>
      </c>
      <c r="E517" t="s">
        <v>801</v>
      </c>
      <c r="F517" t="s">
        <v>802</v>
      </c>
      <c r="G517" t="s">
        <v>815</v>
      </c>
      <c r="H517">
        <v>0</v>
      </c>
      <c r="I517" s="20">
        <v>240672</v>
      </c>
      <c r="J517" s="21">
        <v>5</v>
      </c>
      <c r="K517" s="20">
        <v>283915</v>
      </c>
      <c r="L517" s="20">
        <v>1203360</v>
      </c>
      <c r="M517" s="20">
        <v>1419575</v>
      </c>
      <c r="N517" s="20">
        <v>216215</v>
      </c>
    </row>
    <row r="518" spans="1:14" x14ac:dyDescent="0.3">
      <c r="A518" s="19">
        <v>45442</v>
      </c>
      <c r="B518" t="s">
        <v>526</v>
      </c>
      <c r="C518" t="s">
        <v>742</v>
      </c>
      <c r="D518" t="s">
        <v>745</v>
      </c>
      <c r="E518" t="s">
        <v>808</v>
      </c>
      <c r="F518" t="s">
        <v>810</v>
      </c>
      <c r="G518" t="s">
        <v>817</v>
      </c>
      <c r="H518">
        <v>0</v>
      </c>
      <c r="I518" s="20">
        <v>206304</v>
      </c>
      <c r="J518" s="21">
        <v>3</v>
      </c>
      <c r="K518" s="20">
        <v>234913</v>
      </c>
      <c r="L518" s="20">
        <v>618912</v>
      </c>
      <c r="M518" s="20">
        <v>704739</v>
      </c>
      <c r="N518" s="20">
        <v>85827</v>
      </c>
    </row>
    <row r="519" spans="1:14" x14ac:dyDescent="0.3">
      <c r="A519" s="19">
        <v>45443</v>
      </c>
      <c r="B519" t="s">
        <v>527</v>
      </c>
      <c r="C519" t="s">
        <v>743</v>
      </c>
      <c r="D519" t="s">
        <v>745</v>
      </c>
      <c r="E519" t="s">
        <v>812</v>
      </c>
      <c r="F519" t="s">
        <v>802</v>
      </c>
      <c r="G519" t="s">
        <v>811</v>
      </c>
      <c r="H519">
        <v>0</v>
      </c>
      <c r="I519" s="20">
        <v>249092</v>
      </c>
      <c r="J519" s="21">
        <v>1</v>
      </c>
      <c r="K519" s="20">
        <v>287381</v>
      </c>
      <c r="L519" s="20">
        <v>249092</v>
      </c>
      <c r="M519" s="20">
        <v>287381</v>
      </c>
      <c r="N519" s="20">
        <v>38289</v>
      </c>
    </row>
    <row r="520" spans="1:14" x14ac:dyDescent="0.3">
      <c r="A520" s="19">
        <v>45444</v>
      </c>
      <c r="B520" t="s">
        <v>528</v>
      </c>
      <c r="C520" t="s">
        <v>743</v>
      </c>
      <c r="D520" t="s">
        <v>745</v>
      </c>
      <c r="E520" t="s">
        <v>801</v>
      </c>
      <c r="F520" t="s">
        <v>805</v>
      </c>
      <c r="G520" t="s">
        <v>804</v>
      </c>
      <c r="H520">
        <v>0</v>
      </c>
      <c r="I520" s="20">
        <v>44206</v>
      </c>
      <c r="J520" s="21">
        <v>1</v>
      </c>
      <c r="K520" s="20">
        <v>53734</v>
      </c>
      <c r="L520" s="20">
        <v>44206</v>
      </c>
      <c r="M520" s="20">
        <v>53734</v>
      </c>
      <c r="N520" s="20">
        <v>9528</v>
      </c>
    </row>
    <row r="521" spans="1:14" x14ac:dyDescent="0.3">
      <c r="A521" s="19">
        <v>45445</v>
      </c>
      <c r="B521" t="s">
        <v>529</v>
      </c>
      <c r="C521" t="s">
        <v>742</v>
      </c>
      <c r="D521" t="s">
        <v>744</v>
      </c>
      <c r="E521" t="s">
        <v>808</v>
      </c>
      <c r="F521" t="s">
        <v>802</v>
      </c>
      <c r="G521" t="s">
        <v>817</v>
      </c>
      <c r="H521">
        <v>0</v>
      </c>
      <c r="I521" s="20">
        <v>96931</v>
      </c>
      <c r="J521" s="21">
        <v>4</v>
      </c>
      <c r="K521" s="20">
        <v>116277</v>
      </c>
      <c r="L521" s="20">
        <v>387724</v>
      </c>
      <c r="M521" s="20">
        <v>465108</v>
      </c>
      <c r="N521" s="20">
        <v>77384</v>
      </c>
    </row>
    <row r="522" spans="1:14" x14ac:dyDescent="0.3">
      <c r="A522" s="19">
        <v>45446</v>
      </c>
      <c r="B522" t="s">
        <v>530</v>
      </c>
      <c r="C522" t="s">
        <v>742</v>
      </c>
      <c r="D522" t="s">
        <v>744</v>
      </c>
      <c r="E522" t="s">
        <v>812</v>
      </c>
      <c r="F522" t="s">
        <v>810</v>
      </c>
      <c r="G522" t="s">
        <v>809</v>
      </c>
      <c r="H522">
        <v>0</v>
      </c>
      <c r="I522" s="20">
        <v>184568</v>
      </c>
      <c r="J522" s="21">
        <v>2</v>
      </c>
      <c r="K522" s="20">
        <v>207271</v>
      </c>
      <c r="L522" s="20">
        <v>369136</v>
      </c>
      <c r="M522" s="20">
        <v>414542</v>
      </c>
      <c r="N522" s="20">
        <v>45406</v>
      </c>
    </row>
    <row r="523" spans="1:14" x14ac:dyDescent="0.3">
      <c r="A523" s="19">
        <v>45447</v>
      </c>
      <c r="B523" t="s">
        <v>531</v>
      </c>
      <c r="C523" t="s">
        <v>743</v>
      </c>
      <c r="D523" t="s">
        <v>744</v>
      </c>
      <c r="E523" t="s">
        <v>812</v>
      </c>
      <c r="F523" t="s">
        <v>810</v>
      </c>
      <c r="G523" t="s">
        <v>814</v>
      </c>
      <c r="H523">
        <v>0</v>
      </c>
      <c r="I523" s="20">
        <v>115207</v>
      </c>
      <c r="J523" s="21">
        <v>3</v>
      </c>
      <c r="K523" s="20">
        <v>128582</v>
      </c>
      <c r="L523" s="20">
        <v>345621</v>
      </c>
      <c r="M523" s="20">
        <v>385746</v>
      </c>
      <c r="N523" s="20">
        <v>40125</v>
      </c>
    </row>
    <row r="524" spans="1:14" x14ac:dyDescent="0.3">
      <c r="A524" s="19">
        <v>45448</v>
      </c>
      <c r="B524" t="s">
        <v>532</v>
      </c>
      <c r="C524" t="s">
        <v>742</v>
      </c>
      <c r="D524" t="s">
        <v>745</v>
      </c>
      <c r="E524" t="s">
        <v>801</v>
      </c>
      <c r="F524" t="s">
        <v>810</v>
      </c>
      <c r="G524" t="s">
        <v>821</v>
      </c>
      <c r="H524">
        <v>0</v>
      </c>
      <c r="I524" s="20">
        <v>64301</v>
      </c>
      <c r="J524" s="21">
        <v>8</v>
      </c>
      <c r="K524" s="20">
        <v>76758</v>
      </c>
      <c r="L524" s="20">
        <v>514408</v>
      </c>
      <c r="M524" s="20">
        <v>614064</v>
      </c>
      <c r="N524" s="20">
        <v>99656</v>
      </c>
    </row>
    <row r="525" spans="1:14" x14ac:dyDescent="0.3">
      <c r="A525" s="19">
        <v>45449</v>
      </c>
      <c r="B525" t="s">
        <v>533</v>
      </c>
      <c r="C525" t="s">
        <v>742</v>
      </c>
      <c r="D525" t="s">
        <v>745</v>
      </c>
      <c r="E525" t="s">
        <v>808</v>
      </c>
      <c r="F525" t="s">
        <v>802</v>
      </c>
      <c r="G525" t="s">
        <v>806</v>
      </c>
      <c r="H525">
        <v>7.0000000000000007E-2</v>
      </c>
      <c r="I525" s="20">
        <v>200759</v>
      </c>
      <c r="J525" s="21">
        <v>8</v>
      </c>
      <c r="K525" s="20">
        <v>230207</v>
      </c>
      <c r="L525" s="20">
        <v>1606072</v>
      </c>
      <c r="M525" s="20">
        <v>1712740.0799999998</v>
      </c>
      <c r="N525" s="20">
        <v>106668.07999999984</v>
      </c>
    </row>
    <row r="526" spans="1:14" x14ac:dyDescent="0.3">
      <c r="A526" s="19">
        <v>45450</v>
      </c>
      <c r="B526" t="s">
        <v>534</v>
      </c>
      <c r="C526" t="s">
        <v>743</v>
      </c>
      <c r="D526" t="s">
        <v>745</v>
      </c>
      <c r="E526" t="s">
        <v>812</v>
      </c>
      <c r="F526" t="s">
        <v>805</v>
      </c>
      <c r="G526" t="s">
        <v>803</v>
      </c>
      <c r="H526">
        <v>0</v>
      </c>
      <c r="I526" s="20">
        <v>84498</v>
      </c>
      <c r="J526" s="21">
        <v>8</v>
      </c>
      <c r="K526" s="20">
        <v>100144</v>
      </c>
      <c r="L526" s="20">
        <v>675984</v>
      </c>
      <c r="M526" s="20">
        <v>801152</v>
      </c>
      <c r="N526" s="20">
        <v>125168</v>
      </c>
    </row>
    <row r="527" spans="1:14" x14ac:dyDescent="0.3">
      <c r="A527" s="19">
        <v>45451</v>
      </c>
      <c r="B527" t="s">
        <v>535</v>
      </c>
      <c r="C527" t="s">
        <v>742</v>
      </c>
      <c r="D527" t="s">
        <v>745</v>
      </c>
      <c r="E527" t="s">
        <v>812</v>
      </c>
      <c r="F527" t="s">
        <v>802</v>
      </c>
      <c r="G527" t="s">
        <v>809</v>
      </c>
      <c r="H527">
        <v>0</v>
      </c>
      <c r="I527" s="20">
        <v>166441</v>
      </c>
      <c r="J527" s="21">
        <v>3</v>
      </c>
      <c r="K527" s="20">
        <v>188794</v>
      </c>
      <c r="L527" s="20">
        <v>499323</v>
      </c>
      <c r="M527" s="20">
        <v>566382</v>
      </c>
      <c r="N527" s="20">
        <v>67059</v>
      </c>
    </row>
    <row r="528" spans="1:14" x14ac:dyDescent="0.3">
      <c r="A528" s="19">
        <v>45452</v>
      </c>
      <c r="B528" t="s">
        <v>536</v>
      </c>
      <c r="C528" t="s">
        <v>743</v>
      </c>
      <c r="D528" t="s">
        <v>745</v>
      </c>
      <c r="E528" t="s">
        <v>808</v>
      </c>
      <c r="F528" t="s">
        <v>810</v>
      </c>
      <c r="G528" t="s">
        <v>813</v>
      </c>
      <c r="H528">
        <v>0</v>
      </c>
      <c r="I528" s="20">
        <v>289554</v>
      </c>
      <c r="J528" s="21">
        <v>3</v>
      </c>
      <c r="K528" s="20">
        <v>330218</v>
      </c>
      <c r="L528" s="20">
        <v>868662</v>
      </c>
      <c r="M528" s="20">
        <v>990654</v>
      </c>
      <c r="N528" s="20">
        <v>121992</v>
      </c>
    </row>
    <row r="529" spans="1:14" x14ac:dyDescent="0.3">
      <c r="A529" s="19">
        <v>45453</v>
      </c>
      <c r="B529" t="s">
        <v>537</v>
      </c>
      <c r="C529" t="s">
        <v>742</v>
      </c>
      <c r="D529" t="s">
        <v>745</v>
      </c>
      <c r="E529" t="s">
        <v>801</v>
      </c>
      <c r="F529" t="s">
        <v>810</v>
      </c>
      <c r="G529" t="s">
        <v>814</v>
      </c>
      <c r="H529">
        <v>0</v>
      </c>
      <c r="I529" s="20">
        <v>126832</v>
      </c>
      <c r="J529" s="21">
        <v>1</v>
      </c>
      <c r="K529" s="20">
        <v>145059</v>
      </c>
      <c r="L529" s="20">
        <v>126832</v>
      </c>
      <c r="M529" s="20">
        <v>145059</v>
      </c>
      <c r="N529" s="20">
        <v>18227</v>
      </c>
    </row>
    <row r="530" spans="1:14" x14ac:dyDescent="0.3">
      <c r="A530" s="19">
        <v>45454</v>
      </c>
      <c r="B530" t="s">
        <v>538</v>
      </c>
      <c r="C530" t="s">
        <v>742</v>
      </c>
      <c r="D530" t="s">
        <v>745</v>
      </c>
      <c r="E530" t="s">
        <v>812</v>
      </c>
      <c r="F530" t="s">
        <v>805</v>
      </c>
      <c r="G530" t="s">
        <v>821</v>
      </c>
      <c r="H530">
        <v>0</v>
      </c>
      <c r="I530" s="20">
        <v>48226</v>
      </c>
      <c r="J530" s="21">
        <v>3</v>
      </c>
      <c r="K530" s="20">
        <v>58359</v>
      </c>
      <c r="L530" s="20">
        <v>144678</v>
      </c>
      <c r="M530" s="20">
        <v>175077</v>
      </c>
      <c r="N530" s="20">
        <v>30399</v>
      </c>
    </row>
    <row r="531" spans="1:14" x14ac:dyDescent="0.3">
      <c r="A531" s="19">
        <v>45455</v>
      </c>
      <c r="B531" t="s">
        <v>539</v>
      </c>
      <c r="C531" t="s">
        <v>742</v>
      </c>
      <c r="D531" t="s">
        <v>744</v>
      </c>
      <c r="E531" t="s">
        <v>812</v>
      </c>
      <c r="F531" t="s">
        <v>810</v>
      </c>
      <c r="G531" t="s">
        <v>813</v>
      </c>
      <c r="H531">
        <v>0</v>
      </c>
      <c r="I531" s="20">
        <v>152748</v>
      </c>
      <c r="J531" s="21">
        <v>4</v>
      </c>
      <c r="K531" s="20">
        <v>175639</v>
      </c>
      <c r="L531" s="20">
        <v>610992</v>
      </c>
      <c r="M531" s="20">
        <v>702556</v>
      </c>
      <c r="N531" s="20">
        <v>91564</v>
      </c>
    </row>
    <row r="532" spans="1:14" x14ac:dyDescent="0.3">
      <c r="A532" s="19">
        <v>45456</v>
      </c>
      <c r="B532" t="s">
        <v>540</v>
      </c>
      <c r="C532" t="s">
        <v>743</v>
      </c>
      <c r="D532" t="s">
        <v>745</v>
      </c>
      <c r="E532" t="s">
        <v>801</v>
      </c>
      <c r="F532" t="s">
        <v>810</v>
      </c>
      <c r="G532" t="s">
        <v>815</v>
      </c>
      <c r="H532">
        <v>0</v>
      </c>
      <c r="I532" s="20">
        <v>85370</v>
      </c>
      <c r="J532" s="21">
        <v>1</v>
      </c>
      <c r="K532" s="20">
        <v>102065</v>
      </c>
      <c r="L532" s="20">
        <v>85370</v>
      </c>
      <c r="M532" s="20">
        <v>102065</v>
      </c>
      <c r="N532" s="20">
        <v>16695</v>
      </c>
    </row>
    <row r="533" spans="1:14" x14ac:dyDescent="0.3">
      <c r="A533" s="19">
        <v>45457</v>
      </c>
      <c r="B533" t="s">
        <v>541</v>
      </c>
      <c r="C533" t="s">
        <v>743</v>
      </c>
      <c r="D533" t="s">
        <v>745</v>
      </c>
      <c r="E533" t="s">
        <v>808</v>
      </c>
      <c r="F533" t="s">
        <v>802</v>
      </c>
      <c r="G533" t="s">
        <v>816</v>
      </c>
      <c r="H533">
        <v>0</v>
      </c>
      <c r="I533" s="20">
        <v>295808</v>
      </c>
      <c r="J533" s="21">
        <v>7</v>
      </c>
      <c r="K533" s="20">
        <v>329465</v>
      </c>
      <c r="L533" s="20">
        <v>2070656</v>
      </c>
      <c r="M533" s="20">
        <v>2306255</v>
      </c>
      <c r="N533" s="20">
        <v>235599</v>
      </c>
    </row>
    <row r="534" spans="1:14" x14ac:dyDescent="0.3">
      <c r="A534" s="19">
        <v>45458</v>
      </c>
      <c r="B534" t="s">
        <v>542</v>
      </c>
      <c r="C534" t="s">
        <v>743</v>
      </c>
      <c r="D534" t="s">
        <v>745</v>
      </c>
      <c r="E534" t="s">
        <v>812</v>
      </c>
      <c r="F534" t="s">
        <v>810</v>
      </c>
      <c r="G534" t="s">
        <v>823</v>
      </c>
      <c r="H534">
        <v>0</v>
      </c>
      <c r="I534" s="20">
        <v>194325</v>
      </c>
      <c r="J534" s="21">
        <v>2</v>
      </c>
      <c r="K534" s="20">
        <v>235660</v>
      </c>
      <c r="L534" s="20">
        <v>388650</v>
      </c>
      <c r="M534" s="20">
        <v>471320</v>
      </c>
      <c r="N534" s="20">
        <v>82670</v>
      </c>
    </row>
    <row r="535" spans="1:14" x14ac:dyDescent="0.3">
      <c r="A535" s="19">
        <v>45459</v>
      </c>
      <c r="B535" t="s">
        <v>543</v>
      </c>
      <c r="C535" t="s">
        <v>743</v>
      </c>
      <c r="D535" t="s">
        <v>745</v>
      </c>
      <c r="E535" t="s">
        <v>812</v>
      </c>
      <c r="F535" t="s">
        <v>810</v>
      </c>
      <c r="G535" t="s">
        <v>817</v>
      </c>
      <c r="H535">
        <v>0</v>
      </c>
      <c r="I535" s="20">
        <v>189536</v>
      </c>
      <c r="J535" s="21">
        <v>5</v>
      </c>
      <c r="K535" s="20">
        <v>219968</v>
      </c>
      <c r="L535" s="20">
        <v>947680</v>
      </c>
      <c r="M535" s="20">
        <v>1099840</v>
      </c>
      <c r="N535" s="20">
        <v>152160</v>
      </c>
    </row>
    <row r="536" spans="1:14" x14ac:dyDescent="0.3">
      <c r="A536" s="19">
        <v>45460</v>
      </c>
      <c r="B536" t="s">
        <v>544</v>
      </c>
      <c r="C536" t="s">
        <v>742</v>
      </c>
      <c r="D536" t="s">
        <v>745</v>
      </c>
      <c r="E536" t="s">
        <v>801</v>
      </c>
      <c r="F536" t="s">
        <v>802</v>
      </c>
      <c r="G536" t="s">
        <v>821</v>
      </c>
      <c r="H536">
        <v>0</v>
      </c>
      <c r="I536" s="20">
        <v>46335</v>
      </c>
      <c r="J536" s="21">
        <v>8</v>
      </c>
      <c r="K536" s="20">
        <v>54505</v>
      </c>
      <c r="L536" s="20">
        <v>370680</v>
      </c>
      <c r="M536" s="20">
        <v>436040</v>
      </c>
      <c r="N536" s="20">
        <v>65360</v>
      </c>
    </row>
    <row r="537" spans="1:14" x14ac:dyDescent="0.3">
      <c r="A537" s="19">
        <v>45461</v>
      </c>
      <c r="B537" t="s">
        <v>545</v>
      </c>
      <c r="C537" t="s">
        <v>743</v>
      </c>
      <c r="D537" t="s">
        <v>744</v>
      </c>
      <c r="E537" t="s">
        <v>801</v>
      </c>
      <c r="F537" t="s">
        <v>810</v>
      </c>
      <c r="G537" t="s">
        <v>818</v>
      </c>
      <c r="H537">
        <v>0</v>
      </c>
      <c r="I537" s="20">
        <v>263608</v>
      </c>
      <c r="J537" s="21">
        <v>2</v>
      </c>
      <c r="K537" s="20">
        <v>300610</v>
      </c>
      <c r="L537" s="20">
        <v>527216</v>
      </c>
      <c r="M537" s="20">
        <v>601220</v>
      </c>
      <c r="N537" s="20">
        <v>74004</v>
      </c>
    </row>
    <row r="538" spans="1:14" x14ac:dyDescent="0.3">
      <c r="A538" s="19">
        <v>45462</v>
      </c>
      <c r="B538" t="s">
        <v>546</v>
      </c>
      <c r="C538" t="s">
        <v>742</v>
      </c>
      <c r="D538" t="s">
        <v>745</v>
      </c>
      <c r="E538" t="s">
        <v>801</v>
      </c>
      <c r="F538" t="s">
        <v>805</v>
      </c>
      <c r="G538" t="s">
        <v>804</v>
      </c>
      <c r="H538">
        <v>0</v>
      </c>
      <c r="I538" s="20">
        <v>84900</v>
      </c>
      <c r="J538" s="21">
        <v>5</v>
      </c>
      <c r="K538" s="20">
        <v>93818</v>
      </c>
      <c r="L538" s="20">
        <v>424500</v>
      </c>
      <c r="M538" s="20">
        <v>469090</v>
      </c>
      <c r="N538" s="20">
        <v>44590</v>
      </c>
    </row>
    <row r="539" spans="1:14" x14ac:dyDescent="0.3">
      <c r="A539" s="19">
        <v>45463</v>
      </c>
      <c r="B539" t="s">
        <v>547</v>
      </c>
      <c r="C539" t="s">
        <v>742</v>
      </c>
      <c r="D539" t="s">
        <v>745</v>
      </c>
      <c r="E539" t="s">
        <v>812</v>
      </c>
      <c r="F539" t="s">
        <v>810</v>
      </c>
      <c r="G539" t="s">
        <v>809</v>
      </c>
      <c r="H539">
        <v>0</v>
      </c>
      <c r="I539" s="20">
        <v>70991</v>
      </c>
      <c r="J539" s="21">
        <v>4</v>
      </c>
      <c r="K539" s="20">
        <v>80801</v>
      </c>
      <c r="L539" s="20">
        <v>283964</v>
      </c>
      <c r="M539" s="20">
        <v>323204</v>
      </c>
      <c r="N539" s="20">
        <v>39240</v>
      </c>
    </row>
    <row r="540" spans="1:14" x14ac:dyDescent="0.3">
      <c r="A540" s="19">
        <v>45464</v>
      </c>
      <c r="B540" t="s">
        <v>548</v>
      </c>
      <c r="C540" t="s">
        <v>743</v>
      </c>
      <c r="D540" t="s">
        <v>745</v>
      </c>
      <c r="E540" t="s">
        <v>801</v>
      </c>
      <c r="F540" t="s">
        <v>805</v>
      </c>
      <c r="G540" t="s">
        <v>823</v>
      </c>
      <c r="H540">
        <v>0</v>
      </c>
      <c r="I540" s="20">
        <v>112417</v>
      </c>
      <c r="J540" s="21">
        <v>3</v>
      </c>
      <c r="K540" s="20">
        <v>132380</v>
      </c>
      <c r="L540" s="20">
        <v>337251</v>
      </c>
      <c r="M540" s="20">
        <v>397140</v>
      </c>
      <c r="N540" s="20">
        <v>59889</v>
      </c>
    </row>
    <row r="541" spans="1:14" x14ac:dyDescent="0.3">
      <c r="A541" s="19">
        <v>45465</v>
      </c>
      <c r="B541" t="s">
        <v>549</v>
      </c>
      <c r="C541" t="s">
        <v>743</v>
      </c>
      <c r="D541" t="s">
        <v>745</v>
      </c>
      <c r="E541" t="s">
        <v>808</v>
      </c>
      <c r="F541" t="s">
        <v>810</v>
      </c>
      <c r="G541" t="s">
        <v>821</v>
      </c>
      <c r="H541">
        <v>0</v>
      </c>
      <c r="I541" s="20">
        <v>31121</v>
      </c>
      <c r="J541" s="21">
        <v>3</v>
      </c>
      <c r="K541" s="20">
        <v>36407</v>
      </c>
      <c r="L541" s="20">
        <v>93363</v>
      </c>
      <c r="M541" s="20">
        <v>109221</v>
      </c>
      <c r="N541" s="20">
        <v>15858</v>
      </c>
    </row>
    <row r="542" spans="1:14" x14ac:dyDescent="0.3">
      <c r="A542" s="19">
        <v>45466</v>
      </c>
      <c r="B542" t="s">
        <v>550</v>
      </c>
      <c r="C542" t="s">
        <v>743</v>
      </c>
      <c r="D542" t="s">
        <v>745</v>
      </c>
      <c r="E542" t="s">
        <v>801</v>
      </c>
      <c r="F542" t="s">
        <v>802</v>
      </c>
      <c r="G542" t="s">
        <v>822</v>
      </c>
      <c r="H542">
        <v>0</v>
      </c>
      <c r="I542" s="20">
        <v>77447</v>
      </c>
      <c r="J542" s="21">
        <v>5</v>
      </c>
      <c r="K542" s="20">
        <v>92026</v>
      </c>
      <c r="L542" s="20">
        <v>387235</v>
      </c>
      <c r="M542" s="20">
        <v>460130</v>
      </c>
      <c r="N542" s="20">
        <v>72895</v>
      </c>
    </row>
    <row r="543" spans="1:14" x14ac:dyDescent="0.3">
      <c r="A543" s="19">
        <v>45467</v>
      </c>
      <c r="B543" t="s">
        <v>551</v>
      </c>
      <c r="C543" t="s">
        <v>742</v>
      </c>
      <c r="D543" t="s">
        <v>745</v>
      </c>
      <c r="E543" t="s">
        <v>801</v>
      </c>
      <c r="F543" t="s">
        <v>802</v>
      </c>
      <c r="G543" t="s">
        <v>813</v>
      </c>
      <c r="H543">
        <v>0</v>
      </c>
      <c r="I543" s="20">
        <v>108929</v>
      </c>
      <c r="J543" s="21">
        <v>8</v>
      </c>
      <c r="K543" s="20">
        <v>128114</v>
      </c>
      <c r="L543" s="20">
        <v>871432</v>
      </c>
      <c r="M543" s="20">
        <v>1024912</v>
      </c>
      <c r="N543" s="20">
        <v>153480</v>
      </c>
    </row>
    <row r="544" spans="1:14" x14ac:dyDescent="0.3">
      <c r="A544" s="19">
        <v>45468</v>
      </c>
      <c r="B544" t="s">
        <v>552</v>
      </c>
      <c r="C544" t="s">
        <v>743</v>
      </c>
      <c r="D544" t="s">
        <v>744</v>
      </c>
      <c r="E544" t="s">
        <v>812</v>
      </c>
      <c r="F544" t="s">
        <v>805</v>
      </c>
      <c r="G544" t="s">
        <v>821</v>
      </c>
      <c r="H544">
        <v>0</v>
      </c>
      <c r="I544" s="20">
        <v>88040</v>
      </c>
      <c r="J544" s="21">
        <v>2</v>
      </c>
      <c r="K544" s="20">
        <v>100027</v>
      </c>
      <c r="L544" s="20">
        <v>176080</v>
      </c>
      <c r="M544" s="20">
        <v>200054</v>
      </c>
      <c r="N544" s="20">
        <v>23974</v>
      </c>
    </row>
    <row r="545" spans="1:14" x14ac:dyDescent="0.3">
      <c r="A545" s="19">
        <v>45469</v>
      </c>
      <c r="B545" t="s">
        <v>553</v>
      </c>
      <c r="C545" t="s">
        <v>743</v>
      </c>
      <c r="D545" t="s">
        <v>745</v>
      </c>
      <c r="E545" t="s">
        <v>812</v>
      </c>
      <c r="F545" t="s">
        <v>810</v>
      </c>
      <c r="G545" t="s">
        <v>806</v>
      </c>
      <c r="H545">
        <v>0</v>
      </c>
      <c r="I545" s="20">
        <v>229631</v>
      </c>
      <c r="J545" s="21">
        <v>6</v>
      </c>
      <c r="K545" s="20">
        <v>260906</v>
      </c>
      <c r="L545" s="20">
        <v>1377786</v>
      </c>
      <c r="M545" s="20">
        <v>1565436</v>
      </c>
      <c r="N545" s="20">
        <v>187650</v>
      </c>
    </row>
    <row r="546" spans="1:14" x14ac:dyDescent="0.3">
      <c r="A546" s="19">
        <v>45470</v>
      </c>
      <c r="B546" t="s">
        <v>554</v>
      </c>
      <c r="C546" t="s">
        <v>743</v>
      </c>
      <c r="D546" t="s">
        <v>745</v>
      </c>
      <c r="E546" t="s">
        <v>812</v>
      </c>
      <c r="F546" t="s">
        <v>810</v>
      </c>
      <c r="G546" t="s">
        <v>806</v>
      </c>
      <c r="H546">
        <v>0</v>
      </c>
      <c r="I546" s="20">
        <v>184323</v>
      </c>
      <c r="J546" s="21">
        <v>1</v>
      </c>
      <c r="K546" s="20">
        <v>208676</v>
      </c>
      <c r="L546" s="20">
        <v>184323</v>
      </c>
      <c r="M546" s="20">
        <v>208676</v>
      </c>
      <c r="N546" s="20">
        <v>24353</v>
      </c>
    </row>
    <row r="547" spans="1:14" x14ac:dyDescent="0.3">
      <c r="A547" s="19">
        <v>45471</v>
      </c>
      <c r="B547" t="s">
        <v>555</v>
      </c>
      <c r="C547" t="s">
        <v>742</v>
      </c>
      <c r="D547" t="s">
        <v>745</v>
      </c>
      <c r="E547" t="s">
        <v>812</v>
      </c>
      <c r="F547" t="s">
        <v>802</v>
      </c>
      <c r="G547" t="s">
        <v>814</v>
      </c>
      <c r="H547">
        <v>0</v>
      </c>
      <c r="I547" s="20">
        <v>204609</v>
      </c>
      <c r="J547" s="21">
        <v>7</v>
      </c>
      <c r="K547" s="20">
        <v>239796</v>
      </c>
      <c r="L547" s="20">
        <v>1432263</v>
      </c>
      <c r="M547" s="20">
        <v>1678572</v>
      </c>
      <c r="N547" s="20">
        <v>246309</v>
      </c>
    </row>
    <row r="548" spans="1:14" x14ac:dyDescent="0.3">
      <c r="A548" s="19">
        <v>45472</v>
      </c>
      <c r="B548" t="s">
        <v>556</v>
      </c>
      <c r="C548" t="s">
        <v>743</v>
      </c>
      <c r="D548" t="s">
        <v>744</v>
      </c>
      <c r="E548" t="s">
        <v>801</v>
      </c>
      <c r="F548" t="s">
        <v>810</v>
      </c>
      <c r="G548" t="s">
        <v>813</v>
      </c>
      <c r="H548">
        <v>0</v>
      </c>
      <c r="I548" s="20">
        <v>234395</v>
      </c>
      <c r="J548" s="21">
        <v>7</v>
      </c>
      <c r="K548" s="20">
        <v>267643</v>
      </c>
      <c r="L548" s="20">
        <v>1640765</v>
      </c>
      <c r="M548" s="20">
        <v>1873501</v>
      </c>
      <c r="N548" s="20">
        <v>232736</v>
      </c>
    </row>
    <row r="549" spans="1:14" x14ac:dyDescent="0.3">
      <c r="A549" s="19">
        <v>45473</v>
      </c>
      <c r="B549" t="s">
        <v>557</v>
      </c>
      <c r="C549" t="s">
        <v>742</v>
      </c>
      <c r="D549" t="s">
        <v>744</v>
      </c>
      <c r="E549" t="s">
        <v>801</v>
      </c>
      <c r="F549" t="s">
        <v>810</v>
      </c>
      <c r="G549" t="s">
        <v>816</v>
      </c>
      <c r="H549">
        <v>0</v>
      </c>
      <c r="I549" s="20">
        <v>294858</v>
      </c>
      <c r="J549" s="21">
        <v>5</v>
      </c>
      <c r="K549" s="20">
        <v>349552</v>
      </c>
      <c r="L549" s="20">
        <v>1474290</v>
      </c>
      <c r="M549" s="20">
        <v>1747760</v>
      </c>
      <c r="N549" s="20">
        <v>273470</v>
      </c>
    </row>
    <row r="550" spans="1:14" x14ac:dyDescent="0.3">
      <c r="A550" s="19">
        <v>45474</v>
      </c>
      <c r="B550" t="s">
        <v>558</v>
      </c>
      <c r="C550" t="s">
        <v>743</v>
      </c>
      <c r="D550" t="s">
        <v>745</v>
      </c>
      <c r="E550" t="s">
        <v>808</v>
      </c>
      <c r="F550" t="s">
        <v>805</v>
      </c>
      <c r="G550" t="s">
        <v>804</v>
      </c>
      <c r="H550">
        <v>0</v>
      </c>
      <c r="I550" s="20">
        <v>42948</v>
      </c>
      <c r="J550" s="21">
        <v>5</v>
      </c>
      <c r="K550" s="20">
        <v>50423</v>
      </c>
      <c r="L550" s="20">
        <v>214740</v>
      </c>
      <c r="M550" s="20">
        <v>252115</v>
      </c>
      <c r="N550" s="20">
        <v>37375</v>
      </c>
    </row>
    <row r="551" spans="1:14" x14ac:dyDescent="0.3">
      <c r="A551" s="19">
        <v>45475</v>
      </c>
      <c r="B551" t="s">
        <v>559</v>
      </c>
      <c r="C551" t="s">
        <v>743</v>
      </c>
      <c r="D551" t="s">
        <v>744</v>
      </c>
      <c r="E551" t="s">
        <v>812</v>
      </c>
      <c r="F551" t="s">
        <v>802</v>
      </c>
      <c r="G551" t="s">
        <v>815</v>
      </c>
      <c r="H551">
        <v>0</v>
      </c>
      <c r="I551" s="20">
        <v>233325</v>
      </c>
      <c r="J551" s="21">
        <v>6</v>
      </c>
      <c r="K551" s="20">
        <v>267429</v>
      </c>
      <c r="L551" s="20">
        <v>1399950</v>
      </c>
      <c r="M551" s="20">
        <v>1604574</v>
      </c>
      <c r="N551" s="20">
        <v>204624</v>
      </c>
    </row>
    <row r="552" spans="1:14" x14ac:dyDescent="0.3">
      <c r="A552" s="19">
        <v>45476</v>
      </c>
      <c r="B552" t="s">
        <v>560</v>
      </c>
      <c r="C552" t="s">
        <v>742</v>
      </c>
      <c r="D552" t="s">
        <v>745</v>
      </c>
      <c r="E552" t="s">
        <v>801</v>
      </c>
      <c r="F552" t="s">
        <v>810</v>
      </c>
      <c r="G552" t="s">
        <v>807</v>
      </c>
      <c r="H552">
        <v>0</v>
      </c>
      <c r="I552" s="20">
        <v>166126</v>
      </c>
      <c r="J552" s="21">
        <v>7</v>
      </c>
      <c r="K552" s="20">
        <v>201105</v>
      </c>
      <c r="L552" s="20">
        <v>1162882</v>
      </c>
      <c r="M552" s="20">
        <v>1407735</v>
      </c>
      <c r="N552" s="20">
        <v>244853</v>
      </c>
    </row>
    <row r="553" spans="1:14" x14ac:dyDescent="0.3">
      <c r="A553" s="19">
        <v>45477</v>
      </c>
      <c r="B553" t="s">
        <v>561</v>
      </c>
      <c r="C553" t="s">
        <v>743</v>
      </c>
      <c r="D553" t="s">
        <v>744</v>
      </c>
      <c r="E553" t="s">
        <v>812</v>
      </c>
      <c r="F553" t="s">
        <v>805</v>
      </c>
      <c r="G553" t="s">
        <v>818</v>
      </c>
      <c r="H553">
        <v>0</v>
      </c>
      <c r="I553" s="20">
        <v>157773</v>
      </c>
      <c r="J553" s="21">
        <v>3</v>
      </c>
      <c r="K553" s="20">
        <v>176205</v>
      </c>
      <c r="L553" s="20">
        <v>473319</v>
      </c>
      <c r="M553" s="20">
        <v>528615</v>
      </c>
      <c r="N553" s="20">
        <v>55296</v>
      </c>
    </row>
    <row r="554" spans="1:14" x14ac:dyDescent="0.3">
      <c r="A554" s="19">
        <v>45478</v>
      </c>
      <c r="B554" t="s">
        <v>562</v>
      </c>
      <c r="C554" t="s">
        <v>742</v>
      </c>
      <c r="D554" t="s">
        <v>744</v>
      </c>
      <c r="E554" t="s">
        <v>801</v>
      </c>
      <c r="F554" t="s">
        <v>810</v>
      </c>
      <c r="G554" t="s">
        <v>814</v>
      </c>
      <c r="H554">
        <v>0</v>
      </c>
      <c r="I554" s="20">
        <v>241780</v>
      </c>
      <c r="J554" s="21">
        <v>3</v>
      </c>
      <c r="K554" s="20">
        <v>285284</v>
      </c>
      <c r="L554" s="20">
        <v>725340</v>
      </c>
      <c r="M554" s="20">
        <v>855852</v>
      </c>
      <c r="N554" s="20">
        <v>130512</v>
      </c>
    </row>
    <row r="555" spans="1:14" x14ac:dyDescent="0.3">
      <c r="A555" s="19">
        <v>45479</v>
      </c>
      <c r="B555" t="s">
        <v>563</v>
      </c>
      <c r="C555" t="s">
        <v>742</v>
      </c>
      <c r="D555" t="s">
        <v>745</v>
      </c>
      <c r="E555" t="s">
        <v>812</v>
      </c>
      <c r="F555" t="s">
        <v>802</v>
      </c>
      <c r="G555" t="s">
        <v>803</v>
      </c>
      <c r="H555">
        <v>0</v>
      </c>
      <c r="I555" s="20">
        <v>112915</v>
      </c>
      <c r="J555" s="21">
        <v>3</v>
      </c>
      <c r="K555" s="20">
        <v>133130</v>
      </c>
      <c r="L555" s="20">
        <v>338745</v>
      </c>
      <c r="M555" s="20">
        <v>399390</v>
      </c>
      <c r="N555" s="20">
        <v>60645</v>
      </c>
    </row>
    <row r="556" spans="1:14" x14ac:dyDescent="0.3">
      <c r="A556" s="19">
        <v>45480</v>
      </c>
      <c r="B556" t="s">
        <v>564</v>
      </c>
      <c r="C556" t="s">
        <v>743</v>
      </c>
      <c r="D556" t="s">
        <v>744</v>
      </c>
      <c r="E556" t="s">
        <v>812</v>
      </c>
      <c r="F556" t="s">
        <v>810</v>
      </c>
      <c r="G556" t="s">
        <v>823</v>
      </c>
      <c r="H556">
        <v>0.05</v>
      </c>
      <c r="I556" s="20">
        <v>110958</v>
      </c>
      <c r="J556" s="21">
        <v>7</v>
      </c>
      <c r="K556" s="20">
        <v>132065</v>
      </c>
      <c r="L556" s="20">
        <v>776706</v>
      </c>
      <c r="M556" s="20">
        <v>878232.25</v>
      </c>
      <c r="N556" s="20">
        <v>101526.25</v>
      </c>
    </row>
    <row r="557" spans="1:14" x14ac:dyDescent="0.3">
      <c r="A557" s="19">
        <v>45481</v>
      </c>
      <c r="B557" t="s">
        <v>565</v>
      </c>
      <c r="C557" t="s">
        <v>743</v>
      </c>
      <c r="D557" t="s">
        <v>744</v>
      </c>
      <c r="E557" t="s">
        <v>812</v>
      </c>
      <c r="F557" t="s">
        <v>802</v>
      </c>
      <c r="G557" t="s">
        <v>821</v>
      </c>
      <c r="H557">
        <v>0</v>
      </c>
      <c r="I557" s="20">
        <v>69492</v>
      </c>
      <c r="J557" s="21">
        <v>6</v>
      </c>
      <c r="K557" s="20">
        <v>76963</v>
      </c>
      <c r="L557" s="20">
        <v>416952</v>
      </c>
      <c r="M557" s="20">
        <v>461778</v>
      </c>
      <c r="N557" s="20">
        <v>44826</v>
      </c>
    </row>
    <row r="558" spans="1:14" x14ac:dyDescent="0.3">
      <c r="A558" s="19">
        <v>45482</v>
      </c>
      <c r="B558" t="s">
        <v>566</v>
      </c>
      <c r="C558" t="s">
        <v>742</v>
      </c>
      <c r="D558" t="s">
        <v>744</v>
      </c>
      <c r="E558" t="s">
        <v>812</v>
      </c>
      <c r="F558" t="s">
        <v>805</v>
      </c>
      <c r="G558" t="s">
        <v>819</v>
      </c>
      <c r="H558">
        <v>0</v>
      </c>
      <c r="I558" s="20">
        <v>108367</v>
      </c>
      <c r="J558" s="21">
        <v>6</v>
      </c>
      <c r="K558" s="20">
        <v>131511</v>
      </c>
      <c r="L558" s="20">
        <v>650202</v>
      </c>
      <c r="M558" s="20">
        <v>789066</v>
      </c>
      <c r="N558" s="20">
        <v>138864</v>
      </c>
    </row>
    <row r="559" spans="1:14" x14ac:dyDescent="0.3">
      <c r="A559" s="19">
        <v>45483</v>
      </c>
      <c r="B559" t="s">
        <v>567</v>
      </c>
      <c r="C559" t="s">
        <v>742</v>
      </c>
      <c r="D559" t="s">
        <v>744</v>
      </c>
      <c r="E559" t="s">
        <v>808</v>
      </c>
      <c r="F559" t="s">
        <v>802</v>
      </c>
      <c r="G559" t="s">
        <v>820</v>
      </c>
      <c r="H559">
        <v>0</v>
      </c>
      <c r="I559" s="20">
        <v>178453</v>
      </c>
      <c r="J559" s="21">
        <v>4</v>
      </c>
      <c r="K559" s="20">
        <v>211862</v>
      </c>
      <c r="L559" s="20">
        <v>713812</v>
      </c>
      <c r="M559" s="20">
        <v>847448</v>
      </c>
      <c r="N559" s="20">
        <v>133636</v>
      </c>
    </row>
    <row r="560" spans="1:14" x14ac:dyDescent="0.3">
      <c r="A560" s="19">
        <v>45484</v>
      </c>
      <c r="B560" t="s">
        <v>568</v>
      </c>
      <c r="C560" t="s">
        <v>742</v>
      </c>
      <c r="D560" t="s">
        <v>745</v>
      </c>
      <c r="E560" t="s">
        <v>812</v>
      </c>
      <c r="F560" t="s">
        <v>805</v>
      </c>
      <c r="G560" t="s">
        <v>811</v>
      </c>
      <c r="H560">
        <v>0</v>
      </c>
      <c r="I560" s="20">
        <v>214907</v>
      </c>
      <c r="J560" s="21">
        <v>7</v>
      </c>
      <c r="K560" s="20">
        <v>255471</v>
      </c>
      <c r="L560" s="20">
        <v>1504349</v>
      </c>
      <c r="M560" s="20">
        <v>1788297</v>
      </c>
      <c r="N560" s="20">
        <v>283948</v>
      </c>
    </row>
    <row r="561" spans="1:14" x14ac:dyDescent="0.3">
      <c r="A561" s="19">
        <v>45485</v>
      </c>
      <c r="B561" t="s">
        <v>569</v>
      </c>
      <c r="C561" t="s">
        <v>743</v>
      </c>
      <c r="D561" t="s">
        <v>745</v>
      </c>
      <c r="E561" t="s">
        <v>808</v>
      </c>
      <c r="F561" t="s">
        <v>802</v>
      </c>
      <c r="G561" t="s">
        <v>824</v>
      </c>
      <c r="H561">
        <v>0</v>
      </c>
      <c r="I561" s="20">
        <v>189831</v>
      </c>
      <c r="J561" s="21">
        <v>4</v>
      </c>
      <c r="K561" s="20">
        <v>217235</v>
      </c>
      <c r="L561" s="20">
        <v>759324</v>
      </c>
      <c r="M561" s="20">
        <v>868940</v>
      </c>
      <c r="N561" s="20">
        <v>109616</v>
      </c>
    </row>
    <row r="562" spans="1:14" x14ac:dyDescent="0.3">
      <c r="A562" s="19">
        <v>45486</v>
      </c>
      <c r="B562" t="s">
        <v>570</v>
      </c>
      <c r="C562" t="s">
        <v>742</v>
      </c>
      <c r="D562" t="s">
        <v>744</v>
      </c>
      <c r="E562" t="s">
        <v>801</v>
      </c>
      <c r="F562" t="s">
        <v>802</v>
      </c>
      <c r="G562" t="s">
        <v>817</v>
      </c>
      <c r="H562">
        <v>0</v>
      </c>
      <c r="I562" s="20">
        <v>211388</v>
      </c>
      <c r="J562" s="21">
        <v>4</v>
      </c>
      <c r="K562" s="20">
        <v>257275</v>
      </c>
      <c r="L562" s="20">
        <v>845552</v>
      </c>
      <c r="M562" s="20">
        <v>1029100</v>
      </c>
      <c r="N562" s="20">
        <v>183548</v>
      </c>
    </row>
    <row r="563" spans="1:14" x14ac:dyDescent="0.3">
      <c r="A563" s="19">
        <v>45487</v>
      </c>
      <c r="B563" t="s">
        <v>571</v>
      </c>
      <c r="C563" t="s">
        <v>743</v>
      </c>
      <c r="D563" t="s">
        <v>744</v>
      </c>
      <c r="E563" t="s">
        <v>801</v>
      </c>
      <c r="F563" t="s">
        <v>805</v>
      </c>
      <c r="G563" t="s">
        <v>811</v>
      </c>
      <c r="H563">
        <v>0</v>
      </c>
      <c r="I563" s="20">
        <v>134684</v>
      </c>
      <c r="J563" s="21">
        <v>2</v>
      </c>
      <c r="K563" s="20">
        <v>157338</v>
      </c>
      <c r="L563" s="20">
        <v>269368</v>
      </c>
      <c r="M563" s="20">
        <v>314676</v>
      </c>
      <c r="N563" s="20">
        <v>45308</v>
      </c>
    </row>
    <row r="564" spans="1:14" x14ac:dyDescent="0.3">
      <c r="A564" s="19">
        <v>45488</v>
      </c>
      <c r="B564" t="s">
        <v>572</v>
      </c>
      <c r="C564" t="s">
        <v>742</v>
      </c>
      <c r="D564" t="s">
        <v>744</v>
      </c>
      <c r="E564" t="s">
        <v>801</v>
      </c>
      <c r="F564" t="s">
        <v>805</v>
      </c>
      <c r="G564" t="s">
        <v>821</v>
      </c>
      <c r="H564">
        <v>0</v>
      </c>
      <c r="I564" s="20">
        <v>60967</v>
      </c>
      <c r="J564" s="21">
        <v>7</v>
      </c>
      <c r="K564" s="20">
        <v>69609</v>
      </c>
      <c r="L564" s="20">
        <v>426769</v>
      </c>
      <c r="M564" s="20">
        <v>487263</v>
      </c>
      <c r="N564" s="20">
        <v>60494</v>
      </c>
    </row>
    <row r="565" spans="1:14" x14ac:dyDescent="0.3">
      <c r="A565" s="19">
        <v>45489</v>
      </c>
      <c r="B565" t="s">
        <v>573</v>
      </c>
      <c r="C565" t="s">
        <v>742</v>
      </c>
      <c r="D565" t="s">
        <v>745</v>
      </c>
      <c r="E565" t="s">
        <v>801</v>
      </c>
      <c r="F565" t="s">
        <v>805</v>
      </c>
      <c r="G565" t="s">
        <v>820</v>
      </c>
      <c r="H565">
        <v>0</v>
      </c>
      <c r="I565" s="20">
        <v>174817</v>
      </c>
      <c r="J565" s="21">
        <v>2</v>
      </c>
      <c r="K565" s="20">
        <v>202226</v>
      </c>
      <c r="L565" s="20">
        <v>349634</v>
      </c>
      <c r="M565" s="20">
        <v>404452</v>
      </c>
      <c r="N565" s="20">
        <v>54818</v>
      </c>
    </row>
    <row r="566" spans="1:14" x14ac:dyDescent="0.3">
      <c r="A566" s="19">
        <v>45490</v>
      </c>
      <c r="B566" t="s">
        <v>574</v>
      </c>
      <c r="C566" t="s">
        <v>742</v>
      </c>
      <c r="D566" t="s">
        <v>744</v>
      </c>
      <c r="E566" t="s">
        <v>808</v>
      </c>
      <c r="F566" t="s">
        <v>805</v>
      </c>
      <c r="G566" t="s">
        <v>824</v>
      </c>
      <c r="H566">
        <v>0</v>
      </c>
      <c r="I566" s="20">
        <v>171533</v>
      </c>
      <c r="J566" s="21">
        <v>6</v>
      </c>
      <c r="K566" s="20">
        <v>200082</v>
      </c>
      <c r="L566" s="20">
        <v>1029198</v>
      </c>
      <c r="M566" s="20">
        <v>1200492</v>
      </c>
      <c r="N566" s="20">
        <v>171294</v>
      </c>
    </row>
    <row r="567" spans="1:14" x14ac:dyDescent="0.3">
      <c r="A567" s="19">
        <v>45491</v>
      </c>
      <c r="B567" t="s">
        <v>575</v>
      </c>
      <c r="C567" t="s">
        <v>743</v>
      </c>
      <c r="D567" t="s">
        <v>745</v>
      </c>
      <c r="E567" t="s">
        <v>812</v>
      </c>
      <c r="F567" t="s">
        <v>802</v>
      </c>
      <c r="G567" t="s">
        <v>804</v>
      </c>
      <c r="H567">
        <v>0</v>
      </c>
      <c r="I567" s="20">
        <v>36751</v>
      </c>
      <c r="J567" s="21">
        <v>6</v>
      </c>
      <c r="K567" s="20">
        <v>41347</v>
      </c>
      <c r="L567" s="20">
        <v>220506</v>
      </c>
      <c r="M567" s="20">
        <v>248082</v>
      </c>
      <c r="N567" s="20">
        <v>27576</v>
      </c>
    </row>
    <row r="568" spans="1:14" x14ac:dyDescent="0.3">
      <c r="A568" s="19">
        <v>45492</v>
      </c>
      <c r="B568" t="s">
        <v>576</v>
      </c>
      <c r="C568" t="s">
        <v>743</v>
      </c>
      <c r="D568" t="s">
        <v>745</v>
      </c>
      <c r="E568" t="s">
        <v>801</v>
      </c>
      <c r="F568" t="s">
        <v>805</v>
      </c>
      <c r="G568" t="s">
        <v>815</v>
      </c>
      <c r="H568">
        <v>0</v>
      </c>
      <c r="I568" s="20">
        <v>189904</v>
      </c>
      <c r="J568" s="21">
        <v>3</v>
      </c>
      <c r="K568" s="20">
        <v>219058</v>
      </c>
      <c r="L568" s="20">
        <v>569712</v>
      </c>
      <c r="M568" s="20">
        <v>657174</v>
      </c>
      <c r="N568" s="20">
        <v>87462</v>
      </c>
    </row>
    <row r="569" spans="1:14" x14ac:dyDescent="0.3">
      <c r="A569" s="19">
        <v>45493</v>
      </c>
      <c r="B569" t="s">
        <v>577</v>
      </c>
      <c r="C569" t="s">
        <v>742</v>
      </c>
      <c r="D569" t="s">
        <v>744</v>
      </c>
      <c r="E569" t="s">
        <v>812</v>
      </c>
      <c r="F569" t="s">
        <v>805</v>
      </c>
      <c r="G569" t="s">
        <v>813</v>
      </c>
      <c r="H569">
        <v>0</v>
      </c>
      <c r="I569" s="20">
        <v>137980</v>
      </c>
      <c r="J569" s="21">
        <v>3</v>
      </c>
      <c r="K569" s="20">
        <v>161164</v>
      </c>
      <c r="L569" s="20">
        <v>413940</v>
      </c>
      <c r="M569" s="20">
        <v>483492</v>
      </c>
      <c r="N569" s="20">
        <v>69552</v>
      </c>
    </row>
    <row r="570" spans="1:14" x14ac:dyDescent="0.3">
      <c r="A570" s="19">
        <v>45494</v>
      </c>
      <c r="B570" t="s">
        <v>578</v>
      </c>
      <c r="C570" t="s">
        <v>743</v>
      </c>
      <c r="D570" t="s">
        <v>744</v>
      </c>
      <c r="E570" t="s">
        <v>812</v>
      </c>
      <c r="F570" t="s">
        <v>802</v>
      </c>
      <c r="G570" t="s">
        <v>814</v>
      </c>
      <c r="H570">
        <v>0</v>
      </c>
      <c r="I570" s="20">
        <v>128291</v>
      </c>
      <c r="J570" s="21">
        <v>8</v>
      </c>
      <c r="K570" s="20">
        <v>152616</v>
      </c>
      <c r="L570" s="20">
        <v>1026328</v>
      </c>
      <c r="M570" s="20">
        <v>1220928</v>
      </c>
      <c r="N570" s="20">
        <v>194600</v>
      </c>
    </row>
    <row r="571" spans="1:14" x14ac:dyDescent="0.3">
      <c r="A571" s="19">
        <v>45495</v>
      </c>
      <c r="B571" t="s">
        <v>579</v>
      </c>
      <c r="C571" t="s">
        <v>743</v>
      </c>
      <c r="D571" t="s">
        <v>745</v>
      </c>
      <c r="E571" t="s">
        <v>801</v>
      </c>
      <c r="F571" t="s">
        <v>810</v>
      </c>
      <c r="G571" t="s">
        <v>806</v>
      </c>
      <c r="H571">
        <v>0</v>
      </c>
      <c r="I571" s="20">
        <v>304298</v>
      </c>
      <c r="J571" s="21">
        <v>2</v>
      </c>
      <c r="K571" s="20">
        <v>350555</v>
      </c>
      <c r="L571" s="20">
        <v>608596</v>
      </c>
      <c r="M571" s="20">
        <v>701110</v>
      </c>
      <c r="N571" s="20">
        <v>92514</v>
      </c>
    </row>
    <row r="572" spans="1:14" x14ac:dyDescent="0.3">
      <c r="A572" s="19">
        <v>45496</v>
      </c>
      <c r="B572" t="s">
        <v>580</v>
      </c>
      <c r="C572" t="s">
        <v>742</v>
      </c>
      <c r="D572" t="s">
        <v>744</v>
      </c>
      <c r="E572" t="s">
        <v>801</v>
      </c>
      <c r="F572" t="s">
        <v>805</v>
      </c>
      <c r="G572" t="s">
        <v>817</v>
      </c>
      <c r="H572">
        <v>0</v>
      </c>
      <c r="I572" s="20">
        <v>171177</v>
      </c>
      <c r="J572" s="21">
        <v>7</v>
      </c>
      <c r="K572" s="20">
        <v>199995</v>
      </c>
      <c r="L572" s="20">
        <v>1198239</v>
      </c>
      <c r="M572" s="20">
        <v>1399965</v>
      </c>
      <c r="N572" s="20">
        <v>201726</v>
      </c>
    </row>
    <row r="573" spans="1:14" x14ac:dyDescent="0.3">
      <c r="A573" s="19">
        <v>45497</v>
      </c>
      <c r="B573" t="s">
        <v>581</v>
      </c>
      <c r="C573" t="s">
        <v>742</v>
      </c>
      <c r="D573" t="s">
        <v>744</v>
      </c>
      <c r="E573" t="s">
        <v>808</v>
      </c>
      <c r="F573" t="s">
        <v>802</v>
      </c>
      <c r="G573" t="s">
        <v>823</v>
      </c>
      <c r="H573">
        <v>0</v>
      </c>
      <c r="I573" s="20">
        <v>170732</v>
      </c>
      <c r="J573" s="21">
        <v>2</v>
      </c>
      <c r="K573" s="20">
        <v>188483</v>
      </c>
      <c r="L573" s="20">
        <v>341464</v>
      </c>
      <c r="M573" s="20">
        <v>376966</v>
      </c>
      <c r="N573" s="20">
        <v>35502</v>
      </c>
    </row>
    <row r="574" spans="1:14" x14ac:dyDescent="0.3">
      <c r="A574" s="19">
        <v>45498</v>
      </c>
      <c r="B574" t="s">
        <v>582</v>
      </c>
      <c r="C574" t="s">
        <v>743</v>
      </c>
      <c r="D574" t="s">
        <v>744</v>
      </c>
      <c r="E574" t="s">
        <v>812</v>
      </c>
      <c r="F574" t="s">
        <v>810</v>
      </c>
      <c r="G574" t="s">
        <v>809</v>
      </c>
      <c r="H574">
        <v>0</v>
      </c>
      <c r="I574" s="20">
        <v>72807</v>
      </c>
      <c r="J574" s="21">
        <v>8</v>
      </c>
      <c r="K574" s="20">
        <v>87081</v>
      </c>
      <c r="L574" s="20">
        <v>582456</v>
      </c>
      <c r="M574" s="20">
        <v>696648</v>
      </c>
      <c r="N574" s="20">
        <v>114192</v>
      </c>
    </row>
    <row r="575" spans="1:14" x14ac:dyDescent="0.3">
      <c r="A575" s="19">
        <v>45499</v>
      </c>
      <c r="B575" t="s">
        <v>583</v>
      </c>
      <c r="C575" t="s">
        <v>742</v>
      </c>
      <c r="D575" t="s">
        <v>744</v>
      </c>
      <c r="E575" t="s">
        <v>801</v>
      </c>
      <c r="F575" t="s">
        <v>802</v>
      </c>
      <c r="G575" t="s">
        <v>803</v>
      </c>
      <c r="H575">
        <v>0</v>
      </c>
      <c r="I575" s="20">
        <v>119444</v>
      </c>
      <c r="J575" s="21">
        <v>5</v>
      </c>
      <c r="K575" s="20">
        <v>137756</v>
      </c>
      <c r="L575" s="20">
        <v>597220</v>
      </c>
      <c r="M575" s="20">
        <v>688780</v>
      </c>
      <c r="N575" s="20">
        <v>91560</v>
      </c>
    </row>
    <row r="576" spans="1:14" x14ac:dyDescent="0.3">
      <c r="A576" s="19">
        <v>45500</v>
      </c>
      <c r="B576" t="s">
        <v>584</v>
      </c>
      <c r="C576" t="s">
        <v>742</v>
      </c>
      <c r="D576" t="s">
        <v>744</v>
      </c>
      <c r="E576" t="s">
        <v>801</v>
      </c>
      <c r="F576" t="s">
        <v>805</v>
      </c>
      <c r="G576" t="s">
        <v>806</v>
      </c>
      <c r="H576">
        <v>0</v>
      </c>
      <c r="I576" s="20">
        <v>145465</v>
      </c>
      <c r="J576" s="21">
        <v>8</v>
      </c>
      <c r="K576" s="20">
        <v>167417</v>
      </c>
      <c r="L576" s="20">
        <v>1163720</v>
      </c>
      <c r="M576" s="20">
        <v>1339336</v>
      </c>
      <c r="N576" s="20">
        <v>175616</v>
      </c>
    </row>
    <row r="577" spans="1:14" x14ac:dyDescent="0.3">
      <c r="A577" s="19">
        <v>45501</v>
      </c>
      <c r="B577" t="s">
        <v>585</v>
      </c>
      <c r="C577" t="s">
        <v>742</v>
      </c>
      <c r="D577" t="s">
        <v>745</v>
      </c>
      <c r="E577" t="s">
        <v>808</v>
      </c>
      <c r="F577" t="s">
        <v>805</v>
      </c>
      <c r="G577" t="s">
        <v>813</v>
      </c>
      <c r="H577">
        <v>0</v>
      </c>
      <c r="I577" s="20">
        <v>190862</v>
      </c>
      <c r="J577" s="21">
        <v>5</v>
      </c>
      <c r="K577" s="20">
        <v>228924</v>
      </c>
      <c r="L577" s="20">
        <v>954310</v>
      </c>
      <c r="M577" s="20">
        <v>1144620</v>
      </c>
      <c r="N577" s="20">
        <v>190310</v>
      </c>
    </row>
    <row r="578" spans="1:14" x14ac:dyDescent="0.3">
      <c r="A578" s="19">
        <v>45502</v>
      </c>
      <c r="B578" t="s">
        <v>586</v>
      </c>
      <c r="C578" t="s">
        <v>742</v>
      </c>
      <c r="D578" t="s">
        <v>745</v>
      </c>
      <c r="E578" t="s">
        <v>812</v>
      </c>
      <c r="F578" t="s">
        <v>802</v>
      </c>
      <c r="G578" t="s">
        <v>821</v>
      </c>
      <c r="H578">
        <v>0</v>
      </c>
      <c r="I578" s="20">
        <v>50731</v>
      </c>
      <c r="J578" s="21">
        <v>5</v>
      </c>
      <c r="K578" s="20">
        <v>56781</v>
      </c>
      <c r="L578" s="20">
        <v>253655</v>
      </c>
      <c r="M578" s="20">
        <v>283905</v>
      </c>
      <c r="N578" s="20">
        <v>30250</v>
      </c>
    </row>
    <row r="579" spans="1:14" x14ac:dyDescent="0.3">
      <c r="A579" s="19">
        <v>45503</v>
      </c>
      <c r="B579" t="s">
        <v>587</v>
      </c>
      <c r="C579" t="s">
        <v>742</v>
      </c>
      <c r="D579" t="s">
        <v>745</v>
      </c>
      <c r="E579" t="s">
        <v>801</v>
      </c>
      <c r="F579" t="s">
        <v>805</v>
      </c>
      <c r="G579" t="s">
        <v>803</v>
      </c>
      <c r="H579">
        <v>0</v>
      </c>
      <c r="I579" s="20">
        <v>162402</v>
      </c>
      <c r="J579" s="21">
        <v>7</v>
      </c>
      <c r="K579" s="20">
        <v>192015</v>
      </c>
      <c r="L579" s="20">
        <v>1136814</v>
      </c>
      <c r="M579" s="20">
        <v>1344105</v>
      </c>
      <c r="N579" s="20">
        <v>207291</v>
      </c>
    </row>
    <row r="580" spans="1:14" x14ac:dyDescent="0.3">
      <c r="A580" s="19">
        <v>45504</v>
      </c>
      <c r="B580" t="s">
        <v>588</v>
      </c>
      <c r="C580" t="s">
        <v>742</v>
      </c>
      <c r="D580" t="s">
        <v>744</v>
      </c>
      <c r="E580" t="s">
        <v>801</v>
      </c>
      <c r="F580" t="s">
        <v>810</v>
      </c>
      <c r="G580" t="s">
        <v>822</v>
      </c>
      <c r="H580">
        <v>0</v>
      </c>
      <c r="I580" s="20">
        <v>83463</v>
      </c>
      <c r="J580" s="21">
        <v>4</v>
      </c>
      <c r="K580" s="20">
        <v>96451</v>
      </c>
      <c r="L580" s="20">
        <v>333852</v>
      </c>
      <c r="M580" s="20">
        <v>385804</v>
      </c>
      <c r="N580" s="20">
        <v>51952</v>
      </c>
    </row>
    <row r="581" spans="1:14" x14ac:dyDescent="0.3">
      <c r="A581" s="19">
        <v>45505</v>
      </c>
      <c r="B581" t="s">
        <v>589</v>
      </c>
      <c r="C581" t="s">
        <v>743</v>
      </c>
      <c r="D581" t="s">
        <v>745</v>
      </c>
      <c r="E581" t="s">
        <v>801</v>
      </c>
      <c r="F581" t="s">
        <v>810</v>
      </c>
      <c r="G581" t="s">
        <v>823</v>
      </c>
      <c r="H581">
        <v>0</v>
      </c>
      <c r="I581" s="20">
        <v>108538</v>
      </c>
      <c r="J581" s="21">
        <v>1</v>
      </c>
      <c r="K581" s="20">
        <v>131337</v>
      </c>
      <c r="L581" s="20">
        <v>108538</v>
      </c>
      <c r="M581" s="20">
        <v>131337</v>
      </c>
      <c r="N581" s="20">
        <v>22799</v>
      </c>
    </row>
    <row r="582" spans="1:14" x14ac:dyDescent="0.3">
      <c r="A582" s="19">
        <v>45506</v>
      </c>
      <c r="B582" t="s">
        <v>590</v>
      </c>
      <c r="C582" t="s">
        <v>742</v>
      </c>
      <c r="D582" t="s">
        <v>745</v>
      </c>
      <c r="E582" t="s">
        <v>812</v>
      </c>
      <c r="F582" t="s">
        <v>805</v>
      </c>
      <c r="G582" t="s">
        <v>813</v>
      </c>
      <c r="H582">
        <v>0</v>
      </c>
      <c r="I582" s="20">
        <v>219923</v>
      </c>
      <c r="J582" s="21">
        <v>1</v>
      </c>
      <c r="K582" s="20">
        <v>244932</v>
      </c>
      <c r="L582" s="20">
        <v>219923</v>
      </c>
      <c r="M582" s="20">
        <v>244932</v>
      </c>
      <c r="N582" s="20">
        <v>25009</v>
      </c>
    </row>
    <row r="583" spans="1:14" x14ac:dyDescent="0.3">
      <c r="A583" s="19">
        <v>45507</v>
      </c>
      <c r="B583" t="s">
        <v>591</v>
      </c>
      <c r="C583" t="s">
        <v>742</v>
      </c>
      <c r="D583" t="s">
        <v>744</v>
      </c>
      <c r="E583" t="s">
        <v>812</v>
      </c>
      <c r="F583" t="s">
        <v>802</v>
      </c>
      <c r="G583" t="s">
        <v>818</v>
      </c>
      <c r="H583">
        <v>0</v>
      </c>
      <c r="I583" s="20">
        <v>142718</v>
      </c>
      <c r="J583" s="21">
        <v>6</v>
      </c>
      <c r="K583" s="20">
        <v>158499</v>
      </c>
      <c r="L583" s="20">
        <v>856308</v>
      </c>
      <c r="M583" s="20">
        <v>950994</v>
      </c>
      <c r="N583" s="20">
        <v>94686</v>
      </c>
    </row>
    <row r="584" spans="1:14" x14ac:dyDescent="0.3">
      <c r="A584" s="19">
        <v>45508</v>
      </c>
      <c r="B584" t="s">
        <v>592</v>
      </c>
      <c r="C584" t="s">
        <v>742</v>
      </c>
      <c r="D584" t="s">
        <v>745</v>
      </c>
      <c r="E584" t="s">
        <v>801</v>
      </c>
      <c r="F584" t="s">
        <v>805</v>
      </c>
      <c r="G584" t="s">
        <v>815</v>
      </c>
      <c r="H584">
        <v>0</v>
      </c>
      <c r="I584" s="20">
        <v>188128</v>
      </c>
      <c r="J584" s="21">
        <v>1</v>
      </c>
      <c r="K584" s="20">
        <v>227762</v>
      </c>
      <c r="L584" s="20">
        <v>188128</v>
      </c>
      <c r="M584" s="20">
        <v>227762</v>
      </c>
      <c r="N584" s="20">
        <v>39634</v>
      </c>
    </row>
    <row r="585" spans="1:14" x14ac:dyDescent="0.3">
      <c r="A585" s="19">
        <v>45509</v>
      </c>
      <c r="B585" t="s">
        <v>593</v>
      </c>
      <c r="C585" t="s">
        <v>743</v>
      </c>
      <c r="D585" t="s">
        <v>745</v>
      </c>
      <c r="E585" t="s">
        <v>801</v>
      </c>
      <c r="F585" t="s">
        <v>805</v>
      </c>
      <c r="G585" t="s">
        <v>821</v>
      </c>
      <c r="H585">
        <v>0</v>
      </c>
      <c r="I585" s="20">
        <v>68157</v>
      </c>
      <c r="J585" s="21">
        <v>1</v>
      </c>
      <c r="K585" s="20">
        <v>83106</v>
      </c>
      <c r="L585" s="20">
        <v>68157</v>
      </c>
      <c r="M585" s="20">
        <v>83106</v>
      </c>
      <c r="N585" s="20">
        <v>14949</v>
      </c>
    </row>
    <row r="586" spans="1:14" x14ac:dyDescent="0.3">
      <c r="A586" s="19">
        <v>45510</v>
      </c>
      <c r="B586" t="s">
        <v>594</v>
      </c>
      <c r="C586" t="s">
        <v>743</v>
      </c>
      <c r="D586" t="s">
        <v>744</v>
      </c>
      <c r="E586" t="s">
        <v>801</v>
      </c>
      <c r="F586" t="s">
        <v>802</v>
      </c>
      <c r="G586" t="s">
        <v>816</v>
      </c>
      <c r="H586">
        <v>0</v>
      </c>
      <c r="I586" s="20">
        <v>126798</v>
      </c>
      <c r="J586" s="21">
        <v>2</v>
      </c>
      <c r="K586" s="20">
        <v>142750</v>
      </c>
      <c r="L586" s="20">
        <v>253596</v>
      </c>
      <c r="M586" s="20">
        <v>285500</v>
      </c>
      <c r="N586" s="20">
        <v>31904</v>
      </c>
    </row>
    <row r="587" spans="1:14" x14ac:dyDescent="0.3">
      <c r="A587" s="19">
        <v>45511</v>
      </c>
      <c r="B587" t="s">
        <v>595</v>
      </c>
      <c r="C587" t="s">
        <v>742</v>
      </c>
      <c r="D587" t="s">
        <v>745</v>
      </c>
      <c r="E587" t="s">
        <v>801</v>
      </c>
      <c r="F587" t="s">
        <v>802</v>
      </c>
      <c r="G587" t="s">
        <v>813</v>
      </c>
      <c r="H587">
        <v>0</v>
      </c>
      <c r="I587" s="20">
        <v>227542</v>
      </c>
      <c r="J587" s="21">
        <v>4</v>
      </c>
      <c r="K587" s="20">
        <v>268808</v>
      </c>
      <c r="L587" s="20">
        <v>910168</v>
      </c>
      <c r="M587" s="20">
        <v>1075232</v>
      </c>
      <c r="N587" s="20">
        <v>165064</v>
      </c>
    </row>
    <row r="588" spans="1:14" x14ac:dyDescent="0.3">
      <c r="A588" s="19">
        <v>45512</v>
      </c>
      <c r="B588" t="s">
        <v>596</v>
      </c>
      <c r="C588" t="s">
        <v>742</v>
      </c>
      <c r="D588" t="s">
        <v>745</v>
      </c>
      <c r="E588" t="s">
        <v>801</v>
      </c>
      <c r="F588" t="s">
        <v>810</v>
      </c>
      <c r="G588" t="s">
        <v>804</v>
      </c>
      <c r="H588">
        <v>0.08</v>
      </c>
      <c r="I588" s="20">
        <v>40186</v>
      </c>
      <c r="J588" s="21">
        <v>8</v>
      </c>
      <c r="K588" s="20">
        <v>45987</v>
      </c>
      <c r="L588" s="20">
        <v>321488</v>
      </c>
      <c r="M588" s="20">
        <v>338464.32</v>
      </c>
      <c r="N588" s="20">
        <v>16976.320000000007</v>
      </c>
    </row>
    <row r="589" spans="1:14" x14ac:dyDescent="0.3">
      <c r="A589" s="19">
        <v>45513</v>
      </c>
      <c r="B589" t="s">
        <v>597</v>
      </c>
      <c r="C589" t="s">
        <v>742</v>
      </c>
      <c r="D589" t="s">
        <v>745</v>
      </c>
      <c r="E589" t="s">
        <v>808</v>
      </c>
      <c r="F589" t="s">
        <v>805</v>
      </c>
      <c r="G589" t="s">
        <v>803</v>
      </c>
      <c r="H589">
        <v>0</v>
      </c>
      <c r="I589" s="20">
        <v>131167</v>
      </c>
      <c r="J589" s="21">
        <v>4</v>
      </c>
      <c r="K589" s="20">
        <v>149840</v>
      </c>
      <c r="L589" s="20">
        <v>524668</v>
      </c>
      <c r="M589" s="20">
        <v>599360</v>
      </c>
      <c r="N589" s="20">
        <v>74692</v>
      </c>
    </row>
    <row r="590" spans="1:14" x14ac:dyDescent="0.3">
      <c r="A590" s="19">
        <v>45514</v>
      </c>
      <c r="B590" t="s">
        <v>598</v>
      </c>
      <c r="C590" t="s">
        <v>743</v>
      </c>
      <c r="D590" t="s">
        <v>744</v>
      </c>
      <c r="E590" t="s">
        <v>812</v>
      </c>
      <c r="F590" t="s">
        <v>802</v>
      </c>
      <c r="G590" t="s">
        <v>806</v>
      </c>
      <c r="H590">
        <v>0</v>
      </c>
      <c r="I590" s="20">
        <v>373391</v>
      </c>
      <c r="J590" s="21">
        <v>1</v>
      </c>
      <c r="K590" s="20">
        <v>421296</v>
      </c>
      <c r="L590" s="20">
        <v>373391</v>
      </c>
      <c r="M590" s="20">
        <v>421296</v>
      </c>
      <c r="N590" s="20">
        <v>47905</v>
      </c>
    </row>
    <row r="591" spans="1:14" x14ac:dyDescent="0.3">
      <c r="A591" s="19">
        <v>45515</v>
      </c>
      <c r="B591" t="s">
        <v>599</v>
      </c>
      <c r="C591" t="s">
        <v>743</v>
      </c>
      <c r="D591" t="s">
        <v>744</v>
      </c>
      <c r="E591" t="s">
        <v>808</v>
      </c>
      <c r="F591" t="s">
        <v>805</v>
      </c>
      <c r="G591" t="s">
        <v>814</v>
      </c>
      <c r="H591">
        <v>0</v>
      </c>
      <c r="I591" s="20">
        <v>141423</v>
      </c>
      <c r="J591" s="21">
        <v>3</v>
      </c>
      <c r="K591" s="20">
        <v>160862</v>
      </c>
      <c r="L591" s="20">
        <v>424269</v>
      </c>
      <c r="M591" s="20">
        <v>482586</v>
      </c>
      <c r="N591" s="20">
        <v>58317</v>
      </c>
    </row>
    <row r="592" spans="1:14" x14ac:dyDescent="0.3">
      <c r="A592" s="19">
        <v>45516</v>
      </c>
      <c r="B592" t="s">
        <v>600</v>
      </c>
      <c r="C592" t="s">
        <v>742</v>
      </c>
      <c r="D592" t="s">
        <v>745</v>
      </c>
      <c r="E592" t="s">
        <v>801</v>
      </c>
      <c r="F592" t="s">
        <v>810</v>
      </c>
      <c r="G592" t="s">
        <v>803</v>
      </c>
      <c r="H592">
        <v>0</v>
      </c>
      <c r="I592" s="20">
        <v>172934</v>
      </c>
      <c r="J592" s="21">
        <v>6</v>
      </c>
      <c r="K592" s="20">
        <v>192677</v>
      </c>
      <c r="L592" s="20">
        <v>1037604</v>
      </c>
      <c r="M592" s="20">
        <v>1156062</v>
      </c>
      <c r="N592" s="20">
        <v>118458</v>
      </c>
    </row>
    <row r="593" spans="1:14" x14ac:dyDescent="0.3">
      <c r="A593" s="19">
        <v>45517</v>
      </c>
      <c r="B593" t="s">
        <v>601</v>
      </c>
      <c r="C593" t="s">
        <v>743</v>
      </c>
      <c r="D593" t="s">
        <v>745</v>
      </c>
      <c r="E593" t="s">
        <v>801</v>
      </c>
      <c r="F593" t="s">
        <v>802</v>
      </c>
      <c r="G593" t="s">
        <v>818</v>
      </c>
      <c r="H593">
        <v>0</v>
      </c>
      <c r="I593" s="20">
        <v>257483</v>
      </c>
      <c r="J593" s="21">
        <v>1</v>
      </c>
      <c r="K593" s="20">
        <v>294763</v>
      </c>
      <c r="L593" s="20">
        <v>257483</v>
      </c>
      <c r="M593" s="20">
        <v>294763</v>
      </c>
      <c r="N593" s="20">
        <v>37280</v>
      </c>
    </row>
    <row r="594" spans="1:14" x14ac:dyDescent="0.3">
      <c r="A594" s="19">
        <v>45518</v>
      </c>
      <c r="B594" t="s">
        <v>602</v>
      </c>
      <c r="C594" t="s">
        <v>742</v>
      </c>
      <c r="D594" t="s">
        <v>745</v>
      </c>
      <c r="E594" t="s">
        <v>801</v>
      </c>
      <c r="F594" t="s">
        <v>805</v>
      </c>
      <c r="G594" t="s">
        <v>806</v>
      </c>
      <c r="H594">
        <v>0</v>
      </c>
      <c r="I594" s="20">
        <v>247110</v>
      </c>
      <c r="J594" s="21">
        <v>6</v>
      </c>
      <c r="K594" s="20">
        <v>280971</v>
      </c>
      <c r="L594" s="20">
        <v>1482660</v>
      </c>
      <c r="M594" s="20">
        <v>1685826</v>
      </c>
      <c r="N594" s="20">
        <v>203166</v>
      </c>
    </row>
    <row r="595" spans="1:14" x14ac:dyDescent="0.3">
      <c r="A595" s="19">
        <v>45519</v>
      </c>
      <c r="B595" t="s">
        <v>603</v>
      </c>
      <c r="C595" t="s">
        <v>743</v>
      </c>
      <c r="D595" t="s">
        <v>744</v>
      </c>
      <c r="E595" t="s">
        <v>812</v>
      </c>
      <c r="F595" t="s">
        <v>805</v>
      </c>
      <c r="G595" t="s">
        <v>814</v>
      </c>
      <c r="H595">
        <v>0</v>
      </c>
      <c r="I595" s="20">
        <v>149382</v>
      </c>
      <c r="J595" s="21">
        <v>3</v>
      </c>
      <c r="K595" s="20">
        <v>179594</v>
      </c>
      <c r="L595" s="20">
        <v>448146</v>
      </c>
      <c r="M595" s="20">
        <v>538782</v>
      </c>
      <c r="N595" s="20">
        <v>90636</v>
      </c>
    </row>
    <row r="596" spans="1:14" x14ac:dyDescent="0.3">
      <c r="A596" s="19">
        <v>45520</v>
      </c>
      <c r="B596" t="s">
        <v>604</v>
      </c>
      <c r="C596" t="s">
        <v>743</v>
      </c>
      <c r="D596" t="s">
        <v>745</v>
      </c>
      <c r="E596" t="s">
        <v>801</v>
      </c>
      <c r="F596" t="s">
        <v>802</v>
      </c>
      <c r="G596" t="s">
        <v>820</v>
      </c>
      <c r="H596">
        <v>0</v>
      </c>
      <c r="I596" s="20">
        <v>172917</v>
      </c>
      <c r="J596" s="21">
        <v>1</v>
      </c>
      <c r="K596" s="20">
        <v>202860</v>
      </c>
      <c r="L596" s="20">
        <v>172917</v>
      </c>
      <c r="M596" s="20">
        <v>202860</v>
      </c>
      <c r="N596" s="20">
        <v>29943</v>
      </c>
    </row>
    <row r="597" spans="1:14" x14ac:dyDescent="0.3">
      <c r="A597" s="19">
        <v>45521</v>
      </c>
      <c r="B597" t="s">
        <v>605</v>
      </c>
      <c r="C597" t="s">
        <v>743</v>
      </c>
      <c r="D597" t="s">
        <v>745</v>
      </c>
      <c r="E597" t="s">
        <v>801</v>
      </c>
      <c r="F597" t="s">
        <v>810</v>
      </c>
      <c r="G597" t="s">
        <v>814</v>
      </c>
      <c r="H597">
        <v>0</v>
      </c>
      <c r="I597" s="20">
        <v>162500</v>
      </c>
      <c r="J597" s="21">
        <v>3</v>
      </c>
      <c r="K597" s="20">
        <v>195196</v>
      </c>
      <c r="L597" s="20">
        <v>487500</v>
      </c>
      <c r="M597" s="20">
        <v>585588</v>
      </c>
      <c r="N597" s="20">
        <v>98088</v>
      </c>
    </row>
    <row r="598" spans="1:14" x14ac:dyDescent="0.3">
      <c r="A598" s="19">
        <v>45522</v>
      </c>
      <c r="B598" t="s">
        <v>606</v>
      </c>
      <c r="C598" t="s">
        <v>742</v>
      </c>
      <c r="D598" t="s">
        <v>745</v>
      </c>
      <c r="E598" t="s">
        <v>812</v>
      </c>
      <c r="F598" t="s">
        <v>810</v>
      </c>
      <c r="G598" t="s">
        <v>804</v>
      </c>
      <c r="H598">
        <v>0</v>
      </c>
      <c r="I598" s="20">
        <v>24868</v>
      </c>
      <c r="J598" s="21">
        <v>3</v>
      </c>
      <c r="K598" s="20">
        <v>30127</v>
      </c>
      <c r="L598" s="20">
        <v>74604</v>
      </c>
      <c r="M598" s="20">
        <v>90381</v>
      </c>
      <c r="N598" s="20">
        <v>15777</v>
      </c>
    </row>
    <row r="599" spans="1:14" x14ac:dyDescent="0.3">
      <c r="A599" s="19">
        <v>45523</v>
      </c>
      <c r="B599" t="s">
        <v>607</v>
      </c>
      <c r="C599" t="s">
        <v>742</v>
      </c>
      <c r="D599" t="s">
        <v>744</v>
      </c>
      <c r="E599" t="s">
        <v>812</v>
      </c>
      <c r="F599" t="s">
        <v>810</v>
      </c>
      <c r="G599" t="s">
        <v>823</v>
      </c>
      <c r="H599">
        <v>0</v>
      </c>
      <c r="I599" s="20">
        <v>115214</v>
      </c>
      <c r="J599" s="21">
        <v>1</v>
      </c>
      <c r="K599" s="20">
        <v>127268</v>
      </c>
      <c r="L599" s="20">
        <v>115214</v>
      </c>
      <c r="M599" s="20">
        <v>127268</v>
      </c>
      <c r="N599" s="20">
        <v>12054</v>
      </c>
    </row>
    <row r="600" spans="1:14" x14ac:dyDescent="0.3">
      <c r="A600" s="19">
        <v>45524</v>
      </c>
      <c r="B600" t="s">
        <v>608</v>
      </c>
      <c r="C600" t="s">
        <v>743</v>
      </c>
      <c r="D600" t="s">
        <v>745</v>
      </c>
      <c r="E600" t="s">
        <v>808</v>
      </c>
      <c r="F600" t="s">
        <v>805</v>
      </c>
      <c r="G600" t="s">
        <v>821</v>
      </c>
      <c r="H600">
        <v>0</v>
      </c>
      <c r="I600" s="20">
        <v>91765</v>
      </c>
      <c r="J600" s="21">
        <v>4</v>
      </c>
      <c r="K600" s="20">
        <v>105731</v>
      </c>
      <c r="L600" s="20">
        <v>367060</v>
      </c>
      <c r="M600" s="20">
        <v>422924</v>
      </c>
      <c r="N600" s="20">
        <v>55864</v>
      </c>
    </row>
    <row r="601" spans="1:14" x14ac:dyDescent="0.3">
      <c r="A601" s="19">
        <v>45525</v>
      </c>
      <c r="B601" t="s">
        <v>609</v>
      </c>
      <c r="C601" t="s">
        <v>743</v>
      </c>
      <c r="D601" t="s">
        <v>745</v>
      </c>
      <c r="E601" t="s">
        <v>801</v>
      </c>
      <c r="F601" t="s">
        <v>810</v>
      </c>
      <c r="G601" t="s">
        <v>818</v>
      </c>
      <c r="H601">
        <v>0</v>
      </c>
      <c r="I601" s="20">
        <v>267730</v>
      </c>
      <c r="J601" s="21">
        <v>4</v>
      </c>
      <c r="K601" s="20">
        <v>312524</v>
      </c>
      <c r="L601" s="20">
        <v>1070920</v>
      </c>
      <c r="M601" s="20">
        <v>1250096</v>
      </c>
      <c r="N601" s="20">
        <v>179176</v>
      </c>
    </row>
    <row r="602" spans="1:14" x14ac:dyDescent="0.3">
      <c r="A602" s="19">
        <v>45526</v>
      </c>
      <c r="B602" t="s">
        <v>610</v>
      </c>
      <c r="C602" t="s">
        <v>742</v>
      </c>
      <c r="D602" t="s">
        <v>745</v>
      </c>
      <c r="E602" t="s">
        <v>812</v>
      </c>
      <c r="F602" t="s">
        <v>802</v>
      </c>
      <c r="G602" t="s">
        <v>817</v>
      </c>
      <c r="H602">
        <v>0</v>
      </c>
      <c r="I602" s="20">
        <v>212219</v>
      </c>
      <c r="J602" s="21">
        <v>5</v>
      </c>
      <c r="K602" s="20">
        <v>254412</v>
      </c>
      <c r="L602" s="20">
        <v>1061095</v>
      </c>
      <c r="M602" s="20">
        <v>1272060</v>
      </c>
      <c r="N602" s="20">
        <v>210965</v>
      </c>
    </row>
    <row r="603" spans="1:14" x14ac:dyDescent="0.3">
      <c r="A603" s="19">
        <v>45527</v>
      </c>
      <c r="B603" t="s">
        <v>611</v>
      </c>
      <c r="C603" t="s">
        <v>742</v>
      </c>
      <c r="D603" t="s">
        <v>744</v>
      </c>
      <c r="E603" t="s">
        <v>808</v>
      </c>
      <c r="F603" t="s">
        <v>805</v>
      </c>
      <c r="G603" t="s">
        <v>817</v>
      </c>
      <c r="H603">
        <v>0</v>
      </c>
      <c r="I603" s="20">
        <v>164302</v>
      </c>
      <c r="J603" s="21">
        <v>8</v>
      </c>
      <c r="K603" s="20">
        <v>190663</v>
      </c>
      <c r="L603" s="20">
        <v>1314416</v>
      </c>
      <c r="M603" s="20">
        <v>1525304</v>
      </c>
      <c r="N603" s="20">
        <v>210888</v>
      </c>
    </row>
    <row r="604" spans="1:14" x14ac:dyDescent="0.3">
      <c r="A604" s="19">
        <v>45528</v>
      </c>
      <c r="B604" t="s">
        <v>612</v>
      </c>
      <c r="C604" t="s">
        <v>743</v>
      </c>
      <c r="D604" t="s">
        <v>744</v>
      </c>
      <c r="E604" t="s">
        <v>812</v>
      </c>
      <c r="F604" t="s">
        <v>810</v>
      </c>
      <c r="G604" t="s">
        <v>803</v>
      </c>
      <c r="H604">
        <v>0</v>
      </c>
      <c r="I604" s="20">
        <v>125482</v>
      </c>
      <c r="J604" s="21">
        <v>8</v>
      </c>
      <c r="K604" s="20">
        <v>149865</v>
      </c>
      <c r="L604" s="20">
        <v>1003856</v>
      </c>
      <c r="M604" s="20">
        <v>1198920</v>
      </c>
      <c r="N604" s="20">
        <v>195064</v>
      </c>
    </row>
    <row r="605" spans="1:14" x14ac:dyDescent="0.3">
      <c r="A605" s="19">
        <v>45529</v>
      </c>
      <c r="B605" t="s">
        <v>613</v>
      </c>
      <c r="C605" t="s">
        <v>742</v>
      </c>
      <c r="D605" t="s">
        <v>745</v>
      </c>
      <c r="E605" t="s">
        <v>801</v>
      </c>
      <c r="F605" t="s">
        <v>805</v>
      </c>
      <c r="G605" t="s">
        <v>806</v>
      </c>
      <c r="H605">
        <v>0</v>
      </c>
      <c r="I605" s="20">
        <v>327993</v>
      </c>
      <c r="J605" s="21">
        <v>5</v>
      </c>
      <c r="K605" s="20">
        <v>372984</v>
      </c>
      <c r="L605" s="20">
        <v>1639965</v>
      </c>
      <c r="M605" s="20">
        <v>1864920</v>
      </c>
      <c r="N605" s="20">
        <v>224955</v>
      </c>
    </row>
    <row r="606" spans="1:14" x14ac:dyDescent="0.3">
      <c r="A606" s="19">
        <v>45530</v>
      </c>
      <c r="B606" t="s">
        <v>614</v>
      </c>
      <c r="C606" t="s">
        <v>743</v>
      </c>
      <c r="D606" t="s">
        <v>745</v>
      </c>
      <c r="E606" t="s">
        <v>801</v>
      </c>
      <c r="F606" t="s">
        <v>810</v>
      </c>
      <c r="G606" t="s">
        <v>822</v>
      </c>
      <c r="H606">
        <v>0</v>
      </c>
      <c r="I606" s="20">
        <v>42808</v>
      </c>
      <c r="J606" s="21">
        <v>4</v>
      </c>
      <c r="K606" s="20">
        <v>47225</v>
      </c>
      <c r="L606" s="20">
        <v>171232</v>
      </c>
      <c r="M606" s="20">
        <v>188900</v>
      </c>
      <c r="N606" s="20">
        <v>17668</v>
      </c>
    </row>
    <row r="607" spans="1:14" x14ac:dyDescent="0.3">
      <c r="A607" s="19">
        <v>45531</v>
      </c>
      <c r="B607" t="s">
        <v>615</v>
      </c>
      <c r="C607" t="s">
        <v>742</v>
      </c>
      <c r="D607" t="s">
        <v>744</v>
      </c>
      <c r="E607" t="s">
        <v>808</v>
      </c>
      <c r="F607" t="s">
        <v>810</v>
      </c>
      <c r="G607" t="s">
        <v>806</v>
      </c>
      <c r="H607">
        <v>0</v>
      </c>
      <c r="I607" s="20">
        <v>282853</v>
      </c>
      <c r="J607" s="21">
        <v>8</v>
      </c>
      <c r="K607" s="20">
        <v>323631</v>
      </c>
      <c r="L607" s="20">
        <v>2262824</v>
      </c>
      <c r="M607" s="20">
        <v>2589048</v>
      </c>
      <c r="N607" s="20">
        <v>326224</v>
      </c>
    </row>
    <row r="608" spans="1:14" x14ac:dyDescent="0.3">
      <c r="A608" s="19">
        <v>45532</v>
      </c>
      <c r="B608" t="s">
        <v>616</v>
      </c>
      <c r="C608" t="s">
        <v>743</v>
      </c>
      <c r="D608" t="s">
        <v>745</v>
      </c>
      <c r="E608" t="s">
        <v>801</v>
      </c>
      <c r="F608" t="s">
        <v>810</v>
      </c>
      <c r="G608" t="s">
        <v>821</v>
      </c>
      <c r="H608">
        <v>0</v>
      </c>
      <c r="I608" s="20">
        <v>27864</v>
      </c>
      <c r="J608" s="21">
        <v>8</v>
      </c>
      <c r="K608" s="20">
        <v>32584</v>
      </c>
      <c r="L608" s="20">
        <v>222912</v>
      </c>
      <c r="M608" s="20">
        <v>260672</v>
      </c>
      <c r="N608" s="20">
        <v>37760</v>
      </c>
    </row>
    <row r="609" spans="1:14" x14ac:dyDescent="0.3">
      <c r="A609" s="19">
        <v>45533</v>
      </c>
      <c r="B609" t="s">
        <v>617</v>
      </c>
      <c r="C609" t="s">
        <v>742</v>
      </c>
      <c r="D609" t="s">
        <v>744</v>
      </c>
      <c r="E609" t="s">
        <v>812</v>
      </c>
      <c r="F609" t="s">
        <v>810</v>
      </c>
      <c r="G609" t="s">
        <v>814</v>
      </c>
      <c r="H609">
        <v>0</v>
      </c>
      <c r="I609" s="20">
        <v>78360</v>
      </c>
      <c r="J609" s="21">
        <v>8</v>
      </c>
      <c r="K609" s="20">
        <v>90019</v>
      </c>
      <c r="L609" s="20">
        <v>626880</v>
      </c>
      <c r="M609" s="20">
        <v>720152</v>
      </c>
      <c r="N609" s="20">
        <v>93272</v>
      </c>
    </row>
    <row r="610" spans="1:14" x14ac:dyDescent="0.3">
      <c r="A610" s="19">
        <v>45534</v>
      </c>
      <c r="B610" t="s">
        <v>618</v>
      </c>
      <c r="C610" t="s">
        <v>743</v>
      </c>
      <c r="D610" t="s">
        <v>744</v>
      </c>
      <c r="E610" t="s">
        <v>808</v>
      </c>
      <c r="F610" t="s">
        <v>802</v>
      </c>
      <c r="G610" t="s">
        <v>817</v>
      </c>
      <c r="H610">
        <v>0</v>
      </c>
      <c r="I610" s="20">
        <v>244394</v>
      </c>
      <c r="J610" s="21">
        <v>1</v>
      </c>
      <c r="K610" s="20">
        <v>296592</v>
      </c>
      <c r="L610" s="20">
        <v>244394</v>
      </c>
      <c r="M610" s="20">
        <v>296592</v>
      </c>
      <c r="N610" s="20">
        <v>52198</v>
      </c>
    </row>
    <row r="611" spans="1:14" x14ac:dyDescent="0.3">
      <c r="A611" s="19">
        <v>45535</v>
      </c>
      <c r="B611" t="s">
        <v>619</v>
      </c>
      <c r="C611" t="s">
        <v>743</v>
      </c>
      <c r="D611" t="s">
        <v>744</v>
      </c>
      <c r="E611" t="s">
        <v>808</v>
      </c>
      <c r="F611" t="s">
        <v>810</v>
      </c>
      <c r="G611" t="s">
        <v>823</v>
      </c>
      <c r="H611">
        <v>0</v>
      </c>
      <c r="I611" s="20">
        <v>94223</v>
      </c>
      <c r="J611" s="21">
        <v>3</v>
      </c>
      <c r="K611" s="20">
        <v>104888</v>
      </c>
      <c r="L611" s="20">
        <v>282669</v>
      </c>
      <c r="M611" s="20">
        <v>314664</v>
      </c>
      <c r="N611" s="20">
        <v>31995</v>
      </c>
    </row>
    <row r="612" spans="1:14" x14ac:dyDescent="0.3">
      <c r="A612" s="19">
        <v>45536</v>
      </c>
      <c r="B612" t="s">
        <v>620</v>
      </c>
      <c r="C612" t="s">
        <v>743</v>
      </c>
      <c r="D612" t="s">
        <v>744</v>
      </c>
      <c r="E612" t="s">
        <v>812</v>
      </c>
      <c r="F612" t="s">
        <v>805</v>
      </c>
      <c r="G612" t="s">
        <v>818</v>
      </c>
      <c r="H612">
        <v>0</v>
      </c>
      <c r="I612" s="20">
        <v>196389</v>
      </c>
      <c r="J612" s="21">
        <v>4</v>
      </c>
      <c r="K612" s="20">
        <v>231769</v>
      </c>
      <c r="L612" s="20">
        <v>785556</v>
      </c>
      <c r="M612" s="20">
        <v>927076</v>
      </c>
      <c r="N612" s="20">
        <v>141520</v>
      </c>
    </row>
    <row r="613" spans="1:14" x14ac:dyDescent="0.3">
      <c r="A613" s="19">
        <v>45537</v>
      </c>
      <c r="B613" t="s">
        <v>621</v>
      </c>
      <c r="C613" t="s">
        <v>743</v>
      </c>
      <c r="D613" t="s">
        <v>745</v>
      </c>
      <c r="E613" t="s">
        <v>801</v>
      </c>
      <c r="F613" t="s">
        <v>805</v>
      </c>
      <c r="G613" t="s">
        <v>811</v>
      </c>
      <c r="H613">
        <v>0</v>
      </c>
      <c r="I613" s="20">
        <v>229104</v>
      </c>
      <c r="J613" s="21">
        <v>3</v>
      </c>
      <c r="K613" s="20">
        <v>269700</v>
      </c>
      <c r="L613" s="20">
        <v>687312</v>
      </c>
      <c r="M613" s="20">
        <v>809100</v>
      </c>
      <c r="N613" s="20">
        <v>121788</v>
      </c>
    </row>
    <row r="614" spans="1:14" x14ac:dyDescent="0.3">
      <c r="A614" s="19">
        <v>45538</v>
      </c>
      <c r="B614" t="s">
        <v>622</v>
      </c>
      <c r="C614" t="s">
        <v>742</v>
      </c>
      <c r="D614" t="s">
        <v>745</v>
      </c>
      <c r="E614" t="s">
        <v>801</v>
      </c>
      <c r="F614" t="s">
        <v>802</v>
      </c>
      <c r="G614" t="s">
        <v>821</v>
      </c>
      <c r="H614">
        <v>0</v>
      </c>
      <c r="I614" s="20">
        <v>88550</v>
      </c>
      <c r="J614" s="21">
        <v>8</v>
      </c>
      <c r="K614" s="20">
        <v>102820</v>
      </c>
      <c r="L614" s="20">
        <v>708400</v>
      </c>
      <c r="M614" s="20">
        <v>822560</v>
      </c>
      <c r="N614" s="20">
        <v>114160</v>
      </c>
    </row>
    <row r="615" spans="1:14" x14ac:dyDescent="0.3">
      <c r="A615" s="19">
        <v>45539</v>
      </c>
      <c r="B615" t="s">
        <v>623</v>
      </c>
      <c r="C615" t="s">
        <v>743</v>
      </c>
      <c r="D615" t="s">
        <v>744</v>
      </c>
      <c r="E615" t="s">
        <v>801</v>
      </c>
      <c r="F615" t="s">
        <v>805</v>
      </c>
      <c r="G615" t="s">
        <v>815</v>
      </c>
      <c r="H615">
        <v>0</v>
      </c>
      <c r="I615" s="20">
        <v>109579</v>
      </c>
      <c r="J615" s="21">
        <v>7</v>
      </c>
      <c r="K615" s="20">
        <v>128241</v>
      </c>
      <c r="L615" s="20">
        <v>767053</v>
      </c>
      <c r="M615" s="20">
        <v>897687</v>
      </c>
      <c r="N615" s="20">
        <v>130634</v>
      </c>
    </row>
    <row r="616" spans="1:14" x14ac:dyDescent="0.3">
      <c r="A616" s="19">
        <v>45540</v>
      </c>
      <c r="B616" t="s">
        <v>624</v>
      </c>
      <c r="C616" t="s">
        <v>743</v>
      </c>
      <c r="D616" t="s">
        <v>745</v>
      </c>
      <c r="E616" t="s">
        <v>801</v>
      </c>
      <c r="F616" t="s">
        <v>802</v>
      </c>
      <c r="G616" t="s">
        <v>806</v>
      </c>
      <c r="H616">
        <v>0</v>
      </c>
      <c r="I616" s="20">
        <v>297909</v>
      </c>
      <c r="J616" s="21">
        <v>5</v>
      </c>
      <c r="K616" s="20">
        <v>340309</v>
      </c>
      <c r="L616" s="20">
        <v>1489545</v>
      </c>
      <c r="M616" s="20">
        <v>1701545</v>
      </c>
      <c r="N616" s="20">
        <v>212000</v>
      </c>
    </row>
    <row r="617" spans="1:14" x14ac:dyDescent="0.3">
      <c r="A617" s="19">
        <v>45541</v>
      </c>
      <c r="B617" t="s">
        <v>625</v>
      </c>
      <c r="C617" t="s">
        <v>742</v>
      </c>
      <c r="D617" t="s">
        <v>744</v>
      </c>
      <c r="E617" t="s">
        <v>801</v>
      </c>
      <c r="F617" t="s">
        <v>802</v>
      </c>
      <c r="G617" t="s">
        <v>820</v>
      </c>
      <c r="H617">
        <v>0</v>
      </c>
      <c r="I617" s="20">
        <v>79752</v>
      </c>
      <c r="J617" s="21">
        <v>4</v>
      </c>
      <c r="K617" s="20">
        <v>90785</v>
      </c>
      <c r="L617" s="20">
        <v>319008</v>
      </c>
      <c r="M617" s="20">
        <v>363140</v>
      </c>
      <c r="N617" s="20">
        <v>44132</v>
      </c>
    </row>
    <row r="618" spans="1:14" x14ac:dyDescent="0.3">
      <c r="A618" s="19">
        <v>45542</v>
      </c>
      <c r="B618" t="s">
        <v>626</v>
      </c>
      <c r="C618" t="s">
        <v>743</v>
      </c>
      <c r="D618" t="s">
        <v>745</v>
      </c>
      <c r="E618" t="s">
        <v>801</v>
      </c>
      <c r="F618" t="s">
        <v>810</v>
      </c>
      <c r="G618" t="s">
        <v>820</v>
      </c>
      <c r="H618">
        <v>0</v>
      </c>
      <c r="I618" s="20">
        <v>181004</v>
      </c>
      <c r="J618" s="21">
        <v>8</v>
      </c>
      <c r="K618" s="20">
        <v>208570</v>
      </c>
      <c r="L618" s="20">
        <v>1448032</v>
      </c>
      <c r="M618" s="20">
        <v>1668560</v>
      </c>
      <c r="N618" s="20">
        <v>220528</v>
      </c>
    </row>
    <row r="619" spans="1:14" x14ac:dyDescent="0.3">
      <c r="A619" s="19">
        <v>45543</v>
      </c>
      <c r="B619" t="s">
        <v>627</v>
      </c>
      <c r="C619" t="s">
        <v>742</v>
      </c>
      <c r="D619" t="s">
        <v>744</v>
      </c>
      <c r="E619" t="s">
        <v>801</v>
      </c>
      <c r="F619" t="s">
        <v>802</v>
      </c>
      <c r="G619" t="s">
        <v>803</v>
      </c>
      <c r="H619">
        <v>0</v>
      </c>
      <c r="I619" s="20">
        <v>153065</v>
      </c>
      <c r="J619" s="21">
        <v>2</v>
      </c>
      <c r="K619" s="20">
        <v>178392</v>
      </c>
      <c r="L619" s="20">
        <v>306130</v>
      </c>
      <c r="M619" s="20">
        <v>356784</v>
      </c>
      <c r="N619" s="20">
        <v>50654</v>
      </c>
    </row>
    <row r="620" spans="1:14" x14ac:dyDescent="0.3">
      <c r="A620" s="19">
        <v>45544</v>
      </c>
      <c r="B620" t="s">
        <v>628</v>
      </c>
      <c r="C620" t="s">
        <v>743</v>
      </c>
      <c r="D620" t="s">
        <v>744</v>
      </c>
      <c r="E620" t="s">
        <v>808</v>
      </c>
      <c r="F620" t="s">
        <v>810</v>
      </c>
      <c r="G620" t="s">
        <v>824</v>
      </c>
      <c r="H620">
        <v>0.08</v>
      </c>
      <c r="I620" s="20">
        <v>60297</v>
      </c>
      <c r="J620" s="21">
        <v>7</v>
      </c>
      <c r="K620" s="20">
        <v>69103</v>
      </c>
      <c r="L620" s="20">
        <v>422079</v>
      </c>
      <c r="M620" s="20">
        <v>445023.32</v>
      </c>
      <c r="N620" s="20">
        <v>22944.320000000007</v>
      </c>
    </row>
    <row r="621" spans="1:14" x14ac:dyDescent="0.3">
      <c r="A621" s="19">
        <v>45545</v>
      </c>
      <c r="B621" t="s">
        <v>629</v>
      </c>
      <c r="C621" t="s">
        <v>742</v>
      </c>
      <c r="D621" t="s">
        <v>744</v>
      </c>
      <c r="E621" t="s">
        <v>808</v>
      </c>
      <c r="F621" t="s">
        <v>802</v>
      </c>
      <c r="G621" t="s">
        <v>817</v>
      </c>
      <c r="H621">
        <v>0</v>
      </c>
      <c r="I621" s="20">
        <v>169727</v>
      </c>
      <c r="J621" s="21">
        <v>5</v>
      </c>
      <c r="K621" s="20">
        <v>193616</v>
      </c>
      <c r="L621" s="20">
        <v>848635</v>
      </c>
      <c r="M621" s="20">
        <v>968080</v>
      </c>
      <c r="N621" s="20">
        <v>119445</v>
      </c>
    </row>
    <row r="622" spans="1:14" x14ac:dyDescent="0.3">
      <c r="A622" s="19">
        <v>45546</v>
      </c>
      <c r="B622" t="s">
        <v>630</v>
      </c>
      <c r="C622" t="s">
        <v>743</v>
      </c>
      <c r="D622" t="s">
        <v>744</v>
      </c>
      <c r="E622" t="s">
        <v>801</v>
      </c>
      <c r="F622" t="s">
        <v>805</v>
      </c>
      <c r="G622" t="s">
        <v>809</v>
      </c>
      <c r="H622">
        <v>0</v>
      </c>
      <c r="I622" s="20">
        <v>201497</v>
      </c>
      <c r="J622" s="21">
        <v>3</v>
      </c>
      <c r="K622" s="20">
        <v>222665</v>
      </c>
      <c r="L622" s="20">
        <v>604491</v>
      </c>
      <c r="M622" s="20">
        <v>667995</v>
      </c>
      <c r="N622" s="20">
        <v>63504</v>
      </c>
    </row>
    <row r="623" spans="1:14" x14ac:dyDescent="0.3">
      <c r="A623" s="19">
        <v>45547</v>
      </c>
      <c r="B623" t="s">
        <v>631</v>
      </c>
      <c r="C623" t="s">
        <v>743</v>
      </c>
      <c r="D623" t="s">
        <v>744</v>
      </c>
      <c r="E623" t="s">
        <v>808</v>
      </c>
      <c r="F623" t="s">
        <v>810</v>
      </c>
      <c r="G623" t="s">
        <v>822</v>
      </c>
      <c r="H623">
        <v>0</v>
      </c>
      <c r="I623" s="20">
        <v>73623</v>
      </c>
      <c r="J623" s="21">
        <v>5</v>
      </c>
      <c r="K623" s="20">
        <v>88764</v>
      </c>
      <c r="L623" s="20">
        <v>368115</v>
      </c>
      <c r="M623" s="20">
        <v>443820</v>
      </c>
      <c r="N623" s="20">
        <v>75705</v>
      </c>
    </row>
    <row r="624" spans="1:14" x14ac:dyDescent="0.3">
      <c r="A624" s="19">
        <v>45548</v>
      </c>
      <c r="B624" t="s">
        <v>632</v>
      </c>
      <c r="C624" t="s">
        <v>743</v>
      </c>
      <c r="D624" t="s">
        <v>745</v>
      </c>
      <c r="E624" t="s">
        <v>812</v>
      </c>
      <c r="F624" t="s">
        <v>810</v>
      </c>
      <c r="G624" t="s">
        <v>803</v>
      </c>
      <c r="H624">
        <v>0</v>
      </c>
      <c r="I624" s="20">
        <v>170876</v>
      </c>
      <c r="J624" s="21">
        <v>3</v>
      </c>
      <c r="K624" s="20">
        <v>206583</v>
      </c>
      <c r="L624" s="20">
        <v>512628</v>
      </c>
      <c r="M624" s="20">
        <v>619749</v>
      </c>
      <c r="N624" s="20">
        <v>107121</v>
      </c>
    </row>
    <row r="625" spans="1:14" x14ac:dyDescent="0.3">
      <c r="A625" s="19">
        <v>45549</v>
      </c>
      <c r="B625" t="s">
        <v>633</v>
      </c>
      <c r="C625" t="s">
        <v>743</v>
      </c>
      <c r="D625" t="s">
        <v>745</v>
      </c>
      <c r="E625" t="s">
        <v>801</v>
      </c>
      <c r="F625" t="s">
        <v>810</v>
      </c>
      <c r="G625" t="s">
        <v>823</v>
      </c>
      <c r="H625">
        <v>0</v>
      </c>
      <c r="I625" s="20">
        <v>226833</v>
      </c>
      <c r="J625" s="21">
        <v>1</v>
      </c>
      <c r="K625" s="20">
        <v>255571</v>
      </c>
      <c r="L625" s="20">
        <v>226833</v>
      </c>
      <c r="M625" s="20">
        <v>255571</v>
      </c>
      <c r="N625" s="20">
        <v>28738</v>
      </c>
    </row>
    <row r="626" spans="1:14" x14ac:dyDescent="0.3">
      <c r="A626" s="19">
        <v>45550</v>
      </c>
      <c r="B626" t="s">
        <v>634</v>
      </c>
      <c r="C626" t="s">
        <v>742</v>
      </c>
      <c r="D626" t="s">
        <v>745</v>
      </c>
      <c r="E626" t="s">
        <v>801</v>
      </c>
      <c r="F626" t="s">
        <v>802</v>
      </c>
      <c r="G626" t="s">
        <v>819</v>
      </c>
      <c r="H626">
        <v>0</v>
      </c>
      <c r="I626" s="20">
        <v>117425</v>
      </c>
      <c r="J626" s="21">
        <v>4</v>
      </c>
      <c r="K626" s="20">
        <v>139598</v>
      </c>
      <c r="L626" s="20">
        <v>469700</v>
      </c>
      <c r="M626" s="20">
        <v>558392</v>
      </c>
      <c r="N626" s="20">
        <v>88692</v>
      </c>
    </row>
    <row r="627" spans="1:14" x14ac:dyDescent="0.3">
      <c r="A627" s="19">
        <v>45551</v>
      </c>
      <c r="B627" t="s">
        <v>635</v>
      </c>
      <c r="C627" t="s">
        <v>742</v>
      </c>
      <c r="D627" t="s">
        <v>744</v>
      </c>
      <c r="E627" t="s">
        <v>812</v>
      </c>
      <c r="F627" t="s">
        <v>802</v>
      </c>
      <c r="G627" t="s">
        <v>804</v>
      </c>
      <c r="H627">
        <v>0</v>
      </c>
      <c r="I627" s="20">
        <v>32148</v>
      </c>
      <c r="J627" s="21">
        <v>7</v>
      </c>
      <c r="K627" s="20">
        <v>36923</v>
      </c>
      <c r="L627" s="20">
        <v>225036</v>
      </c>
      <c r="M627" s="20">
        <v>258461</v>
      </c>
      <c r="N627" s="20">
        <v>33425</v>
      </c>
    </row>
    <row r="628" spans="1:14" x14ac:dyDescent="0.3">
      <c r="A628" s="19">
        <v>45552</v>
      </c>
      <c r="B628" t="s">
        <v>636</v>
      </c>
      <c r="C628" t="s">
        <v>743</v>
      </c>
      <c r="D628" t="s">
        <v>744</v>
      </c>
      <c r="E628" t="s">
        <v>812</v>
      </c>
      <c r="F628" t="s">
        <v>810</v>
      </c>
      <c r="G628" t="s">
        <v>818</v>
      </c>
      <c r="H628">
        <v>0</v>
      </c>
      <c r="I628" s="20">
        <v>224928</v>
      </c>
      <c r="J628" s="21">
        <v>4</v>
      </c>
      <c r="K628" s="20">
        <v>267538</v>
      </c>
      <c r="L628" s="20">
        <v>899712</v>
      </c>
      <c r="M628" s="20">
        <v>1070152</v>
      </c>
      <c r="N628" s="20">
        <v>170440</v>
      </c>
    </row>
    <row r="629" spans="1:14" x14ac:dyDescent="0.3">
      <c r="A629" s="19">
        <v>45553</v>
      </c>
      <c r="B629" t="s">
        <v>637</v>
      </c>
      <c r="C629" t="s">
        <v>743</v>
      </c>
      <c r="D629" t="s">
        <v>745</v>
      </c>
      <c r="E629" t="s">
        <v>801</v>
      </c>
      <c r="F629" t="s">
        <v>805</v>
      </c>
      <c r="G629" t="s">
        <v>821</v>
      </c>
      <c r="H629">
        <v>0</v>
      </c>
      <c r="I629" s="20">
        <v>49842</v>
      </c>
      <c r="J629" s="21">
        <v>2</v>
      </c>
      <c r="K629" s="20">
        <v>56665</v>
      </c>
      <c r="L629" s="20">
        <v>99684</v>
      </c>
      <c r="M629" s="20">
        <v>113330</v>
      </c>
      <c r="N629" s="20">
        <v>13646</v>
      </c>
    </row>
    <row r="630" spans="1:14" x14ac:dyDescent="0.3">
      <c r="A630" s="19">
        <v>45554</v>
      </c>
      <c r="B630" t="s">
        <v>638</v>
      </c>
      <c r="C630" t="s">
        <v>742</v>
      </c>
      <c r="D630" t="s">
        <v>744</v>
      </c>
      <c r="E630" t="s">
        <v>808</v>
      </c>
      <c r="F630" t="s">
        <v>810</v>
      </c>
      <c r="G630" t="s">
        <v>806</v>
      </c>
      <c r="H630">
        <v>0</v>
      </c>
      <c r="I630" s="20">
        <v>234996</v>
      </c>
      <c r="J630" s="21">
        <v>8</v>
      </c>
      <c r="K630" s="20">
        <v>278050</v>
      </c>
      <c r="L630" s="20">
        <v>1879968</v>
      </c>
      <c r="M630" s="20">
        <v>2224400</v>
      </c>
      <c r="N630" s="20">
        <v>344432</v>
      </c>
    </row>
    <row r="631" spans="1:14" x14ac:dyDescent="0.3">
      <c r="A631" s="19">
        <v>45555</v>
      </c>
      <c r="B631" t="s">
        <v>639</v>
      </c>
      <c r="C631" t="s">
        <v>742</v>
      </c>
      <c r="D631" t="s">
        <v>744</v>
      </c>
      <c r="E631" t="s">
        <v>812</v>
      </c>
      <c r="F631" t="s">
        <v>810</v>
      </c>
      <c r="G631" t="s">
        <v>819</v>
      </c>
      <c r="H631">
        <v>0</v>
      </c>
      <c r="I631" s="20">
        <v>143125</v>
      </c>
      <c r="J631" s="21">
        <v>6</v>
      </c>
      <c r="K631" s="20">
        <v>168440</v>
      </c>
      <c r="L631" s="20">
        <v>858750</v>
      </c>
      <c r="M631" s="20">
        <v>1010640</v>
      </c>
      <c r="N631" s="20">
        <v>151890</v>
      </c>
    </row>
    <row r="632" spans="1:14" x14ac:dyDescent="0.3">
      <c r="A632" s="19">
        <v>45556</v>
      </c>
      <c r="B632" t="s">
        <v>640</v>
      </c>
      <c r="C632" t="s">
        <v>742</v>
      </c>
      <c r="D632" t="s">
        <v>745</v>
      </c>
      <c r="E632" t="s">
        <v>812</v>
      </c>
      <c r="F632" t="s">
        <v>802</v>
      </c>
      <c r="G632" t="s">
        <v>819</v>
      </c>
      <c r="H632">
        <v>0</v>
      </c>
      <c r="I632" s="20">
        <v>208669</v>
      </c>
      <c r="J632" s="21">
        <v>2</v>
      </c>
      <c r="K632" s="20">
        <v>230602</v>
      </c>
      <c r="L632" s="20">
        <v>417338</v>
      </c>
      <c r="M632" s="20">
        <v>461204</v>
      </c>
      <c r="N632" s="20">
        <v>43866</v>
      </c>
    </row>
    <row r="633" spans="1:14" x14ac:dyDescent="0.3">
      <c r="A633" s="19">
        <v>45557</v>
      </c>
      <c r="B633" t="s">
        <v>641</v>
      </c>
      <c r="C633" t="s">
        <v>743</v>
      </c>
      <c r="D633" t="s">
        <v>744</v>
      </c>
      <c r="E633" t="s">
        <v>801</v>
      </c>
      <c r="F633" t="s">
        <v>805</v>
      </c>
      <c r="G633" t="s">
        <v>816</v>
      </c>
      <c r="H633">
        <v>0</v>
      </c>
      <c r="I633" s="20">
        <v>304920</v>
      </c>
      <c r="J633" s="21">
        <v>5</v>
      </c>
      <c r="K633" s="20">
        <v>354297</v>
      </c>
      <c r="L633" s="20">
        <v>1524600</v>
      </c>
      <c r="M633" s="20">
        <v>1771485</v>
      </c>
      <c r="N633" s="20">
        <v>246885</v>
      </c>
    </row>
    <row r="634" spans="1:14" x14ac:dyDescent="0.3">
      <c r="A634" s="19">
        <v>45558</v>
      </c>
      <c r="B634" t="s">
        <v>642</v>
      </c>
      <c r="C634" t="s">
        <v>743</v>
      </c>
      <c r="D634" t="s">
        <v>745</v>
      </c>
      <c r="E634" t="s">
        <v>801</v>
      </c>
      <c r="F634" t="s">
        <v>802</v>
      </c>
      <c r="G634" t="s">
        <v>806</v>
      </c>
      <c r="H634">
        <v>0</v>
      </c>
      <c r="I634" s="20">
        <v>295593</v>
      </c>
      <c r="J634" s="21">
        <v>4</v>
      </c>
      <c r="K634" s="20">
        <v>352641</v>
      </c>
      <c r="L634" s="20">
        <v>1182372</v>
      </c>
      <c r="M634" s="20">
        <v>1410564</v>
      </c>
      <c r="N634" s="20">
        <v>228192</v>
      </c>
    </row>
    <row r="635" spans="1:14" x14ac:dyDescent="0.3">
      <c r="A635" s="19">
        <v>45559</v>
      </c>
      <c r="B635" t="s">
        <v>643</v>
      </c>
      <c r="C635" t="s">
        <v>742</v>
      </c>
      <c r="D635" t="s">
        <v>744</v>
      </c>
      <c r="E635" t="s">
        <v>808</v>
      </c>
      <c r="F635" t="s">
        <v>805</v>
      </c>
      <c r="G635" t="s">
        <v>807</v>
      </c>
      <c r="H635">
        <v>0</v>
      </c>
      <c r="I635" s="20">
        <v>152739</v>
      </c>
      <c r="J635" s="21">
        <v>8</v>
      </c>
      <c r="K635" s="20">
        <v>168847</v>
      </c>
      <c r="L635" s="20">
        <v>1221912</v>
      </c>
      <c r="M635" s="20">
        <v>1350776</v>
      </c>
      <c r="N635" s="20">
        <v>128864</v>
      </c>
    </row>
    <row r="636" spans="1:14" x14ac:dyDescent="0.3">
      <c r="A636" s="19">
        <v>45560</v>
      </c>
      <c r="B636" t="s">
        <v>644</v>
      </c>
      <c r="C636" t="s">
        <v>742</v>
      </c>
      <c r="D636" t="s">
        <v>745</v>
      </c>
      <c r="E636" t="s">
        <v>801</v>
      </c>
      <c r="F636" t="s">
        <v>805</v>
      </c>
      <c r="G636" t="s">
        <v>813</v>
      </c>
      <c r="H636">
        <v>0</v>
      </c>
      <c r="I636" s="20">
        <v>194327</v>
      </c>
      <c r="J636" s="21">
        <v>5</v>
      </c>
      <c r="K636" s="20">
        <v>233000</v>
      </c>
      <c r="L636" s="20">
        <v>971635</v>
      </c>
      <c r="M636" s="20">
        <v>1165000</v>
      </c>
      <c r="N636" s="20">
        <v>193365</v>
      </c>
    </row>
    <row r="637" spans="1:14" x14ac:dyDescent="0.3">
      <c r="A637" s="19">
        <v>45561</v>
      </c>
      <c r="B637" t="s">
        <v>645</v>
      </c>
      <c r="C637" t="s">
        <v>742</v>
      </c>
      <c r="D637" t="s">
        <v>744</v>
      </c>
      <c r="E637" t="s">
        <v>812</v>
      </c>
      <c r="F637" t="s">
        <v>802</v>
      </c>
      <c r="G637" t="s">
        <v>820</v>
      </c>
      <c r="H637">
        <v>0</v>
      </c>
      <c r="I637" s="20">
        <v>184377</v>
      </c>
      <c r="J637" s="21">
        <v>8</v>
      </c>
      <c r="K637" s="20">
        <v>214964</v>
      </c>
      <c r="L637" s="20">
        <v>1475016</v>
      </c>
      <c r="M637" s="20">
        <v>1719712</v>
      </c>
      <c r="N637" s="20">
        <v>244696</v>
      </c>
    </row>
    <row r="638" spans="1:14" x14ac:dyDescent="0.3">
      <c r="A638" s="19">
        <v>45562</v>
      </c>
      <c r="B638" t="s">
        <v>646</v>
      </c>
      <c r="C638" t="s">
        <v>743</v>
      </c>
      <c r="D638" t="s">
        <v>744</v>
      </c>
      <c r="E638" t="s">
        <v>812</v>
      </c>
      <c r="F638" t="s">
        <v>805</v>
      </c>
      <c r="G638" t="s">
        <v>803</v>
      </c>
      <c r="H638">
        <v>0</v>
      </c>
      <c r="I638" s="20">
        <v>77103</v>
      </c>
      <c r="J638" s="21">
        <v>8</v>
      </c>
      <c r="K638" s="20">
        <v>93009</v>
      </c>
      <c r="L638" s="20">
        <v>616824</v>
      </c>
      <c r="M638" s="20">
        <v>744072</v>
      </c>
      <c r="N638" s="20">
        <v>127248</v>
      </c>
    </row>
    <row r="639" spans="1:14" x14ac:dyDescent="0.3">
      <c r="A639" s="19">
        <v>45563</v>
      </c>
      <c r="B639" t="s">
        <v>647</v>
      </c>
      <c r="C639" t="s">
        <v>743</v>
      </c>
      <c r="D639" t="s">
        <v>744</v>
      </c>
      <c r="E639" t="s">
        <v>808</v>
      </c>
      <c r="F639" t="s">
        <v>810</v>
      </c>
      <c r="G639" t="s">
        <v>811</v>
      </c>
      <c r="H639">
        <v>0</v>
      </c>
      <c r="I639" s="20">
        <v>201451</v>
      </c>
      <c r="J639" s="21">
        <v>5</v>
      </c>
      <c r="K639" s="20">
        <v>237886</v>
      </c>
      <c r="L639" s="20">
        <v>1007255</v>
      </c>
      <c r="M639" s="20">
        <v>1189430</v>
      </c>
      <c r="N639" s="20">
        <v>182175</v>
      </c>
    </row>
    <row r="640" spans="1:14" x14ac:dyDescent="0.3">
      <c r="A640" s="19">
        <v>45564</v>
      </c>
      <c r="B640" t="s">
        <v>648</v>
      </c>
      <c r="C640" t="s">
        <v>742</v>
      </c>
      <c r="D640" t="s">
        <v>745</v>
      </c>
      <c r="E640" t="s">
        <v>808</v>
      </c>
      <c r="F640" t="s">
        <v>805</v>
      </c>
      <c r="G640" t="s">
        <v>804</v>
      </c>
      <c r="H640">
        <v>0</v>
      </c>
      <c r="I640" s="20">
        <v>75422</v>
      </c>
      <c r="J640" s="21">
        <v>7</v>
      </c>
      <c r="K640" s="20">
        <v>83481</v>
      </c>
      <c r="L640" s="20">
        <v>527954</v>
      </c>
      <c r="M640" s="20">
        <v>584367</v>
      </c>
      <c r="N640" s="20">
        <v>56413</v>
      </c>
    </row>
    <row r="641" spans="1:14" x14ac:dyDescent="0.3">
      <c r="A641" s="19">
        <v>45565</v>
      </c>
      <c r="B641" t="s">
        <v>649</v>
      </c>
      <c r="C641" t="s">
        <v>742</v>
      </c>
      <c r="D641" t="s">
        <v>745</v>
      </c>
      <c r="E641" t="s">
        <v>801</v>
      </c>
      <c r="F641" t="s">
        <v>802</v>
      </c>
      <c r="G641" t="s">
        <v>806</v>
      </c>
      <c r="H641">
        <v>0</v>
      </c>
      <c r="I641" s="20">
        <v>181270</v>
      </c>
      <c r="J641" s="21">
        <v>3</v>
      </c>
      <c r="K641" s="20">
        <v>214157</v>
      </c>
      <c r="L641" s="20">
        <v>543810</v>
      </c>
      <c r="M641" s="20">
        <v>642471</v>
      </c>
      <c r="N641" s="20">
        <v>98661</v>
      </c>
    </row>
    <row r="642" spans="1:14" x14ac:dyDescent="0.3">
      <c r="A642" s="19">
        <v>45566</v>
      </c>
      <c r="B642" t="s">
        <v>650</v>
      </c>
      <c r="C642" t="s">
        <v>742</v>
      </c>
      <c r="D642" t="s">
        <v>745</v>
      </c>
      <c r="E642" t="s">
        <v>801</v>
      </c>
      <c r="F642" t="s">
        <v>810</v>
      </c>
      <c r="G642" t="s">
        <v>815</v>
      </c>
      <c r="H642">
        <v>0</v>
      </c>
      <c r="I642" s="20">
        <v>166437</v>
      </c>
      <c r="J642" s="21">
        <v>4</v>
      </c>
      <c r="K642" s="20">
        <v>201025</v>
      </c>
      <c r="L642" s="20">
        <v>665748</v>
      </c>
      <c r="M642" s="20">
        <v>804100</v>
      </c>
      <c r="N642" s="20">
        <v>138352</v>
      </c>
    </row>
    <row r="643" spans="1:14" x14ac:dyDescent="0.3">
      <c r="A643" s="19">
        <v>45567</v>
      </c>
      <c r="B643" t="s">
        <v>651</v>
      </c>
      <c r="C643" t="s">
        <v>742</v>
      </c>
      <c r="D643" t="s">
        <v>744</v>
      </c>
      <c r="E643" t="s">
        <v>808</v>
      </c>
      <c r="F643" t="s">
        <v>810</v>
      </c>
      <c r="G643" t="s">
        <v>807</v>
      </c>
      <c r="H643">
        <v>0</v>
      </c>
      <c r="I643" s="20">
        <v>302800</v>
      </c>
      <c r="J643" s="21">
        <v>6</v>
      </c>
      <c r="K643" s="20">
        <v>367579</v>
      </c>
      <c r="L643" s="20">
        <v>1816800</v>
      </c>
      <c r="M643" s="20">
        <v>2205474</v>
      </c>
      <c r="N643" s="20">
        <v>388674</v>
      </c>
    </row>
    <row r="644" spans="1:14" x14ac:dyDescent="0.3">
      <c r="A644" s="19">
        <v>45568</v>
      </c>
      <c r="B644" t="s">
        <v>652</v>
      </c>
      <c r="C644" t="s">
        <v>742</v>
      </c>
      <c r="D644" t="s">
        <v>744</v>
      </c>
      <c r="E644" t="s">
        <v>812</v>
      </c>
      <c r="F644" t="s">
        <v>805</v>
      </c>
      <c r="G644" t="s">
        <v>816</v>
      </c>
      <c r="H644">
        <v>0</v>
      </c>
      <c r="I644" s="20">
        <v>211165</v>
      </c>
      <c r="J644" s="21">
        <v>8</v>
      </c>
      <c r="K644" s="20">
        <v>246283</v>
      </c>
      <c r="L644" s="20">
        <v>1689320</v>
      </c>
      <c r="M644" s="20">
        <v>1970264</v>
      </c>
      <c r="N644" s="20">
        <v>280944</v>
      </c>
    </row>
    <row r="645" spans="1:14" x14ac:dyDescent="0.3">
      <c r="A645" s="19">
        <v>45569</v>
      </c>
      <c r="B645" t="s">
        <v>653</v>
      </c>
      <c r="C645" t="s">
        <v>743</v>
      </c>
      <c r="D645" t="s">
        <v>744</v>
      </c>
      <c r="E645" t="s">
        <v>812</v>
      </c>
      <c r="F645" t="s">
        <v>805</v>
      </c>
      <c r="G645" t="s">
        <v>823</v>
      </c>
      <c r="H645">
        <v>0</v>
      </c>
      <c r="I645" s="20">
        <v>207562</v>
      </c>
      <c r="J645" s="21">
        <v>4</v>
      </c>
      <c r="K645" s="20">
        <v>236343</v>
      </c>
      <c r="L645" s="20">
        <v>830248</v>
      </c>
      <c r="M645" s="20">
        <v>945372</v>
      </c>
      <c r="N645" s="20">
        <v>115124</v>
      </c>
    </row>
    <row r="646" spans="1:14" x14ac:dyDescent="0.3">
      <c r="A646" s="19">
        <v>45570</v>
      </c>
      <c r="B646" t="s">
        <v>654</v>
      </c>
      <c r="C646" t="s">
        <v>742</v>
      </c>
      <c r="D646" t="s">
        <v>745</v>
      </c>
      <c r="E646" t="s">
        <v>812</v>
      </c>
      <c r="F646" t="s">
        <v>810</v>
      </c>
      <c r="G646" t="s">
        <v>817</v>
      </c>
      <c r="H646">
        <v>0</v>
      </c>
      <c r="I646" s="20">
        <v>100914</v>
      </c>
      <c r="J646" s="21">
        <v>6</v>
      </c>
      <c r="K646" s="20">
        <v>111042</v>
      </c>
      <c r="L646" s="20">
        <v>605484</v>
      </c>
      <c r="M646" s="20">
        <v>666252</v>
      </c>
      <c r="N646" s="20">
        <v>60768</v>
      </c>
    </row>
    <row r="647" spans="1:14" x14ac:dyDescent="0.3">
      <c r="A647" s="19">
        <v>45571</v>
      </c>
      <c r="B647" t="s">
        <v>655</v>
      </c>
      <c r="C647" t="s">
        <v>742</v>
      </c>
      <c r="D647" t="s">
        <v>745</v>
      </c>
      <c r="E647" t="s">
        <v>808</v>
      </c>
      <c r="F647" t="s">
        <v>802</v>
      </c>
      <c r="G647" t="s">
        <v>809</v>
      </c>
      <c r="H647">
        <v>0</v>
      </c>
      <c r="I647" s="20">
        <v>158632</v>
      </c>
      <c r="J647" s="21">
        <v>2</v>
      </c>
      <c r="K647" s="20">
        <v>190149</v>
      </c>
      <c r="L647" s="20">
        <v>317264</v>
      </c>
      <c r="M647" s="20">
        <v>380298</v>
      </c>
      <c r="N647" s="20">
        <v>63034</v>
      </c>
    </row>
    <row r="648" spans="1:14" x14ac:dyDescent="0.3">
      <c r="A648" s="19">
        <v>45572</v>
      </c>
      <c r="B648" t="s">
        <v>656</v>
      </c>
      <c r="C648" t="s">
        <v>743</v>
      </c>
      <c r="D648" t="s">
        <v>745</v>
      </c>
      <c r="E648" t="s">
        <v>808</v>
      </c>
      <c r="F648" t="s">
        <v>805</v>
      </c>
      <c r="G648" t="s">
        <v>811</v>
      </c>
      <c r="H648">
        <v>0</v>
      </c>
      <c r="I648" s="20">
        <v>233391</v>
      </c>
      <c r="J648" s="21">
        <v>1</v>
      </c>
      <c r="K648" s="20">
        <v>265093</v>
      </c>
      <c r="L648" s="20">
        <v>233391</v>
      </c>
      <c r="M648" s="20">
        <v>265093</v>
      </c>
      <c r="N648" s="20">
        <v>31702</v>
      </c>
    </row>
    <row r="649" spans="1:14" x14ac:dyDescent="0.3">
      <c r="A649" s="19">
        <v>45573</v>
      </c>
      <c r="B649" t="s">
        <v>657</v>
      </c>
      <c r="C649" t="s">
        <v>743</v>
      </c>
      <c r="D649" t="s">
        <v>745</v>
      </c>
      <c r="E649" t="s">
        <v>812</v>
      </c>
      <c r="F649" t="s">
        <v>810</v>
      </c>
      <c r="G649" t="s">
        <v>820</v>
      </c>
      <c r="H649">
        <v>0</v>
      </c>
      <c r="I649" s="20">
        <v>158941</v>
      </c>
      <c r="J649" s="21">
        <v>5</v>
      </c>
      <c r="K649" s="20">
        <v>191183</v>
      </c>
      <c r="L649" s="20">
        <v>794705</v>
      </c>
      <c r="M649" s="20">
        <v>955915</v>
      </c>
      <c r="N649" s="20">
        <v>161210</v>
      </c>
    </row>
    <row r="650" spans="1:14" x14ac:dyDescent="0.3">
      <c r="A650" s="19">
        <v>45574</v>
      </c>
      <c r="B650" t="s">
        <v>658</v>
      </c>
      <c r="C650" t="s">
        <v>742</v>
      </c>
      <c r="D650" t="s">
        <v>744</v>
      </c>
      <c r="E650" t="s">
        <v>808</v>
      </c>
      <c r="F650" t="s">
        <v>805</v>
      </c>
      <c r="G650" t="s">
        <v>821</v>
      </c>
      <c r="H650">
        <v>0</v>
      </c>
      <c r="I650" s="20">
        <v>41852</v>
      </c>
      <c r="J650" s="21">
        <v>7</v>
      </c>
      <c r="K650" s="20">
        <v>47341</v>
      </c>
      <c r="L650" s="20">
        <v>292964</v>
      </c>
      <c r="M650" s="20">
        <v>331387</v>
      </c>
      <c r="N650" s="20">
        <v>38423</v>
      </c>
    </row>
    <row r="651" spans="1:14" x14ac:dyDescent="0.3">
      <c r="A651" s="19">
        <v>45575</v>
      </c>
      <c r="B651" t="s">
        <v>659</v>
      </c>
      <c r="C651" t="s">
        <v>743</v>
      </c>
      <c r="D651" t="s">
        <v>745</v>
      </c>
      <c r="E651" t="s">
        <v>808</v>
      </c>
      <c r="F651" t="s">
        <v>802</v>
      </c>
      <c r="G651" t="s">
        <v>814</v>
      </c>
      <c r="H651">
        <v>7.0000000000000007E-2</v>
      </c>
      <c r="I651" s="20">
        <v>81350</v>
      </c>
      <c r="J651" s="21">
        <v>7</v>
      </c>
      <c r="K651" s="20">
        <v>98729</v>
      </c>
      <c r="L651" s="20">
        <v>569450</v>
      </c>
      <c r="M651" s="20">
        <v>642725.78999999992</v>
      </c>
      <c r="N651" s="20">
        <v>73275.789999999921</v>
      </c>
    </row>
    <row r="652" spans="1:14" x14ac:dyDescent="0.3">
      <c r="A652" s="19">
        <v>45576</v>
      </c>
      <c r="B652" t="s">
        <v>660</v>
      </c>
      <c r="C652" t="s">
        <v>743</v>
      </c>
      <c r="D652" t="s">
        <v>744</v>
      </c>
      <c r="E652" t="s">
        <v>812</v>
      </c>
      <c r="F652" t="s">
        <v>802</v>
      </c>
      <c r="G652" t="s">
        <v>815</v>
      </c>
      <c r="H652">
        <v>0</v>
      </c>
      <c r="I652" s="20">
        <v>121697</v>
      </c>
      <c r="J652" s="21">
        <v>8</v>
      </c>
      <c r="K652" s="20">
        <v>139183</v>
      </c>
      <c r="L652" s="20">
        <v>973576</v>
      </c>
      <c r="M652" s="20">
        <v>1113464</v>
      </c>
      <c r="N652" s="20">
        <v>139888</v>
      </c>
    </row>
    <row r="653" spans="1:14" x14ac:dyDescent="0.3">
      <c r="A653" s="19">
        <v>45577</v>
      </c>
      <c r="B653" t="s">
        <v>661</v>
      </c>
      <c r="C653" t="s">
        <v>743</v>
      </c>
      <c r="D653" t="s">
        <v>744</v>
      </c>
      <c r="E653" t="s">
        <v>801</v>
      </c>
      <c r="F653" t="s">
        <v>805</v>
      </c>
      <c r="G653" t="s">
        <v>803</v>
      </c>
      <c r="H653">
        <v>0</v>
      </c>
      <c r="I653" s="20">
        <v>80312</v>
      </c>
      <c r="J653" s="21">
        <v>1</v>
      </c>
      <c r="K653" s="20">
        <v>94249</v>
      </c>
      <c r="L653" s="20">
        <v>80312</v>
      </c>
      <c r="M653" s="20">
        <v>94249</v>
      </c>
      <c r="N653" s="20">
        <v>13937</v>
      </c>
    </row>
    <row r="654" spans="1:14" x14ac:dyDescent="0.3">
      <c r="A654" s="19">
        <v>45578</v>
      </c>
      <c r="B654" t="s">
        <v>662</v>
      </c>
      <c r="C654" t="s">
        <v>742</v>
      </c>
      <c r="D654" t="s">
        <v>744</v>
      </c>
      <c r="E654" t="s">
        <v>812</v>
      </c>
      <c r="F654" t="s">
        <v>810</v>
      </c>
      <c r="G654" t="s">
        <v>821</v>
      </c>
      <c r="H654">
        <v>0</v>
      </c>
      <c r="I654" s="20">
        <v>32410</v>
      </c>
      <c r="J654" s="21">
        <v>7</v>
      </c>
      <c r="K654" s="20">
        <v>37945</v>
      </c>
      <c r="L654" s="20">
        <v>226870</v>
      </c>
      <c r="M654" s="20">
        <v>265615</v>
      </c>
      <c r="N654" s="20">
        <v>38745</v>
      </c>
    </row>
    <row r="655" spans="1:14" x14ac:dyDescent="0.3">
      <c r="A655" s="19">
        <v>45579</v>
      </c>
      <c r="B655" t="s">
        <v>663</v>
      </c>
      <c r="C655" t="s">
        <v>743</v>
      </c>
      <c r="D655" t="s">
        <v>744</v>
      </c>
      <c r="E655" t="s">
        <v>812</v>
      </c>
      <c r="F655" t="s">
        <v>802</v>
      </c>
      <c r="G655" t="s">
        <v>811</v>
      </c>
      <c r="H655">
        <v>0</v>
      </c>
      <c r="I655" s="20">
        <v>150647</v>
      </c>
      <c r="J655" s="21">
        <v>8</v>
      </c>
      <c r="K655" s="20">
        <v>174268</v>
      </c>
      <c r="L655" s="20">
        <v>1205176</v>
      </c>
      <c r="M655" s="20">
        <v>1394144</v>
      </c>
      <c r="N655" s="20">
        <v>188968</v>
      </c>
    </row>
    <row r="656" spans="1:14" x14ac:dyDescent="0.3">
      <c r="A656" s="19">
        <v>45580</v>
      </c>
      <c r="B656" t="s">
        <v>664</v>
      </c>
      <c r="C656" t="s">
        <v>742</v>
      </c>
      <c r="D656" t="s">
        <v>745</v>
      </c>
      <c r="E656" t="s">
        <v>801</v>
      </c>
      <c r="F656" t="s">
        <v>802</v>
      </c>
      <c r="G656" t="s">
        <v>824</v>
      </c>
      <c r="H656">
        <v>0</v>
      </c>
      <c r="I656" s="20">
        <v>196143</v>
      </c>
      <c r="J656" s="21">
        <v>7</v>
      </c>
      <c r="K656" s="20">
        <v>227223</v>
      </c>
      <c r="L656" s="20">
        <v>1373001</v>
      </c>
      <c r="M656" s="20">
        <v>1590561</v>
      </c>
      <c r="N656" s="20">
        <v>217560</v>
      </c>
    </row>
    <row r="657" spans="1:14" x14ac:dyDescent="0.3">
      <c r="A657" s="19">
        <v>45581</v>
      </c>
      <c r="B657" t="s">
        <v>665</v>
      </c>
      <c r="C657" t="s">
        <v>742</v>
      </c>
      <c r="D657" t="s">
        <v>745</v>
      </c>
      <c r="E657" t="s">
        <v>812</v>
      </c>
      <c r="F657" t="s">
        <v>810</v>
      </c>
      <c r="G657" t="s">
        <v>814</v>
      </c>
      <c r="H657">
        <v>0</v>
      </c>
      <c r="I657" s="20">
        <v>74483</v>
      </c>
      <c r="J657" s="21">
        <v>5</v>
      </c>
      <c r="K657" s="20">
        <v>85709</v>
      </c>
      <c r="L657" s="20">
        <v>372415</v>
      </c>
      <c r="M657" s="20">
        <v>428545</v>
      </c>
      <c r="N657" s="20">
        <v>56130</v>
      </c>
    </row>
    <row r="658" spans="1:14" x14ac:dyDescent="0.3">
      <c r="A658" s="19">
        <v>45582</v>
      </c>
      <c r="B658" t="s">
        <v>666</v>
      </c>
      <c r="C658" t="s">
        <v>743</v>
      </c>
      <c r="D658" t="s">
        <v>745</v>
      </c>
      <c r="E658" t="s">
        <v>801</v>
      </c>
      <c r="F658" t="s">
        <v>810</v>
      </c>
      <c r="G658" t="s">
        <v>814</v>
      </c>
      <c r="H658">
        <v>0</v>
      </c>
      <c r="I658" s="20">
        <v>219743</v>
      </c>
      <c r="J658" s="21">
        <v>4</v>
      </c>
      <c r="K658" s="20">
        <v>264049</v>
      </c>
      <c r="L658" s="20">
        <v>878972</v>
      </c>
      <c r="M658" s="20">
        <v>1056196</v>
      </c>
      <c r="N658" s="20">
        <v>177224</v>
      </c>
    </row>
    <row r="659" spans="1:14" x14ac:dyDescent="0.3">
      <c r="A659" s="19">
        <v>45583</v>
      </c>
      <c r="B659" t="s">
        <v>667</v>
      </c>
      <c r="C659" t="s">
        <v>742</v>
      </c>
      <c r="D659" t="s">
        <v>745</v>
      </c>
      <c r="E659" t="s">
        <v>812</v>
      </c>
      <c r="F659" t="s">
        <v>810</v>
      </c>
      <c r="G659" t="s">
        <v>804</v>
      </c>
      <c r="H659">
        <v>0</v>
      </c>
      <c r="I659" s="20">
        <v>86379</v>
      </c>
      <c r="J659" s="21">
        <v>4</v>
      </c>
      <c r="K659" s="20">
        <v>102911</v>
      </c>
      <c r="L659" s="20">
        <v>345516</v>
      </c>
      <c r="M659" s="20">
        <v>411644</v>
      </c>
      <c r="N659" s="20">
        <v>66128</v>
      </c>
    </row>
    <row r="660" spans="1:14" x14ac:dyDescent="0.3">
      <c r="A660" s="19">
        <v>45584</v>
      </c>
      <c r="B660" t="s">
        <v>668</v>
      </c>
      <c r="C660" t="s">
        <v>742</v>
      </c>
      <c r="D660" t="s">
        <v>745</v>
      </c>
      <c r="E660" t="s">
        <v>808</v>
      </c>
      <c r="F660" t="s">
        <v>802</v>
      </c>
      <c r="G660" t="s">
        <v>821</v>
      </c>
      <c r="H660">
        <v>0</v>
      </c>
      <c r="I660" s="20">
        <v>29421</v>
      </c>
      <c r="J660" s="21">
        <v>2</v>
      </c>
      <c r="K660" s="20">
        <v>32961</v>
      </c>
      <c r="L660" s="20">
        <v>58842</v>
      </c>
      <c r="M660" s="20">
        <v>65922</v>
      </c>
      <c r="N660" s="20">
        <v>7080</v>
      </c>
    </row>
    <row r="661" spans="1:14" x14ac:dyDescent="0.3">
      <c r="A661" s="19">
        <v>45585</v>
      </c>
      <c r="B661" t="s">
        <v>669</v>
      </c>
      <c r="C661" t="s">
        <v>743</v>
      </c>
      <c r="D661" t="s">
        <v>745</v>
      </c>
      <c r="E661" t="s">
        <v>812</v>
      </c>
      <c r="F661" t="s">
        <v>802</v>
      </c>
      <c r="G661" t="s">
        <v>821</v>
      </c>
      <c r="H661">
        <v>0.05</v>
      </c>
      <c r="I661" s="20">
        <v>41553</v>
      </c>
      <c r="J661" s="21">
        <v>6</v>
      </c>
      <c r="K661" s="20">
        <v>49303</v>
      </c>
      <c r="L661" s="20">
        <v>249318</v>
      </c>
      <c r="M661" s="20">
        <v>281027.09999999998</v>
      </c>
      <c r="N661" s="20">
        <v>31709.099999999977</v>
      </c>
    </row>
    <row r="662" spans="1:14" x14ac:dyDescent="0.3">
      <c r="A662" s="19">
        <v>45586</v>
      </c>
      <c r="B662" t="s">
        <v>670</v>
      </c>
      <c r="C662" t="s">
        <v>742</v>
      </c>
      <c r="D662" t="s">
        <v>745</v>
      </c>
      <c r="E662" t="s">
        <v>812</v>
      </c>
      <c r="F662" t="s">
        <v>810</v>
      </c>
      <c r="G662" t="s">
        <v>804</v>
      </c>
      <c r="H662">
        <v>0</v>
      </c>
      <c r="I662" s="20">
        <v>37503</v>
      </c>
      <c r="J662" s="21">
        <v>7</v>
      </c>
      <c r="K662" s="20">
        <v>42839</v>
      </c>
      <c r="L662" s="20">
        <v>262521</v>
      </c>
      <c r="M662" s="20">
        <v>299873</v>
      </c>
      <c r="N662" s="20">
        <v>37352</v>
      </c>
    </row>
    <row r="663" spans="1:14" x14ac:dyDescent="0.3">
      <c r="A663" s="19">
        <v>45587</v>
      </c>
      <c r="B663" t="s">
        <v>671</v>
      </c>
      <c r="C663" t="s">
        <v>742</v>
      </c>
      <c r="D663" t="s">
        <v>745</v>
      </c>
      <c r="E663" t="s">
        <v>808</v>
      </c>
      <c r="F663" t="s">
        <v>802</v>
      </c>
      <c r="G663" t="s">
        <v>823</v>
      </c>
      <c r="H663">
        <v>0</v>
      </c>
      <c r="I663" s="20">
        <v>172673</v>
      </c>
      <c r="J663" s="21">
        <v>8</v>
      </c>
      <c r="K663" s="20">
        <v>193214</v>
      </c>
      <c r="L663" s="20">
        <v>1381384</v>
      </c>
      <c r="M663" s="20">
        <v>1545712</v>
      </c>
      <c r="N663" s="20">
        <v>164328</v>
      </c>
    </row>
    <row r="664" spans="1:14" x14ac:dyDescent="0.3">
      <c r="A664" s="19">
        <v>45588</v>
      </c>
      <c r="B664" t="s">
        <v>672</v>
      </c>
      <c r="C664" t="s">
        <v>742</v>
      </c>
      <c r="D664" t="s">
        <v>745</v>
      </c>
      <c r="E664" t="s">
        <v>812</v>
      </c>
      <c r="F664" t="s">
        <v>805</v>
      </c>
      <c r="G664" t="s">
        <v>816</v>
      </c>
      <c r="H664">
        <v>0</v>
      </c>
      <c r="I664" s="20">
        <v>379824</v>
      </c>
      <c r="J664" s="21">
        <v>1</v>
      </c>
      <c r="K664" s="20">
        <v>452398</v>
      </c>
      <c r="L664" s="20">
        <v>379824</v>
      </c>
      <c r="M664" s="20">
        <v>452398</v>
      </c>
      <c r="N664" s="20">
        <v>72574</v>
      </c>
    </row>
    <row r="665" spans="1:14" x14ac:dyDescent="0.3">
      <c r="A665" s="19">
        <v>45589</v>
      </c>
      <c r="B665" t="s">
        <v>673</v>
      </c>
      <c r="C665" t="s">
        <v>742</v>
      </c>
      <c r="D665" t="s">
        <v>744</v>
      </c>
      <c r="E665" t="s">
        <v>808</v>
      </c>
      <c r="F665" t="s">
        <v>805</v>
      </c>
      <c r="G665" t="s">
        <v>815</v>
      </c>
      <c r="H665">
        <v>0</v>
      </c>
      <c r="I665" s="20">
        <v>130137</v>
      </c>
      <c r="J665" s="21">
        <v>8</v>
      </c>
      <c r="K665" s="20">
        <v>154964</v>
      </c>
      <c r="L665" s="20">
        <v>1041096</v>
      </c>
      <c r="M665" s="20">
        <v>1239712</v>
      </c>
      <c r="N665" s="20">
        <v>198616</v>
      </c>
    </row>
    <row r="666" spans="1:14" x14ac:dyDescent="0.3">
      <c r="A666" s="19">
        <v>45590</v>
      </c>
      <c r="B666" t="s">
        <v>674</v>
      </c>
      <c r="C666" t="s">
        <v>743</v>
      </c>
      <c r="D666" t="s">
        <v>744</v>
      </c>
      <c r="E666" t="s">
        <v>801</v>
      </c>
      <c r="F666" t="s">
        <v>802</v>
      </c>
      <c r="G666" t="s">
        <v>814</v>
      </c>
      <c r="H666">
        <v>0</v>
      </c>
      <c r="I666" s="20">
        <v>211342</v>
      </c>
      <c r="J666" s="21">
        <v>8</v>
      </c>
      <c r="K666" s="20">
        <v>242663</v>
      </c>
      <c r="L666" s="20">
        <v>1690736</v>
      </c>
      <c r="M666" s="20">
        <v>1941304</v>
      </c>
      <c r="N666" s="20">
        <v>250568</v>
      </c>
    </row>
    <row r="667" spans="1:14" x14ac:dyDescent="0.3">
      <c r="A667" s="19">
        <v>45591</v>
      </c>
      <c r="B667" t="s">
        <v>675</v>
      </c>
      <c r="C667" t="s">
        <v>742</v>
      </c>
      <c r="D667" t="s">
        <v>744</v>
      </c>
      <c r="E667" t="s">
        <v>808</v>
      </c>
      <c r="F667" t="s">
        <v>802</v>
      </c>
      <c r="G667" t="s">
        <v>813</v>
      </c>
      <c r="H667">
        <v>0</v>
      </c>
      <c r="I667" s="20">
        <v>268486</v>
      </c>
      <c r="J667" s="21">
        <v>4</v>
      </c>
      <c r="K667" s="20">
        <v>296021</v>
      </c>
      <c r="L667" s="20">
        <v>1073944</v>
      </c>
      <c r="M667" s="20">
        <v>1184084</v>
      </c>
      <c r="N667" s="20">
        <v>110140</v>
      </c>
    </row>
    <row r="668" spans="1:14" x14ac:dyDescent="0.3">
      <c r="A668" s="19">
        <v>45592</v>
      </c>
      <c r="B668" t="s">
        <v>676</v>
      </c>
      <c r="C668" t="s">
        <v>742</v>
      </c>
      <c r="D668" t="s">
        <v>744</v>
      </c>
      <c r="E668" t="s">
        <v>808</v>
      </c>
      <c r="F668" t="s">
        <v>810</v>
      </c>
      <c r="G668" t="s">
        <v>809</v>
      </c>
      <c r="H668">
        <v>0</v>
      </c>
      <c r="I668" s="20">
        <v>205311</v>
      </c>
      <c r="J668" s="21">
        <v>5</v>
      </c>
      <c r="K668" s="20">
        <v>250253</v>
      </c>
      <c r="L668" s="20">
        <v>1026555</v>
      </c>
      <c r="M668" s="20">
        <v>1251265</v>
      </c>
      <c r="N668" s="20">
        <v>224710</v>
      </c>
    </row>
    <row r="669" spans="1:14" x14ac:dyDescent="0.3">
      <c r="A669" s="19">
        <v>45593</v>
      </c>
      <c r="B669" t="s">
        <v>677</v>
      </c>
      <c r="C669" t="s">
        <v>742</v>
      </c>
      <c r="D669" t="s">
        <v>745</v>
      </c>
      <c r="E669" t="s">
        <v>801</v>
      </c>
      <c r="F669" t="s">
        <v>805</v>
      </c>
      <c r="G669" t="s">
        <v>813</v>
      </c>
      <c r="H669">
        <v>0</v>
      </c>
      <c r="I669" s="20">
        <v>102915</v>
      </c>
      <c r="J669" s="21">
        <v>4</v>
      </c>
      <c r="K669" s="20">
        <v>119399</v>
      </c>
      <c r="L669" s="20">
        <v>411660</v>
      </c>
      <c r="M669" s="20">
        <v>477596</v>
      </c>
      <c r="N669" s="20">
        <v>65936</v>
      </c>
    </row>
    <row r="670" spans="1:14" x14ac:dyDescent="0.3">
      <c r="A670" s="19">
        <v>45594</v>
      </c>
      <c r="B670" t="s">
        <v>678</v>
      </c>
      <c r="C670" t="s">
        <v>743</v>
      </c>
      <c r="D670" t="s">
        <v>745</v>
      </c>
      <c r="E670" t="s">
        <v>808</v>
      </c>
      <c r="F670" t="s">
        <v>805</v>
      </c>
      <c r="G670" t="s">
        <v>815</v>
      </c>
      <c r="H670">
        <v>0</v>
      </c>
      <c r="I670" s="20">
        <v>201161</v>
      </c>
      <c r="J670" s="21">
        <v>7</v>
      </c>
      <c r="K670" s="20">
        <v>223106</v>
      </c>
      <c r="L670" s="20">
        <v>1408127</v>
      </c>
      <c r="M670" s="20">
        <v>1561742</v>
      </c>
      <c r="N670" s="20">
        <v>153615</v>
      </c>
    </row>
    <row r="671" spans="1:14" x14ac:dyDescent="0.3">
      <c r="A671" s="19">
        <v>45595</v>
      </c>
      <c r="B671" t="s">
        <v>679</v>
      </c>
      <c r="C671" t="s">
        <v>743</v>
      </c>
      <c r="D671" t="s">
        <v>744</v>
      </c>
      <c r="E671" t="s">
        <v>808</v>
      </c>
      <c r="F671" t="s">
        <v>802</v>
      </c>
      <c r="G671" t="s">
        <v>807</v>
      </c>
      <c r="H671">
        <v>0</v>
      </c>
      <c r="I671" s="20">
        <v>159891</v>
      </c>
      <c r="J671" s="21">
        <v>6</v>
      </c>
      <c r="K671" s="20">
        <v>186587</v>
      </c>
      <c r="L671" s="20">
        <v>959346</v>
      </c>
      <c r="M671" s="20">
        <v>1119522</v>
      </c>
      <c r="N671" s="20">
        <v>160176</v>
      </c>
    </row>
    <row r="672" spans="1:14" x14ac:dyDescent="0.3">
      <c r="A672" s="19">
        <v>45596</v>
      </c>
      <c r="B672" t="s">
        <v>680</v>
      </c>
      <c r="C672" t="s">
        <v>742</v>
      </c>
      <c r="D672" t="s">
        <v>744</v>
      </c>
      <c r="E672" t="s">
        <v>801</v>
      </c>
      <c r="F672" t="s">
        <v>810</v>
      </c>
      <c r="G672" t="s">
        <v>809</v>
      </c>
      <c r="H672">
        <v>0</v>
      </c>
      <c r="I672" s="20">
        <v>160972</v>
      </c>
      <c r="J672" s="21">
        <v>5</v>
      </c>
      <c r="K672" s="20">
        <v>193971</v>
      </c>
      <c r="L672" s="20">
        <v>804860</v>
      </c>
      <c r="M672" s="20">
        <v>969855</v>
      </c>
      <c r="N672" s="20">
        <v>164995</v>
      </c>
    </row>
    <row r="673" spans="1:14" x14ac:dyDescent="0.3">
      <c r="A673" s="19">
        <v>45597</v>
      </c>
      <c r="B673" t="s">
        <v>681</v>
      </c>
      <c r="C673" t="s">
        <v>742</v>
      </c>
      <c r="D673" t="s">
        <v>744</v>
      </c>
      <c r="E673" t="s">
        <v>801</v>
      </c>
      <c r="F673" t="s">
        <v>805</v>
      </c>
      <c r="G673" t="s">
        <v>817</v>
      </c>
      <c r="H673">
        <v>0</v>
      </c>
      <c r="I673" s="20">
        <v>163072</v>
      </c>
      <c r="J673" s="21">
        <v>2</v>
      </c>
      <c r="K673" s="20">
        <v>196977</v>
      </c>
      <c r="L673" s="20">
        <v>326144</v>
      </c>
      <c r="M673" s="20">
        <v>393954</v>
      </c>
      <c r="N673" s="20">
        <v>67810</v>
      </c>
    </row>
    <row r="674" spans="1:14" x14ac:dyDescent="0.3">
      <c r="A674" s="19">
        <v>45598</v>
      </c>
      <c r="B674" t="s">
        <v>682</v>
      </c>
      <c r="C674" t="s">
        <v>742</v>
      </c>
      <c r="D674" t="s">
        <v>744</v>
      </c>
      <c r="E674" t="s">
        <v>808</v>
      </c>
      <c r="F674" t="s">
        <v>802</v>
      </c>
      <c r="G674" t="s">
        <v>804</v>
      </c>
      <c r="H674">
        <v>0</v>
      </c>
      <c r="I674" s="20">
        <v>91803</v>
      </c>
      <c r="J674" s="21">
        <v>8</v>
      </c>
      <c r="K674" s="20">
        <v>107655</v>
      </c>
      <c r="L674" s="20">
        <v>734424</v>
      </c>
      <c r="M674" s="20">
        <v>861240</v>
      </c>
      <c r="N674" s="20">
        <v>126816</v>
      </c>
    </row>
    <row r="675" spans="1:14" x14ac:dyDescent="0.3">
      <c r="A675" s="19">
        <v>45599</v>
      </c>
      <c r="B675" t="s">
        <v>683</v>
      </c>
      <c r="C675" t="s">
        <v>742</v>
      </c>
      <c r="D675" t="s">
        <v>745</v>
      </c>
      <c r="E675" t="s">
        <v>808</v>
      </c>
      <c r="F675" t="s">
        <v>810</v>
      </c>
      <c r="G675" t="s">
        <v>817</v>
      </c>
      <c r="H675">
        <v>0</v>
      </c>
      <c r="I675" s="20">
        <v>94436</v>
      </c>
      <c r="J675" s="21">
        <v>7</v>
      </c>
      <c r="K675" s="20">
        <v>106078</v>
      </c>
      <c r="L675" s="20">
        <v>661052</v>
      </c>
      <c r="M675" s="20">
        <v>742546</v>
      </c>
      <c r="N675" s="20">
        <v>81494</v>
      </c>
    </row>
    <row r="676" spans="1:14" x14ac:dyDescent="0.3">
      <c r="A676" s="19">
        <v>45600</v>
      </c>
      <c r="B676" t="s">
        <v>684</v>
      </c>
      <c r="C676" t="s">
        <v>742</v>
      </c>
      <c r="D676" t="s">
        <v>744</v>
      </c>
      <c r="E676" t="s">
        <v>801</v>
      </c>
      <c r="F676" t="s">
        <v>805</v>
      </c>
      <c r="G676" t="s">
        <v>815</v>
      </c>
      <c r="H676">
        <v>0</v>
      </c>
      <c r="I676" s="20">
        <v>227616</v>
      </c>
      <c r="J676" s="21">
        <v>8</v>
      </c>
      <c r="K676" s="20">
        <v>277150</v>
      </c>
      <c r="L676" s="20">
        <v>1820928</v>
      </c>
      <c r="M676" s="20">
        <v>2217200</v>
      </c>
      <c r="N676" s="20">
        <v>396272</v>
      </c>
    </row>
    <row r="677" spans="1:14" x14ac:dyDescent="0.3">
      <c r="A677" s="19">
        <v>45601</v>
      </c>
      <c r="B677" t="s">
        <v>685</v>
      </c>
      <c r="C677" t="s">
        <v>742</v>
      </c>
      <c r="D677" t="s">
        <v>744</v>
      </c>
      <c r="E677" t="s">
        <v>812</v>
      </c>
      <c r="F677" t="s">
        <v>805</v>
      </c>
      <c r="G677" t="s">
        <v>819</v>
      </c>
      <c r="H677">
        <v>0</v>
      </c>
      <c r="I677" s="20">
        <v>117303</v>
      </c>
      <c r="J677" s="21">
        <v>7</v>
      </c>
      <c r="K677" s="20">
        <v>136453</v>
      </c>
      <c r="L677" s="20">
        <v>821121</v>
      </c>
      <c r="M677" s="20">
        <v>955171</v>
      </c>
      <c r="N677" s="20">
        <v>134050</v>
      </c>
    </row>
    <row r="678" spans="1:14" x14ac:dyDescent="0.3">
      <c r="A678" s="19">
        <v>45602</v>
      </c>
      <c r="B678" t="s">
        <v>686</v>
      </c>
      <c r="C678" t="s">
        <v>743</v>
      </c>
      <c r="D678" t="s">
        <v>745</v>
      </c>
      <c r="E678" t="s">
        <v>812</v>
      </c>
      <c r="F678" t="s">
        <v>802</v>
      </c>
      <c r="G678" t="s">
        <v>806</v>
      </c>
      <c r="H678">
        <v>0</v>
      </c>
      <c r="I678" s="20">
        <v>270476</v>
      </c>
      <c r="J678" s="21">
        <v>2</v>
      </c>
      <c r="K678" s="20">
        <v>329027</v>
      </c>
      <c r="L678" s="20">
        <v>540952</v>
      </c>
      <c r="M678" s="20">
        <v>658054</v>
      </c>
      <c r="N678" s="20">
        <v>117102</v>
      </c>
    </row>
    <row r="679" spans="1:14" x14ac:dyDescent="0.3">
      <c r="A679" s="19">
        <v>45603</v>
      </c>
      <c r="B679" t="s">
        <v>687</v>
      </c>
      <c r="C679" t="s">
        <v>743</v>
      </c>
      <c r="D679" t="s">
        <v>745</v>
      </c>
      <c r="E679" t="s">
        <v>801</v>
      </c>
      <c r="F679" t="s">
        <v>802</v>
      </c>
      <c r="G679" t="s">
        <v>821</v>
      </c>
      <c r="H679">
        <v>0</v>
      </c>
      <c r="I679" s="20">
        <v>60198</v>
      </c>
      <c r="J679" s="21">
        <v>6</v>
      </c>
      <c r="K679" s="20">
        <v>72562</v>
      </c>
      <c r="L679" s="20">
        <v>361188</v>
      </c>
      <c r="M679" s="20">
        <v>435372</v>
      </c>
      <c r="N679" s="20">
        <v>74184</v>
      </c>
    </row>
    <row r="680" spans="1:14" x14ac:dyDescent="0.3">
      <c r="A680" s="19">
        <v>45604</v>
      </c>
      <c r="B680" t="s">
        <v>688</v>
      </c>
      <c r="C680" t="s">
        <v>742</v>
      </c>
      <c r="D680" t="s">
        <v>744</v>
      </c>
      <c r="E680" t="s">
        <v>801</v>
      </c>
      <c r="F680" t="s">
        <v>810</v>
      </c>
      <c r="G680" t="s">
        <v>809</v>
      </c>
      <c r="H680">
        <v>0</v>
      </c>
      <c r="I680" s="20">
        <v>196786</v>
      </c>
      <c r="J680" s="21">
        <v>5</v>
      </c>
      <c r="K680" s="20">
        <v>226888</v>
      </c>
      <c r="L680" s="20">
        <v>983930</v>
      </c>
      <c r="M680" s="20">
        <v>1134440</v>
      </c>
      <c r="N680" s="20">
        <v>150510</v>
      </c>
    </row>
    <row r="681" spans="1:14" x14ac:dyDescent="0.3">
      <c r="A681" s="19">
        <v>45605</v>
      </c>
      <c r="B681" t="s">
        <v>689</v>
      </c>
      <c r="C681" t="s">
        <v>743</v>
      </c>
      <c r="D681" t="s">
        <v>745</v>
      </c>
      <c r="E681" t="s">
        <v>812</v>
      </c>
      <c r="F681" t="s">
        <v>810</v>
      </c>
      <c r="G681" t="s">
        <v>822</v>
      </c>
      <c r="H681">
        <v>0</v>
      </c>
      <c r="I681" s="20">
        <v>87226</v>
      </c>
      <c r="J681" s="21">
        <v>6</v>
      </c>
      <c r="K681" s="20">
        <v>100636</v>
      </c>
      <c r="L681" s="20">
        <v>523356</v>
      </c>
      <c r="M681" s="20">
        <v>603816</v>
      </c>
      <c r="N681" s="20">
        <v>80460</v>
      </c>
    </row>
    <row r="682" spans="1:14" x14ac:dyDescent="0.3">
      <c r="A682" s="19">
        <v>45606</v>
      </c>
      <c r="B682" t="s">
        <v>690</v>
      </c>
      <c r="C682" t="s">
        <v>743</v>
      </c>
      <c r="D682" t="s">
        <v>745</v>
      </c>
      <c r="E682" t="s">
        <v>801</v>
      </c>
      <c r="F682" t="s">
        <v>802</v>
      </c>
      <c r="G682" t="s">
        <v>807</v>
      </c>
      <c r="H682">
        <v>0</v>
      </c>
      <c r="I682" s="20">
        <v>146504</v>
      </c>
      <c r="J682" s="21">
        <v>4</v>
      </c>
      <c r="K682" s="20">
        <v>168395</v>
      </c>
      <c r="L682" s="20">
        <v>586016</v>
      </c>
      <c r="M682" s="20">
        <v>673580</v>
      </c>
      <c r="N682" s="20">
        <v>87564</v>
      </c>
    </row>
    <row r="683" spans="1:14" x14ac:dyDescent="0.3">
      <c r="A683" s="19">
        <v>45607</v>
      </c>
      <c r="B683" t="s">
        <v>691</v>
      </c>
      <c r="C683" t="s">
        <v>743</v>
      </c>
      <c r="D683" t="s">
        <v>744</v>
      </c>
      <c r="E683" t="s">
        <v>812</v>
      </c>
      <c r="F683" t="s">
        <v>810</v>
      </c>
      <c r="G683" t="s">
        <v>824</v>
      </c>
      <c r="H683">
        <v>0.06</v>
      </c>
      <c r="I683" s="20">
        <v>52020</v>
      </c>
      <c r="J683" s="21">
        <v>3</v>
      </c>
      <c r="K683" s="20">
        <v>62212</v>
      </c>
      <c r="L683" s="20">
        <v>156060</v>
      </c>
      <c r="M683" s="20">
        <v>175437.84</v>
      </c>
      <c r="N683" s="20">
        <v>19377.839999999997</v>
      </c>
    </row>
    <row r="684" spans="1:14" x14ac:dyDescent="0.3">
      <c r="A684" s="19">
        <v>45608</v>
      </c>
      <c r="B684" t="s">
        <v>692</v>
      </c>
      <c r="C684" t="s">
        <v>743</v>
      </c>
      <c r="D684" t="s">
        <v>744</v>
      </c>
      <c r="E684" t="s">
        <v>812</v>
      </c>
      <c r="F684" t="s">
        <v>802</v>
      </c>
      <c r="G684" t="s">
        <v>814</v>
      </c>
      <c r="H684">
        <v>0</v>
      </c>
      <c r="I684" s="20">
        <v>132732</v>
      </c>
      <c r="J684" s="21">
        <v>3</v>
      </c>
      <c r="K684" s="20">
        <v>154259</v>
      </c>
      <c r="L684" s="20">
        <v>398196</v>
      </c>
      <c r="M684" s="20">
        <v>462777</v>
      </c>
      <c r="N684" s="20">
        <v>64581</v>
      </c>
    </row>
    <row r="685" spans="1:14" x14ac:dyDescent="0.3">
      <c r="A685" s="19">
        <v>45609</v>
      </c>
      <c r="B685" t="s">
        <v>693</v>
      </c>
      <c r="C685" t="s">
        <v>743</v>
      </c>
      <c r="D685" t="s">
        <v>744</v>
      </c>
      <c r="E685" t="s">
        <v>812</v>
      </c>
      <c r="F685" t="s">
        <v>805</v>
      </c>
      <c r="G685" t="s">
        <v>818</v>
      </c>
      <c r="H685">
        <v>0</v>
      </c>
      <c r="I685" s="20">
        <v>249408</v>
      </c>
      <c r="J685" s="21">
        <v>8</v>
      </c>
      <c r="K685" s="20">
        <v>298729</v>
      </c>
      <c r="L685" s="20">
        <v>1995264</v>
      </c>
      <c r="M685" s="20">
        <v>2389832</v>
      </c>
      <c r="N685" s="20">
        <v>394568</v>
      </c>
    </row>
    <row r="686" spans="1:14" x14ac:dyDescent="0.3">
      <c r="A686" s="19">
        <v>45610</v>
      </c>
      <c r="B686" t="s">
        <v>694</v>
      </c>
      <c r="C686" t="s">
        <v>743</v>
      </c>
      <c r="D686" t="s">
        <v>744</v>
      </c>
      <c r="E686" t="s">
        <v>801</v>
      </c>
      <c r="F686" t="s">
        <v>805</v>
      </c>
      <c r="G686" t="s">
        <v>806</v>
      </c>
      <c r="H686">
        <v>0</v>
      </c>
      <c r="I686" s="20">
        <v>314817</v>
      </c>
      <c r="J686" s="21">
        <v>6</v>
      </c>
      <c r="K686" s="20">
        <v>369757</v>
      </c>
      <c r="L686" s="20">
        <v>1888902</v>
      </c>
      <c r="M686" s="20">
        <v>2218542</v>
      </c>
      <c r="N686" s="20">
        <v>329640</v>
      </c>
    </row>
    <row r="687" spans="1:14" x14ac:dyDescent="0.3">
      <c r="A687" s="19">
        <v>45611</v>
      </c>
      <c r="B687" t="s">
        <v>695</v>
      </c>
      <c r="C687" t="s">
        <v>742</v>
      </c>
      <c r="D687" t="s">
        <v>744</v>
      </c>
      <c r="E687" t="s">
        <v>801</v>
      </c>
      <c r="F687" t="s">
        <v>805</v>
      </c>
      <c r="G687" t="s">
        <v>815</v>
      </c>
      <c r="H687">
        <v>0</v>
      </c>
      <c r="I687" s="20">
        <v>87872</v>
      </c>
      <c r="J687" s="21">
        <v>3</v>
      </c>
      <c r="K687" s="20">
        <v>103755</v>
      </c>
      <c r="L687" s="20">
        <v>263616</v>
      </c>
      <c r="M687" s="20">
        <v>311265</v>
      </c>
      <c r="N687" s="20">
        <v>47649</v>
      </c>
    </row>
    <row r="688" spans="1:14" x14ac:dyDescent="0.3">
      <c r="A688" s="19">
        <v>45612</v>
      </c>
      <c r="B688" t="s">
        <v>696</v>
      </c>
      <c r="C688" t="s">
        <v>743</v>
      </c>
      <c r="D688" t="s">
        <v>745</v>
      </c>
      <c r="E688" t="s">
        <v>801</v>
      </c>
      <c r="F688" t="s">
        <v>810</v>
      </c>
      <c r="G688" t="s">
        <v>814</v>
      </c>
      <c r="H688">
        <v>0</v>
      </c>
      <c r="I688" s="20">
        <v>110088</v>
      </c>
      <c r="J688" s="21">
        <v>6</v>
      </c>
      <c r="K688" s="20">
        <v>131937</v>
      </c>
      <c r="L688" s="20">
        <v>660528</v>
      </c>
      <c r="M688" s="20">
        <v>791622</v>
      </c>
      <c r="N688" s="20">
        <v>131094</v>
      </c>
    </row>
    <row r="689" spans="1:14" x14ac:dyDescent="0.3">
      <c r="A689" s="19">
        <v>45613</v>
      </c>
      <c r="B689" t="s">
        <v>697</v>
      </c>
      <c r="C689" t="s">
        <v>743</v>
      </c>
      <c r="D689" t="s">
        <v>745</v>
      </c>
      <c r="E689" t="s">
        <v>801</v>
      </c>
      <c r="F689" t="s">
        <v>805</v>
      </c>
      <c r="G689" t="s">
        <v>809</v>
      </c>
      <c r="H689">
        <v>0</v>
      </c>
      <c r="I689" s="20">
        <v>188299</v>
      </c>
      <c r="J689" s="21">
        <v>4</v>
      </c>
      <c r="K689" s="20">
        <v>211156</v>
      </c>
      <c r="L689" s="20">
        <v>753196</v>
      </c>
      <c r="M689" s="20">
        <v>844624</v>
      </c>
      <c r="N689" s="20">
        <v>91428</v>
      </c>
    </row>
    <row r="690" spans="1:14" x14ac:dyDescent="0.3">
      <c r="A690" s="19">
        <v>45614</v>
      </c>
      <c r="B690" t="s">
        <v>698</v>
      </c>
      <c r="C690" t="s">
        <v>743</v>
      </c>
      <c r="D690" t="s">
        <v>745</v>
      </c>
      <c r="E690" t="s">
        <v>808</v>
      </c>
      <c r="F690" t="s">
        <v>810</v>
      </c>
      <c r="G690" t="s">
        <v>815</v>
      </c>
      <c r="H690">
        <v>0</v>
      </c>
      <c r="I690" s="20">
        <v>201628</v>
      </c>
      <c r="J690" s="21">
        <v>6</v>
      </c>
      <c r="K690" s="20">
        <v>225483</v>
      </c>
      <c r="L690" s="20">
        <v>1209768</v>
      </c>
      <c r="M690" s="20">
        <v>1352898</v>
      </c>
      <c r="N690" s="20">
        <v>143130</v>
      </c>
    </row>
    <row r="691" spans="1:14" x14ac:dyDescent="0.3">
      <c r="A691" s="19">
        <v>45615</v>
      </c>
      <c r="B691" t="s">
        <v>699</v>
      </c>
      <c r="C691" t="s">
        <v>743</v>
      </c>
      <c r="D691" t="s">
        <v>745</v>
      </c>
      <c r="E691" t="s">
        <v>808</v>
      </c>
      <c r="F691" t="s">
        <v>805</v>
      </c>
      <c r="G691" t="s">
        <v>813</v>
      </c>
      <c r="H691">
        <v>0</v>
      </c>
      <c r="I691" s="20">
        <v>276751</v>
      </c>
      <c r="J691" s="21">
        <v>5</v>
      </c>
      <c r="K691" s="20">
        <v>321731</v>
      </c>
      <c r="L691" s="20">
        <v>1383755</v>
      </c>
      <c r="M691" s="20">
        <v>1608655</v>
      </c>
      <c r="N691" s="20">
        <v>224900</v>
      </c>
    </row>
    <row r="692" spans="1:14" x14ac:dyDescent="0.3">
      <c r="A692" s="19">
        <v>45616</v>
      </c>
      <c r="B692" t="s">
        <v>700</v>
      </c>
      <c r="C692" t="s">
        <v>743</v>
      </c>
      <c r="D692" t="s">
        <v>744</v>
      </c>
      <c r="E692" t="s">
        <v>812</v>
      </c>
      <c r="F692" t="s">
        <v>802</v>
      </c>
      <c r="G692" t="s">
        <v>809</v>
      </c>
      <c r="H692">
        <v>0</v>
      </c>
      <c r="I692" s="20">
        <v>112973</v>
      </c>
      <c r="J692" s="21">
        <v>6</v>
      </c>
      <c r="K692" s="20">
        <v>126718</v>
      </c>
      <c r="L692" s="20">
        <v>677838</v>
      </c>
      <c r="M692" s="20">
        <v>760308</v>
      </c>
      <c r="N692" s="20">
        <v>82470</v>
      </c>
    </row>
    <row r="693" spans="1:14" x14ac:dyDescent="0.3">
      <c r="A693" s="19">
        <v>45617</v>
      </c>
      <c r="B693" t="s">
        <v>701</v>
      </c>
      <c r="C693" t="s">
        <v>743</v>
      </c>
      <c r="D693" t="s">
        <v>744</v>
      </c>
      <c r="E693" t="s">
        <v>812</v>
      </c>
      <c r="F693" t="s">
        <v>802</v>
      </c>
      <c r="G693" t="s">
        <v>809</v>
      </c>
      <c r="H693">
        <v>0</v>
      </c>
      <c r="I693" s="20">
        <v>129832</v>
      </c>
      <c r="J693" s="21">
        <v>6</v>
      </c>
      <c r="K693" s="20">
        <v>155745</v>
      </c>
      <c r="L693" s="20">
        <v>778992</v>
      </c>
      <c r="M693" s="20">
        <v>934470</v>
      </c>
      <c r="N693" s="20">
        <v>155478</v>
      </c>
    </row>
    <row r="694" spans="1:14" x14ac:dyDescent="0.3">
      <c r="A694" s="19">
        <v>45618</v>
      </c>
      <c r="B694" t="s">
        <v>702</v>
      </c>
      <c r="C694" t="s">
        <v>742</v>
      </c>
      <c r="D694" t="s">
        <v>745</v>
      </c>
      <c r="E694" t="s">
        <v>801</v>
      </c>
      <c r="F694" t="s">
        <v>810</v>
      </c>
      <c r="G694" t="s">
        <v>811</v>
      </c>
      <c r="H694">
        <v>0</v>
      </c>
      <c r="I694" s="20">
        <v>182956</v>
      </c>
      <c r="J694" s="21">
        <v>7</v>
      </c>
      <c r="K694" s="20">
        <v>212134</v>
      </c>
      <c r="L694" s="20">
        <v>1280692</v>
      </c>
      <c r="M694" s="20">
        <v>1484938</v>
      </c>
      <c r="N694" s="20">
        <v>204246</v>
      </c>
    </row>
    <row r="695" spans="1:14" x14ac:dyDescent="0.3">
      <c r="A695" s="19">
        <v>45619</v>
      </c>
      <c r="B695" t="s">
        <v>703</v>
      </c>
      <c r="C695" t="s">
        <v>742</v>
      </c>
      <c r="D695" t="s">
        <v>744</v>
      </c>
      <c r="E695" t="s">
        <v>801</v>
      </c>
      <c r="F695" t="s">
        <v>802</v>
      </c>
      <c r="G695" t="s">
        <v>817</v>
      </c>
      <c r="H695">
        <v>0</v>
      </c>
      <c r="I695" s="20">
        <v>157597</v>
      </c>
      <c r="J695" s="21">
        <v>4</v>
      </c>
      <c r="K695" s="20">
        <v>175791</v>
      </c>
      <c r="L695" s="20">
        <v>630388</v>
      </c>
      <c r="M695" s="20">
        <v>703164</v>
      </c>
      <c r="N695" s="20">
        <v>72776</v>
      </c>
    </row>
    <row r="696" spans="1:14" x14ac:dyDescent="0.3">
      <c r="A696" s="19">
        <v>45620</v>
      </c>
      <c r="B696" t="s">
        <v>704</v>
      </c>
      <c r="C696" t="s">
        <v>742</v>
      </c>
      <c r="D696" t="s">
        <v>745</v>
      </c>
      <c r="E696" t="s">
        <v>812</v>
      </c>
      <c r="F696" t="s">
        <v>810</v>
      </c>
      <c r="G696" t="s">
        <v>824</v>
      </c>
      <c r="H696">
        <v>0.05</v>
      </c>
      <c r="I696" s="20">
        <v>91090</v>
      </c>
      <c r="J696" s="21">
        <v>6</v>
      </c>
      <c r="K696" s="20">
        <v>109356</v>
      </c>
      <c r="L696" s="20">
        <v>546540</v>
      </c>
      <c r="M696" s="20">
        <v>623329.19999999995</v>
      </c>
      <c r="N696" s="20">
        <v>76789.199999999953</v>
      </c>
    </row>
    <row r="697" spans="1:14" x14ac:dyDescent="0.3">
      <c r="A697" s="19">
        <v>45621</v>
      </c>
      <c r="B697" t="s">
        <v>705</v>
      </c>
      <c r="C697" t="s">
        <v>742</v>
      </c>
      <c r="D697" t="s">
        <v>745</v>
      </c>
      <c r="E697" t="s">
        <v>812</v>
      </c>
      <c r="F697" t="s">
        <v>802</v>
      </c>
      <c r="G697" t="s">
        <v>823</v>
      </c>
      <c r="H697">
        <v>0</v>
      </c>
      <c r="I697" s="20">
        <v>147308</v>
      </c>
      <c r="J697" s="21">
        <v>6</v>
      </c>
      <c r="K697" s="20">
        <v>167669</v>
      </c>
      <c r="L697" s="20">
        <v>883848</v>
      </c>
      <c r="M697" s="20">
        <v>1006014</v>
      </c>
      <c r="N697" s="20">
        <v>122166</v>
      </c>
    </row>
    <row r="698" spans="1:14" x14ac:dyDescent="0.3">
      <c r="A698" s="19">
        <v>45622</v>
      </c>
      <c r="B698" t="s">
        <v>706</v>
      </c>
      <c r="C698" t="s">
        <v>742</v>
      </c>
      <c r="D698" t="s">
        <v>744</v>
      </c>
      <c r="E698" t="s">
        <v>812</v>
      </c>
      <c r="F698" t="s">
        <v>810</v>
      </c>
      <c r="G698" t="s">
        <v>807</v>
      </c>
      <c r="H698">
        <v>0</v>
      </c>
      <c r="I698" s="20">
        <v>359458</v>
      </c>
      <c r="J698" s="21">
        <v>1</v>
      </c>
      <c r="K698" s="20">
        <v>403834</v>
      </c>
      <c r="L698" s="20">
        <v>359458</v>
      </c>
      <c r="M698" s="20">
        <v>403834</v>
      </c>
      <c r="N698" s="20">
        <v>44376</v>
      </c>
    </row>
    <row r="699" spans="1:14" x14ac:dyDescent="0.3">
      <c r="A699" s="19">
        <v>45623</v>
      </c>
      <c r="B699" t="s">
        <v>707</v>
      </c>
      <c r="C699" t="s">
        <v>743</v>
      </c>
      <c r="D699" t="s">
        <v>744</v>
      </c>
      <c r="E699" t="s">
        <v>808</v>
      </c>
      <c r="F699" t="s">
        <v>810</v>
      </c>
      <c r="G699" t="s">
        <v>823</v>
      </c>
      <c r="H699">
        <v>0</v>
      </c>
      <c r="I699" s="20">
        <v>158365</v>
      </c>
      <c r="J699" s="21">
        <v>1</v>
      </c>
      <c r="K699" s="20">
        <v>191514</v>
      </c>
      <c r="L699" s="20">
        <v>158365</v>
      </c>
      <c r="M699" s="20">
        <v>191514</v>
      </c>
      <c r="N699" s="20">
        <v>33149</v>
      </c>
    </row>
    <row r="700" spans="1:14" x14ac:dyDescent="0.3">
      <c r="A700" s="19">
        <v>45624</v>
      </c>
      <c r="B700" t="s">
        <v>708</v>
      </c>
      <c r="C700" t="s">
        <v>742</v>
      </c>
      <c r="D700" t="s">
        <v>744</v>
      </c>
      <c r="E700" t="s">
        <v>801</v>
      </c>
      <c r="F700" t="s">
        <v>802</v>
      </c>
      <c r="G700" t="s">
        <v>816</v>
      </c>
      <c r="H700">
        <v>0</v>
      </c>
      <c r="I700" s="20">
        <v>255313</v>
      </c>
      <c r="J700" s="21">
        <v>5</v>
      </c>
      <c r="K700" s="20">
        <v>289544</v>
      </c>
      <c r="L700" s="20">
        <v>1276565</v>
      </c>
      <c r="M700" s="20">
        <v>1447720</v>
      </c>
      <c r="N700" s="20">
        <v>171155</v>
      </c>
    </row>
    <row r="701" spans="1:14" x14ac:dyDescent="0.3">
      <c r="A701" s="19">
        <v>45625</v>
      </c>
      <c r="B701" t="s">
        <v>709</v>
      </c>
      <c r="C701" t="s">
        <v>743</v>
      </c>
      <c r="D701" t="s">
        <v>745</v>
      </c>
      <c r="E701" t="s">
        <v>801</v>
      </c>
      <c r="F701" t="s">
        <v>805</v>
      </c>
      <c r="G701" t="s">
        <v>809</v>
      </c>
      <c r="H701">
        <v>0</v>
      </c>
      <c r="I701" s="20">
        <v>190346</v>
      </c>
      <c r="J701" s="21">
        <v>4</v>
      </c>
      <c r="K701" s="20">
        <v>228453</v>
      </c>
      <c r="L701" s="20">
        <v>761384</v>
      </c>
      <c r="M701" s="20">
        <v>913812</v>
      </c>
      <c r="N701" s="20">
        <v>152428</v>
      </c>
    </row>
    <row r="702" spans="1:14" x14ac:dyDescent="0.3">
      <c r="A702" s="19">
        <v>45626</v>
      </c>
      <c r="B702" t="s">
        <v>710</v>
      </c>
      <c r="C702" t="s">
        <v>742</v>
      </c>
      <c r="D702" t="s">
        <v>744</v>
      </c>
      <c r="E702" t="s">
        <v>812</v>
      </c>
      <c r="F702" t="s">
        <v>802</v>
      </c>
      <c r="G702" t="s">
        <v>823</v>
      </c>
      <c r="H702">
        <v>0</v>
      </c>
      <c r="I702" s="20">
        <v>134095</v>
      </c>
      <c r="J702" s="21">
        <v>5</v>
      </c>
      <c r="K702" s="20">
        <v>162778</v>
      </c>
      <c r="L702" s="20">
        <v>670475</v>
      </c>
      <c r="M702" s="20">
        <v>813890</v>
      </c>
      <c r="N702" s="20">
        <v>143415</v>
      </c>
    </row>
    <row r="703" spans="1:14" x14ac:dyDescent="0.3">
      <c r="A703" s="19">
        <v>45627</v>
      </c>
      <c r="B703" t="s">
        <v>711</v>
      </c>
      <c r="C703" t="s">
        <v>743</v>
      </c>
      <c r="D703" t="s">
        <v>745</v>
      </c>
      <c r="E703" t="s">
        <v>801</v>
      </c>
      <c r="F703" t="s">
        <v>810</v>
      </c>
      <c r="G703" t="s">
        <v>804</v>
      </c>
      <c r="H703">
        <v>0</v>
      </c>
      <c r="I703" s="20">
        <v>59842</v>
      </c>
      <c r="J703" s="21">
        <v>5</v>
      </c>
      <c r="K703" s="20">
        <v>72920</v>
      </c>
      <c r="L703" s="20">
        <v>299210</v>
      </c>
      <c r="M703" s="20">
        <v>364600</v>
      </c>
      <c r="N703" s="20">
        <v>65390</v>
      </c>
    </row>
    <row r="704" spans="1:14" x14ac:dyDescent="0.3">
      <c r="A704" s="19">
        <v>45628</v>
      </c>
      <c r="B704" t="s">
        <v>712</v>
      </c>
      <c r="C704" t="s">
        <v>743</v>
      </c>
      <c r="D704" t="s">
        <v>745</v>
      </c>
      <c r="E704" t="s">
        <v>801</v>
      </c>
      <c r="F704" t="s">
        <v>802</v>
      </c>
      <c r="G704" t="s">
        <v>817</v>
      </c>
      <c r="H704">
        <v>0</v>
      </c>
      <c r="I704" s="20">
        <v>163253</v>
      </c>
      <c r="J704" s="21">
        <v>7</v>
      </c>
      <c r="K704" s="20">
        <v>198832</v>
      </c>
      <c r="L704" s="20">
        <v>1142771</v>
      </c>
      <c r="M704" s="20">
        <v>1391824</v>
      </c>
      <c r="N704" s="20">
        <v>249053</v>
      </c>
    </row>
    <row r="705" spans="1:14" x14ac:dyDescent="0.3">
      <c r="A705" s="19">
        <v>45629</v>
      </c>
      <c r="B705" t="s">
        <v>713</v>
      </c>
      <c r="C705" t="s">
        <v>743</v>
      </c>
      <c r="D705" t="s">
        <v>745</v>
      </c>
      <c r="E705" t="s">
        <v>801</v>
      </c>
      <c r="F705" t="s">
        <v>802</v>
      </c>
      <c r="G705" t="s">
        <v>818</v>
      </c>
      <c r="H705">
        <v>0</v>
      </c>
      <c r="I705" s="20">
        <v>286168</v>
      </c>
      <c r="J705" s="21">
        <v>3</v>
      </c>
      <c r="K705" s="20">
        <v>330508</v>
      </c>
      <c r="L705" s="20">
        <v>858504</v>
      </c>
      <c r="M705" s="20">
        <v>991524</v>
      </c>
      <c r="N705" s="20">
        <v>133020</v>
      </c>
    </row>
    <row r="706" spans="1:14" x14ac:dyDescent="0.3">
      <c r="A706" s="19">
        <v>45630</v>
      </c>
      <c r="B706" t="s">
        <v>714</v>
      </c>
      <c r="C706" t="s">
        <v>742</v>
      </c>
      <c r="D706" t="s">
        <v>744</v>
      </c>
      <c r="E706" t="s">
        <v>812</v>
      </c>
      <c r="F706" t="s">
        <v>802</v>
      </c>
      <c r="G706" t="s">
        <v>815</v>
      </c>
      <c r="H706">
        <v>0</v>
      </c>
      <c r="I706" s="20">
        <v>166650</v>
      </c>
      <c r="J706" s="21">
        <v>5</v>
      </c>
      <c r="K706" s="20">
        <v>194775</v>
      </c>
      <c r="L706" s="20">
        <v>833250</v>
      </c>
      <c r="M706" s="20">
        <v>973875</v>
      </c>
      <c r="N706" s="20">
        <v>140625</v>
      </c>
    </row>
    <row r="707" spans="1:14" x14ac:dyDescent="0.3">
      <c r="A707" s="19">
        <v>45631</v>
      </c>
      <c r="B707" t="s">
        <v>715</v>
      </c>
      <c r="C707" t="s">
        <v>743</v>
      </c>
      <c r="D707" t="s">
        <v>745</v>
      </c>
      <c r="E707" t="s">
        <v>801</v>
      </c>
      <c r="F707" t="s">
        <v>810</v>
      </c>
      <c r="G707" t="s">
        <v>813</v>
      </c>
      <c r="H707">
        <v>0</v>
      </c>
      <c r="I707" s="20">
        <v>205166</v>
      </c>
      <c r="J707" s="21">
        <v>6</v>
      </c>
      <c r="K707" s="20">
        <v>241549</v>
      </c>
      <c r="L707" s="20">
        <v>1230996</v>
      </c>
      <c r="M707" s="20">
        <v>1449294</v>
      </c>
      <c r="N707" s="20">
        <v>218298</v>
      </c>
    </row>
    <row r="708" spans="1:14" x14ac:dyDescent="0.3">
      <c r="A708" s="19">
        <v>45632</v>
      </c>
      <c r="B708" t="s">
        <v>716</v>
      </c>
      <c r="C708" t="s">
        <v>742</v>
      </c>
      <c r="D708" t="s">
        <v>745</v>
      </c>
      <c r="E708" t="s">
        <v>808</v>
      </c>
      <c r="F708" t="s">
        <v>810</v>
      </c>
      <c r="G708" t="s">
        <v>821</v>
      </c>
      <c r="H708">
        <v>0</v>
      </c>
      <c r="I708" s="20">
        <v>80164</v>
      </c>
      <c r="J708" s="21">
        <v>7</v>
      </c>
      <c r="K708" s="20">
        <v>89524</v>
      </c>
      <c r="L708" s="20">
        <v>561148</v>
      </c>
      <c r="M708" s="20">
        <v>626668</v>
      </c>
      <c r="N708" s="20">
        <v>65520</v>
      </c>
    </row>
    <row r="709" spans="1:14" x14ac:dyDescent="0.3">
      <c r="A709" s="19">
        <v>45633</v>
      </c>
      <c r="B709" t="s">
        <v>717</v>
      </c>
      <c r="C709" t="s">
        <v>742</v>
      </c>
      <c r="D709" t="s">
        <v>744</v>
      </c>
      <c r="E709" t="s">
        <v>808</v>
      </c>
      <c r="F709" t="s">
        <v>805</v>
      </c>
      <c r="G709" t="s">
        <v>807</v>
      </c>
      <c r="H709">
        <v>0</v>
      </c>
      <c r="I709" s="20">
        <v>218228</v>
      </c>
      <c r="J709" s="21">
        <v>1</v>
      </c>
      <c r="K709" s="20">
        <v>255440</v>
      </c>
      <c r="L709" s="20">
        <v>218228</v>
      </c>
      <c r="M709" s="20">
        <v>255440</v>
      </c>
      <c r="N709" s="20">
        <v>37212</v>
      </c>
    </row>
    <row r="710" spans="1:14" x14ac:dyDescent="0.3">
      <c r="A710" s="19">
        <v>45634</v>
      </c>
      <c r="B710" t="s">
        <v>718</v>
      </c>
      <c r="C710" t="s">
        <v>742</v>
      </c>
      <c r="D710" t="s">
        <v>744</v>
      </c>
      <c r="E710" t="s">
        <v>808</v>
      </c>
      <c r="F710" t="s">
        <v>810</v>
      </c>
      <c r="G710" t="s">
        <v>816</v>
      </c>
      <c r="H710">
        <v>0</v>
      </c>
      <c r="I710" s="20">
        <v>233632</v>
      </c>
      <c r="J710" s="21">
        <v>3</v>
      </c>
      <c r="K710" s="20">
        <v>282241</v>
      </c>
      <c r="L710" s="20">
        <v>700896</v>
      </c>
      <c r="M710" s="20">
        <v>846723</v>
      </c>
      <c r="N710" s="20">
        <v>145827</v>
      </c>
    </row>
    <row r="711" spans="1:14" x14ac:dyDescent="0.3">
      <c r="A711" s="19">
        <v>45635</v>
      </c>
      <c r="B711" t="s">
        <v>719</v>
      </c>
      <c r="C711" t="s">
        <v>743</v>
      </c>
      <c r="D711" t="s">
        <v>744</v>
      </c>
      <c r="E711" t="s">
        <v>812</v>
      </c>
      <c r="F711" t="s">
        <v>802</v>
      </c>
      <c r="G711" t="s">
        <v>809</v>
      </c>
      <c r="H711">
        <v>0</v>
      </c>
      <c r="I711" s="20">
        <v>206443</v>
      </c>
      <c r="J711" s="21">
        <v>8</v>
      </c>
      <c r="K711" s="20">
        <v>229393</v>
      </c>
      <c r="L711" s="20">
        <v>1651544</v>
      </c>
      <c r="M711" s="20">
        <v>1835144</v>
      </c>
      <c r="N711" s="20">
        <v>183600</v>
      </c>
    </row>
    <row r="712" spans="1:14" x14ac:dyDescent="0.3">
      <c r="A712" s="19">
        <v>45636</v>
      </c>
      <c r="B712" t="s">
        <v>720</v>
      </c>
      <c r="C712" t="s">
        <v>743</v>
      </c>
      <c r="D712" t="s">
        <v>745</v>
      </c>
      <c r="E712" t="s">
        <v>812</v>
      </c>
      <c r="F712" t="s">
        <v>802</v>
      </c>
      <c r="G712" t="s">
        <v>816</v>
      </c>
      <c r="H712">
        <v>0</v>
      </c>
      <c r="I712" s="20">
        <v>210004</v>
      </c>
      <c r="J712" s="21">
        <v>1</v>
      </c>
      <c r="K712" s="20">
        <v>244150</v>
      </c>
      <c r="L712" s="20">
        <v>210004</v>
      </c>
      <c r="M712" s="20">
        <v>244150</v>
      </c>
      <c r="N712" s="20">
        <v>34146</v>
      </c>
    </row>
    <row r="713" spans="1:14" x14ac:dyDescent="0.3">
      <c r="A713" s="19">
        <v>45637</v>
      </c>
      <c r="B713" t="s">
        <v>721</v>
      </c>
      <c r="C713" t="s">
        <v>742</v>
      </c>
      <c r="D713" t="s">
        <v>745</v>
      </c>
      <c r="E713" t="s">
        <v>812</v>
      </c>
      <c r="F713" t="s">
        <v>810</v>
      </c>
      <c r="G713" t="s">
        <v>815</v>
      </c>
      <c r="H713">
        <v>0</v>
      </c>
      <c r="I713" s="20">
        <v>237326</v>
      </c>
      <c r="J713" s="21">
        <v>3</v>
      </c>
      <c r="K713" s="20">
        <v>265033</v>
      </c>
      <c r="L713" s="20">
        <v>711978</v>
      </c>
      <c r="M713" s="20">
        <v>795099</v>
      </c>
      <c r="N713" s="20">
        <v>83121</v>
      </c>
    </row>
    <row r="714" spans="1:14" x14ac:dyDescent="0.3">
      <c r="A714" s="19">
        <v>45638</v>
      </c>
      <c r="B714" t="s">
        <v>722</v>
      </c>
      <c r="C714" t="s">
        <v>743</v>
      </c>
      <c r="D714" t="s">
        <v>744</v>
      </c>
      <c r="E714" t="s">
        <v>808</v>
      </c>
      <c r="F714" t="s">
        <v>810</v>
      </c>
      <c r="G714" t="s">
        <v>807</v>
      </c>
      <c r="H714">
        <v>0.05</v>
      </c>
      <c r="I714" s="20">
        <v>190397</v>
      </c>
      <c r="J714" s="21">
        <v>1</v>
      </c>
      <c r="K714" s="20">
        <v>219285</v>
      </c>
      <c r="L714" s="20">
        <v>190397</v>
      </c>
      <c r="M714" s="20">
        <v>208320.75</v>
      </c>
      <c r="N714" s="20">
        <v>17923.75</v>
      </c>
    </row>
    <row r="715" spans="1:14" x14ac:dyDescent="0.3">
      <c r="A715" s="19">
        <v>45639</v>
      </c>
      <c r="B715" t="s">
        <v>723</v>
      </c>
      <c r="C715" t="s">
        <v>743</v>
      </c>
      <c r="D715" t="s">
        <v>745</v>
      </c>
      <c r="E715" t="s">
        <v>801</v>
      </c>
      <c r="F715" t="s">
        <v>802</v>
      </c>
      <c r="G715" t="s">
        <v>803</v>
      </c>
      <c r="H715">
        <v>0</v>
      </c>
      <c r="I715" s="20">
        <v>141349</v>
      </c>
      <c r="J715" s="21">
        <v>7</v>
      </c>
      <c r="K715" s="20">
        <v>160926</v>
      </c>
      <c r="L715" s="20">
        <v>989443</v>
      </c>
      <c r="M715" s="20">
        <v>1126482</v>
      </c>
      <c r="N715" s="20">
        <v>137039</v>
      </c>
    </row>
    <row r="716" spans="1:14" x14ac:dyDescent="0.3">
      <c r="A716" s="19">
        <v>45640</v>
      </c>
      <c r="B716" t="s">
        <v>724</v>
      </c>
      <c r="C716" t="s">
        <v>743</v>
      </c>
      <c r="D716" t="s">
        <v>745</v>
      </c>
      <c r="E716" t="s">
        <v>812</v>
      </c>
      <c r="F716" t="s">
        <v>805</v>
      </c>
      <c r="G716" t="s">
        <v>814</v>
      </c>
      <c r="H716">
        <v>0</v>
      </c>
      <c r="I716" s="20">
        <v>245709</v>
      </c>
      <c r="J716" s="21">
        <v>3</v>
      </c>
      <c r="K716" s="20">
        <v>293533</v>
      </c>
      <c r="L716" s="20">
        <v>737127</v>
      </c>
      <c r="M716" s="20">
        <v>880599</v>
      </c>
      <c r="N716" s="20">
        <v>143472</v>
      </c>
    </row>
    <row r="717" spans="1:14" x14ac:dyDescent="0.3">
      <c r="A717" s="19">
        <v>45641</v>
      </c>
      <c r="B717" t="s">
        <v>725</v>
      </c>
      <c r="C717" t="s">
        <v>742</v>
      </c>
      <c r="D717" t="s">
        <v>745</v>
      </c>
      <c r="E717" t="s">
        <v>801</v>
      </c>
      <c r="F717" t="s">
        <v>810</v>
      </c>
      <c r="G717" t="s">
        <v>818</v>
      </c>
      <c r="H717">
        <v>0</v>
      </c>
      <c r="I717" s="20">
        <v>281435</v>
      </c>
      <c r="J717" s="21">
        <v>3</v>
      </c>
      <c r="K717" s="20">
        <v>334075</v>
      </c>
      <c r="L717" s="20">
        <v>844305</v>
      </c>
      <c r="M717" s="20">
        <v>1002225</v>
      </c>
      <c r="N717" s="20">
        <v>157920</v>
      </c>
    </row>
    <row r="718" spans="1:14" x14ac:dyDescent="0.3">
      <c r="A718" s="19">
        <v>45642</v>
      </c>
      <c r="B718" t="s">
        <v>726</v>
      </c>
      <c r="C718" t="s">
        <v>742</v>
      </c>
      <c r="D718" t="s">
        <v>745</v>
      </c>
      <c r="E718" t="s">
        <v>812</v>
      </c>
      <c r="F718" t="s">
        <v>810</v>
      </c>
      <c r="G718" t="s">
        <v>814</v>
      </c>
      <c r="H718">
        <v>0</v>
      </c>
      <c r="I718" s="20">
        <v>176029</v>
      </c>
      <c r="J718" s="21">
        <v>4</v>
      </c>
      <c r="K718" s="20">
        <v>196351</v>
      </c>
      <c r="L718" s="20">
        <v>704116</v>
      </c>
      <c r="M718" s="20">
        <v>785404</v>
      </c>
      <c r="N718" s="20">
        <v>81288</v>
      </c>
    </row>
    <row r="719" spans="1:14" x14ac:dyDescent="0.3">
      <c r="A719" s="19">
        <v>45643</v>
      </c>
      <c r="B719" t="s">
        <v>727</v>
      </c>
      <c r="C719" t="s">
        <v>742</v>
      </c>
      <c r="D719" t="s">
        <v>745</v>
      </c>
      <c r="E719" t="s">
        <v>808</v>
      </c>
      <c r="F719" t="s">
        <v>805</v>
      </c>
      <c r="G719" t="s">
        <v>824</v>
      </c>
      <c r="H719">
        <v>0</v>
      </c>
      <c r="I719" s="20">
        <v>92819</v>
      </c>
      <c r="J719" s="21">
        <v>4</v>
      </c>
      <c r="K719" s="20">
        <v>111069</v>
      </c>
      <c r="L719" s="20">
        <v>371276</v>
      </c>
      <c r="M719" s="20">
        <v>444276</v>
      </c>
      <c r="N719" s="20">
        <v>73000</v>
      </c>
    </row>
    <row r="720" spans="1:14" x14ac:dyDescent="0.3">
      <c r="A720" s="19">
        <v>45644</v>
      </c>
      <c r="B720" t="s">
        <v>728</v>
      </c>
      <c r="C720" t="s">
        <v>742</v>
      </c>
      <c r="D720" t="s">
        <v>745</v>
      </c>
      <c r="E720" t="s">
        <v>812</v>
      </c>
      <c r="F720" t="s">
        <v>810</v>
      </c>
      <c r="G720" t="s">
        <v>804</v>
      </c>
      <c r="H720">
        <v>0</v>
      </c>
      <c r="I720" s="20">
        <v>78915</v>
      </c>
      <c r="J720" s="21">
        <v>4</v>
      </c>
      <c r="K720" s="20">
        <v>94005</v>
      </c>
      <c r="L720" s="20">
        <v>315660</v>
      </c>
      <c r="M720" s="20">
        <v>376020</v>
      </c>
      <c r="N720" s="20">
        <v>60360</v>
      </c>
    </row>
    <row r="721" spans="1:14" x14ac:dyDescent="0.3">
      <c r="A721" s="19">
        <v>45645</v>
      </c>
      <c r="B721" t="s">
        <v>729</v>
      </c>
      <c r="C721" t="s">
        <v>743</v>
      </c>
      <c r="D721" t="s">
        <v>744</v>
      </c>
      <c r="E721" t="s">
        <v>808</v>
      </c>
      <c r="F721" t="s">
        <v>810</v>
      </c>
      <c r="G721" t="s">
        <v>824</v>
      </c>
      <c r="H721">
        <v>0</v>
      </c>
      <c r="I721" s="20">
        <v>90378</v>
      </c>
      <c r="J721" s="21">
        <v>6</v>
      </c>
      <c r="K721" s="20">
        <v>109481</v>
      </c>
      <c r="L721" s="20">
        <v>542268</v>
      </c>
      <c r="M721" s="20">
        <v>656886</v>
      </c>
      <c r="N721" s="20">
        <v>114618</v>
      </c>
    </row>
    <row r="722" spans="1:14" x14ac:dyDescent="0.3">
      <c r="A722" s="19">
        <v>45646</v>
      </c>
      <c r="B722" t="s">
        <v>730</v>
      </c>
      <c r="C722" t="s">
        <v>742</v>
      </c>
      <c r="D722" t="s">
        <v>745</v>
      </c>
      <c r="E722" t="s">
        <v>812</v>
      </c>
      <c r="F722" t="s">
        <v>810</v>
      </c>
      <c r="G722" t="s">
        <v>815</v>
      </c>
      <c r="H722">
        <v>0</v>
      </c>
      <c r="I722" s="20">
        <v>178968</v>
      </c>
      <c r="J722" s="21">
        <v>4</v>
      </c>
      <c r="K722" s="20">
        <v>208308</v>
      </c>
      <c r="L722" s="20">
        <v>715872</v>
      </c>
      <c r="M722" s="20">
        <v>833232</v>
      </c>
      <c r="N722" s="20">
        <v>117360</v>
      </c>
    </row>
    <row r="723" spans="1:14" x14ac:dyDescent="0.3">
      <c r="A723" s="19">
        <v>45647</v>
      </c>
      <c r="B723" t="s">
        <v>731</v>
      </c>
      <c r="C723" t="s">
        <v>742</v>
      </c>
      <c r="D723" t="s">
        <v>745</v>
      </c>
      <c r="E723" t="s">
        <v>808</v>
      </c>
      <c r="F723" t="s">
        <v>810</v>
      </c>
      <c r="G723" t="s">
        <v>820</v>
      </c>
      <c r="H723">
        <v>0</v>
      </c>
      <c r="I723" s="20">
        <v>94040</v>
      </c>
      <c r="J723" s="21">
        <v>8</v>
      </c>
      <c r="K723" s="20">
        <v>104038</v>
      </c>
      <c r="L723" s="20">
        <v>752320</v>
      </c>
      <c r="M723" s="20">
        <v>832304</v>
      </c>
      <c r="N723" s="20">
        <v>79984</v>
      </c>
    </row>
    <row r="724" spans="1:14" x14ac:dyDescent="0.3">
      <c r="A724" s="19">
        <v>45648</v>
      </c>
      <c r="B724" t="s">
        <v>732</v>
      </c>
      <c r="C724" t="s">
        <v>742</v>
      </c>
      <c r="D724" t="s">
        <v>744</v>
      </c>
      <c r="E724" t="s">
        <v>808</v>
      </c>
      <c r="F724" t="s">
        <v>810</v>
      </c>
      <c r="G724" t="s">
        <v>809</v>
      </c>
      <c r="H724">
        <v>0</v>
      </c>
      <c r="I724" s="20">
        <v>81217</v>
      </c>
      <c r="J724" s="21">
        <v>4</v>
      </c>
      <c r="K724" s="20">
        <v>95063</v>
      </c>
      <c r="L724" s="20">
        <v>324868</v>
      </c>
      <c r="M724" s="20">
        <v>380252</v>
      </c>
      <c r="N724" s="20">
        <v>55384</v>
      </c>
    </row>
    <row r="725" spans="1:14" x14ac:dyDescent="0.3">
      <c r="A725" s="19">
        <v>45649</v>
      </c>
      <c r="B725" t="s">
        <v>733</v>
      </c>
      <c r="C725" t="s">
        <v>742</v>
      </c>
      <c r="D725" t="s">
        <v>745</v>
      </c>
      <c r="E725" t="s">
        <v>812</v>
      </c>
      <c r="F725" t="s">
        <v>810</v>
      </c>
      <c r="G725" t="s">
        <v>809</v>
      </c>
      <c r="H725">
        <v>0</v>
      </c>
      <c r="I725" s="20">
        <v>173594</v>
      </c>
      <c r="J725" s="21">
        <v>3</v>
      </c>
      <c r="K725" s="20">
        <v>197467</v>
      </c>
      <c r="L725" s="20">
        <v>520782</v>
      </c>
      <c r="M725" s="20">
        <v>592401</v>
      </c>
      <c r="N725" s="20">
        <v>71619</v>
      </c>
    </row>
    <row r="726" spans="1:14" x14ac:dyDescent="0.3">
      <c r="A726" s="19">
        <v>45650</v>
      </c>
      <c r="B726" t="s">
        <v>734</v>
      </c>
      <c r="C726" t="s">
        <v>743</v>
      </c>
      <c r="D726" t="s">
        <v>745</v>
      </c>
      <c r="E726" t="s">
        <v>812</v>
      </c>
      <c r="F726" t="s">
        <v>802</v>
      </c>
      <c r="G726" t="s">
        <v>809</v>
      </c>
      <c r="H726">
        <v>0</v>
      </c>
      <c r="I726" s="20">
        <v>166446</v>
      </c>
      <c r="J726" s="21">
        <v>2</v>
      </c>
      <c r="K726" s="20">
        <v>199747</v>
      </c>
      <c r="L726" s="20">
        <v>332892</v>
      </c>
      <c r="M726" s="20">
        <v>399494</v>
      </c>
      <c r="N726" s="20">
        <v>66602</v>
      </c>
    </row>
    <row r="727" spans="1:14" x14ac:dyDescent="0.3">
      <c r="A727" s="19">
        <v>45651</v>
      </c>
      <c r="B727" t="s">
        <v>735</v>
      </c>
      <c r="C727" t="s">
        <v>742</v>
      </c>
      <c r="D727" t="s">
        <v>744</v>
      </c>
      <c r="E727" t="s">
        <v>801</v>
      </c>
      <c r="F727" t="s">
        <v>810</v>
      </c>
      <c r="G727" t="s">
        <v>803</v>
      </c>
      <c r="H727">
        <v>0.06</v>
      </c>
      <c r="I727" s="20">
        <v>51127</v>
      </c>
      <c r="J727" s="21">
        <v>1</v>
      </c>
      <c r="K727" s="20">
        <v>56966</v>
      </c>
      <c r="L727" s="20">
        <v>51127</v>
      </c>
      <c r="M727" s="20">
        <v>53548.039999999994</v>
      </c>
      <c r="N727" s="20">
        <v>2421.0399999999936</v>
      </c>
    </row>
    <row r="728" spans="1:14" x14ac:dyDescent="0.3">
      <c r="A728" s="19">
        <v>45652</v>
      </c>
      <c r="B728" t="s">
        <v>736</v>
      </c>
      <c r="C728" t="s">
        <v>743</v>
      </c>
      <c r="D728" t="s">
        <v>745</v>
      </c>
      <c r="E728" t="s">
        <v>801</v>
      </c>
      <c r="F728" t="s">
        <v>802</v>
      </c>
      <c r="G728" t="s">
        <v>821</v>
      </c>
      <c r="H728">
        <v>0</v>
      </c>
      <c r="I728" s="20">
        <v>38619</v>
      </c>
      <c r="J728" s="21">
        <v>6</v>
      </c>
      <c r="K728" s="20">
        <v>46822</v>
      </c>
      <c r="L728" s="20">
        <v>231714</v>
      </c>
      <c r="M728" s="20">
        <v>280932</v>
      </c>
      <c r="N728" s="20">
        <v>49218</v>
      </c>
    </row>
    <row r="729" spans="1:14" x14ac:dyDescent="0.3">
      <c r="A729" s="19">
        <v>45653</v>
      </c>
      <c r="B729" t="s">
        <v>737</v>
      </c>
      <c r="C729" t="s">
        <v>742</v>
      </c>
      <c r="D729" t="s">
        <v>745</v>
      </c>
      <c r="E729" t="s">
        <v>801</v>
      </c>
      <c r="F729" t="s">
        <v>805</v>
      </c>
      <c r="G729" t="s">
        <v>809</v>
      </c>
      <c r="H729">
        <v>0</v>
      </c>
      <c r="I729" s="20">
        <v>240817</v>
      </c>
      <c r="J729" s="21">
        <v>6</v>
      </c>
      <c r="K729" s="20">
        <v>265836</v>
      </c>
      <c r="L729" s="20">
        <v>1444902</v>
      </c>
      <c r="M729" s="20">
        <v>1595016</v>
      </c>
      <c r="N729" s="20">
        <v>150114</v>
      </c>
    </row>
    <row r="730" spans="1:14" x14ac:dyDescent="0.3">
      <c r="A730" s="19">
        <v>45654</v>
      </c>
      <c r="B730" t="s">
        <v>738</v>
      </c>
      <c r="C730" t="s">
        <v>742</v>
      </c>
      <c r="D730" t="s">
        <v>744</v>
      </c>
      <c r="E730" t="s">
        <v>801</v>
      </c>
      <c r="F730" t="s">
        <v>802</v>
      </c>
      <c r="G730" t="s">
        <v>819</v>
      </c>
      <c r="H730">
        <v>0</v>
      </c>
      <c r="I730" s="20">
        <v>197106</v>
      </c>
      <c r="J730" s="21">
        <v>7</v>
      </c>
      <c r="K730" s="20">
        <v>220395</v>
      </c>
      <c r="L730" s="20">
        <v>1379742</v>
      </c>
      <c r="M730" s="20">
        <v>1542765</v>
      </c>
      <c r="N730" s="20">
        <v>163023</v>
      </c>
    </row>
    <row r="731" spans="1:14" x14ac:dyDescent="0.3">
      <c r="A731" s="19">
        <v>45655</v>
      </c>
      <c r="B731" t="s">
        <v>739</v>
      </c>
      <c r="C731" t="s">
        <v>742</v>
      </c>
      <c r="D731" t="s">
        <v>745</v>
      </c>
      <c r="E731" t="s">
        <v>801</v>
      </c>
      <c r="F731" t="s">
        <v>802</v>
      </c>
      <c r="G731" t="s">
        <v>819</v>
      </c>
      <c r="H731">
        <v>0</v>
      </c>
      <c r="I731" s="20">
        <v>197607</v>
      </c>
      <c r="J731" s="21">
        <v>1</v>
      </c>
      <c r="K731" s="20">
        <v>238063</v>
      </c>
      <c r="L731" s="20">
        <v>197607</v>
      </c>
      <c r="M731" s="20">
        <v>238063</v>
      </c>
      <c r="N731" s="20">
        <v>40456</v>
      </c>
    </row>
    <row r="732" spans="1:14" x14ac:dyDescent="0.3">
      <c r="A732" s="19">
        <v>45656</v>
      </c>
      <c r="B732" t="s">
        <v>740</v>
      </c>
      <c r="C732" t="s">
        <v>742</v>
      </c>
      <c r="D732" t="s">
        <v>744</v>
      </c>
      <c r="E732" t="s">
        <v>801</v>
      </c>
      <c r="F732" t="s">
        <v>802</v>
      </c>
      <c r="G732" t="s">
        <v>804</v>
      </c>
      <c r="H732">
        <v>0</v>
      </c>
      <c r="I732" s="20">
        <v>91207</v>
      </c>
      <c r="J732" s="21">
        <v>1</v>
      </c>
      <c r="K732" s="20">
        <v>109111</v>
      </c>
      <c r="L732" s="20">
        <v>91207</v>
      </c>
      <c r="M732" s="20">
        <v>109111</v>
      </c>
      <c r="N732" s="20">
        <v>17904</v>
      </c>
    </row>
    <row r="733" spans="1:14" x14ac:dyDescent="0.3">
      <c r="A733" s="19">
        <v>45657</v>
      </c>
      <c r="B733" t="s">
        <v>741</v>
      </c>
      <c r="C733" t="s">
        <v>742</v>
      </c>
      <c r="D733" t="s">
        <v>744</v>
      </c>
      <c r="E733" t="s">
        <v>801</v>
      </c>
      <c r="F733" t="s">
        <v>802</v>
      </c>
      <c r="G733" t="s">
        <v>814</v>
      </c>
      <c r="H733">
        <v>0</v>
      </c>
      <c r="I733" s="20">
        <v>241203</v>
      </c>
      <c r="J733" s="21">
        <v>4</v>
      </c>
      <c r="K733" s="20">
        <v>277817</v>
      </c>
      <c r="L733" s="20">
        <v>964812</v>
      </c>
      <c r="M733" s="20">
        <v>1111268</v>
      </c>
      <c r="N733" s="20">
        <v>146456</v>
      </c>
    </row>
    <row r="734" spans="1:14" x14ac:dyDescent="0.3">
      <c r="A734" s="19"/>
      <c r="G734" t="s">
        <v>825</v>
      </c>
      <c r="I734" s="20"/>
      <c r="J734" s="21"/>
      <c r="K734" s="20"/>
      <c r="L734" s="20"/>
      <c r="M734" s="20"/>
      <c r="N73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00437-AF97-4F01-BD53-EB4C2F01E7E7}">
  <dimension ref="A1:R732"/>
  <sheetViews>
    <sheetView workbookViewId="0">
      <selection activeCell="E630" sqref="E13:E630"/>
    </sheetView>
  </sheetViews>
  <sheetFormatPr defaultRowHeight="14" x14ac:dyDescent="0.3"/>
  <cols>
    <col min="1" max="1" width="9.75" style="3" bestFit="1" customWidth="1"/>
    <col min="2" max="2" width="11.1640625" bestFit="1" customWidth="1"/>
    <col min="3" max="3" width="16" bestFit="1" customWidth="1"/>
    <col min="4" max="4" width="9.08203125" bestFit="1" customWidth="1"/>
    <col min="5" max="5" width="17.08203125" bestFit="1" customWidth="1"/>
    <col min="6" max="6" width="10.6640625" bestFit="1" customWidth="1"/>
    <col min="7" max="7" width="19" bestFit="1" customWidth="1"/>
    <col min="8" max="8" width="15.08203125" bestFit="1" customWidth="1"/>
    <col min="9" max="9" width="12.4140625" style="5" bestFit="1" customWidth="1"/>
    <col min="10" max="10" width="15.4140625" style="7" bestFit="1" customWidth="1"/>
    <col min="11" max="11" width="9.9140625" bestFit="1" customWidth="1"/>
    <col min="12" max="12" width="11.08203125" bestFit="1" customWidth="1"/>
    <col min="13" max="13" width="9.9140625" bestFit="1" customWidth="1"/>
    <col min="14" max="14" width="10.4140625" bestFit="1" customWidth="1"/>
    <col min="15" max="15" width="10.4140625" customWidth="1"/>
  </cols>
  <sheetData>
    <row r="1" spans="1:18" x14ac:dyDescent="0.3">
      <c r="A1" s="2" t="s">
        <v>0</v>
      </c>
      <c r="B1" s="1" t="s">
        <v>1</v>
      </c>
      <c r="C1" s="1" t="s">
        <v>2</v>
      </c>
      <c r="D1" s="1" t="s">
        <v>3</v>
      </c>
      <c r="E1" s="1" t="s">
        <v>4</v>
      </c>
      <c r="F1" s="1" t="s">
        <v>5</v>
      </c>
      <c r="G1" s="1" t="s">
        <v>6</v>
      </c>
      <c r="H1" s="1" t="s">
        <v>7</v>
      </c>
      <c r="I1" s="4" t="s">
        <v>8</v>
      </c>
      <c r="J1" s="6" t="s">
        <v>799</v>
      </c>
      <c r="K1" s="1" t="s">
        <v>9</v>
      </c>
      <c r="L1" s="1" t="s">
        <v>10</v>
      </c>
      <c r="M1" s="1" t="s">
        <v>776</v>
      </c>
      <c r="N1" s="1" t="s">
        <v>781</v>
      </c>
      <c r="O1" s="1" t="s">
        <v>11</v>
      </c>
      <c r="P1" s="1" t="s">
        <v>777</v>
      </c>
      <c r="Q1" s="1" t="s">
        <v>778</v>
      </c>
      <c r="R1" s="1" t="s">
        <v>779</v>
      </c>
    </row>
    <row r="2" spans="1:18" x14ac:dyDescent="0.3">
      <c r="A2" s="3">
        <v>44927</v>
      </c>
      <c r="B2" t="s">
        <v>12</v>
      </c>
      <c r="C2" t="s">
        <v>743</v>
      </c>
      <c r="D2" t="s">
        <v>744</v>
      </c>
      <c r="E2" t="s">
        <v>748</v>
      </c>
      <c r="F2" t="s">
        <v>749</v>
      </c>
      <c r="G2" t="s">
        <v>752</v>
      </c>
      <c r="H2" t="s">
        <v>758</v>
      </c>
      <c r="I2" s="5">
        <v>7.0000000000000007E-2</v>
      </c>
      <c r="J2" s="7">
        <v>85520</v>
      </c>
      <c r="K2">
        <v>4</v>
      </c>
      <c r="L2" s="7">
        <v>98379</v>
      </c>
      <c r="M2" s="8">
        <f>Table1_1[[#This Row],[Unit Cost]]*Table1_1[[#This Row],[Quantity]]</f>
        <v>342080</v>
      </c>
      <c r="N2" s="8">
        <f>Table1_1[[#This Row],[Unit Price]]*Table1_1[[#This Row],[Quantity]]*(100%-Table1_1[[#This Row],[% Discount]])</f>
        <v>365969.87999999995</v>
      </c>
      <c r="O2" s="8">
        <f>Table1_1[[#This Row],[Sales]]-Table1_1[[#This Row],[Cogs]]</f>
        <v>23889.879999999946</v>
      </c>
      <c r="P2">
        <f>DAY(Table1_1[[#This Row],[Date]])</f>
        <v>1</v>
      </c>
      <c r="Q2" t="str">
        <f>TEXT(Table1_1[[#This Row],[Date]],"mmm")</f>
        <v>Jan</v>
      </c>
      <c r="R2">
        <f>YEAR(Table1_1[[#This Row],[Date]])</f>
        <v>2023</v>
      </c>
    </row>
    <row r="3" spans="1:18" x14ac:dyDescent="0.3">
      <c r="A3" s="3">
        <v>44928</v>
      </c>
      <c r="B3" t="s">
        <v>13</v>
      </c>
      <c r="C3" t="s">
        <v>743</v>
      </c>
      <c r="D3" t="s">
        <v>744</v>
      </c>
      <c r="E3" t="s">
        <v>748</v>
      </c>
      <c r="F3" t="s">
        <v>749</v>
      </c>
      <c r="G3" t="s">
        <v>754</v>
      </c>
      <c r="H3" t="s">
        <v>761</v>
      </c>
      <c r="I3" s="5">
        <v>0</v>
      </c>
      <c r="J3" s="7">
        <v>34625</v>
      </c>
      <c r="K3">
        <v>8</v>
      </c>
      <c r="L3" s="7">
        <v>40458</v>
      </c>
      <c r="M3" s="8">
        <f>Table1_1[[#This Row],[Unit Cost]]*Table1_1[[#This Row],[Quantity]]</f>
        <v>277000</v>
      </c>
      <c r="N3" s="8">
        <f>Table1_1[[#This Row],[Unit Price]]*Table1_1[[#This Row],[Quantity]]*(100%-Table1_1[[#This Row],[% Discount]])</f>
        <v>323664</v>
      </c>
      <c r="O3" s="8">
        <f>Table1_1[[#This Row],[Sales]]-Table1_1[[#This Row],[Cogs]]</f>
        <v>46664</v>
      </c>
      <c r="P3">
        <f>DAY(Table1_1[[#This Row],[Date]])</f>
        <v>2</v>
      </c>
      <c r="Q3" t="str">
        <f>TEXT(Table1_1[[#This Row],[Date]],"mmm")</f>
        <v>Jan</v>
      </c>
      <c r="R3">
        <f>YEAR(Table1_1[[#This Row],[Date]])</f>
        <v>2023</v>
      </c>
    </row>
    <row r="4" spans="1:18" x14ac:dyDescent="0.3">
      <c r="A4" s="3">
        <v>44929</v>
      </c>
      <c r="B4" t="s">
        <v>14</v>
      </c>
      <c r="C4" t="s">
        <v>743</v>
      </c>
      <c r="D4" t="s">
        <v>744</v>
      </c>
      <c r="E4" t="s">
        <v>748</v>
      </c>
      <c r="F4" t="s">
        <v>751</v>
      </c>
      <c r="G4" t="s">
        <v>753</v>
      </c>
      <c r="H4" t="s">
        <v>759</v>
      </c>
      <c r="I4" s="5">
        <v>0</v>
      </c>
      <c r="J4" s="7">
        <v>227222</v>
      </c>
      <c r="K4">
        <v>5</v>
      </c>
      <c r="L4" s="7">
        <v>255106</v>
      </c>
      <c r="M4" s="8">
        <f>Table1_1[[#This Row],[Unit Cost]]*Table1_1[[#This Row],[Quantity]]</f>
        <v>1136110</v>
      </c>
      <c r="N4" s="8">
        <f>Table1_1[[#This Row],[Unit Price]]*Table1_1[[#This Row],[Quantity]]*(100%-Table1_1[[#This Row],[% Discount]])</f>
        <v>1275530</v>
      </c>
      <c r="O4" s="8">
        <f>Table1_1[[#This Row],[Sales]]-Table1_1[[#This Row],[Cogs]]</f>
        <v>139420</v>
      </c>
      <c r="P4">
        <f>DAY(Table1_1[[#This Row],[Date]])</f>
        <v>3</v>
      </c>
      <c r="Q4" t="str">
        <f>TEXT(Table1_1[[#This Row],[Date]],"mmm")</f>
        <v>Jan</v>
      </c>
      <c r="R4">
        <f>YEAR(Table1_1[[#This Row],[Date]])</f>
        <v>2023</v>
      </c>
    </row>
    <row r="5" spans="1:18" x14ac:dyDescent="0.3">
      <c r="A5" s="3">
        <v>44930</v>
      </c>
      <c r="B5" t="s">
        <v>15</v>
      </c>
      <c r="C5" t="s">
        <v>743</v>
      </c>
      <c r="D5" t="s">
        <v>744</v>
      </c>
      <c r="E5" t="s">
        <v>748</v>
      </c>
      <c r="F5" t="s">
        <v>749</v>
      </c>
      <c r="G5" t="s">
        <v>753</v>
      </c>
      <c r="H5" t="s">
        <v>760</v>
      </c>
      <c r="I5" s="5">
        <v>0</v>
      </c>
      <c r="J5" s="7">
        <v>147865</v>
      </c>
      <c r="K5">
        <v>8</v>
      </c>
      <c r="L5" s="7">
        <v>176455</v>
      </c>
      <c r="M5" s="8">
        <f>Table1_1[[#This Row],[Unit Cost]]*Table1_1[[#This Row],[Quantity]]</f>
        <v>1182920</v>
      </c>
      <c r="N5" s="8">
        <f>Table1_1[[#This Row],[Unit Price]]*Table1_1[[#This Row],[Quantity]]*(100%-Table1_1[[#This Row],[% Discount]])</f>
        <v>1411640</v>
      </c>
      <c r="O5" s="8">
        <f>Table1_1[[#This Row],[Sales]]-Table1_1[[#This Row],[Cogs]]</f>
        <v>228720</v>
      </c>
      <c r="P5">
        <f>DAY(Table1_1[[#This Row],[Date]])</f>
        <v>4</v>
      </c>
      <c r="Q5" t="str">
        <f>TEXT(Table1_1[[#This Row],[Date]],"mmm")</f>
        <v>Jan</v>
      </c>
      <c r="R5">
        <f>YEAR(Table1_1[[#This Row],[Date]])</f>
        <v>2023</v>
      </c>
    </row>
    <row r="6" spans="1:18" x14ac:dyDescent="0.3">
      <c r="A6" s="3">
        <v>44931</v>
      </c>
      <c r="B6" t="s">
        <v>16</v>
      </c>
      <c r="C6" t="s">
        <v>743</v>
      </c>
      <c r="D6" t="s">
        <v>745</v>
      </c>
      <c r="E6" t="s">
        <v>747</v>
      </c>
      <c r="F6" t="s">
        <v>751</v>
      </c>
      <c r="G6" t="s">
        <v>755</v>
      </c>
      <c r="H6" t="s">
        <v>764</v>
      </c>
      <c r="I6" s="5">
        <v>0</v>
      </c>
      <c r="J6" s="7">
        <v>222919</v>
      </c>
      <c r="K6">
        <v>1</v>
      </c>
      <c r="L6" s="7">
        <v>265917</v>
      </c>
      <c r="M6" s="8">
        <f>Table1_1[[#This Row],[Unit Cost]]*Table1_1[[#This Row],[Quantity]]</f>
        <v>222919</v>
      </c>
      <c r="N6" s="8">
        <f>Table1_1[[#This Row],[Unit Price]]*Table1_1[[#This Row],[Quantity]]*(100%-Table1_1[[#This Row],[% Discount]])</f>
        <v>265917</v>
      </c>
      <c r="O6" s="8">
        <f>Table1_1[[#This Row],[Sales]]-Table1_1[[#This Row],[Cogs]]</f>
        <v>42998</v>
      </c>
      <c r="P6">
        <f>DAY(Table1_1[[#This Row],[Date]])</f>
        <v>5</v>
      </c>
      <c r="Q6" t="str">
        <f>TEXT(Table1_1[[#This Row],[Date]],"mmm")</f>
        <v>Jan</v>
      </c>
      <c r="R6">
        <f>YEAR(Table1_1[[#This Row],[Date]])</f>
        <v>2023</v>
      </c>
    </row>
    <row r="7" spans="1:18" x14ac:dyDescent="0.3">
      <c r="A7" s="3">
        <v>44932</v>
      </c>
      <c r="B7" t="s">
        <v>17</v>
      </c>
      <c r="C7" t="s">
        <v>743</v>
      </c>
      <c r="D7" t="s">
        <v>745</v>
      </c>
      <c r="E7" t="s">
        <v>748</v>
      </c>
      <c r="F7" t="s">
        <v>749</v>
      </c>
      <c r="G7" t="s">
        <v>752</v>
      </c>
      <c r="H7" t="s">
        <v>758</v>
      </c>
      <c r="I7" s="5">
        <v>0</v>
      </c>
      <c r="J7" s="7">
        <v>169559</v>
      </c>
      <c r="K7">
        <v>1</v>
      </c>
      <c r="L7" s="7">
        <v>195535</v>
      </c>
      <c r="M7" s="8">
        <f>Table1_1[[#This Row],[Unit Cost]]*Table1_1[[#This Row],[Quantity]]</f>
        <v>169559</v>
      </c>
      <c r="N7" s="8">
        <f>Table1_1[[#This Row],[Unit Price]]*Table1_1[[#This Row],[Quantity]]*(100%-Table1_1[[#This Row],[% Discount]])</f>
        <v>195535</v>
      </c>
      <c r="O7" s="8">
        <f>Table1_1[[#This Row],[Sales]]-Table1_1[[#This Row],[Cogs]]</f>
        <v>25976</v>
      </c>
      <c r="P7">
        <f>DAY(Table1_1[[#This Row],[Date]])</f>
        <v>6</v>
      </c>
      <c r="Q7" t="str">
        <f>TEXT(Table1_1[[#This Row],[Date]],"mmm")</f>
        <v>Jan</v>
      </c>
      <c r="R7">
        <f>YEAR(Table1_1[[#This Row],[Date]])</f>
        <v>2023</v>
      </c>
    </row>
    <row r="8" spans="1:18" x14ac:dyDescent="0.3">
      <c r="A8" s="3">
        <v>44933</v>
      </c>
      <c r="B8" t="s">
        <v>18</v>
      </c>
      <c r="C8" t="s">
        <v>743</v>
      </c>
      <c r="D8" t="s">
        <v>745</v>
      </c>
      <c r="E8" t="s">
        <v>748</v>
      </c>
      <c r="F8" t="s">
        <v>750</v>
      </c>
      <c r="G8" t="s">
        <v>755</v>
      </c>
      <c r="H8" t="s">
        <v>762</v>
      </c>
      <c r="I8" s="5">
        <v>0</v>
      </c>
      <c r="J8" s="7">
        <v>99972</v>
      </c>
      <c r="K8">
        <v>7</v>
      </c>
      <c r="L8" s="7">
        <v>116492</v>
      </c>
      <c r="M8" s="8">
        <f>Table1_1[[#This Row],[Unit Cost]]*Table1_1[[#This Row],[Quantity]]</f>
        <v>699804</v>
      </c>
      <c r="N8" s="8">
        <f>Table1_1[[#This Row],[Unit Price]]*Table1_1[[#This Row],[Quantity]]*(100%-Table1_1[[#This Row],[% Discount]])</f>
        <v>815444</v>
      </c>
      <c r="O8" s="8">
        <f>Table1_1[[#This Row],[Sales]]-Table1_1[[#This Row],[Cogs]]</f>
        <v>115640</v>
      </c>
      <c r="P8">
        <f>DAY(Table1_1[[#This Row],[Date]])</f>
        <v>7</v>
      </c>
      <c r="Q8" t="str">
        <f>TEXT(Table1_1[[#This Row],[Date]],"mmm")</f>
        <v>Jan</v>
      </c>
      <c r="R8">
        <f>YEAR(Table1_1[[#This Row],[Date]])</f>
        <v>2023</v>
      </c>
    </row>
    <row r="9" spans="1:18" x14ac:dyDescent="0.3">
      <c r="A9" s="3">
        <v>44934</v>
      </c>
      <c r="B9" t="s">
        <v>19</v>
      </c>
      <c r="C9" t="s">
        <v>743</v>
      </c>
      <c r="D9" t="s">
        <v>744</v>
      </c>
      <c r="E9" t="s">
        <v>746</v>
      </c>
      <c r="F9" t="s">
        <v>749</v>
      </c>
      <c r="G9" t="s">
        <v>752</v>
      </c>
      <c r="H9" t="s">
        <v>758</v>
      </c>
      <c r="I9" s="5">
        <v>0</v>
      </c>
      <c r="J9" s="7">
        <v>159537</v>
      </c>
      <c r="K9">
        <v>2</v>
      </c>
      <c r="L9" s="7">
        <v>192721</v>
      </c>
      <c r="M9" s="8">
        <f>Table1_1[[#This Row],[Unit Cost]]*Table1_1[[#This Row],[Quantity]]</f>
        <v>319074</v>
      </c>
      <c r="N9" s="8">
        <f>Table1_1[[#This Row],[Unit Price]]*Table1_1[[#This Row],[Quantity]]*(100%-Table1_1[[#This Row],[% Discount]])</f>
        <v>385442</v>
      </c>
      <c r="O9" s="8">
        <f>Table1_1[[#This Row],[Sales]]-Table1_1[[#This Row],[Cogs]]</f>
        <v>66368</v>
      </c>
      <c r="P9">
        <f>DAY(Table1_1[[#This Row],[Date]])</f>
        <v>8</v>
      </c>
      <c r="Q9" t="str">
        <f>TEXT(Table1_1[[#This Row],[Date]],"mmm")</f>
        <v>Jan</v>
      </c>
      <c r="R9">
        <f>YEAR(Table1_1[[#This Row],[Date]])</f>
        <v>2023</v>
      </c>
    </row>
    <row r="10" spans="1:18" x14ac:dyDescent="0.3">
      <c r="A10" s="3">
        <v>44935</v>
      </c>
      <c r="B10" t="s">
        <v>20</v>
      </c>
      <c r="C10" t="s">
        <v>743</v>
      </c>
      <c r="D10" t="s">
        <v>744</v>
      </c>
      <c r="E10" t="s">
        <v>748</v>
      </c>
      <c r="F10" t="s">
        <v>749</v>
      </c>
      <c r="G10" t="s">
        <v>756</v>
      </c>
      <c r="H10" t="s">
        <v>763</v>
      </c>
      <c r="I10" s="5">
        <v>0</v>
      </c>
      <c r="J10" s="7">
        <v>238306</v>
      </c>
      <c r="K10">
        <v>5</v>
      </c>
      <c r="L10" s="7">
        <v>262567</v>
      </c>
      <c r="M10" s="8">
        <f>Table1_1[[#This Row],[Unit Cost]]*Table1_1[[#This Row],[Quantity]]</f>
        <v>1191530</v>
      </c>
      <c r="N10" s="8">
        <f>Table1_1[[#This Row],[Unit Price]]*Table1_1[[#This Row],[Quantity]]*(100%-Table1_1[[#This Row],[% Discount]])</f>
        <v>1312835</v>
      </c>
      <c r="O10" s="8">
        <f>Table1_1[[#This Row],[Sales]]-Table1_1[[#This Row],[Cogs]]</f>
        <v>121305</v>
      </c>
      <c r="P10">
        <f>DAY(Table1_1[[#This Row],[Date]])</f>
        <v>9</v>
      </c>
      <c r="Q10" t="str">
        <f>TEXT(Table1_1[[#This Row],[Date]],"mmm")</f>
        <v>Jan</v>
      </c>
      <c r="R10">
        <f>YEAR(Table1_1[[#This Row],[Date]])</f>
        <v>2023</v>
      </c>
    </row>
    <row r="11" spans="1:18" x14ac:dyDescent="0.3">
      <c r="A11" s="3">
        <v>44936</v>
      </c>
      <c r="B11" t="s">
        <v>21</v>
      </c>
      <c r="C11" t="s">
        <v>743</v>
      </c>
      <c r="D11" t="s">
        <v>744</v>
      </c>
      <c r="E11" t="s">
        <v>748</v>
      </c>
      <c r="F11" t="s">
        <v>749</v>
      </c>
      <c r="G11" t="s">
        <v>755</v>
      </c>
      <c r="H11" t="s">
        <v>768</v>
      </c>
      <c r="I11" s="5">
        <v>0</v>
      </c>
      <c r="J11" s="7">
        <v>222879</v>
      </c>
      <c r="K11">
        <v>5</v>
      </c>
      <c r="L11" s="7">
        <v>271499</v>
      </c>
      <c r="M11" s="8">
        <f>Table1_1[[#This Row],[Unit Cost]]*Table1_1[[#This Row],[Quantity]]</f>
        <v>1114395</v>
      </c>
      <c r="N11" s="8">
        <f>Table1_1[[#This Row],[Unit Price]]*Table1_1[[#This Row],[Quantity]]*(100%-Table1_1[[#This Row],[% Discount]])</f>
        <v>1357495</v>
      </c>
      <c r="O11" s="8">
        <f>Table1_1[[#This Row],[Sales]]-Table1_1[[#This Row],[Cogs]]</f>
        <v>243100</v>
      </c>
      <c r="P11">
        <f>DAY(Table1_1[[#This Row],[Date]])</f>
        <v>10</v>
      </c>
      <c r="Q11" t="str">
        <f>TEXT(Table1_1[[#This Row],[Date]],"mmm")</f>
        <v>Jan</v>
      </c>
      <c r="R11">
        <f>YEAR(Table1_1[[#This Row],[Date]])</f>
        <v>2023</v>
      </c>
    </row>
    <row r="12" spans="1:18" x14ac:dyDescent="0.3">
      <c r="A12" s="3">
        <v>44937</v>
      </c>
      <c r="B12" t="s">
        <v>22</v>
      </c>
      <c r="C12" t="s">
        <v>743</v>
      </c>
      <c r="D12" t="s">
        <v>744</v>
      </c>
      <c r="E12" t="s">
        <v>746</v>
      </c>
      <c r="F12" t="s">
        <v>749</v>
      </c>
      <c r="G12" t="s">
        <v>752</v>
      </c>
      <c r="H12" t="s">
        <v>758</v>
      </c>
      <c r="I12" s="5">
        <v>0</v>
      </c>
      <c r="J12" s="7">
        <v>55063</v>
      </c>
      <c r="K12">
        <v>8</v>
      </c>
      <c r="L12" s="7">
        <v>65113</v>
      </c>
      <c r="M12" s="8">
        <f>Table1_1[[#This Row],[Unit Cost]]*Table1_1[[#This Row],[Quantity]]</f>
        <v>440504</v>
      </c>
      <c r="N12" s="8">
        <f>Table1_1[[#This Row],[Unit Price]]*Table1_1[[#This Row],[Quantity]]*(100%-Table1_1[[#This Row],[% Discount]])</f>
        <v>520904</v>
      </c>
      <c r="O12" s="8">
        <f>Table1_1[[#This Row],[Sales]]-Table1_1[[#This Row],[Cogs]]</f>
        <v>80400</v>
      </c>
      <c r="P12">
        <f>DAY(Table1_1[[#This Row],[Date]])</f>
        <v>11</v>
      </c>
      <c r="Q12" t="str">
        <f>TEXT(Table1_1[[#This Row],[Date]],"mmm")</f>
        <v>Jan</v>
      </c>
      <c r="R12">
        <f>YEAR(Table1_1[[#This Row],[Date]])</f>
        <v>2023</v>
      </c>
    </row>
    <row r="13" spans="1:18" x14ac:dyDescent="0.3">
      <c r="A13" s="3">
        <v>44938</v>
      </c>
      <c r="B13" t="s">
        <v>23</v>
      </c>
      <c r="C13" t="s">
        <v>743</v>
      </c>
      <c r="D13" t="s">
        <v>745</v>
      </c>
      <c r="E13" t="s">
        <v>747</v>
      </c>
      <c r="F13" t="s">
        <v>750</v>
      </c>
      <c r="G13" t="s">
        <v>755</v>
      </c>
      <c r="H13" t="s">
        <v>762</v>
      </c>
      <c r="I13" s="5">
        <v>0</v>
      </c>
      <c r="J13" s="7">
        <v>99133</v>
      </c>
      <c r="K13">
        <v>6</v>
      </c>
      <c r="L13" s="7">
        <v>114906</v>
      </c>
      <c r="M13" s="8">
        <f>Table1_1[[#This Row],[Unit Cost]]*Table1_1[[#This Row],[Quantity]]</f>
        <v>594798</v>
      </c>
      <c r="N13" s="8">
        <f>Table1_1[[#This Row],[Unit Price]]*Table1_1[[#This Row],[Quantity]]*(100%-Table1_1[[#This Row],[% Discount]])</f>
        <v>689436</v>
      </c>
      <c r="O13" s="8">
        <f>Table1_1[[#This Row],[Sales]]-Table1_1[[#This Row],[Cogs]]</f>
        <v>94638</v>
      </c>
      <c r="P13">
        <f>DAY(Table1_1[[#This Row],[Date]])</f>
        <v>12</v>
      </c>
      <c r="Q13" t="str">
        <f>TEXT(Table1_1[[#This Row],[Date]],"mmm")</f>
        <v>Jan</v>
      </c>
      <c r="R13">
        <f>YEAR(Table1_1[[#This Row],[Date]])</f>
        <v>2023</v>
      </c>
    </row>
    <row r="14" spans="1:18" x14ac:dyDescent="0.3">
      <c r="A14" s="3">
        <v>44939</v>
      </c>
      <c r="B14" t="s">
        <v>24</v>
      </c>
      <c r="C14" t="s">
        <v>742</v>
      </c>
      <c r="D14" t="s">
        <v>745</v>
      </c>
      <c r="E14" t="s">
        <v>748</v>
      </c>
      <c r="F14" t="s">
        <v>750</v>
      </c>
      <c r="G14" t="s">
        <v>757</v>
      </c>
      <c r="H14" t="s">
        <v>766</v>
      </c>
      <c r="I14" s="5">
        <v>0</v>
      </c>
      <c r="J14" s="7">
        <v>82626</v>
      </c>
      <c r="K14">
        <v>8</v>
      </c>
      <c r="L14" s="7">
        <v>98114</v>
      </c>
      <c r="M14" s="8">
        <f>Table1_1[[#This Row],[Unit Cost]]*Table1_1[[#This Row],[Quantity]]</f>
        <v>661008</v>
      </c>
      <c r="N14" s="8">
        <f>Table1_1[[#This Row],[Unit Price]]*Table1_1[[#This Row],[Quantity]]*(100%-Table1_1[[#This Row],[% Discount]])</f>
        <v>784912</v>
      </c>
      <c r="O14" s="8">
        <f>Table1_1[[#This Row],[Sales]]-Table1_1[[#This Row],[Cogs]]</f>
        <v>123904</v>
      </c>
      <c r="P14">
        <f>DAY(Table1_1[[#This Row],[Date]])</f>
        <v>13</v>
      </c>
      <c r="Q14" t="str">
        <f>TEXT(Table1_1[[#This Row],[Date]],"mmm")</f>
        <v>Jan</v>
      </c>
      <c r="R14">
        <f>YEAR(Table1_1[[#This Row],[Date]])</f>
        <v>2023</v>
      </c>
    </row>
    <row r="15" spans="1:18" x14ac:dyDescent="0.3">
      <c r="A15" s="3">
        <v>44940</v>
      </c>
      <c r="B15" t="s">
        <v>25</v>
      </c>
      <c r="C15" t="s">
        <v>742</v>
      </c>
      <c r="D15" t="s">
        <v>745</v>
      </c>
      <c r="E15" t="s">
        <v>748</v>
      </c>
      <c r="F15" t="s">
        <v>750</v>
      </c>
      <c r="G15" t="s">
        <v>755</v>
      </c>
      <c r="H15" t="s">
        <v>764</v>
      </c>
      <c r="I15" s="5">
        <v>0</v>
      </c>
      <c r="J15" s="7">
        <v>122502</v>
      </c>
      <c r="K15">
        <v>5</v>
      </c>
      <c r="L15" s="7">
        <v>146205</v>
      </c>
      <c r="M15" s="8">
        <f>Table1_1[[#This Row],[Unit Cost]]*Table1_1[[#This Row],[Quantity]]</f>
        <v>612510</v>
      </c>
      <c r="N15" s="8">
        <f>Table1_1[[#This Row],[Unit Price]]*Table1_1[[#This Row],[Quantity]]*(100%-Table1_1[[#This Row],[% Discount]])</f>
        <v>731025</v>
      </c>
      <c r="O15" s="8">
        <f>Table1_1[[#This Row],[Sales]]-Table1_1[[#This Row],[Cogs]]</f>
        <v>118515</v>
      </c>
      <c r="P15">
        <f>DAY(Table1_1[[#This Row],[Date]])</f>
        <v>14</v>
      </c>
      <c r="Q15" t="str">
        <f>TEXT(Table1_1[[#This Row],[Date]],"mmm")</f>
        <v>Jan</v>
      </c>
      <c r="R15">
        <f>YEAR(Table1_1[[#This Row],[Date]])</f>
        <v>2023</v>
      </c>
    </row>
    <row r="16" spans="1:18" x14ac:dyDescent="0.3">
      <c r="A16" s="3">
        <v>44941</v>
      </c>
      <c r="B16" t="s">
        <v>26</v>
      </c>
      <c r="C16" t="s">
        <v>743</v>
      </c>
      <c r="D16" t="s">
        <v>745</v>
      </c>
      <c r="E16" t="s">
        <v>746</v>
      </c>
      <c r="F16" t="s">
        <v>751</v>
      </c>
      <c r="G16" t="s">
        <v>755</v>
      </c>
      <c r="H16" t="s">
        <v>768</v>
      </c>
      <c r="I16" s="5">
        <v>0</v>
      </c>
      <c r="J16" s="7">
        <v>171767</v>
      </c>
      <c r="K16">
        <v>2</v>
      </c>
      <c r="L16" s="7">
        <v>190168</v>
      </c>
      <c r="M16" s="8">
        <f>Table1_1[[#This Row],[Unit Cost]]*Table1_1[[#This Row],[Quantity]]</f>
        <v>343534</v>
      </c>
      <c r="N16" s="8">
        <f>Table1_1[[#This Row],[Unit Price]]*Table1_1[[#This Row],[Quantity]]*(100%-Table1_1[[#This Row],[% Discount]])</f>
        <v>380336</v>
      </c>
      <c r="O16" s="8">
        <f>Table1_1[[#This Row],[Sales]]-Table1_1[[#This Row],[Cogs]]</f>
        <v>36802</v>
      </c>
      <c r="P16">
        <f>DAY(Table1_1[[#This Row],[Date]])</f>
        <v>15</v>
      </c>
      <c r="Q16" t="str">
        <f>TEXT(Table1_1[[#This Row],[Date]],"mmm")</f>
        <v>Jan</v>
      </c>
      <c r="R16">
        <f>YEAR(Table1_1[[#This Row],[Date]])</f>
        <v>2023</v>
      </c>
    </row>
    <row r="17" spans="1:18" x14ac:dyDescent="0.3">
      <c r="A17" s="3">
        <v>44942</v>
      </c>
      <c r="B17" t="s">
        <v>27</v>
      </c>
      <c r="C17" t="s">
        <v>742</v>
      </c>
      <c r="D17" t="s">
        <v>744</v>
      </c>
      <c r="E17" t="s">
        <v>748</v>
      </c>
      <c r="F17" t="s">
        <v>750</v>
      </c>
      <c r="G17" t="s">
        <v>755</v>
      </c>
      <c r="H17" t="s">
        <v>764</v>
      </c>
      <c r="I17" s="5">
        <v>0</v>
      </c>
      <c r="J17" s="7">
        <v>161062</v>
      </c>
      <c r="K17">
        <v>3</v>
      </c>
      <c r="L17" s="7">
        <v>179052</v>
      </c>
      <c r="M17" s="8">
        <f>Table1_1[[#This Row],[Unit Cost]]*Table1_1[[#This Row],[Quantity]]</f>
        <v>483186</v>
      </c>
      <c r="N17" s="8">
        <f>Table1_1[[#This Row],[Unit Price]]*Table1_1[[#This Row],[Quantity]]*(100%-Table1_1[[#This Row],[% Discount]])</f>
        <v>537156</v>
      </c>
      <c r="O17" s="8">
        <f>Table1_1[[#This Row],[Sales]]-Table1_1[[#This Row],[Cogs]]</f>
        <v>53970</v>
      </c>
      <c r="P17">
        <f>DAY(Table1_1[[#This Row],[Date]])</f>
        <v>16</v>
      </c>
      <c r="Q17" t="str">
        <f>TEXT(Table1_1[[#This Row],[Date]],"mmm")</f>
        <v>Jan</v>
      </c>
      <c r="R17">
        <f>YEAR(Table1_1[[#This Row],[Date]])</f>
        <v>2023</v>
      </c>
    </row>
    <row r="18" spans="1:18" x14ac:dyDescent="0.3">
      <c r="A18" s="3">
        <v>44943</v>
      </c>
      <c r="B18" t="s">
        <v>28</v>
      </c>
      <c r="C18" t="s">
        <v>743</v>
      </c>
      <c r="D18" t="s">
        <v>745</v>
      </c>
      <c r="E18" t="s">
        <v>748</v>
      </c>
      <c r="F18" t="s">
        <v>749</v>
      </c>
      <c r="G18" t="s">
        <v>755</v>
      </c>
      <c r="H18" t="s">
        <v>764</v>
      </c>
      <c r="I18" s="5">
        <v>0</v>
      </c>
      <c r="J18" s="7">
        <v>227535</v>
      </c>
      <c r="K18">
        <v>2</v>
      </c>
      <c r="L18" s="7">
        <v>273511</v>
      </c>
      <c r="M18" s="8">
        <f>Table1_1[[#This Row],[Unit Cost]]*Table1_1[[#This Row],[Quantity]]</f>
        <v>455070</v>
      </c>
      <c r="N18" s="8">
        <f>Table1_1[[#This Row],[Unit Price]]*Table1_1[[#This Row],[Quantity]]*(100%-Table1_1[[#This Row],[% Discount]])</f>
        <v>547022</v>
      </c>
      <c r="O18" s="8">
        <f>Table1_1[[#This Row],[Sales]]-Table1_1[[#This Row],[Cogs]]</f>
        <v>91952</v>
      </c>
      <c r="P18">
        <f>DAY(Table1_1[[#This Row],[Date]])</f>
        <v>17</v>
      </c>
      <c r="Q18" t="str">
        <f>TEXT(Table1_1[[#This Row],[Date]],"mmm")</f>
        <v>Jan</v>
      </c>
      <c r="R18">
        <f>YEAR(Table1_1[[#This Row],[Date]])</f>
        <v>2023</v>
      </c>
    </row>
    <row r="19" spans="1:18" x14ac:dyDescent="0.3">
      <c r="A19" s="3">
        <v>44944</v>
      </c>
      <c r="B19" t="s">
        <v>29</v>
      </c>
      <c r="C19" t="s">
        <v>743</v>
      </c>
      <c r="D19" t="s">
        <v>744</v>
      </c>
      <c r="E19" t="s">
        <v>747</v>
      </c>
      <c r="F19" t="s">
        <v>749</v>
      </c>
      <c r="G19" t="s">
        <v>757</v>
      </c>
      <c r="H19" t="s">
        <v>766</v>
      </c>
      <c r="I19" s="5">
        <v>0</v>
      </c>
      <c r="J19" s="7">
        <v>179987</v>
      </c>
      <c r="K19">
        <v>5</v>
      </c>
      <c r="L19" s="7">
        <v>211198</v>
      </c>
      <c r="M19" s="8">
        <f>Table1_1[[#This Row],[Unit Cost]]*Table1_1[[#This Row],[Quantity]]</f>
        <v>899935</v>
      </c>
      <c r="N19" s="8">
        <f>Table1_1[[#This Row],[Unit Price]]*Table1_1[[#This Row],[Quantity]]*(100%-Table1_1[[#This Row],[% Discount]])</f>
        <v>1055990</v>
      </c>
      <c r="O19" s="8">
        <f>Table1_1[[#This Row],[Sales]]-Table1_1[[#This Row],[Cogs]]</f>
        <v>156055</v>
      </c>
      <c r="P19">
        <f>DAY(Table1_1[[#This Row],[Date]])</f>
        <v>18</v>
      </c>
      <c r="Q19" t="str">
        <f>TEXT(Table1_1[[#This Row],[Date]],"mmm")</f>
        <v>Jan</v>
      </c>
      <c r="R19">
        <f>YEAR(Table1_1[[#This Row],[Date]])</f>
        <v>2023</v>
      </c>
    </row>
    <row r="20" spans="1:18" x14ac:dyDescent="0.3">
      <c r="A20" s="3">
        <v>44945</v>
      </c>
      <c r="B20" t="s">
        <v>30</v>
      </c>
      <c r="C20" t="s">
        <v>743</v>
      </c>
      <c r="D20" t="s">
        <v>745</v>
      </c>
      <c r="E20" t="s">
        <v>748</v>
      </c>
      <c r="F20" t="s">
        <v>750</v>
      </c>
      <c r="G20" t="s">
        <v>757</v>
      </c>
      <c r="H20" t="s">
        <v>766</v>
      </c>
      <c r="I20" s="5">
        <v>0</v>
      </c>
      <c r="J20" s="7">
        <v>87128</v>
      </c>
      <c r="K20">
        <v>4</v>
      </c>
      <c r="L20" s="7">
        <v>100534</v>
      </c>
      <c r="M20" s="8">
        <f>Table1_1[[#This Row],[Unit Cost]]*Table1_1[[#This Row],[Quantity]]</f>
        <v>348512</v>
      </c>
      <c r="N20" s="8">
        <f>Table1_1[[#This Row],[Unit Price]]*Table1_1[[#This Row],[Quantity]]*(100%-Table1_1[[#This Row],[% Discount]])</f>
        <v>402136</v>
      </c>
      <c r="O20" s="8">
        <f>Table1_1[[#This Row],[Sales]]-Table1_1[[#This Row],[Cogs]]</f>
        <v>53624</v>
      </c>
      <c r="P20">
        <f>DAY(Table1_1[[#This Row],[Date]])</f>
        <v>19</v>
      </c>
      <c r="Q20" t="str">
        <f>TEXT(Table1_1[[#This Row],[Date]],"mmm")</f>
        <v>Jan</v>
      </c>
      <c r="R20">
        <f>YEAR(Table1_1[[#This Row],[Date]])</f>
        <v>2023</v>
      </c>
    </row>
    <row r="21" spans="1:18" x14ac:dyDescent="0.3">
      <c r="A21" s="3">
        <v>44946</v>
      </c>
      <c r="B21" t="s">
        <v>31</v>
      </c>
      <c r="C21" t="s">
        <v>743</v>
      </c>
      <c r="D21" t="s">
        <v>744</v>
      </c>
      <c r="E21" t="s">
        <v>748</v>
      </c>
      <c r="F21" t="s">
        <v>749</v>
      </c>
      <c r="G21" t="s">
        <v>755</v>
      </c>
      <c r="H21" t="s">
        <v>762</v>
      </c>
      <c r="I21" s="5">
        <v>0</v>
      </c>
      <c r="J21" s="7">
        <v>95396</v>
      </c>
      <c r="K21">
        <v>6</v>
      </c>
      <c r="L21" s="7">
        <v>107978</v>
      </c>
      <c r="M21" s="8">
        <f>Table1_1[[#This Row],[Unit Cost]]*Table1_1[[#This Row],[Quantity]]</f>
        <v>572376</v>
      </c>
      <c r="N21" s="8">
        <f>Table1_1[[#This Row],[Unit Price]]*Table1_1[[#This Row],[Quantity]]*(100%-Table1_1[[#This Row],[% Discount]])</f>
        <v>647868</v>
      </c>
      <c r="O21" s="8">
        <f>Table1_1[[#This Row],[Sales]]-Table1_1[[#This Row],[Cogs]]</f>
        <v>75492</v>
      </c>
      <c r="P21">
        <f>DAY(Table1_1[[#This Row],[Date]])</f>
        <v>20</v>
      </c>
      <c r="Q21" t="str">
        <f>TEXT(Table1_1[[#This Row],[Date]],"mmm")</f>
        <v>Jan</v>
      </c>
      <c r="R21">
        <f>YEAR(Table1_1[[#This Row],[Date]])</f>
        <v>2023</v>
      </c>
    </row>
    <row r="22" spans="1:18" x14ac:dyDescent="0.3">
      <c r="A22" s="3">
        <v>44947</v>
      </c>
      <c r="B22" t="s">
        <v>32</v>
      </c>
      <c r="C22" t="s">
        <v>743</v>
      </c>
      <c r="D22" t="s">
        <v>744</v>
      </c>
      <c r="E22" t="s">
        <v>747</v>
      </c>
      <c r="F22" t="s">
        <v>750</v>
      </c>
      <c r="G22" t="s">
        <v>753</v>
      </c>
      <c r="H22" t="s">
        <v>773</v>
      </c>
      <c r="I22" s="5">
        <v>0</v>
      </c>
      <c r="J22" s="7">
        <v>134879</v>
      </c>
      <c r="K22">
        <v>7</v>
      </c>
      <c r="L22" s="7">
        <v>150976</v>
      </c>
      <c r="M22" s="8">
        <f>Table1_1[[#This Row],[Unit Cost]]*Table1_1[[#This Row],[Quantity]]</f>
        <v>944153</v>
      </c>
      <c r="N22" s="8">
        <f>Table1_1[[#This Row],[Unit Price]]*Table1_1[[#This Row],[Quantity]]*(100%-Table1_1[[#This Row],[% Discount]])</f>
        <v>1056832</v>
      </c>
      <c r="O22" s="8">
        <f>Table1_1[[#This Row],[Sales]]-Table1_1[[#This Row],[Cogs]]</f>
        <v>112679</v>
      </c>
      <c r="P22">
        <f>DAY(Table1_1[[#This Row],[Date]])</f>
        <v>21</v>
      </c>
      <c r="Q22" t="str">
        <f>TEXT(Table1_1[[#This Row],[Date]],"mmm")</f>
        <v>Jan</v>
      </c>
      <c r="R22">
        <f>YEAR(Table1_1[[#This Row],[Date]])</f>
        <v>2023</v>
      </c>
    </row>
    <row r="23" spans="1:18" x14ac:dyDescent="0.3">
      <c r="A23" s="3">
        <v>44948</v>
      </c>
      <c r="B23" t="s">
        <v>33</v>
      </c>
      <c r="C23" t="s">
        <v>743</v>
      </c>
      <c r="D23" t="s">
        <v>744</v>
      </c>
      <c r="E23" t="s">
        <v>746</v>
      </c>
      <c r="F23" t="s">
        <v>751</v>
      </c>
      <c r="G23" t="s">
        <v>757</v>
      </c>
      <c r="H23" t="s">
        <v>766</v>
      </c>
      <c r="I23" s="5">
        <v>0</v>
      </c>
      <c r="J23" s="7">
        <v>120271</v>
      </c>
      <c r="K23">
        <v>1</v>
      </c>
      <c r="L23" s="7">
        <v>138857</v>
      </c>
      <c r="M23" s="8">
        <f>Table1_1[[#This Row],[Unit Cost]]*Table1_1[[#This Row],[Quantity]]</f>
        <v>120271</v>
      </c>
      <c r="N23" s="8">
        <f>Table1_1[[#This Row],[Unit Price]]*Table1_1[[#This Row],[Quantity]]*(100%-Table1_1[[#This Row],[% Discount]])</f>
        <v>138857</v>
      </c>
      <c r="O23" s="8">
        <f>Table1_1[[#This Row],[Sales]]-Table1_1[[#This Row],[Cogs]]</f>
        <v>18586</v>
      </c>
      <c r="P23">
        <f>DAY(Table1_1[[#This Row],[Date]])</f>
        <v>22</v>
      </c>
      <c r="Q23" t="str">
        <f>TEXT(Table1_1[[#This Row],[Date]],"mmm")</f>
        <v>Jan</v>
      </c>
      <c r="R23">
        <f>YEAR(Table1_1[[#This Row],[Date]])</f>
        <v>2023</v>
      </c>
    </row>
    <row r="24" spans="1:18" x14ac:dyDescent="0.3">
      <c r="A24" s="3">
        <v>44949</v>
      </c>
      <c r="B24" t="s">
        <v>34</v>
      </c>
      <c r="C24" t="s">
        <v>742</v>
      </c>
      <c r="D24" t="s">
        <v>744</v>
      </c>
      <c r="E24" t="s">
        <v>747</v>
      </c>
      <c r="F24" t="s">
        <v>751</v>
      </c>
      <c r="G24" t="s">
        <v>757</v>
      </c>
      <c r="H24" t="s">
        <v>774</v>
      </c>
      <c r="I24" s="5">
        <v>0</v>
      </c>
      <c r="J24" s="7">
        <v>228950</v>
      </c>
      <c r="K24">
        <v>5</v>
      </c>
      <c r="L24" s="7">
        <v>258878</v>
      </c>
      <c r="M24" s="8">
        <f>Table1_1[[#This Row],[Unit Cost]]*Table1_1[[#This Row],[Quantity]]</f>
        <v>1144750</v>
      </c>
      <c r="N24" s="8">
        <f>Table1_1[[#This Row],[Unit Price]]*Table1_1[[#This Row],[Quantity]]*(100%-Table1_1[[#This Row],[% Discount]])</f>
        <v>1294390</v>
      </c>
      <c r="O24" s="8">
        <f>Table1_1[[#This Row],[Sales]]-Table1_1[[#This Row],[Cogs]]</f>
        <v>149640</v>
      </c>
      <c r="P24">
        <f>DAY(Table1_1[[#This Row],[Date]])</f>
        <v>23</v>
      </c>
      <c r="Q24" t="str">
        <f>TEXT(Table1_1[[#This Row],[Date]],"mmm")</f>
        <v>Jan</v>
      </c>
      <c r="R24">
        <f>YEAR(Table1_1[[#This Row],[Date]])</f>
        <v>2023</v>
      </c>
    </row>
    <row r="25" spans="1:18" x14ac:dyDescent="0.3">
      <c r="A25" s="3">
        <v>44950</v>
      </c>
      <c r="B25" t="s">
        <v>35</v>
      </c>
      <c r="C25" t="s">
        <v>743</v>
      </c>
      <c r="D25" t="s">
        <v>744</v>
      </c>
      <c r="E25" t="s">
        <v>748</v>
      </c>
      <c r="F25" t="s">
        <v>751</v>
      </c>
      <c r="G25" t="s">
        <v>756</v>
      </c>
      <c r="H25" t="s">
        <v>769</v>
      </c>
      <c r="I25" s="5">
        <v>0</v>
      </c>
      <c r="J25" s="7">
        <v>134788</v>
      </c>
      <c r="K25">
        <v>5</v>
      </c>
      <c r="L25" s="7">
        <v>153964</v>
      </c>
      <c r="M25" s="8">
        <f>Table1_1[[#This Row],[Unit Cost]]*Table1_1[[#This Row],[Quantity]]</f>
        <v>673940</v>
      </c>
      <c r="N25" s="8">
        <f>Table1_1[[#This Row],[Unit Price]]*Table1_1[[#This Row],[Quantity]]*(100%-Table1_1[[#This Row],[% Discount]])</f>
        <v>769820</v>
      </c>
      <c r="O25" s="8">
        <f>Table1_1[[#This Row],[Sales]]-Table1_1[[#This Row],[Cogs]]</f>
        <v>95880</v>
      </c>
      <c r="P25">
        <f>DAY(Table1_1[[#This Row],[Date]])</f>
        <v>24</v>
      </c>
      <c r="Q25" t="str">
        <f>TEXT(Table1_1[[#This Row],[Date]],"mmm")</f>
        <v>Jan</v>
      </c>
      <c r="R25">
        <f>YEAR(Table1_1[[#This Row],[Date]])</f>
        <v>2023</v>
      </c>
    </row>
    <row r="26" spans="1:18" x14ac:dyDescent="0.3">
      <c r="A26" s="3">
        <v>44951</v>
      </c>
      <c r="B26" t="s">
        <v>36</v>
      </c>
      <c r="C26" t="s">
        <v>743</v>
      </c>
      <c r="D26" t="s">
        <v>744</v>
      </c>
      <c r="E26" t="s">
        <v>746</v>
      </c>
      <c r="F26" t="s">
        <v>750</v>
      </c>
      <c r="G26" t="s">
        <v>755</v>
      </c>
      <c r="H26" t="s">
        <v>764</v>
      </c>
      <c r="I26" s="5">
        <v>0</v>
      </c>
      <c r="J26" s="7">
        <v>168661</v>
      </c>
      <c r="K26">
        <v>6</v>
      </c>
      <c r="L26" s="7">
        <v>200476</v>
      </c>
      <c r="M26" s="8">
        <f>Table1_1[[#This Row],[Unit Cost]]*Table1_1[[#This Row],[Quantity]]</f>
        <v>1011966</v>
      </c>
      <c r="N26" s="8">
        <f>Table1_1[[#This Row],[Unit Price]]*Table1_1[[#This Row],[Quantity]]*(100%-Table1_1[[#This Row],[% Discount]])</f>
        <v>1202856</v>
      </c>
      <c r="O26" s="8">
        <f>Table1_1[[#This Row],[Sales]]-Table1_1[[#This Row],[Cogs]]</f>
        <v>190890</v>
      </c>
      <c r="P26">
        <f>DAY(Table1_1[[#This Row],[Date]])</f>
        <v>25</v>
      </c>
      <c r="Q26" t="str">
        <f>TEXT(Table1_1[[#This Row],[Date]],"mmm")</f>
        <v>Jan</v>
      </c>
      <c r="R26">
        <f>YEAR(Table1_1[[#This Row],[Date]])</f>
        <v>2023</v>
      </c>
    </row>
    <row r="27" spans="1:18" x14ac:dyDescent="0.3">
      <c r="A27" s="3">
        <v>44952</v>
      </c>
      <c r="B27" t="s">
        <v>37</v>
      </c>
      <c r="C27" t="s">
        <v>743</v>
      </c>
      <c r="D27" t="s">
        <v>745</v>
      </c>
      <c r="E27" t="s">
        <v>747</v>
      </c>
      <c r="F27" t="s">
        <v>751</v>
      </c>
      <c r="G27" t="s">
        <v>753</v>
      </c>
      <c r="H27" t="s">
        <v>773</v>
      </c>
      <c r="I27" s="5">
        <v>0</v>
      </c>
      <c r="J27" s="7">
        <v>215800</v>
      </c>
      <c r="K27">
        <v>3</v>
      </c>
      <c r="L27" s="7">
        <v>244889</v>
      </c>
      <c r="M27" s="8">
        <f>Table1_1[[#This Row],[Unit Cost]]*Table1_1[[#This Row],[Quantity]]</f>
        <v>647400</v>
      </c>
      <c r="N27" s="8">
        <f>Table1_1[[#This Row],[Unit Price]]*Table1_1[[#This Row],[Quantity]]*(100%-Table1_1[[#This Row],[% Discount]])</f>
        <v>734667</v>
      </c>
      <c r="O27" s="8">
        <f>Table1_1[[#This Row],[Sales]]-Table1_1[[#This Row],[Cogs]]</f>
        <v>87267</v>
      </c>
      <c r="P27">
        <f>DAY(Table1_1[[#This Row],[Date]])</f>
        <v>26</v>
      </c>
      <c r="Q27" t="str">
        <f>TEXT(Table1_1[[#This Row],[Date]],"mmm")</f>
        <v>Jan</v>
      </c>
      <c r="R27">
        <f>YEAR(Table1_1[[#This Row],[Date]])</f>
        <v>2023</v>
      </c>
    </row>
    <row r="28" spans="1:18" x14ac:dyDescent="0.3">
      <c r="A28" s="3">
        <v>44953</v>
      </c>
      <c r="B28" t="s">
        <v>38</v>
      </c>
      <c r="C28" t="s">
        <v>743</v>
      </c>
      <c r="D28" t="s">
        <v>745</v>
      </c>
      <c r="E28" t="s">
        <v>748</v>
      </c>
      <c r="F28" t="s">
        <v>751</v>
      </c>
      <c r="G28" t="s">
        <v>756</v>
      </c>
      <c r="H28" t="s">
        <v>765</v>
      </c>
      <c r="I28" s="5">
        <v>0</v>
      </c>
      <c r="J28" s="7">
        <v>185405</v>
      </c>
      <c r="K28">
        <v>4</v>
      </c>
      <c r="L28" s="7">
        <v>217739</v>
      </c>
      <c r="M28" s="8">
        <f>Table1_1[[#This Row],[Unit Cost]]*Table1_1[[#This Row],[Quantity]]</f>
        <v>741620</v>
      </c>
      <c r="N28" s="8">
        <f>Table1_1[[#This Row],[Unit Price]]*Table1_1[[#This Row],[Quantity]]*(100%-Table1_1[[#This Row],[% Discount]])</f>
        <v>870956</v>
      </c>
      <c r="O28" s="8">
        <f>Table1_1[[#This Row],[Sales]]-Table1_1[[#This Row],[Cogs]]</f>
        <v>129336</v>
      </c>
      <c r="P28">
        <f>DAY(Table1_1[[#This Row],[Date]])</f>
        <v>27</v>
      </c>
      <c r="Q28" t="str">
        <f>TEXT(Table1_1[[#This Row],[Date]],"mmm")</f>
        <v>Jan</v>
      </c>
      <c r="R28">
        <f>YEAR(Table1_1[[#This Row],[Date]])</f>
        <v>2023</v>
      </c>
    </row>
    <row r="29" spans="1:18" x14ac:dyDescent="0.3">
      <c r="A29" s="3">
        <v>44954</v>
      </c>
      <c r="B29" t="s">
        <v>39</v>
      </c>
      <c r="C29" t="s">
        <v>743</v>
      </c>
      <c r="D29" t="s">
        <v>744</v>
      </c>
      <c r="E29" t="s">
        <v>748</v>
      </c>
      <c r="F29" t="s">
        <v>749</v>
      </c>
      <c r="G29" t="s">
        <v>752</v>
      </c>
      <c r="H29" t="s">
        <v>772</v>
      </c>
      <c r="I29" s="5">
        <v>0</v>
      </c>
      <c r="J29" s="7">
        <v>52248</v>
      </c>
      <c r="K29">
        <v>8</v>
      </c>
      <c r="L29" s="7">
        <v>59219</v>
      </c>
      <c r="M29" s="8">
        <f>Table1_1[[#This Row],[Unit Cost]]*Table1_1[[#This Row],[Quantity]]</f>
        <v>417984</v>
      </c>
      <c r="N29" s="8">
        <f>Table1_1[[#This Row],[Unit Price]]*Table1_1[[#This Row],[Quantity]]*(100%-Table1_1[[#This Row],[% Discount]])</f>
        <v>473752</v>
      </c>
      <c r="O29" s="8">
        <f>Table1_1[[#This Row],[Sales]]-Table1_1[[#This Row],[Cogs]]</f>
        <v>55768</v>
      </c>
      <c r="P29">
        <f>DAY(Table1_1[[#This Row],[Date]])</f>
        <v>28</v>
      </c>
      <c r="Q29" t="str">
        <f>TEXT(Table1_1[[#This Row],[Date]],"mmm")</f>
        <v>Jan</v>
      </c>
      <c r="R29">
        <f>YEAR(Table1_1[[#This Row],[Date]])</f>
        <v>2023</v>
      </c>
    </row>
    <row r="30" spans="1:18" x14ac:dyDescent="0.3">
      <c r="A30" s="3">
        <v>44955</v>
      </c>
      <c r="B30" t="s">
        <v>40</v>
      </c>
      <c r="C30" t="s">
        <v>742</v>
      </c>
      <c r="D30" t="s">
        <v>744</v>
      </c>
      <c r="E30" t="s">
        <v>746</v>
      </c>
      <c r="F30" t="s">
        <v>749</v>
      </c>
      <c r="G30" t="s">
        <v>756</v>
      </c>
      <c r="H30" t="s">
        <v>763</v>
      </c>
      <c r="I30" s="5">
        <v>0</v>
      </c>
      <c r="J30" s="7">
        <v>168960</v>
      </c>
      <c r="K30">
        <v>1</v>
      </c>
      <c r="L30" s="7">
        <v>200591</v>
      </c>
      <c r="M30" s="8">
        <f>Table1_1[[#This Row],[Unit Cost]]*Table1_1[[#This Row],[Quantity]]</f>
        <v>168960</v>
      </c>
      <c r="N30" s="8">
        <f>Table1_1[[#This Row],[Unit Price]]*Table1_1[[#This Row],[Quantity]]*(100%-Table1_1[[#This Row],[% Discount]])</f>
        <v>200591</v>
      </c>
      <c r="O30" s="8">
        <f>Table1_1[[#This Row],[Sales]]-Table1_1[[#This Row],[Cogs]]</f>
        <v>31631</v>
      </c>
      <c r="P30">
        <f>DAY(Table1_1[[#This Row],[Date]])</f>
        <v>29</v>
      </c>
      <c r="Q30" t="str">
        <f>TEXT(Table1_1[[#This Row],[Date]],"mmm")</f>
        <v>Jan</v>
      </c>
      <c r="R30">
        <f>YEAR(Table1_1[[#This Row],[Date]])</f>
        <v>2023</v>
      </c>
    </row>
    <row r="31" spans="1:18" x14ac:dyDescent="0.3">
      <c r="A31" s="3">
        <v>44956</v>
      </c>
      <c r="B31" t="s">
        <v>41</v>
      </c>
      <c r="C31" t="s">
        <v>743</v>
      </c>
      <c r="D31" t="s">
        <v>744</v>
      </c>
      <c r="E31" t="s">
        <v>747</v>
      </c>
      <c r="F31" t="s">
        <v>750</v>
      </c>
      <c r="G31" t="s">
        <v>754</v>
      </c>
      <c r="H31" t="s">
        <v>767</v>
      </c>
      <c r="I31" s="5">
        <v>0</v>
      </c>
      <c r="J31" s="7">
        <v>92515</v>
      </c>
      <c r="K31">
        <v>6</v>
      </c>
      <c r="L31" s="7">
        <v>105829</v>
      </c>
      <c r="M31" s="8">
        <f>Table1_1[[#This Row],[Unit Cost]]*Table1_1[[#This Row],[Quantity]]</f>
        <v>555090</v>
      </c>
      <c r="N31" s="8">
        <f>Table1_1[[#This Row],[Unit Price]]*Table1_1[[#This Row],[Quantity]]*(100%-Table1_1[[#This Row],[% Discount]])</f>
        <v>634974</v>
      </c>
      <c r="O31" s="8">
        <f>Table1_1[[#This Row],[Sales]]-Table1_1[[#This Row],[Cogs]]</f>
        <v>79884</v>
      </c>
      <c r="P31">
        <f>DAY(Table1_1[[#This Row],[Date]])</f>
        <v>30</v>
      </c>
      <c r="Q31" t="str">
        <f>TEXT(Table1_1[[#This Row],[Date]],"mmm")</f>
        <v>Jan</v>
      </c>
      <c r="R31">
        <f>YEAR(Table1_1[[#This Row],[Date]])</f>
        <v>2023</v>
      </c>
    </row>
    <row r="32" spans="1:18" x14ac:dyDescent="0.3">
      <c r="A32" s="3">
        <v>44957</v>
      </c>
      <c r="B32" t="s">
        <v>42</v>
      </c>
      <c r="C32" t="s">
        <v>742</v>
      </c>
      <c r="D32" t="s">
        <v>745</v>
      </c>
      <c r="E32" t="s">
        <v>746</v>
      </c>
      <c r="F32" t="s">
        <v>749</v>
      </c>
      <c r="G32" t="s">
        <v>754</v>
      </c>
      <c r="H32" t="s">
        <v>775</v>
      </c>
      <c r="I32" s="5">
        <v>0</v>
      </c>
      <c r="J32" s="7">
        <v>23157</v>
      </c>
      <c r="K32">
        <v>7</v>
      </c>
      <c r="L32" s="7">
        <v>27779</v>
      </c>
      <c r="M32" s="8">
        <f>Table1_1[[#This Row],[Unit Cost]]*Table1_1[[#This Row],[Quantity]]</f>
        <v>162099</v>
      </c>
      <c r="N32" s="8">
        <f>Table1_1[[#This Row],[Unit Price]]*Table1_1[[#This Row],[Quantity]]*(100%-Table1_1[[#This Row],[% Discount]])</f>
        <v>194453</v>
      </c>
      <c r="O32" s="8">
        <f>Table1_1[[#This Row],[Sales]]-Table1_1[[#This Row],[Cogs]]</f>
        <v>32354</v>
      </c>
      <c r="P32">
        <f>DAY(Table1_1[[#This Row],[Date]])</f>
        <v>31</v>
      </c>
      <c r="Q32" t="str">
        <f>TEXT(Table1_1[[#This Row],[Date]],"mmm")</f>
        <v>Jan</v>
      </c>
      <c r="R32">
        <f>YEAR(Table1_1[[#This Row],[Date]])</f>
        <v>2023</v>
      </c>
    </row>
    <row r="33" spans="1:18" x14ac:dyDescent="0.3">
      <c r="A33" s="3">
        <v>44958</v>
      </c>
      <c r="B33" t="s">
        <v>43</v>
      </c>
      <c r="C33" t="s">
        <v>742</v>
      </c>
      <c r="D33" t="s">
        <v>745</v>
      </c>
      <c r="E33" t="s">
        <v>748</v>
      </c>
      <c r="F33" t="s">
        <v>750</v>
      </c>
      <c r="G33" t="s">
        <v>754</v>
      </c>
      <c r="H33" t="s">
        <v>767</v>
      </c>
      <c r="I33" s="5">
        <v>0</v>
      </c>
      <c r="J33" s="7">
        <v>39028</v>
      </c>
      <c r="K33">
        <v>2</v>
      </c>
      <c r="L33" s="7">
        <v>43125</v>
      </c>
      <c r="M33" s="8">
        <f>Table1_1[[#This Row],[Unit Cost]]*Table1_1[[#This Row],[Quantity]]</f>
        <v>78056</v>
      </c>
      <c r="N33" s="8">
        <f>Table1_1[[#This Row],[Unit Price]]*Table1_1[[#This Row],[Quantity]]*(100%-Table1_1[[#This Row],[% Discount]])</f>
        <v>86250</v>
      </c>
      <c r="O33" s="8">
        <f>Table1_1[[#This Row],[Sales]]-Table1_1[[#This Row],[Cogs]]</f>
        <v>8194</v>
      </c>
      <c r="P33">
        <f>DAY(Table1_1[[#This Row],[Date]])</f>
        <v>1</v>
      </c>
      <c r="Q33" t="str">
        <f>TEXT(Table1_1[[#This Row],[Date]],"mmm")</f>
        <v>Feb</v>
      </c>
      <c r="R33">
        <f>YEAR(Table1_1[[#This Row],[Date]])</f>
        <v>2023</v>
      </c>
    </row>
    <row r="34" spans="1:18" x14ac:dyDescent="0.3">
      <c r="A34" s="3">
        <v>44959</v>
      </c>
      <c r="B34" t="s">
        <v>44</v>
      </c>
      <c r="C34" t="s">
        <v>743</v>
      </c>
      <c r="D34" t="s">
        <v>745</v>
      </c>
      <c r="E34" t="s">
        <v>746</v>
      </c>
      <c r="F34" t="s">
        <v>751</v>
      </c>
      <c r="G34" t="s">
        <v>756</v>
      </c>
      <c r="H34" t="s">
        <v>765</v>
      </c>
      <c r="I34" s="5">
        <v>7.0000000000000007E-2</v>
      </c>
      <c r="J34" s="7">
        <v>234102</v>
      </c>
      <c r="K34">
        <v>6</v>
      </c>
      <c r="L34" s="7">
        <v>268502</v>
      </c>
      <c r="M34" s="8">
        <f>Table1_1[[#This Row],[Unit Cost]]*Table1_1[[#This Row],[Quantity]]</f>
        <v>1404612</v>
      </c>
      <c r="N34" s="8">
        <f>Table1_1[[#This Row],[Unit Price]]*Table1_1[[#This Row],[Quantity]]*(100%-Table1_1[[#This Row],[% Discount]])</f>
        <v>1498241.16</v>
      </c>
      <c r="O34" s="8">
        <f>Table1_1[[#This Row],[Sales]]-Table1_1[[#This Row],[Cogs]]</f>
        <v>93629.159999999916</v>
      </c>
      <c r="P34">
        <f>DAY(Table1_1[[#This Row],[Date]])</f>
        <v>2</v>
      </c>
      <c r="Q34" t="str">
        <f>TEXT(Table1_1[[#This Row],[Date]],"mmm")</f>
        <v>Feb</v>
      </c>
      <c r="R34">
        <f>YEAR(Table1_1[[#This Row],[Date]])</f>
        <v>2023</v>
      </c>
    </row>
    <row r="35" spans="1:18" x14ac:dyDescent="0.3">
      <c r="A35" s="3">
        <v>44960</v>
      </c>
      <c r="B35" t="s">
        <v>45</v>
      </c>
      <c r="C35" t="s">
        <v>743</v>
      </c>
      <c r="D35" t="s">
        <v>745</v>
      </c>
      <c r="E35" t="s">
        <v>748</v>
      </c>
      <c r="F35" t="s">
        <v>749</v>
      </c>
      <c r="G35" t="s">
        <v>756</v>
      </c>
      <c r="H35" t="s">
        <v>765</v>
      </c>
      <c r="I35" s="5">
        <v>0</v>
      </c>
      <c r="J35" s="7">
        <v>219662</v>
      </c>
      <c r="K35">
        <v>6</v>
      </c>
      <c r="L35" s="7">
        <v>267466</v>
      </c>
      <c r="M35" s="8">
        <f>Table1_1[[#This Row],[Unit Cost]]*Table1_1[[#This Row],[Quantity]]</f>
        <v>1317972</v>
      </c>
      <c r="N35" s="8">
        <f>Table1_1[[#This Row],[Unit Price]]*Table1_1[[#This Row],[Quantity]]*(100%-Table1_1[[#This Row],[% Discount]])</f>
        <v>1604796</v>
      </c>
      <c r="O35" s="8">
        <f>Table1_1[[#This Row],[Sales]]-Table1_1[[#This Row],[Cogs]]</f>
        <v>286824</v>
      </c>
      <c r="P35">
        <f>DAY(Table1_1[[#This Row],[Date]])</f>
        <v>3</v>
      </c>
      <c r="Q35" t="str">
        <f>TEXT(Table1_1[[#This Row],[Date]],"mmm")</f>
        <v>Feb</v>
      </c>
      <c r="R35">
        <f>YEAR(Table1_1[[#This Row],[Date]])</f>
        <v>2023</v>
      </c>
    </row>
    <row r="36" spans="1:18" x14ac:dyDescent="0.3">
      <c r="A36" s="3">
        <v>44961</v>
      </c>
      <c r="B36" t="s">
        <v>46</v>
      </c>
      <c r="C36" t="s">
        <v>743</v>
      </c>
      <c r="D36" t="s">
        <v>745</v>
      </c>
      <c r="E36" t="s">
        <v>747</v>
      </c>
      <c r="F36" t="s">
        <v>750</v>
      </c>
      <c r="G36" t="s">
        <v>754</v>
      </c>
      <c r="H36" t="s">
        <v>761</v>
      </c>
      <c r="I36" s="5">
        <v>0</v>
      </c>
      <c r="J36" s="7">
        <v>75286</v>
      </c>
      <c r="K36">
        <v>3</v>
      </c>
      <c r="L36" s="7">
        <v>85160</v>
      </c>
      <c r="M36" s="8">
        <f>Table1_1[[#This Row],[Unit Cost]]*Table1_1[[#This Row],[Quantity]]</f>
        <v>225858</v>
      </c>
      <c r="N36" s="8">
        <f>Table1_1[[#This Row],[Unit Price]]*Table1_1[[#This Row],[Quantity]]*(100%-Table1_1[[#This Row],[% Discount]])</f>
        <v>255480</v>
      </c>
      <c r="O36" s="8">
        <f>Table1_1[[#This Row],[Sales]]-Table1_1[[#This Row],[Cogs]]</f>
        <v>29622</v>
      </c>
      <c r="P36">
        <f>DAY(Table1_1[[#This Row],[Date]])</f>
        <v>4</v>
      </c>
      <c r="Q36" t="str">
        <f>TEXT(Table1_1[[#This Row],[Date]],"mmm")</f>
        <v>Feb</v>
      </c>
      <c r="R36">
        <f>YEAR(Table1_1[[#This Row],[Date]])</f>
        <v>2023</v>
      </c>
    </row>
    <row r="37" spans="1:18" x14ac:dyDescent="0.3">
      <c r="A37" s="3">
        <v>44962</v>
      </c>
      <c r="B37" t="s">
        <v>47</v>
      </c>
      <c r="C37" t="s">
        <v>743</v>
      </c>
      <c r="D37" t="s">
        <v>744</v>
      </c>
      <c r="E37" t="s">
        <v>748</v>
      </c>
      <c r="F37" t="s">
        <v>750</v>
      </c>
      <c r="G37" t="s">
        <v>752</v>
      </c>
      <c r="H37" t="s">
        <v>758</v>
      </c>
      <c r="I37" s="5">
        <v>0</v>
      </c>
      <c r="J37" s="7">
        <v>55130</v>
      </c>
      <c r="K37">
        <v>7</v>
      </c>
      <c r="L37" s="7">
        <v>60729</v>
      </c>
      <c r="M37" s="8">
        <f>Table1_1[[#This Row],[Unit Cost]]*Table1_1[[#This Row],[Quantity]]</f>
        <v>385910</v>
      </c>
      <c r="N37" s="8">
        <f>Table1_1[[#This Row],[Unit Price]]*Table1_1[[#This Row],[Quantity]]*(100%-Table1_1[[#This Row],[% Discount]])</f>
        <v>425103</v>
      </c>
      <c r="O37" s="8">
        <f>Table1_1[[#This Row],[Sales]]-Table1_1[[#This Row],[Cogs]]</f>
        <v>39193</v>
      </c>
      <c r="P37">
        <f>DAY(Table1_1[[#This Row],[Date]])</f>
        <v>5</v>
      </c>
      <c r="Q37" t="str">
        <f>TEXT(Table1_1[[#This Row],[Date]],"mmm")</f>
        <v>Feb</v>
      </c>
      <c r="R37">
        <f>YEAR(Table1_1[[#This Row],[Date]])</f>
        <v>2023</v>
      </c>
    </row>
    <row r="38" spans="1:18" x14ac:dyDescent="0.3">
      <c r="A38" s="3">
        <v>44963</v>
      </c>
      <c r="B38" t="s">
        <v>48</v>
      </c>
      <c r="C38" t="s">
        <v>742</v>
      </c>
      <c r="D38" t="s">
        <v>745</v>
      </c>
      <c r="E38" t="s">
        <v>748</v>
      </c>
      <c r="F38" t="s">
        <v>749</v>
      </c>
      <c r="G38" t="s">
        <v>757</v>
      </c>
      <c r="H38" t="s">
        <v>771</v>
      </c>
      <c r="I38" s="5">
        <v>0</v>
      </c>
      <c r="J38" s="7">
        <v>230383</v>
      </c>
      <c r="K38">
        <v>2</v>
      </c>
      <c r="L38" s="7">
        <v>265716</v>
      </c>
      <c r="M38" s="8">
        <f>Table1_1[[#This Row],[Unit Cost]]*Table1_1[[#This Row],[Quantity]]</f>
        <v>460766</v>
      </c>
      <c r="N38" s="8">
        <f>Table1_1[[#This Row],[Unit Price]]*Table1_1[[#This Row],[Quantity]]*(100%-Table1_1[[#This Row],[% Discount]])</f>
        <v>531432</v>
      </c>
      <c r="O38" s="8">
        <f>Table1_1[[#This Row],[Sales]]-Table1_1[[#This Row],[Cogs]]</f>
        <v>70666</v>
      </c>
      <c r="P38">
        <f>DAY(Table1_1[[#This Row],[Date]])</f>
        <v>6</v>
      </c>
      <c r="Q38" t="str">
        <f>TEXT(Table1_1[[#This Row],[Date]],"mmm")</f>
        <v>Feb</v>
      </c>
      <c r="R38">
        <f>YEAR(Table1_1[[#This Row],[Date]])</f>
        <v>2023</v>
      </c>
    </row>
    <row r="39" spans="1:18" x14ac:dyDescent="0.3">
      <c r="A39" s="3">
        <v>44964</v>
      </c>
      <c r="B39" t="s">
        <v>49</v>
      </c>
      <c r="C39" t="s">
        <v>743</v>
      </c>
      <c r="D39" t="s">
        <v>745</v>
      </c>
      <c r="E39" t="s">
        <v>746</v>
      </c>
      <c r="F39" t="s">
        <v>751</v>
      </c>
      <c r="G39" t="s">
        <v>755</v>
      </c>
      <c r="H39" t="s">
        <v>768</v>
      </c>
      <c r="I39" s="5">
        <v>0</v>
      </c>
      <c r="J39" s="7">
        <v>152512</v>
      </c>
      <c r="K39">
        <v>4</v>
      </c>
      <c r="L39" s="7">
        <v>169825</v>
      </c>
      <c r="M39" s="8">
        <f>Table1_1[[#This Row],[Unit Cost]]*Table1_1[[#This Row],[Quantity]]</f>
        <v>610048</v>
      </c>
      <c r="N39" s="8">
        <f>Table1_1[[#This Row],[Unit Price]]*Table1_1[[#This Row],[Quantity]]*(100%-Table1_1[[#This Row],[% Discount]])</f>
        <v>679300</v>
      </c>
      <c r="O39" s="8">
        <f>Table1_1[[#This Row],[Sales]]-Table1_1[[#This Row],[Cogs]]</f>
        <v>69252</v>
      </c>
      <c r="P39">
        <f>DAY(Table1_1[[#This Row],[Date]])</f>
        <v>7</v>
      </c>
      <c r="Q39" t="str">
        <f>TEXT(Table1_1[[#This Row],[Date]],"mmm")</f>
        <v>Feb</v>
      </c>
      <c r="R39">
        <f>YEAR(Table1_1[[#This Row],[Date]])</f>
        <v>2023</v>
      </c>
    </row>
    <row r="40" spans="1:18" x14ac:dyDescent="0.3">
      <c r="A40" s="3">
        <v>44965</v>
      </c>
      <c r="B40" t="s">
        <v>50</v>
      </c>
      <c r="C40" t="s">
        <v>743</v>
      </c>
      <c r="D40" t="s">
        <v>744</v>
      </c>
      <c r="E40" t="s">
        <v>748</v>
      </c>
      <c r="F40" t="s">
        <v>751</v>
      </c>
      <c r="G40" t="s">
        <v>757</v>
      </c>
      <c r="H40" t="s">
        <v>766</v>
      </c>
      <c r="I40" s="5">
        <v>0</v>
      </c>
      <c r="J40" s="7">
        <v>133949</v>
      </c>
      <c r="K40">
        <v>2</v>
      </c>
      <c r="L40" s="7">
        <v>158862</v>
      </c>
      <c r="M40" s="8">
        <f>Table1_1[[#This Row],[Unit Cost]]*Table1_1[[#This Row],[Quantity]]</f>
        <v>267898</v>
      </c>
      <c r="N40" s="8">
        <f>Table1_1[[#This Row],[Unit Price]]*Table1_1[[#This Row],[Quantity]]*(100%-Table1_1[[#This Row],[% Discount]])</f>
        <v>317724</v>
      </c>
      <c r="O40" s="8">
        <f>Table1_1[[#This Row],[Sales]]-Table1_1[[#This Row],[Cogs]]</f>
        <v>49826</v>
      </c>
      <c r="P40">
        <f>DAY(Table1_1[[#This Row],[Date]])</f>
        <v>8</v>
      </c>
      <c r="Q40" t="str">
        <f>TEXT(Table1_1[[#This Row],[Date]],"mmm")</f>
        <v>Feb</v>
      </c>
      <c r="R40">
        <f>YEAR(Table1_1[[#This Row],[Date]])</f>
        <v>2023</v>
      </c>
    </row>
    <row r="41" spans="1:18" x14ac:dyDescent="0.3">
      <c r="A41" s="3">
        <v>44966</v>
      </c>
      <c r="B41" t="s">
        <v>51</v>
      </c>
      <c r="C41" t="s">
        <v>743</v>
      </c>
      <c r="D41" t="s">
        <v>744</v>
      </c>
      <c r="E41" t="s">
        <v>748</v>
      </c>
      <c r="F41" t="s">
        <v>749</v>
      </c>
      <c r="G41" t="s">
        <v>752</v>
      </c>
      <c r="H41" t="s">
        <v>770</v>
      </c>
      <c r="I41" s="5">
        <v>0</v>
      </c>
      <c r="J41" s="7">
        <v>58147</v>
      </c>
      <c r="K41">
        <v>1</v>
      </c>
      <c r="L41" s="7">
        <v>65553</v>
      </c>
      <c r="M41" s="8">
        <f>Table1_1[[#This Row],[Unit Cost]]*Table1_1[[#This Row],[Quantity]]</f>
        <v>58147</v>
      </c>
      <c r="N41" s="8">
        <f>Table1_1[[#This Row],[Unit Price]]*Table1_1[[#This Row],[Quantity]]*(100%-Table1_1[[#This Row],[% Discount]])</f>
        <v>65553</v>
      </c>
      <c r="O41" s="8">
        <f>Table1_1[[#This Row],[Sales]]-Table1_1[[#This Row],[Cogs]]</f>
        <v>7406</v>
      </c>
      <c r="P41">
        <f>DAY(Table1_1[[#This Row],[Date]])</f>
        <v>9</v>
      </c>
      <c r="Q41" t="str">
        <f>TEXT(Table1_1[[#This Row],[Date]],"mmm")</f>
        <v>Feb</v>
      </c>
      <c r="R41">
        <f>YEAR(Table1_1[[#This Row],[Date]])</f>
        <v>2023</v>
      </c>
    </row>
    <row r="42" spans="1:18" x14ac:dyDescent="0.3">
      <c r="A42" s="3">
        <v>44967</v>
      </c>
      <c r="B42" t="s">
        <v>52</v>
      </c>
      <c r="C42" t="s">
        <v>742</v>
      </c>
      <c r="D42" t="s">
        <v>744</v>
      </c>
      <c r="E42" t="s">
        <v>748</v>
      </c>
      <c r="F42" t="s">
        <v>751</v>
      </c>
      <c r="G42" t="s">
        <v>756</v>
      </c>
      <c r="H42" t="s">
        <v>765</v>
      </c>
      <c r="I42" s="5">
        <v>0</v>
      </c>
      <c r="J42" s="7">
        <v>251273</v>
      </c>
      <c r="K42">
        <v>8</v>
      </c>
      <c r="L42" s="7">
        <v>284904</v>
      </c>
      <c r="M42" s="8">
        <f>Table1_1[[#This Row],[Unit Cost]]*Table1_1[[#This Row],[Quantity]]</f>
        <v>2010184</v>
      </c>
      <c r="N42" s="8">
        <f>Table1_1[[#This Row],[Unit Price]]*Table1_1[[#This Row],[Quantity]]*(100%-Table1_1[[#This Row],[% Discount]])</f>
        <v>2279232</v>
      </c>
      <c r="O42" s="8">
        <f>Table1_1[[#This Row],[Sales]]-Table1_1[[#This Row],[Cogs]]</f>
        <v>269048</v>
      </c>
      <c r="P42">
        <f>DAY(Table1_1[[#This Row],[Date]])</f>
        <v>10</v>
      </c>
      <c r="Q42" t="str">
        <f>TEXT(Table1_1[[#This Row],[Date]],"mmm")</f>
        <v>Feb</v>
      </c>
      <c r="R42">
        <f>YEAR(Table1_1[[#This Row],[Date]])</f>
        <v>2023</v>
      </c>
    </row>
    <row r="43" spans="1:18" x14ac:dyDescent="0.3">
      <c r="A43" s="3">
        <v>44968</v>
      </c>
      <c r="B43" t="s">
        <v>53</v>
      </c>
      <c r="C43" t="s">
        <v>743</v>
      </c>
      <c r="D43" t="s">
        <v>744</v>
      </c>
      <c r="E43" t="s">
        <v>748</v>
      </c>
      <c r="F43" t="s">
        <v>749</v>
      </c>
      <c r="G43" t="s">
        <v>757</v>
      </c>
      <c r="H43" t="s">
        <v>766</v>
      </c>
      <c r="I43" s="5">
        <v>0</v>
      </c>
      <c r="J43" s="7">
        <v>217954</v>
      </c>
      <c r="K43">
        <v>7</v>
      </c>
      <c r="L43" s="7">
        <v>256126</v>
      </c>
      <c r="M43" s="8">
        <f>Table1_1[[#This Row],[Unit Cost]]*Table1_1[[#This Row],[Quantity]]</f>
        <v>1525678</v>
      </c>
      <c r="N43" s="8">
        <f>Table1_1[[#This Row],[Unit Price]]*Table1_1[[#This Row],[Quantity]]*(100%-Table1_1[[#This Row],[% Discount]])</f>
        <v>1792882</v>
      </c>
      <c r="O43" s="8">
        <f>Table1_1[[#This Row],[Sales]]-Table1_1[[#This Row],[Cogs]]</f>
        <v>267204</v>
      </c>
      <c r="P43">
        <f>DAY(Table1_1[[#This Row],[Date]])</f>
        <v>11</v>
      </c>
      <c r="Q43" t="str">
        <f>TEXT(Table1_1[[#This Row],[Date]],"mmm")</f>
        <v>Feb</v>
      </c>
      <c r="R43">
        <f>YEAR(Table1_1[[#This Row],[Date]])</f>
        <v>2023</v>
      </c>
    </row>
    <row r="44" spans="1:18" x14ac:dyDescent="0.3">
      <c r="A44" s="3">
        <v>44969</v>
      </c>
      <c r="B44" t="s">
        <v>54</v>
      </c>
      <c r="C44" t="s">
        <v>743</v>
      </c>
      <c r="D44" t="s">
        <v>745</v>
      </c>
      <c r="E44" t="s">
        <v>746</v>
      </c>
      <c r="F44" t="s">
        <v>749</v>
      </c>
      <c r="G44" t="s">
        <v>755</v>
      </c>
      <c r="H44" t="s">
        <v>764</v>
      </c>
      <c r="I44" s="5">
        <v>0</v>
      </c>
      <c r="J44" s="7">
        <v>199396</v>
      </c>
      <c r="K44">
        <v>7</v>
      </c>
      <c r="L44" s="7">
        <v>230976</v>
      </c>
      <c r="M44" s="8">
        <f>Table1_1[[#This Row],[Unit Cost]]*Table1_1[[#This Row],[Quantity]]</f>
        <v>1395772</v>
      </c>
      <c r="N44" s="8">
        <f>Table1_1[[#This Row],[Unit Price]]*Table1_1[[#This Row],[Quantity]]*(100%-Table1_1[[#This Row],[% Discount]])</f>
        <v>1616832</v>
      </c>
      <c r="O44" s="8">
        <f>Table1_1[[#This Row],[Sales]]-Table1_1[[#This Row],[Cogs]]</f>
        <v>221060</v>
      </c>
      <c r="P44">
        <f>DAY(Table1_1[[#This Row],[Date]])</f>
        <v>12</v>
      </c>
      <c r="Q44" t="str">
        <f>TEXT(Table1_1[[#This Row],[Date]],"mmm")</f>
        <v>Feb</v>
      </c>
      <c r="R44">
        <f>YEAR(Table1_1[[#This Row],[Date]])</f>
        <v>2023</v>
      </c>
    </row>
    <row r="45" spans="1:18" x14ac:dyDescent="0.3">
      <c r="A45" s="3">
        <v>44970</v>
      </c>
      <c r="B45" t="s">
        <v>55</v>
      </c>
      <c r="C45" t="s">
        <v>743</v>
      </c>
      <c r="D45" t="s">
        <v>745</v>
      </c>
      <c r="E45" t="s">
        <v>747</v>
      </c>
      <c r="F45" t="s">
        <v>749</v>
      </c>
      <c r="G45" t="s">
        <v>755</v>
      </c>
      <c r="H45" t="s">
        <v>762</v>
      </c>
      <c r="I45" s="5">
        <v>0</v>
      </c>
      <c r="J45" s="7">
        <v>127691</v>
      </c>
      <c r="K45">
        <v>8</v>
      </c>
      <c r="L45" s="7">
        <v>141374</v>
      </c>
      <c r="M45" s="8">
        <f>Table1_1[[#This Row],[Unit Cost]]*Table1_1[[#This Row],[Quantity]]</f>
        <v>1021528</v>
      </c>
      <c r="N45" s="8">
        <f>Table1_1[[#This Row],[Unit Price]]*Table1_1[[#This Row],[Quantity]]*(100%-Table1_1[[#This Row],[% Discount]])</f>
        <v>1130992</v>
      </c>
      <c r="O45" s="8">
        <f>Table1_1[[#This Row],[Sales]]-Table1_1[[#This Row],[Cogs]]</f>
        <v>109464</v>
      </c>
      <c r="P45">
        <f>DAY(Table1_1[[#This Row],[Date]])</f>
        <v>13</v>
      </c>
      <c r="Q45" t="str">
        <f>TEXT(Table1_1[[#This Row],[Date]],"mmm")</f>
        <v>Feb</v>
      </c>
      <c r="R45">
        <f>YEAR(Table1_1[[#This Row],[Date]])</f>
        <v>2023</v>
      </c>
    </row>
    <row r="46" spans="1:18" x14ac:dyDescent="0.3">
      <c r="A46" s="3">
        <v>44971</v>
      </c>
      <c r="B46" t="s">
        <v>56</v>
      </c>
      <c r="C46" t="s">
        <v>743</v>
      </c>
      <c r="D46" t="s">
        <v>744</v>
      </c>
      <c r="E46" t="s">
        <v>746</v>
      </c>
      <c r="F46" t="s">
        <v>750</v>
      </c>
      <c r="G46" t="s">
        <v>753</v>
      </c>
      <c r="H46" t="s">
        <v>759</v>
      </c>
      <c r="I46" s="5">
        <v>0</v>
      </c>
      <c r="J46" s="7">
        <v>274026</v>
      </c>
      <c r="K46">
        <v>1</v>
      </c>
      <c r="L46" s="7">
        <v>307469</v>
      </c>
      <c r="M46" s="8">
        <f>Table1_1[[#This Row],[Unit Cost]]*Table1_1[[#This Row],[Quantity]]</f>
        <v>274026</v>
      </c>
      <c r="N46" s="8">
        <f>Table1_1[[#This Row],[Unit Price]]*Table1_1[[#This Row],[Quantity]]*(100%-Table1_1[[#This Row],[% Discount]])</f>
        <v>307469</v>
      </c>
      <c r="O46" s="8">
        <f>Table1_1[[#This Row],[Sales]]-Table1_1[[#This Row],[Cogs]]</f>
        <v>33443</v>
      </c>
      <c r="P46">
        <f>DAY(Table1_1[[#This Row],[Date]])</f>
        <v>14</v>
      </c>
      <c r="Q46" t="str">
        <f>TEXT(Table1_1[[#This Row],[Date]],"mmm")</f>
        <v>Feb</v>
      </c>
      <c r="R46">
        <f>YEAR(Table1_1[[#This Row],[Date]])</f>
        <v>2023</v>
      </c>
    </row>
    <row r="47" spans="1:18" x14ac:dyDescent="0.3">
      <c r="A47" s="3">
        <v>44972</v>
      </c>
      <c r="B47" t="s">
        <v>57</v>
      </c>
      <c r="C47" t="s">
        <v>742</v>
      </c>
      <c r="D47" t="s">
        <v>745</v>
      </c>
      <c r="E47" t="s">
        <v>746</v>
      </c>
      <c r="F47" t="s">
        <v>750</v>
      </c>
      <c r="G47" t="s">
        <v>752</v>
      </c>
      <c r="H47" t="s">
        <v>770</v>
      </c>
      <c r="I47" s="5">
        <v>0</v>
      </c>
      <c r="J47" s="7">
        <v>136562</v>
      </c>
      <c r="K47">
        <v>7</v>
      </c>
      <c r="L47" s="7">
        <v>153495</v>
      </c>
      <c r="M47" s="8">
        <f>Table1_1[[#This Row],[Unit Cost]]*Table1_1[[#This Row],[Quantity]]</f>
        <v>955934</v>
      </c>
      <c r="N47" s="8">
        <f>Table1_1[[#This Row],[Unit Price]]*Table1_1[[#This Row],[Quantity]]*(100%-Table1_1[[#This Row],[% Discount]])</f>
        <v>1074465</v>
      </c>
      <c r="O47" s="8">
        <f>Table1_1[[#This Row],[Sales]]-Table1_1[[#This Row],[Cogs]]</f>
        <v>118531</v>
      </c>
      <c r="P47">
        <f>DAY(Table1_1[[#This Row],[Date]])</f>
        <v>15</v>
      </c>
      <c r="Q47" t="str">
        <f>TEXT(Table1_1[[#This Row],[Date]],"mmm")</f>
        <v>Feb</v>
      </c>
      <c r="R47">
        <f>YEAR(Table1_1[[#This Row],[Date]])</f>
        <v>2023</v>
      </c>
    </row>
    <row r="48" spans="1:18" x14ac:dyDescent="0.3">
      <c r="A48" s="3">
        <v>44973</v>
      </c>
      <c r="B48" t="s">
        <v>58</v>
      </c>
      <c r="C48" t="s">
        <v>743</v>
      </c>
      <c r="D48" t="s">
        <v>745</v>
      </c>
      <c r="E48" t="s">
        <v>747</v>
      </c>
      <c r="F48" t="s">
        <v>750</v>
      </c>
      <c r="G48" t="s">
        <v>753</v>
      </c>
      <c r="H48" t="s">
        <v>760</v>
      </c>
      <c r="I48" s="5">
        <v>0</v>
      </c>
      <c r="J48" s="7">
        <v>236605</v>
      </c>
      <c r="K48">
        <v>1</v>
      </c>
      <c r="L48" s="7">
        <v>263901</v>
      </c>
      <c r="M48" s="8">
        <f>Table1_1[[#This Row],[Unit Cost]]*Table1_1[[#This Row],[Quantity]]</f>
        <v>236605</v>
      </c>
      <c r="N48" s="8">
        <f>Table1_1[[#This Row],[Unit Price]]*Table1_1[[#This Row],[Quantity]]*(100%-Table1_1[[#This Row],[% Discount]])</f>
        <v>263901</v>
      </c>
      <c r="O48" s="8">
        <f>Table1_1[[#This Row],[Sales]]-Table1_1[[#This Row],[Cogs]]</f>
        <v>27296</v>
      </c>
      <c r="P48">
        <f>DAY(Table1_1[[#This Row],[Date]])</f>
        <v>16</v>
      </c>
      <c r="Q48" t="str">
        <f>TEXT(Table1_1[[#This Row],[Date]],"mmm")</f>
        <v>Feb</v>
      </c>
      <c r="R48">
        <f>YEAR(Table1_1[[#This Row],[Date]])</f>
        <v>2023</v>
      </c>
    </row>
    <row r="49" spans="1:18" x14ac:dyDescent="0.3">
      <c r="A49" s="3">
        <v>44974</v>
      </c>
      <c r="B49" t="s">
        <v>59</v>
      </c>
      <c r="C49" t="s">
        <v>742</v>
      </c>
      <c r="D49" t="s">
        <v>744</v>
      </c>
      <c r="E49" t="s">
        <v>748</v>
      </c>
      <c r="F49" t="s">
        <v>749</v>
      </c>
      <c r="G49" t="s">
        <v>754</v>
      </c>
      <c r="H49" t="s">
        <v>775</v>
      </c>
      <c r="I49" s="5">
        <v>0</v>
      </c>
      <c r="J49" s="7">
        <v>27345</v>
      </c>
      <c r="K49">
        <v>2</v>
      </c>
      <c r="L49" s="7">
        <v>31228</v>
      </c>
      <c r="M49" s="8">
        <f>Table1_1[[#This Row],[Unit Cost]]*Table1_1[[#This Row],[Quantity]]</f>
        <v>54690</v>
      </c>
      <c r="N49" s="8">
        <f>Table1_1[[#This Row],[Unit Price]]*Table1_1[[#This Row],[Quantity]]*(100%-Table1_1[[#This Row],[% Discount]])</f>
        <v>62456</v>
      </c>
      <c r="O49" s="8">
        <f>Table1_1[[#This Row],[Sales]]-Table1_1[[#This Row],[Cogs]]</f>
        <v>7766</v>
      </c>
      <c r="P49">
        <f>DAY(Table1_1[[#This Row],[Date]])</f>
        <v>17</v>
      </c>
      <c r="Q49" t="str">
        <f>TEXT(Table1_1[[#This Row],[Date]],"mmm")</f>
        <v>Feb</v>
      </c>
      <c r="R49">
        <f>YEAR(Table1_1[[#This Row],[Date]])</f>
        <v>2023</v>
      </c>
    </row>
    <row r="50" spans="1:18" x14ac:dyDescent="0.3">
      <c r="A50" s="3">
        <v>44975</v>
      </c>
      <c r="B50" t="s">
        <v>60</v>
      </c>
      <c r="C50" t="s">
        <v>743</v>
      </c>
      <c r="D50" t="s">
        <v>744</v>
      </c>
      <c r="E50" t="s">
        <v>746</v>
      </c>
      <c r="F50" t="s">
        <v>750</v>
      </c>
      <c r="G50" t="s">
        <v>755</v>
      </c>
      <c r="H50" t="s">
        <v>764</v>
      </c>
      <c r="I50" s="5">
        <v>0</v>
      </c>
      <c r="J50" s="7">
        <v>108586</v>
      </c>
      <c r="K50">
        <v>1</v>
      </c>
      <c r="L50" s="7">
        <v>124308</v>
      </c>
      <c r="M50" s="8">
        <f>Table1_1[[#This Row],[Unit Cost]]*Table1_1[[#This Row],[Quantity]]</f>
        <v>108586</v>
      </c>
      <c r="N50" s="8">
        <f>Table1_1[[#This Row],[Unit Price]]*Table1_1[[#This Row],[Quantity]]*(100%-Table1_1[[#This Row],[% Discount]])</f>
        <v>124308</v>
      </c>
      <c r="O50" s="8">
        <f>Table1_1[[#This Row],[Sales]]-Table1_1[[#This Row],[Cogs]]</f>
        <v>15722</v>
      </c>
      <c r="P50">
        <f>DAY(Table1_1[[#This Row],[Date]])</f>
        <v>18</v>
      </c>
      <c r="Q50" t="str">
        <f>TEXT(Table1_1[[#This Row],[Date]],"mmm")</f>
        <v>Feb</v>
      </c>
      <c r="R50">
        <f>YEAR(Table1_1[[#This Row],[Date]])</f>
        <v>2023</v>
      </c>
    </row>
    <row r="51" spans="1:18" x14ac:dyDescent="0.3">
      <c r="A51" s="3">
        <v>44976</v>
      </c>
      <c r="B51" t="s">
        <v>61</v>
      </c>
      <c r="C51" t="s">
        <v>743</v>
      </c>
      <c r="D51" t="s">
        <v>744</v>
      </c>
      <c r="E51" t="s">
        <v>747</v>
      </c>
      <c r="F51" t="s">
        <v>749</v>
      </c>
      <c r="G51" t="s">
        <v>753</v>
      </c>
      <c r="H51" t="s">
        <v>759</v>
      </c>
      <c r="I51" s="5">
        <v>0</v>
      </c>
      <c r="J51" s="7">
        <v>330432</v>
      </c>
      <c r="K51">
        <v>7</v>
      </c>
      <c r="L51" s="7">
        <v>395606</v>
      </c>
      <c r="M51" s="8">
        <f>Table1_1[[#This Row],[Unit Cost]]*Table1_1[[#This Row],[Quantity]]</f>
        <v>2313024</v>
      </c>
      <c r="N51" s="8">
        <f>Table1_1[[#This Row],[Unit Price]]*Table1_1[[#This Row],[Quantity]]*(100%-Table1_1[[#This Row],[% Discount]])</f>
        <v>2769242</v>
      </c>
      <c r="O51" s="8">
        <f>Table1_1[[#This Row],[Sales]]-Table1_1[[#This Row],[Cogs]]</f>
        <v>456218</v>
      </c>
      <c r="P51">
        <f>DAY(Table1_1[[#This Row],[Date]])</f>
        <v>19</v>
      </c>
      <c r="Q51" t="str">
        <f>TEXT(Table1_1[[#This Row],[Date]],"mmm")</f>
        <v>Feb</v>
      </c>
      <c r="R51">
        <f>YEAR(Table1_1[[#This Row],[Date]])</f>
        <v>2023</v>
      </c>
    </row>
    <row r="52" spans="1:18" x14ac:dyDescent="0.3">
      <c r="A52" s="3">
        <v>44977</v>
      </c>
      <c r="B52" t="s">
        <v>62</v>
      </c>
      <c r="C52" t="s">
        <v>742</v>
      </c>
      <c r="D52" t="s">
        <v>745</v>
      </c>
      <c r="E52" t="s">
        <v>748</v>
      </c>
      <c r="F52" t="s">
        <v>750</v>
      </c>
      <c r="G52" t="s">
        <v>754</v>
      </c>
      <c r="H52" t="s">
        <v>775</v>
      </c>
      <c r="I52" s="5">
        <v>0</v>
      </c>
      <c r="J52" s="7">
        <v>55615</v>
      </c>
      <c r="K52">
        <v>3</v>
      </c>
      <c r="L52" s="7">
        <v>65266</v>
      </c>
      <c r="M52" s="8">
        <f>Table1_1[[#This Row],[Unit Cost]]*Table1_1[[#This Row],[Quantity]]</f>
        <v>166845</v>
      </c>
      <c r="N52" s="8">
        <f>Table1_1[[#This Row],[Unit Price]]*Table1_1[[#This Row],[Quantity]]*(100%-Table1_1[[#This Row],[% Discount]])</f>
        <v>195798</v>
      </c>
      <c r="O52" s="8">
        <f>Table1_1[[#This Row],[Sales]]-Table1_1[[#This Row],[Cogs]]</f>
        <v>28953</v>
      </c>
      <c r="P52">
        <f>DAY(Table1_1[[#This Row],[Date]])</f>
        <v>20</v>
      </c>
      <c r="Q52" t="str">
        <f>TEXT(Table1_1[[#This Row],[Date]],"mmm")</f>
        <v>Feb</v>
      </c>
      <c r="R52">
        <f>YEAR(Table1_1[[#This Row],[Date]])</f>
        <v>2023</v>
      </c>
    </row>
    <row r="53" spans="1:18" x14ac:dyDescent="0.3">
      <c r="A53" s="3">
        <v>44978</v>
      </c>
      <c r="B53" t="s">
        <v>63</v>
      </c>
      <c r="C53" t="s">
        <v>743</v>
      </c>
      <c r="D53" t="s">
        <v>744</v>
      </c>
      <c r="E53" t="s">
        <v>748</v>
      </c>
      <c r="F53" t="s">
        <v>749</v>
      </c>
      <c r="G53" t="s">
        <v>757</v>
      </c>
      <c r="H53" t="s">
        <v>771</v>
      </c>
      <c r="I53" s="5">
        <v>0</v>
      </c>
      <c r="J53" s="7">
        <v>122706</v>
      </c>
      <c r="K53">
        <v>7</v>
      </c>
      <c r="L53" s="7">
        <v>141308</v>
      </c>
      <c r="M53" s="8">
        <f>Table1_1[[#This Row],[Unit Cost]]*Table1_1[[#This Row],[Quantity]]</f>
        <v>858942</v>
      </c>
      <c r="N53" s="8">
        <f>Table1_1[[#This Row],[Unit Price]]*Table1_1[[#This Row],[Quantity]]*(100%-Table1_1[[#This Row],[% Discount]])</f>
        <v>989156</v>
      </c>
      <c r="O53" s="8">
        <f>Table1_1[[#This Row],[Sales]]-Table1_1[[#This Row],[Cogs]]</f>
        <v>130214</v>
      </c>
      <c r="P53">
        <f>DAY(Table1_1[[#This Row],[Date]])</f>
        <v>21</v>
      </c>
      <c r="Q53" t="str">
        <f>TEXT(Table1_1[[#This Row],[Date]],"mmm")</f>
        <v>Feb</v>
      </c>
      <c r="R53">
        <f>YEAR(Table1_1[[#This Row],[Date]])</f>
        <v>2023</v>
      </c>
    </row>
    <row r="54" spans="1:18" x14ac:dyDescent="0.3">
      <c r="A54" s="3">
        <v>44979</v>
      </c>
      <c r="B54" t="s">
        <v>64</v>
      </c>
      <c r="C54" t="s">
        <v>743</v>
      </c>
      <c r="D54" t="s">
        <v>744</v>
      </c>
      <c r="E54" t="s">
        <v>747</v>
      </c>
      <c r="F54" t="s">
        <v>750</v>
      </c>
      <c r="G54" t="s">
        <v>757</v>
      </c>
      <c r="H54" t="s">
        <v>766</v>
      </c>
      <c r="I54" s="5">
        <v>0</v>
      </c>
      <c r="J54" s="7">
        <v>90611</v>
      </c>
      <c r="K54">
        <v>1</v>
      </c>
      <c r="L54" s="7">
        <v>104796</v>
      </c>
      <c r="M54" s="8">
        <f>Table1_1[[#This Row],[Unit Cost]]*Table1_1[[#This Row],[Quantity]]</f>
        <v>90611</v>
      </c>
      <c r="N54" s="8">
        <f>Table1_1[[#This Row],[Unit Price]]*Table1_1[[#This Row],[Quantity]]*(100%-Table1_1[[#This Row],[% Discount]])</f>
        <v>104796</v>
      </c>
      <c r="O54" s="8">
        <f>Table1_1[[#This Row],[Sales]]-Table1_1[[#This Row],[Cogs]]</f>
        <v>14185</v>
      </c>
      <c r="P54">
        <f>DAY(Table1_1[[#This Row],[Date]])</f>
        <v>22</v>
      </c>
      <c r="Q54" t="str">
        <f>TEXT(Table1_1[[#This Row],[Date]],"mmm")</f>
        <v>Feb</v>
      </c>
      <c r="R54">
        <f>YEAR(Table1_1[[#This Row],[Date]])</f>
        <v>2023</v>
      </c>
    </row>
    <row r="55" spans="1:18" x14ac:dyDescent="0.3">
      <c r="A55" s="3">
        <v>44980</v>
      </c>
      <c r="B55" t="s">
        <v>65</v>
      </c>
      <c r="C55" t="s">
        <v>743</v>
      </c>
      <c r="D55" t="s">
        <v>745</v>
      </c>
      <c r="E55" t="s">
        <v>746</v>
      </c>
      <c r="F55" t="s">
        <v>749</v>
      </c>
      <c r="G55" t="s">
        <v>753</v>
      </c>
      <c r="H55" t="s">
        <v>759</v>
      </c>
      <c r="I55" s="5">
        <v>0</v>
      </c>
      <c r="J55" s="7">
        <v>369946</v>
      </c>
      <c r="K55">
        <v>2</v>
      </c>
      <c r="L55" s="7">
        <v>421920</v>
      </c>
      <c r="M55" s="8">
        <f>Table1_1[[#This Row],[Unit Cost]]*Table1_1[[#This Row],[Quantity]]</f>
        <v>739892</v>
      </c>
      <c r="N55" s="8">
        <f>Table1_1[[#This Row],[Unit Price]]*Table1_1[[#This Row],[Quantity]]*(100%-Table1_1[[#This Row],[% Discount]])</f>
        <v>843840</v>
      </c>
      <c r="O55" s="8">
        <f>Table1_1[[#This Row],[Sales]]-Table1_1[[#This Row],[Cogs]]</f>
        <v>103948</v>
      </c>
      <c r="P55">
        <f>DAY(Table1_1[[#This Row],[Date]])</f>
        <v>23</v>
      </c>
      <c r="Q55" t="str">
        <f>TEXT(Table1_1[[#This Row],[Date]],"mmm")</f>
        <v>Feb</v>
      </c>
      <c r="R55">
        <f>YEAR(Table1_1[[#This Row],[Date]])</f>
        <v>2023</v>
      </c>
    </row>
    <row r="56" spans="1:18" x14ac:dyDescent="0.3">
      <c r="A56" s="3">
        <v>44981</v>
      </c>
      <c r="B56" t="s">
        <v>66</v>
      </c>
      <c r="C56" t="s">
        <v>743</v>
      </c>
      <c r="D56" t="s">
        <v>744</v>
      </c>
      <c r="E56" t="s">
        <v>748</v>
      </c>
      <c r="F56" t="s">
        <v>751</v>
      </c>
      <c r="G56" t="s">
        <v>754</v>
      </c>
      <c r="H56" t="s">
        <v>767</v>
      </c>
      <c r="I56" s="5">
        <v>0</v>
      </c>
      <c r="J56" s="7">
        <v>42222</v>
      </c>
      <c r="K56">
        <v>8</v>
      </c>
      <c r="L56" s="7">
        <v>50584</v>
      </c>
      <c r="M56" s="8">
        <f>Table1_1[[#This Row],[Unit Cost]]*Table1_1[[#This Row],[Quantity]]</f>
        <v>337776</v>
      </c>
      <c r="N56" s="8">
        <f>Table1_1[[#This Row],[Unit Price]]*Table1_1[[#This Row],[Quantity]]*(100%-Table1_1[[#This Row],[% Discount]])</f>
        <v>404672</v>
      </c>
      <c r="O56" s="8">
        <f>Table1_1[[#This Row],[Sales]]-Table1_1[[#This Row],[Cogs]]</f>
        <v>66896</v>
      </c>
      <c r="P56">
        <f>DAY(Table1_1[[#This Row],[Date]])</f>
        <v>24</v>
      </c>
      <c r="Q56" t="str">
        <f>TEXT(Table1_1[[#This Row],[Date]],"mmm")</f>
        <v>Feb</v>
      </c>
      <c r="R56">
        <f>YEAR(Table1_1[[#This Row],[Date]])</f>
        <v>2023</v>
      </c>
    </row>
    <row r="57" spans="1:18" x14ac:dyDescent="0.3">
      <c r="A57" s="3">
        <v>44982</v>
      </c>
      <c r="B57" t="s">
        <v>67</v>
      </c>
      <c r="C57" t="s">
        <v>743</v>
      </c>
      <c r="D57" t="s">
        <v>745</v>
      </c>
      <c r="E57" t="s">
        <v>746</v>
      </c>
      <c r="F57" t="s">
        <v>750</v>
      </c>
      <c r="G57" t="s">
        <v>757</v>
      </c>
      <c r="H57" t="s">
        <v>771</v>
      </c>
      <c r="I57" s="5">
        <v>0</v>
      </c>
      <c r="J57" s="7">
        <v>163586</v>
      </c>
      <c r="K57">
        <v>2</v>
      </c>
      <c r="L57" s="7">
        <v>185617</v>
      </c>
      <c r="M57" s="8">
        <f>Table1_1[[#This Row],[Unit Cost]]*Table1_1[[#This Row],[Quantity]]</f>
        <v>327172</v>
      </c>
      <c r="N57" s="8">
        <f>Table1_1[[#This Row],[Unit Price]]*Table1_1[[#This Row],[Quantity]]*(100%-Table1_1[[#This Row],[% Discount]])</f>
        <v>371234</v>
      </c>
      <c r="O57" s="8">
        <f>Table1_1[[#This Row],[Sales]]-Table1_1[[#This Row],[Cogs]]</f>
        <v>44062</v>
      </c>
      <c r="P57">
        <f>DAY(Table1_1[[#This Row],[Date]])</f>
        <v>25</v>
      </c>
      <c r="Q57" t="str">
        <f>TEXT(Table1_1[[#This Row],[Date]],"mmm")</f>
        <v>Feb</v>
      </c>
      <c r="R57">
        <f>YEAR(Table1_1[[#This Row],[Date]])</f>
        <v>2023</v>
      </c>
    </row>
    <row r="58" spans="1:18" x14ac:dyDescent="0.3">
      <c r="A58" s="3">
        <v>44983</v>
      </c>
      <c r="B58" t="s">
        <v>68</v>
      </c>
      <c r="C58" t="s">
        <v>742</v>
      </c>
      <c r="D58" t="s">
        <v>744</v>
      </c>
      <c r="E58" t="s">
        <v>748</v>
      </c>
      <c r="F58" t="s">
        <v>751</v>
      </c>
      <c r="G58" t="s">
        <v>756</v>
      </c>
      <c r="H58" t="s">
        <v>765</v>
      </c>
      <c r="I58" s="5">
        <v>0</v>
      </c>
      <c r="J58" s="7">
        <v>282100</v>
      </c>
      <c r="K58">
        <v>8</v>
      </c>
      <c r="L58" s="7">
        <v>310450</v>
      </c>
      <c r="M58" s="8">
        <f>Table1_1[[#This Row],[Unit Cost]]*Table1_1[[#This Row],[Quantity]]</f>
        <v>2256800</v>
      </c>
      <c r="N58" s="8">
        <f>Table1_1[[#This Row],[Unit Price]]*Table1_1[[#This Row],[Quantity]]*(100%-Table1_1[[#This Row],[% Discount]])</f>
        <v>2483600</v>
      </c>
      <c r="O58" s="8">
        <f>Table1_1[[#This Row],[Sales]]-Table1_1[[#This Row],[Cogs]]</f>
        <v>226800</v>
      </c>
      <c r="P58">
        <f>DAY(Table1_1[[#This Row],[Date]])</f>
        <v>26</v>
      </c>
      <c r="Q58" t="str">
        <f>TEXT(Table1_1[[#This Row],[Date]],"mmm")</f>
        <v>Feb</v>
      </c>
      <c r="R58">
        <f>YEAR(Table1_1[[#This Row],[Date]])</f>
        <v>2023</v>
      </c>
    </row>
    <row r="59" spans="1:18" x14ac:dyDescent="0.3">
      <c r="A59" s="3">
        <v>44984</v>
      </c>
      <c r="B59" t="s">
        <v>69</v>
      </c>
      <c r="C59" t="s">
        <v>743</v>
      </c>
      <c r="D59" t="s">
        <v>744</v>
      </c>
      <c r="E59" t="s">
        <v>746</v>
      </c>
      <c r="F59" t="s">
        <v>749</v>
      </c>
      <c r="G59" t="s">
        <v>755</v>
      </c>
      <c r="H59" t="s">
        <v>764</v>
      </c>
      <c r="I59" s="5">
        <v>0</v>
      </c>
      <c r="J59" s="7">
        <v>77812</v>
      </c>
      <c r="K59">
        <v>4</v>
      </c>
      <c r="L59" s="7">
        <v>86429</v>
      </c>
      <c r="M59" s="8">
        <f>Table1_1[[#This Row],[Unit Cost]]*Table1_1[[#This Row],[Quantity]]</f>
        <v>311248</v>
      </c>
      <c r="N59" s="8">
        <f>Table1_1[[#This Row],[Unit Price]]*Table1_1[[#This Row],[Quantity]]*(100%-Table1_1[[#This Row],[% Discount]])</f>
        <v>345716</v>
      </c>
      <c r="O59" s="8">
        <f>Table1_1[[#This Row],[Sales]]-Table1_1[[#This Row],[Cogs]]</f>
        <v>34468</v>
      </c>
      <c r="P59">
        <f>DAY(Table1_1[[#This Row],[Date]])</f>
        <v>27</v>
      </c>
      <c r="Q59" t="str">
        <f>TEXT(Table1_1[[#This Row],[Date]],"mmm")</f>
        <v>Feb</v>
      </c>
      <c r="R59">
        <f>YEAR(Table1_1[[#This Row],[Date]])</f>
        <v>2023</v>
      </c>
    </row>
    <row r="60" spans="1:18" x14ac:dyDescent="0.3">
      <c r="A60" s="3">
        <v>44985</v>
      </c>
      <c r="B60" t="s">
        <v>70</v>
      </c>
      <c r="C60" t="s">
        <v>742</v>
      </c>
      <c r="D60" t="s">
        <v>745</v>
      </c>
      <c r="E60" t="s">
        <v>747</v>
      </c>
      <c r="F60" t="s">
        <v>749</v>
      </c>
      <c r="G60" t="s">
        <v>753</v>
      </c>
      <c r="H60" t="s">
        <v>760</v>
      </c>
      <c r="I60" s="5">
        <v>0</v>
      </c>
      <c r="J60" s="7">
        <v>308698</v>
      </c>
      <c r="K60">
        <v>2</v>
      </c>
      <c r="L60" s="7">
        <v>343836</v>
      </c>
      <c r="M60" s="8">
        <f>Table1_1[[#This Row],[Unit Cost]]*Table1_1[[#This Row],[Quantity]]</f>
        <v>617396</v>
      </c>
      <c r="N60" s="8">
        <f>Table1_1[[#This Row],[Unit Price]]*Table1_1[[#This Row],[Quantity]]*(100%-Table1_1[[#This Row],[% Discount]])</f>
        <v>687672</v>
      </c>
      <c r="O60" s="8">
        <f>Table1_1[[#This Row],[Sales]]-Table1_1[[#This Row],[Cogs]]</f>
        <v>70276</v>
      </c>
      <c r="P60">
        <f>DAY(Table1_1[[#This Row],[Date]])</f>
        <v>28</v>
      </c>
      <c r="Q60" t="str">
        <f>TEXT(Table1_1[[#This Row],[Date]],"mmm")</f>
        <v>Feb</v>
      </c>
      <c r="R60">
        <f>YEAR(Table1_1[[#This Row],[Date]])</f>
        <v>2023</v>
      </c>
    </row>
    <row r="61" spans="1:18" x14ac:dyDescent="0.3">
      <c r="A61" s="3">
        <v>44986</v>
      </c>
      <c r="B61" t="s">
        <v>71</v>
      </c>
      <c r="C61" t="s">
        <v>743</v>
      </c>
      <c r="D61" t="s">
        <v>745</v>
      </c>
      <c r="E61" t="s">
        <v>746</v>
      </c>
      <c r="F61" t="s">
        <v>751</v>
      </c>
      <c r="G61" t="s">
        <v>755</v>
      </c>
      <c r="H61" t="s">
        <v>762</v>
      </c>
      <c r="I61" s="5">
        <v>0</v>
      </c>
      <c r="J61" s="7">
        <v>97176</v>
      </c>
      <c r="K61">
        <v>3</v>
      </c>
      <c r="L61" s="7">
        <v>109462</v>
      </c>
      <c r="M61" s="8">
        <f>Table1_1[[#This Row],[Unit Cost]]*Table1_1[[#This Row],[Quantity]]</f>
        <v>291528</v>
      </c>
      <c r="N61" s="8">
        <f>Table1_1[[#This Row],[Unit Price]]*Table1_1[[#This Row],[Quantity]]*(100%-Table1_1[[#This Row],[% Discount]])</f>
        <v>328386</v>
      </c>
      <c r="O61" s="8">
        <f>Table1_1[[#This Row],[Sales]]-Table1_1[[#This Row],[Cogs]]</f>
        <v>36858</v>
      </c>
      <c r="P61">
        <f>DAY(Table1_1[[#This Row],[Date]])</f>
        <v>1</v>
      </c>
      <c r="Q61" t="str">
        <f>TEXT(Table1_1[[#This Row],[Date]],"mmm")</f>
        <v>Mar</v>
      </c>
      <c r="R61">
        <f>YEAR(Table1_1[[#This Row],[Date]])</f>
        <v>2023</v>
      </c>
    </row>
    <row r="62" spans="1:18" x14ac:dyDescent="0.3">
      <c r="A62" s="3">
        <v>44987</v>
      </c>
      <c r="B62" t="s">
        <v>72</v>
      </c>
      <c r="C62" t="s">
        <v>742</v>
      </c>
      <c r="D62" t="s">
        <v>745</v>
      </c>
      <c r="E62" t="s">
        <v>748</v>
      </c>
      <c r="F62" t="s">
        <v>751</v>
      </c>
      <c r="G62" t="s">
        <v>755</v>
      </c>
      <c r="H62" t="s">
        <v>764</v>
      </c>
      <c r="I62" s="5">
        <v>0</v>
      </c>
      <c r="J62" s="7">
        <v>132821</v>
      </c>
      <c r="K62">
        <v>2</v>
      </c>
      <c r="L62" s="7">
        <v>160742</v>
      </c>
      <c r="M62" s="8">
        <f>Table1_1[[#This Row],[Unit Cost]]*Table1_1[[#This Row],[Quantity]]</f>
        <v>265642</v>
      </c>
      <c r="N62" s="8">
        <f>Table1_1[[#This Row],[Unit Price]]*Table1_1[[#This Row],[Quantity]]*(100%-Table1_1[[#This Row],[% Discount]])</f>
        <v>321484</v>
      </c>
      <c r="O62" s="8">
        <f>Table1_1[[#This Row],[Sales]]-Table1_1[[#This Row],[Cogs]]</f>
        <v>55842</v>
      </c>
      <c r="P62">
        <f>DAY(Table1_1[[#This Row],[Date]])</f>
        <v>2</v>
      </c>
      <c r="Q62" t="str">
        <f>TEXT(Table1_1[[#This Row],[Date]],"mmm")</f>
        <v>Mar</v>
      </c>
      <c r="R62">
        <f>YEAR(Table1_1[[#This Row],[Date]])</f>
        <v>2023</v>
      </c>
    </row>
    <row r="63" spans="1:18" x14ac:dyDescent="0.3">
      <c r="A63" s="3">
        <v>44988</v>
      </c>
      <c r="B63" t="s">
        <v>73</v>
      </c>
      <c r="C63" t="s">
        <v>742</v>
      </c>
      <c r="D63" t="s">
        <v>745</v>
      </c>
      <c r="E63" t="s">
        <v>746</v>
      </c>
      <c r="F63" t="s">
        <v>751</v>
      </c>
      <c r="G63" t="s">
        <v>752</v>
      </c>
      <c r="H63" t="s">
        <v>758</v>
      </c>
      <c r="I63" s="5">
        <v>0.06</v>
      </c>
      <c r="J63" s="7">
        <v>107997</v>
      </c>
      <c r="K63">
        <v>6</v>
      </c>
      <c r="L63" s="7">
        <v>129842</v>
      </c>
      <c r="M63" s="8">
        <f>Table1_1[[#This Row],[Unit Cost]]*Table1_1[[#This Row],[Quantity]]</f>
        <v>647982</v>
      </c>
      <c r="N63" s="8">
        <f>Table1_1[[#This Row],[Unit Price]]*Table1_1[[#This Row],[Quantity]]*(100%-Table1_1[[#This Row],[% Discount]])</f>
        <v>732308.88</v>
      </c>
      <c r="O63" s="8">
        <f>Table1_1[[#This Row],[Sales]]-Table1_1[[#This Row],[Cogs]]</f>
        <v>84326.88</v>
      </c>
      <c r="P63">
        <f>DAY(Table1_1[[#This Row],[Date]])</f>
        <v>3</v>
      </c>
      <c r="Q63" t="str">
        <f>TEXT(Table1_1[[#This Row],[Date]],"mmm")</f>
        <v>Mar</v>
      </c>
      <c r="R63">
        <f>YEAR(Table1_1[[#This Row],[Date]])</f>
        <v>2023</v>
      </c>
    </row>
    <row r="64" spans="1:18" x14ac:dyDescent="0.3">
      <c r="A64" s="3">
        <v>44989</v>
      </c>
      <c r="B64" t="s">
        <v>74</v>
      </c>
      <c r="C64" t="s">
        <v>742</v>
      </c>
      <c r="D64" t="s">
        <v>744</v>
      </c>
      <c r="E64" t="s">
        <v>748</v>
      </c>
      <c r="F64" t="s">
        <v>750</v>
      </c>
      <c r="G64" t="s">
        <v>755</v>
      </c>
      <c r="H64" t="s">
        <v>764</v>
      </c>
      <c r="I64" s="5">
        <v>0</v>
      </c>
      <c r="J64" s="7">
        <v>98975</v>
      </c>
      <c r="K64">
        <v>7</v>
      </c>
      <c r="L64" s="7">
        <v>115171</v>
      </c>
      <c r="M64" s="8">
        <f>Table1_1[[#This Row],[Unit Cost]]*Table1_1[[#This Row],[Quantity]]</f>
        <v>692825</v>
      </c>
      <c r="N64" s="8">
        <f>Table1_1[[#This Row],[Unit Price]]*Table1_1[[#This Row],[Quantity]]*(100%-Table1_1[[#This Row],[% Discount]])</f>
        <v>806197</v>
      </c>
      <c r="O64" s="8">
        <f>Table1_1[[#This Row],[Sales]]-Table1_1[[#This Row],[Cogs]]</f>
        <v>113372</v>
      </c>
      <c r="P64">
        <f>DAY(Table1_1[[#This Row],[Date]])</f>
        <v>4</v>
      </c>
      <c r="Q64" t="str">
        <f>TEXT(Table1_1[[#This Row],[Date]],"mmm")</f>
        <v>Mar</v>
      </c>
      <c r="R64">
        <f>YEAR(Table1_1[[#This Row],[Date]])</f>
        <v>2023</v>
      </c>
    </row>
    <row r="65" spans="1:18" x14ac:dyDescent="0.3">
      <c r="A65" s="3">
        <v>44990</v>
      </c>
      <c r="B65" t="s">
        <v>75</v>
      </c>
      <c r="C65" t="s">
        <v>743</v>
      </c>
      <c r="D65" t="s">
        <v>744</v>
      </c>
      <c r="E65" t="s">
        <v>748</v>
      </c>
      <c r="F65" t="s">
        <v>750</v>
      </c>
      <c r="G65" t="s">
        <v>756</v>
      </c>
      <c r="H65" t="s">
        <v>765</v>
      </c>
      <c r="I65" s="5">
        <v>0</v>
      </c>
      <c r="J65" s="7">
        <v>266482</v>
      </c>
      <c r="K65">
        <v>8</v>
      </c>
      <c r="L65" s="7">
        <v>320023</v>
      </c>
      <c r="M65" s="8">
        <f>Table1_1[[#This Row],[Unit Cost]]*Table1_1[[#This Row],[Quantity]]</f>
        <v>2131856</v>
      </c>
      <c r="N65" s="8">
        <f>Table1_1[[#This Row],[Unit Price]]*Table1_1[[#This Row],[Quantity]]*(100%-Table1_1[[#This Row],[% Discount]])</f>
        <v>2560184</v>
      </c>
      <c r="O65" s="8">
        <f>Table1_1[[#This Row],[Sales]]-Table1_1[[#This Row],[Cogs]]</f>
        <v>428328</v>
      </c>
      <c r="P65">
        <f>DAY(Table1_1[[#This Row],[Date]])</f>
        <v>5</v>
      </c>
      <c r="Q65" t="str">
        <f>TEXT(Table1_1[[#This Row],[Date]],"mmm")</f>
        <v>Mar</v>
      </c>
      <c r="R65">
        <f>YEAR(Table1_1[[#This Row],[Date]])</f>
        <v>2023</v>
      </c>
    </row>
    <row r="66" spans="1:18" x14ac:dyDescent="0.3">
      <c r="A66" s="3">
        <v>44991</v>
      </c>
      <c r="B66" t="s">
        <v>76</v>
      </c>
      <c r="C66" t="s">
        <v>742</v>
      </c>
      <c r="D66" t="s">
        <v>744</v>
      </c>
      <c r="E66" t="s">
        <v>748</v>
      </c>
      <c r="F66" t="s">
        <v>751</v>
      </c>
      <c r="G66" t="s">
        <v>756</v>
      </c>
      <c r="H66" t="s">
        <v>763</v>
      </c>
      <c r="I66" s="5">
        <v>0</v>
      </c>
      <c r="J66" s="7">
        <v>280245</v>
      </c>
      <c r="K66">
        <v>4</v>
      </c>
      <c r="L66" s="7">
        <v>319303</v>
      </c>
      <c r="M66" s="8">
        <f>Table1_1[[#This Row],[Unit Cost]]*Table1_1[[#This Row],[Quantity]]</f>
        <v>1120980</v>
      </c>
      <c r="N66" s="8">
        <f>Table1_1[[#This Row],[Unit Price]]*Table1_1[[#This Row],[Quantity]]*(100%-Table1_1[[#This Row],[% Discount]])</f>
        <v>1277212</v>
      </c>
      <c r="O66" s="8">
        <f>Table1_1[[#This Row],[Sales]]-Table1_1[[#This Row],[Cogs]]</f>
        <v>156232</v>
      </c>
      <c r="P66">
        <f>DAY(Table1_1[[#This Row],[Date]])</f>
        <v>6</v>
      </c>
      <c r="Q66" t="str">
        <f>TEXT(Table1_1[[#This Row],[Date]],"mmm")</f>
        <v>Mar</v>
      </c>
      <c r="R66">
        <f>YEAR(Table1_1[[#This Row],[Date]])</f>
        <v>2023</v>
      </c>
    </row>
    <row r="67" spans="1:18" x14ac:dyDescent="0.3">
      <c r="A67" s="3">
        <v>44992</v>
      </c>
      <c r="B67" t="s">
        <v>77</v>
      </c>
      <c r="C67" t="s">
        <v>743</v>
      </c>
      <c r="D67" t="s">
        <v>744</v>
      </c>
      <c r="E67" t="s">
        <v>746</v>
      </c>
      <c r="F67" t="s">
        <v>751</v>
      </c>
      <c r="G67" t="s">
        <v>757</v>
      </c>
      <c r="H67" t="s">
        <v>766</v>
      </c>
      <c r="I67" s="5">
        <v>0</v>
      </c>
      <c r="J67" s="7">
        <v>245966</v>
      </c>
      <c r="K67">
        <v>7</v>
      </c>
      <c r="L67" s="7">
        <v>276881</v>
      </c>
      <c r="M67" s="8">
        <f>Table1_1[[#This Row],[Unit Cost]]*Table1_1[[#This Row],[Quantity]]</f>
        <v>1721762</v>
      </c>
      <c r="N67" s="8">
        <f>Table1_1[[#This Row],[Unit Price]]*Table1_1[[#This Row],[Quantity]]*(100%-Table1_1[[#This Row],[% Discount]])</f>
        <v>1938167</v>
      </c>
      <c r="O67" s="8">
        <f>Table1_1[[#This Row],[Sales]]-Table1_1[[#This Row],[Cogs]]</f>
        <v>216405</v>
      </c>
      <c r="P67">
        <f>DAY(Table1_1[[#This Row],[Date]])</f>
        <v>7</v>
      </c>
      <c r="Q67" t="str">
        <f>TEXT(Table1_1[[#This Row],[Date]],"mmm")</f>
        <v>Mar</v>
      </c>
      <c r="R67">
        <f>YEAR(Table1_1[[#This Row],[Date]])</f>
        <v>2023</v>
      </c>
    </row>
    <row r="68" spans="1:18" x14ac:dyDescent="0.3">
      <c r="A68" s="3">
        <v>44993</v>
      </c>
      <c r="B68" t="s">
        <v>78</v>
      </c>
      <c r="C68" t="s">
        <v>742</v>
      </c>
      <c r="D68" t="s">
        <v>744</v>
      </c>
      <c r="E68" t="s">
        <v>748</v>
      </c>
      <c r="F68" t="s">
        <v>751</v>
      </c>
      <c r="G68" t="s">
        <v>755</v>
      </c>
      <c r="H68" t="s">
        <v>764</v>
      </c>
      <c r="I68" s="5">
        <v>0.05</v>
      </c>
      <c r="J68" s="7">
        <v>86950</v>
      </c>
      <c r="K68">
        <v>7</v>
      </c>
      <c r="L68" s="7">
        <v>99275</v>
      </c>
      <c r="M68" s="8">
        <f>Table1_1[[#This Row],[Unit Cost]]*Table1_1[[#This Row],[Quantity]]</f>
        <v>608650</v>
      </c>
      <c r="N68" s="8">
        <f>Table1_1[[#This Row],[Unit Price]]*Table1_1[[#This Row],[Quantity]]*(100%-Table1_1[[#This Row],[% Discount]])</f>
        <v>660178.75</v>
      </c>
      <c r="O68" s="8">
        <f>Table1_1[[#This Row],[Sales]]-Table1_1[[#This Row],[Cogs]]</f>
        <v>51528.75</v>
      </c>
      <c r="P68">
        <f>DAY(Table1_1[[#This Row],[Date]])</f>
        <v>8</v>
      </c>
      <c r="Q68" t="str">
        <f>TEXT(Table1_1[[#This Row],[Date]],"mmm")</f>
        <v>Mar</v>
      </c>
      <c r="R68">
        <f>YEAR(Table1_1[[#This Row],[Date]])</f>
        <v>2023</v>
      </c>
    </row>
    <row r="69" spans="1:18" x14ac:dyDescent="0.3">
      <c r="A69" s="3">
        <v>44994</v>
      </c>
      <c r="B69" t="s">
        <v>79</v>
      </c>
      <c r="C69" t="s">
        <v>743</v>
      </c>
      <c r="D69" t="s">
        <v>745</v>
      </c>
      <c r="E69" t="s">
        <v>747</v>
      </c>
      <c r="F69" t="s">
        <v>751</v>
      </c>
      <c r="G69" t="s">
        <v>752</v>
      </c>
      <c r="H69" t="s">
        <v>758</v>
      </c>
      <c r="I69" s="5">
        <v>0</v>
      </c>
      <c r="J69" s="7">
        <v>83407</v>
      </c>
      <c r="K69">
        <v>6</v>
      </c>
      <c r="L69" s="7">
        <v>96407</v>
      </c>
      <c r="M69" s="8">
        <f>Table1_1[[#This Row],[Unit Cost]]*Table1_1[[#This Row],[Quantity]]</f>
        <v>500442</v>
      </c>
      <c r="N69" s="8">
        <f>Table1_1[[#This Row],[Unit Price]]*Table1_1[[#This Row],[Quantity]]*(100%-Table1_1[[#This Row],[% Discount]])</f>
        <v>578442</v>
      </c>
      <c r="O69" s="8">
        <f>Table1_1[[#This Row],[Sales]]-Table1_1[[#This Row],[Cogs]]</f>
        <v>78000</v>
      </c>
      <c r="P69">
        <f>DAY(Table1_1[[#This Row],[Date]])</f>
        <v>9</v>
      </c>
      <c r="Q69" t="str">
        <f>TEXT(Table1_1[[#This Row],[Date]],"mmm")</f>
        <v>Mar</v>
      </c>
      <c r="R69">
        <f>YEAR(Table1_1[[#This Row],[Date]])</f>
        <v>2023</v>
      </c>
    </row>
    <row r="70" spans="1:18" x14ac:dyDescent="0.3">
      <c r="A70" s="3">
        <v>44995</v>
      </c>
      <c r="B70" t="s">
        <v>80</v>
      </c>
      <c r="C70" t="s">
        <v>743</v>
      </c>
      <c r="D70" t="s">
        <v>745</v>
      </c>
      <c r="E70" t="s">
        <v>748</v>
      </c>
      <c r="F70" t="s">
        <v>751</v>
      </c>
      <c r="G70" t="s">
        <v>752</v>
      </c>
      <c r="H70" t="s">
        <v>770</v>
      </c>
      <c r="I70" s="5">
        <v>0</v>
      </c>
      <c r="J70" s="7">
        <v>98897</v>
      </c>
      <c r="K70">
        <v>5</v>
      </c>
      <c r="L70" s="7">
        <v>112579</v>
      </c>
      <c r="M70" s="8">
        <f>Table1_1[[#This Row],[Unit Cost]]*Table1_1[[#This Row],[Quantity]]</f>
        <v>494485</v>
      </c>
      <c r="N70" s="8">
        <f>Table1_1[[#This Row],[Unit Price]]*Table1_1[[#This Row],[Quantity]]*(100%-Table1_1[[#This Row],[% Discount]])</f>
        <v>562895</v>
      </c>
      <c r="O70" s="8">
        <f>Table1_1[[#This Row],[Sales]]-Table1_1[[#This Row],[Cogs]]</f>
        <v>68410</v>
      </c>
      <c r="P70">
        <f>DAY(Table1_1[[#This Row],[Date]])</f>
        <v>10</v>
      </c>
      <c r="Q70" t="str">
        <f>TEXT(Table1_1[[#This Row],[Date]],"mmm")</f>
        <v>Mar</v>
      </c>
      <c r="R70">
        <f>YEAR(Table1_1[[#This Row],[Date]])</f>
        <v>2023</v>
      </c>
    </row>
    <row r="71" spans="1:18" x14ac:dyDescent="0.3">
      <c r="A71" s="3">
        <v>44996</v>
      </c>
      <c r="B71" t="s">
        <v>81</v>
      </c>
      <c r="C71" t="s">
        <v>743</v>
      </c>
      <c r="D71" t="s">
        <v>744</v>
      </c>
      <c r="E71" t="s">
        <v>748</v>
      </c>
      <c r="F71" t="s">
        <v>751</v>
      </c>
      <c r="G71" t="s">
        <v>755</v>
      </c>
      <c r="H71" t="s">
        <v>762</v>
      </c>
      <c r="I71" s="5">
        <v>0</v>
      </c>
      <c r="J71" s="7">
        <v>123373</v>
      </c>
      <c r="K71">
        <v>4</v>
      </c>
      <c r="L71" s="7">
        <v>144866</v>
      </c>
      <c r="M71" s="8">
        <f>Table1_1[[#This Row],[Unit Cost]]*Table1_1[[#This Row],[Quantity]]</f>
        <v>493492</v>
      </c>
      <c r="N71" s="8">
        <f>Table1_1[[#This Row],[Unit Price]]*Table1_1[[#This Row],[Quantity]]*(100%-Table1_1[[#This Row],[% Discount]])</f>
        <v>579464</v>
      </c>
      <c r="O71" s="8">
        <f>Table1_1[[#This Row],[Sales]]-Table1_1[[#This Row],[Cogs]]</f>
        <v>85972</v>
      </c>
      <c r="P71">
        <f>DAY(Table1_1[[#This Row],[Date]])</f>
        <v>11</v>
      </c>
      <c r="Q71" t="str">
        <f>TEXT(Table1_1[[#This Row],[Date]],"mmm")</f>
        <v>Mar</v>
      </c>
      <c r="R71">
        <f>YEAR(Table1_1[[#This Row],[Date]])</f>
        <v>2023</v>
      </c>
    </row>
    <row r="72" spans="1:18" x14ac:dyDescent="0.3">
      <c r="A72" s="3">
        <v>44997</v>
      </c>
      <c r="B72" t="s">
        <v>82</v>
      </c>
      <c r="C72" t="s">
        <v>743</v>
      </c>
      <c r="D72" t="s">
        <v>745</v>
      </c>
      <c r="E72" t="s">
        <v>747</v>
      </c>
      <c r="F72" t="s">
        <v>749</v>
      </c>
      <c r="G72" t="s">
        <v>757</v>
      </c>
      <c r="H72" t="s">
        <v>766</v>
      </c>
      <c r="I72" s="5">
        <v>0</v>
      </c>
      <c r="J72" s="7">
        <v>115338</v>
      </c>
      <c r="K72">
        <v>6</v>
      </c>
      <c r="L72" s="7">
        <v>127470</v>
      </c>
      <c r="M72" s="8">
        <f>Table1_1[[#This Row],[Unit Cost]]*Table1_1[[#This Row],[Quantity]]</f>
        <v>692028</v>
      </c>
      <c r="N72" s="8">
        <f>Table1_1[[#This Row],[Unit Price]]*Table1_1[[#This Row],[Quantity]]*(100%-Table1_1[[#This Row],[% Discount]])</f>
        <v>764820</v>
      </c>
      <c r="O72" s="8">
        <f>Table1_1[[#This Row],[Sales]]-Table1_1[[#This Row],[Cogs]]</f>
        <v>72792</v>
      </c>
      <c r="P72">
        <f>DAY(Table1_1[[#This Row],[Date]])</f>
        <v>12</v>
      </c>
      <c r="Q72" t="str">
        <f>TEXT(Table1_1[[#This Row],[Date]],"mmm")</f>
        <v>Mar</v>
      </c>
      <c r="R72">
        <f>YEAR(Table1_1[[#This Row],[Date]])</f>
        <v>2023</v>
      </c>
    </row>
    <row r="73" spans="1:18" x14ac:dyDescent="0.3">
      <c r="A73" s="3">
        <v>44998</v>
      </c>
      <c r="B73" t="s">
        <v>83</v>
      </c>
      <c r="C73" t="s">
        <v>742</v>
      </c>
      <c r="D73" t="s">
        <v>744</v>
      </c>
      <c r="E73" t="s">
        <v>746</v>
      </c>
      <c r="F73" t="s">
        <v>751</v>
      </c>
      <c r="G73" t="s">
        <v>756</v>
      </c>
      <c r="H73" t="s">
        <v>763</v>
      </c>
      <c r="I73" s="5">
        <v>0</v>
      </c>
      <c r="J73" s="7">
        <v>126327</v>
      </c>
      <c r="K73">
        <v>2</v>
      </c>
      <c r="L73" s="7">
        <v>146819</v>
      </c>
      <c r="M73" s="8">
        <f>Table1_1[[#This Row],[Unit Cost]]*Table1_1[[#This Row],[Quantity]]</f>
        <v>252654</v>
      </c>
      <c r="N73" s="8">
        <f>Table1_1[[#This Row],[Unit Price]]*Table1_1[[#This Row],[Quantity]]*(100%-Table1_1[[#This Row],[% Discount]])</f>
        <v>293638</v>
      </c>
      <c r="O73" s="8">
        <f>Table1_1[[#This Row],[Sales]]-Table1_1[[#This Row],[Cogs]]</f>
        <v>40984</v>
      </c>
      <c r="P73">
        <f>DAY(Table1_1[[#This Row],[Date]])</f>
        <v>13</v>
      </c>
      <c r="Q73" t="str">
        <f>TEXT(Table1_1[[#This Row],[Date]],"mmm")</f>
        <v>Mar</v>
      </c>
      <c r="R73">
        <f>YEAR(Table1_1[[#This Row],[Date]])</f>
        <v>2023</v>
      </c>
    </row>
    <row r="74" spans="1:18" x14ac:dyDescent="0.3">
      <c r="A74" s="3">
        <v>44999</v>
      </c>
      <c r="B74" t="s">
        <v>84</v>
      </c>
      <c r="C74" t="s">
        <v>743</v>
      </c>
      <c r="D74" t="s">
        <v>744</v>
      </c>
      <c r="E74" t="s">
        <v>748</v>
      </c>
      <c r="F74" t="s">
        <v>749</v>
      </c>
      <c r="G74" t="s">
        <v>754</v>
      </c>
      <c r="H74" t="s">
        <v>767</v>
      </c>
      <c r="I74" s="5">
        <v>0</v>
      </c>
      <c r="J74" s="7">
        <v>70406</v>
      </c>
      <c r="K74">
        <v>3</v>
      </c>
      <c r="L74" s="7">
        <v>83247</v>
      </c>
      <c r="M74" s="8">
        <f>Table1_1[[#This Row],[Unit Cost]]*Table1_1[[#This Row],[Quantity]]</f>
        <v>211218</v>
      </c>
      <c r="N74" s="8">
        <f>Table1_1[[#This Row],[Unit Price]]*Table1_1[[#This Row],[Quantity]]*(100%-Table1_1[[#This Row],[% Discount]])</f>
        <v>249741</v>
      </c>
      <c r="O74" s="8">
        <f>Table1_1[[#This Row],[Sales]]-Table1_1[[#This Row],[Cogs]]</f>
        <v>38523</v>
      </c>
      <c r="P74">
        <f>DAY(Table1_1[[#This Row],[Date]])</f>
        <v>14</v>
      </c>
      <c r="Q74" t="str">
        <f>TEXT(Table1_1[[#This Row],[Date]],"mmm")</f>
        <v>Mar</v>
      </c>
      <c r="R74">
        <f>YEAR(Table1_1[[#This Row],[Date]])</f>
        <v>2023</v>
      </c>
    </row>
    <row r="75" spans="1:18" x14ac:dyDescent="0.3">
      <c r="A75" s="3">
        <v>45000</v>
      </c>
      <c r="B75" t="s">
        <v>85</v>
      </c>
      <c r="C75" t="s">
        <v>742</v>
      </c>
      <c r="D75" t="s">
        <v>745</v>
      </c>
      <c r="E75" t="s">
        <v>747</v>
      </c>
      <c r="F75" t="s">
        <v>749</v>
      </c>
      <c r="G75" t="s">
        <v>757</v>
      </c>
      <c r="H75" t="s">
        <v>771</v>
      </c>
      <c r="I75" s="5">
        <v>0</v>
      </c>
      <c r="J75" s="7">
        <v>244974</v>
      </c>
      <c r="K75">
        <v>1</v>
      </c>
      <c r="L75" s="7">
        <v>280612</v>
      </c>
      <c r="M75" s="8">
        <f>Table1_1[[#This Row],[Unit Cost]]*Table1_1[[#This Row],[Quantity]]</f>
        <v>244974</v>
      </c>
      <c r="N75" s="8">
        <f>Table1_1[[#This Row],[Unit Price]]*Table1_1[[#This Row],[Quantity]]*(100%-Table1_1[[#This Row],[% Discount]])</f>
        <v>280612</v>
      </c>
      <c r="O75" s="8">
        <f>Table1_1[[#This Row],[Sales]]-Table1_1[[#This Row],[Cogs]]</f>
        <v>35638</v>
      </c>
      <c r="P75">
        <f>DAY(Table1_1[[#This Row],[Date]])</f>
        <v>15</v>
      </c>
      <c r="Q75" t="str">
        <f>TEXT(Table1_1[[#This Row],[Date]],"mmm")</f>
        <v>Mar</v>
      </c>
      <c r="R75">
        <f>YEAR(Table1_1[[#This Row],[Date]])</f>
        <v>2023</v>
      </c>
    </row>
    <row r="76" spans="1:18" x14ac:dyDescent="0.3">
      <c r="A76" s="3">
        <v>45001</v>
      </c>
      <c r="B76" t="s">
        <v>86</v>
      </c>
      <c r="C76" t="s">
        <v>743</v>
      </c>
      <c r="D76" t="s">
        <v>744</v>
      </c>
      <c r="E76" t="s">
        <v>746</v>
      </c>
      <c r="F76" t="s">
        <v>750</v>
      </c>
      <c r="G76" t="s">
        <v>755</v>
      </c>
      <c r="H76" t="s">
        <v>764</v>
      </c>
      <c r="I76" s="5">
        <v>0</v>
      </c>
      <c r="J76" s="7">
        <v>107046</v>
      </c>
      <c r="K76">
        <v>4</v>
      </c>
      <c r="L76" s="7">
        <v>121165</v>
      </c>
      <c r="M76" s="8">
        <f>Table1_1[[#This Row],[Unit Cost]]*Table1_1[[#This Row],[Quantity]]</f>
        <v>428184</v>
      </c>
      <c r="N76" s="8">
        <f>Table1_1[[#This Row],[Unit Price]]*Table1_1[[#This Row],[Quantity]]*(100%-Table1_1[[#This Row],[% Discount]])</f>
        <v>484660</v>
      </c>
      <c r="O76" s="8">
        <f>Table1_1[[#This Row],[Sales]]-Table1_1[[#This Row],[Cogs]]</f>
        <v>56476</v>
      </c>
      <c r="P76">
        <f>DAY(Table1_1[[#This Row],[Date]])</f>
        <v>16</v>
      </c>
      <c r="Q76" t="str">
        <f>TEXT(Table1_1[[#This Row],[Date]],"mmm")</f>
        <v>Mar</v>
      </c>
      <c r="R76">
        <f>YEAR(Table1_1[[#This Row],[Date]])</f>
        <v>2023</v>
      </c>
    </row>
    <row r="77" spans="1:18" x14ac:dyDescent="0.3">
      <c r="A77" s="3">
        <v>45002</v>
      </c>
      <c r="B77" t="s">
        <v>87</v>
      </c>
      <c r="C77" t="s">
        <v>743</v>
      </c>
      <c r="D77" t="s">
        <v>744</v>
      </c>
      <c r="E77" t="s">
        <v>747</v>
      </c>
      <c r="F77" t="s">
        <v>751</v>
      </c>
      <c r="G77" t="s">
        <v>757</v>
      </c>
      <c r="H77" t="s">
        <v>771</v>
      </c>
      <c r="I77" s="5">
        <v>0</v>
      </c>
      <c r="J77" s="7">
        <v>99742</v>
      </c>
      <c r="K77">
        <v>4</v>
      </c>
      <c r="L77" s="7">
        <v>112014</v>
      </c>
      <c r="M77" s="8">
        <f>Table1_1[[#This Row],[Unit Cost]]*Table1_1[[#This Row],[Quantity]]</f>
        <v>398968</v>
      </c>
      <c r="N77" s="8">
        <f>Table1_1[[#This Row],[Unit Price]]*Table1_1[[#This Row],[Quantity]]*(100%-Table1_1[[#This Row],[% Discount]])</f>
        <v>448056</v>
      </c>
      <c r="O77" s="8">
        <f>Table1_1[[#This Row],[Sales]]-Table1_1[[#This Row],[Cogs]]</f>
        <v>49088</v>
      </c>
      <c r="P77">
        <f>DAY(Table1_1[[#This Row],[Date]])</f>
        <v>17</v>
      </c>
      <c r="Q77" t="str">
        <f>TEXT(Table1_1[[#This Row],[Date]],"mmm")</f>
        <v>Mar</v>
      </c>
      <c r="R77">
        <f>YEAR(Table1_1[[#This Row],[Date]])</f>
        <v>2023</v>
      </c>
    </row>
    <row r="78" spans="1:18" x14ac:dyDescent="0.3">
      <c r="A78" s="3">
        <v>45003</v>
      </c>
      <c r="B78" t="s">
        <v>88</v>
      </c>
      <c r="C78" t="s">
        <v>742</v>
      </c>
      <c r="D78" t="s">
        <v>744</v>
      </c>
      <c r="E78" t="s">
        <v>748</v>
      </c>
      <c r="F78" t="s">
        <v>751</v>
      </c>
      <c r="G78" t="s">
        <v>756</v>
      </c>
      <c r="H78" t="s">
        <v>763</v>
      </c>
      <c r="I78" s="5">
        <v>0</v>
      </c>
      <c r="J78" s="7">
        <v>183999</v>
      </c>
      <c r="K78">
        <v>5</v>
      </c>
      <c r="L78" s="7">
        <v>203349</v>
      </c>
      <c r="M78" s="8">
        <f>Table1_1[[#This Row],[Unit Cost]]*Table1_1[[#This Row],[Quantity]]</f>
        <v>919995</v>
      </c>
      <c r="N78" s="8">
        <f>Table1_1[[#This Row],[Unit Price]]*Table1_1[[#This Row],[Quantity]]*(100%-Table1_1[[#This Row],[% Discount]])</f>
        <v>1016745</v>
      </c>
      <c r="O78" s="8">
        <f>Table1_1[[#This Row],[Sales]]-Table1_1[[#This Row],[Cogs]]</f>
        <v>96750</v>
      </c>
      <c r="P78">
        <f>DAY(Table1_1[[#This Row],[Date]])</f>
        <v>18</v>
      </c>
      <c r="Q78" t="str">
        <f>TEXT(Table1_1[[#This Row],[Date]],"mmm")</f>
        <v>Mar</v>
      </c>
      <c r="R78">
        <f>YEAR(Table1_1[[#This Row],[Date]])</f>
        <v>2023</v>
      </c>
    </row>
    <row r="79" spans="1:18" x14ac:dyDescent="0.3">
      <c r="A79" s="3">
        <v>45004</v>
      </c>
      <c r="B79" t="s">
        <v>89</v>
      </c>
      <c r="C79" t="s">
        <v>743</v>
      </c>
      <c r="D79" t="s">
        <v>745</v>
      </c>
      <c r="E79" t="s">
        <v>746</v>
      </c>
      <c r="F79" t="s">
        <v>751</v>
      </c>
      <c r="G79" t="s">
        <v>755</v>
      </c>
      <c r="H79" t="s">
        <v>768</v>
      </c>
      <c r="I79" s="5">
        <v>0</v>
      </c>
      <c r="J79" s="7">
        <v>78476</v>
      </c>
      <c r="K79">
        <v>1</v>
      </c>
      <c r="L79" s="7">
        <v>91852</v>
      </c>
      <c r="M79" s="8">
        <f>Table1_1[[#This Row],[Unit Cost]]*Table1_1[[#This Row],[Quantity]]</f>
        <v>78476</v>
      </c>
      <c r="N79" s="8">
        <f>Table1_1[[#This Row],[Unit Price]]*Table1_1[[#This Row],[Quantity]]*(100%-Table1_1[[#This Row],[% Discount]])</f>
        <v>91852</v>
      </c>
      <c r="O79" s="8">
        <f>Table1_1[[#This Row],[Sales]]-Table1_1[[#This Row],[Cogs]]</f>
        <v>13376</v>
      </c>
      <c r="P79">
        <f>DAY(Table1_1[[#This Row],[Date]])</f>
        <v>19</v>
      </c>
      <c r="Q79" t="str">
        <f>TEXT(Table1_1[[#This Row],[Date]],"mmm")</f>
        <v>Mar</v>
      </c>
      <c r="R79">
        <f>YEAR(Table1_1[[#This Row],[Date]])</f>
        <v>2023</v>
      </c>
    </row>
    <row r="80" spans="1:18" x14ac:dyDescent="0.3">
      <c r="A80" s="3">
        <v>45005</v>
      </c>
      <c r="B80" t="s">
        <v>90</v>
      </c>
      <c r="C80" t="s">
        <v>743</v>
      </c>
      <c r="D80" t="s">
        <v>744</v>
      </c>
      <c r="E80" t="s">
        <v>748</v>
      </c>
      <c r="F80" t="s">
        <v>749</v>
      </c>
      <c r="G80" t="s">
        <v>756</v>
      </c>
      <c r="H80" t="s">
        <v>765</v>
      </c>
      <c r="I80" s="5">
        <v>0</v>
      </c>
      <c r="J80" s="7">
        <v>175039</v>
      </c>
      <c r="K80">
        <v>7</v>
      </c>
      <c r="L80" s="7">
        <v>198687</v>
      </c>
      <c r="M80" s="8">
        <f>Table1_1[[#This Row],[Unit Cost]]*Table1_1[[#This Row],[Quantity]]</f>
        <v>1225273</v>
      </c>
      <c r="N80" s="8">
        <f>Table1_1[[#This Row],[Unit Price]]*Table1_1[[#This Row],[Quantity]]*(100%-Table1_1[[#This Row],[% Discount]])</f>
        <v>1390809</v>
      </c>
      <c r="O80" s="8">
        <f>Table1_1[[#This Row],[Sales]]-Table1_1[[#This Row],[Cogs]]</f>
        <v>165536</v>
      </c>
      <c r="P80">
        <f>DAY(Table1_1[[#This Row],[Date]])</f>
        <v>20</v>
      </c>
      <c r="Q80" t="str">
        <f>TEXT(Table1_1[[#This Row],[Date]],"mmm")</f>
        <v>Mar</v>
      </c>
      <c r="R80">
        <f>YEAR(Table1_1[[#This Row],[Date]])</f>
        <v>2023</v>
      </c>
    </row>
    <row r="81" spans="1:18" x14ac:dyDescent="0.3">
      <c r="A81" s="3">
        <v>45006</v>
      </c>
      <c r="B81" t="s">
        <v>91</v>
      </c>
      <c r="C81" t="s">
        <v>743</v>
      </c>
      <c r="D81" t="s">
        <v>744</v>
      </c>
      <c r="E81" t="s">
        <v>748</v>
      </c>
      <c r="F81" t="s">
        <v>750</v>
      </c>
      <c r="G81" t="s">
        <v>755</v>
      </c>
      <c r="H81" t="s">
        <v>764</v>
      </c>
      <c r="I81" s="5">
        <v>0</v>
      </c>
      <c r="J81" s="7">
        <v>131377</v>
      </c>
      <c r="K81">
        <v>7</v>
      </c>
      <c r="L81" s="7">
        <v>147512</v>
      </c>
      <c r="M81" s="8">
        <f>Table1_1[[#This Row],[Unit Cost]]*Table1_1[[#This Row],[Quantity]]</f>
        <v>919639</v>
      </c>
      <c r="N81" s="8">
        <f>Table1_1[[#This Row],[Unit Price]]*Table1_1[[#This Row],[Quantity]]*(100%-Table1_1[[#This Row],[% Discount]])</f>
        <v>1032584</v>
      </c>
      <c r="O81" s="8">
        <f>Table1_1[[#This Row],[Sales]]-Table1_1[[#This Row],[Cogs]]</f>
        <v>112945</v>
      </c>
      <c r="P81">
        <f>DAY(Table1_1[[#This Row],[Date]])</f>
        <v>21</v>
      </c>
      <c r="Q81" t="str">
        <f>TEXT(Table1_1[[#This Row],[Date]],"mmm")</f>
        <v>Mar</v>
      </c>
      <c r="R81">
        <f>YEAR(Table1_1[[#This Row],[Date]])</f>
        <v>2023</v>
      </c>
    </row>
    <row r="82" spans="1:18" x14ac:dyDescent="0.3">
      <c r="A82" s="3">
        <v>45007</v>
      </c>
      <c r="B82" t="s">
        <v>92</v>
      </c>
      <c r="C82" t="s">
        <v>743</v>
      </c>
      <c r="D82" t="s">
        <v>745</v>
      </c>
      <c r="E82" t="s">
        <v>748</v>
      </c>
      <c r="F82" t="s">
        <v>749</v>
      </c>
      <c r="G82" t="s">
        <v>753</v>
      </c>
      <c r="H82" t="s">
        <v>773</v>
      </c>
      <c r="I82" s="5">
        <v>0</v>
      </c>
      <c r="J82" s="7">
        <v>237565</v>
      </c>
      <c r="K82">
        <v>5</v>
      </c>
      <c r="L82" s="7">
        <v>273105</v>
      </c>
      <c r="M82" s="8">
        <f>Table1_1[[#This Row],[Unit Cost]]*Table1_1[[#This Row],[Quantity]]</f>
        <v>1187825</v>
      </c>
      <c r="N82" s="8">
        <f>Table1_1[[#This Row],[Unit Price]]*Table1_1[[#This Row],[Quantity]]*(100%-Table1_1[[#This Row],[% Discount]])</f>
        <v>1365525</v>
      </c>
      <c r="O82" s="8">
        <f>Table1_1[[#This Row],[Sales]]-Table1_1[[#This Row],[Cogs]]</f>
        <v>177700</v>
      </c>
      <c r="P82">
        <f>DAY(Table1_1[[#This Row],[Date]])</f>
        <v>22</v>
      </c>
      <c r="Q82" t="str">
        <f>TEXT(Table1_1[[#This Row],[Date]],"mmm")</f>
        <v>Mar</v>
      </c>
      <c r="R82">
        <f>YEAR(Table1_1[[#This Row],[Date]])</f>
        <v>2023</v>
      </c>
    </row>
    <row r="83" spans="1:18" x14ac:dyDescent="0.3">
      <c r="A83" s="3">
        <v>45008</v>
      </c>
      <c r="B83" t="s">
        <v>93</v>
      </c>
      <c r="C83" t="s">
        <v>743</v>
      </c>
      <c r="D83" t="s">
        <v>745</v>
      </c>
      <c r="E83" t="s">
        <v>747</v>
      </c>
      <c r="F83" t="s">
        <v>750</v>
      </c>
      <c r="G83" t="s">
        <v>754</v>
      </c>
      <c r="H83" t="s">
        <v>761</v>
      </c>
      <c r="I83" s="5">
        <v>0</v>
      </c>
      <c r="J83" s="7">
        <v>49967</v>
      </c>
      <c r="K83">
        <v>5</v>
      </c>
      <c r="L83" s="7">
        <v>55997</v>
      </c>
      <c r="M83" s="8">
        <f>Table1_1[[#This Row],[Unit Cost]]*Table1_1[[#This Row],[Quantity]]</f>
        <v>249835</v>
      </c>
      <c r="N83" s="8">
        <f>Table1_1[[#This Row],[Unit Price]]*Table1_1[[#This Row],[Quantity]]*(100%-Table1_1[[#This Row],[% Discount]])</f>
        <v>279985</v>
      </c>
      <c r="O83" s="8">
        <f>Table1_1[[#This Row],[Sales]]-Table1_1[[#This Row],[Cogs]]</f>
        <v>30150</v>
      </c>
      <c r="P83">
        <f>DAY(Table1_1[[#This Row],[Date]])</f>
        <v>23</v>
      </c>
      <c r="Q83" t="str">
        <f>TEXT(Table1_1[[#This Row],[Date]],"mmm")</f>
        <v>Mar</v>
      </c>
      <c r="R83">
        <f>YEAR(Table1_1[[#This Row],[Date]])</f>
        <v>2023</v>
      </c>
    </row>
    <row r="84" spans="1:18" x14ac:dyDescent="0.3">
      <c r="A84" s="3">
        <v>45009</v>
      </c>
      <c r="B84" t="s">
        <v>94</v>
      </c>
      <c r="C84" t="s">
        <v>742</v>
      </c>
      <c r="D84" t="s">
        <v>744</v>
      </c>
      <c r="E84" t="s">
        <v>746</v>
      </c>
      <c r="F84" t="s">
        <v>751</v>
      </c>
      <c r="G84" t="s">
        <v>754</v>
      </c>
      <c r="H84" t="s">
        <v>775</v>
      </c>
      <c r="I84" s="5">
        <v>0</v>
      </c>
      <c r="J84" s="7">
        <v>38229</v>
      </c>
      <c r="K84">
        <v>8</v>
      </c>
      <c r="L84" s="7">
        <v>42120</v>
      </c>
      <c r="M84" s="8">
        <f>Table1_1[[#This Row],[Unit Cost]]*Table1_1[[#This Row],[Quantity]]</f>
        <v>305832</v>
      </c>
      <c r="N84" s="8">
        <f>Table1_1[[#This Row],[Unit Price]]*Table1_1[[#This Row],[Quantity]]*(100%-Table1_1[[#This Row],[% Discount]])</f>
        <v>336960</v>
      </c>
      <c r="O84" s="8">
        <f>Table1_1[[#This Row],[Sales]]-Table1_1[[#This Row],[Cogs]]</f>
        <v>31128</v>
      </c>
      <c r="P84">
        <f>DAY(Table1_1[[#This Row],[Date]])</f>
        <v>24</v>
      </c>
      <c r="Q84" t="str">
        <f>TEXT(Table1_1[[#This Row],[Date]],"mmm")</f>
        <v>Mar</v>
      </c>
      <c r="R84">
        <f>YEAR(Table1_1[[#This Row],[Date]])</f>
        <v>2023</v>
      </c>
    </row>
    <row r="85" spans="1:18" x14ac:dyDescent="0.3">
      <c r="A85" s="3">
        <v>45010</v>
      </c>
      <c r="B85" t="s">
        <v>95</v>
      </c>
      <c r="C85" t="s">
        <v>743</v>
      </c>
      <c r="D85" t="s">
        <v>745</v>
      </c>
      <c r="E85" t="s">
        <v>748</v>
      </c>
      <c r="F85" t="s">
        <v>749</v>
      </c>
      <c r="G85" t="s">
        <v>752</v>
      </c>
      <c r="H85" t="s">
        <v>772</v>
      </c>
      <c r="I85" s="5">
        <v>0</v>
      </c>
      <c r="J85" s="7">
        <v>107695</v>
      </c>
      <c r="K85">
        <v>4</v>
      </c>
      <c r="L85" s="7">
        <v>119470</v>
      </c>
      <c r="M85" s="8">
        <f>Table1_1[[#This Row],[Unit Cost]]*Table1_1[[#This Row],[Quantity]]</f>
        <v>430780</v>
      </c>
      <c r="N85" s="8">
        <f>Table1_1[[#This Row],[Unit Price]]*Table1_1[[#This Row],[Quantity]]*(100%-Table1_1[[#This Row],[% Discount]])</f>
        <v>477880</v>
      </c>
      <c r="O85" s="8">
        <f>Table1_1[[#This Row],[Sales]]-Table1_1[[#This Row],[Cogs]]</f>
        <v>47100</v>
      </c>
      <c r="P85">
        <f>DAY(Table1_1[[#This Row],[Date]])</f>
        <v>25</v>
      </c>
      <c r="Q85" t="str">
        <f>TEXT(Table1_1[[#This Row],[Date]],"mmm")</f>
        <v>Mar</v>
      </c>
      <c r="R85">
        <f>YEAR(Table1_1[[#This Row],[Date]])</f>
        <v>2023</v>
      </c>
    </row>
    <row r="86" spans="1:18" x14ac:dyDescent="0.3">
      <c r="A86" s="3">
        <v>45011</v>
      </c>
      <c r="B86" t="s">
        <v>96</v>
      </c>
      <c r="C86" t="s">
        <v>742</v>
      </c>
      <c r="D86" t="s">
        <v>744</v>
      </c>
      <c r="E86" t="s">
        <v>748</v>
      </c>
      <c r="F86" t="s">
        <v>750</v>
      </c>
      <c r="G86" t="s">
        <v>753</v>
      </c>
      <c r="H86" t="s">
        <v>773</v>
      </c>
      <c r="I86" s="5">
        <v>0</v>
      </c>
      <c r="J86" s="7">
        <v>129241</v>
      </c>
      <c r="K86">
        <v>6</v>
      </c>
      <c r="L86" s="7">
        <v>157599</v>
      </c>
      <c r="M86" s="8">
        <f>Table1_1[[#This Row],[Unit Cost]]*Table1_1[[#This Row],[Quantity]]</f>
        <v>775446</v>
      </c>
      <c r="N86" s="8">
        <f>Table1_1[[#This Row],[Unit Price]]*Table1_1[[#This Row],[Quantity]]*(100%-Table1_1[[#This Row],[% Discount]])</f>
        <v>945594</v>
      </c>
      <c r="O86" s="8">
        <f>Table1_1[[#This Row],[Sales]]-Table1_1[[#This Row],[Cogs]]</f>
        <v>170148</v>
      </c>
      <c r="P86">
        <f>DAY(Table1_1[[#This Row],[Date]])</f>
        <v>26</v>
      </c>
      <c r="Q86" t="str">
        <f>TEXT(Table1_1[[#This Row],[Date]],"mmm")</f>
        <v>Mar</v>
      </c>
      <c r="R86">
        <f>YEAR(Table1_1[[#This Row],[Date]])</f>
        <v>2023</v>
      </c>
    </row>
    <row r="87" spans="1:18" x14ac:dyDescent="0.3">
      <c r="A87" s="3">
        <v>45012</v>
      </c>
      <c r="B87" t="s">
        <v>97</v>
      </c>
      <c r="C87" t="s">
        <v>743</v>
      </c>
      <c r="D87" t="s">
        <v>744</v>
      </c>
      <c r="E87" t="s">
        <v>748</v>
      </c>
      <c r="F87" t="s">
        <v>750</v>
      </c>
      <c r="G87" t="s">
        <v>757</v>
      </c>
      <c r="H87" t="s">
        <v>774</v>
      </c>
      <c r="I87" s="5">
        <v>0</v>
      </c>
      <c r="J87" s="7">
        <v>229823</v>
      </c>
      <c r="K87">
        <v>2</v>
      </c>
      <c r="L87" s="7">
        <v>258959</v>
      </c>
      <c r="M87" s="8">
        <f>Table1_1[[#This Row],[Unit Cost]]*Table1_1[[#This Row],[Quantity]]</f>
        <v>459646</v>
      </c>
      <c r="N87" s="8">
        <f>Table1_1[[#This Row],[Unit Price]]*Table1_1[[#This Row],[Quantity]]*(100%-Table1_1[[#This Row],[% Discount]])</f>
        <v>517918</v>
      </c>
      <c r="O87" s="8">
        <f>Table1_1[[#This Row],[Sales]]-Table1_1[[#This Row],[Cogs]]</f>
        <v>58272</v>
      </c>
      <c r="P87">
        <f>DAY(Table1_1[[#This Row],[Date]])</f>
        <v>27</v>
      </c>
      <c r="Q87" t="str">
        <f>TEXT(Table1_1[[#This Row],[Date]],"mmm")</f>
        <v>Mar</v>
      </c>
      <c r="R87">
        <f>YEAR(Table1_1[[#This Row],[Date]])</f>
        <v>2023</v>
      </c>
    </row>
    <row r="88" spans="1:18" x14ac:dyDescent="0.3">
      <c r="A88" s="3">
        <v>45013</v>
      </c>
      <c r="B88" t="s">
        <v>98</v>
      </c>
      <c r="C88" t="s">
        <v>743</v>
      </c>
      <c r="D88" t="s">
        <v>745</v>
      </c>
      <c r="E88" t="s">
        <v>748</v>
      </c>
      <c r="F88" t="s">
        <v>749</v>
      </c>
      <c r="G88" t="s">
        <v>755</v>
      </c>
      <c r="H88" t="s">
        <v>762</v>
      </c>
      <c r="I88" s="5">
        <v>0</v>
      </c>
      <c r="J88" s="7">
        <v>154454</v>
      </c>
      <c r="K88">
        <v>4</v>
      </c>
      <c r="L88" s="7">
        <v>174496</v>
      </c>
      <c r="M88" s="8">
        <f>Table1_1[[#This Row],[Unit Cost]]*Table1_1[[#This Row],[Quantity]]</f>
        <v>617816</v>
      </c>
      <c r="N88" s="8">
        <f>Table1_1[[#This Row],[Unit Price]]*Table1_1[[#This Row],[Quantity]]*(100%-Table1_1[[#This Row],[% Discount]])</f>
        <v>697984</v>
      </c>
      <c r="O88" s="8">
        <f>Table1_1[[#This Row],[Sales]]-Table1_1[[#This Row],[Cogs]]</f>
        <v>80168</v>
      </c>
      <c r="P88">
        <f>DAY(Table1_1[[#This Row],[Date]])</f>
        <v>28</v>
      </c>
      <c r="Q88" t="str">
        <f>TEXT(Table1_1[[#This Row],[Date]],"mmm")</f>
        <v>Mar</v>
      </c>
      <c r="R88">
        <f>YEAR(Table1_1[[#This Row],[Date]])</f>
        <v>2023</v>
      </c>
    </row>
    <row r="89" spans="1:18" x14ac:dyDescent="0.3">
      <c r="A89" s="3">
        <v>45014</v>
      </c>
      <c r="B89" t="s">
        <v>99</v>
      </c>
      <c r="C89" t="s">
        <v>743</v>
      </c>
      <c r="D89" t="s">
        <v>745</v>
      </c>
      <c r="E89" t="s">
        <v>748</v>
      </c>
      <c r="F89" t="s">
        <v>749</v>
      </c>
      <c r="G89" t="s">
        <v>754</v>
      </c>
      <c r="H89" t="s">
        <v>767</v>
      </c>
      <c r="I89" s="5">
        <v>0</v>
      </c>
      <c r="J89" s="7">
        <v>36568</v>
      </c>
      <c r="K89">
        <v>2</v>
      </c>
      <c r="L89" s="7">
        <v>43530</v>
      </c>
      <c r="M89" s="8">
        <f>Table1_1[[#This Row],[Unit Cost]]*Table1_1[[#This Row],[Quantity]]</f>
        <v>73136</v>
      </c>
      <c r="N89" s="8">
        <f>Table1_1[[#This Row],[Unit Price]]*Table1_1[[#This Row],[Quantity]]*(100%-Table1_1[[#This Row],[% Discount]])</f>
        <v>87060</v>
      </c>
      <c r="O89" s="8">
        <f>Table1_1[[#This Row],[Sales]]-Table1_1[[#This Row],[Cogs]]</f>
        <v>13924</v>
      </c>
      <c r="P89">
        <f>DAY(Table1_1[[#This Row],[Date]])</f>
        <v>29</v>
      </c>
      <c r="Q89" t="str">
        <f>TEXT(Table1_1[[#This Row],[Date]],"mmm")</f>
        <v>Mar</v>
      </c>
      <c r="R89">
        <f>YEAR(Table1_1[[#This Row],[Date]])</f>
        <v>2023</v>
      </c>
    </row>
    <row r="90" spans="1:18" x14ac:dyDescent="0.3">
      <c r="A90" s="3">
        <v>45015</v>
      </c>
      <c r="B90" t="s">
        <v>100</v>
      </c>
      <c r="C90" t="s">
        <v>743</v>
      </c>
      <c r="D90" t="s">
        <v>744</v>
      </c>
      <c r="E90" t="s">
        <v>748</v>
      </c>
      <c r="F90" t="s">
        <v>749</v>
      </c>
      <c r="G90" t="s">
        <v>752</v>
      </c>
      <c r="H90" t="s">
        <v>770</v>
      </c>
      <c r="I90" s="5">
        <v>0</v>
      </c>
      <c r="J90" s="7">
        <v>73916</v>
      </c>
      <c r="K90">
        <v>4</v>
      </c>
      <c r="L90" s="7">
        <v>85143</v>
      </c>
      <c r="M90" s="8">
        <f>Table1_1[[#This Row],[Unit Cost]]*Table1_1[[#This Row],[Quantity]]</f>
        <v>295664</v>
      </c>
      <c r="N90" s="8">
        <f>Table1_1[[#This Row],[Unit Price]]*Table1_1[[#This Row],[Quantity]]*(100%-Table1_1[[#This Row],[% Discount]])</f>
        <v>340572</v>
      </c>
      <c r="O90" s="8">
        <f>Table1_1[[#This Row],[Sales]]-Table1_1[[#This Row],[Cogs]]</f>
        <v>44908</v>
      </c>
      <c r="P90">
        <f>DAY(Table1_1[[#This Row],[Date]])</f>
        <v>30</v>
      </c>
      <c r="Q90" t="str">
        <f>TEXT(Table1_1[[#This Row],[Date]],"mmm")</f>
        <v>Mar</v>
      </c>
      <c r="R90">
        <f>YEAR(Table1_1[[#This Row],[Date]])</f>
        <v>2023</v>
      </c>
    </row>
    <row r="91" spans="1:18" x14ac:dyDescent="0.3">
      <c r="A91" s="3">
        <v>45016</v>
      </c>
      <c r="B91" t="s">
        <v>101</v>
      </c>
      <c r="C91" t="s">
        <v>743</v>
      </c>
      <c r="D91" t="s">
        <v>744</v>
      </c>
      <c r="E91" t="s">
        <v>748</v>
      </c>
      <c r="F91" t="s">
        <v>749</v>
      </c>
      <c r="G91" t="s">
        <v>753</v>
      </c>
      <c r="H91" t="s">
        <v>760</v>
      </c>
      <c r="I91" s="5">
        <v>0</v>
      </c>
      <c r="J91" s="7">
        <v>152292</v>
      </c>
      <c r="K91">
        <v>3</v>
      </c>
      <c r="L91" s="7">
        <v>184311</v>
      </c>
      <c r="M91" s="8">
        <f>Table1_1[[#This Row],[Unit Cost]]*Table1_1[[#This Row],[Quantity]]</f>
        <v>456876</v>
      </c>
      <c r="N91" s="8">
        <f>Table1_1[[#This Row],[Unit Price]]*Table1_1[[#This Row],[Quantity]]*(100%-Table1_1[[#This Row],[% Discount]])</f>
        <v>552933</v>
      </c>
      <c r="O91" s="8">
        <f>Table1_1[[#This Row],[Sales]]-Table1_1[[#This Row],[Cogs]]</f>
        <v>96057</v>
      </c>
      <c r="P91">
        <f>DAY(Table1_1[[#This Row],[Date]])</f>
        <v>31</v>
      </c>
      <c r="Q91" t="str">
        <f>TEXT(Table1_1[[#This Row],[Date]],"mmm")</f>
        <v>Mar</v>
      </c>
      <c r="R91">
        <f>YEAR(Table1_1[[#This Row],[Date]])</f>
        <v>2023</v>
      </c>
    </row>
    <row r="92" spans="1:18" x14ac:dyDescent="0.3">
      <c r="A92" s="3">
        <v>45017</v>
      </c>
      <c r="B92" t="s">
        <v>102</v>
      </c>
      <c r="C92" t="s">
        <v>743</v>
      </c>
      <c r="D92" t="s">
        <v>744</v>
      </c>
      <c r="E92" t="s">
        <v>746</v>
      </c>
      <c r="F92" t="s">
        <v>749</v>
      </c>
      <c r="G92" t="s">
        <v>756</v>
      </c>
      <c r="H92" t="s">
        <v>763</v>
      </c>
      <c r="I92" s="5">
        <v>0</v>
      </c>
      <c r="J92" s="7">
        <v>150589</v>
      </c>
      <c r="K92">
        <v>8</v>
      </c>
      <c r="L92" s="7">
        <v>175281</v>
      </c>
      <c r="M92" s="8">
        <f>Table1_1[[#This Row],[Unit Cost]]*Table1_1[[#This Row],[Quantity]]</f>
        <v>1204712</v>
      </c>
      <c r="N92" s="8">
        <f>Table1_1[[#This Row],[Unit Price]]*Table1_1[[#This Row],[Quantity]]*(100%-Table1_1[[#This Row],[% Discount]])</f>
        <v>1402248</v>
      </c>
      <c r="O92" s="8">
        <f>Table1_1[[#This Row],[Sales]]-Table1_1[[#This Row],[Cogs]]</f>
        <v>197536</v>
      </c>
      <c r="P92">
        <f>DAY(Table1_1[[#This Row],[Date]])</f>
        <v>1</v>
      </c>
      <c r="Q92" t="str">
        <f>TEXT(Table1_1[[#This Row],[Date]],"mmm")</f>
        <v>Apr</v>
      </c>
      <c r="R92">
        <f>YEAR(Table1_1[[#This Row],[Date]])</f>
        <v>2023</v>
      </c>
    </row>
    <row r="93" spans="1:18" x14ac:dyDescent="0.3">
      <c r="A93" s="3">
        <v>45018</v>
      </c>
      <c r="B93" t="s">
        <v>103</v>
      </c>
      <c r="C93" t="s">
        <v>743</v>
      </c>
      <c r="D93" t="s">
        <v>744</v>
      </c>
      <c r="E93" t="s">
        <v>747</v>
      </c>
      <c r="F93" t="s">
        <v>751</v>
      </c>
      <c r="G93" t="s">
        <v>755</v>
      </c>
      <c r="H93" t="s">
        <v>762</v>
      </c>
      <c r="I93" s="5">
        <v>0</v>
      </c>
      <c r="J93" s="7">
        <v>171989</v>
      </c>
      <c r="K93">
        <v>5</v>
      </c>
      <c r="L93" s="7">
        <v>191032</v>
      </c>
      <c r="M93" s="8">
        <f>Table1_1[[#This Row],[Unit Cost]]*Table1_1[[#This Row],[Quantity]]</f>
        <v>859945</v>
      </c>
      <c r="N93" s="8">
        <f>Table1_1[[#This Row],[Unit Price]]*Table1_1[[#This Row],[Quantity]]*(100%-Table1_1[[#This Row],[% Discount]])</f>
        <v>955160</v>
      </c>
      <c r="O93" s="8">
        <f>Table1_1[[#This Row],[Sales]]-Table1_1[[#This Row],[Cogs]]</f>
        <v>95215</v>
      </c>
      <c r="P93">
        <f>DAY(Table1_1[[#This Row],[Date]])</f>
        <v>2</v>
      </c>
      <c r="Q93" t="str">
        <f>TEXT(Table1_1[[#This Row],[Date]],"mmm")</f>
        <v>Apr</v>
      </c>
      <c r="R93">
        <f>YEAR(Table1_1[[#This Row],[Date]])</f>
        <v>2023</v>
      </c>
    </row>
    <row r="94" spans="1:18" x14ac:dyDescent="0.3">
      <c r="A94" s="3">
        <v>45019</v>
      </c>
      <c r="B94" t="s">
        <v>104</v>
      </c>
      <c r="C94" t="s">
        <v>743</v>
      </c>
      <c r="D94" t="s">
        <v>745</v>
      </c>
      <c r="E94" t="s">
        <v>746</v>
      </c>
      <c r="F94" t="s">
        <v>751</v>
      </c>
      <c r="G94" t="s">
        <v>755</v>
      </c>
      <c r="H94" t="s">
        <v>762</v>
      </c>
      <c r="I94" s="5">
        <v>0</v>
      </c>
      <c r="J94" s="7">
        <v>177237</v>
      </c>
      <c r="K94">
        <v>2</v>
      </c>
      <c r="L94" s="7">
        <v>196527</v>
      </c>
      <c r="M94" s="8">
        <f>Table1_1[[#This Row],[Unit Cost]]*Table1_1[[#This Row],[Quantity]]</f>
        <v>354474</v>
      </c>
      <c r="N94" s="8">
        <f>Table1_1[[#This Row],[Unit Price]]*Table1_1[[#This Row],[Quantity]]*(100%-Table1_1[[#This Row],[% Discount]])</f>
        <v>393054</v>
      </c>
      <c r="O94" s="8">
        <f>Table1_1[[#This Row],[Sales]]-Table1_1[[#This Row],[Cogs]]</f>
        <v>38580</v>
      </c>
      <c r="P94">
        <f>DAY(Table1_1[[#This Row],[Date]])</f>
        <v>3</v>
      </c>
      <c r="Q94" t="str">
        <f>TEXT(Table1_1[[#This Row],[Date]],"mmm")</f>
        <v>Apr</v>
      </c>
      <c r="R94">
        <f>YEAR(Table1_1[[#This Row],[Date]])</f>
        <v>2023</v>
      </c>
    </row>
    <row r="95" spans="1:18" x14ac:dyDescent="0.3">
      <c r="A95" s="3">
        <v>45020</v>
      </c>
      <c r="B95" t="s">
        <v>105</v>
      </c>
      <c r="C95" t="s">
        <v>743</v>
      </c>
      <c r="D95" t="s">
        <v>745</v>
      </c>
      <c r="E95" t="s">
        <v>747</v>
      </c>
      <c r="F95" t="s">
        <v>751</v>
      </c>
      <c r="G95" t="s">
        <v>752</v>
      </c>
      <c r="H95" t="s">
        <v>758</v>
      </c>
      <c r="I95" s="5">
        <v>0.08</v>
      </c>
      <c r="J95" s="7">
        <v>175254</v>
      </c>
      <c r="K95">
        <v>8</v>
      </c>
      <c r="L95" s="7">
        <v>193746</v>
      </c>
      <c r="M95" s="8">
        <f>Table1_1[[#This Row],[Unit Cost]]*Table1_1[[#This Row],[Quantity]]</f>
        <v>1402032</v>
      </c>
      <c r="N95" s="8">
        <f>Table1_1[[#This Row],[Unit Price]]*Table1_1[[#This Row],[Quantity]]*(100%-Table1_1[[#This Row],[% Discount]])</f>
        <v>1425970.56</v>
      </c>
      <c r="O95" s="8">
        <f>Table1_1[[#This Row],[Sales]]-Table1_1[[#This Row],[Cogs]]</f>
        <v>23938.560000000056</v>
      </c>
      <c r="P95">
        <f>DAY(Table1_1[[#This Row],[Date]])</f>
        <v>4</v>
      </c>
      <c r="Q95" t="str">
        <f>TEXT(Table1_1[[#This Row],[Date]],"mmm")</f>
        <v>Apr</v>
      </c>
      <c r="R95">
        <f>YEAR(Table1_1[[#This Row],[Date]])</f>
        <v>2023</v>
      </c>
    </row>
    <row r="96" spans="1:18" x14ac:dyDescent="0.3">
      <c r="A96" s="3">
        <v>45021</v>
      </c>
      <c r="B96" t="s">
        <v>106</v>
      </c>
      <c r="C96" t="s">
        <v>743</v>
      </c>
      <c r="D96" t="s">
        <v>744</v>
      </c>
      <c r="E96" t="s">
        <v>748</v>
      </c>
      <c r="F96" t="s">
        <v>751</v>
      </c>
      <c r="G96" t="s">
        <v>757</v>
      </c>
      <c r="H96" t="s">
        <v>766</v>
      </c>
      <c r="I96" s="5">
        <v>0</v>
      </c>
      <c r="J96" s="7">
        <v>134528</v>
      </c>
      <c r="K96">
        <v>4</v>
      </c>
      <c r="L96" s="7">
        <v>150641</v>
      </c>
      <c r="M96" s="8">
        <f>Table1_1[[#This Row],[Unit Cost]]*Table1_1[[#This Row],[Quantity]]</f>
        <v>538112</v>
      </c>
      <c r="N96" s="8">
        <f>Table1_1[[#This Row],[Unit Price]]*Table1_1[[#This Row],[Quantity]]*(100%-Table1_1[[#This Row],[% Discount]])</f>
        <v>602564</v>
      </c>
      <c r="O96" s="8">
        <f>Table1_1[[#This Row],[Sales]]-Table1_1[[#This Row],[Cogs]]</f>
        <v>64452</v>
      </c>
      <c r="P96">
        <f>DAY(Table1_1[[#This Row],[Date]])</f>
        <v>5</v>
      </c>
      <c r="Q96" t="str">
        <f>TEXT(Table1_1[[#This Row],[Date]],"mmm")</f>
        <v>Apr</v>
      </c>
      <c r="R96">
        <f>YEAR(Table1_1[[#This Row],[Date]])</f>
        <v>2023</v>
      </c>
    </row>
    <row r="97" spans="1:18" x14ac:dyDescent="0.3">
      <c r="A97" s="3">
        <v>45022</v>
      </c>
      <c r="B97" t="s">
        <v>107</v>
      </c>
      <c r="C97" t="s">
        <v>742</v>
      </c>
      <c r="D97" t="s">
        <v>744</v>
      </c>
      <c r="E97" t="s">
        <v>747</v>
      </c>
      <c r="F97" t="s">
        <v>751</v>
      </c>
      <c r="G97" t="s">
        <v>757</v>
      </c>
      <c r="H97" t="s">
        <v>774</v>
      </c>
      <c r="I97" s="5">
        <v>0</v>
      </c>
      <c r="J97" s="7">
        <v>193070</v>
      </c>
      <c r="K97">
        <v>6</v>
      </c>
      <c r="L97" s="7">
        <v>219635</v>
      </c>
      <c r="M97" s="8">
        <f>Table1_1[[#This Row],[Unit Cost]]*Table1_1[[#This Row],[Quantity]]</f>
        <v>1158420</v>
      </c>
      <c r="N97" s="8">
        <f>Table1_1[[#This Row],[Unit Price]]*Table1_1[[#This Row],[Quantity]]*(100%-Table1_1[[#This Row],[% Discount]])</f>
        <v>1317810</v>
      </c>
      <c r="O97" s="8">
        <f>Table1_1[[#This Row],[Sales]]-Table1_1[[#This Row],[Cogs]]</f>
        <v>159390</v>
      </c>
      <c r="P97">
        <f>DAY(Table1_1[[#This Row],[Date]])</f>
        <v>6</v>
      </c>
      <c r="Q97" t="str">
        <f>TEXT(Table1_1[[#This Row],[Date]],"mmm")</f>
        <v>Apr</v>
      </c>
      <c r="R97">
        <f>YEAR(Table1_1[[#This Row],[Date]])</f>
        <v>2023</v>
      </c>
    </row>
    <row r="98" spans="1:18" x14ac:dyDescent="0.3">
      <c r="A98" s="3">
        <v>45023</v>
      </c>
      <c r="B98" t="s">
        <v>108</v>
      </c>
      <c r="C98" t="s">
        <v>742</v>
      </c>
      <c r="D98" t="s">
        <v>745</v>
      </c>
      <c r="E98" t="s">
        <v>748</v>
      </c>
      <c r="F98" t="s">
        <v>750</v>
      </c>
      <c r="G98" t="s">
        <v>754</v>
      </c>
      <c r="H98" t="s">
        <v>767</v>
      </c>
      <c r="I98" s="5">
        <v>0</v>
      </c>
      <c r="J98" s="7">
        <v>85381</v>
      </c>
      <c r="K98">
        <v>8</v>
      </c>
      <c r="L98" s="7">
        <v>100138</v>
      </c>
      <c r="M98" s="8">
        <f>Table1_1[[#This Row],[Unit Cost]]*Table1_1[[#This Row],[Quantity]]</f>
        <v>683048</v>
      </c>
      <c r="N98" s="8">
        <f>Table1_1[[#This Row],[Unit Price]]*Table1_1[[#This Row],[Quantity]]*(100%-Table1_1[[#This Row],[% Discount]])</f>
        <v>801104</v>
      </c>
      <c r="O98" s="8">
        <f>Table1_1[[#This Row],[Sales]]-Table1_1[[#This Row],[Cogs]]</f>
        <v>118056</v>
      </c>
      <c r="P98">
        <f>DAY(Table1_1[[#This Row],[Date]])</f>
        <v>7</v>
      </c>
      <c r="Q98" t="str">
        <f>TEXT(Table1_1[[#This Row],[Date]],"mmm")</f>
        <v>Apr</v>
      </c>
      <c r="R98">
        <f>YEAR(Table1_1[[#This Row],[Date]])</f>
        <v>2023</v>
      </c>
    </row>
    <row r="99" spans="1:18" x14ac:dyDescent="0.3">
      <c r="A99" s="3">
        <v>45024</v>
      </c>
      <c r="B99" t="s">
        <v>109</v>
      </c>
      <c r="C99" t="s">
        <v>743</v>
      </c>
      <c r="D99" t="s">
        <v>744</v>
      </c>
      <c r="E99" t="s">
        <v>748</v>
      </c>
      <c r="F99" t="s">
        <v>751</v>
      </c>
      <c r="G99" t="s">
        <v>754</v>
      </c>
      <c r="H99" t="s">
        <v>767</v>
      </c>
      <c r="I99" s="5">
        <v>0</v>
      </c>
      <c r="J99" s="7">
        <v>88196</v>
      </c>
      <c r="K99">
        <v>6</v>
      </c>
      <c r="L99" s="7">
        <v>106948</v>
      </c>
      <c r="M99" s="8">
        <f>Table1_1[[#This Row],[Unit Cost]]*Table1_1[[#This Row],[Quantity]]</f>
        <v>529176</v>
      </c>
      <c r="N99" s="8">
        <f>Table1_1[[#This Row],[Unit Price]]*Table1_1[[#This Row],[Quantity]]*(100%-Table1_1[[#This Row],[% Discount]])</f>
        <v>641688</v>
      </c>
      <c r="O99" s="8">
        <f>Table1_1[[#This Row],[Sales]]-Table1_1[[#This Row],[Cogs]]</f>
        <v>112512</v>
      </c>
      <c r="P99">
        <f>DAY(Table1_1[[#This Row],[Date]])</f>
        <v>8</v>
      </c>
      <c r="Q99" t="str">
        <f>TEXT(Table1_1[[#This Row],[Date]],"mmm")</f>
        <v>Apr</v>
      </c>
      <c r="R99">
        <f>YEAR(Table1_1[[#This Row],[Date]])</f>
        <v>2023</v>
      </c>
    </row>
    <row r="100" spans="1:18" x14ac:dyDescent="0.3">
      <c r="A100" s="3">
        <v>45025</v>
      </c>
      <c r="B100" t="s">
        <v>110</v>
      </c>
      <c r="C100" t="s">
        <v>743</v>
      </c>
      <c r="D100" t="s">
        <v>744</v>
      </c>
      <c r="E100" t="s">
        <v>748</v>
      </c>
      <c r="F100" t="s">
        <v>751</v>
      </c>
      <c r="G100" t="s">
        <v>754</v>
      </c>
      <c r="H100" t="s">
        <v>761</v>
      </c>
      <c r="I100" s="5">
        <v>0</v>
      </c>
      <c r="J100" s="7">
        <v>85686</v>
      </c>
      <c r="K100">
        <v>1</v>
      </c>
      <c r="L100" s="7">
        <v>101133</v>
      </c>
      <c r="M100" s="8">
        <f>Table1_1[[#This Row],[Unit Cost]]*Table1_1[[#This Row],[Quantity]]</f>
        <v>85686</v>
      </c>
      <c r="N100" s="8">
        <f>Table1_1[[#This Row],[Unit Price]]*Table1_1[[#This Row],[Quantity]]*(100%-Table1_1[[#This Row],[% Discount]])</f>
        <v>101133</v>
      </c>
      <c r="O100" s="8">
        <f>Table1_1[[#This Row],[Sales]]-Table1_1[[#This Row],[Cogs]]</f>
        <v>15447</v>
      </c>
      <c r="P100">
        <f>DAY(Table1_1[[#This Row],[Date]])</f>
        <v>9</v>
      </c>
      <c r="Q100" t="str">
        <f>TEXT(Table1_1[[#This Row],[Date]],"mmm")</f>
        <v>Apr</v>
      </c>
      <c r="R100">
        <f>YEAR(Table1_1[[#This Row],[Date]])</f>
        <v>2023</v>
      </c>
    </row>
    <row r="101" spans="1:18" x14ac:dyDescent="0.3">
      <c r="A101" s="3">
        <v>45026</v>
      </c>
      <c r="B101" t="s">
        <v>111</v>
      </c>
      <c r="C101" t="s">
        <v>742</v>
      </c>
      <c r="D101" t="s">
        <v>744</v>
      </c>
      <c r="E101" t="s">
        <v>747</v>
      </c>
      <c r="F101" t="s">
        <v>750</v>
      </c>
      <c r="G101" t="s">
        <v>752</v>
      </c>
      <c r="H101" t="s">
        <v>758</v>
      </c>
      <c r="I101" s="5">
        <v>0</v>
      </c>
      <c r="J101" s="7">
        <v>78135</v>
      </c>
      <c r="K101">
        <v>8</v>
      </c>
      <c r="L101" s="7">
        <v>95258</v>
      </c>
      <c r="M101" s="8">
        <f>Table1_1[[#This Row],[Unit Cost]]*Table1_1[[#This Row],[Quantity]]</f>
        <v>625080</v>
      </c>
      <c r="N101" s="8">
        <f>Table1_1[[#This Row],[Unit Price]]*Table1_1[[#This Row],[Quantity]]*(100%-Table1_1[[#This Row],[% Discount]])</f>
        <v>762064</v>
      </c>
      <c r="O101" s="8">
        <f>Table1_1[[#This Row],[Sales]]-Table1_1[[#This Row],[Cogs]]</f>
        <v>136984</v>
      </c>
      <c r="P101">
        <f>DAY(Table1_1[[#This Row],[Date]])</f>
        <v>10</v>
      </c>
      <c r="Q101" t="str">
        <f>TEXT(Table1_1[[#This Row],[Date]],"mmm")</f>
        <v>Apr</v>
      </c>
      <c r="R101">
        <f>YEAR(Table1_1[[#This Row],[Date]])</f>
        <v>2023</v>
      </c>
    </row>
    <row r="102" spans="1:18" x14ac:dyDescent="0.3">
      <c r="A102" s="3">
        <v>45027</v>
      </c>
      <c r="B102" t="s">
        <v>112</v>
      </c>
      <c r="C102" t="s">
        <v>743</v>
      </c>
      <c r="D102" t="s">
        <v>745</v>
      </c>
      <c r="E102" t="s">
        <v>747</v>
      </c>
      <c r="F102" t="s">
        <v>751</v>
      </c>
      <c r="G102" t="s">
        <v>753</v>
      </c>
      <c r="H102" t="s">
        <v>759</v>
      </c>
      <c r="I102" s="5">
        <v>0</v>
      </c>
      <c r="J102" s="7">
        <v>362414</v>
      </c>
      <c r="K102">
        <v>7</v>
      </c>
      <c r="L102" s="7">
        <v>416965</v>
      </c>
      <c r="M102" s="8">
        <f>Table1_1[[#This Row],[Unit Cost]]*Table1_1[[#This Row],[Quantity]]</f>
        <v>2536898</v>
      </c>
      <c r="N102" s="8">
        <f>Table1_1[[#This Row],[Unit Price]]*Table1_1[[#This Row],[Quantity]]*(100%-Table1_1[[#This Row],[% Discount]])</f>
        <v>2918755</v>
      </c>
      <c r="O102" s="8">
        <f>Table1_1[[#This Row],[Sales]]-Table1_1[[#This Row],[Cogs]]</f>
        <v>381857</v>
      </c>
      <c r="P102">
        <f>DAY(Table1_1[[#This Row],[Date]])</f>
        <v>11</v>
      </c>
      <c r="Q102" t="str">
        <f>TEXT(Table1_1[[#This Row],[Date]],"mmm")</f>
        <v>Apr</v>
      </c>
      <c r="R102">
        <f>YEAR(Table1_1[[#This Row],[Date]])</f>
        <v>2023</v>
      </c>
    </row>
    <row r="103" spans="1:18" x14ac:dyDescent="0.3">
      <c r="A103" s="3">
        <v>45028</v>
      </c>
      <c r="B103" t="s">
        <v>113</v>
      </c>
      <c r="C103" t="s">
        <v>743</v>
      </c>
      <c r="D103" t="s">
        <v>744</v>
      </c>
      <c r="E103" t="s">
        <v>748</v>
      </c>
      <c r="F103" t="s">
        <v>749</v>
      </c>
      <c r="G103" t="s">
        <v>755</v>
      </c>
      <c r="H103" t="s">
        <v>768</v>
      </c>
      <c r="I103" s="5">
        <v>0</v>
      </c>
      <c r="J103" s="7">
        <v>92085</v>
      </c>
      <c r="K103">
        <v>7</v>
      </c>
      <c r="L103" s="7">
        <v>111190</v>
      </c>
      <c r="M103" s="8">
        <f>Table1_1[[#This Row],[Unit Cost]]*Table1_1[[#This Row],[Quantity]]</f>
        <v>644595</v>
      </c>
      <c r="N103" s="8">
        <f>Table1_1[[#This Row],[Unit Price]]*Table1_1[[#This Row],[Quantity]]*(100%-Table1_1[[#This Row],[% Discount]])</f>
        <v>778330</v>
      </c>
      <c r="O103" s="8">
        <f>Table1_1[[#This Row],[Sales]]-Table1_1[[#This Row],[Cogs]]</f>
        <v>133735</v>
      </c>
      <c r="P103">
        <f>DAY(Table1_1[[#This Row],[Date]])</f>
        <v>12</v>
      </c>
      <c r="Q103" t="str">
        <f>TEXT(Table1_1[[#This Row],[Date]],"mmm")</f>
        <v>Apr</v>
      </c>
      <c r="R103">
        <f>YEAR(Table1_1[[#This Row],[Date]])</f>
        <v>2023</v>
      </c>
    </row>
    <row r="104" spans="1:18" x14ac:dyDescent="0.3">
      <c r="A104" s="3">
        <v>45029</v>
      </c>
      <c r="B104" t="s">
        <v>114</v>
      </c>
      <c r="C104" t="s">
        <v>743</v>
      </c>
      <c r="D104" t="s">
        <v>744</v>
      </c>
      <c r="E104" t="s">
        <v>746</v>
      </c>
      <c r="F104" t="s">
        <v>749</v>
      </c>
      <c r="G104" t="s">
        <v>752</v>
      </c>
      <c r="H104" t="s">
        <v>770</v>
      </c>
      <c r="I104" s="5">
        <v>0</v>
      </c>
      <c r="J104" s="7">
        <v>55523</v>
      </c>
      <c r="K104">
        <v>1</v>
      </c>
      <c r="L104" s="7">
        <v>64190</v>
      </c>
      <c r="M104" s="8">
        <f>Table1_1[[#This Row],[Unit Cost]]*Table1_1[[#This Row],[Quantity]]</f>
        <v>55523</v>
      </c>
      <c r="N104" s="8">
        <f>Table1_1[[#This Row],[Unit Price]]*Table1_1[[#This Row],[Quantity]]*(100%-Table1_1[[#This Row],[% Discount]])</f>
        <v>64190</v>
      </c>
      <c r="O104" s="8">
        <f>Table1_1[[#This Row],[Sales]]-Table1_1[[#This Row],[Cogs]]</f>
        <v>8667</v>
      </c>
      <c r="P104">
        <f>DAY(Table1_1[[#This Row],[Date]])</f>
        <v>13</v>
      </c>
      <c r="Q104" t="str">
        <f>TEXT(Table1_1[[#This Row],[Date]],"mmm")</f>
        <v>Apr</v>
      </c>
      <c r="R104">
        <f>YEAR(Table1_1[[#This Row],[Date]])</f>
        <v>2023</v>
      </c>
    </row>
    <row r="105" spans="1:18" x14ac:dyDescent="0.3">
      <c r="A105" s="3">
        <v>45030</v>
      </c>
      <c r="B105" t="s">
        <v>115</v>
      </c>
      <c r="C105" t="s">
        <v>743</v>
      </c>
      <c r="D105" t="s">
        <v>745</v>
      </c>
      <c r="E105" t="s">
        <v>747</v>
      </c>
      <c r="F105" t="s">
        <v>749</v>
      </c>
      <c r="G105" t="s">
        <v>753</v>
      </c>
      <c r="H105" t="s">
        <v>759</v>
      </c>
      <c r="I105" s="5">
        <v>0</v>
      </c>
      <c r="J105" s="7">
        <v>383619</v>
      </c>
      <c r="K105">
        <v>5</v>
      </c>
      <c r="L105" s="7">
        <v>424987</v>
      </c>
      <c r="M105" s="8">
        <f>Table1_1[[#This Row],[Unit Cost]]*Table1_1[[#This Row],[Quantity]]</f>
        <v>1918095</v>
      </c>
      <c r="N105" s="8">
        <f>Table1_1[[#This Row],[Unit Price]]*Table1_1[[#This Row],[Quantity]]*(100%-Table1_1[[#This Row],[% Discount]])</f>
        <v>2124935</v>
      </c>
      <c r="O105" s="8">
        <f>Table1_1[[#This Row],[Sales]]-Table1_1[[#This Row],[Cogs]]</f>
        <v>206840</v>
      </c>
      <c r="P105">
        <f>DAY(Table1_1[[#This Row],[Date]])</f>
        <v>14</v>
      </c>
      <c r="Q105" t="str">
        <f>TEXT(Table1_1[[#This Row],[Date]],"mmm")</f>
        <v>Apr</v>
      </c>
      <c r="R105">
        <f>YEAR(Table1_1[[#This Row],[Date]])</f>
        <v>2023</v>
      </c>
    </row>
    <row r="106" spans="1:18" x14ac:dyDescent="0.3">
      <c r="A106" s="3">
        <v>45031</v>
      </c>
      <c r="B106" t="s">
        <v>116</v>
      </c>
      <c r="C106" t="s">
        <v>743</v>
      </c>
      <c r="D106" t="s">
        <v>745</v>
      </c>
      <c r="E106" t="s">
        <v>746</v>
      </c>
      <c r="F106" t="s">
        <v>750</v>
      </c>
      <c r="G106" t="s">
        <v>752</v>
      </c>
      <c r="H106" t="s">
        <v>770</v>
      </c>
      <c r="I106" s="5">
        <v>0</v>
      </c>
      <c r="J106" s="7">
        <v>91706</v>
      </c>
      <c r="K106">
        <v>8</v>
      </c>
      <c r="L106" s="7">
        <v>107933</v>
      </c>
      <c r="M106" s="8">
        <f>Table1_1[[#This Row],[Unit Cost]]*Table1_1[[#This Row],[Quantity]]</f>
        <v>733648</v>
      </c>
      <c r="N106" s="8">
        <f>Table1_1[[#This Row],[Unit Price]]*Table1_1[[#This Row],[Quantity]]*(100%-Table1_1[[#This Row],[% Discount]])</f>
        <v>863464</v>
      </c>
      <c r="O106" s="8">
        <f>Table1_1[[#This Row],[Sales]]-Table1_1[[#This Row],[Cogs]]</f>
        <v>129816</v>
      </c>
      <c r="P106">
        <f>DAY(Table1_1[[#This Row],[Date]])</f>
        <v>15</v>
      </c>
      <c r="Q106" t="str">
        <f>TEXT(Table1_1[[#This Row],[Date]],"mmm")</f>
        <v>Apr</v>
      </c>
      <c r="R106">
        <f>YEAR(Table1_1[[#This Row],[Date]])</f>
        <v>2023</v>
      </c>
    </row>
    <row r="107" spans="1:18" x14ac:dyDescent="0.3">
      <c r="A107" s="3">
        <v>45032</v>
      </c>
      <c r="B107" t="s">
        <v>117</v>
      </c>
      <c r="C107" t="s">
        <v>743</v>
      </c>
      <c r="D107" t="s">
        <v>744</v>
      </c>
      <c r="E107" t="s">
        <v>748</v>
      </c>
      <c r="F107" t="s">
        <v>751</v>
      </c>
      <c r="G107" t="s">
        <v>757</v>
      </c>
      <c r="H107" t="s">
        <v>766</v>
      </c>
      <c r="I107" s="5">
        <v>0</v>
      </c>
      <c r="J107" s="7">
        <v>128438</v>
      </c>
      <c r="K107">
        <v>8</v>
      </c>
      <c r="L107" s="7">
        <v>142406</v>
      </c>
      <c r="M107" s="8">
        <f>Table1_1[[#This Row],[Unit Cost]]*Table1_1[[#This Row],[Quantity]]</f>
        <v>1027504</v>
      </c>
      <c r="N107" s="8">
        <f>Table1_1[[#This Row],[Unit Price]]*Table1_1[[#This Row],[Quantity]]*(100%-Table1_1[[#This Row],[% Discount]])</f>
        <v>1139248</v>
      </c>
      <c r="O107" s="8">
        <f>Table1_1[[#This Row],[Sales]]-Table1_1[[#This Row],[Cogs]]</f>
        <v>111744</v>
      </c>
      <c r="P107">
        <f>DAY(Table1_1[[#This Row],[Date]])</f>
        <v>16</v>
      </c>
      <c r="Q107" t="str">
        <f>TEXT(Table1_1[[#This Row],[Date]],"mmm")</f>
        <v>Apr</v>
      </c>
      <c r="R107">
        <f>YEAR(Table1_1[[#This Row],[Date]])</f>
        <v>2023</v>
      </c>
    </row>
    <row r="108" spans="1:18" x14ac:dyDescent="0.3">
      <c r="A108" s="3">
        <v>45033</v>
      </c>
      <c r="B108" t="s">
        <v>118</v>
      </c>
      <c r="C108" t="s">
        <v>743</v>
      </c>
      <c r="D108" t="s">
        <v>745</v>
      </c>
      <c r="E108" t="s">
        <v>747</v>
      </c>
      <c r="F108" t="s">
        <v>751</v>
      </c>
      <c r="G108" t="s">
        <v>752</v>
      </c>
      <c r="H108" t="s">
        <v>758</v>
      </c>
      <c r="I108" s="5">
        <v>0</v>
      </c>
      <c r="J108" s="7">
        <v>169051</v>
      </c>
      <c r="K108">
        <v>7</v>
      </c>
      <c r="L108" s="7">
        <v>199723</v>
      </c>
      <c r="M108" s="8">
        <f>Table1_1[[#This Row],[Unit Cost]]*Table1_1[[#This Row],[Quantity]]</f>
        <v>1183357</v>
      </c>
      <c r="N108" s="8">
        <f>Table1_1[[#This Row],[Unit Price]]*Table1_1[[#This Row],[Quantity]]*(100%-Table1_1[[#This Row],[% Discount]])</f>
        <v>1398061</v>
      </c>
      <c r="O108" s="8">
        <f>Table1_1[[#This Row],[Sales]]-Table1_1[[#This Row],[Cogs]]</f>
        <v>214704</v>
      </c>
      <c r="P108">
        <f>DAY(Table1_1[[#This Row],[Date]])</f>
        <v>17</v>
      </c>
      <c r="Q108" t="str">
        <f>TEXT(Table1_1[[#This Row],[Date]],"mmm")</f>
        <v>Apr</v>
      </c>
      <c r="R108">
        <f>YEAR(Table1_1[[#This Row],[Date]])</f>
        <v>2023</v>
      </c>
    </row>
    <row r="109" spans="1:18" x14ac:dyDescent="0.3">
      <c r="A109" s="3">
        <v>45034</v>
      </c>
      <c r="B109" t="s">
        <v>119</v>
      </c>
      <c r="C109" t="s">
        <v>743</v>
      </c>
      <c r="D109" t="s">
        <v>745</v>
      </c>
      <c r="E109" t="s">
        <v>746</v>
      </c>
      <c r="F109" t="s">
        <v>749</v>
      </c>
      <c r="G109" t="s">
        <v>757</v>
      </c>
      <c r="H109" t="s">
        <v>766</v>
      </c>
      <c r="I109" s="5">
        <v>0</v>
      </c>
      <c r="J109" s="7">
        <v>123497</v>
      </c>
      <c r="K109">
        <v>2</v>
      </c>
      <c r="L109" s="7">
        <v>137956</v>
      </c>
      <c r="M109" s="8">
        <f>Table1_1[[#This Row],[Unit Cost]]*Table1_1[[#This Row],[Quantity]]</f>
        <v>246994</v>
      </c>
      <c r="N109" s="8">
        <f>Table1_1[[#This Row],[Unit Price]]*Table1_1[[#This Row],[Quantity]]*(100%-Table1_1[[#This Row],[% Discount]])</f>
        <v>275912</v>
      </c>
      <c r="O109" s="8">
        <f>Table1_1[[#This Row],[Sales]]-Table1_1[[#This Row],[Cogs]]</f>
        <v>28918</v>
      </c>
      <c r="P109">
        <f>DAY(Table1_1[[#This Row],[Date]])</f>
        <v>18</v>
      </c>
      <c r="Q109" t="str">
        <f>TEXT(Table1_1[[#This Row],[Date]],"mmm")</f>
        <v>Apr</v>
      </c>
      <c r="R109">
        <f>YEAR(Table1_1[[#This Row],[Date]])</f>
        <v>2023</v>
      </c>
    </row>
    <row r="110" spans="1:18" x14ac:dyDescent="0.3">
      <c r="A110" s="3">
        <v>45035</v>
      </c>
      <c r="B110" t="s">
        <v>120</v>
      </c>
      <c r="C110" t="s">
        <v>743</v>
      </c>
      <c r="D110" t="s">
        <v>745</v>
      </c>
      <c r="E110" t="s">
        <v>746</v>
      </c>
      <c r="F110" t="s">
        <v>751</v>
      </c>
      <c r="G110" t="s">
        <v>754</v>
      </c>
      <c r="H110" t="s">
        <v>767</v>
      </c>
      <c r="I110" s="5">
        <v>0</v>
      </c>
      <c r="J110" s="7">
        <v>45103</v>
      </c>
      <c r="K110">
        <v>3</v>
      </c>
      <c r="L110" s="7">
        <v>52880</v>
      </c>
      <c r="M110" s="8">
        <f>Table1_1[[#This Row],[Unit Cost]]*Table1_1[[#This Row],[Quantity]]</f>
        <v>135309</v>
      </c>
      <c r="N110" s="8">
        <f>Table1_1[[#This Row],[Unit Price]]*Table1_1[[#This Row],[Quantity]]*(100%-Table1_1[[#This Row],[% Discount]])</f>
        <v>158640</v>
      </c>
      <c r="O110" s="8">
        <f>Table1_1[[#This Row],[Sales]]-Table1_1[[#This Row],[Cogs]]</f>
        <v>23331</v>
      </c>
      <c r="P110">
        <f>DAY(Table1_1[[#This Row],[Date]])</f>
        <v>19</v>
      </c>
      <c r="Q110" t="str">
        <f>TEXT(Table1_1[[#This Row],[Date]],"mmm")</f>
        <v>Apr</v>
      </c>
      <c r="R110">
        <f>YEAR(Table1_1[[#This Row],[Date]])</f>
        <v>2023</v>
      </c>
    </row>
    <row r="111" spans="1:18" x14ac:dyDescent="0.3">
      <c r="A111" s="3">
        <v>45036</v>
      </c>
      <c r="B111" t="s">
        <v>121</v>
      </c>
      <c r="C111" t="s">
        <v>743</v>
      </c>
      <c r="D111" t="s">
        <v>744</v>
      </c>
      <c r="E111" t="s">
        <v>746</v>
      </c>
      <c r="F111" t="s">
        <v>750</v>
      </c>
      <c r="G111" t="s">
        <v>757</v>
      </c>
      <c r="H111" t="s">
        <v>774</v>
      </c>
      <c r="I111" s="5">
        <v>0</v>
      </c>
      <c r="J111" s="7">
        <v>177692</v>
      </c>
      <c r="K111">
        <v>6</v>
      </c>
      <c r="L111" s="7">
        <v>210713</v>
      </c>
      <c r="M111" s="8">
        <f>Table1_1[[#This Row],[Unit Cost]]*Table1_1[[#This Row],[Quantity]]</f>
        <v>1066152</v>
      </c>
      <c r="N111" s="8">
        <f>Table1_1[[#This Row],[Unit Price]]*Table1_1[[#This Row],[Quantity]]*(100%-Table1_1[[#This Row],[% Discount]])</f>
        <v>1264278</v>
      </c>
      <c r="O111" s="8">
        <f>Table1_1[[#This Row],[Sales]]-Table1_1[[#This Row],[Cogs]]</f>
        <v>198126</v>
      </c>
      <c r="P111">
        <f>DAY(Table1_1[[#This Row],[Date]])</f>
        <v>20</v>
      </c>
      <c r="Q111" t="str">
        <f>TEXT(Table1_1[[#This Row],[Date]],"mmm")</f>
        <v>Apr</v>
      </c>
      <c r="R111">
        <f>YEAR(Table1_1[[#This Row],[Date]])</f>
        <v>2023</v>
      </c>
    </row>
    <row r="112" spans="1:18" x14ac:dyDescent="0.3">
      <c r="A112" s="3">
        <v>45037</v>
      </c>
      <c r="B112" t="s">
        <v>122</v>
      </c>
      <c r="C112" t="s">
        <v>743</v>
      </c>
      <c r="D112" t="s">
        <v>745</v>
      </c>
      <c r="E112" t="s">
        <v>746</v>
      </c>
      <c r="F112" t="s">
        <v>751</v>
      </c>
      <c r="G112" t="s">
        <v>752</v>
      </c>
      <c r="H112" t="s">
        <v>770</v>
      </c>
      <c r="I112" s="5">
        <v>0</v>
      </c>
      <c r="J112" s="7">
        <v>67380</v>
      </c>
      <c r="K112">
        <v>4</v>
      </c>
      <c r="L112" s="7">
        <v>74297</v>
      </c>
      <c r="M112" s="8">
        <f>Table1_1[[#This Row],[Unit Cost]]*Table1_1[[#This Row],[Quantity]]</f>
        <v>269520</v>
      </c>
      <c r="N112" s="8">
        <f>Table1_1[[#This Row],[Unit Price]]*Table1_1[[#This Row],[Quantity]]*(100%-Table1_1[[#This Row],[% Discount]])</f>
        <v>297188</v>
      </c>
      <c r="O112" s="8">
        <f>Table1_1[[#This Row],[Sales]]-Table1_1[[#This Row],[Cogs]]</f>
        <v>27668</v>
      </c>
      <c r="P112">
        <f>DAY(Table1_1[[#This Row],[Date]])</f>
        <v>21</v>
      </c>
      <c r="Q112" t="str">
        <f>TEXT(Table1_1[[#This Row],[Date]],"mmm")</f>
        <v>Apr</v>
      </c>
      <c r="R112">
        <f>YEAR(Table1_1[[#This Row],[Date]])</f>
        <v>2023</v>
      </c>
    </row>
    <row r="113" spans="1:18" x14ac:dyDescent="0.3">
      <c r="A113" s="3">
        <v>45038</v>
      </c>
      <c r="B113" t="s">
        <v>123</v>
      </c>
      <c r="C113" t="s">
        <v>742</v>
      </c>
      <c r="D113" t="s">
        <v>745</v>
      </c>
      <c r="E113" t="s">
        <v>746</v>
      </c>
      <c r="F113" t="s">
        <v>749</v>
      </c>
      <c r="G113" t="s">
        <v>756</v>
      </c>
      <c r="H113" t="s">
        <v>769</v>
      </c>
      <c r="I113" s="5">
        <v>0</v>
      </c>
      <c r="J113" s="7">
        <v>137414</v>
      </c>
      <c r="K113">
        <v>4</v>
      </c>
      <c r="L113" s="7">
        <v>155899</v>
      </c>
      <c r="M113" s="8">
        <f>Table1_1[[#This Row],[Unit Cost]]*Table1_1[[#This Row],[Quantity]]</f>
        <v>549656</v>
      </c>
      <c r="N113" s="8">
        <f>Table1_1[[#This Row],[Unit Price]]*Table1_1[[#This Row],[Quantity]]*(100%-Table1_1[[#This Row],[% Discount]])</f>
        <v>623596</v>
      </c>
      <c r="O113" s="8">
        <f>Table1_1[[#This Row],[Sales]]-Table1_1[[#This Row],[Cogs]]</f>
        <v>73940</v>
      </c>
      <c r="P113">
        <f>DAY(Table1_1[[#This Row],[Date]])</f>
        <v>22</v>
      </c>
      <c r="Q113" t="str">
        <f>TEXT(Table1_1[[#This Row],[Date]],"mmm")</f>
        <v>Apr</v>
      </c>
      <c r="R113">
        <f>YEAR(Table1_1[[#This Row],[Date]])</f>
        <v>2023</v>
      </c>
    </row>
    <row r="114" spans="1:18" x14ac:dyDescent="0.3">
      <c r="A114" s="3">
        <v>45039</v>
      </c>
      <c r="B114" t="s">
        <v>124</v>
      </c>
      <c r="C114" t="s">
        <v>742</v>
      </c>
      <c r="D114" t="s">
        <v>744</v>
      </c>
      <c r="E114" t="s">
        <v>746</v>
      </c>
      <c r="F114" t="s">
        <v>751</v>
      </c>
      <c r="G114" t="s">
        <v>756</v>
      </c>
      <c r="H114" t="s">
        <v>763</v>
      </c>
      <c r="I114" s="5">
        <v>0</v>
      </c>
      <c r="J114" s="7">
        <v>117770</v>
      </c>
      <c r="K114">
        <v>2</v>
      </c>
      <c r="L114" s="7">
        <v>138571</v>
      </c>
      <c r="M114" s="8">
        <f>Table1_1[[#This Row],[Unit Cost]]*Table1_1[[#This Row],[Quantity]]</f>
        <v>235540</v>
      </c>
      <c r="N114" s="8">
        <f>Table1_1[[#This Row],[Unit Price]]*Table1_1[[#This Row],[Quantity]]*(100%-Table1_1[[#This Row],[% Discount]])</f>
        <v>277142</v>
      </c>
      <c r="O114" s="8">
        <f>Table1_1[[#This Row],[Sales]]-Table1_1[[#This Row],[Cogs]]</f>
        <v>41602</v>
      </c>
      <c r="P114">
        <f>DAY(Table1_1[[#This Row],[Date]])</f>
        <v>23</v>
      </c>
      <c r="Q114" t="str">
        <f>TEXT(Table1_1[[#This Row],[Date]],"mmm")</f>
        <v>Apr</v>
      </c>
      <c r="R114">
        <f>YEAR(Table1_1[[#This Row],[Date]])</f>
        <v>2023</v>
      </c>
    </row>
    <row r="115" spans="1:18" x14ac:dyDescent="0.3">
      <c r="A115" s="3">
        <v>45040</v>
      </c>
      <c r="B115" t="s">
        <v>125</v>
      </c>
      <c r="C115" t="s">
        <v>743</v>
      </c>
      <c r="D115" t="s">
        <v>745</v>
      </c>
      <c r="E115" t="s">
        <v>746</v>
      </c>
      <c r="F115" t="s">
        <v>751</v>
      </c>
      <c r="G115" t="s">
        <v>757</v>
      </c>
      <c r="H115" t="s">
        <v>766</v>
      </c>
      <c r="I115" s="5">
        <v>0</v>
      </c>
      <c r="J115" s="7">
        <v>115182</v>
      </c>
      <c r="K115">
        <v>1</v>
      </c>
      <c r="L115" s="7">
        <v>138643</v>
      </c>
      <c r="M115" s="8">
        <f>Table1_1[[#This Row],[Unit Cost]]*Table1_1[[#This Row],[Quantity]]</f>
        <v>115182</v>
      </c>
      <c r="N115" s="8">
        <f>Table1_1[[#This Row],[Unit Price]]*Table1_1[[#This Row],[Quantity]]*(100%-Table1_1[[#This Row],[% Discount]])</f>
        <v>138643</v>
      </c>
      <c r="O115" s="8">
        <f>Table1_1[[#This Row],[Sales]]-Table1_1[[#This Row],[Cogs]]</f>
        <v>23461</v>
      </c>
      <c r="P115">
        <f>DAY(Table1_1[[#This Row],[Date]])</f>
        <v>24</v>
      </c>
      <c r="Q115" t="str">
        <f>TEXT(Table1_1[[#This Row],[Date]],"mmm")</f>
        <v>Apr</v>
      </c>
      <c r="R115">
        <f>YEAR(Table1_1[[#This Row],[Date]])</f>
        <v>2023</v>
      </c>
    </row>
    <row r="116" spans="1:18" x14ac:dyDescent="0.3">
      <c r="A116" s="3">
        <v>45041</v>
      </c>
      <c r="B116" t="s">
        <v>126</v>
      </c>
      <c r="C116" t="s">
        <v>742</v>
      </c>
      <c r="D116" t="s">
        <v>744</v>
      </c>
      <c r="E116" t="s">
        <v>748</v>
      </c>
      <c r="F116" t="s">
        <v>750</v>
      </c>
      <c r="G116" t="s">
        <v>753</v>
      </c>
      <c r="H116" t="s">
        <v>760</v>
      </c>
      <c r="I116" s="5">
        <v>0</v>
      </c>
      <c r="J116" s="7">
        <v>271719</v>
      </c>
      <c r="K116">
        <v>4</v>
      </c>
      <c r="L116" s="7">
        <v>307838</v>
      </c>
      <c r="M116" s="8">
        <f>Table1_1[[#This Row],[Unit Cost]]*Table1_1[[#This Row],[Quantity]]</f>
        <v>1086876</v>
      </c>
      <c r="N116" s="8">
        <f>Table1_1[[#This Row],[Unit Price]]*Table1_1[[#This Row],[Quantity]]*(100%-Table1_1[[#This Row],[% Discount]])</f>
        <v>1231352</v>
      </c>
      <c r="O116" s="8">
        <f>Table1_1[[#This Row],[Sales]]-Table1_1[[#This Row],[Cogs]]</f>
        <v>144476</v>
      </c>
      <c r="P116">
        <f>DAY(Table1_1[[#This Row],[Date]])</f>
        <v>25</v>
      </c>
      <c r="Q116" t="str">
        <f>TEXT(Table1_1[[#This Row],[Date]],"mmm")</f>
        <v>Apr</v>
      </c>
      <c r="R116">
        <f>YEAR(Table1_1[[#This Row],[Date]])</f>
        <v>2023</v>
      </c>
    </row>
    <row r="117" spans="1:18" x14ac:dyDescent="0.3">
      <c r="A117" s="3">
        <v>45042</v>
      </c>
      <c r="B117" t="s">
        <v>127</v>
      </c>
      <c r="C117" t="s">
        <v>742</v>
      </c>
      <c r="D117" t="s">
        <v>744</v>
      </c>
      <c r="E117" t="s">
        <v>747</v>
      </c>
      <c r="F117" t="s">
        <v>750</v>
      </c>
      <c r="G117" t="s">
        <v>757</v>
      </c>
      <c r="H117" t="s">
        <v>766</v>
      </c>
      <c r="I117" s="5">
        <v>0</v>
      </c>
      <c r="J117" s="7">
        <v>146655</v>
      </c>
      <c r="K117">
        <v>3</v>
      </c>
      <c r="L117" s="7">
        <v>167758</v>
      </c>
      <c r="M117" s="8">
        <f>Table1_1[[#This Row],[Unit Cost]]*Table1_1[[#This Row],[Quantity]]</f>
        <v>439965</v>
      </c>
      <c r="N117" s="8">
        <f>Table1_1[[#This Row],[Unit Price]]*Table1_1[[#This Row],[Quantity]]*(100%-Table1_1[[#This Row],[% Discount]])</f>
        <v>503274</v>
      </c>
      <c r="O117" s="8">
        <f>Table1_1[[#This Row],[Sales]]-Table1_1[[#This Row],[Cogs]]</f>
        <v>63309</v>
      </c>
      <c r="P117">
        <f>DAY(Table1_1[[#This Row],[Date]])</f>
        <v>26</v>
      </c>
      <c r="Q117" t="str">
        <f>TEXT(Table1_1[[#This Row],[Date]],"mmm")</f>
        <v>Apr</v>
      </c>
      <c r="R117">
        <f>YEAR(Table1_1[[#This Row],[Date]])</f>
        <v>2023</v>
      </c>
    </row>
    <row r="118" spans="1:18" x14ac:dyDescent="0.3">
      <c r="A118" s="3">
        <v>45043</v>
      </c>
      <c r="B118" t="s">
        <v>128</v>
      </c>
      <c r="C118" t="s">
        <v>742</v>
      </c>
      <c r="D118" t="s">
        <v>745</v>
      </c>
      <c r="E118" t="s">
        <v>748</v>
      </c>
      <c r="F118" t="s">
        <v>749</v>
      </c>
      <c r="G118" t="s">
        <v>752</v>
      </c>
      <c r="H118" t="s">
        <v>770</v>
      </c>
      <c r="I118" s="5">
        <v>0</v>
      </c>
      <c r="J118" s="7">
        <v>74072</v>
      </c>
      <c r="K118">
        <v>8</v>
      </c>
      <c r="L118" s="7">
        <v>87019</v>
      </c>
      <c r="M118" s="8">
        <f>Table1_1[[#This Row],[Unit Cost]]*Table1_1[[#This Row],[Quantity]]</f>
        <v>592576</v>
      </c>
      <c r="N118" s="8">
        <f>Table1_1[[#This Row],[Unit Price]]*Table1_1[[#This Row],[Quantity]]*(100%-Table1_1[[#This Row],[% Discount]])</f>
        <v>696152</v>
      </c>
      <c r="O118" s="8">
        <f>Table1_1[[#This Row],[Sales]]-Table1_1[[#This Row],[Cogs]]</f>
        <v>103576</v>
      </c>
      <c r="P118">
        <f>DAY(Table1_1[[#This Row],[Date]])</f>
        <v>27</v>
      </c>
      <c r="Q118" t="str">
        <f>TEXT(Table1_1[[#This Row],[Date]],"mmm")</f>
        <v>Apr</v>
      </c>
      <c r="R118">
        <f>YEAR(Table1_1[[#This Row],[Date]])</f>
        <v>2023</v>
      </c>
    </row>
    <row r="119" spans="1:18" x14ac:dyDescent="0.3">
      <c r="A119" s="3">
        <v>45044</v>
      </c>
      <c r="B119" t="s">
        <v>129</v>
      </c>
      <c r="C119" t="s">
        <v>743</v>
      </c>
      <c r="D119" t="s">
        <v>745</v>
      </c>
      <c r="E119" t="s">
        <v>748</v>
      </c>
      <c r="F119" t="s">
        <v>750</v>
      </c>
      <c r="G119" t="s">
        <v>757</v>
      </c>
      <c r="H119" t="s">
        <v>766</v>
      </c>
      <c r="I119" s="5">
        <v>0</v>
      </c>
      <c r="J119" s="7">
        <v>248763</v>
      </c>
      <c r="K119">
        <v>4</v>
      </c>
      <c r="L119" s="7">
        <v>292776</v>
      </c>
      <c r="M119" s="8">
        <f>Table1_1[[#This Row],[Unit Cost]]*Table1_1[[#This Row],[Quantity]]</f>
        <v>995052</v>
      </c>
      <c r="N119" s="8">
        <f>Table1_1[[#This Row],[Unit Price]]*Table1_1[[#This Row],[Quantity]]*(100%-Table1_1[[#This Row],[% Discount]])</f>
        <v>1171104</v>
      </c>
      <c r="O119" s="8">
        <f>Table1_1[[#This Row],[Sales]]-Table1_1[[#This Row],[Cogs]]</f>
        <v>176052</v>
      </c>
      <c r="P119">
        <f>DAY(Table1_1[[#This Row],[Date]])</f>
        <v>28</v>
      </c>
      <c r="Q119" t="str">
        <f>TEXT(Table1_1[[#This Row],[Date]],"mmm")</f>
        <v>Apr</v>
      </c>
      <c r="R119">
        <f>YEAR(Table1_1[[#This Row],[Date]])</f>
        <v>2023</v>
      </c>
    </row>
    <row r="120" spans="1:18" x14ac:dyDescent="0.3">
      <c r="A120" s="3">
        <v>45045</v>
      </c>
      <c r="B120" t="s">
        <v>130</v>
      </c>
      <c r="C120" t="s">
        <v>742</v>
      </c>
      <c r="D120" t="s">
        <v>745</v>
      </c>
      <c r="E120" t="s">
        <v>748</v>
      </c>
      <c r="F120" t="s">
        <v>749</v>
      </c>
      <c r="G120" t="s">
        <v>757</v>
      </c>
      <c r="H120" t="s">
        <v>771</v>
      </c>
      <c r="I120" s="5">
        <v>0</v>
      </c>
      <c r="J120" s="7">
        <v>101263</v>
      </c>
      <c r="K120">
        <v>8</v>
      </c>
      <c r="L120" s="7">
        <v>119903</v>
      </c>
      <c r="M120" s="8">
        <f>Table1_1[[#This Row],[Unit Cost]]*Table1_1[[#This Row],[Quantity]]</f>
        <v>810104</v>
      </c>
      <c r="N120" s="8">
        <f>Table1_1[[#This Row],[Unit Price]]*Table1_1[[#This Row],[Quantity]]*(100%-Table1_1[[#This Row],[% Discount]])</f>
        <v>959224</v>
      </c>
      <c r="O120" s="8">
        <f>Table1_1[[#This Row],[Sales]]-Table1_1[[#This Row],[Cogs]]</f>
        <v>149120</v>
      </c>
      <c r="P120">
        <f>DAY(Table1_1[[#This Row],[Date]])</f>
        <v>29</v>
      </c>
      <c r="Q120" t="str">
        <f>TEXT(Table1_1[[#This Row],[Date]],"mmm")</f>
        <v>Apr</v>
      </c>
      <c r="R120">
        <f>YEAR(Table1_1[[#This Row],[Date]])</f>
        <v>2023</v>
      </c>
    </row>
    <row r="121" spans="1:18" x14ac:dyDescent="0.3">
      <c r="A121" s="3">
        <v>45046</v>
      </c>
      <c r="B121" t="s">
        <v>131</v>
      </c>
      <c r="C121" t="s">
        <v>742</v>
      </c>
      <c r="D121" t="s">
        <v>744</v>
      </c>
      <c r="E121" t="s">
        <v>748</v>
      </c>
      <c r="F121" t="s">
        <v>750</v>
      </c>
      <c r="G121" t="s">
        <v>752</v>
      </c>
      <c r="H121" t="s">
        <v>770</v>
      </c>
      <c r="I121" s="5">
        <v>0</v>
      </c>
      <c r="J121" s="7">
        <v>193256</v>
      </c>
      <c r="K121">
        <v>1</v>
      </c>
      <c r="L121" s="7">
        <v>225215</v>
      </c>
      <c r="M121" s="8">
        <f>Table1_1[[#This Row],[Unit Cost]]*Table1_1[[#This Row],[Quantity]]</f>
        <v>193256</v>
      </c>
      <c r="N121" s="8">
        <f>Table1_1[[#This Row],[Unit Price]]*Table1_1[[#This Row],[Quantity]]*(100%-Table1_1[[#This Row],[% Discount]])</f>
        <v>225215</v>
      </c>
      <c r="O121" s="8">
        <f>Table1_1[[#This Row],[Sales]]-Table1_1[[#This Row],[Cogs]]</f>
        <v>31959</v>
      </c>
      <c r="P121">
        <f>DAY(Table1_1[[#This Row],[Date]])</f>
        <v>30</v>
      </c>
      <c r="Q121" t="str">
        <f>TEXT(Table1_1[[#This Row],[Date]],"mmm")</f>
        <v>Apr</v>
      </c>
      <c r="R121">
        <f>YEAR(Table1_1[[#This Row],[Date]])</f>
        <v>2023</v>
      </c>
    </row>
    <row r="122" spans="1:18" x14ac:dyDescent="0.3">
      <c r="A122" s="3">
        <v>45047</v>
      </c>
      <c r="B122" t="s">
        <v>132</v>
      </c>
      <c r="C122" t="s">
        <v>743</v>
      </c>
      <c r="D122" t="s">
        <v>745</v>
      </c>
      <c r="E122" t="s">
        <v>747</v>
      </c>
      <c r="F122" t="s">
        <v>749</v>
      </c>
      <c r="G122" t="s">
        <v>753</v>
      </c>
      <c r="H122" t="s">
        <v>759</v>
      </c>
      <c r="I122" s="5">
        <v>0</v>
      </c>
      <c r="J122" s="7">
        <v>234709</v>
      </c>
      <c r="K122">
        <v>4</v>
      </c>
      <c r="L122" s="7">
        <v>271610</v>
      </c>
      <c r="M122" s="8">
        <f>Table1_1[[#This Row],[Unit Cost]]*Table1_1[[#This Row],[Quantity]]</f>
        <v>938836</v>
      </c>
      <c r="N122" s="8">
        <f>Table1_1[[#This Row],[Unit Price]]*Table1_1[[#This Row],[Quantity]]*(100%-Table1_1[[#This Row],[% Discount]])</f>
        <v>1086440</v>
      </c>
      <c r="O122" s="8">
        <f>Table1_1[[#This Row],[Sales]]-Table1_1[[#This Row],[Cogs]]</f>
        <v>147604</v>
      </c>
      <c r="P122">
        <f>DAY(Table1_1[[#This Row],[Date]])</f>
        <v>1</v>
      </c>
      <c r="Q122" t="str">
        <f>TEXT(Table1_1[[#This Row],[Date]],"mmm")</f>
        <v>May</v>
      </c>
      <c r="R122">
        <f>YEAR(Table1_1[[#This Row],[Date]])</f>
        <v>2023</v>
      </c>
    </row>
    <row r="123" spans="1:18" x14ac:dyDescent="0.3">
      <c r="A123" s="3">
        <v>45048</v>
      </c>
      <c r="B123" t="s">
        <v>133</v>
      </c>
      <c r="C123" t="s">
        <v>742</v>
      </c>
      <c r="D123" t="s">
        <v>745</v>
      </c>
      <c r="E123" t="s">
        <v>746</v>
      </c>
      <c r="F123" t="s">
        <v>751</v>
      </c>
      <c r="G123" t="s">
        <v>752</v>
      </c>
      <c r="H123" t="s">
        <v>772</v>
      </c>
      <c r="I123" s="5">
        <v>0</v>
      </c>
      <c r="J123" s="7">
        <v>161124</v>
      </c>
      <c r="K123">
        <v>7</v>
      </c>
      <c r="L123" s="7">
        <v>185213</v>
      </c>
      <c r="M123" s="8">
        <f>Table1_1[[#This Row],[Unit Cost]]*Table1_1[[#This Row],[Quantity]]</f>
        <v>1127868</v>
      </c>
      <c r="N123" s="8">
        <f>Table1_1[[#This Row],[Unit Price]]*Table1_1[[#This Row],[Quantity]]*(100%-Table1_1[[#This Row],[% Discount]])</f>
        <v>1296491</v>
      </c>
      <c r="O123" s="8">
        <f>Table1_1[[#This Row],[Sales]]-Table1_1[[#This Row],[Cogs]]</f>
        <v>168623</v>
      </c>
      <c r="P123">
        <f>DAY(Table1_1[[#This Row],[Date]])</f>
        <v>2</v>
      </c>
      <c r="Q123" t="str">
        <f>TEXT(Table1_1[[#This Row],[Date]],"mmm")</f>
        <v>May</v>
      </c>
      <c r="R123">
        <f>YEAR(Table1_1[[#This Row],[Date]])</f>
        <v>2023</v>
      </c>
    </row>
    <row r="124" spans="1:18" x14ac:dyDescent="0.3">
      <c r="A124" s="3">
        <v>45049</v>
      </c>
      <c r="B124" t="s">
        <v>134</v>
      </c>
      <c r="C124" t="s">
        <v>742</v>
      </c>
      <c r="D124" t="s">
        <v>744</v>
      </c>
      <c r="E124" t="s">
        <v>746</v>
      </c>
      <c r="F124" t="s">
        <v>749</v>
      </c>
      <c r="G124" t="s">
        <v>754</v>
      </c>
      <c r="H124" t="s">
        <v>767</v>
      </c>
      <c r="I124" s="5">
        <v>0</v>
      </c>
      <c r="J124" s="7">
        <v>72088</v>
      </c>
      <c r="K124">
        <v>7</v>
      </c>
      <c r="L124" s="7">
        <v>79645</v>
      </c>
      <c r="M124" s="8">
        <f>Table1_1[[#This Row],[Unit Cost]]*Table1_1[[#This Row],[Quantity]]</f>
        <v>504616</v>
      </c>
      <c r="N124" s="8">
        <f>Table1_1[[#This Row],[Unit Price]]*Table1_1[[#This Row],[Quantity]]*(100%-Table1_1[[#This Row],[% Discount]])</f>
        <v>557515</v>
      </c>
      <c r="O124" s="8">
        <f>Table1_1[[#This Row],[Sales]]-Table1_1[[#This Row],[Cogs]]</f>
        <v>52899</v>
      </c>
      <c r="P124">
        <f>DAY(Table1_1[[#This Row],[Date]])</f>
        <v>3</v>
      </c>
      <c r="Q124" t="str">
        <f>TEXT(Table1_1[[#This Row],[Date]],"mmm")</f>
        <v>May</v>
      </c>
      <c r="R124">
        <f>YEAR(Table1_1[[#This Row],[Date]])</f>
        <v>2023</v>
      </c>
    </row>
    <row r="125" spans="1:18" x14ac:dyDescent="0.3">
      <c r="A125" s="3">
        <v>45050</v>
      </c>
      <c r="B125" t="s">
        <v>135</v>
      </c>
      <c r="C125" t="s">
        <v>743</v>
      </c>
      <c r="D125" t="s">
        <v>744</v>
      </c>
      <c r="E125" t="s">
        <v>747</v>
      </c>
      <c r="F125" t="s">
        <v>749</v>
      </c>
      <c r="G125" t="s">
        <v>754</v>
      </c>
      <c r="H125" t="s">
        <v>775</v>
      </c>
      <c r="I125" s="5">
        <v>0</v>
      </c>
      <c r="J125" s="7">
        <v>53654</v>
      </c>
      <c r="K125">
        <v>3</v>
      </c>
      <c r="L125" s="7">
        <v>59859</v>
      </c>
      <c r="M125" s="8">
        <f>Table1_1[[#This Row],[Unit Cost]]*Table1_1[[#This Row],[Quantity]]</f>
        <v>160962</v>
      </c>
      <c r="N125" s="8">
        <f>Table1_1[[#This Row],[Unit Price]]*Table1_1[[#This Row],[Quantity]]*(100%-Table1_1[[#This Row],[% Discount]])</f>
        <v>179577</v>
      </c>
      <c r="O125" s="8">
        <f>Table1_1[[#This Row],[Sales]]-Table1_1[[#This Row],[Cogs]]</f>
        <v>18615</v>
      </c>
      <c r="P125">
        <f>DAY(Table1_1[[#This Row],[Date]])</f>
        <v>4</v>
      </c>
      <c r="Q125" t="str">
        <f>TEXT(Table1_1[[#This Row],[Date]],"mmm")</f>
        <v>May</v>
      </c>
      <c r="R125">
        <f>YEAR(Table1_1[[#This Row],[Date]])</f>
        <v>2023</v>
      </c>
    </row>
    <row r="126" spans="1:18" x14ac:dyDescent="0.3">
      <c r="A126" s="3">
        <v>45051</v>
      </c>
      <c r="B126" t="s">
        <v>136</v>
      </c>
      <c r="C126" t="s">
        <v>742</v>
      </c>
      <c r="D126" t="s">
        <v>745</v>
      </c>
      <c r="E126" t="s">
        <v>746</v>
      </c>
      <c r="F126" t="s">
        <v>749</v>
      </c>
      <c r="G126" t="s">
        <v>754</v>
      </c>
      <c r="H126" t="s">
        <v>775</v>
      </c>
      <c r="I126" s="5">
        <v>0.05</v>
      </c>
      <c r="J126" s="7">
        <v>81389</v>
      </c>
      <c r="K126">
        <v>4</v>
      </c>
      <c r="L126" s="7">
        <v>95364</v>
      </c>
      <c r="M126" s="8">
        <f>Table1_1[[#This Row],[Unit Cost]]*Table1_1[[#This Row],[Quantity]]</f>
        <v>325556</v>
      </c>
      <c r="N126" s="8">
        <f>Table1_1[[#This Row],[Unit Price]]*Table1_1[[#This Row],[Quantity]]*(100%-Table1_1[[#This Row],[% Discount]])</f>
        <v>362383.2</v>
      </c>
      <c r="O126" s="8">
        <f>Table1_1[[#This Row],[Sales]]-Table1_1[[#This Row],[Cogs]]</f>
        <v>36827.200000000012</v>
      </c>
      <c r="P126">
        <f>DAY(Table1_1[[#This Row],[Date]])</f>
        <v>5</v>
      </c>
      <c r="Q126" t="str">
        <f>TEXT(Table1_1[[#This Row],[Date]],"mmm")</f>
        <v>May</v>
      </c>
      <c r="R126">
        <f>YEAR(Table1_1[[#This Row],[Date]])</f>
        <v>2023</v>
      </c>
    </row>
    <row r="127" spans="1:18" x14ac:dyDescent="0.3">
      <c r="A127" s="3">
        <v>45052</v>
      </c>
      <c r="B127" t="s">
        <v>137</v>
      </c>
      <c r="C127" t="s">
        <v>742</v>
      </c>
      <c r="D127" t="s">
        <v>745</v>
      </c>
      <c r="E127" t="s">
        <v>748</v>
      </c>
      <c r="F127" t="s">
        <v>751</v>
      </c>
      <c r="G127" t="s">
        <v>752</v>
      </c>
      <c r="H127" t="s">
        <v>770</v>
      </c>
      <c r="I127" s="5">
        <v>0</v>
      </c>
      <c r="J127" s="7">
        <v>97356</v>
      </c>
      <c r="K127">
        <v>7</v>
      </c>
      <c r="L127" s="7">
        <v>108053</v>
      </c>
      <c r="M127" s="8">
        <f>Table1_1[[#This Row],[Unit Cost]]*Table1_1[[#This Row],[Quantity]]</f>
        <v>681492</v>
      </c>
      <c r="N127" s="8">
        <f>Table1_1[[#This Row],[Unit Price]]*Table1_1[[#This Row],[Quantity]]*(100%-Table1_1[[#This Row],[% Discount]])</f>
        <v>756371</v>
      </c>
      <c r="O127" s="8">
        <f>Table1_1[[#This Row],[Sales]]-Table1_1[[#This Row],[Cogs]]</f>
        <v>74879</v>
      </c>
      <c r="P127">
        <f>DAY(Table1_1[[#This Row],[Date]])</f>
        <v>6</v>
      </c>
      <c r="Q127" t="str">
        <f>TEXT(Table1_1[[#This Row],[Date]],"mmm")</f>
        <v>May</v>
      </c>
      <c r="R127">
        <f>YEAR(Table1_1[[#This Row],[Date]])</f>
        <v>2023</v>
      </c>
    </row>
    <row r="128" spans="1:18" x14ac:dyDescent="0.3">
      <c r="A128" s="3">
        <v>45053</v>
      </c>
      <c r="B128" t="s">
        <v>138</v>
      </c>
      <c r="C128" t="s">
        <v>743</v>
      </c>
      <c r="D128" t="s">
        <v>745</v>
      </c>
      <c r="E128" t="s">
        <v>748</v>
      </c>
      <c r="F128" t="s">
        <v>749</v>
      </c>
      <c r="G128" t="s">
        <v>754</v>
      </c>
      <c r="H128" t="s">
        <v>775</v>
      </c>
      <c r="I128" s="5">
        <v>0</v>
      </c>
      <c r="J128" s="7">
        <v>87735</v>
      </c>
      <c r="K128">
        <v>2</v>
      </c>
      <c r="L128" s="7">
        <v>97667</v>
      </c>
      <c r="M128" s="8">
        <f>Table1_1[[#This Row],[Unit Cost]]*Table1_1[[#This Row],[Quantity]]</f>
        <v>175470</v>
      </c>
      <c r="N128" s="8">
        <f>Table1_1[[#This Row],[Unit Price]]*Table1_1[[#This Row],[Quantity]]*(100%-Table1_1[[#This Row],[% Discount]])</f>
        <v>195334</v>
      </c>
      <c r="O128" s="8">
        <f>Table1_1[[#This Row],[Sales]]-Table1_1[[#This Row],[Cogs]]</f>
        <v>19864</v>
      </c>
      <c r="P128">
        <f>DAY(Table1_1[[#This Row],[Date]])</f>
        <v>7</v>
      </c>
      <c r="Q128" t="str">
        <f>TEXT(Table1_1[[#This Row],[Date]],"mmm")</f>
        <v>May</v>
      </c>
      <c r="R128">
        <f>YEAR(Table1_1[[#This Row],[Date]])</f>
        <v>2023</v>
      </c>
    </row>
    <row r="129" spans="1:18" x14ac:dyDescent="0.3">
      <c r="A129" s="3">
        <v>45054</v>
      </c>
      <c r="B129" t="s">
        <v>139</v>
      </c>
      <c r="C129" t="s">
        <v>743</v>
      </c>
      <c r="D129" t="s">
        <v>744</v>
      </c>
      <c r="E129" t="s">
        <v>748</v>
      </c>
      <c r="F129" t="s">
        <v>749</v>
      </c>
      <c r="G129" t="s">
        <v>752</v>
      </c>
      <c r="H129" t="s">
        <v>770</v>
      </c>
      <c r="I129" s="5">
        <v>0</v>
      </c>
      <c r="J129" s="7">
        <v>137259</v>
      </c>
      <c r="K129">
        <v>7</v>
      </c>
      <c r="L129" s="7">
        <v>154774</v>
      </c>
      <c r="M129" s="8">
        <f>Table1_1[[#This Row],[Unit Cost]]*Table1_1[[#This Row],[Quantity]]</f>
        <v>960813</v>
      </c>
      <c r="N129" s="8">
        <f>Table1_1[[#This Row],[Unit Price]]*Table1_1[[#This Row],[Quantity]]*(100%-Table1_1[[#This Row],[% Discount]])</f>
        <v>1083418</v>
      </c>
      <c r="O129" s="8">
        <f>Table1_1[[#This Row],[Sales]]-Table1_1[[#This Row],[Cogs]]</f>
        <v>122605</v>
      </c>
      <c r="P129">
        <f>DAY(Table1_1[[#This Row],[Date]])</f>
        <v>8</v>
      </c>
      <c r="Q129" t="str">
        <f>TEXT(Table1_1[[#This Row],[Date]],"mmm")</f>
        <v>May</v>
      </c>
      <c r="R129">
        <f>YEAR(Table1_1[[#This Row],[Date]])</f>
        <v>2023</v>
      </c>
    </row>
    <row r="130" spans="1:18" x14ac:dyDescent="0.3">
      <c r="A130" s="3">
        <v>45055</v>
      </c>
      <c r="B130" t="s">
        <v>140</v>
      </c>
      <c r="C130" t="s">
        <v>743</v>
      </c>
      <c r="D130" t="s">
        <v>745</v>
      </c>
      <c r="E130" t="s">
        <v>748</v>
      </c>
      <c r="F130" t="s">
        <v>750</v>
      </c>
      <c r="G130" t="s">
        <v>756</v>
      </c>
      <c r="H130" t="s">
        <v>769</v>
      </c>
      <c r="I130" s="5">
        <v>0</v>
      </c>
      <c r="J130" s="7">
        <v>254176</v>
      </c>
      <c r="K130">
        <v>1</v>
      </c>
      <c r="L130" s="7">
        <v>285456</v>
      </c>
      <c r="M130" s="8">
        <f>Table1_1[[#This Row],[Unit Cost]]*Table1_1[[#This Row],[Quantity]]</f>
        <v>254176</v>
      </c>
      <c r="N130" s="8">
        <f>Table1_1[[#This Row],[Unit Price]]*Table1_1[[#This Row],[Quantity]]*(100%-Table1_1[[#This Row],[% Discount]])</f>
        <v>285456</v>
      </c>
      <c r="O130" s="8">
        <f>Table1_1[[#This Row],[Sales]]-Table1_1[[#This Row],[Cogs]]</f>
        <v>31280</v>
      </c>
      <c r="P130">
        <f>DAY(Table1_1[[#This Row],[Date]])</f>
        <v>9</v>
      </c>
      <c r="Q130" t="str">
        <f>TEXT(Table1_1[[#This Row],[Date]],"mmm")</f>
        <v>May</v>
      </c>
      <c r="R130">
        <f>YEAR(Table1_1[[#This Row],[Date]])</f>
        <v>2023</v>
      </c>
    </row>
    <row r="131" spans="1:18" x14ac:dyDescent="0.3">
      <c r="A131" s="3">
        <v>45056</v>
      </c>
      <c r="B131" t="s">
        <v>141</v>
      </c>
      <c r="C131" t="s">
        <v>742</v>
      </c>
      <c r="D131" t="s">
        <v>744</v>
      </c>
      <c r="E131" t="s">
        <v>747</v>
      </c>
      <c r="F131" t="s">
        <v>751</v>
      </c>
      <c r="G131" t="s">
        <v>756</v>
      </c>
      <c r="H131" t="s">
        <v>765</v>
      </c>
      <c r="I131" s="5">
        <v>0</v>
      </c>
      <c r="J131" s="7">
        <v>209264</v>
      </c>
      <c r="K131">
        <v>8</v>
      </c>
      <c r="L131" s="7">
        <v>233698</v>
      </c>
      <c r="M131" s="8">
        <f>Table1_1[[#This Row],[Unit Cost]]*Table1_1[[#This Row],[Quantity]]</f>
        <v>1674112</v>
      </c>
      <c r="N131" s="8">
        <f>Table1_1[[#This Row],[Unit Price]]*Table1_1[[#This Row],[Quantity]]*(100%-Table1_1[[#This Row],[% Discount]])</f>
        <v>1869584</v>
      </c>
      <c r="O131" s="8">
        <f>Table1_1[[#This Row],[Sales]]-Table1_1[[#This Row],[Cogs]]</f>
        <v>195472</v>
      </c>
      <c r="P131">
        <f>DAY(Table1_1[[#This Row],[Date]])</f>
        <v>10</v>
      </c>
      <c r="Q131" t="str">
        <f>TEXT(Table1_1[[#This Row],[Date]],"mmm")</f>
        <v>May</v>
      </c>
      <c r="R131">
        <f>YEAR(Table1_1[[#This Row],[Date]])</f>
        <v>2023</v>
      </c>
    </row>
    <row r="132" spans="1:18" x14ac:dyDescent="0.3">
      <c r="A132" s="3">
        <v>45057</v>
      </c>
      <c r="B132" t="s">
        <v>142</v>
      </c>
      <c r="C132" t="s">
        <v>742</v>
      </c>
      <c r="D132" t="s">
        <v>745</v>
      </c>
      <c r="E132" t="s">
        <v>746</v>
      </c>
      <c r="F132" t="s">
        <v>749</v>
      </c>
      <c r="G132" t="s">
        <v>756</v>
      </c>
      <c r="H132" t="s">
        <v>769</v>
      </c>
      <c r="I132" s="5">
        <v>0</v>
      </c>
      <c r="J132" s="7">
        <v>286753</v>
      </c>
      <c r="K132">
        <v>2</v>
      </c>
      <c r="L132" s="7">
        <v>327030</v>
      </c>
      <c r="M132" s="8">
        <f>Table1_1[[#This Row],[Unit Cost]]*Table1_1[[#This Row],[Quantity]]</f>
        <v>573506</v>
      </c>
      <c r="N132" s="8">
        <f>Table1_1[[#This Row],[Unit Price]]*Table1_1[[#This Row],[Quantity]]*(100%-Table1_1[[#This Row],[% Discount]])</f>
        <v>654060</v>
      </c>
      <c r="O132" s="8">
        <f>Table1_1[[#This Row],[Sales]]-Table1_1[[#This Row],[Cogs]]</f>
        <v>80554</v>
      </c>
      <c r="P132">
        <f>DAY(Table1_1[[#This Row],[Date]])</f>
        <v>11</v>
      </c>
      <c r="Q132" t="str">
        <f>TEXT(Table1_1[[#This Row],[Date]],"mmm")</f>
        <v>May</v>
      </c>
      <c r="R132">
        <f>YEAR(Table1_1[[#This Row],[Date]])</f>
        <v>2023</v>
      </c>
    </row>
    <row r="133" spans="1:18" x14ac:dyDescent="0.3">
      <c r="A133" s="3">
        <v>45058</v>
      </c>
      <c r="B133" t="s">
        <v>143</v>
      </c>
      <c r="C133" t="s">
        <v>743</v>
      </c>
      <c r="D133" t="s">
        <v>745</v>
      </c>
      <c r="E133" t="s">
        <v>746</v>
      </c>
      <c r="F133" t="s">
        <v>749</v>
      </c>
      <c r="G133" t="s">
        <v>756</v>
      </c>
      <c r="H133" t="s">
        <v>765</v>
      </c>
      <c r="I133" s="5">
        <v>0</v>
      </c>
      <c r="J133" s="7">
        <v>278530</v>
      </c>
      <c r="K133">
        <v>8</v>
      </c>
      <c r="L133" s="7">
        <v>315462</v>
      </c>
      <c r="M133" s="8">
        <f>Table1_1[[#This Row],[Unit Cost]]*Table1_1[[#This Row],[Quantity]]</f>
        <v>2228240</v>
      </c>
      <c r="N133" s="8">
        <f>Table1_1[[#This Row],[Unit Price]]*Table1_1[[#This Row],[Quantity]]*(100%-Table1_1[[#This Row],[% Discount]])</f>
        <v>2523696</v>
      </c>
      <c r="O133" s="8">
        <f>Table1_1[[#This Row],[Sales]]-Table1_1[[#This Row],[Cogs]]</f>
        <v>295456</v>
      </c>
      <c r="P133">
        <f>DAY(Table1_1[[#This Row],[Date]])</f>
        <v>12</v>
      </c>
      <c r="Q133" t="str">
        <f>TEXT(Table1_1[[#This Row],[Date]],"mmm")</f>
        <v>May</v>
      </c>
      <c r="R133">
        <f>YEAR(Table1_1[[#This Row],[Date]])</f>
        <v>2023</v>
      </c>
    </row>
    <row r="134" spans="1:18" x14ac:dyDescent="0.3">
      <c r="A134" s="3">
        <v>45059</v>
      </c>
      <c r="B134" t="s">
        <v>144</v>
      </c>
      <c r="C134" t="s">
        <v>742</v>
      </c>
      <c r="D134" t="s">
        <v>744</v>
      </c>
      <c r="E134" t="s">
        <v>748</v>
      </c>
      <c r="F134" t="s">
        <v>749</v>
      </c>
      <c r="G134" t="s">
        <v>754</v>
      </c>
      <c r="H134" t="s">
        <v>775</v>
      </c>
      <c r="I134" s="5">
        <v>0</v>
      </c>
      <c r="J134" s="7">
        <v>30518</v>
      </c>
      <c r="K134">
        <v>5</v>
      </c>
      <c r="L134" s="7">
        <v>34333</v>
      </c>
      <c r="M134" s="8">
        <f>Table1_1[[#This Row],[Unit Cost]]*Table1_1[[#This Row],[Quantity]]</f>
        <v>152590</v>
      </c>
      <c r="N134" s="8">
        <f>Table1_1[[#This Row],[Unit Price]]*Table1_1[[#This Row],[Quantity]]*(100%-Table1_1[[#This Row],[% Discount]])</f>
        <v>171665</v>
      </c>
      <c r="O134" s="8">
        <f>Table1_1[[#This Row],[Sales]]-Table1_1[[#This Row],[Cogs]]</f>
        <v>19075</v>
      </c>
      <c r="P134">
        <f>DAY(Table1_1[[#This Row],[Date]])</f>
        <v>13</v>
      </c>
      <c r="Q134" t="str">
        <f>TEXT(Table1_1[[#This Row],[Date]],"mmm")</f>
        <v>May</v>
      </c>
      <c r="R134">
        <f>YEAR(Table1_1[[#This Row],[Date]])</f>
        <v>2023</v>
      </c>
    </row>
    <row r="135" spans="1:18" x14ac:dyDescent="0.3">
      <c r="A135" s="3">
        <v>45060</v>
      </c>
      <c r="B135" t="s">
        <v>145</v>
      </c>
      <c r="C135" t="s">
        <v>743</v>
      </c>
      <c r="D135" t="s">
        <v>744</v>
      </c>
      <c r="E135" t="s">
        <v>746</v>
      </c>
      <c r="F135" t="s">
        <v>750</v>
      </c>
      <c r="G135" t="s">
        <v>756</v>
      </c>
      <c r="H135" t="s">
        <v>769</v>
      </c>
      <c r="I135" s="5">
        <v>0</v>
      </c>
      <c r="J135" s="7">
        <v>247306</v>
      </c>
      <c r="K135">
        <v>4</v>
      </c>
      <c r="L135" s="7">
        <v>278284</v>
      </c>
      <c r="M135" s="8">
        <f>Table1_1[[#This Row],[Unit Cost]]*Table1_1[[#This Row],[Quantity]]</f>
        <v>989224</v>
      </c>
      <c r="N135" s="8">
        <f>Table1_1[[#This Row],[Unit Price]]*Table1_1[[#This Row],[Quantity]]*(100%-Table1_1[[#This Row],[% Discount]])</f>
        <v>1113136</v>
      </c>
      <c r="O135" s="8">
        <f>Table1_1[[#This Row],[Sales]]-Table1_1[[#This Row],[Cogs]]</f>
        <v>123912</v>
      </c>
      <c r="P135">
        <f>DAY(Table1_1[[#This Row],[Date]])</f>
        <v>14</v>
      </c>
      <c r="Q135" t="str">
        <f>TEXT(Table1_1[[#This Row],[Date]],"mmm")</f>
        <v>May</v>
      </c>
      <c r="R135">
        <f>YEAR(Table1_1[[#This Row],[Date]])</f>
        <v>2023</v>
      </c>
    </row>
    <row r="136" spans="1:18" x14ac:dyDescent="0.3">
      <c r="A136" s="3">
        <v>45061</v>
      </c>
      <c r="B136" t="s">
        <v>146</v>
      </c>
      <c r="C136" t="s">
        <v>742</v>
      </c>
      <c r="D136" t="s">
        <v>744</v>
      </c>
      <c r="E136" t="s">
        <v>746</v>
      </c>
      <c r="F136" t="s">
        <v>749</v>
      </c>
      <c r="G136" t="s">
        <v>753</v>
      </c>
      <c r="H136" t="s">
        <v>773</v>
      </c>
      <c r="I136" s="5">
        <v>0</v>
      </c>
      <c r="J136" s="7">
        <v>220540</v>
      </c>
      <c r="K136">
        <v>5</v>
      </c>
      <c r="L136" s="7">
        <v>243847</v>
      </c>
      <c r="M136" s="8">
        <f>Table1_1[[#This Row],[Unit Cost]]*Table1_1[[#This Row],[Quantity]]</f>
        <v>1102700</v>
      </c>
      <c r="N136" s="8">
        <f>Table1_1[[#This Row],[Unit Price]]*Table1_1[[#This Row],[Quantity]]*(100%-Table1_1[[#This Row],[% Discount]])</f>
        <v>1219235</v>
      </c>
      <c r="O136" s="8">
        <f>Table1_1[[#This Row],[Sales]]-Table1_1[[#This Row],[Cogs]]</f>
        <v>116535</v>
      </c>
      <c r="P136">
        <f>DAY(Table1_1[[#This Row],[Date]])</f>
        <v>15</v>
      </c>
      <c r="Q136" t="str">
        <f>TEXT(Table1_1[[#This Row],[Date]],"mmm")</f>
        <v>May</v>
      </c>
      <c r="R136">
        <f>YEAR(Table1_1[[#This Row],[Date]])</f>
        <v>2023</v>
      </c>
    </row>
    <row r="137" spans="1:18" x14ac:dyDescent="0.3">
      <c r="A137" s="3">
        <v>45062</v>
      </c>
      <c r="B137" t="s">
        <v>147</v>
      </c>
      <c r="C137" t="s">
        <v>742</v>
      </c>
      <c r="D137" t="s">
        <v>744</v>
      </c>
      <c r="E137" t="s">
        <v>747</v>
      </c>
      <c r="F137" t="s">
        <v>750</v>
      </c>
      <c r="G137" t="s">
        <v>756</v>
      </c>
      <c r="H137" t="s">
        <v>763</v>
      </c>
      <c r="I137" s="5">
        <v>0</v>
      </c>
      <c r="J137" s="7">
        <v>145555</v>
      </c>
      <c r="K137">
        <v>7</v>
      </c>
      <c r="L137" s="7">
        <v>171279</v>
      </c>
      <c r="M137" s="8">
        <f>Table1_1[[#This Row],[Unit Cost]]*Table1_1[[#This Row],[Quantity]]</f>
        <v>1018885</v>
      </c>
      <c r="N137" s="8">
        <f>Table1_1[[#This Row],[Unit Price]]*Table1_1[[#This Row],[Quantity]]*(100%-Table1_1[[#This Row],[% Discount]])</f>
        <v>1198953</v>
      </c>
      <c r="O137" s="8">
        <f>Table1_1[[#This Row],[Sales]]-Table1_1[[#This Row],[Cogs]]</f>
        <v>180068</v>
      </c>
      <c r="P137">
        <f>DAY(Table1_1[[#This Row],[Date]])</f>
        <v>16</v>
      </c>
      <c r="Q137" t="str">
        <f>TEXT(Table1_1[[#This Row],[Date]],"mmm")</f>
        <v>May</v>
      </c>
      <c r="R137">
        <f>YEAR(Table1_1[[#This Row],[Date]])</f>
        <v>2023</v>
      </c>
    </row>
    <row r="138" spans="1:18" x14ac:dyDescent="0.3">
      <c r="A138" s="3">
        <v>45063</v>
      </c>
      <c r="B138" t="s">
        <v>148</v>
      </c>
      <c r="C138" t="s">
        <v>743</v>
      </c>
      <c r="D138" t="s">
        <v>745</v>
      </c>
      <c r="E138" t="s">
        <v>746</v>
      </c>
      <c r="F138" t="s">
        <v>749</v>
      </c>
      <c r="G138" t="s">
        <v>755</v>
      </c>
      <c r="H138" t="s">
        <v>762</v>
      </c>
      <c r="I138" s="5">
        <v>0</v>
      </c>
      <c r="J138" s="7">
        <v>239133</v>
      </c>
      <c r="K138">
        <v>3</v>
      </c>
      <c r="L138" s="7">
        <v>270050</v>
      </c>
      <c r="M138" s="8">
        <f>Table1_1[[#This Row],[Unit Cost]]*Table1_1[[#This Row],[Quantity]]</f>
        <v>717399</v>
      </c>
      <c r="N138" s="8">
        <f>Table1_1[[#This Row],[Unit Price]]*Table1_1[[#This Row],[Quantity]]*(100%-Table1_1[[#This Row],[% Discount]])</f>
        <v>810150</v>
      </c>
      <c r="O138" s="8">
        <f>Table1_1[[#This Row],[Sales]]-Table1_1[[#This Row],[Cogs]]</f>
        <v>92751</v>
      </c>
      <c r="P138">
        <f>DAY(Table1_1[[#This Row],[Date]])</f>
        <v>17</v>
      </c>
      <c r="Q138" t="str">
        <f>TEXT(Table1_1[[#This Row],[Date]],"mmm")</f>
        <v>May</v>
      </c>
      <c r="R138">
        <f>YEAR(Table1_1[[#This Row],[Date]])</f>
        <v>2023</v>
      </c>
    </row>
    <row r="139" spans="1:18" x14ac:dyDescent="0.3">
      <c r="A139" s="3">
        <v>45064</v>
      </c>
      <c r="B139" t="s">
        <v>149</v>
      </c>
      <c r="C139" t="s">
        <v>742</v>
      </c>
      <c r="D139" t="s">
        <v>745</v>
      </c>
      <c r="E139" t="s">
        <v>748</v>
      </c>
      <c r="F139" t="s">
        <v>749</v>
      </c>
      <c r="G139" t="s">
        <v>756</v>
      </c>
      <c r="H139" t="s">
        <v>763</v>
      </c>
      <c r="I139" s="5">
        <v>0</v>
      </c>
      <c r="J139" s="7">
        <v>108796</v>
      </c>
      <c r="K139">
        <v>5</v>
      </c>
      <c r="L139" s="7">
        <v>122932</v>
      </c>
      <c r="M139" s="8">
        <f>Table1_1[[#This Row],[Unit Cost]]*Table1_1[[#This Row],[Quantity]]</f>
        <v>543980</v>
      </c>
      <c r="N139" s="8">
        <f>Table1_1[[#This Row],[Unit Price]]*Table1_1[[#This Row],[Quantity]]*(100%-Table1_1[[#This Row],[% Discount]])</f>
        <v>614660</v>
      </c>
      <c r="O139" s="8">
        <f>Table1_1[[#This Row],[Sales]]-Table1_1[[#This Row],[Cogs]]</f>
        <v>70680</v>
      </c>
      <c r="P139">
        <f>DAY(Table1_1[[#This Row],[Date]])</f>
        <v>18</v>
      </c>
      <c r="Q139" t="str">
        <f>TEXT(Table1_1[[#This Row],[Date]],"mmm")</f>
        <v>May</v>
      </c>
      <c r="R139">
        <f>YEAR(Table1_1[[#This Row],[Date]])</f>
        <v>2023</v>
      </c>
    </row>
    <row r="140" spans="1:18" x14ac:dyDescent="0.3">
      <c r="A140" s="3">
        <v>45065</v>
      </c>
      <c r="B140" t="s">
        <v>150</v>
      </c>
      <c r="C140" t="s">
        <v>742</v>
      </c>
      <c r="D140" t="s">
        <v>745</v>
      </c>
      <c r="E140" t="s">
        <v>747</v>
      </c>
      <c r="F140" t="s">
        <v>751</v>
      </c>
      <c r="G140" t="s">
        <v>756</v>
      </c>
      <c r="H140" t="s">
        <v>765</v>
      </c>
      <c r="I140" s="5">
        <v>0</v>
      </c>
      <c r="J140" s="7">
        <v>187474</v>
      </c>
      <c r="K140">
        <v>2</v>
      </c>
      <c r="L140" s="7">
        <v>216850</v>
      </c>
      <c r="M140" s="8">
        <f>Table1_1[[#This Row],[Unit Cost]]*Table1_1[[#This Row],[Quantity]]</f>
        <v>374948</v>
      </c>
      <c r="N140" s="8">
        <f>Table1_1[[#This Row],[Unit Price]]*Table1_1[[#This Row],[Quantity]]*(100%-Table1_1[[#This Row],[% Discount]])</f>
        <v>433700</v>
      </c>
      <c r="O140" s="8">
        <f>Table1_1[[#This Row],[Sales]]-Table1_1[[#This Row],[Cogs]]</f>
        <v>58752</v>
      </c>
      <c r="P140">
        <f>DAY(Table1_1[[#This Row],[Date]])</f>
        <v>19</v>
      </c>
      <c r="Q140" t="str">
        <f>TEXT(Table1_1[[#This Row],[Date]],"mmm")</f>
        <v>May</v>
      </c>
      <c r="R140">
        <f>YEAR(Table1_1[[#This Row],[Date]])</f>
        <v>2023</v>
      </c>
    </row>
    <row r="141" spans="1:18" x14ac:dyDescent="0.3">
      <c r="A141" s="3">
        <v>45066</v>
      </c>
      <c r="B141" t="s">
        <v>151</v>
      </c>
      <c r="C141" t="s">
        <v>743</v>
      </c>
      <c r="D141" t="s">
        <v>745</v>
      </c>
      <c r="E141" t="s">
        <v>748</v>
      </c>
      <c r="F141" t="s">
        <v>749</v>
      </c>
      <c r="G141" t="s">
        <v>755</v>
      </c>
      <c r="H141" t="s">
        <v>764</v>
      </c>
      <c r="I141" s="5">
        <v>0</v>
      </c>
      <c r="J141" s="7">
        <v>126325</v>
      </c>
      <c r="K141">
        <v>1</v>
      </c>
      <c r="L141" s="7">
        <v>139927</v>
      </c>
      <c r="M141" s="8">
        <f>Table1_1[[#This Row],[Unit Cost]]*Table1_1[[#This Row],[Quantity]]</f>
        <v>126325</v>
      </c>
      <c r="N141" s="8">
        <f>Table1_1[[#This Row],[Unit Price]]*Table1_1[[#This Row],[Quantity]]*(100%-Table1_1[[#This Row],[% Discount]])</f>
        <v>139927</v>
      </c>
      <c r="O141" s="8">
        <f>Table1_1[[#This Row],[Sales]]-Table1_1[[#This Row],[Cogs]]</f>
        <v>13602</v>
      </c>
      <c r="P141">
        <f>DAY(Table1_1[[#This Row],[Date]])</f>
        <v>20</v>
      </c>
      <c r="Q141" t="str">
        <f>TEXT(Table1_1[[#This Row],[Date]],"mmm")</f>
        <v>May</v>
      </c>
      <c r="R141">
        <f>YEAR(Table1_1[[#This Row],[Date]])</f>
        <v>2023</v>
      </c>
    </row>
    <row r="142" spans="1:18" x14ac:dyDescent="0.3">
      <c r="A142" s="3">
        <v>45067</v>
      </c>
      <c r="B142" t="s">
        <v>152</v>
      </c>
      <c r="C142" t="s">
        <v>743</v>
      </c>
      <c r="D142" t="s">
        <v>745</v>
      </c>
      <c r="E142" t="s">
        <v>748</v>
      </c>
      <c r="F142" t="s">
        <v>750</v>
      </c>
      <c r="G142" t="s">
        <v>753</v>
      </c>
      <c r="H142" t="s">
        <v>773</v>
      </c>
      <c r="I142" s="5">
        <v>0</v>
      </c>
      <c r="J142" s="7">
        <v>124687</v>
      </c>
      <c r="K142">
        <v>4</v>
      </c>
      <c r="L142" s="7">
        <v>137220</v>
      </c>
      <c r="M142" s="8">
        <f>Table1_1[[#This Row],[Unit Cost]]*Table1_1[[#This Row],[Quantity]]</f>
        <v>498748</v>
      </c>
      <c r="N142" s="8">
        <f>Table1_1[[#This Row],[Unit Price]]*Table1_1[[#This Row],[Quantity]]*(100%-Table1_1[[#This Row],[% Discount]])</f>
        <v>548880</v>
      </c>
      <c r="O142" s="8">
        <f>Table1_1[[#This Row],[Sales]]-Table1_1[[#This Row],[Cogs]]</f>
        <v>50132</v>
      </c>
      <c r="P142">
        <f>DAY(Table1_1[[#This Row],[Date]])</f>
        <v>21</v>
      </c>
      <c r="Q142" t="str">
        <f>TEXT(Table1_1[[#This Row],[Date]],"mmm")</f>
        <v>May</v>
      </c>
      <c r="R142">
        <f>YEAR(Table1_1[[#This Row],[Date]])</f>
        <v>2023</v>
      </c>
    </row>
    <row r="143" spans="1:18" x14ac:dyDescent="0.3">
      <c r="A143" s="3">
        <v>45068</v>
      </c>
      <c r="B143" t="s">
        <v>153</v>
      </c>
      <c r="C143" t="s">
        <v>742</v>
      </c>
      <c r="D143" t="s">
        <v>745</v>
      </c>
      <c r="E143" t="s">
        <v>748</v>
      </c>
      <c r="F143" t="s">
        <v>750</v>
      </c>
      <c r="G143" t="s">
        <v>757</v>
      </c>
      <c r="H143" t="s">
        <v>771</v>
      </c>
      <c r="I143" s="5">
        <v>0</v>
      </c>
      <c r="J143" s="7">
        <v>188179</v>
      </c>
      <c r="K143">
        <v>5</v>
      </c>
      <c r="L143" s="7">
        <v>213222</v>
      </c>
      <c r="M143" s="8">
        <f>Table1_1[[#This Row],[Unit Cost]]*Table1_1[[#This Row],[Quantity]]</f>
        <v>940895</v>
      </c>
      <c r="N143" s="8">
        <f>Table1_1[[#This Row],[Unit Price]]*Table1_1[[#This Row],[Quantity]]*(100%-Table1_1[[#This Row],[% Discount]])</f>
        <v>1066110</v>
      </c>
      <c r="O143" s="8">
        <f>Table1_1[[#This Row],[Sales]]-Table1_1[[#This Row],[Cogs]]</f>
        <v>125215</v>
      </c>
      <c r="P143">
        <f>DAY(Table1_1[[#This Row],[Date]])</f>
        <v>22</v>
      </c>
      <c r="Q143" t="str">
        <f>TEXT(Table1_1[[#This Row],[Date]],"mmm")</f>
        <v>May</v>
      </c>
      <c r="R143">
        <f>YEAR(Table1_1[[#This Row],[Date]])</f>
        <v>2023</v>
      </c>
    </row>
    <row r="144" spans="1:18" x14ac:dyDescent="0.3">
      <c r="A144" s="3">
        <v>45069</v>
      </c>
      <c r="B144" t="s">
        <v>154</v>
      </c>
      <c r="C144" t="s">
        <v>742</v>
      </c>
      <c r="D144" t="s">
        <v>745</v>
      </c>
      <c r="E144" t="s">
        <v>747</v>
      </c>
      <c r="F144" t="s">
        <v>750</v>
      </c>
      <c r="G144" t="s">
        <v>753</v>
      </c>
      <c r="H144" t="s">
        <v>773</v>
      </c>
      <c r="I144" s="5">
        <v>0</v>
      </c>
      <c r="J144" s="7">
        <v>292679</v>
      </c>
      <c r="K144">
        <v>8</v>
      </c>
      <c r="L144" s="7">
        <v>325209</v>
      </c>
      <c r="M144" s="8">
        <f>Table1_1[[#This Row],[Unit Cost]]*Table1_1[[#This Row],[Quantity]]</f>
        <v>2341432</v>
      </c>
      <c r="N144" s="8">
        <f>Table1_1[[#This Row],[Unit Price]]*Table1_1[[#This Row],[Quantity]]*(100%-Table1_1[[#This Row],[% Discount]])</f>
        <v>2601672</v>
      </c>
      <c r="O144" s="8">
        <f>Table1_1[[#This Row],[Sales]]-Table1_1[[#This Row],[Cogs]]</f>
        <v>260240</v>
      </c>
      <c r="P144">
        <f>DAY(Table1_1[[#This Row],[Date]])</f>
        <v>23</v>
      </c>
      <c r="Q144" t="str">
        <f>TEXT(Table1_1[[#This Row],[Date]],"mmm")</f>
        <v>May</v>
      </c>
      <c r="R144">
        <f>YEAR(Table1_1[[#This Row],[Date]])</f>
        <v>2023</v>
      </c>
    </row>
    <row r="145" spans="1:18" x14ac:dyDescent="0.3">
      <c r="A145" s="3">
        <v>45070</v>
      </c>
      <c r="B145" t="s">
        <v>155</v>
      </c>
      <c r="C145" t="s">
        <v>742</v>
      </c>
      <c r="D145" t="s">
        <v>745</v>
      </c>
      <c r="E145" t="s">
        <v>748</v>
      </c>
      <c r="F145" t="s">
        <v>751</v>
      </c>
      <c r="G145" t="s">
        <v>755</v>
      </c>
      <c r="H145" t="s">
        <v>764</v>
      </c>
      <c r="I145" s="5">
        <v>0</v>
      </c>
      <c r="J145" s="7">
        <v>228195</v>
      </c>
      <c r="K145">
        <v>7</v>
      </c>
      <c r="L145" s="7">
        <v>266263</v>
      </c>
      <c r="M145" s="8">
        <f>Table1_1[[#This Row],[Unit Cost]]*Table1_1[[#This Row],[Quantity]]</f>
        <v>1597365</v>
      </c>
      <c r="N145" s="8">
        <f>Table1_1[[#This Row],[Unit Price]]*Table1_1[[#This Row],[Quantity]]*(100%-Table1_1[[#This Row],[% Discount]])</f>
        <v>1863841</v>
      </c>
      <c r="O145" s="8">
        <f>Table1_1[[#This Row],[Sales]]-Table1_1[[#This Row],[Cogs]]</f>
        <v>266476</v>
      </c>
      <c r="P145">
        <f>DAY(Table1_1[[#This Row],[Date]])</f>
        <v>24</v>
      </c>
      <c r="Q145" t="str">
        <f>TEXT(Table1_1[[#This Row],[Date]],"mmm")</f>
        <v>May</v>
      </c>
      <c r="R145">
        <f>YEAR(Table1_1[[#This Row],[Date]])</f>
        <v>2023</v>
      </c>
    </row>
    <row r="146" spans="1:18" x14ac:dyDescent="0.3">
      <c r="A146" s="3">
        <v>45071</v>
      </c>
      <c r="B146" t="s">
        <v>156</v>
      </c>
      <c r="C146" t="s">
        <v>742</v>
      </c>
      <c r="D146" t="s">
        <v>744</v>
      </c>
      <c r="E146" t="s">
        <v>748</v>
      </c>
      <c r="F146" t="s">
        <v>749</v>
      </c>
      <c r="G146" t="s">
        <v>753</v>
      </c>
      <c r="H146" t="s">
        <v>759</v>
      </c>
      <c r="I146" s="5">
        <v>0</v>
      </c>
      <c r="J146" s="7">
        <v>182359</v>
      </c>
      <c r="K146">
        <v>5</v>
      </c>
      <c r="L146" s="7">
        <v>205375</v>
      </c>
      <c r="M146" s="8">
        <f>Table1_1[[#This Row],[Unit Cost]]*Table1_1[[#This Row],[Quantity]]</f>
        <v>911795</v>
      </c>
      <c r="N146" s="8">
        <f>Table1_1[[#This Row],[Unit Price]]*Table1_1[[#This Row],[Quantity]]*(100%-Table1_1[[#This Row],[% Discount]])</f>
        <v>1026875</v>
      </c>
      <c r="O146" s="8">
        <f>Table1_1[[#This Row],[Sales]]-Table1_1[[#This Row],[Cogs]]</f>
        <v>115080</v>
      </c>
      <c r="P146">
        <f>DAY(Table1_1[[#This Row],[Date]])</f>
        <v>25</v>
      </c>
      <c r="Q146" t="str">
        <f>TEXT(Table1_1[[#This Row],[Date]],"mmm")</f>
        <v>May</v>
      </c>
      <c r="R146">
        <f>YEAR(Table1_1[[#This Row],[Date]])</f>
        <v>2023</v>
      </c>
    </row>
    <row r="147" spans="1:18" x14ac:dyDescent="0.3">
      <c r="A147" s="3">
        <v>45072</v>
      </c>
      <c r="B147" t="s">
        <v>157</v>
      </c>
      <c r="C147" t="s">
        <v>742</v>
      </c>
      <c r="D147" t="s">
        <v>745</v>
      </c>
      <c r="E147" t="s">
        <v>748</v>
      </c>
      <c r="F147" t="s">
        <v>749</v>
      </c>
      <c r="G147" t="s">
        <v>753</v>
      </c>
      <c r="H147" t="s">
        <v>773</v>
      </c>
      <c r="I147" s="5">
        <v>0</v>
      </c>
      <c r="J147" s="7">
        <v>279694</v>
      </c>
      <c r="K147">
        <v>6</v>
      </c>
      <c r="L147" s="7">
        <v>339528</v>
      </c>
      <c r="M147" s="8">
        <f>Table1_1[[#This Row],[Unit Cost]]*Table1_1[[#This Row],[Quantity]]</f>
        <v>1678164</v>
      </c>
      <c r="N147" s="8">
        <f>Table1_1[[#This Row],[Unit Price]]*Table1_1[[#This Row],[Quantity]]*(100%-Table1_1[[#This Row],[% Discount]])</f>
        <v>2037168</v>
      </c>
      <c r="O147" s="8">
        <f>Table1_1[[#This Row],[Sales]]-Table1_1[[#This Row],[Cogs]]</f>
        <v>359004</v>
      </c>
      <c r="P147">
        <f>DAY(Table1_1[[#This Row],[Date]])</f>
        <v>26</v>
      </c>
      <c r="Q147" t="str">
        <f>TEXT(Table1_1[[#This Row],[Date]],"mmm")</f>
        <v>May</v>
      </c>
      <c r="R147">
        <f>YEAR(Table1_1[[#This Row],[Date]])</f>
        <v>2023</v>
      </c>
    </row>
    <row r="148" spans="1:18" x14ac:dyDescent="0.3">
      <c r="A148" s="3">
        <v>45073</v>
      </c>
      <c r="B148" t="s">
        <v>158</v>
      </c>
      <c r="C148" t="s">
        <v>743</v>
      </c>
      <c r="D148" t="s">
        <v>744</v>
      </c>
      <c r="E148" t="s">
        <v>748</v>
      </c>
      <c r="F148" t="s">
        <v>749</v>
      </c>
      <c r="G148" t="s">
        <v>756</v>
      </c>
      <c r="H148" t="s">
        <v>763</v>
      </c>
      <c r="I148" s="5">
        <v>0</v>
      </c>
      <c r="J148" s="7">
        <v>235340</v>
      </c>
      <c r="K148">
        <v>2</v>
      </c>
      <c r="L148" s="7">
        <v>262088</v>
      </c>
      <c r="M148" s="8">
        <f>Table1_1[[#This Row],[Unit Cost]]*Table1_1[[#This Row],[Quantity]]</f>
        <v>470680</v>
      </c>
      <c r="N148" s="8">
        <f>Table1_1[[#This Row],[Unit Price]]*Table1_1[[#This Row],[Quantity]]*(100%-Table1_1[[#This Row],[% Discount]])</f>
        <v>524176</v>
      </c>
      <c r="O148" s="8">
        <f>Table1_1[[#This Row],[Sales]]-Table1_1[[#This Row],[Cogs]]</f>
        <v>53496</v>
      </c>
      <c r="P148">
        <f>DAY(Table1_1[[#This Row],[Date]])</f>
        <v>27</v>
      </c>
      <c r="Q148" t="str">
        <f>TEXT(Table1_1[[#This Row],[Date]],"mmm")</f>
        <v>May</v>
      </c>
      <c r="R148">
        <f>YEAR(Table1_1[[#This Row],[Date]])</f>
        <v>2023</v>
      </c>
    </row>
    <row r="149" spans="1:18" x14ac:dyDescent="0.3">
      <c r="A149" s="3">
        <v>45074</v>
      </c>
      <c r="B149" t="s">
        <v>159</v>
      </c>
      <c r="C149" t="s">
        <v>742</v>
      </c>
      <c r="D149" t="s">
        <v>745</v>
      </c>
      <c r="E149" t="s">
        <v>746</v>
      </c>
      <c r="F149" t="s">
        <v>750</v>
      </c>
      <c r="G149" t="s">
        <v>752</v>
      </c>
      <c r="H149" t="s">
        <v>770</v>
      </c>
      <c r="I149" s="5">
        <v>0</v>
      </c>
      <c r="J149" s="7">
        <v>63561</v>
      </c>
      <c r="K149">
        <v>4</v>
      </c>
      <c r="L149" s="7">
        <v>72739</v>
      </c>
      <c r="M149" s="8">
        <f>Table1_1[[#This Row],[Unit Cost]]*Table1_1[[#This Row],[Quantity]]</f>
        <v>254244</v>
      </c>
      <c r="N149" s="8">
        <f>Table1_1[[#This Row],[Unit Price]]*Table1_1[[#This Row],[Quantity]]*(100%-Table1_1[[#This Row],[% Discount]])</f>
        <v>290956</v>
      </c>
      <c r="O149" s="8">
        <f>Table1_1[[#This Row],[Sales]]-Table1_1[[#This Row],[Cogs]]</f>
        <v>36712</v>
      </c>
      <c r="P149">
        <f>DAY(Table1_1[[#This Row],[Date]])</f>
        <v>28</v>
      </c>
      <c r="Q149" t="str">
        <f>TEXT(Table1_1[[#This Row],[Date]],"mmm")</f>
        <v>May</v>
      </c>
      <c r="R149">
        <f>YEAR(Table1_1[[#This Row],[Date]])</f>
        <v>2023</v>
      </c>
    </row>
    <row r="150" spans="1:18" x14ac:dyDescent="0.3">
      <c r="A150" s="3">
        <v>45075</v>
      </c>
      <c r="B150" t="s">
        <v>160</v>
      </c>
      <c r="C150" t="s">
        <v>743</v>
      </c>
      <c r="D150" t="s">
        <v>745</v>
      </c>
      <c r="E150" t="s">
        <v>746</v>
      </c>
      <c r="F150" t="s">
        <v>751</v>
      </c>
      <c r="G150" t="s">
        <v>757</v>
      </c>
      <c r="H150" t="s">
        <v>766</v>
      </c>
      <c r="I150" s="5">
        <v>0</v>
      </c>
      <c r="J150" s="7">
        <v>172747</v>
      </c>
      <c r="K150">
        <v>6</v>
      </c>
      <c r="L150" s="7">
        <v>197733</v>
      </c>
      <c r="M150" s="8">
        <f>Table1_1[[#This Row],[Unit Cost]]*Table1_1[[#This Row],[Quantity]]</f>
        <v>1036482</v>
      </c>
      <c r="N150" s="8">
        <f>Table1_1[[#This Row],[Unit Price]]*Table1_1[[#This Row],[Quantity]]*(100%-Table1_1[[#This Row],[% Discount]])</f>
        <v>1186398</v>
      </c>
      <c r="O150" s="8">
        <f>Table1_1[[#This Row],[Sales]]-Table1_1[[#This Row],[Cogs]]</f>
        <v>149916</v>
      </c>
      <c r="P150">
        <f>DAY(Table1_1[[#This Row],[Date]])</f>
        <v>29</v>
      </c>
      <c r="Q150" t="str">
        <f>TEXT(Table1_1[[#This Row],[Date]],"mmm")</f>
        <v>May</v>
      </c>
      <c r="R150">
        <f>YEAR(Table1_1[[#This Row],[Date]])</f>
        <v>2023</v>
      </c>
    </row>
    <row r="151" spans="1:18" x14ac:dyDescent="0.3">
      <c r="A151" s="3">
        <v>45076</v>
      </c>
      <c r="B151" t="s">
        <v>161</v>
      </c>
      <c r="C151" t="s">
        <v>743</v>
      </c>
      <c r="D151" t="s">
        <v>745</v>
      </c>
      <c r="E151" t="s">
        <v>747</v>
      </c>
      <c r="F151" t="s">
        <v>751</v>
      </c>
      <c r="G151" t="s">
        <v>753</v>
      </c>
      <c r="H151" t="s">
        <v>760</v>
      </c>
      <c r="I151" s="5">
        <v>0</v>
      </c>
      <c r="J151" s="7">
        <v>180726</v>
      </c>
      <c r="K151">
        <v>3</v>
      </c>
      <c r="L151" s="7">
        <v>203500</v>
      </c>
      <c r="M151" s="8">
        <f>Table1_1[[#This Row],[Unit Cost]]*Table1_1[[#This Row],[Quantity]]</f>
        <v>542178</v>
      </c>
      <c r="N151" s="8">
        <f>Table1_1[[#This Row],[Unit Price]]*Table1_1[[#This Row],[Quantity]]*(100%-Table1_1[[#This Row],[% Discount]])</f>
        <v>610500</v>
      </c>
      <c r="O151" s="8">
        <f>Table1_1[[#This Row],[Sales]]-Table1_1[[#This Row],[Cogs]]</f>
        <v>68322</v>
      </c>
      <c r="P151">
        <f>DAY(Table1_1[[#This Row],[Date]])</f>
        <v>30</v>
      </c>
      <c r="Q151" t="str">
        <f>TEXT(Table1_1[[#This Row],[Date]],"mmm")</f>
        <v>May</v>
      </c>
      <c r="R151">
        <f>YEAR(Table1_1[[#This Row],[Date]])</f>
        <v>2023</v>
      </c>
    </row>
    <row r="152" spans="1:18" x14ac:dyDescent="0.3">
      <c r="A152" s="3">
        <v>45077</v>
      </c>
      <c r="B152" t="s">
        <v>162</v>
      </c>
      <c r="C152" t="s">
        <v>743</v>
      </c>
      <c r="D152" t="s">
        <v>744</v>
      </c>
      <c r="E152" t="s">
        <v>748</v>
      </c>
      <c r="F152" t="s">
        <v>750</v>
      </c>
      <c r="G152" t="s">
        <v>756</v>
      </c>
      <c r="H152" t="s">
        <v>765</v>
      </c>
      <c r="I152" s="5">
        <v>0</v>
      </c>
      <c r="J152" s="7">
        <v>174054</v>
      </c>
      <c r="K152">
        <v>6</v>
      </c>
      <c r="L152" s="7">
        <v>209114</v>
      </c>
      <c r="M152" s="8">
        <f>Table1_1[[#This Row],[Unit Cost]]*Table1_1[[#This Row],[Quantity]]</f>
        <v>1044324</v>
      </c>
      <c r="N152" s="8">
        <f>Table1_1[[#This Row],[Unit Price]]*Table1_1[[#This Row],[Quantity]]*(100%-Table1_1[[#This Row],[% Discount]])</f>
        <v>1254684</v>
      </c>
      <c r="O152" s="8">
        <f>Table1_1[[#This Row],[Sales]]-Table1_1[[#This Row],[Cogs]]</f>
        <v>210360</v>
      </c>
      <c r="P152">
        <f>DAY(Table1_1[[#This Row],[Date]])</f>
        <v>31</v>
      </c>
      <c r="Q152" t="str">
        <f>TEXT(Table1_1[[#This Row],[Date]],"mmm")</f>
        <v>May</v>
      </c>
      <c r="R152">
        <f>YEAR(Table1_1[[#This Row],[Date]])</f>
        <v>2023</v>
      </c>
    </row>
    <row r="153" spans="1:18" x14ac:dyDescent="0.3">
      <c r="A153" s="3">
        <v>45078</v>
      </c>
      <c r="B153" t="s">
        <v>163</v>
      </c>
      <c r="C153" t="s">
        <v>742</v>
      </c>
      <c r="D153" t="s">
        <v>744</v>
      </c>
      <c r="E153" t="s">
        <v>746</v>
      </c>
      <c r="F153" t="s">
        <v>749</v>
      </c>
      <c r="G153" t="s">
        <v>752</v>
      </c>
      <c r="H153" t="s">
        <v>772</v>
      </c>
      <c r="I153" s="5">
        <v>0</v>
      </c>
      <c r="J153" s="7">
        <v>153090</v>
      </c>
      <c r="K153">
        <v>7</v>
      </c>
      <c r="L153" s="7">
        <v>184070</v>
      </c>
      <c r="M153" s="8">
        <f>Table1_1[[#This Row],[Unit Cost]]*Table1_1[[#This Row],[Quantity]]</f>
        <v>1071630</v>
      </c>
      <c r="N153" s="8">
        <f>Table1_1[[#This Row],[Unit Price]]*Table1_1[[#This Row],[Quantity]]*(100%-Table1_1[[#This Row],[% Discount]])</f>
        <v>1288490</v>
      </c>
      <c r="O153" s="8">
        <f>Table1_1[[#This Row],[Sales]]-Table1_1[[#This Row],[Cogs]]</f>
        <v>216860</v>
      </c>
      <c r="P153">
        <f>DAY(Table1_1[[#This Row],[Date]])</f>
        <v>1</v>
      </c>
      <c r="Q153" t="str">
        <f>TEXT(Table1_1[[#This Row],[Date]],"mmm")</f>
        <v>Jun</v>
      </c>
      <c r="R153">
        <f>YEAR(Table1_1[[#This Row],[Date]])</f>
        <v>2023</v>
      </c>
    </row>
    <row r="154" spans="1:18" x14ac:dyDescent="0.3">
      <c r="A154" s="3">
        <v>45079</v>
      </c>
      <c r="B154" t="s">
        <v>164</v>
      </c>
      <c r="C154" t="s">
        <v>743</v>
      </c>
      <c r="D154" t="s">
        <v>744</v>
      </c>
      <c r="E154" t="s">
        <v>746</v>
      </c>
      <c r="F154" t="s">
        <v>750</v>
      </c>
      <c r="G154" t="s">
        <v>753</v>
      </c>
      <c r="H154" t="s">
        <v>759</v>
      </c>
      <c r="I154" s="5">
        <v>0</v>
      </c>
      <c r="J154" s="7">
        <v>129591</v>
      </c>
      <c r="K154">
        <v>2</v>
      </c>
      <c r="L154" s="7">
        <v>149171</v>
      </c>
      <c r="M154" s="8">
        <f>Table1_1[[#This Row],[Unit Cost]]*Table1_1[[#This Row],[Quantity]]</f>
        <v>259182</v>
      </c>
      <c r="N154" s="8">
        <f>Table1_1[[#This Row],[Unit Price]]*Table1_1[[#This Row],[Quantity]]*(100%-Table1_1[[#This Row],[% Discount]])</f>
        <v>298342</v>
      </c>
      <c r="O154" s="8">
        <f>Table1_1[[#This Row],[Sales]]-Table1_1[[#This Row],[Cogs]]</f>
        <v>39160</v>
      </c>
      <c r="P154">
        <f>DAY(Table1_1[[#This Row],[Date]])</f>
        <v>2</v>
      </c>
      <c r="Q154" t="str">
        <f>TEXT(Table1_1[[#This Row],[Date]],"mmm")</f>
        <v>Jun</v>
      </c>
      <c r="R154">
        <f>YEAR(Table1_1[[#This Row],[Date]])</f>
        <v>2023</v>
      </c>
    </row>
    <row r="155" spans="1:18" x14ac:dyDescent="0.3">
      <c r="A155" s="3">
        <v>45080</v>
      </c>
      <c r="B155" t="s">
        <v>165</v>
      </c>
      <c r="C155" t="s">
        <v>742</v>
      </c>
      <c r="D155" t="s">
        <v>744</v>
      </c>
      <c r="E155" t="s">
        <v>748</v>
      </c>
      <c r="F155" t="s">
        <v>751</v>
      </c>
      <c r="G155" t="s">
        <v>754</v>
      </c>
      <c r="H155" t="s">
        <v>767</v>
      </c>
      <c r="I155" s="5">
        <v>0</v>
      </c>
      <c r="J155" s="7">
        <v>56141</v>
      </c>
      <c r="K155">
        <v>4</v>
      </c>
      <c r="L155" s="7">
        <v>68118</v>
      </c>
      <c r="M155" s="8">
        <f>Table1_1[[#This Row],[Unit Cost]]*Table1_1[[#This Row],[Quantity]]</f>
        <v>224564</v>
      </c>
      <c r="N155" s="8">
        <f>Table1_1[[#This Row],[Unit Price]]*Table1_1[[#This Row],[Quantity]]*(100%-Table1_1[[#This Row],[% Discount]])</f>
        <v>272472</v>
      </c>
      <c r="O155" s="8">
        <f>Table1_1[[#This Row],[Sales]]-Table1_1[[#This Row],[Cogs]]</f>
        <v>47908</v>
      </c>
      <c r="P155">
        <f>DAY(Table1_1[[#This Row],[Date]])</f>
        <v>3</v>
      </c>
      <c r="Q155" t="str">
        <f>TEXT(Table1_1[[#This Row],[Date]],"mmm")</f>
        <v>Jun</v>
      </c>
      <c r="R155">
        <f>YEAR(Table1_1[[#This Row],[Date]])</f>
        <v>2023</v>
      </c>
    </row>
    <row r="156" spans="1:18" x14ac:dyDescent="0.3">
      <c r="A156" s="3">
        <v>45081</v>
      </c>
      <c r="B156" t="s">
        <v>166</v>
      </c>
      <c r="C156" t="s">
        <v>743</v>
      </c>
      <c r="D156" t="s">
        <v>745</v>
      </c>
      <c r="E156" t="s">
        <v>746</v>
      </c>
      <c r="F156" t="s">
        <v>751</v>
      </c>
      <c r="G156" t="s">
        <v>755</v>
      </c>
      <c r="H156" t="s">
        <v>762</v>
      </c>
      <c r="I156" s="5">
        <v>0</v>
      </c>
      <c r="J156" s="7">
        <v>230172</v>
      </c>
      <c r="K156">
        <v>1</v>
      </c>
      <c r="L156" s="7">
        <v>269560</v>
      </c>
      <c r="M156" s="8">
        <f>Table1_1[[#This Row],[Unit Cost]]*Table1_1[[#This Row],[Quantity]]</f>
        <v>230172</v>
      </c>
      <c r="N156" s="8">
        <f>Table1_1[[#This Row],[Unit Price]]*Table1_1[[#This Row],[Quantity]]*(100%-Table1_1[[#This Row],[% Discount]])</f>
        <v>269560</v>
      </c>
      <c r="O156" s="8">
        <f>Table1_1[[#This Row],[Sales]]-Table1_1[[#This Row],[Cogs]]</f>
        <v>39388</v>
      </c>
      <c r="P156">
        <f>DAY(Table1_1[[#This Row],[Date]])</f>
        <v>4</v>
      </c>
      <c r="Q156" t="str">
        <f>TEXT(Table1_1[[#This Row],[Date]],"mmm")</f>
        <v>Jun</v>
      </c>
      <c r="R156">
        <f>YEAR(Table1_1[[#This Row],[Date]])</f>
        <v>2023</v>
      </c>
    </row>
    <row r="157" spans="1:18" x14ac:dyDescent="0.3">
      <c r="A157" s="3">
        <v>45082</v>
      </c>
      <c r="B157" t="s">
        <v>167</v>
      </c>
      <c r="C157" t="s">
        <v>742</v>
      </c>
      <c r="D157" t="s">
        <v>745</v>
      </c>
      <c r="E157" t="s">
        <v>747</v>
      </c>
      <c r="F157" t="s">
        <v>749</v>
      </c>
      <c r="G157" t="s">
        <v>754</v>
      </c>
      <c r="H157" t="s">
        <v>767</v>
      </c>
      <c r="I157" s="5">
        <v>0</v>
      </c>
      <c r="J157" s="7">
        <v>93288</v>
      </c>
      <c r="K157">
        <v>1</v>
      </c>
      <c r="L157" s="7">
        <v>112913</v>
      </c>
      <c r="M157" s="8">
        <f>Table1_1[[#This Row],[Unit Cost]]*Table1_1[[#This Row],[Quantity]]</f>
        <v>93288</v>
      </c>
      <c r="N157" s="8">
        <f>Table1_1[[#This Row],[Unit Price]]*Table1_1[[#This Row],[Quantity]]*(100%-Table1_1[[#This Row],[% Discount]])</f>
        <v>112913</v>
      </c>
      <c r="O157" s="8">
        <f>Table1_1[[#This Row],[Sales]]-Table1_1[[#This Row],[Cogs]]</f>
        <v>19625</v>
      </c>
      <c r="P157">
        <f>DAY(Table1_1[[#This Row],[Date]])</f>
        <v>5</v>
      </c>
      <c r="Q157" t="str">
        <f>TEXT(Table1_1[[#This Row],[Date]],"mmm")</f>
        <v>Jun</v>
      </c>
      <c r="R157">
        <f>YEAR(Table1_1[[#This Row],[Date]])</f>
        <v>2023</v>
      </c>
    </row>
    <row r="158" spans="1:18" x14ac:dyDescent="0.3">
      <c r="A158" s="3">
        <v>45083</v>
      </c>
      <c r="B158" t="s">
        <v>168</v>
      </c>
      <c r="C158" t="s">
        <v>742</v>
      </c>
      <c r="D158" t="s">
        <v>745</v>
      </c>
      <c r="E158" t="s">
        <v>746</v>
      </c>
      <c r="F158" t="s">
        <v>750</v>
      </c>
      <c r="G158" t="s">
        <v>753</v>
      </c>
      <c r="H158" t="s">
        <v>760</v>
      </c>
      <c r="I158" s="5">
        <v>0.06</v>
      </c>
      <c r="J158" s="7">
        <v>391311</v>
      </c>
      <c r="K158">
        <v>2</v>
      </c>
      <c r="L158" s="7">
        <v>455622</v>
      </c>
      <c r="M158" s="8">
        <f>Table1_1[[#This Row],[Unit Cost]]*Table1_1[[#This Row],[Quantity]]</f>
        <v>782622</v>
      </c>
      <c r="N158" s="8">
        <f>Table1_1[[#This Row],[Unit Price]]*Table1_1[[#This Row],[Quantity]]*(100%-Table1_1[[#This Row],[% Discount]])</f>
        <v>856569.36</v>
      </c>
      <c r="O158" s="8">
        <f>Table1_1[[#This Row],[Sales]]-Table1_1[[#This Row],[Cogs]]</f>
        <v>73947.359999999986</v>
      </c>
      <c r="P158">
        <f>DAY(Table1_1[[#This Row],[Date]])</f>
        <v>6</v>
      </c>
      <c r="Q158" t="str">
        <f>TEXT(Table1_1[[#This Row],[Date]],"mmm")</f>
        <v>Jun</v>
      </c>
      <c r="R158">
        <f>YEAR(Table1_1[[#This Row],[Date]])</f>
        <v>2023</v>
      </c>
    </row>
    <row r="159" spans="1:18" x14ac:dyDescent="0.3">
      <c r="A159" s="3">
        <v>45084</v>
      </c>
      <c r="B159" t="s">
        <v>169</v>
      </c>
      <c r="C159" t="s">
        <v>743</v>
      </c>
      <c r="D159" t="s">
        <v>745</v>
      </c>
      <c r="E159" t="s">
        <v>746</v>
      </c>
      <c r="F159" t="s">
        <v>750</v>
      </c>
      <c r="G159" t="s">
        <v>752</v>
      </c>
      <c r="H159" t="s">
        <v>758</v>
      </c>
      <c r="I159" s="5">
        <v>0</v>
      </c>
      <c r="J159" s="7">
        <v>52541</v>
      </c>
      <c r="K159">
        <v>3</v>
      </c>
      <c r="L159" s="7">
        <v>60956</v>
      </c>
      <c r="M159" s="8">
        <f>Table1_1[[#This Row],[Unit Cost]]*Table1_1[[#This Row],[Quantity]]</f>
        <v>157623</v>
      </c>
      <c r="N159" s="8">
        <f>Table1_1[[#This Row],[Unit Price]]*Table1_1[[#This Row],[Quantity]]*(100%-Table1_1[[#This Row],[% Discount]])</f>
        <v>182868</v>
      </c>
      <c r="O159" s="8">
        <f>Table1_1[[#This Row],[Sales]]-Table1_1[[#This Row],[Cogs]]</f>
        <v>25245</v>
      </c>
      <c r="P159">
        <f>DAY(Table1_1[[#This Row],[Date]])</f>
        <v>7</v>
      </c>
      <c r="Q159" t="str">
        <f>TEXT(Table1_1[[#This Row],[Date]],"mmm")</f>
        <v>Jun</v>
      </c>
      <c r="R159">
        <f>YEAR(Table1_1[[#This Row],[Date]])</f>
        <v>2023</v>
      </c>
    </row>
    <row r="160" spans="1:18" x14ac:dyDescent="0.3">
      <c r="A160" s="3">
        <v>45085</v>
      </c>
      <c r="B160" t="s">
        <v>170</v>
      </c>
      <c r="C160" t="s">
        <v>742</v>
      </c>
      <c r="D160" t="s">
        <v>744</v>
      </c>
      <c r="E160" t="s">
        <v>748</v>
      </c>
      <c r="F160" t="s">
        <v>749</v>
      </c>
      <c r="G160" t="s">
        <v>755</v>
      </c>
      <c r="H160" t="s">
        <v>764</v>
      </c>
      <c r="I160" s="5">
        <v>0</v>
      </c>
      <c r="J160" s="7">
        <v>76653</v>
      </c>
      <c r="K160">
        <v>5</v>
      </c>
      <c r="L160" s="7">
        <v>90663</v>
      </c>
      <c r="M160" s="8">
        <f>Table1_1[[#This Row],[Unit Cost]]*Table1_1[[#This Row],[Quantity]]</f>
        <v>383265</v>
      </c>
      <c r="N160" s="8">
        <f>Table1_1[[#This Row],[Unit Price]]*Table1_1[[#This Row],[Quantity]]*(100%-Table1_1[[#This Row],[% Discount]])</f>
        <v>453315</v>
      </c>
      <c r="O160" s="8">
        <f>Table1_1[[#This Row],[Sales]]-Table1_1[[#This Row],[Cogs]]</f>
        <v>70050</v>
      </c>
      <c r="P160">
        <f>DAY(Table1_1[[#This Row],[Date]])</f>
        <v>8</v>
      </c>
      <c r="Q160" t="str">
        <f>TEXT(Table1_1[[#This Row],[Date]],"mmm")</f>
        <v>Jun</v>
      </c>
      <c r="R160">
        <f>YEAR(Table1_1[[#This Row],[Date]])</f>
        <v>2023</v>
      </c>
    </row>
    <row r="161" spans="1:18" x14ac:dyDescent="0.3">
      <c r="A161" s="3">
        <v>45086</v>
      </c>
      <c r="B161" t="s">
        <v>171</v>
      </c>
      <c r="C161" t="s">
        <v>742</v>
      </c>
      <c r="D161" t="s">
        <v>745</v>
      </c>
      <c r="E161" t="s">
        <v>746</v>
      </c>
      <c r="F161" t="s">
        <v>751</v>
      </c>
      <c r="G161" t="s">
        <v>757</v>
      </c>
      <c r="H161" t="s">
        <v>771</v>
      </c>
      <c r="I161" s="5">
        <v>0</v>
      </c>
      <c r="J161" s="7">
        <v>236214</v>
      </c>
      <c r="K161">
        <v>6</v>
      </c>
      <c r="L161" s="7">
        <v>263390</v>
      </c>
      <c r="M161" s="8">
        <f>Table1_1[[#This Row],[Unit Cost]]*Table1_1[[#This Row],[Quantity]]</f>
        <v>1417284</v>
      </c>
      <c r="N161" s="8">
        <f>Table1_1[[#This Row],[Unit Price]]*Table1_1[[#This Row],[Quantity]]*(100%-Table1_1[[#This Row],[% Discount]])</f>
        <v>1580340</v>
      </c>
      <c r="O161" s="8">
        <f>Table1_1[[#This Row],[Sales]]-Table1_1[[#This Row],[Cogs]]</f>
        <v>163056</v>
      </c>
      <c r="P161">
        <f>DAY(Table1_1[[#This Row],[Date]])</f>
        <v>9</v>
      </c>
      <c r="Q161" t="str">
        <f>TEXT(Table1_1[[#This Row],[Date]],"mmm")</f>
        <v>Jun</v>
      </c>
      <c r="R161">
        <f>YEAR(Table1_1[[#This Row],[Date]])</f>
        <v>2023</v>
      </c>
    </row>
    <row r="162" spans="1:18" x14ac:dyDescent="0.3">
      <c r="A162" s="3">
        <v>45087</v>
      </c>
      <c r="B162" t="s">
        <v>172</v>
      </c>
      <c r="C162" t="s">
        <v>742</v>
      </c>
      <c r="D162" t="s">
        <v>745</v>
      </c>
      <c r="E162" t="s">
        <v>747</v>
      </c>
      <c r="F162" t="s">
        <v>750</v>
      </c>
      <c r="G162" t="s">
        <v>752</v>
      </c>
      <c r="H162" t="s">
        <v>772</v>
      </c>
      <c r="I162" s="5">
        <v>0</v>
      </c>
      <c r="J162" s="7">
        <v>109592</v>
      </c>
      <c r="K162">
        <v>1</v>
      </c>
      <c r="L162" s="7">
        <v>128942</v>
      </c>
      <c r="M162" s="8">
        <f>Table1_1[[#This Row],[Unit Cost]]*Table1_1[[#This Row],[Quantity]]</f>
        <v>109592</v>
      </c>
      <c r="N162" s="8">
        <f>Table1_1[[#This Row],[Unit Price]]*Table1_1[[#This Row],[Quantity]]*(100%-Table1_1[[#This Row],[% Discount]])</f>
        <v>128942</v>
      </c>
      <c r="O162" s="8">
        <f>Table1_1[[#This Row],[Sales]]-Table1_1[[#This Row],[Cogs]]</f>
        <v>19350</v>
      </c>
      <c r="P162">
        <f>DAY(Table1_1[[#This Row],[Date]])</f>
        <v>10</v>
      </c>
      <c r="Q162" t="str">
        <f>TEXT(Table1_1[[#This Row],[Date]],"mmm")</f>
        <v>Jun</v>
      </c>
      <c r="R162">
        <f>YEAR(Table1_1[[#This Row],[Date]])</f>
        <v>2023</v>
      </c>
    </row>
    <row r="163" spans="1:18" x14ac:dyDescent="0.3">
      <c r="A163" s="3">
        <v>45088</v>
      </c>
      <c r="B163" t="s">
        <v>173</v>
      </c>
      <c r="C163" t="s">
        <v>743</v>
      </c>
      <c r="D163" t="s">
        <v>745</v>
      </c>
      <c r="E163" t="s">
        <v>748</v>
      </c>
      <c r="F163" t="s">
        <v>751</v>
      </c>
      <c r="G163" t="s">
        <v>755</v>
      </c>
      <c r="H163" t="s">
        <v>764</v>
      </c>
      <c r="I163" s="5">
        <v>0</v>
      </c>
      <c r="J163" s="7">
        <v>146322</v>
      </c>
      <c r="K163">
        <v>8</v>
      </c>
      <c r="L163" s="7">
        <v>172071</v>
      </c>
      <c r="M163" s="8">
        <f>Table1_1[[#This Row],[Unit Cost]]*Table1_1[[#This Row],[Quantity]]</f>
        <v>1170576</v>
      </c>
      <c r="N163" s="8">
        <f>Table1_1[[#This Row],[Unit Price]]*Table1_1[[#This Row],[Quantity]]*(100%-Table1_1[[#This Row],[% Discount]])</f>
        <v>1376568</v>
      </c>
      <c r="O163" s="8">
        <f>Table1_1[[#This Row],[Sales]]-Table1_1[[#This Row],[Cogs]]</f>
        <v>205992</v>
      </c>
      <c r="P163">
        <f>DAY(Table1_1[[#This Row],[Date]])</f>
        <v>11</v>
      </c>
      <c r="Q163" t="str">
        <f>TEXT(Table1_1[[#This Row],[Date]],"mmm")</f>
        <v>Jun</v>
      </c>
      <c r="R163">
        <f>YEAR(Table1_1[[#This Row],[Date]])</f>
        <v>2023</v>
      </c>
    </row>
    <row r="164" spans="1:18" x14ac:dyDescent="0.3">
      <c r="A164" s="3">
        <v>45089</v>
      </c>
      <c r="B164" t="s">
        <v>174</v>
      </c>
      <c r="C164" t="s">
        <v>743</v>
      </c>
      <c r="D164" t="s">
        <v>745</v>
      </c>
      <c r="E164" t="s">
        <v>746</v>
      </c>
      <c r="F164" t="s">
        <v>751</v>
      </c>
      <c r="G164" t="s">
        <v>756</v>
      </c>
      <c r="H164" t="s">
        <v>765</v>
      </c>
      <c r="I164" s="5">
        <v>0</v>
      </c>
      <c r="J164" s="7">
        <v>274232</v>
      </c>
      <c r="K164">
        <v>1</v>
      </c>
      <c r="L164" s="7">
        <v>318172</v>
      </c>
      <c r="M164" s="8">
        <f>Table1_1[[#This Row],[Unit Cost]]*Table1_1[[#This Row],[Quantity]]</f>
        <v>274232</v>
      </c>
      <c r="N164" s="8">
        <f>Table1_1[[#This Row],[Unit Price]]*Table1_1[[#This Row],[Quantity]]*(100%-Table1_1[[#This Row],[% Discount]])</f>
        <v>318172</v>
      </c>
      <c r="O164" s="8">
        <f>Table1_1[[#This Row],[Sales]]-Table1_1[[#This Row],[Cogs]]</f>
        <v>43940</v>
      </c>
      <c r="P164">
        <f>DAY(Table1_1[[#This Row],[Date]])</f>
        <v>12</v>
      </c>
      <c r="Q164" t="str">
        <f>TEXT(Table1_1[[#This Row],[Date]],"mmm")</f>
        <v>Jun</v>
      </c>
      <c r="R164">
        <f>YEAR(Table1_1[[#This Row],[Date]])</f>
        <v>2023</v>
      </c>
    </row>
    <row r="165" spans="1:18" x14ac:dyDescent="0.3">
      <c r="A165" s="3">
        <v>45090</v>
      </c>
      <c r="B165" t="s">
        <v>175</v>
      </c>
      <c r="C165" t="s">
        <v>742</v>
      </c>
      <c r="D165" t="s">
        <v>745</v>
      </c>
      <c r="E165" t="s">
        <v>748</v>
      </c>
      <c r="F165" t="s">
        <v>751</v>
      </c>
      <c r="G165" t="s">
        <v>757</v>
      </c>
      <c r="H165" t="s">
        <v>774</v>
      </c>
      <c r="I165" s="5">
        <v>0</v>
      </c>
      <c r="J165" s="7">
        <v>200031</v>
      </c>
      <c r="K165">
        <v>6</v>
      </c>
      <c r="L165" s="7">
        <v>231840</v>
      </c>
      <c r="M165" s="8">
        <f>Table1_1[[#This Row],[Unit Cost]]*Table1_1[[#This Row],[Quantity]]</f>
        <v>1200186</v>
      </c>
      <c r="N165" s="8">
        <f>Table1_1[[#This Row],[Unit Price]]*Table1_1[[#This Row],[Quantity]]*(100%-Table1_1[[#This Row],[% Discount]])</f>
        <v>1391040</v>
      </c>
      <c r="O165" s="8">
        <f>Table1_1[[#This Row],[Sales]]-Table1_1[[#This Row],[Cogs]]</f>
        <v>190854</v>
      </c>
      <c r="P165">
        <f>DAY(Table1_1[[#This Row],[Date]])</f>
        <v>13</v>
      </c>
      <c r="Q165" t="str">
        <f>TEXT(Table1_1[[#This Row],[Date]],"mmm")</f>
        <v>Jun</v>
      </c>
      <c r="R165">
        <f>YEAR(Table1_1[[#This Row],[Date]])</f>
        <v>2023</v>
      </c>
    </row>
    <row r="166" spans="1:18" x14ac:dyDescent="0.3">
      <c r="A166" s="3">
        <v>45091</v>
      </c>
      <c r="B166" t="s">
        <v>176</v>
      </c>
      <c r="C166" t="s">
        <v>742</v>
      </c>
      <c r="D166" t="s">
        <v>744</v>
      </c>
      <c r="E166" t="s">
        <v>746</v>
      </c>
      <c r="F166" t="s">
        <v>751</v>
      </c>
      <c r="G166" t="s">
        <v>752</v>
      </c>
      <c r="H166" t="s">
        <v>772</v>
      </c>
      <c r="I166" s="5">
        <v>0</v>
      </c>
      <c r="J166" s="7">
        <v>99486</v>
      </c>
      <c r="K166">
        <v>4</v>
      </c>
      <c r="L166" s="7">
        <v>113523</v>
      </c>
      <c r="M166" s="8">
        <f>Table1_1[[#This Row],[Unit Cost]]*Table1_1[[#This Row],[Quantity]]</f>
        <v>397944</v>
      </c>
      <c r="N166" s="8">
        <f>Table1_1[[#This Row],[Unit Price]]*Table1_1[[#This Row],[Quantity]]*(100%-Table1_1[[#This Row],[% Discount]])</f>
        <v>454092</v>
      </c>
      <c r="O166" s="8">
        <f>Table1_1[[#This Row],[Sales]]-Table1_1[[#This Row],[Cogs]]</f>
        <v>56148</v>
      </c>
      <c r="P166">
        <f>DAY(Table1_1[[#This Row],[Date]])</f>
        <v>14</v>
      </c>
      <c r="Q166" t="str">
        <f>TEXT(Table1_1[[#This Row],[Date]],"mmm")</f>
        <v>Jun</v>
      </c>
      <c r="R166">
        <f>YEAR(Table1_1[[#This Row],[Date]])</f>
        <v>2023</v>
      </c>
    </row>
    <row r="167" spans="1:18" x14ac:dyDescent="0.3">
      <c r="A167" s="3">
        <v>45092</v>
      </c>
      <c r="B167" t="s">
        <v>177</v>
      </c>
      <c r="C167" t="s">
        <v>743</v>
      </c>
      <c r="D167" t="s">
        <v>745</v>
      </c>
      <c r="E167" t="s">
        <v>748</v>
      </c>
      <c r="F167" t="s">
        <v>751</v>
      </c>
      <c r="G167" t="s">
        <v>753</v>
      </c>
      <c r="H167" t="s">
        <v>760</v>
      </c>
      <c r="I167" s="5">
        <v>0</v>
      </c>
      <c r="J167" s="7">
        <v>154397</v>
      </c>
      <c r="K167">
        <v>4</v>
      </c>
      <c r="L167" s="7">
        <v>178270</v>
      </c>
      <c r="M167" s="8">
        <f>Table1_1[[#This Row],[Unit Cost]]*Table1_1[[#This Row],[Quantity]]</f>
        <v>617588</v>
      </c>
      <c r="N167" s="8">
        <f>Table1_1[[#This Row],[Unit Price]]*Table1_1[[#This Row],[Quantity]]*(100%-Table1_1[[#This Row],[% Discount]])</f>
        <v>713080</v>
      </c>
      <c r="O167" s="8">
        <f>Table1_1[[#This Row],[Sales]]-Table1_1[[#This Row],[Cogs]]</f>
        <v>95492</v>
      </c>
      <c r="P167">
        <f>DAY(Table1_1[[#This Row],[Date]])</f>
        <v>15</v>
      </c>
      <c r="Q167" t="str">
        <f>TEXT(Table1_1[[#This Row],[Date]],"mmm")</f>
        <v>Jun</v>
      </c>
      <c r="R167">
        <f>YEAR(Table1_1[[#This Row],[Date]])</f>
        <v>2023</v>
      </c>
    </row>
    <row r="168" spans="1:18" x14ac:dyDescent="0.3">
      <c r="A168" s="3">
        <v>45093</v>
      </c>
      <c r="B168" t="s">
        <v>178</v>
      </c>
      <c r="C168" t="s">
        <v>743</v>
      </c>
      <c r="D168" t="s">
        <v>744</v>
      </c>
      <c r="E168" t="s">
        <v>746</v>
      </c>
      <c r="F168" t="s">
        <v>749</v>
      </c>
      <c r="G168" t="s">
        <v>756</v>
      </c>
      <c r="H168" t="s">
        <v>763</v>
      </c>
      <c r="I168" s="5">
        <v>0</v>
      </c>
      <c r="J168" s="7">
        <v>286645</v>
      </c>
      <c r="K168">
        <v>1</v>
      </c>
      <c r="L168" s="7">
        <v>340378</v>
      </c>
      <c r="M168" s="8">
        <f>Table1_1[[#This Row],[Unit Cost]]*Table1_1[[#This Row],[Quantity]]</f>
        <v>286645</v>
      </c>
      <c r="N168" s="8">
        <f>Table1_1[[#This Row],[Unit Price]]*Table1_1[[#This Row],[Quantity]]*(100%-Table1_1[[#This Row],[% Discount]])</f>
        <v>340378</v>
      </c>
      <c r="O168" s="8">
        <f>Table1_1[[#This Row],[Sales]]-Table1_1[[#This Row],[Cogs]]</f>
        <v>53733</v>
      </c>
      <c r="P168">
        <f>DAY(Table1_1[[#This Row],[Date]])</f>
        <v>16</v>
      </c>
      <c r="Q168" t="str">
        <f>TEXT(Table1_1[[#This Row],[Date]],"mmm")</f>
        <v>Jun</v>
      </c>
      <c r="R168">
        <f>YEAR(Table1_1[[#This Row],[Date]])</f>
        <v>2023</v>
      </c>
    </row>
    <row r="169" spans="1:18" x14ac:dyDescent="0.3">
      <c r="A169" s="3">
        <v>45094</v>
      </c>
      <c r="B169" t="s">
        <v>179</v>
      </c>
      <c r="C169" t="s">
        <v>743</v>
      </c>
      <c r="D169" t="s">
        <v>745</v>
      </c>
      <c r="E169" t="s">
        <v>746</v>
      </c>
      <c r="F169" t="s">
        <v>750</v>
      </c>
      <c r="G169" t="s">
        <v>755</v>
      </c>
      <c r="H169" t="s">
        <v>768</v>
      </c>
      <c r="I169" s="5">
        <v>0</v>
      </c>
      <c r="J169" s="7">
        <v>164925</v>
      </c>
      <c r="K169">
        <v>8</v>
      </c>
      <c r="L169" s="7">
        <v>188695</v>
      </c>
      <c r="M169" s="8">
        <f>Table1_1[[#This Row],[Unit Cost]]*Table1_1[[#This Row],[Quantity]]</f>
        <v>1319400</v>
      </c>
      <c r="N169" s="8">
        <f>Table1_1[[#This Row],[Unit Price]]*Table1_1[[#This Row],[Quantity]]*(100%-Table1_1[[#This Row],[% Discount]])</f>
        <v>1509560</v>
      </c>
      <c r="O169" s="8">
        <f>Table1_1[[#This Row],[Sales]]-Table1_1[[#This Row],[Cogs]]</f>
        <v>190160</v>
      </c>
      <c r="P169">
        <f>DAY(Table1_1[[#This Row],[Date]])</f>
        <v>17</v>
      </c>
      <c r="Q169" t="str">
        <f>TEXT(Table1_1[[#This Row],[Date]],"mmm")</f>
        <v>Jun</v>
      </c>
      <c r="R169">
        <f>YEAR(Table1_1[[#This Row],[Date]])</f>
        <v>2023</v>
      </c>
    </row>
    <row r="170" spans="1:18" x14ac:dyDescent="0.3">
      <c r="A170" s="3">
        <v>45095</v>
      </c>
      <c r="B170" t="s">
        <v>180</v>
      </c>
      <c r="C170" t="s">
        <v>743</v>
      </c>
      <c r="D170" t="s">
        <v>744</v>
      </c>
      <c r="E170" t="s">
        <v>748</v>
      </c>
      <c r="F170" t="s">
        <v>750</v>
      </c>
      <c r="G170" t="s">
        <v>757</v>
      </c>
      <c r="H170" t="s">
        <v>774</v>
      </c>
      <c r="I170" s="5">
        <v>0</v>
      </c>
      <c r="J170" s="7">
        <v>166521</v>
      </c>
      <c r="K170">
        <v>2</v>
      </c>
      <c r="L170" s="7">
        <v>197501</v>
      </c>
      <c r="M170" s="8">
        <f>Table1_1[[#This Row],[Unit Cost]]*Table1_1[[#This Row],[Quantity]]</f>
        <v>333042</v>
      </c>
      <c r="N170" s="8">
        <f>Table1_1[[#This Row],[Unit Price]]*Table1_1[[#This Row],[Quantity]]*(100%-Table1_1[[#This Row],[% Discount]])</f>
        <v>395002</v>
      </c>
      <c r="O170" s="8">
        <f>Table1_1[[#This Row],[Sales]]-Table1_1[[#This Row],[Cogs]]</f>
        <v>61960</v>
      </c>
      <c r="P170">
        <f>DAY(Table1_1[[#This Row],[Date]])</f>
        <v>18</v>
      </c>
      <c r="Q170" t="str">
        <f>TEXT(Table1_1[[#This Row],[Date]],"mmm")</f>
        <v>Jun</v>
      </c>
      <c r="R170">
        <f>YEAR(Table1_1[[#This Row],[Date]])</f>
        <v>2023</v>
      </c>
    </row>
    <row r="171" spans="1:18" x14ac:dyDescent="0.3">
      <c r="A171" s="3">
        <v>45096</v>
      </c>
      <c r="B171" t="s">
        <v>181</v>
      </c>
      <c r="C171" t="s">
        <v>743</v>
      </c>
      <c r="D171" t="s">
        <v>745</v>
      </c>
      <c r="E171" t="s">
        <v>748</v>
      </c>
      <c r="F171" t="s">
        <v>749</v>
      </c>
      <c r="G171" t="s">
        <v>754</v>
      </c>
      <c r="H171" t="s">
        <v>761</v>
      </c>
      <c r="I171" s="5">
        <v>0</v>
      </c>
      <c r="J171" s="7">
        <v>54683</v>
      </c>
      <c r="K171">
        <v>5</v>
      </c>
      <c r="L171" s="7">
        <v>64261</v>
      </c>
      <c r="M171" s="8">
        <f>Table1_1[[#This Row],[Unit Cost]]*Table1_1[[#This Row],[Quantity]]</f>
        <v>273415</v>
      </c>
      <c r="N171" s="8">
        <f>Table1_1[[#This Row],[Unit Price]]*Table1_1[[#This Row],[Quantity]]*(100%-Table1_1[[#This Row],[% Discount]])</f>
        <v>321305</v>
      </c>
      <c r="O171" s="8">
        <f>Table1_1[[#This Row],[Sales]]-Table1_1[[#This Row],[Cogs]]</f>
        <v>47890</v>
      </c>
      <c r="P171">
        <f>DAY(Table1_1[[#This Row],[Date]])</f>
        <v>19</v>
      </c>
      <c r="Q171" t="str">
        <f>TEXT(Table1_1[[#This Row],[Date]],"mmm")</f>
        <v>Jun</v>
      </c>
      <c r="R171">
        <f>YEAR(Table1_1[[#This Row],[Date]])</f>
        <v>2023</v>
      </c>
    </row>
    <row r="172" spans="1:18" x14ac:dyDescent="0.3">
      <c r="A172" s="3">
        <v>45097</v>
      </c>
      <c r="B172" t="s">
        <v>182</v>
      </c>
      <c r="C172" t="s">
        <v>743</v>
      </c>
      <c r="D172" t="s">
        <v>745</v>
      </c>
      <c r="E172" t="s">
        <v>747</v>
      </c>
      <c r="F172" t="s">
        <v>749</v>
      </c>
      <c r="G172" t="s">
        <v>755</v>
      </c>
      <c r="H172" t="s">
        <v>764</v>
      </c>
      <c r="I172" s="5">
        <v>0</v>
      </c>
      <c r="J172" s="7">
        <v>232355</v>
      </c>
      <c r="K172">
        <v>8</v>
      </c>
      <c r="L172" s="7">
        <v>268218</v>
      </c>
      <c r="M172" s="8">
        <f>Table1_1[[#This Row],[Unit Cost]]*Table1_1[[#This Row],[Quantity]]</f>
        <v>1858840</v>
      </c>
      <c r="N172" s="8">
        <f>Table1_1[[#This Row],[Unit Price]]*Table1_1[[#This Row],[Quantity]]*(100%-Table1_1[[#This Row],[% Discount]])</f>
        <v>2145744</v>
      </c>
      <c r="O172" s="8">
        <f>Table1_1[[#This Row],[Sales]]-Table1_1[[#This Row],[Cogs]]</f>
        <v>286904</v>
      </c>
      <c r="P172">
        <f>DAY(Table1_1[[#This Row],[Date]])</f>
        <v>20</v>
      </c>
      <c r="Q172" t="str">
        <f>TEXT(Table1_1[[#This Row],[Date]],"mmm")</f>
        <v>Jun</v>
      </c>
      <c r="R172">
        <f>YEAR(Table1_1[[#This Row],[Date]])</f>
        <v>2023</v>
      </c>
    </row>
    <row r="173" spans="1:18" x14ac:dyDescent="0.3">
      <c r="A173" s="3">
        <v>45098</v>
      </c>
      <c r="B173" t="s">
        <v>183</v>
      </c>
      <c r="C173" t="s">
        <v>743</v>
      </c>
      <c r="D173" t="s">
        <v>745</v>
      </c>
      <c r="E173" t="s">
        <v>748</v>
      </c>
      <c r="F173" t="s">
        <v>750</v>
      </c>
      <c r="G173" t="s">
        <v>757</v>
      </c>
      <c r="H173" t="s">
        <v>766</v>
      </c>
      <c r="I173" s="5">
        <v>0</v>
      </c>
      <c r="J173" s="7">
        <v>196785</v>
      </c>
      <c r="K173">
        <v>1</v>
      </c>
      <c r="L173" s="7">
        <v>217258</v>
      </c>
      <c r="M173" s="8">
        <f>Table1_1[[#This Row],[Unit Cost]]*Table1_1[[#This Row],[Quantity]]</f>
        <v>196785</v>
      </c>
      <c r="N173" s="8">
        <f>Table1_1[[#This Row],[Unit Price]]*Table1_1[[#This Row],[Quantity]]*(100%-Table1_1[[#This Row],[% Discount]])</f>
        <v>217258</v>
      </c>
      <c r="O173" s="8">
        <f>Table1_1[[#This Row],[Sales]]-Table1_1[[#This Row],[Cogs]]</f>
        <v>20473</v>
      </c>
      <c r="P173">
        <f>DAY(Table1_1[[#This Row],[Date]])</f>
        <v>21</v>
      </c>
      <c r="Q173" t="str">
        <f>TEXT(Table1_1[[#This Row],[Date]],"mmm")</f>
        <v>Jun</v>
      </c>
      <c r="R173">
        <f>YEAR(Table1_1[[#This Row],[Date]])</f>
        <v>2023</v>
      </c>
    </row>
    <row r="174" spans="1:18" x14ac:dyDescent="0.3">
      <c r="A174" s="3">
        <v>45099</v>
      </c>
      <c r="B174" t="s">
        <v>184</v>
      </c>
      <c r="C174" t="s">
        <v>743</v>
      </c>
      <c r="D174" t="s">
        <v>745</v>
      </c>
      <c r="E174" t="s">
        <v>748</v>
      </c>
      <c r="F174" t="s">
        <v>749</v>
      </c>
      <c r="G174" t="s">
        <v>757</v>
      </c>
      <c r="H174" t="s">
        <v>766</v>
      </c>
      <c r="I174" s="5">
        <v>0</v>
      </c>
      <c r="J174" s="7">
        <v>237165</v>
      </c>
      <c r="K174">
        <v>4</v>
      </c>
      <c r="L174" s="7">
        <v>274985</v>
      </c>
      <c r="M174" s="8">
        <f>Table1_1[[#This Row],[Unit Cost]]*Table1_1[[#This Row],[Quantity]]</f>
        <v>948660</v>
      </c>
      <c r="N174" s="8">
        <f>Table1_1[[#This Row],[Unit Price]]*Table1_1[[#This Row],[Quantity]]*(100%-Table1_1[[#This Row],[% Discount]])</f>
        <v>1099940</v>
      </c>
      <c r="O174" s="8">
        <f>Table1_1[[#This Row],[Sales]]-Table1_1[[#This Row],[Cogs]]</f>
        <v>151280</v>
      </c>
      <c r="P174">
        <f>DAY(Table1_1[[#This Row],[Date]])</f>
        <v>22</v>
      </c>
      <c r="Q174" t="str">
        <f>TEXT(Table1_1[[#This Row],[Date]],"mmm")</f>
        <v>Jun</v>
      </c>
      <c r="R174">
        <f>YEAR(Table1_1[[#This Row],[Date]])</f>
        <v>2023</v>
      </c>
    </row>
    <row r="175" spans="1:18" x14ac:dyDescent="0.3">
      <c r="A175" s="3">
        <v>45100</v>
      </c>
      <c r="B175" t="s">
        <v>185</v>
      </c>
      <c r="C175" t="s">
        <v>743</v>
      </c>
      <c r="D175" t="s">
        <v>745</v>
      </c>
      <c r="E175" t="s">
        <v>748</v>
      </c>
      <c r="F175" t="s">
        <v>750</v>
      </c>
      <c r="G175" t="s">
        <v>757</v>
      </c>
      <c r="H175" t="s">
        <v>766</v>
      </c>
      <c r="I175" s="5">
        <v>0</v>
      </c>
      <c r="J175" s="7">
        <v>133150</v>
      </c>
      <c r="K175">
        <v>3</v>
      </c>
      <c r="L175" s="7">
        <v>158095</v>
      </c>
      <c r="M175" s="8">
        <f>Table1_1[[#This Row],[Unit Cost]]*Table1_1[[#This Row],[Quantity]]</f>
        <v>399450</v>
      </c>
      <c r="N175" s="8">
        <f>Table1_1[[#This Row],[Unit Price]]*Table1_1[[#This Row],[Quantity]]*(100%-Table1_1[[#This Row],[% Discount]])</f>
        <v>474285</v>
      </c>
      <c r="O175" s="8">
        <f>Table1_1[[#This Row],[Sales]]-Table1_1[[#This Row],[Cogs]]</f>
        <v>74835</v>
      </c>
      <c r="P175">
        <f>DAY(Table1_1[[#This Row],[Date]])</f>
        <v>23</v>
      </c>
      <c r="Q175" t="str">
        <f>TEXT(Table1_1[[#This Row],[Date]],"mmm")</f>
        <v>Jun</v>
      </c>
      <c r="R175">
        <f>YEAR(Table1_1[[#This Row],[Date]])</f>
        <v>2023</v>
      </c>
    </row>
    <row r="176" spans="1:18" x14ac:dyDescent="0.3">
      <c r="A176" s="3">
        <v>45101</v>
      </c>
      <c r="B176" t="s">
        <v>186</v>
      </c>
      <c r="C176" t="s">
        <v>743</v>
      </c>
      <c r="D176" t="s">
        <v>745</v>
      </c>
      <c r="E176" t="s">
        <v>747</v>
      </c>
      <c r="F176" t="s">
        <v>750</v>
      </c>
      <c r="G176" t="s">
        <v>752</v>
      </c>
      <c r="H176" t="s">
        <v>770</v>
      </c>
      <c r="I176" s="5">
        <v>0</v>
      </c>
      <c r="J176" s="7">
        <v>111909</v>
      </c>
      <c r="K176">
        <v>3</v>
      </c>
      <c r="L176" s="7">
        <v>129907</v>
      </c>
      <c r="M176" s="8">
        <f>Table1_1[[#This Row],[Unit Cost]]*Table1_1[[#This Row],[Quantity]]</f>
        <v>335727</v>
      </c>
      <c r="N176" s="8">
        <f>Table1_1[[#This Row],[Unit Price]]*Table1_1[[#This Row],[Quantity]]*(100%-Table1_1[[#This Row],[% Discount]])</f>
        <v>389721</v>
      </c>
      <c r="O176" s="8">
        <f>Table1_1[[#This Row],[Sales]]-Table1_1[[#This Row],[Cogs]]</f>
        <v>53994</v>
      </c>
      <c r="P176">
        <f>DAY(Table1_1[[#This Row],[Date]])</f>
        <v>24</v>
      </c>
      <c r="Q176" t="str">
        <f>TEXT(Table1_1[[#This Row],[Date]],"mmm")</f>
        <v>Jun</v>
      </c>
      <c r="R176">
        <f>YEAR(Table1_1[[#This Row],[Date]])</f>
        <v>2023</v>
      </c>
    </row>
    <row r="177" spans="1:18" x14ac:dyDescent="0.3">
      <c r="A177" s="3">
        <v>45102</v>
      </c>
      <c r="B177" t="s">
        <v>187</v>
      </c>
      <c r="C177" t="s">
        <v>743</v>
      </c>
      <c r="D177" t="s">
        <v>744</v>
      </c>
      <c r="E177" t="s">
        <v>748</v>
      </c>
      <c r="F177" t="s">
        <v>749</v>
      </c>
      <c r="G177" t="s">
        <v>757</v>
      </c>
      <c r="H177" t="s">
        <v>774</v>
      </c>
      <c r="I177" s="5">
        <v>0</v>
      </c>
      <c r="J177" s="7">
        <v>125974</v>
      </c>
      <c r="K177">
        <v>7</v>
      </c>
      <c r="L177" s="7">
        <v>146294</v>
      </c>
      <c r="M177" s="8">
        <f>Table1_1[[#This Row],[Unit Cost]]*Table1_1[[#This Row],[Quantity]]</f>
        <v>881818</v>
      </c>
      <c r="N177" s="8">
        <f>Table1_1[[#This Row],[Unit Price]]*Table1_1[[#This Row],[Quantity]]*(100%-Table1_1[[#This Row],[% Discount]])</f>
        <v>1024058</v>
      </c>
      <c r="O177" s="8">
        <f>Table1_1[[#This Row],[Sales]]-Table1_1[[#This Row],[Cogs]]</f>
        <v>142240</v>
      </c>
      <c r="P177">
        <f>DAY(Table1_1[[#This Row],[Date]])</f>
        <v>25</v>
      </c>
      <c r="Q177" t="str">
        <f>TEXT(Table1_1[[#This Row],[Date]],"mmm")</f>
        <v>Jun</v>
      </c>
      <c r="R177">
        <f>YEAR(Table1_1[[#This Row],[Date]])</f>
        <v>2023</v>
      </c>
    </row>
    <row r="178" spans="1:18" x14ac:dyDescent="0.3">
      <c r="A178" s="3">
        <v>45103</v>
      </c>
      <c r="B178" t="s">
        <v>188</v>
      </c>
      <c r="C178" t="s">
        <v>742</v>
      </c>
      <c r="D178" t="s">
        <v>744</v>
      </c>
      <c r="E178" t="s">
        <v>748</v>
      </c>
      <c r="F178" t="s">
        <v>751</v>
      </c>
      <c r="G178" t="s">
        <v>757</v>
      </c>
      <c r="H178" t="s">
        <v>766</v>
      </c>
      <c r="I178" s="5">
        <v>0</v>
      </c>
      <c r="J178" s="7">
        <v>172051</v>
      </c>
      <c r="K178">
        <v>6</v>
      </c>
      <c r="L178" s="7">
        <v>190725</v>
      </c>
      <c r="M178" s="8">
        <f>Table1_1[[#This Row],[Unit Cost]]*Table1_1[[#This Row],[Quantity]]</f>
        <v>1032306</v>
      </c>
      <c r="N178" s="8">
        <f>Table1_1[[#This Row],[Unit Price]]*Table1_1[[#This Row],[Quantity]]*(100%-Table1_1[[#This Row],[% Discount]])</f>
        <v>1144350</v>
      </c>
      <c r="O178" s="8">
        <f>Table1_1[[#This Row],[Sales]]-Table1_1[[#This Row],[Cogs]]</f>
        <v>112044</v>
      </c>
      <c r="P178">
        <f>DAY(Table1_1[[#This Row],[Date]])</f>
        <v>26</v>
      </c>
      <c r="Q178" t="str">
        <f>TEXT(Table1_1[[#This Row],[Date]],"mmm")</f>
        <v>Jun</v>
      </c>
      <c r="R178">
        <f>YEAR(Table1_1[[#This Row],[Date]])</f>
        <v>2023</v>
      </c>
    </row>
    <row r="179" spans="1:18" x14ac:dyDescent="0.3">
      <c r="A179" s="3">
        <v>45104</v>
      </c>
      <c r="B179" t="s">
        <v>189</v>
      </c>
      <c r="C179" t="s">
        <v>743</v>
      </c>
      <c r="D179" t="s">
        <v>744</v>
      </c>
      <c r="E179" t="s">
        <v>747</v>
      </c>
      <c r="F179" t="s">
        <v>751</v>
      </c>
      <c r="G179" t="s">
        <v>757</v>
      </c>
      <c r="H179" t="s">
        <v>766</v>
      </c>
      <c r="I179" s="5">
        <v>0</v>
      </c>
      <c r="J179" s="7">
        <v>235155</v>
      </c>
      <c r="K179">
        <v>3</v>
      </c>
      <c r="L179" s="7">
        <v>273032</v>
      </c>
      <c r="M179" s="8">
        <f>Table1_1[[#This Row],[Unit Cost]]*Table1_1[[#This Row],[Quantity]]</f>
        <v>705465</v>
      </c>
      <c r="N179" s="8">
        <f>Table1_1[[#This Row],[Unit Price]]*Table1_1[[#This Row],[Quantity]]*(100%-Table1_1[[#This Row],[% Discount]])</f>
        <v>819096</v>
      </c>
      <c r="O179" s="8">
        <f>Table1_1[[#This Row],[Sales]]-Table1_1[[#This Row],[Cogs]]</f>
        <v>113631</v>
      </c>
      <c r="P179">
        <f>DAY(Table1_1[[#This Row],[Date]])</f>
        <v>27</v>
      </c>
      <c r="Q179" t="str">
        <f>TEXT(Table1_1[[#This Row],[Date]],"mmm")</f>
        <v>Jun</v>
      </c>
      <c r="R179">
        <f>YEAR(Table1_1[[#This Row],[Date]])</f>
        <v>2023</v>
      </c>
    </row>
    <row r="180" spans="1:18" x14ac:dyDescent="0.3">
      <c r="A180" s="3">
        <v>45105</v>
      </c>
      <c r="B180" t="s">
        <v>190</v>
      </c>
      <c r="C180" t="s">
        <v>743</v>
      </c>
      <c r="D180" t="s">
        <v>744</v>
      </c>
      <c r="E180" t="s">
        <v>746</v>
      </c>
      <c r="F180" t="s">
        <v>751</v>
      </c>
      <c r="G180" t="s">
        <v>756</v>
      </c>
      <c r="H180" t="s">
        <v>763</v>
      </c>
      <c r="I180" s="5">
        <v>0</v>
      </c>
      <c r="J180" s="7">
        <v>218810</v>
      </c>
      <c r="K180">
        <v>7</v>
      </c>
      <c r="L180" s="7">
        <v>266825</v>
      </c>
      <c r="M180" s="8">
        <f>Table1_1[[#This Row],[Unit Cost]]*Table1_1[[#This Row],[Quantity]]</f>
        <v>1531670</v>
      </c>
      <c r="N180" s="8">
        <f>Table1_1[[#This Row],[Unit Price]]*Table1_1[[#This Row],[Quantity]]*(100%-Table1_1[[#This Row],[% Discount]])</f>
        <v>1867775</v>
      </c>
      <c r="O180" s="8">
        <f>Table1_1[[#This Row],[Sales]]-Table1_1[[#This Row],[Cogs]]</f>
        <v>336105</v>
      </c>
      <c r="P180">
        <f>DAY(Table1_1[[#This Row],[Date]])</f>
        <v>28</v>
      </c>
      <c r="Q180" t="str">
        <f>TEXT(Table1_1[[#This Row],[Date]],"mmm")</f>
        <v>Jun</v>
      </c>
      <c r="R180">
        <f>YEAR(Table1_1[[#This Row],[Date]])</f>
        <v>2023</v>
      </c>
    </row>
    <row r="181" spans="1:18" x14ac:dyDescent="0.3">
      <c r="A181" s="3">
        <v>45106</v>
      </c>
      <c r="B181" t="s">
        <v>191</v>
      </c>
      <c r="C181" t="s">
        <v>743</v>
      </c>
      <c r="D181" t="s">
        <v>745</v>
      </c>
      <c r="E181" t="s">
        <v>748</v>
      </c>
      <c r="F181" t="s">
        <v>751</v>
      </c>
      <c r="G181" t="s">
        <v>756</v>
      </c>
      <c r="H181" t="s">
        <v>763</v>
      </c>
      <c r="I181" s="5">
        <v>0</v>
      </c>
      <c r="J181" s="7">
        <v>289535</v>
      </c>
      <c r="K181">
        <v>8</v>
      </c>
      <c r="L181" s="7">
        <v>349323</v>
      </c>
      <c r="M181" s="8">
        <f>Table1_1[[#This Row],[Unit Cost]]*Table1_1[[#This Row],[Quantity]]</f>
        <v>2316280</v>
      </c>
      <c r="N181" s="8">
        <f>Table1_1[[#This Row],[Unit Price]]*Table1_1[[#This Row],[Quantity]]*(100%-Table1_1[[#This Row],[% Discount]])</f>
        <v>2794584</v>
      </c>
      <c r="O181" s="8">
        <f>Table1_1[[#This Row],[Sales]]-Table1_1[[#This Row],[Cogs]]</f>
        <v>478304</v>
      </c>
      <c r="P181">
        <f>DAY(Table1_1[[#This Row],[Date]])</f>
        <v>29</v>
      </c>
      <c r="Q181" t="str">
        <f>TEXT(Table1_1[[#This Row],[Date]],"mmm")</f>
        <v>Jun</v>
      </c>
      <c r="R181">
        <f>YEAR(Table1_1[[#This Row],[Date]])</f>
        <v>2023</v>
      </c>
    </row>
    <row r="182" spans="1:18" x14ac:dyDescent="0.3">
      <c r="A182" s="3">
        <v>45107</v>
      </c>
      <c r="B182" t="s">
        <v>192</v>
      </c>
      <c r="C182" t="s">
        <v>743</v>
      </c>
      <c r="D182" t="s">
        <v>745</v>
      </c>
      <c r="E182" t="s">
        <v>748</v>
      </c>
      <c r="F182" t="s">
        <v>751</v>
      </c>
      <c r="G182" t="s">
        <v>757</v>
      </c>
      <c r="H182" t="s">
        <v>771</v>
      </c>
      <c r="I182" s="5">
        <v>0</v>
      </c>
      <c r="J182" s="7">
        <v>215208</v>
      </c>
      <c r="K182">
        <v>4</v>
      </c>
      <c r="L182" s="7">
        <v>258659</v>
      </c>
      <c r="M182" s="8">
        <f>Table1_1[[#This Row],[Unit Cost]]*Table1_1[[#This Row],[Quantity]]</f>
        <v>860832</v>
      </c>
      <c r="N182" s="8">
        <f>Table1_1[[#This Row],[Unit Price]]*Table1_1[[#This Row],[Quantity]]*(100%-Table1_1[[#This Row],[% Discount]])</f>
        <v>1034636</v>
      </c>
      <c r="O182" s="8">
        <f>Table1_1[[#This Row],[Sales]]-Table1_1[[#This Row],[Cogs]]</f>
        <v>173804</v>
      </c>
      <c r="P182">
        <f>DAY(Table1_1[[#This Row],[Date]])</f>
        <v>30</v>
      </c>
      <c r="Q182" t="str">
        <f>TEXT(Table1_1[[#This Row],[Date]],"mmm")</f>
        <v>Jun</v>
      </c>
      <c r="R182">
        <f>YEAR(Table1_1[[#This Row],[Date]])</f>
        <v>2023</v>
      </c>
    </row>
    <row r="183" spans="1:18" x14ac:dyDescent="0.3">
      <c r="A183" s="3">
        <v>45108</v>
      </c>
      <c r="B183" t="s">
        <v>193</v>
      </c>
      <c r="C183" t="s">
        <v>743</v>
      </c>
      <c r="D183" t="s">
        <v>745</v>
      </c>
      <c r="E183" t="s">
        <v>748</v>
      </c>
      <c r="F183" t="s">
        <v>750</v>
      </c>
      <c r="G183" t="s">
        <v>754</v>
      </c>
      <c r="H183" t="s">
        <v>775</v>
      </c>
      <c r="I183" s="5">
        <v>0</v>
      </c>
      <c r="J183" s="7">
        <v>27581</v>
      </c>
      <c r="K183">
        <v>8</v>
      </c>
      <c r="L183" s="7">
        <v>30983</v>
      </c>
      <c r="M183" s="8">
        <f>Table1_1[[#This Row],[Unit Cost]]*Table1_1[[#This Row],[Quantity]]</f>
        <v>220648</v>
      </c>
      <c r="N183" s="8">
        <f>Table1_1[[#This Row],[Unit Price]]*Table1_1[[#This Row],[Quantity]]*(100%-Table1_1[[#This Row],[% Discount]])</f>
        <v>247864</v>
      </c>
      <c r="O183" s="8">
        <f>Table1_1[[#This Row],[Sales]]-Table1_1[[#This Row],[Cogs]]</f>
        <v>27216</v>
      </c>
      <c r="P183">
        <f>DAY(Table1_1[[#This Row],[Date]])</f>
        <v>1</v>
      </c>
      <c r="Q183" t="str">
        <f>TEXT(Table1_1[[#This Row],[Date]],"mmm")</f>
        <v>Jul</v>
      </c>
      <c r="R183">
        <f>YEAR(Table1_1[[#This Row],[Date]])</f>
        <v>2023</v>
      </c>
    </row>
    <row r="184" spans="1:18" x14ac:dyDescent="0.3">
      <c r="A184" s="3">
        <v>45109</v>
      </c>
      <c r="B184" t="s">
        <v>194</v>
      </c>
      <c r="C184" t="s">
        <v>742</v>
      </c>
      <c r="D184" t="s">
        <v>745</v>
      </c>
      <c r="E184" t="s">
        <v>748</v>
      </c>
      <c r="F184" t="s">
        <v>750</v>
      </c>
      <c r="G184" t="s">
        <v>757</v>
      </c>
      <c r="H184" t="s">
        <v>774</v>
      </c>
      <c r="I184" s="5">
        <v>0</v>
      </c>
      <c r="J184" s="7">
        <v>201540</v>
      </c>
      <c r="K184">
        <v>2</v>
      </c>
      <c r="L184" s="7">
        <v>245244</v>
      </c>
      <c r="M184" s="8">
        <f>Table1_1[[#This Row],[Unit Cost]]*Table1_1[[#This Row],[Quantity]]</f>
        <v>403080</v>
      </c>
      <c r="N184" s="8">
        <f>Table1_1[[#This Row],[Unit Price]]*Table1_1[[#This Row],[Quantity]]*(100%-Table1_1[[#This Row],[% Discount]])</f>
        <v>490488</v>
      </c>
      <c r="O184" s="8">
        <f>Table1_1[[#This Row],[Sales]]-Table1_1[[#This Row],[Cogs]]</f>
        <v>87408</v>
      </c>
      <c r="P184">
        <f>DAY(Table1_1[[#This Row],[Date]])</f>
        <v>2</v>
      </c>
      <c r="Q184" t="str">
        <f>TEXT(Table1_1[[#This Row],[Date]],"mmm")</f>
        <v>Jul</v>
      </c>
      <c r="R184">
        <f>YEAR(Table1_1[[#This Row],[Date]])</f>
        <v>2023</v>
      </c>
    </row>
    <row r="185" spans="1:18" x14ac:dyDescent="0.3">
      <c r="A185" s="3">
        <v>45110</v>
      </c>
      <c r="B185" t="s">
        <v>195</v>
      </c>
      <c r="C185" t="s">
        <v>743</v>
      </c>
      <c r="D185" t="s">
        <v>745</v>
      </c>
      <c r="E185" t="s">
        <v>746</v>
      </c>
      <c r="F185" t="s">
        <v>749</v>
      </c>
      <c r="G185" t="s">
        <v>757</v>
      </c>
      <c r="H185" t="s">
        <v>766</v>
      </c>
      <c r="I185" s="5">
        <v>0</v>
      </c>
      <c r="J185" s="7">
        <v>104023</v>
      </c>
      <c r="K185">
        <v>5</v>
      </c>
      <c r="L185" s="7">
        <v>114941</v>
      </c>
      <c r="M185" s="8">
        <f>Table1_1[[#This Row],[Unit Cost]]*Table1_1[[#This Row],[Quantity]]</f>
        <v>520115</v>
      </c>
      <c r="N185" s="8">
        <f>Table1_1[[#This Row],[Unit Price]]*Table1_1[[#This Row],[Quantity]]*(100%-Table1_1[[#This Row],[% Discount]])</f>
        <v>574705</v>
      </c>
      <c r="O185" s="8">
        <f>Table1_1[[#This Row],[Sales]]-Table1_1[[#This Row],[Cogs]]</f>
        <v>54590</v>
      </c>
      <c r="P185">
        <f>DAY(Table1_1[[#This Row],[Date]])</f>
        <v>3</v>
      </c>
      <c r="Q185" t="str">
        <f>TEXT(Table1_1[[#This Row],[Date]],"mmm")</f>
        <v>Jul</v>
      </c>
      <c r="R185">
        <f>YEAR(Table1_1[[#This Row],[Date]])</f>
        <v>2023</v>
      </c>
    </row>
    <row r="186" spans="1:18" x14ac:dyDescent="0.3">
      <c r="A186" s="3">
        <v>45111</v>
      </c>
      <c r="B186" t="s">
        <v>196</v>
      </c>
      <c r="C186" t="s">
        <v>743</v>
      </c>
      <c r="D186" t="s">
        <v>745</v>
      </c>
      <c r="E186" t="s">
        <v>747</v>
      </c>
      <c r="F186" t="s">
        <v>751</v>
      </c>
      <c r="G186" t="s">
        <v>756</v>
      </c>
      <c r="H186" t="s">
        <v>769</v>
      </c>
      <c r="I186" s="5">
        <v>0</v>
      </c>
      <c r="J186" s="7">
        <v>281105</v>
      </c>
      <c r="K186">
        <v>4</v>
      </c>
      <c r="L186" s="7">
        <v>334211</v>
      </c>
      <c r="M186" s="8">
        <f>Table1_1[[#This Row],[Unit Cost]]*Table1_1[[#This Row],[Quantity]]</f>
        <v>1124420</v>
      </c>
      <c r="N186" s="8">
        <f>Table1_1[[#This Row],[Unit Price]]*Table1_1[[#This Row],[Quantity]]*(100%-Table1_1[[#This Row],[% Discount]])</f>
        <v>1336844</v>
      </c>
      <c r="O186" s="8">
        <f>Table1_1[[#This Row],[Sales]]-Table1_1[[#This Row],[Cogs]]</f>
        <v>212424</v>
      </c>
      <c r="P186">
        <f>DAY(Table1_1[[#This Row],[Date]])</f>
        <v>4</v>
      </c>
      <c r="Q186" t="str">
        <f>TEXT(Table1_1[[#This Row],[Date]],"mmm")</f>
        <v>Jul</v>
      </c>
      <c r="R186">
        <f>YEAR(Table1_1[[#This Row],[Date]])</f>
        <v>2023</v>
      </c>
    </row>
    <row r="187" spans="1:18" x14ac:dyDescent="0.3">
      <c r="A187" s="3">
        <v>45112</v>
      </c>
      <c r="B187" t="s">
        <v>197</v>
      </c>
      <c r="C187" t="s">
        <v>743</v>
      </c>
      <c r="D187" t="s">
        <v>745</v>
      </c>
      <c r="E187" t="s">
        <v>747</v>
      </c>
      <c r="F187" t="s">
        <v>751</v>
      </c>
      <c r="G187" t="s">
        <v>757</v>
      </c>
      <c r="H187" t="s">
        <v>766</v>
      </c>
      <c r="I187" s="5">
        <v>0</v>
      </c>
      <c r="J187" s="7">
        <v>127808</v>
      </c>
      <c r="K187">
        <v>6</v>
      </c>
      <c r="L187" s="7">
        <v>150897</v>
      </c>
      <c r="M187" s="8">
        <f>Table1_1[[#This Row],[Unit Cost]]*Table1_1[[#This Row],[Quantity]]</f>
        <v>766848</v>
      </c>
      <c r="N187" s="8">
        <f>Table1_1[[#This Row],[Unit Price]]*Table1_1[[#This Row],[Quantity]]*(100%-Table1_1[[#This Row],[% Discount]])</f>
        <v>905382</v>
      </c>
      <c r="O187" s="8">
        <f>Table1_1[[#This Row],[Sales]]-Table1_1[[#This Row],[Cogs]]</f>
        <v>138534</v>
      </c>
      <c r="P187">
        <f>DAY(Table1_1[[#This Row],[Date]])</f>
        <v>5</v>
      </c>
      <c r="Q187" t="str">
        <f>TEXT(Table1_1[[#This Row],[Date]],"mmm")</f>
        <v>Jul</v>
      </c>
      <c r="R187">
        <f>YEAR(Table1_1[[#This Row],[Date]])</f>
        <v>2023</v>
      </c>
    </row>
    <row r="188" spans="1:18" x14ac:dyDescent="0.3">
      <c r="A188" s="3">
        <v>45113</v>
      </c>
      <c r="B188" t="s">
        <v>198</v>
      </c>
      <c r="C188" t="s">
        <v>743</v>
      </c>
      <c r="D188" t="s">
        <v>744</v>
      </c>
      <c r="E188" t="s">
        <v>748</v>
      </c>
      <c r="F188" t="s">
        <v>751</v>
      </c>
      <c r="G188" t="s">
        <v>756</v>
      </c>
      <c r="H188" t="s">
        <v>763</v>
      </c>
      <c r="I188" s="5">
        <v>0</v>
      </c>
      <c r="J188" s="7">
        <v>246636</v>
      </c>
      <c r="K188">
        <v>2</v>
      </c>
      <c r="L188" s="7">
        <v>282058</v>
      </c>
      <c r="M188" s="8">
        <f>Table1_1[[#This Row],[Unit Cost]]*Table1_1[[#This Row],[Quantity]]</f>
        <v>493272</v>
      </c>
      <c r="N188" s="8">
        <f>Table1_1[[#This Row],[Unit Price]]*Table1_1[[#This Row],[Quantity]]*(100%-Table1_1[[#This Row],[% Discount]])</f>
        <v>564116</v>
      </c>
      <c r="O188" s="8">
        <f>Table1_1[[#This Row],[Sales]]-Table1_1[[#This Row],[Cogs]]</f>
        <v>70844</v>
      </c>
      <c r="P188">
        <f>DAY(Table1_1[[#This Row],[Date]])</f>
        <v>6</v>
      </c>
      <c r="Q188" t="str">
        <f>TEXT(Table1_1[[#This Row],[Date]],"mmm")</f>
        <v>Jul</v>
      </c>
      <c r="R188">
        <f>YEAR(Table1_1[[#This Row],[Date]])</f>
        <v>2023</v>
      </c>
    </row>
    <row r="189" spans="1:18" x14ac:dyDescent="0.3">
      <c r="A189" s="3">
        <v>45114</v>
      </c>
      <c r="B189" t="s">
        <v>199</v>
      </c>
      <c r="C189" t="s">
        <v>743</v>
      </c>
      <c r="D189" t="s">
        <v>745</v>
      </c>
      <c r="E189" t="s">
        <v>748</v>
      </c>
      <c r="F189" t="s">
        <v>751</v>
      </c>
      <c r="G189" t="s">
        <v>757</v>
      </c>
      <c r="H189" t="s">
        <v>766</v>
      </c>
      <c r="I189" s="5">
        <v>7.0000000000000007E-2</v>
      </c>
      <c r="J189" s="7">
        <v>113415</v>
      </c>
      <c r="K189">
        <v>8</v>
      </c>
      <c r="L189" s="7">
        <v>132478</v>
      </c>
      <c r="M189" s="8">
        <f>Table1_1[[#This Row],[Unit Cost]]*Table1_1[[#This Row],[Quantity]]</f>
        <v>907320</v>
      </c>
      <c r="N189" s="8">
        <f>Table1_1[[#This Row],[Unit Price]]*Table1_1[[#This Row],[Quantity]]*(100%-Table1_1[[#This Row],[% Discount]])</f>
        <v>985636.32</v>
      </c>
      <c r="O189" s="8">
        <f>Table1_1[[#This Row],[Sales]]-Table1_1[[#This Row],[Cogs]]</f>
        <v>78316.319999999949</v>
      </c>
      <c r="P189">
        <f>DAY(Table1_1[[#This Row],[Date]])</f>
        <v>7</v>
      </c>
      <c r="Q189" t="str">
        <f>TEXT(Table1_1[[#This Row],[Date]],"mmm")</f>
        <v>Jul</v>
      </c>
      <c r="R189">
        <f>YEAR(Table1_1[[#This Row],[Date]])</f>
        <v>2023</v>
      </c>
    </row>
    <row r="190" spans="1:18" x14ac:dyDescent="0.3">
      <c r="A190" s="3">
        <v>45115</v>
      </c>
      <c r="B190" t="s">
        <v>200</v>
      </c>
      <c r="C190" t="s">
        <v>742</v>
      </c>
      <c r="D190" t="s">
        <v>744</v>
      </c>
      <c r="E190" t="s">
        <v>747</v>
      </c>
      <c r="F190" t="s">
        <v>751</v>
      </c>
      <c r="G190" t="s">
        <v>754</v>
      </c>
      <c r="H190" t="s">
        <v>761</v>
      </c>
      <c r="I190" s="5">
        <v>0</v>
      </c>
      <c r="J190" s="7">
        <v>88007</v>
      </c>
      <c r="K190">
        <v>1</v>
      </c>
      <c r="L190" s="7">
        <v>99387</v>
      </c>
      <c r="M190" s="8">
        <f>Table1_1[[#This Row],[Unit Cost]]*Table1_1[[#This Row],[Quantity]]</f>
        <v>88007</v>
      </c>
      <c r="N190" s="8">
        <f>Table1_1[[#This Row],[Unit Price]]*Table1_1[[#This Row],[Quantity]]*(100%-Table1_1[[#This Row],[% Discount]])</f>
        <v>99387</v>
      </c>
      <c r="O190" s="8">
        <f>Table1_1[[#This Row],[Sales]]-Table1_1[[#This Row],[Cogs]]</f>
        <v>11380</v>
      </c>
      <c r="P190">
        <f>DAY(Table1_1[[#This Row],[Date]])</f>
        <v>8</v>
      </c>
      <c r="Q190" t="str">
        <f>TEXT(Table1_1[[#This Row],[Date]],"mmm")</f>
        <v>Jul</v>
      </c>
      <c r="R190">
        <f>YEAR(Table1_1[[#This Row],[Date]])</f>
        <v>2023</v>
      </c>
    </row>
    <row r="191" spans="1:18" x14ac:dyDescent="0.3">
      <c r="A191" s="3">
        <v>45116</v>
      </c>
      <c r="B191" t="s">
        <v>201</v>
      </c>
      <c r="C191" t="s">
        <v>743</v>
      </c>
      <c r="D191" t="s">
        <v>745</v>
      </c>
      <c r="E191" t="s">
        <v>748</v>
      </c>
      <c r="F191" t="s">
        <v>749</v>
      </c>
      <c r="G191" t="s">
        <v>755</v>
      </c>
      <c r="H191" t="s">
        <v>768</v>
      </c>
      <c r="I191" s="5">
        <v>0</v>
      </c>
      <c r="J191" s="7">
        <v>205801</v>
      </c>
      <c r="K191">
        <v>6</v>
      </c>
      <c r="L191" s="7">
        <v>234530</v>
      </c>
      <c r="M191" s="8">
        <f>Table1_1[[#This Row],[Unit Cost]]*Table1_1[[#This Row],[Quantity]]</f>
        <v>1234806</v>
      </c>
      <c r="N191" s="8">
        <f>Table1_1[[#This Row],[Unit Price]]*Table1_1[[#This Row],[Quantity]]*(100%-Table1_1[[#This Row],[% Discount]])</f>
        <v>1407180</v>
      </c>
      <c r="O191" s="8">
        <f>Table1_1[[#This Row],[Sales]]-Table1_1[[#This Row],[Cogs]]</f>
        <v>172374</v>
      </c>
      <c r="P191">
        <f>DAY(Table1_1[[#This Row],[Date]])</f>
        <v>9</v>
      </c>
      <c r="Q191" t="str">
        <f>TEXT(Table1_1[[#This Row],[Date]],"mmm")</f>
        <v>Jul</v>
      </c>
      <c r="R191">
        <f>YEAR(Table1_1[[#This Row],[Date]])</f>
        <v>2023</v>
      </c>
    </row>
    <row r="192" spans="1:18" x14ac:dyDescent="0.3">
      <c r="A192" s="3">
        <v>45117</v>
      </c>
      <c r="B192" t="s">
        <v>202</v>
      </c>
      <c r="C192" t="s">
        <v>743</v>
      </c>
      <c r="D192" t="s">
        <v>744</v>
      </c>
      <c r="E192" t="s">
        <v>746</v>
      </c>
      <c r="F192" t="s">
        <v>749</v>
      </c>
      <c r="G192" t="s">
        <v>757</v>
      </c>
      <c r="H192" t="s">
        <v>774</v>
      </c>
      <c r="I192" s="5">
        <v>0</v>
      </c>
      <c r="J192" s="7">
        <v>200539</v>
      </c>
      <c r="K192">
        <v>7</v>
      </c>
      <c r="L192" s="7">
        <v>237254</v>
      </c>
      <c r="M192" s="8">
        <f>Table1_1[[#This Row],[Unit Cost]]*Table1_1[[#This Row],[Quantity]]</f>
        <v>1403773</v>
      </c>
      <c r="N192" s="8">
        <f>Table1_1[[#This Row],[Unit Price]]*Table1_1[[#This Row],[Quantity]]*(100%-Table1_1[[#This Row],[% Discount]])</f>
        <v>1660778</v>
      </c>
      <c r="O192" s="8">
        <f>Table1_1[[#This Row],[Sales]]-Table1_1[[#This Row],[Cogs]]</f>
        <v>257005</v>
      </c>
      <c r="P192">
        <f>DAY(Table1_1[[#This Row],[Date]])</f>
        <v>10</v>
      </c>
      <c r="Q192" t="str">
        <f>TEXT(Table1_1[[#This Row],[Date]],"mmm")</f>
        <v>Jul</v>
      </c>
      <c r="R192">
        <f>YEAR(Table1_1[[#This Row],[Date]])</f>
        <v>2023</v>
      </c>
    </row>
    <row r="193" spans="1:18" x14ac:dyDescent="0.3">
      <c r="A193" s="3">
        <v>45118</v>
      </c>
      <c r="B193" t="s">
        <v>203</v>
      </c>
      <c r="C193" t="s">
        <v>742</v>
      </c>
      <c r="D193" t="s">
        <v>745</v>
      </c>
      <c r="E193" t="s">
        <v>746</v>
      </c>
      <c r="F193" t="s">
        <v>749</v>
      </c>
      <c r="G193" t="s">
        <v>753</v>
      </c>
      <c r="H193" t="s">
        <v>760</v>
      </c>
      <c r="I193" s="5">
        <v>0</v>
      </c>
      <c r="J193" s="7">
        <v>258891</v>
      </c>
      <c r="K193">
        <v>4</v>
      </c>
      <c r="L193" s="7">
        <v>292601</v>
      </c>
      <c r="M193" s="8">
        <f>Table1_1[[#This Row],[Unit Cost]]*Table1_1[[#This Row],[Quantity]]</f>
        <v>1035564</v>
      </c>
      <c r="N193" s="8">
        <f>Table1_1[[#This Row],[Unit Price]]*Table1_1[[#This Row],[Quantity]]*(100%-Table1_1[[#This Row],[% Discount]])</f>
        <v>1170404</v>
      </c>
      <c r="O193" s="8">
        <f>Table1_1[[#This Row],[Sales]]-Table1_1[[#This Row],[Cogs]]</f>
        <v>134840</v>
      </c>
      <c r="P193">
        <f>DAY(Table1_1[[#This Row],[Date]])</f>
        <v>11</v>
      </c>
      <c r="Q193" t="str">
        <f>TEXT(Table1_1[[#This Row],[Date]],"mmm")</f>
        <v>Jul</v>
      </c>
      <c r="R193">
        <f>YEAR(Table1_1[[#This Row],[Date]])</f>
        <v>2023</v>
      </c>
    </row>
    <row r="194" spans="1:18" x14ac:dyDescent="0.3">
      <c r="A194" s="3">
        <v>45119</v>
      </c>
      <c r="B194" t="s">
        <v>204</v>
      </c>
      <c r="C194" t="s">
        <v>743</v>
      </c>
      <c r="D194" t="s">
        <v>744</v>
      </c>
      <c r="E194" t="s">
        <v>748</v>
      </c>
      <c r="F194" t="s">
        <v>751</v>
      </c>
      <c r="G194" t="s">
        <v>754</v>
      </c>
      <c r="H194" t="s">
        <v>761</v>
      </c>
      <c r="I194" s="5">
        <v>0</v>
      </c>
      <c r="J194" s="7">
        <v>42914</v>
      </c>
      <c r="K194">
        <v>3</v>
      </c>
      <c r="L194" s="7">
        <v>48870</v>
      </c>
      <c r="M194" s="8">
        <f>Table1_1[[#This Row],[Unit Cost]]*Table1_1[[#This Row],[Quantity]]</f>
        <v>128742</v>
      </c>
      <c r="N194" s="8">
        <f>Table1_1[[#This Row],[Unit Price]]*Table1_1[[#This Row],[Quantity]]*(100%-Table1_1[[#This Row],[% Discount]])</f>
        <v>146610</v>
      </c>
      <c r="O194" s="8">
        <f>Table1_1[[#This Row],[Sales]]-Table1_1[[#This Row],[Cogs]]</f>
        <v>17868</v>
      </c>
      <c r="P194">
        <f>DAY(Table1_1[[#This Row],[Date]])</f>
        <v>12</v>
      </c>
      <c r="Q194" t="str">
        <f>TEXT(Table1_1[[#This Row],[Date]],"mmm")</f>
        <v>Jul</v>
      </c>
      <c r="R194">
        <f>YEAR(Table1_1[[#This Row],[Date]])</f>
        <v>2023</v>
      </c>
    </row>
    <row r="195" spans="1:18" x14ac:dyDescent="0.3">
      <c r="A195" s="3">
        <v>45120</v>
      </c>
      <c r="B195" t="s">
        <v>205</v>
      </c>
      <c r="C195" t="s">
        <v>742</v>
      </c>
      <c r="D195" t="s">
        <v>744</v>
      </c>
      <c r="E195" t="s">
        <v>746</v>
      </c>
      <c r="F195" t="s">
        <v>750</v>
      </c>
      <c r="G195" t="s">
        <v>753</v>
      </c>
      <c r="H195" t="s">
        <v>759</v>
      </c>
      <c r="I195" s="5">
        <v>0</v>
      </c>
      <c r="J195" s="7">
        <v>324748</v>
      </c>
      <c r="K195">
        <v>5</v>
      </c>
      <c r="L195" s="7">
        <v>395973</v>
      </c>
      <c r="M195" s="8">
        <f>Table1_1[[#This Row],[Unit Cost]]*Table1_1[[#This Row],[Quantity]]</f>
        <v>1623740</v>
      </c>
      <c r="N195" s="8">
        <f>Table1_1[[#This Row],[Unit Price]]*Table1_1[[#This Row],[Quantity]]*(100%-Table1_1[[#This Row],[% Discount]])</f>
        <v>1979865</v>
      </c>
      <c r="O195" s="8">
        <f>Table1_1[[#This Row],[Sales]]-Table1_1[[#This Row],[Cogs]]</f>
        <v>356125</v>
      </c>
      <c r="P195">
        <f>DAY(Table1_1[[#This Row],[Date]])</f>
        <v>13</v>
      </c>
      <c r="Q195" t="str">
        <f>TEXT(Table1_1[[#This Row],[Date]],"mmm")</f>
        <v>Jul</v>
      </c>
      <c r="R195">
        <f>YEAR(Table1_1[[#This Row],[Date]])</f>
        <v>2023</v>
      </c>
    </row>
    <row r="196" spans="1:18" x14ac:dyDescent="0.3">
      <c r="A196" s="3">
        <v>45121</v>
      </c>
      <c r="B196" t="s">
        <v>206</v>
      </c>
      <c r="C196" t="s">
        <v>742</v>
      </c>
      <c r="D196" t="s">
        <v>745</v>
      </c>
      <c r="E196" t="s">
        <v>748</v>
      </c>
      <c r="F196" t="s">
        <v>751</v>
      </c>
      <c r="G196" t="s">
        <v>752</v>
      </c>
      <c r="H196" t="s">
        <v>758</v>
      </c>
      <c r="I196" s="5">
        <v>0</v>
      </c>
      <c r="J196" s="7">
        <v>54817</v>
      </c>
      <c r="K196">
        <v>3</v>
      </c>
      <c r="L196" s="7">
        <v>61917</v>
      </c>
      <c r="M196" s="8">
        <f>Table1_1[[#This Row],[Unit Cost]]*Table1_1[[#This Row],[Quantity]]</f>
        <v>164451</v>
      </c>
      <c r="N196" s="8">
        <f>Table1_1[[#This Row],[Unit Price]]*Table1_1[[#This Row],[Quantity]]*(100%-Table1_1[[#This Row],[% Discount]])</f>
        <v>185751</v>
      </c>
      <c r="O196" s="8">
        <f>Table1_1[[#This Row],[Sales]]-Table1_1[[#This Row],[Cogs]]</f>
        <v>21300</v>
      </c>
      <c r="P196">
        <f>DAY(Table1_1[[#This Row],[Date]])</f>
        <v>14</v>
      </c>
      <c r="Q196" t="str">
        <f>TEXT(Table1_1[[#This Row],[Date]],"mmm")</f>
        <v>Jul</v>
      </c>
      <c r="R196">
        <f>YEAR(Table1_1[[#This Row],[Date]])</f>
        <v>2023</v>
      </c>
    </row>
    <row r="197" spans="1:18" x14ac:dyDescent="0.3">
      <c r="A197" s="3">
        <v>45122</v>
      </c>
      <c r="B197" t="s">
        <v>207</v>
      </c>
      <c r="C197" t="s">
        <v>743</v>
      </c>
      <c r="D197" t="s">
        <v>744</v>
      </c>
      <c r="E197" t="s">
        <v>746</v>
      </c>
      <c r="F197" t="s">
        <v>751</v>
      </c>
      <c r="G197" t="s">
        <v>754</v>
      </c>
      <c r="H197" t="s">
        <v>775</v>
      </c>
      <c r="I197" s="5">
        <v>0</v>
      </c>
      <c r="J197" s="7">
        <v>57752</v>
      </c>
      <c r="K197">
        <v>6</v>
      </c>
      <c r="L197" s="7">
        <v>64584</v>
      </c>
      <c r="M197" s="8">
        <f>Table1_1[[#This Row],[Unit Cost]]*Table1_1[[#This Row],[Quantity]]</f>
        <v>346512</v>
      </c>
      <c r="N197" s="8">
        <f>Table1_1[[#This Row],[Unit Price]]*Table1_1[[#This Row],[Quantity]]*(100%-Table1_1[[#This Row],[% Discount]])</f>
        <v>387504</v>
      </c>
      <c r="O197" s="8">
        <f>Table1_1[[#This Row],[Sales]]-Table1_1[[#This Row],[Cogs]]</f>
        <v>40992</v>
      </c>
      <c r="P197">
        <f>DAY(Table1_1[[#This Row],[Date]])</f>
        <v>15</v>
      </c>
      <c r="Q197" t="str">
        <f>TEXT(Table1_1[[#This Row],[Date]],"mmm")</f>
        <v>Jul</v>
      </c>
      <c r="R197">
        <f>YEAR(Table1_1[[#This Row],[Date]])</f>
        <v>2023</v>
      </c>
    </row>
    <row r="198" spans="1:18" x14ac:dyDescent="0.3">
      <c r="A198" s="3">
        <v>45123</v>
      </c>
      <c r="B198" t="s">
        <v>208</v>
      </c>
      <c r="C198" t="s">
        <v>743</v>
      </c>
      <c r="D198" t="s">
        <v>744</v>
      </c>
      <c r="E198" t="s">
        <v>748</v>
      </c>
      <c r="F198" t="s">
        <v>750</v>
      </c>
      <c r="G198" t="s">
        <v>757</v>
      </c>
      <c r="H198" t="s">
        <v>771</v>
      </c>
      <c r="I198" s="5">
        <v>0</v>
      </c>
      <c r="J198" s="7">
        <v>88484</v>
      </c>
      <c r="K198">
        <v>7</v>
      </c>
      <c r="L198" s="7">
        <v>104649</v>
      </c>
      <c r="M198" s="8">
        <f>Table1_1[[#This Row],[Unit Cost]]*Table1_1[[#This Row],[Quantity]]</f>
        <v>619388</v>
      </c>
      <c r="N198" s="8">
        <f>Table1_1[[#This Row],[Unit Price]]*Table1_1[[#This Row],[Quantity]]*(100%-Table1_1[[#This Row],[% Discount]])</f>
        <v>732543</v>
      </c>
      <c r="O198" s="8">
        <f>Table1_1[[#This Row],[Sales]]-Table1_1[[#This Row],[Cogs]]</f>
        <v>113155</v>
      </c>
      <c r="P198">
        <f>DAY(Table1_1[[#This Row],[Date]])</f>
        <v>16</v>
      </c>
      <c r="Q198" t="str">
        <f>TEXT(Table1_1[[#This Row],[Date]],"mmm")</f>
        <v>Jul</v>
      </c>
      <c r="R198">
        <f>YEAR(Table1_1[[#This Row],[Date]])</f>
        <v>2023</v>
      </c>
    </row>
    <row r="199" spans="1:18" x14ac:dyDescent="0.3">
      <c r="A199" s="3">
        <v>45124</v>
      </c>
      <c r="B199" t="s">
        <v>209</v>
      </c>
      <c r="C199" t="s">
        <v>742</v>
      </c>
      <c r="D199" t="s">
        <v>745</v>
      </c>
      <c r="E199" t="s">
        <v>748</v>
      </c>
      <c r="F199" t="s">
        <v>749</v>
      </c>
      <c r="G199" t="s">
        <v>752</v>
      </c>
      <c r="H199" t="s">
        <v>758</v>
      </c>
      <c r="I199" s="5">
        <v>0</v>
      </c>
      <c r="J199" s="7">
        <v>145958</v>
      </c>
      <c r="K199">
        <v>6</v>
      </c>
      <c r="L199" s="7">
        <v>168358</v>
      </c>
      <c r="M199" s="8">
        <f>Table1_1[[#This Row],[Unit Cost]]*Table1_1[[#This Row],[Quantity]]</f>
        <v>875748</v>
      </c>
      <c r="N199" s="8">
        <f>Table1_1[[#This Row],[Unit Price]]*Table1_1[[#This Row],[Quantity]]*(100%-Table1_1[[#This Row],[% Discount]])</f>
        <v>1010148</v>
      </c>
      <c r="O199" s="8">
        <f>Table1_1[[#This Row],[Sales]]-Table1_1[[#This Row],[Cogs]]</f>
        <v>134400</v>
      </c>
      <c r="P199">
        <f>DAY(Table1_1[[#This Row],[Date]])</f>
        <v>17</v>
      </c>
      <c r="Q199" t="str">
        <f>TEXT(Table1_1[[#This Row],[Date]],"mmm")</f>
        <v>Jul</v>
      </c>
      <c r="R199">
        <f>YEAR(Table1_1[[#This Row],[Date]])</f>
        <v>2023</v>
      </c>
    </row>
    <row r="200" spans="1:18" x14ac:dyDescent="0.3">
      <c r="A200" s="3">
        <v>45125</v>
      </c>
      <c r="B200" t="s">
        <v>210</v>
      </c>
      <c r="C200" t="s">
        <v>743</v>
      </c>
      <c r="D200" t="s">
        <v>744</v>
      </c>
      <c r="E200" t="s">
        <v>748</v>
      </c>
      <c r="F200" t="s">
        <v>749</v>
      </c>
      <c r="G200" t="s">
        <v>756</v>
      </c>
      <c r="H200" t="s">
        <v>769</v>
      </c>
      <c r="I200" s="5">
        <v>0</v>
      </c>
      <c r="J200" s="7">
        <v>271584</v>
      </c>
      <c r="K200">
        <v>8</v>
      </c>
      <c r="L200" s="7">
        <v>325585</v>
      </c>
      <c r="M200" s="8">
        <f>Table1_1[[#This Row],[Unit Cost]]*Table1_1[[#This Row],[Quantity]]</f>
        <v>2172672</v>
      </c>
      <c r="N200" s="8">
        <f>Table1_1[[#This Row],[Unit Price]]*Table1_1[[#This Row],[Quantity]]*(100%-Table1_1[[#This Row],[% Discount]])</f>
        <v>2604680</v>
      </c>
      <c r="O200" s="8">
        <f>Table1_1[[#This Row],[Sales]]-Table1_1[[#This Row],[Cogs]]</f>
        <v>432008</v>
      </c>
      <c r="P200">
        <f>DAY(Table1_1[[#This Row],[Date]])</f>
        <v>18</v>
      </c>
      <c r="Q200" t="str">
        <f>TEXT(Table1_1[[#This Row],[Date]],"mmm")</f>
        <v>Jul</v>
      </c>
      <c r="R200">
        <f>YEAR(Table1_1[[#This Row],[Date]])</f>
        <v>2023</v>
      </c>
    </row>
    <row r="201" spans="1:18" x14ac:dyDescent="0.3">
      <c r="A201" s="3">
        <v>45126</v>
      </c>
      <c r="B201" t="s">
        <v>211</v>
      </c>
      <c r="C201" t="s">
        <v>743</v>
      </c>
      <c r="D201" t="s">
        <v>745</v>
      </c>
      <c r="E201" t="s">
        <v>748</v>
      </c>
      <c r="F201" t="s">
        <v>751</v>
      </c>
      <c r="G201" t="s">
        <v>754</v>
      </c>
      <c r="H201" t="s">
        <v>761</v>
      </c>
      <c r="I201" s="5">
        <v>0</v>
      </c>
      <c r="J201" s="7">
        <v>80442</v>
      </c>
      <c r="K201">
        <v>3</v>
      </c>
      <c r="L201" s="7">
        <v>91513</v>
      </c>
      <c r="M201" s="8">
        <f>Table1_1[[#This Row],[Unit Cost]]*Table1_1[[#This Row],[Quantity]]</f>
        <v>241326</v>
      </c>
      <c r="N201" s="8">
        <f>Table1_1[[#This Row],[Unit Price]]*Table1_1[[#This Row],[Quantity]]*(100%-Table1_1[[#This Row],[% Discount]])</f>
        <v>274539</v>
      </c>
      <c r="O201" s="8">
        <f>Table1_1[[#This Row],[Sales]]-Table1_1[[#This Row],[Cogs]]</f>
        <v>33213</v>
      </c>
      <c r="P201">
        <f>DAY(Table1_1[[#This Row],[Date]])</f>
        <v>19</v>
      </c>
      <c r="Q201" t="str">
        <f>TEXT(Table1_1[[#This Row],[Date]],"mmm")</f>
        <v>Jul</v>
      </c>
      <c r="R201">
        <f>YEAR(Table1_1[[#This Row],[Date]])</f>
        <v>2023</v>
      </c>
    </row>
    <row r="202" spans="1:18" x14ac:dyDescent="0.3">
      <c r="A202" s="3">
        <v>45127</v>
      </c>
      <c r="B202" t="s">
        <v>212</v>
      </c>
      <c r="C202" t="s">
        <v>743</v>
      </c>
      <c r="D202" t="s">
        <v>745</v>
      </c>
      <c r="E202" t="s">
        <v>746</v>
      </c>
      <c r="F202" t="s">
        <v>750</v>
      </c>
      <c r="G202" t="s">
        <v>755</v>
      </c>
      <c r="H202" t="s">
        <v>762</v>
      </c>
      <c r="I202" s="5">
        <v>0</v>
      </c>
      <c r="J202" s="7">
        <v>82814</v>
      </c>
      <c r="K202">
        <v>5</v>
      </c>
      <c r="L202" s="7">
        <v>98149</v>
      </c>
      <c r="M202" s="8">
        <f>Table1_1[[#This Row],[Unit Cost]]*Table1_1[[#This Row],[Quantity]]</f>
        <v>414070</v>
      </c>
      <c r="N202" s="8">
        <f>Table1_1[[#This Row],[Unit Price]]*Table1_1[[#This Row],[Quantity]]*(100%-Table1_1[[#This Row],[% Discount]])</f>
        <v>490745</v>
      </c>
      <c r="O202" s="8">
        <f>Table1_1[[#This Row],[Sales]]-Table1_1[[#This Row],[Cogs]]</f>
        <v>76675</v>
      </c>
      <c r="P202">
        <f>DAY(Table1_1[[#This Row],[Date]])</f>
        <v>20</v>
      </c>
      <c r="Q202" t="str">
        <f>TEXT(Table1_1[[#This Row],[Date]],"mmm")</f>
        <v>Jul</v>
      </c>
      <c r="R202">
        <f>YEAR(Table1_1[[#This Row],[Date]])</f>
        <v>2023</v>
      </c>
    </row>
    <row r="203" spans="1:18" x14ac:dyDescent="0.3">
      <c r="A203" s="3">
        <v>45128</v>
      </c>
      <c r="B203" t="s">
        <v>213</v>
      </c>
      <c r="C203" t="s">
        <v>743</v>
      </c>
      <c r="D203" t="s">
        <v>745</v>
      </c>
      <c r="E203" t="s">
        <v>748</v>
      </c>
      <c r="F203" t="s">
        <v>749</v>
      </c>
      <c r="G203" t="s">
        <v>753</v>
      </c>
      <c r="H203" t="s">
        <v>773</v>
      </c>
      <c r="I203" s="5">
        <v>0</v>
      </c>
      <c r="J203" s="7">
        <v>124135</v>
      </c>
      <c r="K203">
        <v>2</v>
      </c>
      <c r="L203" s="7">
        <v>149013</v>
      </c>
      <c r="M203" s="8">
        <f>Table1_1[[#This Row],[Unit Cost]]*Table1_1[[#This Row],[Quantity]]</f>
        <v>248270</v>
      </c>
      <c r="N203" s="8">
        <f>Table1_1[[#This Row],[Unit Price]]*Table1_1[[#This Row],[Quantity]]*(100%-Table1_1[[#This Row],[% Discount]])</f>
        <v>298026</v>
      </c>
      <c r="O203" s="8">
        <f>Table1_1[[#This Row],[Sales]]-Table1_1[[#This Row],[Cogs]]</f>
        <v>49756</v>
      </c>
      <c r="P203">
        <f>DAY(Table1_1[[#This Row],[Date]])</f>
        <v>21</v>
      </c>
      <c r="Q203" t="str">
        <f>TEXT(Table1_1[[#This Row],[Date]],"mmm")</f>
        <v>Jul</v>
      </c>
      <c r="R203">
        <f>YEAR(Table1_1[[#This Row],[Date]])</f>
        <v>2023</v>
      </c>
    </row>
    <row r="204" spans="1:18" x14ac:dyDescent="0.3">
      <c r="A204" s="3">
        <v>45129</v>
      </c>
      <c r="B204" t="s">
        <v>214</v>
      </c>
      <c r="C204" t="s">
        <v>743</v>
      </c>
      <c r="D204" t="s">
        <v>745</v>
      </c>
      <c r="E204" t="s">
        <v>747</v>
      </c>
      <c r="F204" t="s">
        <v>749</v>
      </c>
      <c r="G204" t="s">
        <v>752</v>
      </c>
      <c r="H204" t="s">
        <v>758</v>
      </c>
      <c r="I204" s="5">
        <v>0</v>
      </c>
      <c r="J204" s="7">
        <v>176707</v>
      </c>
      <c r="K204">
        <v>3</v>
      </c>
      <c r="L204" s="7">
        <v>204054</v>
      </c>
      <c r="M204" s="8">
        <f>Table1_1[[#This Row],[Unit Cost]]*Table1_1[[#This Row],[Quantity]]</f>
        <v>530121</v>
      </c>
      <c r="N204" s="8">
        <f>Table1_1[[#This Row],[Unit Price]]*Table1_1[[#This Row],[Quantity]]*(100%-Table1_1[[#This Row],[% Discount]])</f>
        <v>612162</v>
      </c>
      <c r="O204" s="8">
        <f>Table1_1[[#This Row],[Sales]]-Table1_1[[#This Row],[Cogs]]</f>
        <v>82041</v>
      </c>
      <c r="P204">
        <f>DAY(Table1_1[[#This Row],[Date]])</f>
        <v>22</v>
      </c>
      <c r="Q204" t="str">
        <f>TEXT(Table1_1[[#This Row],[Date]],"mmm")</f>
        <v>Jul</v>
      </c>
      <c r="R204">
        <f>YEAR(Table1_1[[#This Row],[Date]])</f>
        <v>2023</v>
      </c>
    </row>
    <row r="205" spans="1:18" x14ac:dyDescent="0.3">
      <c r="A205" s="3">
        <v>45130</v>
      </c>
      <c r="B205" t="s">
        <v>215</v>
      </c>
      <c r="C205" t="s">
        <v>743</v>
      </c>
      <c r="D205" t="s">
        <v>745</v>
      </c>
      <c r="E205" t="s">
        <v>746</v>
      </c>
      <c r="F205" t="s">
        <v>749</v>
      </c>
      <c r="G205" t="s">
        <v>757</v>
      </c>
      <c r="H205" t="s">
        <v>774</v>
      </c>
      <c r="I205" s="5">
        <v>0</v>
      </c>
      <c r="J205" s="7">
        <v>247475</v>
      </c>
      <c r="K205">
        <v>3</v>
      </c>
      <c r="L205" s="7">
        <v>279963</v>
      </c>
      <c r="M205" s="8">
        <f>Table1_1[[#This Row],[Unit Cost]]*Table1_1[[#This Row],[Quantity]]</f>
        <v>742425</v>
      </c>
      <c r="N205" s="8">
        <f>Table1_1[[#This Row],[Unit Price]]*Table1_1[[#This Row],[Quantity]]*(100%-Table1_1[[#This Row],[% Discount]])</f>
        <v>839889</v>
      </c>
      <c r="O205" s="8">
        <f>Table1_1[[#This Row],[Sales]]-Table1_1[[#This Row],[Cogs]]</f>
        <v>97464</v>
      </c>
      <c r="P205">
        <f>DAY(Table1_1[[#This Row],[Date]])</f>
        <v>23</v>
      </c>
      <c r="Q205" t="str">
        <f>TEXT(Table1_1[[#This Row],[Date]],"mmm")</f>
        <v>Jul</v>
      </c>
      <c r="R205">
        <f>YEAR(Table1_1[[#This Row],[Date]])</f>
        <v>2023</v>
      </c>
    </row>
    <row r="206" spans="1:18" x14ac:dyDescent="0.3">
      <c r="A206" s="3">
        <v>45131</v>
      </c>
      <c r="B206" t="s">
        <v>216</v>
      </c>
      <c r="C206" t="s">
        <v>743</v>
      </c>
      <c r="D206" t="s">
        <v>744</v>
      </c>
      <c r="E206" t="s">
        <v>747</v>
      </c>
      <c r="F206" t="s">
        <v>749</v>
      </c>
      <c r="G206" t="s">
        <v>757</v>
      </c>
      <c r="H206" t="s">
        <v>766</v>
      </c>
      <c r="I206" s="5">
        <v>0</v>
      </c>
      <c r="J206" s="7">
        <v>236131</v>
      </c>
      <c r="K206">
        <v>7</v>
      </c>
      <c r="L206" s="7">
        <v>284411</v>
      </c>
      <c r="M206" s="8">
        <f>Table1_1[[#This Row],[Unit Cost]]*Table1_1[[#This Row],[Quantity]]</f>
        <v>1652917</v>
      </c>
      <c r="N206" s="8">
        <f>Table1_1[[#This Row],[Unit Price]]*Table1_1[[#This Row],[Quantity]]*(100%-Table1_1[[#This Row],[% Discount]])</f>
        <v>1990877</v>
      </c>
      <c r="O206" s="8">
        <f>Table1_1[[#This Row],[Sales]]-Table1_1[[#This Row],[Cogs]]</f>
        <v>337960</v>
      </c>
      <c r="P206">
        <f>DAY(Table1_1[[#This Row],[Date]])</f>
        <v>24</v>
      </c>
      <c r="Q206" t="str">
        <f>TEXT(Table1_1[[#This Row],[Date]],"mmm")</f>
        <v>Jul</v>
      </c>
      <c r="R206">
        <f>YEAR(Table1_1[[#This Row],[Date]])</f>
        <v>2023</v>
      </c>
    </row>
    <row r="207" spans="1:18" x14ac:dyDescent="0.3">
      <c r="A207" s="3">
        <v>45132</v>
      </c>
      <c r="B207" t="s">
        <v>217</v>
      </c>
      <c r="C207" t="s">
        <v>742</v>
      </c>
      <c r="D207" t="s">
        <v>745</v>
      </c>
      <c r="E207" t="s">
        <v>747</v>
      </c>
      <c r="F207" t="s">
        <v>749</v>
      </c>
      <c r="G207" t="s">
        <v>754</v>
      </c>
      <c r="H207" t="s">
        <v>767</v>
      </c>
      <c r="I207" s="5">
        <v>0</v>
      </c>
      <c r="J207" s="7">
        <v>22541</v>
      </c>
      <c r="K207">
        <v>8</v>
      </c>
      <c r="L207" s="7">
        <v>26431</v>
      </c>
      <c r="M207" s="8">
        <f>Table1_1[[#This Row],[Unit Cost]]*Table1_1[[#This Row],[Quantity]]</f>
        <v>180328</v>
      </c>
      <c r="N207" s="8">
        <f>Table1_1[[#This Row],[Unit Price]]*Table1_1[[#This Row],[Quantity]]*(100%-Table1_1[[#This Row],[% Discount]])</f>
        <v>211448</v>
      </c>
      <c r="O207" s="8">
        <f>Table1_1[[#This Row],[Sales]]-Table1_1[[#This Row],[Cogs]]</f>
        <v>31120</v>
      </c>
      <c r="P207">
        <f>DAY(Table1_1[[#This Row],[Date]])</f>
        <v>25</v>
      </c>
      <c r="Q207" t="str">
        <f>TEXT(Table1_1[[#This Row],[Date]],"mmm")</f>
        <v>Jul</v>
      </c>
      <c r="R207">
        <f>YEAR(Table1_1[[#This Row],[Date]])</f>
        <v>2023</v>
      </c>
    </row>
    <row r="208" spans="1:18" x14ac:dyDescent="0.3">
      <c r="A208" s="3">
        <v>45133</v>
      </c>
      <c r="B208" t="s">
        <v>218</v>
      </c>
      <c r="C208" t="s">
        <v>743</v>
      </c>
      <c r="D208" t="s">
        <v>744</v>
      </c>
      <c r="E208" t="s">
        <v>748</v>
      </c>
      <c r="F208" t="s">
        <v>749</v>
      </c>
      <c r="G208" t="s">
        <v>752</v>
      </c>
      <c r="H208" t="s">
        <v>758</v>
      </c>
      <c r="I208" s="5">
        <v>0</v>
      </c>
      <c r="J208" s="7">
        <v>72304</v>
      </c>
      <c r="K208">
        <v>2</v>
      </c>
      <c r="L208" s="7">
        <v>87585</v>
      </c>
      <c r="M208" s="8">
        <f>Table1_1[[#This Row],[Unit Cost]]*Table1_1[[#This Row],[Quantity]]</f>
        <v>144608</v>
      </c>
      <c r="N208" s="8">
        <f>Table1_1[[#This Row],[Unit Price]]*Table1_1[[#This Row],[Quantity]]*(100%-Table1_1[[#This Row],[% Discount]])</f>
        <v>175170</v>
      </c>
      <c r="O208" s="8">
        <f>Table1_1[[#This Row],[Sales]]-Table1_1[[#This Row],[Cogs]]</f>
        <v>30562</v>
      </c>
      <c r="P208">
        <f>DAY(Table1_1[[#This Row],[Date]])</f>
        <v>26</v>
      </c>
      <c r="Q208" t="str">
        <f>TEXT(Table1_1[[#This Row],[Date]],"mmm")</f>
        <v>Jul</v>
      </c>
      <c r="R208">
        <f>YEAR(Table1_1[[#This Row],[Date]])</f>
        <v>2023</v>
      </c>
    </row>
    <row r="209" spans="1:18" x14ac:dyDescent="0.3">
      <c r="A209" s="3">
        <v>45134</v>
      </c>
      <c r="B209" t="s">
        <v>219</v>
      </c>
      <c r="C209" t="s">
        <v>743</v>
      </c>
      <c r="D209" t="s">
        <v>745</v>
      </c>
      <c r="E209" t="s">
        <v>748</v>
      </c>
      <c r="F209" t="s">
        <v>750</v>
      </c>
      <c r="G209" t="s">
        <v>755</v>
      </c>
      <c r="H209" t="s">
        <v>762</v>
      </c>
      <c r="I209" s="5">
        <v>0</v>
      </c>
      <c r="J209" s="7">
        <v>145393</v>
      </c>
      <c r="K209">
        <v>4</v>
      </c>
      <c r="L209" s="7">
        <v>170476</v>
      </c>
      <c r="M209" s="8">
        <f>Table1_1[[#This Row],[Unit Cost]]*Table1_1[[#This Row],[Quantity]]</f>
        <v>581572</v>
      </c>
      <c r="N209" s="8">
        <f>Table1_1[[#This Row],[Unit Price]]*Table1_1[[#This Row],[Quantity]]*(100%-Table1_1[[#This Row],[% Discount]])</f>
        <v>681904</v>
      </c>
      <c r="O209" s="8">
        <f>Table1_1[[#This Row],[Sales]]-Table1_1[[#This Row],[Cogs]]</f>
        <v>100332</v>
      </c>
      <c r="P209">
        <f>DAY(Table1_1[[#This Row],[Date]])</f>
        <v>27</v>
      </c>
      <c r="Q209" t="str">
        <f>TEXT(Table1_1[[#This Row],[Date]],"mmm")</f>
        <v>Jul</v>
      </c>
      <c r="R209">
        <f>YEAR(Table1_1[[#This Row],[Date]])</f>
        <v>2023</v>
      </c>
    </row>
    <row r="210" spans="1:18" x14ac:dyDescent="0.3">
      <c r="A210" s="3">
        <v>45135</v>
      </c>
      <c r="B210" t="s">
        <v>220</v>
      </c>
      <c r="C210" t="s">
        <v>743</v>
      </c>
      <c r="D210" t="s">
        <v>745</v>
      </c>
      <c r="E210" t="s">
        <v>748</v>
      </c>
      <c r="F210" t="s">
        <v>751</v>
      </c>
      <c r="G210" t="s">
        <v>752</v>
      </c>
      <c r="H210" t="s">
        <v>758</v>
      </c>
      <c r="I210" s="5">
        <v>0</v>
      </c>
      <c r="J210" s="7">
        <v>162609</v>
      </c>
      <c r="K210">
        <v>3</v>
      </c>
      <c r="L210" s="7">
        <v>194740</v>
      </c>
      <c r="M210" s="8">
        <f>Table1_1[[#This Row],[Unit Cost]]*Table1_1[[#This Row],[Quantity]]</f>
        <v>487827</v>
      </c>
      <c r="N210" s="8">
        <f>Table1_1[[#This Row],[Unit Price]]*Table1_1[[#This Row],[Quantity]]*(100%-Table1_1[[#This Row],[% Discount]])</f>
        <v>584220</v>
      </c>
      <c r="O210" s="8">
        <f>Table1_1[[#This Row],[Sales]]-Table1_1[[#This Row],[Cogs]]</f>
        <v>96393</v>
      </c>
      <c r="P210">
        <f>DAY(Table1_1[[#This Row],[Date]])</f>
        <v>28</v>
      </c>
      <c r="Q210" t="str">
        <f>TEXT(Table1_1[[#This Row],[Date]],"mmm")</f>
        <v>Jul</v>
      </c>
      <c r="R210">
        <f>YEAR(Table1_1[[#This Row],[Date]])</f>
        <v>2023</v>
      </c>
    </row>
    <row r="211" spans="1:18" x14ac:dyDescent="0.3">
      <c r="A211" s="3">
        <v>45136</v>
      </c>
      <c r="B211" t="s">
        <v>221</v>
      </c>
      <c r="C211" t="s">
        <v>743</v>
      </c>
      <c r="D211" t="s">
        <v>745</v>
      </c>
      <c r="E211" t="s">
        <v>746</v>
      </c>
      <c r="F211" t="s">
        <v>750</v>
      </c>
      <c r="G211" t="s">
        <v>757</v>
      </c>
      <c r="H211" t="s">
        <v>774</v>
      </c>
      <c r="I211" s="5">
        <v>0</v>
      </c>
      <c r="J211" s="7">
        <v>122451</v>
      </c>
      <c r="K211">
        <v>7</v>
      </c>
      <c r="L211" s="7">
        <v>138775</v>
      </c>
      <c r="M211" s="8">
        <f>Table1_1[[#This Row],[Unit Cost]]*Table1_1[[#This Row],[Quantity]]</f>
        <v>857157</v>
      </c>
      <c r="N211" s="8">
        <f>Table1_1[[#This Row],[Unit Price]]*Table1_1[[#This Row],[Quantity]]*(100%-Table1_1[[#This Row],[% Discount]])</f>
        <v>971425</v>
      </c>
      <c r="O211" s="8">
        <f>Table1_1[[#This Row],[Sales]]-Table1_1[[#This Row],[Cogs]]</f>
        <v>114268</v>
      </c>
      <c r="P211">
        <f>DAY(Table1_1[[#This Row],[Date]])</f>
        <v>29</v>
      </c>
      <c r="Q211" t="str">
        <f>TEXT(Table1_1[[#This Row],[Date]],"mmm")</f>
        <v>Jul</v>
      </c>
      <c r="R211">
        <f>YEAR(Table1_1[[#This Row],[Date]])</f>
        <v>2023</v>
      </c>
    </row>
    <row r="212" spans="1:18" x14ac:dyDescent="0.3">
      <c r="A212" s="3">
        <v>45137</v>
      </c>
      <c r="B212" t="s">
        <v>222</v>
      </c>
      <c r="C212" t="s">
        <v>743</v>
      </c>
      <c r="D212" t="s">
        <v>744</v>
      </c>
      <c r="E212" t="s">
        <v>748</v>
      </c>
      <c r="F212" t="s">
        <v>750</v>
      </c>
      <c r="G212" t="s">
        <v>754</v>
      </c>
      <c r="H212" t="s">
        <v>767</v>
      </c>
      <c r="I212" s="5">
        <v>0</v>
      </c>
      <c r="J212" s="7">
        <v>53759</v>
      </c>
      <c r="K212">
        <v>6</v>
      </c>
      <c r="L212" s="7">
        <v>62405</v>
      </c>
      <c r="M212" s="8">
        <f>Table1_1[[#This Row],[Unit Cost]]*Table1_1[[#This Row],[Quantity]]</f>
        <v>322554</v>
      </c>
      <c r="N212" s="8">
        <f>Table1_1[[#This Row],[Unit Price]]*Table1_1[[#This Row],[Quantity]]*(100%-Table1_1[[#This Row],[% Discount]])</f>
        <v>374430</v>
      </c>
      <c r="O212" s="8">
        <f>Table1_1[[#This Row],[Sales]]-Table1_1[[#This Row],[Cogs]]</f>
        <v>51876</v>
      </c>
      <c r="P212">
        <f>DAY(Table1_1[[#This Row],[Date]])</f>
        <v>30</v>
      </c>
      <c r="Q212" t="str">
        <f>TEXT(Table1_1[[#This Row],[Date]],"mmm")</f>
        <v>Jul</v>
      </c>
      <c r="R212">
        <f>YEAR(Table1_1[[#This Row],[Date]])</f>
        <v>2023</v>
      </c>
    </row>
    <row r="213" spans="1:18" x14ac:dyDescent="0.3">
      <c r="A213" s="3">
        <v>45138</v>
      </c>
      <c r="B213" t="s">
        <v>223</v>
      </c>
      <c r="C213" t="s">
        <v>743</v>
      </c>
      <c r="D213" t="s">
        <v>745</v>
      </c>
      <c r="E213" t="s">
        <v>747</v>
      </c>
      <c r="F213" t="s">
        <v>750</v>
      </c>
      <c r="G213" t="s">
        <v>756</v>
      </c>
      <c r="H213" t="s">
        <v>769</v>
      </c>
      <c r="I213" s="5">
        <v>0</v>
      </c>
      <c r="J213" s="7">
        <v>299519</v>
      </c>
      <c r="K213">
        <v>8</v>
      </c>
      <c r="L213" s="7">
        <v>333381</v>
      </c>
      <c r="M213" s="8">
        <f>Table1_1[[#This Row],[Unit Cost]]*Table1_1[[#This Row],[Quantity]]</f>
        <v>2396152</v>
      </c>
      <c r="N213" s="8">
        <f>Table1_1[[#This Row],[Unit Price]]*Table1_1[[#This Row],[Quantity]]*(100%-Table1_1[[#This Row],[% Discount]])</f>
        <v>2667048</v>
      </c>
      <c r="O213" s="8">
        <f>Table1_1[[#This Row],[Sales]]-Table1_1[[#This Row],[Cogs]]</f>
        <v>270896</v>
      </c>
      <c r="P213">
        <f>DAY(Table1_1[[#This Row],[Date]])</f>
        <v>31</v>
      </c>
      <c r="Q213" t="str">
        <f>TEXT(Table1_1[[#This Row],[Date]],"mmm")</f>
        <v>Jul</v>
      </c>
      <c r="R213">
        <f>YEAR(Table1_1[[#This Row],[Date]])</f>
        <v>2023</v>
      </c>
    </row>
    <row r="214" spans="1:18" x14ac:dyDescent="0.3">
      <c r="A214" s="3">
        <v>45139</v>
      </c>
      <c r="B214" t="s">
        <v>224</v>
      </c>
      <c r="C214" t="s">
        <v>743</v>
      </c>
      <c r="D214" t="s">
        <v>744</v>
      </c>
      <c r="E214" t="s">
        <v>747</v>
      </c>
      <c r="F214" t="s">
        <v>751</v>
      </c>
      <c r="G214" t="s">
        <v>754</v>
      </c>
      <c r="H214" t="s">
        <v>775</v>
      </c>
      <c r="I214" s="5">
        <v>0</v>
      </c>
      <c r="J214" s="7">
        <v>99178</v>
      </c>
      <c r="K214">
        <v>3</v>
      </c>
      <c r="L214" s="7">
        <v>115730</v>
      </c>
      <c r="M214" s="8">
        <f>Table1_1[[#This Row],[Unit Cost]]*Table1_1[[#This Row],[Quantity]]</f>
        <v>297534</v>
      </c>
      <c r="N214" s="8">
        <f>Table1_1[[#This Row],[Unit Price]]*Table1_1[[#This Row],[Quantity]]*(100%-Table1_1[[#This Row],[% Discount]])</f>
        <v>347190</v>
      </c>
      <c r="O214" s="8">
        <f>Table1_1[[#This Row],[Sales]]-Table1_1[[#This Row],[Cogs]]</f>
        <v>49656</v>
      </c>
      <c r="P214">
        <f>DAY(Table1_1[[#This Row],[Date]])</f>
        <v>1</v>
      </c>
      <c r="Q214" t="str">
        <f>TEXT(Table1_1[[#This Row],[Date]],"mmm")</f>
        <v>Aug</v>
      </c>
      <c r="R214">
        <f>YEAR(Table1_1[[#This Row],[Date]])</f>
        <v>2023</v>
      </c>
    </row>
    <row r="215" spans="1:18" x14ac:dyDescent="0.3">
      <c r="A215" s="3">
        <v>45140</v>
      </c>
      <c r="B215" t="s">
        <v>225</v>
      </c>
      <c r="C215" t="s">
        <v>743</v>
      </c>
      <c r="D215" t="s">
        <v>744</v>
      </c>
      <c r="E215" t="s">
        <v>746</v>
      </c>
      <c r="F215" t="s">
        <v>751</v>
      </c>
      <c r="G215" t="s">
        <v>755</v>
      </c>
      <c r="H215" t="s">
        <v>768</v>
      </c>
      <c r="I215" s="5">
        <v>0</v>
      </c>
      <c r="J215" s="7">
        <v>233858</v>
      </c>
      <c r="K215">
        <v>4</v>
      </c>
      <c r="L215" s="7">
        <v>283236</v>
      </c>
      <c r="M215" s="8">
        <f>Table1_1[[#This Row],[Unit Cost]]*Table1_1[[#This Row],[Quantity]]</f>
        <v>935432</v>
      </c>
      <c r="N215" s="8">
        <f>Table1_1[[#This Row],[Unit Price]]*Table1_1[[#This Row],[Quantity]]*(100%-Table1_1[[#This Row],[% Discount]])</f>
        <v>1132944</v>
      </c>
      <c r="O215" s="8">
        <f>Table1_1[[#This Row],[Sales]]-Table1_1[[#This Row],[Cogs]]</f>
        <v>197512</v>
      </c>
      <c r="P215">
        <f>DAY(Table1_1[[#This Row],[Date]])</f>
        <v>2</v>
      </c>
      <c r="Q215" t="str">
        <f>TEXT(Table1_1[[#This Row],[Date]],"mmm")</f>
        <v>Aug</v>
      </c>
      <c r="R215">
        <f>YEAR(Table1_1[[#This Row],[Date]])</f>
        <v>2023</v>
      </c>
    </row>
    <row r="216" spans="1:18" x14ac:dyDescent="0.3">
      <c r="A216" s="3">
        <v>45141</v>
      </c>
      <c r="B216" t="s">
        <v>226</v>
      </c>
      <c r="C216" t="s">
        <v>743</v>
      </c>
      <c r="D216" t="s">
        <v>744</v>
      </c>
      <c r="E216" t="s">
        <v>748</v>
      </c>
      <c r="F216" t="s">
        <v>750</v>
      </c>
      <c r="G216" t="s">
        <v>753</v>
      </c>
      <c r="H216" t="s">
        <v>773</v>
      </c>
      <c r="I216" s="5">
        <v>0</v>
      </c>
      <c r="J216" s="7">
        <v>316586</v>
      </c>
      <c r="K216">
        <v>3</v>
      </c>
      <c r="L216" s="7">
        <v>385044</v>
      </c>
      <c r="M216" s="8">
        <f>Table1_1[[#This Row],[Unit Cost]]*Table1_1[[#This Row],[Quantity]]</f>
        <v>949758</v>
      </c>
      <c r="N216" s="8">
        <f>Table1_1[[#This Row],[Unit Price]]*Table1_1[[#This Row],[Quantity]]*(100%-Table1_1[[#This Row],[% Discount]])</f>
        <v>1155132</v>
      </c>
      <c r="O216" s="8">
        <f>Table1_1[[#This Row],[Sales]]-Table1_1[[#This Row],[Cogs]]</f>
        <v>205374</v>
      </c>
      <c r="P216">
        <f>DAY(Table1_1[[#This Row],[Date]])</f>
        <v>3</v>
      </c>
      <c r="Q216" t="str">
        <f>TEXT(Table1_1[[#This Row],[Date]],"mmm")</f>
        <v>Aug</v>
      </c>
      <c r="R216">
        <f>YEAR(Table1_1[[#This Row],[Date]])</f>
        <v>2023</v>
      </c>
    </row>
    <row r="217" spans="1:18" x14ac:dyDescent="0.3">
      <c r="A217" s="3">
        <v>45142</v>
      </c>
      <c r="B217" t="s">
        <v>227</v>
      </c>
      <c r="C217" t="s">
        <v>743</v>
      </c>
      <c r="D217" t="s">
        <v>745</v>
      </c>
      <c r="E217" t="s">
        <v>748</v>
      </c>
      <c r="F217" t="s">
        <v>751</v>
      </c>
      <c r="G217" t="s">
        <v>756</v>
      </c>
      <c r="H217" t="s">
        <v>765</v>
      </c>
      <c r="I217" s="5">
        <v>0</v>
      </c>
      <c r="J217" s="7">
        <v>236377</v>
      </c>
      <c r="K217">
        <v>8</v>
      </c>
      <c r="L217" s="7">
        <v>266328</v>
      </c>
      <c r="M217" s="8">
        <f>Table1_1[[#This Row],[Unit Cost]]*Table1_1[[#This Row],[Quantity]]</f>
        <v>1891016</v>
      </c>
      <c r="N217" s="8">
        <f>Table1_1[[#This Row],[Unit Price]]*Table1_1[[#This Row],[Quantity]]*(100%-Table1_1[[#This Row],[% Discount]])</f>
        <v>2130624</v>
      </c>
      <c r="O217" s="8">
        <f>Table1_1[[#This Row],[Sales]]-Table1_1[[#This Row],[Cogs]]</f>
        <v>239608</v>
      </c>
      <c r="P217">
        <f>DAY(Table1_1[[#This Row],[Date]])</f>
        <v>4</v>
      </c>
      <c r="Q217" t="str">
        <f>TEXT(Table1_1[[#This Row],[Date]],"mmm")</f>
        <v>Aug</v>
      </c>
      <c r="R217">
        <f>YEAR(Table1_1[[#This Row],[Date]])</f>
        <v>2023</v>
      </c>
    </row>
    <row r="218" spans="1:18" x14ac:dyDescent="0.3">
      <c r="A218" s="3">
        <v>45143</v>
      </c>
      <c r="B218" t="s">
        <v>228</v>
      </c>
      <c r="C218" t="s">
        <v>743</v>
      </c>
      <c r="D218" t="s">
        <v>745</v>
      </c>
      <c r="E218" t="s">
        <v>748</v>
      </c>
      <c r="F218" t="s">
        <v>751</v>
      </c>
      <c r="G218" t="s">
        <v>754</v>
      </c>
      <c r="H218" t="s">
        <v>767</v>
      </c>
      <c r="I218" s="5">
        <v>0</v>
      </c>
      <c r="J218" s="7">
        <v>43664</v>
      </c>
      <c r="K218">
        <v>5</v>
      </c>
      <c r="L218" s="7">
        <v>49414</v>
      </c>
      <c r="M218" s="8">
        <f>Table1_1[[#This Row],[Unit Cost]]*Table1_1[[#This Row],[Quantity]]</f>
        <v>218320</v>
      </c>
      <c r="N218" s="8">
        <f>Table1_1[[#This Row],[Unit Price]]*Table1_1[[#This Row],[Quantity]]*(100%-Table1_1[[#This Row],[% Discount]])</f>
        <v>247070</v>
      </c>
      <c r="O218" s="8">
        <f>Table1_1[[#This Row],[Sales]]-Table1_1[[#This Row],[Cogs]]</f>
        <v>28750</v>
      </c>
      <c r="P218">
        <f>DAY(Table1_1[[#This Row],[Date]])</f>
        <v>5</v>
      </c>
      <c r="Q218" t="str">
        <f>TEXT(Table1_1[[#This Row],[Date]],"mmm")</f>
        <v>Aug</v>
      </c>
      <c r="R218">
        <f>YEAR(Table1_1[[#This Row],[Date]])</f>
        <v>2023</v>
      </c>
    </row>
    <row r="219" spans="1:18" x14ac:dyDescent="0.3">
      <c r="A219" s="3">
        <v>45144</v>
      </c>
      <c r="B219" t="s">
        <v>229</v>
      </c>
      <c r="C219" t="s">
        <v>743</v>
      </c>
      <c r="D219" t="s">
        <v>744</v>
      </c>
      <c r="E219" t="s">
        <v>748</v>
      </c>
      <c r="F219" t="s">
        <v>750</v>
      </c>
      <c r="G219" t="s">
        <v>756</v>
      </c>
      <c r="H219" t="s">
        <v>769</v>
      </c>
      <c r="I219" s="5">
        <v>0</v>
      </c>
      <c r="J219" s="7">
        <v>120248</v>
      </c>
      <c r="K219">
        <v>5</v>
      </c>
      <c r="L219" s="7">
        <v>142668</v>
      </c>
      <c r="M219" s="8">
        <f>Table1_1[[#This Row],[Unit Cost]]*Table1_1[[#This Row],[Quantity]]</f>
        <v>601240</v>
      </c>
      <c r="N219" s="8">
        <f>Table1_1[[#This Row],[Unit Price]]*Table1_1[[#This Row],[Quantity]]*(100%-Table1_1[[#This Row],[% Discount]])</f>
        <v>713340</v>
      </c>
      <c r="O219" s="8">
        <f>Table1_1[[#This Row],[Sales]]-Table1_1[[#This Row],[Cogs]]</f>
        <v>112100</v>
      </c>
      <c r="P219">
        <f>DAY(Table1_1[[#This Row],[Date]])</f>
        <v>6</v>
      </c>
      <c r="Q219" t="str">
        <f>TEXT(Table1_1[[#This Row],[Date]],"mmm")</f>
        <v>Aug</v>
      </c>
      <c r="R219">
        <f>YEAR(Table1_1[[#This Row],[Date]])</f>
        <v>2023</v>
      </c>
    </row>
    <row r="220" spans="1:18" x14ac:dyDescent="0.3">
      <c r="A220" s="3">
        <v>45145</v>
      </c>
      <c r="B220" t="s">
        <v>230</v>
      </c>
      <c r="C220" t="s">
        <v>742</v>
      </c>
      <c r="D220" t="s">
        <v>744</v>
      </c>
      <c r="E220" t="s">
        <v>748</v>
      </c>
      <c r="F220" t="s">
        <v>749</v>
      </c>
      <c r="G220" t="s">
        <v>755</v>
      </c>
      <c r="H220" t="s">
        <v>764</v>
      </c>
      <c r="I220" s="5">
        <v>0</v>
      </c>
      <c r="J220" s="7">
        <v>80896</v>
      </c>
      <c r="K220">
        <v>4</v>
      </c>
      <c r="L220" s="7">
        <v>93391</v>
      </c>
      <c r="M220" s="8">
        <f>Table1_1[[#This Row],[Unit Cost]]*Table1_1[[#This Row],[Quantity]]</f>
        <v>323584</v>
      </c>
      <c r="N220" s="8">
        <f>Table1_1[[#This Row],[Unit Price]]*Table1_1[[#This Row],[Quantity]]*(100%-Table1_1[[#This Row],[% Discount]])</f>
        <v>373564</v>
      </c>
      <c r="O220" s="8">
        <f>Table1_1[[#This Row],[Sales]]-Table1_1[[#This Row],[Cogs]]</f>
        <v>49980</v>
      </c>
      <c r="P220">
        <f>DAY(Table1_1[[#This Row],[Date]])</f>
        <v>7</v>
      </c>
      <c r="Q220" t="str">
        <f>TEXT(Table1_1[[#This Row],[Date]],"mmm")</f>
        <v>Aug</v>
      </c>
      <c r="R220">
        <f>YEAR(Table1_1[[#This Row],[Date]])</f>
        <v>2023</v>
      </c>
    </row>
    <row r="221" spans="1:18" x14ac:dyDescent="0.3">
      <c r="A221" s="3">
        <v>45146</v>
      </c>
      <c r="B221" t="s">
        <v>231</v>
      </c>
      <c r="C221" t="s">
        <v>743</v>
      </c>
      <c r="D221" t="s">
        <v>744</v>
      </c>
      <c r="E221" t="s">
        <v>748</v>
      </c>
      <c r="F221" t="s">
        <v>751</v>
      </c>
      <c r="G221" t="s">
        <v>752</v>
      </c>
      <c r="H221" t="s">
        <v>770</v>
      </c>
      <c r="I221" s="5">
        <v>0.05</v>
      </c>
      <c r="J221" s="7">
        <v>149702</v>
      </c>
      <c r="K221">
        <v>6</v>
      </c>
      <c r="L221" s="7">
        <v>168836</v>
      </c>
      <c r="M221" s="8">
        <f>Table1_1[[#This Row],[Unit Cost]]*Table1_1[[#This Row],[Quantity]]</f>
        <v>898212</v>
      </c>
      <c r="N221" s="8">
        <f>Table1_1[[#This Row],[Unit Price]]*Table1_1[[#This Row],[Quantity]]*(100%-Table1_1[[#This Row],[% Discount]])</f>
        <v>962365.2</v>
      </c>
      <c r="O221" s="8">
        <f>Table1_1[[#This Row],[Sales]]-Table1_1[[#This Row],[Cogs]]</f>
        <v>64153.199999999953</v>
      </c>
      <c r="P221">
        <f>DAY(Table1_1[[#This Row],[Date]])</f>
        <v>8</v>
      </c>
      <c r="Q221" t="str">
        <f>TEXT(Table1_1[[#This Row],[Date]],"mmm")</f>
        <v>Aug</v>
      </c>
      <c r="R221">
        <f>YEAR(Table1_1[[#This Row],[Date]])</f>
        <v>2023</v>
      </c>
    </row>
    <row r="222" spans="1:18" x14ac:dyDescent="0.3">
      <c r="A222" s="3">
        <v>45147</v>
      </c>
      <c r="B222" t="s">
        <v>232</v>
      </c>
      <c r="C222" t="s">
        <v>742</v>
      </c>
      <c r="D222" t="s">
        <v>745</v>
      </c>
      <c r="E222" t="s">
        <v>748</v>
      </c>
      <c r="F222" t="s">
        <v>749</v>
      </c>
      <c r="G222" t="s">
        <v>755</v>
      </c>
      <c r="H222" t="s">
        <v>768</v>
      </c>
      <c r="I222" s="5">
        <v>0</v>
      </c>
      <c r="J222" s="7">
        <v>120500</v>
      </c>
      <c r="K222">
        <v>2</v>
      </c>
      <c r="L222" s="7">
        <v>142386</v>
      </c>
      <c r="M222" s="8">
        <f>Table1_1[[#This Row],[Unit Cost]]*Table1_1[[#This Row],[Quantity]]</f>
        <v>241000</v>
      </c>
      <c r="N222" s="8">
        <f>Table1_1[[#This Row],[Unit Price]]*Table1_1[[#This Row],[Quantity]]*(100%-Table1_1[[#This Row],[% Discount]])</f>
        <v>284772</v>
      </c>
      <c r="O222" s="8">
        <f>Table1_1[[#This Row],[Sales]]-Table1_1[[#This Row],[Cogs]]</f>
        <v>43772</v>
      </c>
      <c r="P222">
        <f>DAY(Table1_1[[#This Row],[Date]])</f>
        <v>9</v>
      </c>
      <c r="Q222" t="str">
        <f>TEXT(Table1_1[[#This Row],[Date]],"mmm")</f>
        <v>Aug</v>
      </c>
      <c r="R222">
        <f>YEAR(Table1_1[[#This Row],[Date]])</f>
        <v>2023</v>
      </c>
    </row>
    <row r="223" spans="1:18" x14ac:dyDescent="0.3">
      <c r="A223" s="3">
        <v>45148</v>
      </c>
      <c r="B223" t="s">
        <v>233</v>
      </c>
      <c r="C223" t="s">
        <v>743</v>
      </c>
      <c r="D223" t="s">
        <v>745</v>
      </c>
      <c r="E223" t="s">
        <v>748</v>
      </c>
      <c r="F223" t="s">
        <v>749</v>
      </c>
      <c r="G223" t="s">
        <v>756</v>
      </c>
      <c r="H223" t="s">
        <v>763</v>
      </c>
      <c r="I223" s="5">
        <v>0</v>
      </c>
      <c r="J223" s="7">
        <v>273266</v>
      </c>
      <c r="K223">
        <v>8</v>
      </c>
      <c r="L223" s="7">
        <v>326115</v>
      </c>
      <c r="M223" s="8">
        <f>Table1_1[[#This Row],[Unit Cost]]*Table1_1[[#This Row],[Quantity]]</f>
        <v>2186128</v>
      </c>
      <c r="N223" s="8">
        <f>Table1_1[[#This Row],[Unit Price]]*Table1_1[[#This Row],[Quantity]]*(100%-Table1_1[[#This Row],[% Discount]])</f>
        <v>2608920</v>
      </c>
      <c r="O223" s="8">
        <f>Table1_1[[#This Row],[Sales]]-Table1_1[[#This Row],[Cogs]]</f>
        <v>422792</v>
      </c>
      <c r="P223">
        <f>DAY(Table1_1[[#This Row],[Date]])</f>
        <v>10</v>
      </c>
      <c r="Q223" t="str">
        <f>TEXT(Table1_1[[#This Row],[Date]],"mmm")</f>
        <v>Aug</v>
      </c>
      <c r="R223">
        <f>YEAR(Table1_1[[#This Row],[Date]])</f>
        <v>2023</v>
      </c>
    </row>
    <row r="224" spans="1:18" x14ac:dyDescent="0.3">
      <c r="A224" s="3">
        <v>45149</v>
      </c>
      <c r="B224" t="s">
        <v>234</v>
      </c>
      <c r="C224" t="s">
        <v>743</v>
      </c>
      <c r="D224" t="s">
        <v>744</v>
      </c>
      <c r="E224" t="s">
        <v>746</v>
      </c>
      <c r="F224" t="s">
        <v>750</v>
      </c>
      <c r="G224" t="s">
        <v>755</v>
      </c>
      <c r="H224" t="s">
        <v>762</v>
      </c>
      <c r="I224" s="5">
        <v>0</v>
      </c>
      <c r="J224" s="7">
        <v>188581</v>
      </c>
      <c r="K224">
        <v>2</v>
      </c>
      <c r="L224" s="7">
        <v>210847</v>
      </c>
      <c r="M224" s="8">
        <f>Table1_1[[#This Row],[Unit Cost]]*Table1_1[[#This Row],[Quantity]]</f>
        <v>377162</v>
      </c>
      <c r="N224" s="8">
        <f>Table1_1[[#This Row],[Unit Price]]*Table1_1[[#This Row],[Quantity]]*(100%-Table1_1[[#This Row],[% Discount]])</f>
        <v>421694</v>
      </c>
      <c r="O224" s="8">
        <f>Table1_1[[#This Row],[Sales]]-Table1_1[[#This Row],[Cogs]]</f>
        <v>44532</v>
      </c>
      <c r="P224">
        <f>DAY(Table1_1[[#This Row],[Date]])</f>
        <v>11</v>
      </c>
      <c r="Q224" t="str">
        <f>TEXT(Table1_1[[#This Row],[Date]],"mmm")</f>
        <v>Aug</v>
      </c>
      <c r="R224">
        <f>YEAR(Table1_1[[#This Row],[Date]])</f>
        <v>2023</v>
      </c>
    </row>
    <row r="225" spans="1:18" x14ac:dyDescent="0.3">
      <c r="A225" s="3">
        <v>45150</v>
      </c>
      <c r="B225" t="s">
        <v>235</v>
      </c>
      <c r="C225" t="s">
        <v>743</v>
      </c>
      <c r="D225" t="s">
        <v>744</v>
      </c>
      <c r="E225" t="s">
        <v>748</v>
      </c>
      <c r="F225" t="s">
        <v>750</v>
      </c>
      <c r="G225" t="s">
        <v>756</v>
      </c>
      <c r="H225" t="s">
        <v>763</v>
      </c>
      <c r="I225" s="5">
        <v>0</v>
      </c>
      <c r="J225" s="7">
        <v>179891</v>
      </c>
      <c r="K225">
        <v>6</v>
      </c>
      <c r="L225" s="7">
        <v>213560</v>
      </c>
      <c r="M225" s="8">
        <f>Table1_1[[#This Row],[Unit Cost]]*Table1_1[[#This Row],[Quantity]]</f>
        <v>1079346</v>
      </c>
      <c r="N225" s="8">
        <f>Table1_1[[#This Row],[Unit Price]]*Table1_1[[#This Row],[Quantity]]*(100%-Table1_1[[#This Row],[% Discount]])</f>
        <v>1281360</v>
      </c>
      <c r="O225" s="8">
        <f>Table1_1[[#This Row],[Sales]]-Table1_1[[#This Row],[Cogs]]</f>
        <v>202014</v>
      </c>
      <c r="P225">
        <f>DAY(Table1_1[[#This Row],[Date]])</f>
        <v>12</v>
      </c>
      <c r="Q225" t="str">
        <f>TEXT(Table1_1[[#This Row],[Date]],"mmm")</f>
        <v>Aug</v>
      </c>
      <c r="R225">
        <f>YEAR(Table1_1[[#This Row],[Date]])</f>
        <v>2023</v>
      </c>
    </row>
    <row r="226" spans="1:18" x14ac:dyDescent="0.3">
      <c r="A226" s="3">
        <v>45151</v>
      </c>
      <c r="B226" t="s">
        <v>236</v>
      </c>
      <c r="C226" t="s">
        <v>743</v>
      </c>
      <c r="D226" t="s">
        <v>744</v>
      </c>
      <c r="E226" t="s">
        <v>748</v>
      </c>
      <c r="F226" t="s">
        <v>749</v>
      </c>
      <c r="G226" t="s">
        <v>753</v>
      </c>
      <c r="H226" t="s">
        <v>759</v>
      </c>
      <c r="I226" s="5">
        <v>0</v>
      </c>
      <c r="J226" s="7">
        <v>344357</v>
      </c>
      <c r="K226">
        <v>1</v>
      </c>
      <c r="L226" s="7">
        <v>378860</v>
      </c>
      <c r="M226" s="8">
        <f>Table1_1[[#This Row],[Unit Cost]]*Table1_1[[#This Row],[Quantity]]</f>
        <v>344357</v>
      </c>
      <c r="N226" s="8">
        <f>Table1_1[[#This Row],[Unit Price]]*Table1_1[[#This Row],[Quantity]]*(100%-Table1_1[[#This Row],[% Discount]])</f>
        <v>378860</v>
      </c>
      <c r="O226" s="8">
        <f>Table1_1[[#This Row],[Sales]]-Table1_1[[#This Row],[Cogs]]</f>
        <v>34503</v>
      </c>
      <c r="P226">
        <f>DAY(Table1_1[[#This Row],[Date]])</f>
        <v>13</v>
      </c>
      <c r="Q226" t="str">
        <f>TEXT(Table1_1[[#This Row],[Date]],"mmm")</f>
        <v>Aug</v>
      </c>
      <c r="R226">
        <f>YEAR(Table1_1[[#This Row],[Date]])</f>
        <v>2023</v>
      </c>
    </row>
    <row r="227" spans="1:18" x14ac:dyDescent="0.3">
      <c r="A227" s="3">
        <v>45152</v>
      </c>
      <c r="B227" t="s">
        <v>237</v>
      </c>
      <c r="C227" t="s">
        <v>743</v>
      </c>
      <c r="D227" t="s">
        <v>745</v>
      </c>
      <c r="E227" t="s">
        <v>747</v>
      </c>
      <c r="F227" t="s">
        <v>749</v>
      </c>
      <c r="G227" t="s">
        <v>754</v>
      </c>
      <c r="H227" t="s">
        <v>761</v>
      </c>
      <c r="I227" s="5">
        <v>0</v>
      </c>
      <c r="J227" s="7">
        <v>88865</v>
      </c>
      <c r="K227">
        <v>6</v>
      </c>
      <c r="L227" s="7">
        <v>98295</v>
      </c>
      <c r="M227" s="8">
        <f>Table1_1[[#This Row],[Unit Cost]]*Table1_1[[#This Row],[Quantity]]</f>
        <v>533190</v>
      </c>
      <c r="N227" s="8">
        <f>Table1_1[[#This Row],[Unit Price]]*Table1_1[[#This Row],[Quantity]]*(100%-Table1_1[[#This Row],[% Discount]])</f>
        <v>589770</v>
      </c>
      <c r="O227" s="8">
        <f>Table1_1[[#This Row],[Sales]]-Table1_1[[#This Row],[Cogs]]</f>
        <v>56580</v>
      </c>
      <c r="P227">
        <f>DAY(Table1_1[[#This Row],[Date]])</f>
        <v>14</v>
      </c>
      <c r="Q227" t="str">
        <f>TEXT(Table1_1[[#This Row],[Date]],"mmm")</f>
        <v>Aug</v>
      </c>
      <c r="R227">
        <f>YEAR(Table1_1[[#This Row],[Date]])</f>
        <v>2023</v>
      </c>
    </row>
    <row r="228" spans="1:18" x14ac:dyDescent="0.3">
      <c r="A228" s="3">
        <v>45153</v>
      </c>
      <c r="B228" t="s">
        <v>238</v>
      </c>
      <c r="C228" t="s">
        <v>743</v>
      </c>
      <c r="D228" t="s">
        <v>745</v>
      </c>
      <c r="E228" t="s">
        <v>747</v>
      </c>
      <c r="F228" t="s">
        <v>751</v>
      </c>
      <c r="G228" t="s">
        <v>756</v>
      </c>
      <c r="H228" t="s">
        <v>769</v>
      </c>
      <c r="I228" s="5">
        <v>0</v>
      </c>
      <c r="J228" s="7">
        <v>176426</v>
      </c>
      <c r="K228">
        <v>2</v>
      </c>
      <c r="L228" s="7">
        <v>198912</v>
      </c>
      <c r="M228" s="8">
        <f>Table1_1[[#This Row],[Unit Cost]]*Table1_1[[#This Row],[Quantity]]</f>
        <v>352852</v>
      </c>
      <c r="N228" s="8">
        <f>Table1_1[[#This Row],[Unit Price]]*Table1_1[[#This Row],[Quantity]]*(100%-Table1_1[[#This Row],[% Discount]])</f>
        <v>397824</v>
      </c>
      <c r="O228" s="8">
        <f>Table1_1[[#This Row],[Sales]]-Table1_1[[#This Row],[Cogs]]</f>
        <v>44972</v>
      </c>
      <c r="P228">
        <f>DAY(Table1_1[[#This Row],[Date]])</f>
        <v>15</v>
      </c>
      <c r="Q228" t="str">
        <f>TEXT(Table1_1[[#This Row],[Date]],"mmm")</f>
        <v>Aug</v>
      </c>
      <c r="R228">
        <f>YEAR(Table1_1[[#This Row],[Date]])</f>
        <v>2023</v>
      </c>
    </row>
    <row r="229" spans="1:18" x14ac:dyDescent="0.3">
      <c r="A229" s="3">
        <v>45154</v>
      </c>
      <c r="B229" t="s">
        <v>239</v>
      </c>
      <c r="C229" t="s">
        <v>743</v>
      </c>
      <c r="D229" t="s">
        <v>745</v>
      </c>
      <c r="E229" t="s">
        <v>748</v>
      </c>
      <c r="F229" t="s">
        <v>751</v>
      </c>
      <c r="G229" t="s">
        <v>757</v>
      </c>
      <c r="H229" t="s">
        <v>771</v>
      </c>
      <c r="I229" s="5">
        <v>0</v>
      </c>
      <c r="J229" s="7">
        <v>81094</v>
      </c>
      <c r="K229">
        <v>8</v>
      </c>
      <c r="L229" s="7">
        <v>90616</v>
      </c>
      <c r="M229" s="8">
        <f>Table1_1[[#This Row],[Unit Cost]]*Table1_1[[#This Row],[Quantity]]</f>
        <v>648752</v>
      </c>
      <c r="N229" s="8">
        <f>Table1_1[[#This Row],[Unit Price]]*Table1_1[[#This Row],[Quantity]]*(100%-Table1_1[[#This Row],[% Discount]])</f>
        <v>724928</v>
      </c>
      <c r="O229" s="8">
        <f>Table1_1[[#This Row],[Sales]]-Table1_1[[#This Row],[Cogs]]</f>
        <v>76176</v>
      </c>
      <c r="P229">
        <f>DAY(Table1_1[[#This Row],[Date]])</f>
        <v>16</v>
      </c>
      <c r="Q229" t="str">
        <f>TEXT(Table1_1[[#This Row],[Date]],"mmm")</f>
        <v>Aug</v>
      </c>
      <c r="R229">
        <f>YEAR(Table1_1[[#This Row],[Date]])</f>
        <v>2023</v>
      </c>
    </row>
    <row r="230" spans="1:18" x14ac:dyDescent="0.3">
      <c r="A230" s="3">
        <v>45155</v>
      </c>
      <c r="B230" t="s">
        <v>240</v>
      </c>
      <c r="C230" t="s">
        <v>743</v>
      </c>
      <c r="D230" t="s">
        <v>745</v>
      </c>
      <c r="E230" t="s">
        <v>748</v>
      </c>
      <c r="F230" t="s">
        <v>750</v>
      </c>
      <c r="G230" t="s">
        <v>753</v>
      </c>
      <c r="H230" t="s">
        <v>773</v>
      </c>
      <c r="I230" s="5">
        <v>0</v>
      </c>
      <c r="J230" s="7">
        <v>233692</v>
      </c>
      <c r="K230">
        <v>5</v>
      </c>
      <c r="L230" s="7">
        <v>278215</v>
      </c>
      <c r="M230" s="8">
        <f>Table1_1[[#This Row],[Unit Cost]]*Table1_1[[#This Row],[Quantity]]</f>
        <v>1168460</v>
      </c>
      <c r="N230" s="8">
        <f>Table1_1[[#This Row],[Unit Price]]*Table1_1[[#This Row],[Quantity]]*(100%-Table1_1[[#This Row],[% Discount]])</f>
        <v>1391075</v>
      </c>
      <c r="O230" s="8">
        <f>Table1_1[[#This Row],[Sales]]-Table1_1[[#This Row],[Cogs]]</f>
        <v>222615</v>
      </c>
      <c r="P230">
        <f>DAY(Table1_1[[#This Row],[Date]])</f>
        <v>17</v>
      </c>
      <c r="Q230" t="str">
        <f>TEXT(Table1_1[[#This Row],[Date]],"mmm")</f>
        <v>Aug</v>
      </c>
      <c r="R230">
        <f>YEAR(Table1_1[[#This Row],[Date]])</f>
        <v>2023</v>
      </c>
    </row>
    <row r="231" spans="1:18" x14ac:dyDescent="0.3">
      <c r="A231" s="3">
        <v>45156</v>
      </c>
      <c r="B231" t="s">
        <v>241</v>
      </c>
      <c r="C231" t="s">
        <v>743</v>
      </c>
      <c r="D231" t="s">
        <v>745</v>
      </c>
      <c r="E231" t="s">
        <v>746</v>
      </c>
      <c r="F231" t="s">
        <v>749</v>
      </c>
      <c r="G231" t="s">
        <v>753</v>
      </c>
      <c r="H231" t="s">
        <v>759</v>
      </c>
      <c r="I231" s="5">
        <v>0</v>
      </c>
      <c r="J231" s="7">
        <v>382750</v>
      </c>
      <c r="K231">
        <v>1</v>
      </c>
      <c r="L231" s="7">
        <v>421337</v>
      </c>
      <c r="M231" s="8">
        <f>Table1_1[[#This Row],[Unit Cost]]*Table1_1[[#This Row],[Quantity]]</f>
        <v>382750</v>
      </c>
      <c r="N231" s="8">
        <f>Table1_1[[#This Row],[Unit Price]]*Table1_1[[#This Row],[Quantity]]*(100%-Table1_1[[#This Row],[% Discount]])</f>
        <v>421337</v>
      </c>
      <c r="O231" s="8">
        <f>Table1_1[[#This Row],[Sales]]-Table1_1[[#This Row],[Cogs]]</f>
        <v>38587</v>
      </c>
      <c r="P231">
        <f>DAY(Table1_1[[#This Row],[Date]])</f>
        <v>18</v>
      </c>
      <c r="Q231" t="str">
        <f>TEXT(Table1_1[[#This Row],[Date]],"mmm")</f>
        <v>Aug</v>
      </c>
      <c r="R231">
        <f>YEAR(Table1_1[[#This Row],[Date]])</f>
        <v>2023</v>
      </c>
    </row>
    <row r="232" spans="1:18" x14ac:dyDescent="0.3">
      <c r="A232" s="3">
        <v>45157</v>
      </c>
      <c r="B232" t="s">
        <v>242</v>
      </c>
      <c r="C232" t="s">
        <v>743</v>
      </c>
      <c r="D232" t="s">
        <v>744</v>
      </c>
      <c r="E232" t="s">
        <v>748</v>
      </c>
      <c r="F232" t="s">
        <v>751</v>
      </c>
      <c r="G232" t="s">
        <v>754</v>
      </c>
      <c r="H232" t="s">
        <v>775</v>
      </c>
      <c r="I232" s="5">
        <v>0</v>
      </c>
      <c r="J232" s="7">
        <v>66379</v>
      </c>
      <c r="K232">
        <v>6</v>
      </c>
      <c r="L232" s="7">
        <v>73828</v>
      </c>
      <c r="M232" s="8">
        <f>Table1_1[[#This Row],[Unit Cost]]*Table1_1[[#This Row],[Quantity]]</f>
        <v>398274</v>
      </c>
      <c r="N232" s="8">
        <f>Table1_1[[#This Row],[Unit Price]]*Table1_1[[#This Row],[Quantity]]*(100%-Table1_1[[#This Row],[% Discount]])</f>
        <v>442968</v>
      </c>
      <c r="O232" s="8">
        <f>Table1_1[[#This Row],[Sales]]-Table1_1[[#This Row],[Cogs]]</f>
        <v>44694</v>
      </c>
      <c r="P232">
        <f>DAY(Table1_1[[#This Row],[Date]])</f>
        <v>19</v>
      </c>
      <c r="Q232" t="str">
        <f>TEXT(Table1_1[[#This Row],[Date]],"mmm")</f>
        <v>Aug</v>
      </c>
      <c r="R232">
        <f>YEAR(Table1_1[[#This Row],[Date]])</f>
        <v>2023</v>
      </c>
    </row>
    <row r="233" spans="1:18" x14ac:dyDescent="0.3">
      <c r="A233" s="3">
        <v>45158</v>
      </c>
      <c r="B233" t="s">
        <v>243</v>
      </c>
      <c r="C233" t="s">
        <v>743</v>
      </c>
      <c r="D233" t="s">
        <v>745</v>
      </c>
      <c r="E233" t="s">
        <v>748</v>
      </c>
      <c r="F233" t="s">
        <v>751</v>
      </c>
      <c r="G233" t="s">
        <v>755</v>
      </c>
      <c r="H233" t="s">
        <v>762</v>
      </c>
      <c r="I233" s="5">
        <v>0</v>
      </c>
      <c r="J233" s="7">
        <v>88498</v>
      </c>
      <c r="K233">
        <v>4</v>
      </c>
      <c r="L233" s="7">
        <v>105538</v>
      </c>
      <c r="M233" s="8">
        <f>Table1_1[[#This Row],[Unit Cost]]*Table1_1[[#This Row],[Quantity]]</f>
        <v>353992</v>
      </c>
      <c r="N233" s="8">
        <f>Table1_1[[#This Row],[Unit Price]]*Table1_1[[#This Row],[Quantity]]*(100%-Table1_1[[#This Row],[% Discount]])</f>
        <v>422152</v>
      </c>
      <c r="O233" s="8">
        <f>Table1_1[[#This Row],[Sales]]-Table1_1[[#This Row],[Cogs]]</f>
        <v>68160</v>
      </c>
      <c r="P233">
        <f>DAY(Table1_1[[#This Row],[Date]])</f>
        <v>20</v>
      </c>
      <c r="Q233" t="str">
        <f>TEXT(Table1_1[[#This Row],[Date]],"mmm")</f>
        <v>Aug</v>
      </c>
      <c r="R233">
        <f>YEAR(Table1_1[[#This Row],[Date]])</f>
        <v>2023</v>
      </c>
    </row>
    <row r="234" spans="1:18" x14ac:dyDescent="0.3">
      <c r="A234" s="3">
        <v>45159</v>
      </c>
      <c r="B234" t="s">
        <v>244</v>
      </c>
      <c r="C234" t="s">
        <v>743</v>
      </c>
      <c r="D234" t="s">
        <v>744</v>
      </c>
      <c r="E234" t="s">
        <v>748</v>
      </c>
      <c r="F234" t="s">
        <v>749</v>
      </c>
      <c r="G234" t="s">
        <v>754</v>
      </c>
      <c r="H234" t="s">
        <v>761</v>
      </c>
      <c r="I234" s="5">
        <v>0</v>
      </c>
      <c r="J234" s="7">
        <v>83669</v>
      </c>
      <c r="K234">
        <v>7</v>
      </c>
      <c r="L234" s="7">
        <v>94972</v>
      </c>
      <c r="M234" s="8">
        <f>Table1_1[[#This Row],[Unit Cost]]*Table1_1[[#This Row],[Quantity]]</f>
        <v>585683</v>
      </c>
      <c r="N234" s="8">
        <f>Table1_1[[#This Row],[Unit Price]]*Table1_1[[#This Row],[Quantity]]*(100%-Table1_1[[#This Row],[% Discount]])</f>
        <v>664804</v>
      </c>
      <c r="O234" s="8">
        <f>Table1_1[[#This Row],[Sales]]-Table1_1[[#This Row],[Cogs]]</f>
        <v>79121</v>
      </c>
      <c r="P234">
        <f>DAY(Table1_1[[#This Row],[Date]])</f>
        <v>21</v>
      </c>
      <c r="Q234" t="str">
        <f>TEXT(Table1_1[[#This Row],[Date]],"mmm")</f>
        <v>Aug</v>
      </c>
      <c r="R234">
        <f>YEAR(Table1_1[[#This Row],[Date]])</f>
        <v>2023</v>
      </c>
    </row>
    <row r="235" spans="1:18" x14ac:dyDescent="0.3">
      <c r="A235" s="3">
        <v>45160</v>
      </c>
      <c r="B235" t="s">
        <v>245</v>
      </c>
      <c r="C235" t="s">
        <v>743</v>
      </c>
      <c r="D235" t="s">
        <v>744</v>
      </c>
      <c r="E235" t="s">
        <v>746</v>
      </c>
      <c r="F235" t="s">
        <v>750</v>
      </c>
      <c r="G235" t="s">
        <v>753</v>
      </c>
      <c r="H235" t="s">
        <v>773</v>
      </c>
      <c r="I235" s="5">
        <v>0</v>
      </c>
      <c r="J235" s="7">
        <v>362578</v>
      </c>
      <c r="K235">
        <v>8</v>
      </c>
      <c r="L235" s="7">
        <v>429688</v>
      </c>
      <c r="M235" s="8">
        <f>Table1_1[[#This Row],[Unit Cost]]*Table1_1[[#This Row],[Quantity]]</f>
        <v>2900624</v>
      </c>
      <c r="N235" s="8">
        <f>Table1_1[[#This Row],[Unit Price]]*Table1_1[[#This Row],[Quantity]]*(100%-Table1_1[[#This Row],[% Discount]])</f>
        <v>3437504</v>
      </c>
      <c r="O235" s="8">
        <f>Table1_1[[#This Row],[Sales]]-Table1_1[[#This Row],[Cogs]]</f>
        <v>536880</v>
      </c>
      <c r="P235">
        <f>DAY(Table1_1[[#This Row],[Date]])</f>
        <v>22</v>
      </c>
      <c r="Q235" t="str">
        <f>TEXT(Table1_1[[#This Row],[Date]],"mmm")</f>
        <v>Aug</v>
      </c>
      <c r="R235">
        <f>YEAR(Table1_1[[#This Row],[Date]])</f>
        <v>2023</v>
      </c>
    </row>
    <row r="236" spans="1:18" x14ac:dyDescent="0.3">
      <c r="A236" s="3">
        <v>45161</v>
      </c>
      <c r="B236" t="s">
        <v>61</v>
      </c>
      <c r="C236" t="s">
        <v>743</v>
      </c>
      <c r="D236" t="s">
        <v>744</v>
      </c>
      <c r="E236" t="s">
        <v>748</v>
      </c>
      <c r="F236" t="s">
        <v>749</v>
      </c>
      <c r="G236" t="s">
        <v>756</v>
      </c>
      <c r="H236" t="s">
        <v>769</v>
      </c>
      <c r="I236" s="5">
        <v>0</v>
      </c>
      <c r="J236" s="7">
        <v>144542</v>
      </c>
      <c r="K236">
        <v>2</v>
      </c>
      <c r="L236" s="7">
        <v>175491</v>
      </c>
      <c r="M236" s="8">
        <f>Table1_1[[#This Row],[Unit Cost]]*Table1_1[[#This Row],[Quantity]]</f>
        <v>289084</v>
      </c>
      <c r="N236" s="8">
        <f>Table1_1[[#This Row],[Unit Price]]*Table1_1[[#This Row],[Quantity]]*(100%-Table1_1[[#This Row],[% Discount]])</f>
        <v>350982</v>
      </c>
      <c r="O236" s="8">
        <f>Table1_1[[#This Row],[Sales]]-Table1_1[[#This Row],[Cogs]]</f>
        <v>61898</v>
      </c>
      <c r="P236">
        <f>DAY(Table1_1[[#This Row],[Date]])</f>
        <v>23</v>
      </c>
      <c r="Q236" t="str">
        <f>TEXT(Table1_1[[#This Row],[Date]],"mmm")</f>
        <v>Aug</v>
      </c>
      <c r="R236">
        <f>YEAR(Table1_1[[#This Row],[Date]])</f>
        <v>2023</v>
      </c>
    </row>
    <row r="237" spans="1:18" x14ac:dyDescent="0.3">
      <c r="A237" s="3">
        <v>45162</v>
      </c>
      <c r="B237" t="s">
        <v>246</v>
      </c>
      <c r="C237" t="s">
        <v>742</v>
      </c>
      <c r="D237" t="s">
        <v>745</v>
      </c>
      <c r="E237" t="s">
        <v>746</v>
      </c>
      <c r="F237" t="s">
        <v>751</v>
      </c>
      <c r="G237" t="s">
        <v>756</v>
      </c>
      <c r="H237" t="s">
        <v>765</v>
      </c>
      <c r="I237" s="5">
        <v>0</v>
      </c>
      <c r="J237" s="7">
        <v>120166</v>
      </c>
      <c r="K237">
        <v>7</v>
      </c>
      <c r="L237" s="7">
        <v>144630</v>
      </c>
      <c r="M237" s="8">
        <f>Table1_1[[#This Row],[Unit Cost]]*Table1_1[[#This Row],[Quantity]]</f>
        <v>841162</v>
      </c>
      <c r="N237" s="8">
        <f>Table1_1[[#This Row],[Unit Price]]*Table1_1[[#This Row],[Quantity]]*(100%-Table1_1[[#This Row],[% Discount]])</f>
        <v>1012410</v>
      </c>
      <c r="O237" s="8">
        <f>Table1_1[[#This Row],[Sales]]-Table1_1[[#This Row],[Cogs]]</f>
        <v>171248</v>
      </c>
      <c r="P237">
        <f>DAY(Table1_1[[#This Row],[Date]])</f>
        <v>24</v>
      </c>
      <c r="Q237" t="str">
        <f>TEXT(Table1_1[[#This Row],[Date]],"mmm")</f>
        <v>Aug</v>
      </c>
      <c r="R237">
        <f>YEAR(Table1_1[[#This Row],[Date]])</f>
        <v>2023</v>
      </c>
    </row>
    <row r="238" spans="1:18" x14ac:dyDescent="0.3">
      <c r="A238" s="3">
        <v>45163</v>
      </c>
      <c r="B238" t="s">
        <v>247</v>
      </c>
      <c r="C238" t="s">
        <v>743</v>
      </c>
      <c r="D238" t="s">
        <v>744</v>
      </c>
      <c r="E238" t="s">
        <v>747</v>
      </c>
      <c r="F238" t="s">
        <v>750</v>
      </c>
      <c r="G238" t="s">
        <v>752</v>
      </c>
      <c r="H238" t="s">
        <v>772</v>
      </c>
      <c r="I238" s="5">
        <v>0</v>
      </c>
      <c r="J238" s="7">
        <v>51833</v>
      </c>
      <c r="K238">
        <v>6</v>
      </c>
      <c r="L238" s="7">
        <v>57251</v>
      </c>
      <c r="M238" s="8">
        <f>Table1_1[[#This Row],[Unit Cost]]*Table1_1[[#This Row],[Quantity]]</f>
        <v>310998</v>
      </c>
      <c r="N238" s="8">
        <f>Table1_1[[#This Row],[Unit Price]]*Table1_1[[#This Row],[Quantity]]*(100%-Table1_1[[#This Row],[% Discount]])</f>
        <v>343506</v>
      </c>
      <c r="O238" s="8">
        <f>Table1_1[[#This Row],[Sales]]-Table1_1[[#This Row],[Cogs]]</f>
        <v>32508</v>
      </c>
      <c r="P238">
        <f>DAY(Table1_1[[#This Row],[Date]])</f>
        <v>25</v>
      </c>
      <c r="Q238" t="str">
        <f>TEXT(Table1_1[[#This Row],[Date]],"mmm")</f>
        <v>Aug</v>
      </c>
      <c r="R238">
        <f>YEAR(Table1_1[[#This Row],[Date]])</f>
        <v>2023</v>
      </c>
    </row>
    <row r="239" spans="1:18" x14ac:dyDescent="0.3">
      <c r="A239" s="3">
        <v>45164</v>
      </c>
      <c r="B239" t="s">
        <v>248</v>
      </c>
      <c r="C239" t="s">
        <v>742</v>
      </c>
      <c r="D239" t="s">
        <v>744</v>
      </c>
      <c r="E239" t="s">
        <v>747</v>
      </c>
      <c r="F239" t="s">
        <v>751</v>
      </c>
      <c r="G239" t="s">
        <v>752</v>
      </c>
      <c r="H239" t="s">
        <v>770</v>
      </c>
      <c r="I239" s="5">
        <v>0</v>
      </c>
      <c r="J239" s="7">
        <v>147170</v>
      </c>
      <c r="K239">
        <v>5</v>
      </c>
      <c r="L239" s="7">
        <v>164755</v>
      </c>
      <c r="M239" s="8">
        <f>Table1_1[[#This Row],[Unit Cost]]*Table1_1[[#This Row],[Quantity]]</f>
        <v>735850</v>
      </c>
      <c r="N239" s="8">
        <f>Table1_1[[#This Row],[Unit Price]]*Table1_1[[#This Row],[Quantity]]*(100%-Table1_1[[#This Row],[% Discount]])</f>
        <v>823775</v>
      </c>
      <c r="O239" s="8">
        <f>Table1_1[[#This Row],[Sales]]-Table1_1[[#This Row],[Cogs]]</f>
        <v>87925</v>
      </c>
      <c r="P239">
        <f>DAY(Table1_1[[#This Row],[Date]])</f>
        <v>26</v>
      </c>
      <c r="Q239" t="str">
        <f>TEXT(Table1_1[[#This Row],[Date]],"mmm")</f>
        <v>Aug</v>
      </c>
      <c r="R239">
        <f>YEAR(Table1_1[[#This Row],[Date]])</f>
        <v>2023</v>
      </c>
    </row>
    <row r="240" spans="1:18" x14ac:dyDescent="0.3">
      <c r="A240" s="3">
        <v>45165</v>
      </c>
      <c r="B240" t="s">
        <v>249</v>
      </c>
      <c r="C240" t="s">
        <v>742</v>
      </c>
      <c r="D240" t="s">
        <v>744</v>
      </c>
      <c r="E240" t="s">
        <v>748</v>
      </c>
      <c r="F240" t="s">
        <v>750</v>
      </c>
      <c r="G240" t="s">
        <v>754</v>
      </c>
      <c r="H240" t="s">
        <v>767</v>
      </c>
      <c r="I240" s="5">
        <v>0</v>
      </c>
      <c r="J240" s="7">
        <v>41383</v>
      </c>
      <c r="K240">
        <v>6</v>
      </c>
      <c r="L240" s="7">
        <v>46568</v>
      </c>
      <c r="M240" s="8">
        <f>Table1_1[[#This Row],[Unit Cost]]*Table1_1[[#This Row],[Quantity]]</f>
        <v>248298</v>
      </c>
      <c r="N240" s="8">
        <f>Table1_1[[#This Row],[Unit Price]]*Table1_1[[#This Row],[Quantity]]*(100%-Table1_1[[#This Row],[% Discount]])</f>
        <v>279408</v>
      </c>
      <c r="O240" s="8">
        <f>Table1_1[[#This Row],[Sales]]-Table1_1[[#This Row],[Cogs]]</f>
        <v>31110</v>
      </c>
      <c r="P240">
        <f>DAY(Table1_1[[#This Row],[Date]])</f>
        <v>27</v>
      </c>
      <c r="Q240" t="str">
        <f>TEXT(Table1_1[[#This Row],[Date]],"mmm")</f>
        <v>Aug</v>
      </c>
      <c r="R240">
        <f>YEAR(Table1_1[[#This Row],[Date]])</f>
        <v>2023</v>
      </c>
    </row>
    <row r="241" spans="1:18" x14ac:dyDescent="0.3">
      <c r="A241" s="3">
        <v>45166</v>
      </c>
      <c r="B241" t="s">
        <v>250</v>
      </c>
      <c r="C241" t="s">
        <v>742</v>
      </c>
      <c r="D241" t="s">
        <v>744</v>
      </c>
      <c r="E241" t="s">
        <v>746</v>
      </c>
      <c r="F241" t="s">
        <v>751</v>
      </c>
      <c r="G241" t="s">
        <v>756</v>
      </c>
      <c r="H241" t="s">
        <v>769</v>
      </c>
      <c r="I241" s="5">
        <v>0</v>
      </c>
      <c r="J241" s="7">
        <v>148019</v>
      </c>
      <c r="K241">
        <v>6</v>
      </c>
      <c r="L241" s="7">
        <v>164074</v>
      </c>
      <c r="M241" s="8">
        <f>Table1_1[[#This Row],[Unit Cost]]*Table1_1[[#This Row],[Quantity]]</f>
        <v>888114</v>
      </c>
      <c r="N241" s="8">
        <f>Table1_1[[#This Row],[Unit Price]]*Table1_1[[#This Row],[Quantity]]*(100%-Table1_1[[#This Row],[% Discount]])</f>
        <v>984444</v>
      </c>
      <c r="O241" s="8">
        <f>Table1_1[[#This Row],[Sales]]-Table1_1[[#This Row],[Cogs]]</f>
        <v>96330</v>
      </c>
      <c r="P241">
        <f>DAY(Table1_1[[#This Row],[Date]])</f>
        <v>28</v>
      </c>
      <c r="Q241" t="str">
        <f>TEXT(Table1_1[[#This Row],[Date]],"mmm")</f>
        <v>Aug</v>
      </c>
      <c r="R241">
        <f>YEAR(Table1_1[[#This Row],[Date]])</f>
        <v>2023</v>
      </c>
    </row>
    <row r="242" spans="1:18" x14ac:dyDescent="0.3">
      <c r="A242" s="3">
        <v>45167</v>
      </c>
      <c r="B242" t="s">
        <v>251</v>
      </c>
      <c r="C242" t="s">
        <v>742</v>
      </c>
      <c r="D242" t="s">
        <v>745</v>
      </c>
      <c r="E242" t="s">
        <v>748</v>
      </c>
      <c r="F242" t="s">
        <v>750</v>
      </c>
      <c r="G242" t="s">
        <v>753</v>
      </c>
      <c r="H242" t="s">
        <v>759</v>
      </c>
      <c r="I242" s="5">
        <v>0</v>
      </c>
      <c r="J242" s="7">
        <v>268712</v>
      </c>
      <c r="K242">
        <v>6</v>
      </c>
      <c r="L242" s="7">
        <v>316347</v>
      </c>
      <c r="M242" s="8">
        <f>Table1_1[[#This Row],[Unit Cost]]*Table1_1[[#This Row],[Quantity]]</f>
        <v>1612272</v>
      </c>
      <c r="N242" s="8">
        <f>Table1_1[[#This Row],[Unit Price]]*Table1_1[[#This Row],[Quantity]]*(100%-Table1_1[[#This Row],[% Discount]])</f>
        <v>1898082</v>
      </c>
      <c r="O242" s="8">
        <f>Table1_1[[#This Row],[Sales]]-Table1_1[[#This Row],[Cogs]]</f>
        <v>285810</v>
      </c>
      <c r="P242">
        <f>DAY(Table1_1[[#This Row],[Date]])</f>
        <v>29</v>
      </c>
      <c r="Q242" t="str">
        <f>TEXT(Table1_1[[#This Row],[Date]],"mmm")</f>
        <v>Aug</v>
      </c>
      <c r="R242">
        <f>YEAR(Table1_1[[#This Row],[Date]])</f>
        <v>2023</v>
      </c>
    </row>
    <row r="243" spans="1:18" x14ac:dyDescent="0.3">
      <c r="A243" s="3">
        <v>45168</v>
      </c>
      <c r="B243" t="s">
        <v>252</v>
      </c>
      <c r="C243" t="s">
        <v>743</v>
      </c>
      <c r="D243" t="s">
        <v>745</v>
      </c>
      <c r="E243" t="s">
        <v>748</v>
      </c>
      <c r="F243" t="s">
        <v>749</v>
      </c>
      <c r="G243" t="s">
        <v>755</v>
      </c>
      <c r="H243" t="s">
        <v>762</v>
      </c>
      <c r="I243" s="5">
        <v>0</v>
      </c>
      <c r="J243" s="7">
        <v>126465</v>
      </c>
      <c r="K243">
        <v>3</v>
      </c>
      <c r="L243" s="7">
        <v>150919</v>
      </c>
      <c r="M243" s="8">
        <f>Table1_1[[#This Row],[Unit Cost]]*Table1_1[[#This Row],[Quantity]]</f>
        <v>379395</v>
      </c>
      <c r="N243" s="8">
        <f>Table1_1[[#This Row],[Unit Price]]*Table1_1[[#This Row],[Quantity]]*(100%-Table1_1[[#This Row],[% Discount]])</f>
        <v>452757</v>
      </c>
      <c r="O243" s="8">
        <f>Table1_1[[#This Row],[Sales]]-Table1_1[[#This Row],[Cogs]]</f>
        <v>73362</v>
      </c>
      <c r="P243">
        <f>DAY(Table1_1[[#This Row],[Date]])</f>
        <v>30</v>
      </c>
      <c r="Q243" t="str">
        <f>TEXT(Table1_1[[#This Row],[Date]],"mmm")</f>
        <v>Aug</v>
      </c>
      <c r="R243">
        <f>YEAR(Table1_1[[#This Row],[Date]])</f>
        <v>2023</v>
      </c>
    </row>
    <row r="244" spans="1:18" x14ac:dyDescent="0.3">
      <c r="A244" s="3">
        <v>45169</v>
      </c>
      <c r="B244" t="s">
        <v>253</v>
      </c>
      <c r="C244" t="s">
        <v>743</v>
      </c>
      <c r="D244" t="s">
        <v>745</v>
      </c>
      <c r="E244" t="s">
        <v>748</v>
      </c>
      <c r="F244" t="s">
        <v>751</v>
      </c>
      <c r="G244" t="s">
        <v>752</v>
      </c>
      <c r="H244" t="s">
        <v>758</v>
      </c>
      <c r="I244" s="5">
        <v>0</v>
      </c>
      <c r="J244" s="7">
        <v>192638</v>
      </c>
      <c r="K244">
        <v>5</v>
      </c>
      <c r="L244" s="7">
        <v>214900</v>
      </c>
      <c r="M244" s="8">
        <f>Table1_1[[#This Row],[Unit Cost]]*Table1_1[[#This Row],[Quantity]]</f>
        <v>963190</v>
      </c>
      <c r="N244" s="8">
        <f>Table1_1[[#This Row],[Unit Price]]*Table1_1[[#This Row],[Quantity]]*(100%-Table1_1[[#This Row],[% Discount]])</f>
        <v>1074500</v>
      </c>
      <c r="O244" s="8">
        <f>Table1_1[[#This Row],[Sales]]-Table1_1[[#This Row],[Cogs]]</f>
        <v>111310</v>
      </c>
      <c r="P244">
        <f>DAY(Table1_1[[#This Row],[Date]])</f>
        <v>31</v>
      </c>
      <c r="Q244" t="str">
        <f>TEXT(Table1_1[[#This Row],[Date]],"mmm")</f>
        <v>Aug</v>
      </c>
      <c r="R244">
        <f>YEAR(Table1_1[[#This Row],[Date]])</f>
        <v>2023</v>
      </c>
    </row>
    <row r="245" spans="1:18" x14ac:dyDescent="0.3">
      <c r="A245" s="3">
        <v>45170</v>
      </c>
      <c r="B245" t="s">
        <v>254</v>
      </c>
      <c r="C245" t="s">
        <v>743</v>
      </c>
      <c r="D245" t="s">
        <v>744</v>
      </c>
      <c r="E245" t="s">
        <v>748</v>
      </c>
      <c r="F245" t="s">
        <v>751</v>
      </c>
      <c r="G245" t="s">
        <v>755</v>
      </c>
      <c r="H245" t="s">
        <v>764</v>
      </c>
      <c r="I245" s="5">
        <v>0</v>
      </c>
      <c r="J245" s="7">
        <v>116819</v>
      </c>
      <c r="K245">
        <v>5</v>
      </c>
      <c r="L245" s="7">
        <v>142469</v>
      </c>
      <c r="M245" s="8">
        <f>Table1_1[[#This Row],[Unit Cost]]*Table1_1[[#This Row],[Quantity]]</f>
        <v>584095</v>
      </c>
      <c r="N245" s="8">
        <f>Table1_1[[#This Row],[Unit Price]]*Table1_1[[#This Row],[Quantity]]*(100%-Table1_1[[#This Row],[% Discount]])</f>
        <v>712345</v>
      </c>
      <c r="O245" s="8">
        <f>Table1_1[[#This Row],[Sales]]-Table1_1[[#This Row],[Cogs]]</f>
        <v>128250</v>
      </c>
      <c r="P245">
        <f>DAY(Table1_1[[#This Row],[Date]])</f>
        <v>1</v>
      </c>
      <c r="Q245" t="str">
        <f>TEXT(Table1_1[[#This Row],[Date]],"mmm")</f>
        <v>Sep</v>
      </c>
      <c r="R245">
        <f>YEAR(Table1_1[[#This Row],[Date]])</f>
        <v>2023</v>
      </c>
    </row>
    <row r="246" spans="1:18" x14ac:dyDescent="0.3">
      <c r="A246" s="3">
        <v>45171</v>
      </c>
      <c r="B246" t="s">
        <v>255</v>
      </c>
      <c r="C246" t="s">
        <v>743</v>
      </c>
      <c r="D246" t="s">
        <v>744</v>
      </c>
      <c r="E246" t="s">
        <v>748</v>
      </c>
      <c r="F246" t="s">
        <v>751</v>
      </c>
      <c r="G246" t="s">
        <v>753</v>
      </c>
      <c r="H246" t="s">
        <v>760</v>
      </c>
      <c r="I246" s="5">
        <v>0</v>
      </c>
      <c r="J246" s="7">
        <v>336144</v>
      </c>
      <c r="K246">
        <v>2</v>
      </c>
      <c r="L246" s="7">
        <v>395725</v>
      </c>
      <c r="M246" s="8">
        <f>Table1_1[[#This Row],[Unit Cost]]*Table1_1[[#This Row],[Quantity]]</f>
        <v>672288</v>
      </c>
      <c r="N246" s="8">
        <f>Table1_1[[#This Row],[Unit Price]]*Table1_1[[#This Row],[Quantity]]*(100%-Table1_1[[#This Row],[% Discount]])</f>
        <v>791450</v>
      </c>
      <c r="O246" s="8">
        <f>Table1_1[[#This Row],[Sales]]-Table1_1[[#This Row],[Cogs]]</f>
        <v>119162</v>
      </c>
      <c r="P246">
        <f>DAY(Table1_1[[#This Row],[Date]])</f>
        <v>2</v>
      </c>
      <c r="Q246" t="str">
        <f>TEXT(Table1_1[[#This Row],[Date]],"mmm")</f>
        <v>Sep</v>
      </c>
      <c r="R246">
        <f>YEAR(Table1_1[[#This Row],[Date]])</f>
        <v>2023</v>
      </c>
    </row>
    <row r="247" spans="1:18" x14ac:dyDescent="0.3">
      <c r="A247" s="3">
        <v>45172</v>
      </c>
      <c r="B247" t="s">
        <v>256</v>
      </c>
      <c r="C247" t="s">
        <v>743</v>
      </c>
      <c r="D247" t="s">
        <v>745</v>
      </c>
      <c r="E247" t="s">
        <v>746</v>
      </c>
      <c r="F247" t="s">
        <v>751</v>
      </c>
      <c r="G247" t="s">
        <v>757</v>
      </c>
      <c r="H247" t="s">
        <v>766</v>
      </c>
      <c r="I247" s="5">
        <v>0</v>
      </c>
      <c r="J247" s="7">
        <v>154538</v>
      </c>
      <c r="K247">
        <v>7</v>
      </c>
      <c r="L247" s="7">
        <v>187009</v>
      </c>
      <c r="M247" s="8">
        <f>Table1_1[[#This Row],[Unit Cost]]*Table1_1[[#This Row],[Quantity]]</f>
        <v>1081766</v>
      </c>
      <c r="N247" s="8">
        <f>Table1_1[[#This Row],[Unit Price]]*Table1_1[[#This Row],[Quantity]]*(100%-Table1_1[[#This Row],[% Discount]])</f>
        <v>1309063</v>
      </c>
      <c r="O247" s="8">
        <f>Table1_1[[#This Row],[Sales]]-Table1_1[[#This Row],[Cogs]]</f>
        <v>227297</v>
      </c>
      <c r="P247">
        <f>DAY(Table1_1[[#This Row],[Date]])</f>
        <v>3</v>
      </c>
      <c r="Q247" t="str">
        <f>TEXT(Table1_1[[#This Row],[Date]],"mmm")</f>
        <v>Sep</v>
      </c>
      <c r="R247">
        <f>YEAR(Table1_1[[#This Row],[Date]])</f>
        <v>2023</v>
      </c>
    </row>
    <row r="248" spans="1:18" x14ac:dyDescent="0.3">
      <c r="A248" s="3">
        <v>45173</v>
      </c>
      <c r="B248" t="s">
        <v>257</v>
      </c>
      <c r="C248" t="s">
        <v>743</v>
      </c>
      <c r="D248" t="s">
        <v>745</v>
      </c>
      <c r="E248" t="s">
        <v>748</v>
      </c>
      <c r="F248" t="s">
        <v>751</v>
      </c>
      <c r="G248" t="s">
        <v>752</v>
      </c>
      <c r="H248" t="s">
        <v>758</v>
      </c>
      <c r="I248" s="5">
        <v>0</v>
      </c>
      <c r="J248" s="7">
        <v>86737</v>
      </c>
      <c r="K248">
        <v>4</v>
      </c>
      <c r="L248" s="7">
        <v>102872</v>
      </c>
      <c r="M248" s="8">
        <f>Table1_1[[#This Row],[Unit Cost]]*Table1_1[[#This Row],[Quantity]]</f>
        <v>346948</v>
      </c>
      <c r="N248" s="8">
        <f>Table1_1[[#This Row],[Unit Price]]*Table1_1[[#This Row],[Quantity]]*(100%-Table1_1[[#This Row],[% Discount]])</f>
        <v>411488</v>
      </c>
      <c r="O248" s="8">
        <f>Table1_1[[#This Row],[Sales]]-Table1_1[[#This Row],[Cogs]]</f>
        <v>64540</v>
      </c>
      <c r="P248">
        <f>DAY(Table1_1[[#This Row],[Date]])</f>
        <v>4</v>
      </c>
      <c r="Q248" t="str">
        <f>TEXT(Table1_1[[#This Row],[Date]],"mmm")</f>
        <v>Sep</v>
      </c>
      <c r="R248">
        <f>YEAR(Table1_1[[#This Row],[Date]])</f>
        <v>2023</v>
      </c>
    </row>
    <row r="249" spans="1:18" x14ac:dyDescent="0.3">
      <c r="A249" s="3">
        <v>45174</v>
      </c>
      <c r="B249" t="s">
        <v>258</v>
      </c>
      <c r="C249" t="s">
        <v>743</v>
      </c>
      <c r="D249" t="s">
        <v>745</v>
      </c>
      <c r="E249" t="s">
        <v>747</v>
      </c>
      <c r="F249" t="s">
        <v>750</v>
      </c>
      <c r="G249" t="s">
        <v>755</v>
      </c>
      <c r="H249" t="s">
        <v>768</v>
      </c>
      <c r="I249" s="5">
        <v>0</v>
      </c>
      <c r="J249" s="7">
        <v>154313</v>
      </c>
      <c r="K249">
        <v>1</v>
      </c>
      <c r="L249" s="7">
        <v>180019</v>
      </c>
      <c r="M249" s="8">
        <f>Table1_1[[#This Row],[Unit Cost]]*Table1_1[[#This Row],[Quantity]]</f>
        <v>154313</v>
      </c>
      <c r="N249" s="8">
        <f>Table1_1[[#This Row],[Unit Price]]*Table1_1[[#This Row],[Quantity]]*(100%-Table1_1[[#This Row],[% Discount]])</f>
        <v>180019</v>
      </c>
      <c r="O249" s="8">
        <f>Table1_1[[#This Row],[Sales]]-Table1_1[[#This Row],[Cogs]]</f>
        <v>25706</v>
      </c>
      <c r="P249">
        <f>DAY(Table1_1[[#This Row],[Date]])</f>
        <v>5</v>
      </c>
      <c r="Q249" t="str">
        <f>TEXT(Table1_1[[#This Row],[Date]],"mmm")</f>
        <v>Sep</v>
      </c>
      <c r="R249">
        <f>YEAR(Table1_1[[#This Row],[Date]])</f>
        <v>2023</v>
      </c>
    </row>
    <row r="250" spans="1:18" x14ac:dyDescent="0.3">
      <c r="A250" s="3">
        <v>45175</v>
      </c>
      <c r="B250" t="s">
        <v>259</v>
      </c>
      <c r="C250" t="s">
        <v>743</v>
      </c>
      <c r="D250" t="s">
        <v>745</v>
      </c>
      <c r="E250" t="s">
        <v>746</v>
      </c>
      <c r="F250" t="s">
        <v>750</v>
      </c>
      <c r="G250" t="s">
        <v>756</v>
      </c>
      <c r="H250" t="s">
        <v>765</v>
      </c>
      <c r="I250" s="5">
        <v>0</v>
      </c>
      <c r="J250" s="7">
        <v>150467</v>
      </c>
      <c r="K250">
        <v>8</v>
      </c>
      <c r="L250" s="7">
        <v>181136</v>
      </c>
      <c r="M250" s="8">
        <f>Table1_1[[#This Row],[Unit Cost]]*Table1_1[[#This Row],[Quantity]]</f>
        <v>1203736</v>
      </c>
      <c r="N250" s="8">
        <f>Table1_1[[#This Row],[Unit Price]]*Table1_1[[#This Row],[Quantity]]*(100%-Table1_1[[#This Row],[% Discount]])</f>
        <v>1449088</v>
      </c>
      <c r="O250" s="8">
        <f>Table1_1[[#This Row],[Sales]]-Table1_1[[#This Row],[Cogs]]</f>
        <v>245352</v>
      </c>
      <c r="P250">
        <f>DAY(Table1_1[[#This Row],[Date]])</f>
        <v>6</v>
      </c>
      <c r="Q250" t="str">
        <f>TEXT(Table1_1[[#This Row],[Date]],"mmm")</f>
        <v>Sep</v>
      </c>
      <c r="R250">
        <f>YEAR(Table1_1[[#This Row],[Date]])</f>
        <v>2023</v>
      </c>
    </row>
    <row r="251" spans="1:18" x14ac:dyDescent="0.3">
      <c r="A251" s="3">
        <v>45176</v>
      </c>
      <c r="B251" t="s">
        <v>260</v>
      </c>
      <c r="C251" t="s">
        <v>742</v>
      </c>
      <c r="D251" t="s">
        <v>744</v>
      </c>
      <c r="E251" t="s">
        <v>746</v>
      </c>
      <c r="F251" t="s">
        <v>751</v>
      </c>
      <c r="G251" t="s">
        <v>755</v>
      </c>
      <c r="H251" t="s">
        <v>762</v>
      </c>
      <c r="I251" s="5">
        <v>0</v>
      </c>
      <c r="J251" s="7">
        <v>112608</v>
      </c>
      <c r="K251">
        <v>8</v>
      </c>
      <c r="L251" s="7">
        <v>136052</v>
      </c>
      <c r="M251" s="8">
        <f>Table1_1[[#This Row],[Unit Cost]]*Table1_1[[#This Row],[Quantity]]</f>
        <v>900864</v>
      </c>
      <c r="N251" s="8">
        <f>Table1_1[[#This Row],[Unit Price]]*Table1_1[[#This Row],[Quantity]]*(100%-Table1_1[[#This Row],[% Discount]])</f>
        <v>1088416</v>
      </c>
      <c r="O251" s="8">
        <f>Table1_1[[#This Row],[Sales]]-Table1_1[[#This Row],[Cogs]]</f>
        <v>187552</v>
      </c>
      <c r="P251">
        <f>DAY(Table1_1[[#This Row],[Date]])</f>
        <v>7</v>
      </c>
      <c r="Q251" t="str">
        <f>TEXT(Table1_1[[#This Row],[Date]],"mmm")</f>
        <v>Sep</v>
      </c>
      <c r="R251">
        <f>YEAR(Table1_1[[#This Row],[Date]])</f>
        <v>2023</v>
      </c>
    </row>
    <row r="252" spans="1:18" x14ac:dyDescent="0.3">
      <c r="A252" s="3">
        <v>45177</v>
      </c>
      <c r="B252" t="s">
        <v>261</v>
      </c>
      <c r="C252" t="s">
        <v>742</v>
      </c>
      <c r="D252" t="s">
        <v>745</v>
      </c>
      <c r="E252" t="s">
        <v>748</v>
      </c>
      <c r="F252" t="s">
        <v>749</v>
      </c>
      <c r="G252" t="s">
        <v>753</v>
      </c>
      <c r="H252" t="s">
        <v>759</v>
      </c>
      <c r="I252" s="5">
        <v>0</v>
      </c>
      <c r="J252" s="7">
        <v>251466</v>
      </c>
      <c r="K252">
        <v>5</v>
      </c>
      <c r="L252" s="7">
        <v>291969</v>
      </c>
      <c r="M252" s="8">
        <f>Table1_1[[#This Row],[Unit Cost]]*Table1_1[[#This Row],[Quantity]]</f>
        <v>1257330</v>
      </c>
      <c r="N252" s="8">
        <f>Table1_1[[#This Row],[Unit Price]]*Table1_1[[#This Row],[Quantity]]*(100%-Table1_1[[#This Row],[% Discount]])</f>
        <v>1459845</v>
      </c>
      <c r="O252" s="8">
        <f>Table1_1[[#This Row],[Sales]]-Table1_1[[#This Row],[Cogs]]</f>
        <v>202515</v>
      </c>
      <c r="P252">
        <f>DAY(Table1_1[[#This Row],[Date]])</f>
        <v>8</v>
      </c>
      <c r="Q252" t="str">
        <f>TEXT(Table1_1[[#This Row],[Date]],"mmm")</f>
        <v>Sep</v>
      </c>
      <c r="R252">
        <f>YEAR(Table1_1[[#This Row],[Date]])</f>
        <v>2023</v>
      </c>
    </row>
    <row r="253" spans="1:18" x14ac:dyDescent="0.3">
      <c r="A253" s="3">
        <v>45178</v>
      </c>
      <c r="B253" t="s">
        <v>262</v>
      </c>
      <c r="C253" t="s">
        <v>743</v>
      </c>
      <c r="D253" t="s">
        <v>745</v>
      </c>
      <c r="E253" t="s">
        <v>748</v>
      </c>
      <c r="F253" t="s">
        <v>751</v>
      </c>
      <c r="G253" t="s">
        <v>756</v>
      </c>
      <c r="H253" t="s">
        <v>765</v>
      </c>
      <c r="I253" s="5">
        <v>0.08</v>
      </c>
      <c r="J253" s="7">
        <v>237065</v>
      </c>
      <c r="K253">
        <v>8</v>
      </c>
      <c r="L253" s="7">
        <v>284447</v>
      </c>
      <c r="M253" s="8">
        <f>Table1_1[[#This Row],[Unit Cost]]*Table1_1[[#This Row],[Quantity]]</f>
        <v>1896520</v>
      </c>
      <c r="N253" s="8">
        <f>Table1_1[[#This Row],[Unit Price]]*Table1_1[[#This Row],[Quantity]]*(100%-Table1_1[[#This Row],[% Discount]])</f>
        <v>2093529.9200000002</v>
      </c>
      <c r="O253" s="8">
        <f>Table1_1[[#This Row],[Sales]]-Table1_1[[#This Row],[Cogs]]</f>
        <v>197009.92000000016</v>
      </c>
      <c r="P253">
        <f>DAY(Table1_1[[#This Row],[Date]])</f>
        <v>9</v>
      </c>
      <c r="Q253" t="str">
        <f>TEXT(Table1_1[[#This Row],[Date]],"mmm")</f>
        <v>Sep</v>
      </c>
      <c r="R253">
        <f>YEAR(Table1_1[[#This Row],[Date]])</f>
        <v>2023</v>
      </c>
    </row>
    <row r="254" spans="1:18" x14ac:dyDescent="0.3">
      <c r="A254" s="3">
        <v>45179</v>
      </c>
      <c r="B254" t="s">
        <v>263</v>
      </c>
      <c r="C254" t="s">
        <v>743</v>
      </c>
      <c r="D254" t="s">
        <v>745</v>
      </c>
      <c r="E254" t="s">
        <v>747</v>
      </c>
      <c r="F254" t="s">
        <v>749</v>
      </c>
      <c r="G254" t="s">
        <v>755</v>
      </c>
      <c r="H254" t="s">
        <v>768</v>
      </c>
      <c r="I254" s="5">
        <v>0</v>
      </c>
      <c r="J254" s="7">
        <v>213548</v>
      </c>
      <c r="K254">
        <v>1</v>
      </c>
      <c r="L254" s="7">
        <v>238878</v>
      </c>
      <c r="M254" s="8">
        <f>Table1_1[[#This Row],[Unit Cost]]*Table1_1[[#This Row],[Quantity]]</f>
        <v>213548</v>
      </c>
      <c r="N254" s="8">
        <f>Table1_1[[#This Row],[Unit Price]]*Table1_1[[#This Row],[Quantity]]*(100%-Table1_1[[#This Row],[% Discount]])</f>
        <v>238878</v>
      </c>
      <c r="O254" s="8">
        <f>Table1_1[[#This Row],[Sales]]-Table1_1[[#This Row],[Cogs]]</f>
        <v>25330</v>
      </c>
      <c r="P254">
        <f>DAY(Table1_1[[#This Row],[Date]])</f>
        <v>10</v>
      </c>
      <c r="Q254" t="str">
        <f>TEXT(Table1_1[[#This Row],[Date]],"mmm")</f>
        <v>Sep</v>
      </c>
      <c r="R254">
        <f>YEAR(Table1_1[[#This Row],[Date]])</f>
        <v>2023</v>
      </c>
    </row>
    <row r="255" spans="1:18" x14ac:dyDescent="0.3">
      <c r="A255" s="3">
        <v>45180</v>
      </c>
      <c r="B255" t="s">
        <v>264</v>
      </c>
      <c r="C255" t="s">
        <v>743</v>
      </c>
      <c r="D255" t="s">
        <v>745</v>
      </c>
      <c r="E255" t="s">
        <v>746</v>
      </c>
      <c r="F255" t="s">
        <v>750</v>
      </c>
      <c r="G255" t="s">
        <v>756</v>
      </c>
      <c r="H255" t="s">
        <v>765</v>
      </c>
      <c r="I255" s="5">
        <v>0</v>
      </c>
      <c r="J255" s="7">
        <v>128522</v>
      </c>
      <c r="K255">
        <v>8</v>
      </c>
      <c r="L255" s="7">
        <v>143706</v>
      </c>
      <c r="M255" s="8">
        <f>Table1_1[[#This Row],[Unit Cost]]*Table1_1[[#This Row],[Quantity]]</f>
        <v>1028176</v>
      </c>
      <c r="N255" s="8">
        <f>Table1_1[[#This Row],[Unit Price]]*Table1_1[[#This Row],[Quantity]]*(100%-Table1_1[[#This Row],[% Discount]])</f>
        <v>1149648</v>
      </c>
      <c r="O255" s="8">
        <f>Table1_1[[#This Row],[Sales]]-Table1_1[[#This Row],[Cogs]]</f>
        <v>121472</v>
      </c>
      <c r="P255">
        <f>DAY(Table1_1[[#This Row],[Date]])</f>
        <v>11</v>
      </c>
      <c r="Q255" t="str">
        <f>TEXT(Table1_1[[#This Row],[Date]],"mmm")</f>
        <v>Sep</v>
      </c>
      <c r="R255">
        <f>YEAR(Table1_1[[#This Row],[Date]])</f>
        <v>2023</v>
      </c>
    </row>
    <row r="256" spans="1:18" x14ac:dyDescent="0.3">
      <c r="A256" s="3">
        <v>45181</v>
      </c>
      <c r="B256" t="s">
        <v>265</v>
      </c>
      <c r="C256" t="s">
        <v>743</v>
      </c>
      <c r="D256" t="s">
        <v>744</v>
      </c>
      <c r="E256" t="s">
        <v>746</v>
      </c>
      <c r="F256" t="s">
        <v>749</v>
      </c>
      <c r="G256" t="s">
        <v>756</v>
      </c>
      <c r="H256" t="s">
        <v>769</v>
      </c>
      <c r="I256" s="5">
        <v>0</v>
      </c>
      <c r="J256" s="7">
        <v>231731</v>
      </c>
      <c r="K256">
        <v>4</v>
      </c>
      <c r="L256" s="7">
        <v>260580</v>
      </c>
      <c r="M256" s="8">
        <f>Table1_1[[#This Row],[Unit Cost]]*Table1_1[[#This Row],[Quantity]]</f>
        <v>926924</v>
      </c>
      <c r="N256" s="8">
        <f>Table1_1[[#This Row],[Unit Price]]*Table1_1[[#This Row],[Quantity]]*(100%-Table1_1[[#This Row],[% Discount]])</f>
        <v>1042320</v>
      </c>
      <c r="O256" s="8">
        <f>Table1_1[[#This Row],[Sales]]-Table1_1[[#This Row],[Cogs]]</f>
        <v>115396</v>
      </c>
      <c r="P256">
        <f>DAY(Table1_1[[#This Row],[Date]])</f>
        <v>12</v>
      </c>
      <c r="Q256" t="str">
        <f>TEXT(Table1_1[[#This Row],[Date]],"mmm")</f>
        <v>Sep</v>
      </c>
      <c r="R256">
        <f>YEAR(Table1_1[[#This Row],[Date]])</f>
        <v>2023</v>
      </c>
    </row>
    <row r="257" spans="1:18" x14ac:dyDescent="0.3">
      <c r="A257" s="3">
        <v>45182</v>
      </c>
      <c r="B257" t="s">
        <v>266</v>
      </c>
      <c r="C257" t="s">
        <v>743</v>
      </c>
      <c r="D257" t="s">
        <v>745</v>
      </c>
      <c r="E257" t="s">
        <v>748</v>
      </c>
      <c r="F257" t="s">
        <v>750</v>
      </c>
      <c r="G257" t="s">
        <v>757</v>
      </c>
      <c r="H257" t="s">
        <v>774</v>
      </c>
      <c r="I257" s="5">
        <v>0</v>
      </c>
      <c r="J257" s="7">
        <v>141905</v>
      </c>
      <c r="K257">
        <v>1</v>
      </c>
      <c r="L257" s="7">
        <v>171543</v>
      </c>
      <c r="M257" s="8">
        <f>Table1_1[[#This Row],[Unit Cost]]*Table1_1[[#This Row],[Quantity]]</f>
        <v>141905</v>
      </c>
      <c r="N257" s="8">
        <f>Table1_1[[#This Row],[Unit Price]]*Table1_1[[#This Row],[Quantity]]*(100%-Table1_1[[#This Row],[% Discount]])</f>
        <v>171543</v>
      </c>
      <c r="O257" s="8">
        <f>Table1_1[[#This Row],[Sales]]-Table1_1[[#This Row],[Cogs]]</f>
        <v>29638</v>
      </c>
      <c r="P257">
        <f>DAY(Table1_1[[#This Row],[Date]])</f>
        <v>13</v>
      </c>
      <c r="Q257" t="str">
        <f>TEXT(Table1_1[[#This Row],[Date]],"mmm")</f>
        <v>Sep</v>
      </c>
      <c r="R257">
        <f>YEAR(Table1_1[[#This Row],[Date]])</f>
        <v>2023</v>
      </c>
    </row>
    <row r="258" spans="1:18" x14ac:dyDescent="0.3">
      <c r="A258" s="3">
        <v>45183</v>
      </c>
      <c r="B258" t="s">
        <v>267</v>
      </c>
      <c r="C258" t="s">
        <v>743</v>
      </c>
      <c r="D258" t="s">
        <v>744</v>
      </c>
      <c r="E258" t="s">
        <v>748</v>
      </c>
      <c r="F258" t="s">
        <v>750</v>
      </c>
      <c r="G258" t="s">
        <v>753</v>
      </c>
      <c r="H258" t="s">
        <v>773</v>
      </c>
      <c r="I258" s="5">
        <v>0</v>
      </c>
      <c r="J258" s="7">
        <v>292370</v>
      </c>
      <c r="K258">
        <v>6</v>
      </c>
      <c r="L258" s="7">
        <v>331601</v>
      </c>
      <c r="M258" s="8">
        <f>Table1_1[[#This Row],[Unit Cost]]*Table1_1[[#This Row],[Quantity]]</f>
        <v>1754220</v>
      </c>
      <c r="N258" s="8">
        <f>Table1_1[[#This Row],[Unit Price]]*Table1_1[[#This Row],[Quantity]]*(100%-Table1_1[[#This Row],[% Discount]])</f>
        <v>1989606</v>
      </c>
      <c r="O258" s="8">
        <f>Table1_1[[#This Row],[Sales]]-Table1_1[[#This Row],[Cogs]]</f>
        <v>235386</v>
      </c>
      <c r="P258">
        <f>DAY(Table1_1[[#This Row],[Date]])</f>
        <v>14</v>
      </c>
      <c r="Q258" t="str">
        <f>TEXT(Table1_1[[#This Row],[Date]],"mmm")</f>
        <v>Sep</v>
      </c>
      <c r="R258">
        <f>YEAR(Table1_1[[#This Row],[Date]])</f>
        <v>2023</v>
      </c>
    </row>
    <row r="259" spans="1:18" x14ac:dyDescent="0.3">
      <c r="A259" s="3">
        <v>45184</v>
      </c>
      <c r="B259" t="s">
        <v>268</v>
      </c>
      <c r="C259" t="s">
        <v>742</v>
      </c>
      <c r="D259" t="s">
        <v>744</v>
      </c>
      <c r="E259" t="s">
        <v>747</v>
      </c>
      <c r="F259" t="s">
        <v>750</v>
      </c>
      <c r="G259" t="s">
        <v>754</v>
      </c>
      <c r="H259" t="s">
        <v>775</v>
      </c>
      <c r="I259" s="5">
        <v>0</v>
      </c>
      <c r="J259" s="7">
        <v>50481</v>
      </c>
      <c r="K259">
        <v>4</v>
      </c>
      <c r="L259" s="7">
        <v>59470</v>
      </c>
      <c r="M259" s="8">
        <f>Table1_1[[#This Row],[Unit Cost]]*Table1_1[[#This Row],[Quantity]]</f>
        <v>201924</v>
      </c>
      <c r="N259" s="8">
        <f>Table1_1[[#This Row],[Unit Price]]*Table1_1[[#This Row],[Quantity]]*(100%-Table1_1[[#This Row],[% Discount]])</f>
        <v>237880</v>
      </c>
      <c r="O259" s="8">
        <f>Table1_1[[#This Row],[Sales]]-Table1_1[[#This Row],[Cogs]]</f>
        <v>35956</v>
      </c>
      <c r="P259">
        <f>DAY(Table1_1[[#This Row],[Date]])</f>
        <v>15</v>
      </c>
      <c r="Q259" t="str">
        <f>TEXT(Table1_1[[#This Row],[Date]],"mmm")</f>
        <v>Sep</v>
      </c>
      <c r="R259">
        <f>YEAR(Table1_1[[#This Row],[Date]])</f>
        <v>2023</v>
      </c>
    </row>
    <row r="260" spans="1:18" x14ac:dyDescent="0.3">
      <c r="A260" s="3">
        <v>45185</v>
      </c>
      <c r="B260" t="s">
        <v>269</v>
      </c>
      <c r="C260" t="s">
        <v>743</v>
      </c>
      <c r="D260" t="s">
        <v>744</v>
      </c>
      <c r="E260" t="s">
        <v>747</v>
      </c>
      <c r="F260" t="s">
        <v>749</v>
      </c>
      <c r="G260" t="s">
        <v>757</v>
      </c>
      <c r="H260" t="s">
        <v>771</v>
      </c>
      <c r="I260" s="5">
        <v>0</v>
      </c>
      <c r="J260" s="7">
        <v>138722</v>
      </c>
      <c r="K260">
        <v>8</v>
      </c>
      <c r="L260" s="7">
        <v>154818</v>
      </c>
      <c r="M260" s="8">
        <f>Table1_1[[#This Row],[Unit Cost]]*Table1_1[[#This Row],[Quantity]]</f>
        <v>1109776</v>
      </c>
      <c r="N260" s="8">
        <f>Table1_1[[#This Row],[Unit Price]]*Table1_1[[#This Row],[Quantity]]*(100%-Table1_1[[#This Row],[% Discount]])</f>
        <v>1238544</v>
      </c>
      <c r="O260" s="8">
        <f>Table1_1[[#This Row],[Sales]]-Table1_1[[#This Row],[Cogs]]</f>
        <v>128768</v>
      </c>
      <c r="P260">
        <f>DAY(Table1_1[[#This Row],[Date]])</f>
        <v>16</v>
      </c>
      <c r="Q260" t="str">
        <f>TEXT(Table1_1[[#This Row],[Date]],"mmm")</f>
        <v>Sep</v>
      </c>
      <c r="R260">
        <f>YEAR(Table1_1[[#This Row],[Date]])</f>
        <v>2023</v>
      </c>
    </row>
    <row r="261" spans="1:18" x14ac:dyDescent="0.3">
      <c r="A261" s="3">
        <v>45186</v>
      </c>
      <c r="B261" t="s">
        <v>270</v>
      </c>
      <c r="C261" t="s">
        <v>743</v>
      </c>
      <c r="D261" t="s">
        <v>744</v>
      </c>
      <c r="E261" t="s">
        <v>747</v>
      </c>
      <c r="F261" t="s">
        <v>751</v>
      </c>
      <c r="G261" t="s">
        <v>756</v>
      </c>
      <c r="H261" t="s">
        <v>769</v>
      </c>
      <c r="I261" s="5">
        <v>0</v>
      </c>
      <c r="J261" s="7">
        <v>176158</v>
      </c>
      <c r="K261">
        <v>7</v>
      </c>
      <c r="L261" s="7">
        <v>202451</v>
      </c>
      <c r="M261" s="8">
        <f>Table1_1[[#This Row],[Unit Cost]]*Table1_1[[#This Row],[Quantity]]</f>
        <v>1233106</v>
      </c>
      <c r="N261" s="8">
        <f>Table1_1[[#This Row],[Unit Price]]*Table1_1[[#This Row],[Quantity]]*(100%-Table1_1[[#This Row],[% Discount]])</f>
        <v>1417157</v>
      </c>
      <c r="O261" s="8">
        <f>Table1_1[[#This Row],[Sales]]-Table1_1[[#This Row],[Cogs]]</f>
        <v>184051</v>
      </c>
      <c r="P261">
        <f>DAY(Table1_1[[#This Row],[Date]])</f>
        <v>17</v>
      </c>
      <c r="Q261" t="str">
        <f>TEXT(Table1_1[[#This Row],[Date]],"mmm")</f>
        <v>Sep</v>
      </c>
      <c r="R261">
        <f>YEAR(Table1_1[[#This Row],[Date]])</f>
        <v>2023</v>
      </c>
    </row>
    <row r="262" spans="1:18" x14ac:dyDescent="0.3">
      <c r="A262" s="3">
        <v>45187</v>
      </c>
      <c r="B262" t="s">
        <v>271</v>
      </c>
      <c r="C262" t="s">
        <v>743</v>
      </c>
      <c r="D262" t="s">
        <v>745</v>
      </c>
      <c r="E262" t="s">
        <v>746</v>
      </c>
      <c r="F262" t="s">
        <v>749</v>
      </c>
      <c r="G262" t="s">
        <v>752</v>
      </c>
      <c r="H262" t="s">
        <v>770</v>
      </c>
      <c r="I262" s="5">
        <v>0</v>
      </c>
      <c r="J262" s="7">
        <v>64372</v>
      </c>
      <c r="K262">
        <v>3</v>
      </c>
      <c r="L262" s="7">
        <v>71400</v>
      </c>
      <c r="M262" s="8">
        <f>Table1_1[[#This Row],[Unit Cost]]*Table1_1[[#This Row],[Quantity]]</f>
        <v>193116</v>
      </c>
      <c r="N262" s="8">
        <f>Table1_1[[#This Row],[Unit Price]]*Table1_1[[#This Row],[Quantity]]*(100%-Table1_1[[#This Row],[% Discount]])</f>
        <v>214200</v>
      </c>
      <c r="O262" s="8">
        <f>Table1_1[[#This Row],[Sales]]-Table1_1[[#This Row],[Cogs]]</f>
        <v>21084</v>
      </c>
      <c r="P262">
        <f>DAY(Table1_1[[#This Row],[Date]])</f>
        <v>18</v>
      </c>
      <c r="Q262" t="str">
        <f>TEXT(Table1_1[[#This Row],[Date]],"mmm")</f>
        <v>Sep</v>
      </c>
      <c r="R262">
        <f>YEAR(Table1_1[[#This Row],[Date]])</f>
        <v>2023</v>
      </c>
    </row>
    <row r="263" spans="1:18" x14ac:dyDescent="0.3">
      <c r="A263" s="3">
        <v>45188</v>
      </c>
      <c r="B263" t="s">
        <v>272</v>
      </c>
      <c r="C263" t="s">
        <v>743</v>
      </c>
      <c r="D263" t="s">
        <v>745</v>
      </c>
      <c r="E263" t="s">
        <v>747</v>
      </c>
      <c r="F263" t="s">
        <v>749</v>
      </c>
      <c r="G263" t="s">
        <v>755</v>
      </c>
      <c r="H263" t="s">
        <v>764</v>
      </c>
      <c r="I263" s="5">
        <v>0</v>
      </c>
      <c r="J263" s="7">
        <v>174745</v>
      </c>
      <c r="K263">
        <v>1</v>
      </c>
      <c r="L263" s="7">
        <v>203464</v>
      </c>
      <c r="M263" s="8">
        <f>Table1_1[[#This Row],[Unit Cost]]*Table1_1[[#This Row],[Quantity]]</f>
        <v>174745</v>
      </c>
      <c r="N263" s="8">
        <f>Table1_1[[#This Row],[Unit Price]]*Table1_1[[#This Row],[Quantity]]*(100%-Table1_1[[#This Row],[% Discount]])</f>
        <v>203464</v>
      </c>
      <c r="O263" s="8">
        <f>Table1_1[[#This Row],[Sales]]-Table1_1[[#This Row],[Cogs]]</f>
        <v>28719</v>
      </c>
      <c r="P263">
        <f>DAY(Table1_1[[#This Row],[Date]])</f>
        <v>19</v>
      </c>
      <c r="Q263" t="str">
        <f>TEXT(Table1_1[[#This Row],[Date]],"mmm")</f>
        <v>Sep</v>
      </c>
      <c r="R263">
        <f>YEAR(Table1_1[[#This Row],[Date]])</f>
        <v>2023</v>
      </c>
    </row>
    <row r="264" spans="1:18" x14ac:dyDescent="0.3">
      <c r="A264" s="3">
        <v>45189</v>
      </c>
      <c r="B264" t="s">
        <v>273</v>
      </c>
      <c r="C264" t="s">
        <v>743</v>
      </c>
      <c r="D264" t="s">
        <v>745</v>
      </c>
      <c r="E264" t="s">
        <v>746</v>
      </c>
      <c r="F264" t="s">
        <v>749</v>
      </c>
      <c r="G264" t="s">
        <v>753</v>
      </c>
      <c r="H264" t="s">
        <v>760</v>
      </c>
      <c r="I264" s="5">
        <v>0</v>
      </c>
      <c r="J264" s="7">
        <v>217261</v>
      </c>
      <c r="K264">
        <v>5</v>
      </c>
      <c r="L264" s="7">
        <v>251894</v>
      </c>
      <c r="M264" s="8">
        <f>Table1_1[[#This Row],[Unit Cost]]*Table1_1[[#This Row],[Quantity]]</f>
        <v>1086305</v>
      </c>
      <c r="N264" s="8">
        <f>Table1_1[[#This Row],[Unit Price]]*Table1_1[[#This Row],[Quantity]]*(100%-Table1_1[[#This Row],[% Discount]])</f>
        <v>1259470</v>
      </c>
      <c r="O264" s="8">
        <f>Table1_1[[#This Row],[Sales]]-Table1_1[[#This Row],[Cogs]]</f>
        <v>173165</v>
      </c>
      <c r="P264">
        <f>DAY(Table1_1[[#This Row],[Date]])</f>
        <v>20</v>
      </c>
      <c r="Q264" t="str">
        <f>TEXT(Table1_1[[#This Row],[Date]],"mmm")</f>
        <v>Sep</v>
      </c>
      <c r="R264">
        <f>YEAR(Table1_1[[#This Row],[Date]])</f>
        <v>2023</v>
      </c>
    </row>
    <row r="265" spans="1:18" x14ac:dyDescent="0.3">
      <c r="A265" s="3">
        <v>45190</v>
      </c>
      <c r="B265" t="s">
        <v>274</v>
      </c>
      <c r="C265" t="s">
        <v>743</v>
      </c>
      <c r="D265" t="s">
        <v>744</v>
      </c>
      <c r="E265" t="s">
        <v>747</v>
      </c>
      <c r="F265" t="s">
        <v>751</v>
      </c>
      <c r="G265" t="s">
        <v>757</v>
      </c>
      <c r="H265" t="s">
        <v>771</v>
      </c>
      <c r="I265" s="5">
        <v>0</v>
      </c>
      <c r="J265" s="7">
        <v>219913</v>
      </c>
      <c r="K265">
        <v>7</v>
      </c>
      <c r="L265" s="7">
        <v>257672</v>
      </c>
      <c r="M265" s="8">
        <f>Table1_1[[#This Row],[Unit Cost]]*Table1_1[[#This Row],[Quantity]]</f>
        <v>1539391</v>
      </c>
      <c r="N265" s="8">
        <f>Table1_1[[#This Row],[Unit Price]]*Table1_1[[#This Row],[Quantity]]*(100%-Table1_1[[#This Row],[% Discount]])</f>
        <v>1803704</v>
      </c>
      <c r="O265" s="8">
        <f>Table1_1[[#This Row],[Sales]]-Table1_1[[#This Row],[Cogs]]</f>
        <v>264313</v>
      </c>
      <c r="P265">
        <f>DAY(Table1_1[[#This Row],[Date]])</f>
        <v>21</v>
      </c>
      <c r="Q265" t="str">
        <f>TEXT(Table1_1[[#This Row],[Date]],"mmm")</f>
        <v>Sep</v>
      </c>
      <c r="R265">
        <f>YEAR(Table1_1[[#This Row],[Date]])</f>
        <v>2023</v>
      </c>
    </row>
    <row r="266" spans="1:18" x14ac:dyDescent="0.3">
      <c r="A266" s="3">
        <v>45191</v>
      </c>
      <c r="B266" t="s">
        <v>275</v>
      </c>
      <c r="C266" t="s">
        <v>743</v>
      </c>
      <c r="D266" t="s">
        <v>744</v>
      </c>
      <c r="E266" t="s">
        <v>746</v>
      </c>
      <c r="F266" t="s">
        <v>751</v>
      </c>
      <c r="G266" t="s">
        <v>756</v>
      </c>
      <c r="H266" t="s">
        <v>763</v>
      </c>
      <c r="I266" s="5">
        <v>0</v>
      </c>
      <c r="J266" s="7">
        <v>247756</v>
      </c>
      <c r="K266">
        <v>5</v>
      </c>
      <c r="L266" s="7">
        <v>287785</v>
      </c>
      <c r="M266" s="8">
        <f>Table1_1[[#This Row],[Unit Cost]]*Table1_1[[#This Row],[Quantity]]</f>
        <v>1238780</v>
      </c>
      <c r="N266" s="8">
        <f>Table1_1[[#This Row],[Unit Price]]*Table1_1[[#This Row],[Quantity]]*(100%-Table1_1[[#This Row],[% Discount]])</f>
        <v>1438925</v>
      </c>
      <c r="O266" s="8">
        <f>Table1_1[[#This Row],[Sales]]-Table1_1[[#This Row],[Cogs]]</f>
        <v>200145</v>
      </c>
      <c r="P266">
        <f>DAY(Table1_1[[#This Row],[Date]])</f>
        <v>22</v>
      </c>
      <c r="Q266" t="str">
        <f>TEXT(Table1_1[[#This Row],[Date]],"mmm")</f>
        <v>Sep</v>
      </c>
      <c r="R266">
        <f>YEAR(Table1_1[[#This Row],[Date]])</f>
        <v>2023</v>
      </c>
    </row>
    <row r="267" spans="1:18" x14ac:dyDescent="0.3">
      <c r="A267" s="3">
        <v>45192</v>
      </c>
      <c r="B267" t="s">
        <v>276</v>
      </c>
      <c r="C267" t="s">
        <v>742</v>
      </c>
      <c r="D267" t="s">
        <v>744</v>
      </c>
      <c r="E267" t="s">
        <v>747</v>
      </c>
      <c r="F267" t="s">
        <v>751</v>
      </c>
      <c r="G267" t="s">
        <v>753</v>
      </c>
      <c r="H267" t="s">
        <v>773</v>
      </c>
      <c r="I267" s="5">
        <v>0</v>
      </c>
      <c r="J267" s="7">
        <v>242400</v>
      </c>
      <c r="K267">
        <v>5</v>
      </c>
      <c r="L267" s="7">
        <v>280069</v>
      </c>
      <c r="M267" s="8">
        <f>Table1_1[[#This Row],[Unit Cost]]*Table1_1[[#This Row],[Quantity]]</f>
        <v>1212000</v>
      </c>
      <c r="N267" s="8">
        <f>Table1_1[[#This Row],[Unit Price]]*Table1_1[[#This Row],[Quantity]]*(100%-Table1_1[[#This Row],[% Discount]])</f>
        <v>1400345</v>
      </c>
      <c r="O267" s="8">
        <f>Table1_1[[#This Row],[Sales]]-Table1_1[[#This Row],[Cogs]]</f>
        <v>188345</v>
      </c>
      <c r="P267">
        <f>DAY(Table1_1[[#This Row],[Date]])</f>
        <v>23</v>
      </c>
      <c r="Q267" t="str">
        <f>TEXT(Table1_1[[#This Row],[Date]],"mmm")</f>
        <v>Sep</v>
      </c>
      <c r="R267">
        <f>YEAR(Table1_1[[#This Row],[Date]])</f>
        <v>2023</v>
      </c>
    </row>
    <row r="268" spans="1:18" x14ac:dyDescent="0.3">
      <c r="A268" s="3">
        <v>45193</v>
      </c>
      <c r="B268" t="s">
        <v>277</v>
      </c>
      <c r="C268" t="s">
        <v>742</v>
      </c>
      <c r="D268" t="s">
        <v>745</v>
      </c>
      <c r="E268" t="s">
        <v>747</v>
      </c>
      <c r="F268" t="s">
        <v>751</v>
      </c>
      <c r="G268" t="s">
        <v>757</v>
      </c>
      <c r="H268" t="s">
        <v>774</v>
      </c>
      <c r="I268" s="5">
        <v>0</v>
      </c>
      <c r="J268" s="7">
        <v>189151</v>
      </c>
      <c r="K268">
        <v>8</v>
      </c>
      <c r="L268" s="7">
        <v>227796</v>
      </c>
      <c r="M268" s="8">
        <f>Table1_1[[#This Row],[Unit Cost]]*Table1_1[[#This Row],[Quantity]]</f>
        <v>1513208</v>
      </c>
      <c r="N268" s="8">
        <f>Table1_1[[#This Row],[Unit Price]]*Table1_1[[#This Row],[Quantity]]*(100%-Table1_1[[#This Row],[% Discount]])</f>
        <v>1822368</v>
      </c>
      <c r="O268" s="8">
        <f>Table1_1[[#This Row],[Sales]]-Table1_1[[#This Row],[Cogs]]</f>
        <v>309160</v>
      </c>
      <c r="P268">
        <f>DAY(Table1_1[[#This Row],[Date]])</f>
        <v>24</v>
      </c>
      <c r="Q268" t="str">
        <f>TEXT(Table1_1[[#This Row],[Date]],"mmm")</f>
        <v>Sep</v>
      </c>
      <c r="R268">
        <f>YEAR(Table1_1[[#This Row],[Date]])</f>
        <v>2023</v>
      </c>
    </row>
    <row r="269" spans="1:18" x14ac:dyDescent="0.3">
      <c r="A269" s="3">
        <v>45194</v>
      </c>
      <c r="B269" t="s">
        <v>278</v>
      </c>
      <c r="C269" t="s">
        <v>743</v>
      </c>
      <c r="D269" t="s">
        <v>744</v>
      </c>
      <c r="E269" t="s">
        <v>747</v>
      </c>
      <c r="F269" t="s">
        <v>749</v>
      </c>
      <c r="G269" t="s">
        <v>757</v>
      </c>
      <c r="H269" t="s">
        <v>771</v>
      </c>
      <c r="I269" s="5">
        <v>0</v>
      </c>
      <c r="J269" s="7">
        <v>175206</v>
      </c>
      <c r="K269">
        <v>3</v>
      </c>
      <c r="L269" s="7">
        <v>198679</v>
      </c>
      <c r="M269" s="8">
        <f>Table1_1[[#This Row],[Unit Cost]]*Table1_1[[#This Row],[Quantity]]</f>
        <v>525618</v>
      </c>
      <c r="N269" s="8">
        <f>Table1_1[[#This Row],[Unit Price]]*Table1_1[[#This Row],[Quantity]]*(100%-Table1_1[[#This Row],[% Discount]])</f>
        <v>596037</v>
      </c>
      <c r="O269" s="8">
        <f>Table1_1[[#This Row],[Sales]]-Table1_1[[#This Row],[Cogs]]</f>
        <v>70419</v>
      </c>
      <c r="P269">
        <f>DAY(Table1_1[[#This Row],[Date]])</f>
        <v>25</v>
      </c>
      <c r="Q269" t="str">
        <f>TEXT(Table1_1[[#This Row],[Date]],"mmm")</f>
        <v>Sep</v>
      </c>
      <c r="R269">
        <f>YEAR(Table1_1[[#This Row],[Date]])</f>
        <v>2023</v>
      </c>
    </row>
    <row r="270" spans="1:18" x14ac:dyDescent="0.3">
      <c r="A270" s="3">
        <v>45195</v>
      </c>
      <c r="B270" t="s">
        <v>279</v>
      </c>
      <c r="C270" t="s">
        <v>742</v>
      </c>
      <c r="D270" t="s">
        <v>744</v>
      </c>
      <c r="E270" t="s">
        <v>748</v>
      </c>
      <c r="F270" t="s">
        <v>750</v>
      </c>
      <c r="G270" t="s">
        <v>755</v>
      </c>
      <c r="H270" t="s">
        <v>762</v>
      </c>
      <c r="I270" s="5">
        <v>0</v>
      </c>
      <c r="J270" s="7">
        <v>193130</v>
      </c>
      <c r="K270">
        <v>1</v>
      </c>
      <c r="L270" s="7">
        <v>233997</v>
      </c>
      <c r="M270" s="8">
        <f>Table1_1[[#This Row],[Unit Cost]]*Table1_1[[#This Row],[Quantity]]</f>
        <v>193130</v>
      </c>
      <c r="N270" s="8">
        <f>Table1_1[[#This Row],[Unit Price]]*Table1_1[[#This Row],[Quantity]]*(100%-Table1_1[[#This Row],[% Discount]])</f>
        <v>233997</v>
      </c>
      <c r="O270" s="8">
        <f>Table1_1[[#This Row],[Sales]]-Table1_1[[#This Row],[Cogs]]</f>
        <v>40867</v>
      </c>
      <c r="P270">
        <f>DAY(Table1_1[[#This Row],[Date]])</f>
        <v>26</v>
      </c>
      <c r="Q270" t="str">
        <f>TEXT(Table1_1[[#This Row],[Date]],"mmm")</f>
        <v>Sep</v>
      </c>
      <c r="R270">
        <f>YEAR(Table1_1[[#This Row],[Date]])</f>
        <v>2023</v>
      </c>
    </row>
    <row r="271" spans="1:18" x14ac:dyDescent="0.3">
      <c r="A271" s="3">
        <v>45196</v>
      </c>
      <c r="B271" t="s">
        <v>280</v>
      </c>
      <c r="C271" t="s">
        <v>742</v>
      </c>
      <c r="D271" t="s">
        <v>744</v>
      </c>
      <c r="E271" t="s">
        <v>748</v>
      </c>
      <c r="F271" t="s">
        <v>750</v>
      </c>
      <c r="G271" t="s">
        <v>757</v>
      </c>
      <c r="H271" t="s">
        <v>774</v>
      </c>
      <c r="I271" s="5">
        <v>0</v>
      </c>
      <c r="J271" s="7">
        <v>209541</v>
      </c>
      <c r="K271">
        <v>3</v>
      </c>
      <c r="L271" s="7">
        <v>232545</v>
      </c>
      <c r="M271" s="8">
        <f>Table1_1[[#This Row],[Unit Cost]]*Table1_1[[#This Row],[Quantity]]</f>
        <v>628623</v>
      </c>
      <c r="N271" s="8">
        <f>Table1_1[[#This Row],[Unit Price]]*Table1_1[[#This Row],[Quantity]]*(100%-Table1_1[[#This Row],[% Discount]])</f>
        <v>697635</v>
      </c>
      <c r="O271" s="8">
        <f>Table1_1[[#This Row],[Sales]]-Table1_1[[#This Row],[Cogs]]</f>
        <v>69012</v>
      </c>
      <c r="P271">
        <f>DAY(Table1_1[[#This Row],[Date]])</f>
        <v>27</v>
      </c>
      <c r="Q271" t="str">
        <f>TEXT(Table1_1[[#This Row],[Date]],"mmm")</f>
        <v>Sep</v>
      </c>
      <c r="R271">
        <f>YEAR(Table1_1[[#This Row],[Date]])</f>
        <v>2023</v>
      </c>
    </row>
    <row r="272" spans="1:18" x14ac:dyDescent="0.3">
      <c r="A272" s="3">
        <v>45197</v>
      </c>
      <c r="B272" t="s">
        <v>281</v>
      </c>
      <c r="C272" t="s">
        <v>742</v>
      </c>
      <c r="D272" t="s">
        <v>744</v>
      </c>
      <c r="E272" t="s">
        <v>746</v>
      </c>
      <c r="F272" t="s">
        <v>750</v>
      </c>
      <c r="G272" t="s">
        <v>755</v>
      </c>
      <c r="H272" t="s">
        <v>764</v>
      </c>
      <c r="I272" s="5">
        <v>0</v>
      </c>
      <c r="J272" s="7">
        <v>194238</v>
      </c>
      <c r="K272">
        <v>6</v>
      </c>
      <c r="L272" s="7">
        <v>226289</v>
      </c>
      <c r="M272" s="8">
        <f>Table1_1[[#This Row],[Unit Cost]]*Table1_1[[#This Row],[Quantity]]</f>
        <v>1165428</v>
      </c>
      <c r="N272" s="8">
        <f>Table1_1[[#This Row],[Unit Price]]*Table1_1[[#This Row],[Quantity]]*(100%-Table1_1[[#This Row],[% Discount]])</f>
        <v>1357734</v>
      </c>
      <c r="O272" s="8">
        <f>Table1_1[[#This Row],[Sales]]-Table1_1[[#This Row],[Cogs]]</f>
        <v>192306</v>
      </c>
      <c r="P272">
        <f>DAY(Table1_1[[#This Row],[Date]])</f>
        <v>28</v>
      </c>
      <c r="Q272" t="str">
        <f>TEXT(Table1_1[[#This Row],[Date]],"mmm")</f>
        <v>Sep</v>
      </c>
      <c r="R272">
        <f>YEAR(Table1_1[[#This Row],[Date]])</f>
        <v>2023</v>
      </c>
    </row>
    <row r="273" spans="1:18" x14ac:dyDescent="0.3">
      <c r="A273" s="3">
        <v>45198</v>
      </c>
      <c r="B273" t="s">
        <v>282</v>
      </c>
      <c r="C273" t="s">
        <v>742</v>
      </c>
      <c r="D273" t="s">
        <v>744</v>
      </c>
      <c r="E273" t="s">
        <v>747</v>
      </c>
      <c r="F273" t="s">
        <v>751</v>
      </c>
      <c r="G273" t="s">
        <v>754</v>
      </c>
      <c r="H273" t="s">
        <v>761</v>
      </c>
      <c r="I273" s="5">
        <v>0</v>
      </c>
      <c r="J273" s="7">
        <v>44366</v>
      </c>
      <c r="K273">
        <v>8</v>
      </c>
      <c r="L273" s="7">
        <v>51472</v>
      </c>
      <c r="M273" s="8">
        <f>Table1_1[[#This Row],[Unit Cost]]*Table1_1[[#This Row],[Quantity]]</f>
        <v>354928</v>
      </c>
      <c r="N273" s="8">
        <f>Table1_1[[#This Row],[Unit Price]]*Table1_1[[#This Row],[Quantity]]*(100%-Table1_1[[#This Row],[% Discount]])</f>
        <v>411776</v>
      </c>
      <c r="O273" s="8">
        <f>Table1_1[[#This Row],[Sales]]-Table1_1[[#This Row],[Cogs]]</f>
        <v>56848</v>
      </c>
      <c r="P273">
        <f>DAY(Table1_1[[#This Row],[Date]])</f>
        <v>29</v>
      </c>
      <c r="Q273" t="str">
        <f>TEXT(Table1_1[[#This Row],[Date]],"mmm")</f>
        <v>Sep</v>
      </c>
      <c r="R273">
        <f>YEAR(Table1_1[[#This Row],[Date]])</f>
        <v>2023</v>
      </c>
    </row>
    <row r="274" spans="1:18" x14ac:dyDescent="0.3">
      <c r="A274" s="3">
        <v>45199</v>
      </c>
      <c r="B274" t="s">
        <v>283</v>
      </c>
      <c r="C274" t="s">
        <v>742</v>
      </c>
      <c r="D274" t="s">
        <v>744</v>
      </c>
      <c r="E274" t="s">
        <v>748</v>
      </c>
      <c r="F274" t="s">
        <v>751</v>
      </c>
      <c r="G274" t="s">
        <v>753</v>
      </c>
      <c r="H274" t="s">
        <v>773</v>
      </c>
      <c r="I274" s="5">
        <v>0</v>
      </c>
      <c r="J274" s="7">
        <v>235649</v>
      </c>
      <c r="K274">
        <v>2</v>
      </c>
      <c r="L274" s="7">
        <v>274372</v>
      </c>
      <c r="M274" s="8">
        <f>Table1_1[[#This Row],[Unit Cost]]*Table1_1[[#This Row],[Quantity]]</f>
        <v>471298</v>
      </c>
      <c r="N274" s="8">
        <f>Table1_1[[#This Row],[Unit Price]]*Table1_1[[#This Row],[Quantity]]*(100%-Table1_1[[#This Row],[% Discount]])</f>
        <v>548744</v>
      </c>
      <c r="O274" s="8">
        <f>Table1_1[[#This Row],[Sales]]-Table1_1[[#This Row],[Cogs]]</f>
        <v>77446</v>
      </c>
      <c r="P274">
        <f>DAY(Table1_1[[#This Row],[Date]])</f>
        <v>30</v>
      </c>
      <c r="Q274" t="str">
        <f>TEXT(Table1_1[[#This Row],[Date]],"mmm")</f>
        <v>Sep</v>
      </c>
      <c r="R274">
        <f>YEAR(Table1_1[[#This Row],[Date]])</f>
        <v>2023</v>
      </c>
    </row>
    <row r="275" spans="1:18" x14ac:dyDescent="0.3">
      <c r="A275" s="3">
        <v>45200</v>
      </c>
      <c r="B275" t="s">
        <v>284</v>
      </c>
      <c r="C275" t="s">
        <v>742</v>
      </c>
      <c r="D275" t="s">
        <v>744</v>
      </c>
      <c r="E275" t="s">
        <v>746</v>
      </c>
      <c r="F275" t="s">
        <v>749</v>
      </c>
      <c r="G275" t="s">
        <v>755</v>
      </c>
      <c r="H275" t="s">
        <v>768</v>
      </c>
      <c r="I275" s="5">
        <v>0</v>
      </c>
      <c r="J275" s="7">
        <v>161273</v>
      </c>
      <c r="K275">
        <v>8</v>
      </c>
      <c r="L275" s="7">
        <v>187226</v>
      </c>
      <c r="M275" s="8">
        <f>Table1_1[[#This Row],[Unit Cost]]*Table1_1[[#This Row],[Quantity]]</f>
        <v>1290184</v>
      </c>
      <c r="N275" s="8">
        <f>Table1_1[[#This Row],[Unit Price]]*Table1_1[[#This Row],[Quantity]]*(100%-Table1_1[[#This Row],[% Discount]])</f>
        <v>1497808</v>
      </c>
      <c r="O275" s="8">
        <f>Table1_1[[#This Row],[Sales]]-Table1_1[[#This Row],[Cogs]]</f>
        <v>207624</v>
      </c>
      <c r="P275">
        <f>DAY(Table1_1[[#This Row],[Date]])</f>
        <v>1</v>
      </c>
      <c r="Q275" t="str">
        <f>TEXT(Table1_1[[#This Row],[Date]],"mmm")</f>
        <v>Oct</v>
      </c>
      <c r="R275">
        <f>YEAR(Table1_1[[#This Row],[Date]])</f>
        <v>2023</v>
      </c>
    </row>
    <row r="276" spans="1:18" x14ac:dyDescent="0.3">
      <c r="A276" s="3">
        <v>45201</v>
      </c>
      <c r="B276" t="s">
        <v>285</v>
      </c>
      <c r="C276" t="s">
        <v>743</v>
      </c>
      <c r="D276" t="s">
        <v>744</v>
      </c>
      <c r="E276" t="s">
        <v>747</v>
      </c>
      <c r="F276" t="s">
        <v>749</v>
      </c>
      <c r="G276" t="s">
        <v>754</v>
      </c>
      <c r="H276" t="s">
        <v>761</v>
      </c>
      <c r="I276" s="5">
        <v>0</v>
      </c>
      <c r="J276" s="7">
        <v>79379</v>
      </c>
      <c r="K276">
        <v>4</v>
      </c>
      <c r="L276" s="7">
        <v>94314</v>
      </c>
      <c r="M276" s="8">
        <f>Table1_1[[#This Row],[Unit Cost]]*Table1_1[[#This Row],[Quantity]]</f>
        <v>317516</v>
      </c>
      <c r="N276" s="8">
        <f>Table1_1[[#This Row],[Unit Price]]*Table1_1[[#This Row],[Quantity]]*(100%-Table1_1[[#This Row],[% Discount]])</f>
        <v>377256</v>
      </c>
      <c r="O276" s="8">
        <f>Table1_1[[#This Row],[Sales]]-Table1_1[[#This Row],[Cogs]]</f>
        <v>59740</v>
      </c>
      <c r="P276">
        <f>DAY(Table1_1[[#This Row],[Date]])</f>
        <v>2</v>
      </c>
      <c r="Q276" t="str">
        <f>TEXT(Table1_1[[#This Row],[Date]],"mmm")</f>
        <v>Oct</v>
      </c>
      <c r="R276">
        <f>YEAR(Table1_1[[#This Row],[Date]])</f>
        <v>2023</v>
      </c>
    </row>
    <row r="277" spans="1:18" x14ac:dyDescent="0.3">
      <c r="A277" s="3">
        <v>45202</v>
      </c>
      <c r="B277" t="s">
        <v>286</v>
      </c>
      <c r="C277" t="s">
        <v>743</v>
      </c>
      <c r="D277" t="s">
        <v>745</v>
      </c>
      <c r="E277" t="s">
        <v>747</v>
      </c>
      <c r="F277" t="s">
        <v>751</v>
      </c>
      <c r="G277" t="s">
        <v>757</v>
      </c>
      <c r="H277" t="s">
        <v>766</v>
      </c>
      <c r="I277" s="5">
        <v>0</v>
      </c>
      <c r="J277" s="7">
        <v>94722</v>
      </c>
      <c r="K277">
        <v>8</v>
      </c>
      <c r="L277" s="7">
        <v>104270</v>
      </c>
      <c r="M277" s="8">
        <f>Table1_1[[#This Row],[Unit Cost]]*Table1_1[[#This Row],[Quantity]]</f>
        <v>757776</v>
      </c>
      <c r="N277" s="8">
        <f>Table1_1[[#This Row],[Unit Price]]*Table1_1[[#This Row],[Quantity]]*(100%-Table1_1[[#This Row],[% Discount]])</f>
        <v>834160</v>
      </c>
      <c r="O277" s="8">
        <f>Table1_1[[#This Row],[Sales]]-Table1_1[[#This Row],[Cogs]]</f>
        <v>76384</v>
      </c>
      <c r="P277">
        <f>DAY(Table1_1[[#This Row],[Date]])</f>
        <v>3</v>
      </c>
      <c r="Q277" t="str">
        <f>TEXT(Table1_1[[#This Row],[Date]],"mmm")</f>
        <v>Oct</v>
      </c>
      <c r="R277">
        <f>YEAR(Table1_1[[#This Row],[Date]])</f>
        <v>2023</v>
      </c>
    </row>
    <row r="278" spans="1:18" x14ac:dyDescent="0.3">
      <c r="A278" s="3">
        <v>45203</v>
      </c>
      <c r="B278" t="s">
        <v>287</v>
      </c>
      <c r="C278" t="s">
        <v>743</v>
      </c>
      <c r="D278" t="s">
        <v>745</v>
      </c>
      <c r="E278" t="s">
        <v>746</v>
      </c>
      <c r="F278" t="s">
        <v>749</v>
      </c>
      <c r="G278" t="s">
        <v>754</v>
      </c>
      <c r="H278" t="s">
        <v>775</v>
      </c>
      <c r="I278" s="5">
        <v>0</v>
      </c>
      <c r="J278" s="7">
        <v>68573</v>
      </c>
      <c r="K278">
        <v>1</v>
      </c>
      <c r="L278" s="7">
        <v>78788</v>
      </c>
      <c r="M278" s="8">
        <f>Table1_1[[#This Row],[Unit Cost]]*Table1_1[[#This Row],[Quantity]]</f>
        <v>68573</v>
      </c>
      <c r="N278" s="8">
        <f>Table1_1[[#This Row],[Unit Price]]*Table1_1[[#This Row],[Quantity]]*(100%-Table1_1[[#This Row],[% Discount]])</f>
        <v>78788</v>
      </c>
      <c r="O278" s="8">
        <f>Table1_1[[#This Row],[Sales]]-Table1_1[[#This Row],[Cogs]]</f>
        <v>10215</v>
      </c>
      <c r="P278">
        <f>DAY(Table1_1[[#This Row],[Date]])</f>
        <v>4</v>
      </c>
      <c r="Q278" t="str">
        <f>TEXT(Table1_1[[#This Row],[Date]],"mmm")</f>
        <v>Oct</v>
      </c>
      <c r="R278">
        <f>YEAR(Table1_1[[#This Row],[Date]])</f>
        <v>2023</v>
      </c>
    </row>
    <row r="279" spans="1:18" x14ac:dyDescent="0.3">
      <c r="A279" s="3">
        <v>45204</v>
      </c>
      <c r="B279" t="s">
        <v>288</v>
      </c>
      <c r="C279" t="s">
        <v>743</v>
      </c>
      <c r="D279" t="s">
        <v>745</v>
      </c>
      <c r="E279" t="s">
        <v>747</v>
      </c>
      <c r="F279" t="s">
        <v>749</v>
      </c>
      <c r="G279" t="s">
        <v>757</v>
      </c>
      <c r="H279" t="s">
        <v>771</v>
      </c>
      <c r="I279" s="5">
        <v>0</v>
      </c>
      <c r="J279" s="7">
        <v>249451</v>
      </c>
      <c r="K279">
        <v>7</v>
      </c>
      <c r="L279" s="7">
        <v>303604</v>
      </c>
      <c r="M279" s="8">
        <f>Table1_1[[#This Row],[Unit Cost]]*Table1_1[[#This Row],[Quantity]]</f>
        <v>1746157</v>
      </c>
      <c r="N279" s="8">
        <f>Table1_1[[#This Row],[Unit Price]]*Table1_1[[#This Row],[Quantity]]*(100%-Table1_1[[#This Row],[% Discount]])</f>
        <v>2125228</v>
      </c>
      <c r="O279" s="8">
        <f>Table1_1[[#This Row],[Sales]]-Table1_1[[#This Row],[Cogs]]</f>
        <v>379071</v>
      </c>
      <c r="P279">
        <f>DAY(Table1_1[[#This Row],[Date]])</f>
        <v>5</v>
      </c>
      <c r="Q279" t="str">
        <f>TEXT(Table1_1[[#This Row],[Date]],"mmm")</f>
        <v>Oct</v>
      </c>
      <c r="R279">
        <f>YEAR(Table1_1[[#This Row],[Date]])</f>
        <v>2023</v>
      </c>
    </row>
    <row r="280" spans="1:18" x14ac:dyDescent="0.3">
      <c r="A280" s="3">
        <v>45205</v>
      </c>
      <c r="B280" t="s">
        <v>289</v>
      </c>
      <c r="C280" t="s">
        <v>742</v>
      </c>
      <c r="D280" t="s">
        <v>744</v>
      </c>
      <c r="E280" t="s">
        <v>748</v>
      </c>
      <c r="F280" t="s">
        <v>749</v>
      </c>
      <c r="G280" t="s">
        <v>752</v>
      </c>
      <c r="H280" t="s">
        <v>772</v>
      </c>
      <c r="I280" s="5">
        <v>0</v>
      </c>
      <c r="J280" s="7">
        <v>173604</v>
      </c>
      <c r="K280">
        <v>8</v>
      </c>
      <c r="L280" s="7">
        <v>196083</v>
      </c>
      <c r="M280" s="8">
        <f>Table1_1[[#This Row],[Unit Cost]]*Table1_1[[#This Row],[Quantity]]</f>
        <v>1388832</v>
      </c>
      <c r="N280" s="8">
        <f>Table1_1[[#This Row],[Unit Price]]*Table1_1[[#This Row],[Quantity]]*(100%-Table1_1[[#This Row],[% Discount]])</f>
        <v>1568664</v>
      </c>
      <c r="O280" s="8">
        <f>Table1_1[[#This Row],[Sales]]-Table1_1[[#This Row],[Cogs]]</f>
        <v>179832</v>
      </c>
      <c r="P280">
        <f>DAY(Table1_1[[#This Row],[Date]])</f>
        <v>6</v>
      </c>
      <c r="Q280" t="str">
        <f>TEXT(Table1_1[[#This Row],[Date]],"mmm")</f>
        <v>Oct</v>
      </c>
      <c r="R280">
        <f>YEAR(Table1_1[[#This Row],[Date]])</f>
        <v>2023</v>
      </c>
    </row>
    <row r="281" spans="1:18" x14ac:dyDescent="0.3">
      <c r="A281" s="3">
        <v>45206</v>
      </c>
      <c r="B281" t="s">
        <v>290</v>
      </c>
      <c r="C281" t="s">
        <v>743</v>
      </c>
      <c r="D281" t="s">
        <v>744</v>
      </c>
      <c r="E281" t="s">
        <v>748</v>
      </c>
      <c r="F281" t="s">
        <v>750</v>
      </c>
      <c r="G281" t="s">
        <v>752</v>
      </c>
      <c r="H281" t="s">
        <v>770</v>
      </c>
      <c r="I281" s="5">
        <v>0</v>
      </c>
      <c r="J281" s="7">
        <v>186049</v>
      </c>
      <c r="K281">
        <v>8</v>
      </c>
      <c r="L281" s="7">
        <v>206802</v>
      </c>
      <c r="M281" s="8">
        <f>Table1_1[[#This Row],[Unit Cost]]*Table1_1[[#This Row],[Quantity]]</f>
        <v>1488392</v>
      </c>
      <c r="N281" s="8">
        <f>Table1_1[[#This Row],[Unit Price]]*Table1_1[[#This Row],[Quantity]]*(100%-Table1_1[[#This Row],[% Discount]])</f>
        <v>1654416</v>
      </c>
      <c r="O281" s="8">
        <f>Table1_1[[#This Row],[Sales]]-Table1_1[[#This Row],[Cogs]]</f>
        <v>166024</v>
      </c>
      <c r="P281">
        <f>DAY(Table1_1[[#This Row],[Date]])</f>
        <v>7</v>
      </c>
      <c r="Q281" t="str">
        <f>TEXT(Table1_1[[#This Row],[Date]],"mmm")</f>
        <v>Oct</v>
      </c>
      <c r="R281">
        <f>YEAR(Table1_1[[#This Row],[Date]])</f>
        <v>2023</v>
      </c>
    </row>
    <row r="282" spans="1:18" x14ac:dyDescent="0.3">
      <c r="A282" s="3">
        <v>45207</v>
      </c>
      <c r="B282" t="s">
        <v>291</v>
      </c>
      <c r="C282" t="s">
        <v>743</v>
      </c>
      <c r="D282" t="s">
        <v>744</v>
      </c>
      <c r="E282" t="s">
        <v>747</v>
      </c>
      <c r="F282" t="s">
        <v>749</v>
      </c>
      <c r="G282" t="s">
        <v>757</v>
      </c>
      <c r="H282" t="s">
        <v>771</v>
      </c>
      <c r="I282" s="5">
        <v>0</v>
      </c>
      <c r="J282" s="7">
        <v>209590</v>
      </c>
      <c r="K282">
        <v>1</v>
      </c>
      <c r="L282" s="7">
        <v>244439</v>
      </c>
      <c r="M282" s="8">
        <f>Table1_1[[#This Row],[Unit Cost]]*Table1_1[[#This Row],[Quantity]]</f>
        <v>209590</v>
      </c>
      <c r="N282" s="8">
        <f>Table1_1[[#This Row],[Unit Price]]*Table1_1[[#This Row],[Quantity]]*(100%-Table1_1[[#This Row],[% Discount]])</f>
        <v>244439</v>
      </c>
      <c r="O282" s="8">
        <f>Table1_1[[#This Row],[Sales]]-Table1_1[[#This Row],[Cogs]]</f>
        <v>34849</v>
      </c>
      <c r="P282">
        <f>DAY(Table1_1[[#This Row],[Date]])</f>
        <v>8</v>
      </c>
      <c r="Q282" t="str">
        <f>TEXT(Table1_1[[#This Row],[Date]],"mmm")</f>
        <v>Oct</v>
      </c>
      <c r="R282">
        <f>YEAR(Table1_1[[#This Row],[Date]])</f>
        <v>2023</v>
      </c>
    </row>
    <row r="283" spans="1:18" x14ac:dyDescent="0.3">
      <c r="A283" s="3">
        <v>45208</v>
      </c>
      <c r="B283" t="s">
        <v>292</v>
      </c>
      <c r="C283" t="s">
        <v>743</v>
      </c>
      <c r="D283" t="s">
        <v>744</v>
      </c>
      <c r="E283" t="s">
        <v>748</v>
      </c>
      <c r="F283" t="s">
        <v>750</v>
      </c>
      <c r="G283" t="s">
        <v>756</v>
      </c>
      <c r="H283" t="s">
        <v>763</v>
      </c>
      <c r="I283" s="5">
        <v>0</v>
      </c>
      <c r="J283" s="7">
        <v>106061</v>
      </c>
      <c r="K283">
        <v>1</v>
      </c>
      <c r="L283" s="7">
        <v>119801</v>
      </c>
      <c r="M283" s="8">
        <f>Table1_1[[#This Row],[Unit Cost]]*Table1_1[[#This Row],[Quantity]]</f>
        <v>106061</v>
      </c>
      <c r="N283" s="8">
        <f>Table1_1[[#This Row],[Unit Price]]*Table1_1[[#This Row],[Quantity]]*(100%-Table1_1[[#This Row],[% Discount]])</f>
        <v>119801</v>
      </c>
      <c r="O283" s="8">
        <f>Table1_1[[#This Row],[Sales]]-Table1_1[[#This Row],[Cogs]]</f>
        <v>13740</v>
      </c>
      <c r="P283">
        <f>DAY(Table1_1[[#This Row],[Date]])</f>
        <v>9</v>
      </c>
      <c r="Q283" t="str">
        <f>TEXT(Table1_1[[#This Row],[Date]],"mmm")</f>
        <v>Oct</v>
      </c>
      <c r="R283">
        <f>YEAR(Table1_1[[#This Row],[Date]])</f>
        <v>2023</v>
      </c>
    </row>
    <row r="284" spans="1:18" x14ac:dyDescent="0.3">
      <c r="A284" s="3">
        <v>45209</v>
      </c>
      <c r="B284" t="s">
        <v>293</v>
      </c>
      <c r="C284" t="s">
        <v>743</v>
      </c>
      <c r="D284" t="s">
        <v>744</v>
      </c>
      <c r="E284" t="s">
        <v>748</v>
      </c>
      <c r="F284" t="s">
        <v>750</v>
      </c>
      <c r="G284" t="s">
        <v>754</v>
      </c>
      <c r="H284" t="s">
        <v>775</v>
      </c>
      <c r="I284" s="5">
        <v>0.06</v>
      </c>
      <c r="J284" s="7">
        <v>66449</v>
      </c>
      <c r="K284">
        <v>4</v>
      </c>
      <c r="L284" s="7">
        <v>78333</v>
      </c>
      <c r="M284" s="8">
        <f>Table1_1[[#This Row],[Unit Cost]]*Table1_1[[#This Row],[Quantity]]</f>
        <v>265796</v>
      </c>
      <c r="N284" s="8">
        <f>Table1_1[[#This Row],[Unit Price]]*Table1_1[[#This Row],[Quantity]]*(100%-Table1_1[[#This Row],[% Discount]])</f>
        <v>294532.07999999996</v>
      </c>
      <c r="O284" s="8">
        <f>Table1_1[[#This Row],[Sales]]-Table1_1[[#This Row],[Cogs]]</f>
        <v>28736.079999999958</v>
      </c>
      <c r="P284">
        <f>DAY(Table1_1[[#This Row],[Date]])</f>
        <v>10</v>
      </c>
      <c r="Q284" t="str">
        <f>TEXT(Table1_1[[#This Row],[Date]],"mmm")</f>
        <v>Oct</v>
      </c>
      <c r="R284">
        <f>YEAR(Table1_1[[#This Row],[Date]])</f>
        <v>2023</v>
      </c>
    </row>
    <row r="285" spans="1:18" x14ac:dyDescent="0.3">
      <c r="A285" s="3">
        <v>45210</v>
      </c>
      <c r="B285" t="s">
        <v>294</v>
      </c>
      <c r="C285" t="s">
        <v>743</v>
      </c>
      <c r="D285" t="s">
        <v>745</v>
      </c>
      <c r="E285" t="s">
        <v>746</v>
      </c>
      <c r="F285" t="s">
        <v>751</v>
      </c>
      <c r="G285" t="s">
        <v>752</v>
      </c>
      <c r="H285" t="s">
        <v>770</v>
      </c>
      <c r="I285" s="5">
        <v>0</v>
      </c>
      <c r="J285" s="7">
        <v>169128</v>
      </c>
      <c r="K285">
        <v>8</v>
      </c>
      <c r="L285" s="7">
        <v>187997</v>
      </c>
      <c r="M285" s="8">
        <f>Table1_1[[#This Row],[Unit Cost]]*Table1_1[[#This Row],[Quantity]]</f>
        <v>1353024</v>
      </c>
      <c r="N285" s="8">
        <f>Table1_1[[#This Row],[Unit Price]]*Table1_1[[#This Row],[Quantity]]*(100%-Table1_1[[#This Row],[% Discount]])</f>
        <v>1503976</v>
      </c>
      <c r="O285" s="8">
        <f>Table1_1[[#This Row],[Sales]]-Table1_1[[#This Row],[Cogs]]</f>
        <v>150952</v>
      </c>
      <c r="P285">
        <f>DAY(Table1_1[[#This Row],[Date]])</f>
        <v>11</v>
      </c>
      <c r="Q285" t="str">
        <f>TEXT(Table1_1[[#This Row],[Date]],"mmm")</f>
        <v>Oct</v>
      </c>
      <c r="R285">
        <f>YEAR(Table1_1[[#This Row],[Date]])</f>
        <v>2023</v>
      </c>
    </row>
    <row r="286" spans="1:18" x14ac:dyDescent="0.3">
      <c r="A286" s="3">
        <v>45211</v>
      </c>
      <c r="B286" t="s">
        <v>295</v>
      </c>
      <c r="C286" t="s">
        <v>742</v>
      </c>
      <c r="D286" t="s">
        <v>745</v>
      </c>
      <c r="E286" t="s">
        <v>748</v>
      </c>
      <c r="F286" t="s">
        <v>751</v>
      </c>
      <c r="G286" t="s">
        <v>752</v>
      </c>
      <c r="H286" t="s">
        <v>772</v>
      </c>
      <c r="I286" s="5">
        <v>0</v>
      </c>
      <c r="J286" s="7">
        <v>54855</v>
      </c>
      <c r="K286">
        <v>6</v>
      </c>
      <c r="L286" s="7">
        <v>66142</v>
      </c>
      <c r="M286" s="8">
        <f>Table1_1[[#This Row],[Unit Cost]]*Table1_1[[#This Row],[Quantity]]</f>
        <v>329130</v>
      </c>
      <c r="N286" s="8">
        <f>Table1_1[[#This Row],[Unit Price]]*Table1_1[[#This Row],[Quantity]]*(100%-Table1_1[[#This Row],[% Discount]])</f>
        <v>396852</v>
      </c>
      <c r="O286" s="8">
        <f>Table1_1[[#This Row],[Sales]]-Table1_1[[#This Row],[Cogs]]</f>
        <v>67722</v>
      </c>
      <c r="P286">
        <f>DAY(Table1_1[[#This Row],[Date]])</f>
        <v>12</v>
      </c>
      <c r="Q286" t="str">
        <f>TEXT(Table1_1[[#This Row],[Date]],"mmm")</f>
        <v>Oct</v>
      </c>
      <c r="R286">
        <f>YEAR(Table1_1[[#This Row],[Date]])</f>
        <v>2023</v>
      </c>
    </row>
    <row r="287" spans="1:18" x14ac:dyDescent="0.3">
      <c r="A287" s="3">
        <v>45212</v>
      </c>
      <c r="B287" t="s">
        <v>296</v>
      </c>
      <c r="C287" t="s">
        <v>743</v>
      </c>
      <c r="D287" t="s">
        <v>745</v>
      </c>
      <c r="E287" t="s">
        <v>747</v>
      </c>
      <c r="F287" t="s">
        <v>749</v>
      </c>
      <c r="G287" t="s">
        <v>752</v>
      </c>
      <c r="H287" t="s">
        <v>758</v>
      </c>
      <c r="I287" s="5">
        <v>0</v>
      </c>
      <c r="J287" s="7">
        <v>92293</v>
      </c>
      <c r="K287">
        <v>1</v>
      </c>
      <c r="L287" s="7">
        <v>112275</v>
      </c>
      <c r="M287" s="8">
        <f>Table1_1[[#This Row],[Unit Cost]]*Table1_1[[#This Row],[Quantity]]</f>
        <v>92293</v>
      </c>
      <c r="N287" s="8">
        <f>Table1_1[[#This Row],[Unit Price]]*Table1_1[[#This Row],[Quantity]]*(100%-Table1_1[[#This Row],[% Discount]])</f>
        <v>112275</v>
      </c>
      <c r="O287" s="8">
        <f>Table1_1[[#This Row],[Sales]]-Table1_1[[#This Row],[Cogs]]</f>
        <v>19982</v>
      </c>
      <c r="P287">
        <f>DAY(Table1_1[[#This Row],[Date]])</f>
        <v>13</v>
      </c>
      <c r="Q287" t="str">
        <f>TEXT(Table1_1[[#This Row],[Date]],"mmm")</f>
        <v>Oct</v>
      </c>
      <c r="R287">
        <f>YEAR(Table1_1[[#This Row],[Date]])</f>
        <v>2023</v>
      </c>
    </row>
    <row r="288" spans="1:18" x14ac:dyDescent="0.3">
      <c r="A288" s="3">
        <v>45213</v>
      </c>
      <c r="B288" t="s">
        <v>297</v>
      </c>
      <c r="C288" t="s">
        <v>743</v>
      </c>
      <c r="D288" t="s">
        <v>745</v>
      </c>
      <c r="E288" t="s">
        <v>746</v>
      </c>
      <c r="F288" t="s">
        <v>750</v>
      </c>
      <c r="G288" t="s">
        <v>754</v>
      </c>
      <c r="H288" t="s">
        <v>761</v>
      </c>
      <c r="I288" s="5">
        <v>0</v>
      </c>
      <c r="J288" s="7">
        <v>38942</v>
      </c>
      <c r="K288">
        <v>2</v>
      </c>
      <c r="L288" s="7">
        <v>42958</v>
      </c>
      <c r="M288" s="8">
        <f>Table1_1[[#This Row],[Unit Cost]]*Table1_1[[#This Row],[Quantity]]</f>
        <v>77884</v>
      </c>
      <c r="N288" s="8">
        <f>Table1_1[[#This Row],[Unit Price]]*Table1_1[[#This Row],[Quantity]]*(100%-Table1_1[[#This Row],[% Discount]])</f>
        <v>85916</v>
      </c>
      <c r="O288" s="8">
        <f>Table1_1[[#This Row],[Sales]]-Table1_1[[#This Row],[Cogs]]</f>
        <v>8032</v>
      </c>
      <c r="P288">
        <f>DAY(Table1_1[[#This Row],[Date]])</f>
        <v>14</v>
      </c>
      <c r="Q288" t="str">
        <f>TEXT(Table1_1[[#This Row],[Date]],"mmm")</f>
        <v>Oct</v>
      </c>
      <c r="R288">
        <f>YEAR(Table1_1[[#This Row],[Date]])</f>
        <v>2023</v>
      </c>
    </row>
    <row r="289" spans="1:18" x14ac:dyDescent="0.3">
      <c r="A289" s="3">
        <v>45214</v>
      </c>
      <c r="B289" t="s">
        <v>298</v>
      </c>
      <c r="C289" t="s">
        <v>743</v>
      </c>
      <c r="D289" t="s">
        <v>745</v>
      </c>
      <c r="E289" t="s">
        <v>746</v>
      </c>
      <c r="F289" t="s">
        <v>750</v>
      </c>
      <c r="G289" t="s">
        <v>752</v>
      </c>
      <c r="H289" t="s">
        <v>772</v>
      </c>
      <c r="I289" s="5">
        <v>0</v>
      </c>
      <c r="J289" s="7">
        <v>141942</v>
      </c>
      <c r="K289">
        <v>2</v>
      </c>
      <c r="L289" s="7">
        <v>158138</v>
      </c>
      <c r="M289" s="8">
        <f>Table1_1[[#This Row],[Unit Cost]]*Table1_1[[#This Row],[Quantity]]</f>
        <v>283884</v>
      </c>
      <c r="N289" s="8">
        <f>Table1_1[[#This Row],[Unit Price]]*Table1_1[[#This Row],[Quantity]]*(100%-Table1_1[[#This Row],[% Discount]])</f>
        <v>316276</v>
      </c>
      <c r="O289" s="8">
        <f>Table1_1[[#This Row],[Sales]]-Table1_1[[#This Row],[Cogs]]</f>
        <v>32392</v>
      </c>
      <c r="P289">
        <f>DAY(Table1_1[[#This Row],[Date]])</f>
        <v>15</v>
      </c>
      <c r="Q289" t="str">
        <f>TEXT(Table1_1[[#This Row],[Date]],"mmm")</f>
        <v>Oct</v>
      </c>
      <c r="R289">
        <f>YEAR(Table1_1[[#This Row],[Date]])</f>
        <v>2023</v>
      </c>
    </row>
    <row r="290" spans="1:18" x14ac:dyDescent="0.3">
      <c r="A290" s="3">
        <v>45215</v>
      </c>
      <c r="B290" t="s">
        <v>299</v>
      </c>
      <c r="C290" t="s">
        <v>743</v>
      </c>
      <c r="D290" t="s">
        <v>744</v>
      </c>
      <c r="E290" t="s">
        <v>748</v>
      </c>
      <c r="F290" t="s">
        <v>751</v>
      </c>
      <c r="G290" t="s">
        <v>756</v>
      </c>
      <c r="H290" t="s">
        <v>765</v>
      </c>
      <c r="I290" s="5">
        <v>0</v>
      </c>
      <c r="J290" s="7">
        <v>168085</v>
      </c>
      <c r="K290">
        <v>5</v>
      </c>
      <c r="L290" s="7">
        <v>186365</v>
      </c>
      <c r="M290" s="8">
        <f>Table1_1[[#This Row],[Unit Cost]]*Table1_1[[#This Row],[Quantity]]</f>
        <v>840425</v>
      </c>
      <c r="N290" s="8">
        <f>Table1_1[[#This Row],[Unit Price]]*Table1_1[[#This Row],[Quantity]]*(100%-Table1_1[[#This Row],[% Discount]])</f>
        <v>931825</v>
      </c>
      <c r="O290" s="8">
        <f>Table1_1[[#This Row],[Sales]]-Table1_1[[#This Row],[Cogs]]</f>
        <v>91400</v>
      </c>
      <c r="P290">
        <f>DAY(Table1_1[[#This Row],[Date]])</f>
        <v>16</v>
      </c>
      <c r="Q290" t="str">
        <f>TEXT(Table1_1[[#This Row],[Date]],"mmm")</f>
        <v>Oct</v>
      </c>
      <c r="R290">
        <f>YEAR(Table1_1[[#This Row],[Date]])</f>
        <v>2023</v>
      </c>
    </row>
    <row r="291" spans="1:18" x14ac:dyDescent="0.3">
      <c r="A291" s="3">
        <v>45216</v>
      </c>
      <c r="B291" t="s">
        <v>300</v>
      </c>
      <c r="C291" t="s">
        <v>742</v>
      </c>
      <c r="D291" t="s">
        <v>745</v>
      </c>
      <c r="E291" t="s">
        <v>747</v>
      </c>
      <c r="F291" t="s">
        <v>749</v>
      </c>
      <c r="G291" t="s">
        <v>753</v>
      </c>
      <c r="H291" t="s">
        <v>759</v>
      </c>
      <c r="I291" s="5">
        <v>0</v>
      </c>
      <c r="J291" s="7">
        <v>218676</v>
      </c>
      <c r="K291">
        <v>2</v>
      </c>
      <c r="L291" s="7">
        <v>249676</v>
      </c>
      <c r="M291" s="8">
        <f>Table1_1[[#This Row],[Unit Cost]]*Table1_1[[#This Row],[Quantity]]</f>
        <v>437352</v>
      </c>
      <c r="N291" s="8">
        <f>Table1_1[[#This Row],[Unit Price]]*Table1_1[[#This Row],[Quantity]]*(100%-Table1_1[[#This Row],[% Discount]])</f>
        <v>499352</v>
      </c>
      <c r="O291" s="8">
        <f>Table1_1[[#This Row],[Sales]]-Table1_1[[#This Row],[Cogs]]</f>
        <v>62000</v>
      </c>
      <c r="P291">
        <f>DAY(Table1_1[[#This Row],[Date]])</f>
        <v>17</v>
      </c>
      <c r="Q291" t="str">
        <f>TEXT(Table1_1[[#This Row],[Date]],"mmm")</f>
        <v>Oct</v>
      </c>
      <c r="R291">
        <f>YEAR(Table1_1[[#This Row],[Date]])</f>
        <v>2023</v>
      </c>
    </row>
    <row r="292" spans="1:18" x14ac:dyDescent="0.3">
      <c r="A292" s="3">
        <v>45217</v>
      </c>
      <c r="B292" t="s">
        <v>301</v>
      </c>
      <c r="C292" t="s">
        <v>743</v>
      </c>
      <c r="D292" t="s">
        <v>744</v>
      </c>
      <c r="E292" t="s">
        <v>746</v>
      </c>
      <c r="F292" t="s">
        <v>749</v>
      </c>
      <c r="G292" t="s">
        <v>752</v>
      </c>
      <c r="H292" t="s">
        <v>758</v>
      </c>
      <c r="I292" s="5">
        <v>0</v>
      </c>
      <c r="J292" s="7">
        <v>94398</v>
      </c>
      <c r="K292">
        <v>3</v>
      </c>
      <c r="L292" s="7">
        <v>105520</v>
      </c>
      <c r="M292" s="8">
        <f>Table1_1[[#This Row],[Unit Cost]]*Table1_1[[#This Row],[Quantity]]</f>
        <v>283194</v>
      </c>
      <c r="N292" s="8">
        <f>Table1_1[[#This Row],[Unit Price]]*Table1_1[[#This Row],[Quantity]]*(100%-Table1_1[[#This Row],[% Discount]])</f>
        <v>316560</v>
      </c>
      <c r="O292" s="8">
        <f>Table1_1[[#This Row],[Sales]]-Table1_1[[#This Row],[Cogs]]</f>
        <v>33366</v>
      </c>
      <c r="P292">
        <f>DAY(Table1_1[[#This Row],[Date]])</f>
        <v>18</v>
      </c>
      <c r="Q292" t="str">
        <f>TEXT(Table1_1[[#This Row],[Date]],"mmm")</f>
        <v>Oct</v>
      </c>
      <c r="R292">
        <f>YEAR(Table1_1[[#This Row],[Date]])</f>
        <v>2023</v>
      </c>
    </row>
    <row r="293" spans="1:18" x14ac:dyDescent="0.3">
      <c r="A293" s="3">
        <v>45218</v>
      </c>
      <c r="B293" t="s">
        <v>302</v>
      </c>
      <c r="C293" t="s">
        <v>743</v>
      </c>
      <c r="D293" t="s">
        <v>744</v>
      </c>
      <c r="E293" t="s">
        <v>746</v>
      </c>
      <c r="F293" t="s">
        <v>749</v>
      </c>
      <c r="G293" t="s">
        <v>756</v>
      </c>
      <c r="H293" t="s">
        <v>765</v>
      </c>
      <c r="I293" s="5">
        <v>0</v>
      </c>
      <c r="J293" s="7">
        <v>259959</v>
      </c>
      <c r="K293">
        <v>2</v>
      </c>
      <c r="L293" s="7">
        <v>315487</v>
      </c>
      <c r="M293" s="8">
        <f>Table1_1[[#This Row],[Unit Cost]]*Table1_1[[#This Row],[Quantity]]</f>
        <v>519918</v>
      </c>
      <c r="N293" s="8">
        <f>Table1_1[[#This Row],[Unit Price]]*Table1_1[[#This Row],[Quantity]]*(100%-Table1_1[[#This Row],[% Discount]])</f>
        <v>630974</v>
      </c>
      <c r="O293" s="8">
        <f>Table1_1[[#This Row],[Sales]]-Table1_1[[#This Row],[Cogs]]</f>
        <v>111056</v>
      </c>
      <c r="P293">
        <f>DAY(Table1_1[[#This Row],[Date]])</f>
        <v>19</v>
      </c>
      <c r="Q293" t="str">
        <f>TEXT(Table1_1[[#This Row],[Date]],"mmm")</f>
        <v>Oct</v>
      </c>
      <c r="R293">
        <f>YEAR(Table1_1[[#This Row],[Date]])</f>
        <v>2023</v>
      </c>
    </row>
    <row r="294" spans="1:18" x14ac:dyDescent="0.3">
      <c r="A294" s="3">
        <v>45219</v>
      </c>
      <c r="B294" t="s">
        <v>303</v>
      </c>
      <c r="C294" t="s">
        <v>743</v>
      </c>
      <c r="D294" t="s">
        <v>745</v>
      </c>
      <c r="E294" t="s">
        <v>746</v>
      </c>
      <c r="F294" t="s">
        <v>751</v>
      </c>
      <c r="G294" t="s">
        <v>755</v>
      </c>
      <c r="H294" t="s">
        <v>768</v>
      </c>
      <c r="I294" s="5">
        <v>0.06</v>
      </c>
      <c r="J294" s="7">
        <v>217637</v>
      </c>
      <c r="K294">
        <v>1</v>
      </c>
      <c r="L294" s="7">
        <v>260977</v>
      </c>
      <c r="M294" s="8">
        <f>Table1_1[[#This Row],[Unit Cost]]*Table1_1[[#This Row],[Quantity]]</f>
        <v>217637</v>
      </c>
      <c r="N294" s="8">
        <f>Table1_1[[#This Row],[Unit Price]]*Table1_1[[#This Row],[Quantity]]*(100%-Table1_1[[#This Row],[% Discount]])</f>
        <v>245318.37999999998</v>
      </c>
      <c r="O294" s="8">
        <f>Table1_1[[#This Row],[Sales]]-Table1_1[[#This Row],[Cogs]]</f>
        <v>27681.379999999976</v>
      </c>
      <c r="P294">
        <f>DAY(Table1_1[[#This Row],[Date]])</f>
        <v>20</v>
      </c>
      <c r="Q294" t="str">
        <f>TEXT(Table1_1[[#This Row],[Date]],"mmm")</f>
        <v>Oct</v>
      </c>
      <c r="R294">
        <f>YEAR(Table1_1[[#This Row],[Date]])</f>
        <v>2023</v>
      </c>
    </row>
    <row r="295" spans="1:18" x14ac:dyDescent="0.3">
      <c r="A295" s="3">
        <v>45220</v>
      </c>
      <c r="B295" t="s">
        <v>304</v>
      </c>
      <c r="C295" t="s">
        <v>743</v>
      </c>
      <c r="D295" t="s">
        <v>745</v>
      </c>
      <c r="E295" t="s">
        <v>748</v>
      </c>
      <c r="F295" t="s">
        <v>751</v>
      </c>
      <c r="G295" t="s">
        <v>756</v>
      </c>
      <c r="H295" t="s">
        <v>769</v>
      </c>
      <c r="I295" s="5">
        <v>0</v>
      </c>
      <c r="J295" s="7">
        <v>228452</v>
      </c>
      <c r="K295">
        <v>3</v>
      </c>
      <c r="L295" s="7">
        <v>256224</v>
      </c>
      <c r="M295" s="8">
        <f>Table1_1[[#This Row],[Unit Cost]]*Table1_1[[#This Row],[Quantity]]</f>
        <v>685356</v>
      </c>
      <c r="N295" s="8">
        <f>Table1_1[[#This Row],[Unit Price]]*Table1_1[[#This Row],[Quantity]]*(100%-Table1_1[[#This Row],[% Discount]])</f>
        <v>768672</v>
      </c>
      <c r="O295" s="8">
        <f>Table1_1[[#This Row],[Sales]]-Table1_1[[#This Row],[Cogs]]</f>
        <v>83316</v>
      </c>
      <c r="P295">
        <f>DAY(Table1_1[[#This Row],[Date]])</f>
        <v>21</v>
      </c>
      <c r="Q295" t="str">
        <f>TEXT(Table1_1[[#This Row],[Date]],"mmm")</f>
        <v>Oct</v>
      </c>
      <c r="R295">
        <f>YEAR(Table1_1[[#This Row],[Date]])</f>
        <v>2023</v>
      </c>
    </row>
    <row r="296" spans="1:18" x14ac:dyDescent="0.3">
      <c r="A296" s="3">
        <v>45221</v>
      </c>
      <c r="B296" t="s">
        <v>305</v>
      </c>
      <c r="C296" t="s">
        <v>742</v>
      </c>
      <c r="D296" t="s">
        <v>745</v>
      </c>
      <c r="E296" t="s">
        <v>747</v>
      </c>
      <c r="F296" t="s">
        <v>751</v>
      </c>
      <c r="G296" t="s">
        <v>756</v>
      </c>
      <c r="H296" t="s">
        <v>769</v>
      </c>
      <c r="I296" s="5">
        <v>0</v>
      </c>
      <c r="J296" s="7">
        <v>183440</v>
      </c>
      <c r="K296">
        <v>6</v>
      </c>
      <c r="L296" s="7">
        <v>206449</v>
      </c>
      <c r="M296" s="8">
        <f>Table1_1[[#This Row],[Unit Cost]]*Table1_1[[#This Row],[Quantity]]</f>
        <v>1100640</v>
      </c>
      <c r="N296" s="8">
        <f>Table1_1[[#This Row],[Unit Price]]*Table1_1[[#This Row],[Quantity]]*(100%-Table1_1[[#This Row],[% Discount]])</f>
        <v>1238694</v>
      </c>
      <c r="O296" s="8">
        <f>Table1_1[[#This Row],[Sales]]-Table1_1[[#This Row],[Cogs]]</f>
        <v>138054</v>
      </c>
      <c r="P296">
        <f>DAY(Table1_1[[#This Row],[Date]])</f>
        <v>22</v>
      </c>
      <c r="Q296" t="str">
        <f>TEXT(Table1_1[[#This Row],[Date]],"mmm")</f>
        <v>Oct</v>
      </c>
      <c r="R296">
        <f>YEAR(Table1_1[[#This Row],[Date]])</f>
        <v>2023</v>
      </c>
    </row>
    <row r="297" spans="1:18" x14ac:dyDescent="0.3">
      <c r="A297" s="3">
        <v>45222</v>
      </c>
      <c r="B297" t="s">
        <v>306</v>
      </c>
      <c r="C297" t="s">
        <v>743</v>
      </c>
      <c r="D297" t="s">
        <v>745</v>
      </c>
      <c r="E297" t="s">
        <v>748</v>
      </c>
      <c r="F297" t="s">
        <v>749</v>
      </c>
      <c r="G297" t="s">
        <v>753</v>
      </c>
      <c r="H297" t="s">
        <v>759</v>
      </c>
      <c r="I297" s="5">
        <v>0</v>
      </c>
      <c r="J297" s="7">
        <v>212543</v>
      </c>
      <c r="K297">
        <v>8</v>
      </c>
      <c r="L297" s="7">
        <v>253283</v>
      </c>
      <c r="M297" s="8">
        <f>Table1_1[[#This Row],[Unit Cost]]*Table1_1[[#This Row],[Quantity]]</f>
        <v>1700344</v>
      </c>
      <c r="N297" s="8">
        <f>Table1_1[[#This Row],[Unit Price]]*Table1_1[[#This Row],[Quantity]]*(100%-Table1_1[[#This Row],[% Discount]])</f>
        <v>2026264</v>
      </c>
      <c r="O297" s="8">
        <f>Table1_1[[#This Row],[Sales]]-Table1_1[[#This Row],[Cogs]]</f>
        <v>325920</v>
      </c>
      <c r="P297">
        <f>DAY(Table1_1[[#This Row],[Date]])</f>
        <v>23</v>
      </c>
      <c r="Q297" t="str">
        <f>TEXT(Table1_1[[#This Row],[Date]],"mmm")</f>
        <v>Oct</v>
      </c>
      <c r="R297">
        <f>YEAR(Table1_1[[#This Row],[Date]])</f>
        <v>2023</v>
      </c>
    </row>
    <row r="298" spans="1:18" x14ac:dyDescent="0.3">
      <c r="A298" s="3">
        <v>45223</v>
      </c>
      <c r="B298" t="s">
        <v>307</v>
      </c>
      <c r="C298" t="s">
        <v>742</v>
      </c>
      <c r="D298" t="s">
        <v>744</v>
      </c>
      <c r="E298" t="s">
        <v>747</v>
      </c>
      <c r="F298" t="s">
        <v>750</v>
      </c>
      <c r="G298" t="s">
        <v>755</v>
      </c>
      <c r="H298" t="s">
        <v>762</v>
      </c>
      <c r="I298" s="5">
        <v>0</v>
      </c>
      <c r="J298" s="7">
        <v>213720</v>
      </c>
      <c r="K298">
        <v>3</v>
      </c>
      <c r="L298" s="7">
        <v>246797</v>
      </c>
      <c r="M298" s="8">
        <f>Table1_1[[#This Row],[Unit Cost]]*Table1_1[[#This Row],[Quantity]]</f>
        <v>641160</v>
      </c>
      <c r="N298" s="8">
        <f>Table1_1[[#This Row],[Unit Price]]*Table1_1[[#This Row],[Quantity]]*(100%-Table1_1[[#This Row],[% Discount]])</f>
        <v>740391</v>
      </c>
      <c r="O298" s="8">
        <f>Table1_1[[#This Row],[Sales]]-Table1_1[[#This Row],[Cogs]]</f>
        <v>99231</v>
      </c>
      <c r="P298">
        <f>DAY(Table1_1[[#This Row],[Date]])</f>
        <v>24</v>
      </c>
      <c r="Q298" t="str">
        <f>TEXT(Table1_1[[#This Row],[Date]],"mmm")</f>
        <v>Oct</v>
      </c>
      <c r="R298">
        <f>YEAR(Table1_1[[#This Row],[Date]])</f>
        <v>2023</v>
      </c>
    </row>
    <row r="299" spans="1:18" x14ac:dyDescent="0.3">
      <c r="A299" s="3">
        <v>45224</v>
      </c>
      <c r="B299" t="s">
        <v>308</v>
      </c>
      <c r="C299" t="s">
        <v>742</v>
      </c>
      <c r="D299" t="s">
        <v>744</v>
      </c>
      <c r="E299" t="s">
        <v>747</v>
      </c>
      <c r="F299" t="s">
        <v>750</v>
      </c>
      <c r="G299" t="s">
        <v>754</v>
      </c>
      <c r="H299" t="s">
        <v>761</v>
      </c>
      <c r="I299" s="5">
        <v>0</v>
      </c>
      <c r="J299" s="7">
        <v>30876</v>
      </c>
      <c r="K299">
        <v>6</v>
      </c>
      <c r="L299" s="7">
        <v>36143</v>
      </c>
      <c r="M299" s="8">
        <f>Table1_1[[#This Row],[Unit Cost]]*Table1_1[[#This Row],[Quantity]]</f>
        <v>185256</v>
      </c>
      <c r="N299" s="8">
        <f>Table1_1[[#This Row],[Unit Price]]*Table1_1[[#This Row],[Quantity]]*(100%-Table1_1[[#This Row],[% Discount]])</f>
        <v>216858</v>
      </c>
      <c r="O299" s="8">
        <f>Table1_1[[#This Row],[Sales]]-Table1_1[[#This Row],[Cogs]]</f>
        <v>31602</v>
      </c>
      <c r="P299">
        <f>DAY(Table1_1[[#This Row],[Date]])</f>
        <v>25</v>
      </c>
      <c r="Q299" t="str">
        <f>TEXT(Table1_1[[#This Row],[Date]],"mmm")</f>
        <v>Oct</v>
      </c>
      <c r="R299">
        <f>YEAR(Table1_1[[#This Row],[Date]])</f>
        <v>2023</v>
      </c>
    </row>
    <row r="300" spans="1:18" x14ac:dyDescent="0.3">
      <c r="A300" s="3">
        <v>45225</v>
      </c>
      <c r="B300" t="s">
        <v>309</v>
      </c>
      <c r="C300" t="s">
        <v>743</v>
      </c>
      <c r="D300" t="s">
        <v>744</v>
      </c>
      <c r="E300" t="s">
        <v>746</v>
      </c>
      <c r="F300" t="s">
        <v>749</v>
      </c>
      <c r="G300" t="s">
        <v>752</v>
      </c>
      <c r="H300" t="s">
        <v>770</v>
      </c>
      <c r="I300" s="5">
        <v>0</v>
      </c>
      <c r="J300" s="7">
        <v>138483</v>
      </c>
      <c r="K300">
        <v>3</v>
      </c>
      <c r="L300" s="7">
        <v>153603</v>
      </c>
      <c r="M300" s="8">
        <f>Table1_1[[#This Row],[Unit Cost]]*Table1_1[[#This Row],[Quantity]]</f>
        <v>415449</v>
      </c>
      <c r="N300" s="8">
        <f>Table1_1[[#This Row],[Unit Price]]*Table1_1[[#This Row],[Quantity]]*(100%-Table1_1[[#This Row],[% Discount]])</f>
        <v>460809</v>
      </c>
      <c r="O300" s="8">
        <f>Table1_1[[#This Row],[Sales]]-Table1_1[[#This Row],[Cogs]]</f>
        <v>45360</v>
      </c>
      <c r="P300">
        <f>DAY(Table1_1[[#This Row],[Date]])</f>
        <v>26</v>
      </c>
      <c r="Q300" t="str">
        <f>TEXT(Table1_1[[#This Row],[Date]],"mmm")</f>
        <v>Oct</v>
      </c>
      <c r="R300">
        <f>YEAR(Table1_1[[#This Row],[Date]])</f>
        <v>2023</v>
      </c>
    </row>
    <row r="301" spans="1:18" x14ac:dyDescent="0.3">
      <c r="A301" s="3">
        <v>45226</v>
      </c>
      <c r="B301" t="s">
        <v>310</v>
      </c>
      <c r="C301" t="s">
        <v>743</v>
      </c>
      <c r="D301" t="s">
        <v>745</v>
      </c>
      <c r="E301" t="s">
        <v>748</v>
      </c>
      <c r="F301" t="s">
        <v>750</v>
      </c>
      <c r="G301" t="s">
        <v>752</v>
      </c>
      <c r="H301" t="s">
        <v>770</v>
      </c>
      <c r="I301" s="5">
        <v>0</v>
      </c>
      <c r="J301" s="7">
        <v>138109</v>
      </c>
      <c r="K301">
        <v>5</v>
      </c>
      <c r="L301" s="7">
        <v>167962</v>
      </c>
      <c r="M301" s="8">
        <f>Table1_1[[#This Row],[Unit Cost]]*Table1_1[[#This Row],[Quantity]]</f>
        <v>690545</v>
      </c>
      <c r="N301" s="8">
        <f>Table1_1[[#This Row],[Unit Price]]*Table1_1[[#This Row],[Quantity]]*(100%-Table1_1[[#This Row],[% Discount]])</f>
        <v>839810</v>
      </c>
      <c r="O301" s="8">
        <f>Table1_1[[#This Row],[Sales]]-Table1_1[[#This Row],[Cogs]]</f>
        <v>149265</v>
      </c>
      <c r="P301">
        <f>DAY(Table1_1[[#This Row],[Date]])</f>
        <v>27</v>
      </c>
      <c r="Q301" t="str">
        <f>TEXT(Table1_1[[#This Row],[Date]],"mmm")</f>
        <v>Oct</v>
      </c>
      <c r="R301">
        <f>YEAR(Table1_1[[#This Row],[Date]])</f>
        <v>2023</v>
      </c>
    </row>
    <row r="302" spans="1:18" x14ac:dyDescent="0.3">
      <c r="A302" s="3">
        <v>45227</v>
      </c>
      <c r="B302" t="s">
        <v>311</v>
      </c>
      <c r="C302" t="s">
        <v>742</v>
      </c>
      <c r="D302" t="s">
        <v>745</v>
      </c>
      <c r="E302" t="s">
        <v>746</v>
      </c>
      <c r="F302" t="s">
        <v>749</v>
      </c>
      <c r="G302" t="s">
        <v>755</v>
      </c>
      <c r="H302" t="s">
        <v>764</v>
      </c>
      <c r="I302" s="5">
        <v>0</v>
      </c>
      <c r="J302" s="7">
        <v>79297</v>
      </c>
      <c r="K302">
        <v>6</v>
      </c>
      <c r="L302" s="7">
        <v>91674</v>
      </c>
      <c r="M302" s="8">
        <f>Table1_1[[#This Row],[Unit Cost]]*Table1_1[[#This Row],[Quantity]]</f>
        <v>475782</v>
      </c>
      <c r="N302" s="8">
        <f>Table1_1[[#This Row],[Unit Price]]*Table1_1[[#This Row],[Quantity]]*(100%-Table1_1[[#This Row],[% Discount]])</f>
        <v>550044</v>
      </c>
      <c r="O302" s="8">
        <f>Table1_1[[#This Row],[Sales]]-Table1_1[[#This Row],[Cogs]]</f>
        <v>74262</v>
      </c>
      <c r="P302">
        <f>DAY(Table1_1[[#This Row],[Date]])</f>
        <v>28</v>
      </c>
      <c r="Q302" t="str">
        <f>TEXT(Table1_1[[#This Row],[Date]],"mmm")</f>
        <v>Oct</v>
      </c>
      <c r="R302">
        <f>YEAR(Table1_1[[#This Row],[Date]])</f>
        <v>2023</v>
      </c>
    </row>
    <row r="303" spans="1:18" x14ac:dyDescent="0.3">
      <c r="A303" s="3">
        <v>45228</v>
      </c>
      <c r="B303" t="s">
        <v>312</v>
      </c>
      <c r="C303" t="s">
        <v>743</v>
      </c>
      <c r="D303" t="s">
        <v>744</v>
      </c>
      <c r="E303" t="s">
        <v>747</v>
      </c>
      <c r="F303" t="s">
        <v>750</v>
      </c>
      <c r="G303" t="s">
        <v>756</v>
      </c>
      <c r="H303" t="s">
        <v>769</v>
      </c>
      <c r="I303" s="5">
        <v>0</v>
      </c>
      <c r="J303" s="7">
        <v>126727</v>
      </c>
      <c r="K303">
        <v>1</v>
      </c>
      <c r="L303" s="7">
        <v>154339</v>
      </c>
      <c r="M303" s="8">
        <f>Table1_1[[#This Row],[Unit Cost]]*Table1_1[[#This Row],[Quantity]]</f>
        <v>126727</v>
      </c>
      <c r="N303" s="8">
        <f>Table1_1[[#This Row],[Unit Price]]*Table1_1[[#This Row],[Quantity]]*(100%-Table1_1[[#This Row],[% Discount]])</f>
        <v>154339</v>
      </c>
      <c r="O303" s="8">
        <f>Table1_1[[#This Row],[Sales]]-Table1_1[[#This Row],[Cogs]]</f>
        <v>27612</v>
      </c>
      <c r="P303">
        <f>DAY(Table1_1[[#This Row],[Date]])</f>
        <v>29</v>
      </c>
      <c r="Q303" t="str">
        <f>TEXT(Table1_1[[#This Row],[Date]],"mmm")</f>
        <v>Oct</v>
      </c>
      <c r="R303">
        <f>YEAR(Table1_1[[#This Row],[Date]])</f>
        <v>2023</v>
      </c>
    </row>
    <row r="304" spans="1:18" x14ac:dyDescent="0.3">
      <c r="A304" s="3">
        <v>45229</v>
      </c>
      <c r="B304" t="s">
        <v>313</v>
      </c>
      <c r="C304" t="s">
        <v>742</v>
      </c>
      <c r="D304" t="s">
        <v>744</v>
      </c>
      <c r="E304" t="s">
        <v>747</v>
      </c>
      <c r="F304" t="s">
        <v>751</v>
      </c>
      <c r="G304" t="s">
        <v>757</v>
      </c>
      <c r="H304" t="s">
        <v>774</v>
      </c>
      <c r="I304" s="5">
        <v>0</v>
      </c>
      <c r="J304" s="7">
        <v>237741</v>
      </c>
      <c r="K304">
        <v>1</v>
      </c>
      <c r="L304" s="7">
        <v>263161</v>
      </c>
      <c r="M304" s="8">
        <f>Table1_1[[#This Row],[Unit Cost]]*Table1_1[[#This Row],[Quantity]]</f>
        <v>237741</v>
      </c>
      <c r="N304" s="8">
        <f>Table1_1[[#This Row],[Unit Price]]*Table1_1[[#This Row],[Quantity]]*(100%-Table1_1[[#This Row],[% Discount]])</f>
        <v>263161</v>
      </c>
      <c r="O304" s="8">
        <f>Table1_1[[#This Row],[Sales]]-Table1_1[[#This Row],[Cogs]]</f>
        <v>25420</v>
      </c>
      <c r="P304">
        <f>DAY(Table1_1[[#This Row],[Date]])</f>
        <v>30</v>
      </c>
      <c r="Q304" t="str">
        <f>TEXT(Table1_1[[#This Row],[Date]],"mmm")</f>
        <v>Oct</v>
      </c>
      <c r="R304">
        <f>YEAR(Table1_1[[#This Row],[Date]])</f>
        <v>2023</v>
      </c>
    </row>
    <row r="305" spans="1:18" x14ac:dyDescent="0.3">
      <c r="A305" s="3">
        <v>45230</v>
      </c>
      <c r="B305" t="s">
        <v>314</v>
      </c>
      <c r="C305" t="s">
        <v>743</v>
      </c>
      <c r="D305" t="s">
        <v>744</v>
      </c>
      <c r="E305" t="s">
        <v>748</v>
      </c>
      <c r="F305" t="s">
        <v>751</v>
      </c>
      <c r="G305" t="s">
        <v>754</v>
      </c>
      <c r="H305" t="s">
        <v>775</v>
      </c>
      <c r="I305" s="5">
        <v>0</v>
      </c>
      <c r="J305" s="7">
        <v>51420</v>
      </c>
      <c r="K305">
        <v>7</v>
      </c>
      <c r="L305" s="7">
        <v>61307</v>
      </c>
      <c r="M305" s="8">
        <f>Table1_1[[#This Row],[Unit Cost]]*Table1_1[[#This Row],[Quantity]]</f>
        <v>359940</v>
      </c>
      <c r="N305" s="8">
        <f>Table1_1[[#This Row],[Unit Price]]*Table1_1[[#This Row],[Quantity]]*(100%-Table1_1[[#This Row],[% Discount]])</f>
        <v>429149</v>
      </c>
      <c r="O305" s="8">
        <f>Table1_1[[#This Row],[Sales]]-Table1_1[[#This Row],[Cogs]]</f>
        <v>69209</v>
      </c>
      <c r="P305">
        <f>DAY(Table1_1[[#This Row],[Date]])</f>
        <v>31</v>
      </c>
      <c r="Q305" t="str">
        <f>TEXT(Table1_1[[#This Row],[Date]],"mmm")</f>
        <v>Oct</v>
      </c>
      <c r="R305">
        <f>YEAR(Table1_1[[#This Row],[Date]])</f>
        <v>2023</v>
      </c>
    </row>
    <row r="306" spans="1:18" x14ac:dyDescent="0.3">
      <c r="A306" s="3">
        <v>45231</v>
      </c>
      <c r="B306" t="s">
        <v>315</v>
      </c>
      <c r="C306" t="s">
        <v>743</v>
      </c>
      <c r="D306" t="s">
        <v>745</v>
      </c>
      <c r="E306" t="s">
        <v>747</v>
      </c>
      <c r="F306" t="s">
        <v>749</v>
      </c>
      <c r="G306" t="s">
        <v>754</v>
      </c>
      <c r="H306" t="s">
        <v>767</v>
      </c>
      <c r="I306" s="5">
        <v>0</v>
      </c>
      <c r="J306" s="7">
        <v>54659</v>
      </c>
      <c r="K306">
        <v>3</v>
      </c>
      <c r="L306" s="7">
        <v>61183</v>
      </c>
      <c r="M306" s="8">
        <f>Table1_1[[#This Row],[Unit Cost]]*Table1_1[[#This Row],[Quantity]]</f>
        <v>163977</v>
      </c>
      <c r="N306" s="8">
        <f>Table1_1[[#This Row],[Unit Price]]*Table1_1[[#This Row],[Quantity]]*(100%-Table1_1[[#This Row],[% Discount]])</f>
        <v>183549</v>
      </c>
      <c r="O306" s="8">
        <f>Table1_1[[#This Row],[Sales]]-Table1_1[[#This Row],[Cogs]]</f>
        <v>19572</v>
      </c>
      <c r="P306">
        <f>DAY(Table1_1[[#This Row],[Date]])</f>
        <v>1</v>
      </c>
      <c r="Q306" t="str">
        <f>TEXT(Table1_1[[#This Row],[Date]],"mmm")</f>
        <v>Nov</v>
      </c>
      <c r="R306">
        <f>YEAR(Table1_1[[#This Row],[Date]])</f>
        <v>2023</v>
      </c>
    </row>
    <row r="307" spans="1:18" x14ac:dyDescent="0.3">
      <c r="A307" s="3">
        <v>45232</v>
      </c>
      <c r="B307" t="s">
        <v>316</v>
      </c>
      <c r="C307" t="s">
        <v>742</v>
      </c>
      <c r="D307" t="s">
        <v>744</v>
      </c>
      <c r="E307" t="s">
        <v>748</v>
      </c>
      <c r="F307" t="s">
        <v>750</v>
      </c>
      <c r="G307" t="s">
        <v>754</v>
      </c>
      <c r="H307" t="s">
        <v>767</v>
      </c>
      <c r="I307" s="5">
        <v>0</v>
      </c>
      <c r="J307" s="7">
        <v>38222</v>
      </c>
      <c r="K307">
        <v>6</v>
      </c>
      <c r="L307" s="7">
        <v>42240</v>
      </c>
      <c r="M307" s="8">
        <f>Table1_1[[#This Row],[Unit Cost]]*Table1_1[[#This Row],[Quantity]]</f>
        <v>229332</v>
      </c>
      <c r="N307" s="8">
        <f>Table1_1[[#This Row],[Unit Price]]*Table1_1[[#This Row],[Quantity]]*(100%-Table1_1[[#This Row],[% Discount]])</f>
        <v>253440</v>
      </c>
      <c r="O307" s="8">
        <f>Table1_1[[#This Row],[Sales]]-Table1_1[[#This Row],[Cogs]]</f>
        <v>24108</v>
      </c>
      <c r="P307">
        <f>DAY(Table1_1[[#This Row],[Date]])</f>
        <v>2</v>
      </c>
      <c r="Q307" t="str">
        <f>TEXT(Table1_1[[#This Row],[Date]],"mmm")</f>
        <v>Nov</v>
      </c>
      <c r="R307">
        <f>YEAR(Table1_1[[#This Row],[Date]])</f>
        <v>2023</v>
      </c>
    </row>
    <row r="308" spans="1:18" x14ac:dyDescent="0.3">
      <c r="A308" s="3">
        <v>45233</v>
      </c>
      <c r="B308" t="s">
        <v>317</v>
      </c>
      <c r="C308" t="s">
        <v>743</v>
      </c>
      <c r="D308" t="s">
        <v>744</v>
      </c>
      <c r="E308" t="s">
        <v>747</v>
      </c>
      <c r="F308" t="s">
        <v>749</v>
      </c>
      <c r="G308" t="s">
        <v>755</v>
      </c>
      <c r="H308" t="s">
        <v>764</v>
      </c>
      <c r="I308" s="5">
        <v>0</v>
      </c>
      <c r="J308" s="7">
        <v>117378</v>
      </c>
      <c r="K308">
        <v>8</v>
      </c>
      <c r="L308" s="7">
        <v>132758</v>
      </c>
      <c r="M308" s="8">
        <f>Table1_1[[#This Row],[Unit Cost]]*Table1_1[[#This Row],[Quantity]]</f>
        <v>939024</v>
      </c>
      <c r="N308" s="8">
        <f>Table1_1[[#This Row],[Unit Price]]*Table1_1[[#This Row],[Quantity]]*(100%-Table1_1[[#This Row],[% Discount]])</f>
        <v>1062064</v>
      </c>
      <c r="O308" s="8">
        <f>Table1_1[[#This Row],[Sales]]-Table1_1[[#This Row],[Cogs]]</f>
        <v>123040</v>
      </c>
      <c r="P308">
        <f>DAY(Table1_1[[#This Row],[Date]])</f>
        <v>3</v>
      </c>
      <c r="Q308" t="str">
        <f>TEXT(Table1_1[[#This Row],[Date]],"mmm")</f>
        <v>Nov</v>
      </c>
      <c r="R308">
        <f>YEAR(Table1_1[[#This Row],[Date]])</f>
        <v>2023</v>
      </c>
    </row>
    <row r="309" spans="1:18" x14ac:dyDescent="0.3">
      <c r="A309" s="3">
        <v>45234</v>
      </c>
      <c r="B309" t="s">
        <v>318</v>
      </c>
      <c r="C309" t="s">
        <v>743</v>
      </c>
      <c r="D309" t="s">
        <v>745</v>
      </c>
      <c r="E309" t="s">
        <v>748</v>
      </c>
      <c r="F309" t="s">
        <v>751</v>
      </c>
      <c r="G309" t="s">
        <v>754</v>
      </c>
      <c r="H309" t="s">
        <v>761</v>
      </c>
      <c r="I309" s="5">
        <v>0</v>
      </c>
      <c r="J309" s="7">
        <v>49752</v>
      </c>
      <c r="K309">
        <v>1</v>
      </c>
      <c r="L309" s="7">
        <v>59908</v>
      </c>
      <c r="M309" s="8">
        <f>Table1_1[[#This Row],[Unit Cost]]*Table1_1[[#This Row],[Quantity]]</f>
        <v>49752</v>
      </c>
      <c r="N309" s="8">
        <f>Table1_1[[#This Row],[Unit Price]]*Table1_1[[#This Row],[Quantity]]*(100%-Table1_1[[#This Row],[% Discount]])</f>
        <v>59908</v>
      </c>
      <c r="O309" s="8">
        <f>Table1_1[[#This Row],[Sales]]-Table1_1[[#This Row],[Cogs]]</f>
        <v>10156</v>
      </c>
      <c r="P309">
        <f>DAY(Table1_1[[#This Row],[Date]])</f>
        <v>4</v>
      </c>
      <c r="Q309" t="str">
        <f>TEXT(Table1_1[[#This Row],[Date]],"mmm")</f>
        <v>Nov</v>
      </c>
      <c r="R309">
        <f>YEAR(Table1_1[[#This Row],[Date]])</f>
        <v>2023</v>
      </c>
    </row>
    <row r="310" spans="1:18" x14ac:dyDescent="0.3">
      <c r="A310" s="3">
        <v>45235</v>
      </c>
      <c r="B310" t="s">
        <v>319</v>
      </c>
      <c r="C310" t="s">
        <v>743</v>
      </c>
      <c r="D310" t="s">
        <v>744</v>
      </c>
      <c r="E310" t="s">
        <v>746</v>
      </c>
      <c r="F310" t="s">
        <v>750</v>
      </c>
      <c r="G310" t="s">
        <v>753</v>
      </c>
      <c r="H310" t="s">
        <v>759</v>
      </c>
      <c r="I310" s="5">
        <v>0</v>
      </c>
      <c r="J310" s="7">
        <v>329987</v>
      </c>
      <c r="K310">
        <v>7</v>
      </c>
      <c r="L310" s="7">
        <v>397703</v>
      </c>
      <c r="M310" s="8">
        <f>Table1_1[[#This Row],[Unit Cost]]*Table1_1[[#This Row],[Quantity]]</f>
        <v>2309909</v>
      </c>
      <c r="N310" s="8">
        <f>Table1_1[[#This Row],[Unit Price]]*Table1_1[[#This Row],[Quantity]]*(100%-Table1_1[[#This Row],[% Discount]])</f>
        <v>2783921</v>
      </c>
      <c r="O310" s="8">
        <f>Table1_1[[#This Row],[Sales]]-Table1_1[[#This Row],[Cogs]]</f>
        <v>474012</v>
      </c>
      <c r="P310">
        <f>DAY(Table1_1[[#This Row],[Date]])</f>
        <v>5</v>
      </c>
      <c r="Q310" t="str">
        <f>TEXT(Table1_1[[#This Row],[Date]],"mmm")</f>
        <v>Nov</v>
      </c>
      <c r="R310">
        <f>YEAR(Table1_1[[#This Row],[Date]])</f>
        <v>2023</v>
      </c>
    </row>
    <row r="311" spans="1:18" x14ac:dyDescent="0.3">
      <c r="A311" s="3">
        <v>45236</v>
      </c>
      <c r="B311" t="s">
        <v>320</v>
      </c>
      <c r="C311" t="s">
        <v>743</v>
      </c>
      <c r="D311" t="s">
        <v>744</v>
      </c>
      <c r="E311" t="s">
        <v>747</v>
      </c>
      <c r="F311" t="s">
        <v>749</v>
      </c>
      <c r="G311" t="s">
        <v>755</v>
      </c>
      <c r="H311" t="s">
        <v>764</v>
      </c>
      <c r="I311" s="5">
        <v>0</v>
      </c>
      <c r="J311" s="7">
        <v>136148</v>
      </c>
      <c r="K311">
        <v>5</v>
      </c>
      <c r="L311" s="7">
        <v>150159</v>
      </c>
      <c r="M311" s="8">
        <f>Table1_1[[#This Row],[Unit Cost]]*Table1_1[[#This Row],[Quantity]]</f>
        <v>680740</v>
      </c>
      <c r="N311" s="8">
        <f>Table1_1[[#This Row],[Unit Price]]*Table1_1[[#This Row],[Quantity]]*(100%-Table1_1[[#This Row],[% Discount]])</f>
        <v>750795</v>
      </c>
      <c r="O311" s="8">
        <f>Table1_1[[#This Row],[Sales]]-Table1_1[[#This Row],[Cogs]]</f>
        <v>70055</v>
      </c>
      <c r="P311">
        <f>DAY(Table1_1[[#This Row],[Date]])</f>
        <v>6</v>
      </c>
      <c r="Q311" t="str">
        <f>TEXT(Table1_1[[#This Row],[Date]],"mmm")</f>
        <v>Nov</v>
      </c>
      <c r="R311">
        <f>YEAR(Table1_1[[#This Row],[Date]])</f>
        <v>2023</v>
      </c>
    </row>
    <row r="312" spans="1:18" x14ac:dyDescent="0.3">
      <c r="A312" s="3">
        <v>45237</v>
      </c>
      <c r="B312" t="s">
        <v>321</v>
      </c>
      <c r="C312" t="s">
        <v>742</v>
      </c>
      <c r="D312" t="s">
        <v>744</v>
      </c>
      <c r="E312" t="s">
        <v>746</v>
      </c>
      <c r="F312" t="s">
        <v>750</v>
      </c>
      <c r="G312" t="s">
        <v>756</v>
      </c>
      <c r="H312" t="s">
        <v>765</v>
      </c>
      <c r="I312" s="5">
        <v>0</v>
      </c>
      <c r="J312" s="7">
        <v>234548</v>
      </c>
      <c r="K312">
        <v>2</v>
      </c>
      <c r="L312" s="7">
        <v>279563</v>
      </c>
      <c r="M312" s="8">
        <f>Table1_1[[#This Row],[Unit Cost]]*Table1_1[[#This Row],[Quantity]]</f>
        <v>469096</v>
      </c>
      <c r="N312" s="8">
        <f>Table1_1[[#This Row],[Unit Price]]*Table1_1[[#This Row],[Quantity]]*(100%-Table1_1[[#This Row],[% Discount]])</f>
        <v>559126</v>
      </c>
      <c r="O312" s="8">
        <f>Table1_1[[#This Row],[Sales]]-Table1_1[[#This Row],[Cogs]]</f>
        <v>90030</v>
      </c>
      <c r="P312">
        <f>DAY(Table1_1[[#This Row],[Date]])</f>
        <v>7</v>
      </c>
      <c r="Q312" t="str">
        <f>TEXT(Table1_1[[#This Row],[Date]],"mmm")</f>
        <v>Nov</v>
      </c>
      <c r="R312">
        <f>YEAR(Table1_1[[#This Row],[Date]])</f>
        <v>2023</v>
      </c>
    </row>
    <row r="313" spans="1:18" x14ac:dyDescent="0.3">
      <c r="A313" s="3">
        <v>45238</v>
      </c>
      <c r="B313" t="s">
        <v>322</v>
      </c>
      <c r="C313" t="s">
        <v>742</v>
      </c>
      <c r="D313" t="s">
        <v>744</v>
      </c>
      <c r="E313" t="s">
        <v>748</v>
      </c>
      <c r="F313" t="s">
        <v>751</v>
      </c>
      <c r="G313" t="s">
        <v>752</v>
      </c>
      <c r="H313" t="s">
        <v>770</v>
      </c>
      <c r="I313" s="5">
        <v>0</v>
      </c>
      <c r="J313" s="7">
        <v>73064</v>
      </c>
      <c r="K313">
        <v>5</v>
      </c>
      <c r="L313" s="7">
        <v>87654</v>
      </c>
      <c r="M313" s="8">
        <f>Table1_1[[#This Row],[Unit Cost]]*Table1_1[[#This Row],[Quantity]]</f>
        <v>365320</v>
      </c>
      <c r="N313" s="8">
        <f>Table1_1[[#This Row],[Unit Price]]*Table1_1[[#This Row],[Quantity]]*(100%-Table1_1[[#This Row],[% Discount]])</f>
        <v>438270</v>
      </c>
      <c r="O313" s="8">
        <f>Table1_1[[#This Row],[Sales]]-Table1_1[[#This Row],[Cogs]]</f>
        <v>72950</v>
      </c>
      <c r="P313">
        <f>DAY(Table1_1[[#This Row],[Date]])</f>
        <v>8</v>
      </c>
      <c r="Q313" t="str">
        <f>TEXT(Table1_1[[#This Row],[Date]],"mmm")</f>
        <v>Nov</v>
      </c>
      <c r="R313">
        <f>YEAR(Table1_1[[#This Row],[Date]])</f>
        <v>2023</v>
      </c>
    </row>
    <row r="314" spans="1:18" x14ac:dyDescent="0.3">
      <c r="A314" s="3">
        <v>45239</v>
      </c>
      <c r="B314" t="s">
        <v>323</v>
      </c>
      <c r="C314" t="s">
        <v>742</v>
      </c>
      <c r="D314" t="s">
        <v>744</v>
      </c>
      <c r="E314" t="s">
        <v>748</v>
      </c>
      <c r="F314" t="s">
        <v>749</v>
      </c>
      <c r="G314" t="s">
        <v>755</v>
      </c>
      <c r="H314" t="s">
        <v>764</v>
      </c>
      <c r="I314" s="5">
        <v>0</v>
      </c>
      <c r="J314" s="7">
        <v>225885</v>
      </c>
      <c r="K314">
        <v>2</v>
      </c>
      <c r="L314" s="7">
        <v>274138</v>
      </c>
      <c r="M314" s="8">
        <f>Table1_1[[#This Row],[Unit Cost]]*Table1_1[[#This Row],[Quantity]]</f>
        <v>451770</v>
      </c>
      <c r="N314" s="8">
        <f>Table1_1[[#This Row],[Unit Price]]*Table1_1[[#This Row],[Quantity]]*(100%-Table1_1[[#This Row],[% Discount]])</f>
        <v>548276</v>
      </c>
      <c r="O314" s="8">
        <f>Table1_1[[#This Row],[Sales]]-Table1_1[[#This Row],[Cogs]]</f>
        <v>96506</v>
      </c>
      <c r="P314">
        <f>DAY(Table1_1[[#This Row],[Date]])</f>
        <v>9</v>
      </c>
      <c r="Q314" t="str">
        <f>TEXT(Table1_1[[#This Row],[Date]],"mmm")</f>
        <v>Nov</v>
      </c>
      <c r="R314">
        <f>YEAR(Table1_1[[#This Row],[Date]])</f>
        <v>2023</v>
      </c>
    </row>
    <row r="315" spans="1:18" x14ac:dyDescent="0.3">
      <c r="A315" s="3">
        <v>45240</v>
      </c>
      <c r="B315" t="s">
        <v>324</v>
      </c>
      <c r="C315" t="s">
        <v>743</v>
      </c>
      <c r="D315" t="s">
        <v>745</v>
      </c>
      <c r="E315" t="s">
        <v>746</v>
      </c>
      <c r="F315" t="s">
        <v>749</v>
      </c>
      <c r="G315" t="s">
        <v>752</v>
      </c>
      <c r="H315" t="s">
        <v>770</v>
      </c>
      <c r="I315" s="5">
        <v>0</v>
      </c>
      <c r="J315" s="7">
        <v>193165</v>
      </c>
      <c r="K315">
        <v>7</v>
      </c>
      <c r="L315" s="7">
        <v>224598</v>
      </c>
      <c r="M315" s="8">
        <f>Table1_1[[#This Row],[Unit Cost]]*Table1_1[[#This Row],[Quantity]]</f>
        <v>1352155</v>
      </c>
      <c r="N315" s="8">
        <f>Table1_1[[#This Row],[Unit Price]]*Table1_1[[#This Row],[Quantity]]*(100%-Table1_1[[#This Row],[% Discount]])</f>
        <v>1572186</v>
      </c>
      <c r="O315" s="8">
        <f>Table1_1[[#This Row],[Sales]]-Table1_1[[#This Row],[Cogs]]</f>
        <v>220031</v>
      </c>
      <c r="P315">
        <f>DAY(Table1_1[[#This Row],[Date]])</f>
        <v>10</v>
      </c>
      <c r="Q315" t="str">
        <f>TEXT(Table1_1[[#This Row],[Date]],"mmm")</f>
        <v>Nov</v>
      </c>
      <c r="R315">
        <f>YEAR(Table1_1[[#This Row],[Date]])</f>
        <v>2023</v>
      </c>
    </row>
    <row r="316" spans="1:18" x14ac:dyDescent="0.3">
      <c r="A316" s="3">
        <v>45241</v>
      </c>
      <c r="B316" t="s">
        <v>325</v>
      </c>
      <c r="C316" t="s">
        <v>743</v>
      </c>
      <c r="D316" t="s">
        <v>744</v>
      </c>
      <c r="E316" t="s">
        <v>747</v>
      </c>
      <c r="F316" t="s">
        <v>749</v>
      </c>
      <c r="G316" t="s">
        <v>752</v>
      </c>
      <c r="H316" t="s">
        <v>772</v>
      </c>
      <c r="I316" s="5">
        <v>0.06</v>
      </c>
      <c r="J316" s="7">
        <v>139965</v>
      </c>
      <c r="K316">
        <v>3</v>
      </c>
      <c r="L316" s="7">
        <v>167910</v>
      </c>
      <c r="M316" s="8">
        <f>Table1_1[[#This Row],[Unit Cost]]*Table1_1[[#This Row],[Quantity]]</f>
        <v>419895</v>
      </c>
      <c r="N316" s="8">
        <f>Table1_1[[#This Row],[Unit Price]]*Table1_1[[#This Row],[Quantity]]*(100%-Table1_1[[#This Row],[% Discount]])</f>
        <v>473506.19999999995</v>
      </c>
      <c r="O316" s="8">
        <f>Table1_1[[#This Row],[Sales]]-Table1_1[[#This Row],[Cogs]]</f>
        <v>53611.199999999953</v>
      </c>
      <c r="P316">
        <f>DAY(Table1_1[[#This Row],[Date]])</f>
        <v>11</v>
      </c>
      <c r="Q316" t="str">
        <f>TEXT(Table1_1[[#This Row],[Date]],"mmm")</f>
        <v>Nov</v>
      </c>
      <c r="R316">
        <f>YEAR(Table1_1[[#This Row],[Date]])</f>
        <v>2023</v>
      </c>
    </row>
    <row r="317" spans="1:18" x14ac:dyDescent="0.3">
      <c r="A317" s="3">
        <v>45242</v>
      </c>
      <c r="B317" t="s">
        <v>326</v>
      </c>
      <c r="C317" t="s">
        <v>743</v>
      </c>
      <c r="D317" t="s">
        <v>744</v>
      </c>
      <c r="E317" t="s">
        <v>748</v>
      </c>
      <c r="F317" t="s">
        <v>750</v>
      </c>
      <c r="G317" t="s">
        <v>752</v>
      </c>
      <c r="H317" t="s">
        <v>770</v>
      </c>
      <c r="I317" s="5">
        <v>0</v>
      </c>
      <c r="J317" s="7">
        <v>143516</v>
      </c>
      <c r="K317">
        <v>1</v>
      </c>
      <c r="L317" s="7">
        <v>172860</v>
      </c>
      <c r="M317" s="8">
        <f>Table1_1[[#This Row],[Unit Cost]]*Table1_1[[#This Row],[Quantity]]</f>
        <v>143516</v>
      </c>
      <c r="N317" s="8">
        <f>Table1_1[[#This Row],[Unit Price]]*Table1_1[[#This Row],[Quantity]]*(100%-Table1_1[[#This Row],[% Discount]])</f>
        <v>172860</v>
      </c>
      <c r="O317" s="8">
        <f>Table1_1[[#This Row],[Sales]]-Table1_1[[#This Row],[Cogs]]</f>
        <v>29344</v>
      </c>
      <c r="P317">
        <f>DAY(Table1_1[[#This Row],[Date]])</f>
        <v>12</v>
      </c>
      <c r="Q317" t="str">
        <f>TEXT(Table1_1[[#This Row],[Date]],"mmm")</f>
        <v>Nov</v>
      </c>
      <c r="R317">
        <f>YEAR(Table1_1[[#This Row],[Date]])</f>
        <v>2023</v>
      </c>
    </row>
    <row r="318" spans="1:18" x14ac:dyDescent="0.3">
      <c r="A318" s="3">
        <v>45243</v>
      </c>
      <c r="B318" t="s">
        <v>327</v>
      </c>
      <c r="C318" t="s">
        <v>743</v>
      </c>
      <c r="D318" t="s">
        <v>744</v>
      </c>
      <c r="E318" t="s">
        <v>748</v>
      </c>
      <c r="F318" t="s">
        <v>751</v>
      </c>
      <c r="G318" t="s">
        <v>756</v>
      </c>
      <c r="H318" t="s">
        <v>765</v>
      </c>
      <c r="I318" s="5">
        <v>0</v>
      </c>
      <c r="J318" s="7">
        <v>252839</v>
      </c>
      <c r="K318">
        <v>5</v>
      </c>
      <c r="L318" s="7">
        <v>300967</v>
      </c>
      <c r="M318" s="8">
        <f>Table1_1[[#This Row],[Unit Cost]]*Table1_1[[#This Row],[Quantity]]</f>
        <v>1264195</v>
      </c>
      <c r="N318" s="8">
        <f>Table1_1[[#This Row],[Unit Price]]*Table1_1[[#This Row],[Quantity]]*(100%-Table1_1[[#This Row],[% Discount]])</f>
        <v>1504835</v>
      </c>
      <c r="O318" s="8">
        <f>Table1_1[[#This Row],[Sales]]-Table1_1[[#This Row],[Cogs]]</f>
        <v>240640</v>
      </c>
      <c r="P318">
        <f>DAY(Table1_1[[#This Row],[Date]])</f>
        <v>13</v>
      </c>
      <c r="Q318" t="str">
        <f>TEXT(Table1_1[[#This Row],[Date]],"mmm")</f>
        <v>Nov</v>
      </c>
      <c r="R318">
        <f>YEAR(Table1_1[[#This Row],[Date]])</f>
        <v>2023</v>
      </c>
    </row>
    <row r="319" spans="1:18" x14ac:dyDescent="0.3">
      <c r="A319" s="3">
        <v>45244</v>
      </c>
      <c r="B319" t="s">
        <v>328</v>
      </c>
      <c r="C319" t="s">
        <v>742</v>
      </c>
      <c r="D319" t="s">
        <v>745</v>
      </c>
      <c r="E319" t="s">
        <v>747</v>
      </c>
      <c r="F319" t="s">
        <v>750</v>
      </c>
      <c r="G319" t="s">
        <v>757</v>
      </c>
      <c r="H319" t="s">
        <v>774</v>
      </c>
      <c r="I319" s="5">
        <v>0</v>
      </c>
      <c r="J319" s="7">
        <v>197143</v>
      </c>
      <c r="K319">
        <v>5</v>
      </c>
      <c r="L319" s="7">
        <v>239216</v>
      </c>
      <c r="M319" s="8">
        <f>Table1_1[[#This Row],[Unit Cost]]*Table1_1[[#This Row],[Quantity]]</f>
        <v>985715</v>
      </c>
      <c r="N319" s="8">
        <f>Table1_1[[#This Row],[Unit Price]]*Table1_1[[#This Row],[Quantity]]*(100%-Table1_1[[#This Row],[% Discount]])</f>
        <v>1196080</v>
      </c>
      <c r="O319" s="8">
        <f>Table1_1[[#This Row],[Sales]]-Table1_1[[#This Row],[Cogs]]</f>
        <v>210365</v>
      </c>
      <c r="P319">
        <f>DAY(Table1_1[[#This Row],[Date]])</f>
        <v>14</v>
      </c>
      <c r="Q319" t="str">
        <f>TEXT(Table1_1[[#This Row],[Date]],"mmm")</f>
        <v>Nov</v>
      </c>
      <c r="R319">
        <f>YEAR(Table1_1[[#This Row],[Date]])</f>
        <v>2023</v>
      </c>
    </row>
    <row r="320" spans="1:18" x14ac:dyDescent="0.3">
      <c r="A320" s="3">
        <v>45245</v>
      </c>
      <c r="B320" t="s">
        <v>329</v>
      </c>
      <c r="C320" t="s">
        <v>742</v>
      </c>
      <c r="D320" t="s">
        <v>745</v>
      </c>
      <c r="E320" t="s">
        <v>746</v>
      </c>
      <c r="F320" t="s">
        <v>751</v>
      </c>
      <c r="G320" t="s">
        <v>754</v>
      </c>
      <c r="H320" t="s">
        <v>775</v>
      </c>
      <c r="I320" s="5">
        <v>0</v>
      </c>
      <c r="J320" s="7">
        <v>30848</v>
      </c>
      <c r="K320">
        <v>5</v>
      </c>
      <c r="L320" s="7">
        <v>34805</v>
      </c>
      <c r="M320" s="8">
        <f>Table1_1[[#This Row],[Unit Cost]]*Table1_1[[#This Row],[Quantity]]</f>
        <v>154240</v>
      </c>
      <c r="N320" s="8">
        <f>Table1_1[[#This Row],[Unit Price]]*Table1_1[[#This Row],[Quantity]]*(100%-Table1_1[[#This Row],[% Discount]])</f>
        <v>174025</v>
      </c>
      <c r="O320" s="8">
        <f>Table1_1[[#This Row],[Sales]]-Table1_1[[#This Row],[Cogs]]</f>
        <v>19785</v>
      </c>
      <c r="P320">
        <f>DAY(Table1_1[[#This Row],[Date]])</f>
        <v>15</v>
      </c>
      <c r="Q320" t="str">
        <f>TEXT(Table1_1[[#This Row],[Date]],"mmm")</f>
        <v>Nov</v>
      </c>
      <c r="R320">
        <f>YEAR(Table1_1[[#This Row],[Date]])</f>
        <v>2023</v>
      </c>
    </row>
    <row r="321" spans="1:18" x14ac:dyDescent="0.3">
      <c r="A321" s="3">
        <v>45246</v>
      </c>
      <c r="B321" t="s">
        <v>330</v>
      </c>
      <c r="C321" t="s">
        <v>743</v>
      </c>
      <c r="D321" t="s">
        <v>745</v>
      </c>
      <c r="E321" t="s">
        <v>748</v>
      </c>
      <c r="F321" t="s">
        <v>751</v>
      </c>
      <c r="G321" t="s">
        <v>756</v>
      </c>
      <c r="H321" t="s">
        <v>763</v>
      </c>
      <c r="I321" s="5">
        <v>0</v>
      </c>
      <c r="J321" s="7">
        <v>293543</v>
      </c>
      <c r="K321">
        <v>3</v>
      </c>
      <c r="L321" s="7">
        <v>326425</v>
      </c>
      <c r="M321" s="8">
        <f>Table1_1[[#This Row],[Unit Cost]]*Table1_1[[#This Row],[Quantity]]</f>
        <v>880629</v>
      </c>
      <c r="N321" s="8">
        <f>Table1_1[[#This Row],[Unit Price]]*Table1_1[[#This Row],[Quantity]]*(100%-Table1_1[[#This Row],[% Discount]])</f>
        <v>979275</v>
      </c>
      <c r="O321" s="8">
        <f>Table1_1[[#This Row],[Sales]]-Table1_1[[#This Row],[Cogs]]</f>
        <v>98646</v>
      </c>
      <c r="P321">
        <f>DAY(Table1_1[[#This Row],[Date]])</f>
        <v>16</v>
      </c>
      <c r="Q321" t="str">
        <f>TEXT(Table1_1[[#This Row],[Date]],"mmm")</f>
        <v>Nov</v>
      </c>
      <c r="R321">
        <f>YEAR(Table1_1[[#This Row],[Date]])</f>
        <v>2023</v>
      </c>
    </row>
    <row r="322" spans="1:18" x14ac:dyDescent="0.3">
      <c r="A322" s="3">
        <v>45247</v>
      </c>
      <c r="B322" t="s">
        <v>331</v>
      </c>
      <c r="C322" t="s">
        <v>743</v>
      </c>
      <c r="D322" t="s">
        <v>744</v>
      </c>
      <c r="E322" t="s">
        <v>747</v>
      </c>
      <c r="F322" t="s">
        <v>750</v>
      </c>
      <c r="G322" t="s">
        <v>754</v>
      </c>
      <c r="H322" t="s">
        <v>775</v>
      </c>
      <c r="I322" s="5">
        <v>0</v>
      </c>
      <c r="J322" s="7">
        <v>89804</v>
      </c>
      <c r="K322">
        <v>4</v>
      </c>
      <c r="L322" s="7">
        <v>100616</v>
      </c>
      <c r="M322" s="8">
        <f>Table1_1[[#This Row],[Unit Cost]]*Table1_1[[#This Row],[Quantity]]</f>
        <v>359216</v>
      </c>
      <c r="N322" s="8">
        <f>Table1_1[[#This Row],[Unit Price]]*Table1_1[[#This Row],[Quantity]]*(100%-Table1_1[[#This Row],[% Discount]])</f>
        <v>402464</v>
      </c>
      <c r="O322" s="8">
        <f>Table1_1[[#This Row],[Sales]]-Table1_1[[#This Row],[Cogs]]</f>
        <v>43248</v>
      </c>
      <c r="P322">
        <f>DAY(Table1_1[[#This Row],[Date]])</f>
        <v>17</v>
      </c>
      <c r="Q322" t="str">
        <f>TEXT(Table1_1[[#This Row],[Date]],"mmm")</f>
        <v>Nov</v>
      </c>
      <c r="R322">
        <f>YEAR(Table1_1[[#This Row],[Date]])</f>
        <v>2023</v>
      </c>
    </row>
    <row r="323" spans="1:18" x14ac:dyDescent="0.3">
      <c r="A323" s="3">
        <v>45248</v>
      </c>
      <c r="B323" t="s">
        <v>332</v>
      </c>
      <c r="C323" t="s">
        <v>743</v>
      </c>
      <c r="D323" t="s">
        <v>744</v>
      </c>
      <c r="E323" t="s">
        <v>747</v>
      </c>
      <c r="F323" t="s">
        <v>749</v>
      </c>
      <c r="G323" t="s">
        <v>753</v>
      </c>
      <c r="H323" t="s">
        <v>760</v>
      </c>
      <c r="I323" s="5">
        <v>0</v>
      </c>
      <c r="J323" s="7">
        <v>335311</v>
      </c>
      <c r="K323">
        <v>8</v>
      </c>
      <c r="L323" s="7">
        <v>377284</v>
      </c>
      <c r="M323" s="8">
        <f>Table1_1[[#This Row],[Unit Cost]]*Table1_1[[#This Row],[Quantity]]</f>
        <v>2682488</v>
      </c>
      <c r="N323" s="8">
        <f>Table1_1[[#This Row],[Unit Price]]*Table1_1[[#This Row],[Quantity]]*(100%-Table1_1[[#This Row],[% Discount]])</f>
        <v>3018272</v>
      </c>
      <c r="O323" s="8">
        <f>Table1_1[[#This Row],[Sales]]-Table1_1[[#This Row],[Cogs]]</f>
        <v>335784</v>
      </c>
      <c r="P323">
        <f>DAY(Table1_1[[#This Row],[Date]])</f>
        <v>18</v>
      </c>
      <c r="Q323" t="str">
        <f>TEXT(Table1_1[[#This Row],[Date]],"mmm")</f>
        <v>Nov</v>
      </c>
      <c r="R323">
        <f>YEAR(Table1_1[[#This Row],[Date]])</f>
        <v>2023</v>
      </c>
    </row>
    <row r="324" spans="1:18" x14ac:dyDescent="0.3">
      <c r="A324" s="3">
        <v>45249</v>
      </c>
      <c r="B324" t="s">
        <v>333</v>
      </c>
      <c r="C324" t="s">
        <v>743</v>
      </c>
      <c r="D324" t="s">
        <v>744</v>
      </c>
      <c r="E324" t="s">
        <v>748</v>
      </c>
      <c r="F324" t="s">
        <v>749</v>
      </c>
      <c r="G324" t="s">
        <v>754</v>
      </c>
      <c r="H324" t="s">
        <v>761</v>
      </c>
      <c r="I324" s="5">
        <v>0</v>
      </c>
      <c r="J324" s="7">
        <v>26263</v>
      </c>
      <c r="K324">
        <v>4</v>
      </c>
      <c r="L324" s="7">
        <v>31632</v>
      </c>
      <c r="M324" s="8">
        <f>Table1_1[[#This Row],[Unit Cost]]*Table1_1[[#This Row],[Quantity]]</f>
        <v>105052</v>
      </c>
      <c r="N324" s="8">
        <f>Table1_1[[#This Row],[Unit Price]]*Table1_1[[#This Row],[Quantity]]*(100%-Table1_1[[#This Row],[% Discount]])</f>
        <v>126528</v>
      </c>
      <c r="O324" s="8">
        <f>Table1_1[[#This Row],[Sales]]-Table1_1[[#This Row],[Cogs]]</f>
        <v>21476</v>
      </c>
      <c r="P324">
        <f>DAY(Table1_1[[#This Row],[Date]])</f>
        <v>19</v>
      </c>
      <c r="Q324" t="str">
        <f>TEXT(Table1_1[[#This Row],[Date]],"mmm")</f>
        <v>Nov</v>
      </c>
      <c r="R324">
        <f>YEAR(Table1_1[[#This Row],[Date]])</f>
        <v>2023</v>
      </c>
    </row>
    <row r="325" spans="1:18" x14ac:dyDescent="0.3">
      <c r="A325" s="3">
        <v>45250</v>
      </c>
      <c r="B325" t="s">
        <v>334</v>
      </c>
      <c r="C325" t="s">
        <v>743</v>
      </c>
      <c r="D325" t="s">
        <v>744</v>
      </c>
      <c r="E325" t="s">
        <v>747</v>
      </c>
      <c r="F325" t="s">
        <v>750</v>
      </c>
      <c r="G325" t="s">
        <v>753</v>
      </c>
      <c r="H325" t="s">
        <v>760</v>
      </c>
      <c r="I325" s="5">
        <v>0</v>
      </c>
      <c r="J325" s="7">
        <v>318933</v>
      </c>
      <c r="K325">
        <v>2</v>
      </c>
      <c r="L325" s="7">
        <v>380392</v>
      </c>
      <c r="M325" s="8">
        <f>Table1_1[[#This Row],[Unit Cost]]*Table1_1[[#This Row],[Quantity]]</f>
        <v>637866</v>
      </c>
      <c r="N325" s="8">
        <f>Table1_1[[#This Row],[Unit Price]]*Table1_1[[#This Row],[Quantity]]*(100%-Table1_1[[#This Row],[% Discount]])</f>
        <v>760784</v>
      </c>
      <c r="O325" s="8">
        <f>Table1_1[[#This Row],[Sales]]-Table1_1[[#This Row],[Cogs]]</f>
        <v>122918</v>
      </c>
      <c r="P325">
        <f>DAY(Table1_1[[#This Row],[Date]])</f>
        <v>20</v>
      </c>
      <c r="Q325" t="str">
        <f>TEXT(Table1_1[[#This Row],[Date]],"mmm")</f>
        <v>Nov</v>
      </c>
      <c r="R325">
        <f>YEAR(Table1_1[[#This Row],[Date]])</f>
        <v>2023</v>
      </c>
    </row>
    <row r="326" spans="1:18" x14ac:dyDescent="0.3">
      <c r="A326" s="3">
        <v>45251</v>
      </c>
      <c r="B326" t="s">
        <v>335</v>
      </c>
      <c r="C326" t="s">
        <v>743</v>
      </c>
      <c r="D326" t="s">
        <v>744</v>
      </c>
      <c r="E326" t="s">
        <v>746</v>
      </c>
      <c r="F326" t="s">
        <v>749</v>
      </c>
      <c r="G326" t="s">
        <v>755</v>
      </c>
      <c r="H326" t="s">
        <v>768</v>
      </c>
      <c r="I326" s="5">
        <v>0</v>
      </c>
      <c r="J326" s="7">
        <v>186910</v>
      </c>
      <c r="K326">
        <v>2</v>
      </c>
      <c r="L326" s="7">
        <v>209991</v>
      </c>
      <c r="M326" s="8">
        <f>Table1_1[[#This Row],[Unit Cost]]*Table1_1[[#This Row],[Quantity]]</f>
        <v>373820</v>
      </c>
      <c r="N326" s="8">
        <f>Table1_1[[#This Row],[Unit Price]]*Table1_1[[#This Row],[Quantity]]*(100%-Table1_1[[#This Row],[% Discount]])</f>
        <v>419982</v>
      </c>
      <c r="O326" s="8">
        <f>Table1_1[[#This Row],[Sales]]-Table1_1[[#This Row],[Cogs]]</f>
        <v>46162</v>
      </c>
      <c r="P326">
        <f>DAY(Table1_1[[#This Row],[Date]])</f>
        <v>21</v>
      </c>
      <c r="Q326" t="str">
        <f>TEXT(Table1_1[[#This Row],[Date]],"mmm")</f>
        <v>Nov</v>
      </c>
      <c r="R326">
        <f>YEAR(Table1_1[[#This Row],[Date]])</f>
        <v>2023</v>
      </c>
    </row>
    <row r="327" spans="1:18" x14ac:dyDescent="0.3">
      <c r="A327" s="3">
        <v>45252</v>
      </c>
      <c r="B327" t="s">
        <v>336</v>
      </c>
      <c r="C327" t="s">
        <v>742</v>
      </c>
      <c r="D327" t="s">
        <v>744</v>
      </c>
      <c r="E327" t="s">
        <v>746</v>
      </c>
      <c r="F327" t="s">
        <v>750</v>
      </c>
      <c r="G327" t="s">
        <v>754</v>
      </c>
      <c r="H327" t="s">
        <v>767</v>
      </c>
      <c r="I327" s="5">
        <v>0</v>
      </c>
      <c r="J327" s="7">
        <v>70306</v>
      </c>
      <c r="K327">
        <v>6</v>
      </c>
      <c r="L327" s="7">
        <v>79870</v>
      </c>
      <c r="M327" s="8">
        <f>Table1_1[[#This Row],[Unit Cost]]*Table1_1[[#This Row],[Quantity]]</f>
        <v>421836</v>
      </c>
      <c r="N327" s="8">
        <f>Table1_1[[#This Row],[Unit Price]]*Table1_1[[#This Row],[Quantity]]*(100%-Table1_1[[#This Row],[% Discount]])</f>
        <v>479220</v>
      </c>
      <c r="O327" s="8">
        <f>Table1_1[[#This Row],[Sales]]-Table1_1[[#This Row],[Cogs]]</f>
        <v>57384</v>
      </c>
      <c r="P327">
        <f>DAY(Table1_1[[#This Row],[Date]])</f>
        <v>22</v>
      </c>
      <c r="Q327" t="str">
        <f>TEXT(Table1_1[[#This Row],[Date]],"mmm")</f>
        <v>Nov</v>
      </c>
      <c r="R327">
        <f>YEAR(Table1_1[[#This Row],[Date]])</f>
        <v>2023</v>
      </c>
    </row>
    <row r="328" spans="1:18" x14ac:dyDescent="0.3">
      <c r="A328" s="3">
        <v>45253</v>
      </c>
      <c r="B328" t="s">
        <v>337</v>
      </c>
      <c r="C328" t="s">
        <v>743</v>
      </c>
      <c r="D328" t="s">
        <v>745</v>
      </c>
      <c r="E328" t="s">
        <v>748</v>
      </c>
      <c r="F328" t="s">
        <v>750</v>
      </c>
      <c r="G328" t="s">
        <v>755</v>
      </c>
      <c r="H328" t="s">
        <v>762</v>
      </c>
      <c r="I328" s="5">
        <v>0</v>
      </c>
      <c r="J328" s="7">
        <v>209253</v>
      </c>
      <c r="K328">
        <v>6</v>
      </c>
      <c r="L328" s="7">
        <v>235543</v>
      </c>
      <c r="M328" s="8">
        <f>Table1_1[[#This Row],[Unit Cost]]*Table1_1[[#This Row],[Quantity]]</f>
        <v>1255518</v>
      </c>
      <c r="N328" s="8">
        <f>Table1_1[[#This Row],[Unit Price]]*Table1_1[[#This Row],[Quantity]]*(100%-Table1_1[[#This Row],[% Discount]])</f>
        <v>1413258</v>
      </c>
      <c r="O328" s="8">
        <f>Table1_1[[#This Row],[Sales]]-Table1_1[[#This Row],[Cogs]]</f>
        <v>157740</v>
      </c>
      <c r="P328">
        <f>DAY(Table1_1[[#This Row],[Date]])</f>
        <v>23</v>
      </c>
      <c r="Q328" t="str">
        <f>TEXT(Table1_1[[#This Row],[Date]],"mmm")</f>
        <v>Nov</v>
      </c>
      <c r="R328">
        <f>YEAR(Table1_1[[#This Row],[Date]])</f>
        <v>2023</v>
      </c>
    </row>
    <row r="329" spans="1:18" x14ac:dyDescent="0.3">
      <c r="A329" s="3">
        <v>45254</v>
      </c>
      <c r="B329" t="s">
        <v>338</v>
      </c>
      <c r="C329" t="s">
        <v>743</v>
      </c>
      <c r="D329" t="s">
        <v>745</v>
      </c>
      <c r="E329" t="s">
        <v>748</v>
      </c>
      <c r="F329" t="s">
        <v>751</v>
      </c>
      <c r="G329" t="s">
        <v>755</v>
      </c>
      <c r="H329" t="s">
        <v>764</v>
      </c>
      <c r="I329" s="5">
        <v>7.0000000000000007E-2</v>
      </c>
      <c r="J329" s="7">
        <v>188471</v>
      </c>
      <c r="K329">
        <v>8</v>
      </c>
      <c r="L329" s="7">
        <v>208028</v>
      </c>
      <c r="M329" s="8">
        <f>Table1_1[[#This Row],[Unit Cost]]*Table1_1[[#This Row],[Quantity]]</f>
        <v>1507768</v>
      </c>
      <c r="N329" s="8">
        <f>Table1_1[[#This Row],[Unit Price]]*Table1_1[[#This Row],[Quantity]]*(100%-Table1_1[[#This Row],[% Discount]])</f>
        <v>1547728.3199999998</v>
      </c>
      <c r="O329" s="8">
        <f>Table1_1[[#This Row],[Sales]]-Table1_1[[#This Row],[Cogs]]</f>
        <v>39960.319999999832</v>
      </c>
      <c r="P329">
        <f>DAY(Table1_1[[#This Row],[Date]])</f>
        <v>24</v>
      </c>
      <c r="Q329" t="str">
        <f>TEXT(Table1_1[[#This Row],[Date]],"mmm")</f>
        <v>Nov</v>
      </c>
      <c r="R329">
        <f>YEAR(Table1_1[[#This Row],[Date]])</f>
        <v>2023</v>
      </c>
    </row>
    <row r="330" spans="1:18" x14ac:dyDescent="0.3">
      <c r="A330" s="3">
        <v>45255</v>
      </c>
      <c r="B330" t="s">
        <v>339</v>
      </c>
      <c r="C330" t="s">
        <v>743</v>
      </c>
      <c r="D330" t="s">
        <v>745</v>
      </c>
      <c r="E330" t="s">
        <v>748</v>
      </c>
      <c r="F330" t="s">
        <v>749</v>
      </c>
      <c r="G330" t="s">
        <v>754</v>
      </c>
      <c r="H330" t="s">
        <v>761</v>
      </c>
      <c r="I330" s="5">
        <v>0</v>
      </c>
      <c r="J330" s="7">
        <v>52183</v>
      </c>
      <c r="K330">
        <v>5</v>
      </c>
      <c r="L330" s="7">
        <v>59852</v>
      </c>
      <c r="M330" s="8">
        <f>Table1_1[[#This Row],[Unit Cost]]*Table1_1[[#This Row],[Quantity]]</f>
        <v>260915</v>
      </c>
      <c r="N330" s="8">
        <f>Table1_1[[#This Row],[Unit Price]]*Table1_1[[#This Row],[Quantity]]*(100%-Table1_1[[#This Row],[% Discount]])</f>
        <v>299260</v>
      </c>
      <c r="O330" s="8">
        <f>Table1_1[[#This Row],[Sales]]-Table1_1[[#This Row],[Cogs]]</f>
        <v>38345</v>
      </c>
      <c r="P330">
        <f>DAY(Table1_1[[#This Row],[Date]])</f>
        <v>25</v>
      </c>
      <c r="Q330" t="str">
        <f>TEXT(Table1_1[[#This Row],[Date]],"mmm")</f>
        <v>Nov</v>
      </c>
      <c r="R330">
        <f>YEAR(Table1_1[[#This Row],[Date]])</f>
        <v>2023</v>
      </c>
    </row>
    <row r="331" spans="1:18" x14ac:dyDescent="0.3">
      <c r="A331" s="3">
        <v>45256</v>
      </c>
      <c r="B331" t="s">
        <v>340</v>
      </c>
      <c r="C331" t="s">
        <v>743</v>
      </c>
      <c r="D331" t="s">
        <v>745</v>
      </c>
      <c r="E331" t="s">
        <v>746</v>
      </c>
      <c r="F331" t="s">
        <v>751</v>
      </c>
      <c r="G331" t="s">
        <v>753</v>
      </c>
      <c r="H331" t="s">
        <v>773</v>
      </c>
      <c r="I331" s="5">
        <v>0</v>
      </c>
      <c r="J331" s="7">
        <v>250707</v>
      </c>
      <c r="K331">
        <v>5</v>
      </c>
      <c r="L331" s="7">
        <v>291676</v>
      </c>
      <c r="M331" s="8">
        <f>Table1_1[[#This Row],[Unit Cost]]*Table1_1[[#This Row],[Quantity]]</f>
        <v>1253535</v>
      </c>
      <c r="N331" s="8">
        <f>Table1_1[[#This Row],[Unit Price]]*Table1_1[[#This Row],[Quantity]]*(100%-Table1_1[[#This Row],[% Discount]])</f>
        <v>1458380</v>
      </c>
      <c r="O331" s="8">
        <f>Table1_1[[#This Row],[Sales]]-Table1_1[[#This Row],[Cogs]]</f>
        <v>204845</v>
      </c>
      <c r="P331">
        <f>DAY(Table1_1[[#This Row],[Date]])</f>
        <v>26</v>
      </c>
      <c r="Q331" t="str">
        <f>TEXT(Table1_1[[#This Row],[Date]],"mmm")</f>
        <v>Nov</v>
      </c>
      <c r="R331">
        <f>YEAR(Table1_1[[#This Row],[Date]])</f>
        <v>2023</v>
      </c>
    </row>
    <row r="332" spans="1:18" x14ac:dyDescent="0.3">
      <c r="A332" s="3">
        <v>45257</v>
      </c>
      <c r="B332" t="s">
        <v>341</v>
      </c>
      <c r="C332" t="s">
        <v>742</v>
      </c>
      <c r="D332" t="s">
        <v>745</v>
      </c>
      <c r="E332" t="s">
        <v>747</v>
      </c>
      <c r="F332" t="s">
        <v>751</v>
      </c>
      <c r="G332" t="s">
        <v>757</v>
      </c>
      <c r="H332" t="s">
        <v>766</v>
      </c>
      <c r="I332" s="5">
        <v>0</v>
      </c>
      <c r="J332" s="7">
        <v>216155</v>
      </c>
      <c r="K332">
        <v>6</v>
      </c>
      <c r="L332" s="7">
        <v>261366</v>
      </c>
      <c r="M332" s="8">
        <f>Table1_1[[#This Row],[Unit Cost]]*Table1_1[[#This Row],[Quantity]]</f>
        <v>1296930</v>
      </c>
      <c r="N332" s="8">
        <f>Table1_1[[#This Row],[Unit Price]]*Table1_1[[#This Row],[Quantity]]*(100%-Table1_1[[#This Row],[% Discount]])</f>
        <v>1568196</v>
      </c>
      <c r="O332" s="8">
        <f>Table1_1[[#This Row],[Sales]]-Table1_1[[#This Row],[Cogs]]</f>
        <v>271266</v>
      </c>
      <c r="P332">
        <f>DAY(Table1_1[[#This Row],[Date]])</f>
        <v>27</v>
      </c>
      <c r="Q332" t="str">
        <f>TEXT(Table1_1[[#This Row],[Date]],"mmm")</f>
        <v>Nov</v>
      </c>
      <c r="R332">
        <f>YEAR(Table1_1[[#This Row],[Date]])</f>
        <v>2023</v>
      </c>
    </row>
    <row r="333" spans="1:18" x14ac:dyDescent="0.3">
      <c r="A333" s="3">
        <v>45258</v>
      </c>
      <c r="B333" t="s">
        <v>342</v>
      </c>
      <c r="C333" t="s">
        <v>742</v>
      </c>
      <c r="D333" t="s">
        <v>745</v>
      </c>
      <c r="E333" t="s">
        <v>748</v>
      </c>
      <c r="F333" t="s">
        <v>751</v>
      </c>
      <c r="G333" t="s">
        <v>757</v>
      </c>
      <c r="H333" t="s">
        <v>766</v>
      </c>
      <c r="I333" s="5">
        <v>0</v>
      </c>
      <c r="J333" s="7">
        <v>174486</v>
      </c>
      <c r="K333">
        <v>7</v>
      </c>
      <c r="L333" s="7">
        <v>193709</v>
      </c>
      <c r="M333" s="8">
        <f>Table1_1[[#This Row],[Unit Cost]]*Table1_1[[#This Row],[Quantity]]</f>
        <v>1221402</v>
      </c>
      <c r="N333" s="8">
        <f>Table1_1[[#This Row],[Unit Price]]*Table1_1[[#This Row],[Quantity]]*(100%-Table1_1[[#This Row],[% Discount]])</f>
        <v>1355963</v>
      </c>
      <c r="O333" s="8">
        <f>Table1_1[[#This Row],[Sales]]-Table1_1[[#This Row],[Cogs]]</f>
        <v>134561</v>
      </c>
      <c r="P333">
        <f>DAY(Table1_1[[#This Row],[Date]])</f>
        <v>28</v>
      </c>
      <c r="Q333" t="str">
        <f>TEXT(Table1_1[[#This Row],[Date]],"mmm")</f>
        <v>Nov</v>
      </c>
      <c r="R333">
        <f>YEAR(Table1_1[[#This Row],[Date]])</f>
        <v>2023</v>
      </c>
    </row>
    <row r="334" spans="1:18" x14ac:dyDescent="0.3">
      <c r="A334" s="3">
        <v>45259</v>
      </c>
      <c r="B334" t="s">
        <v>343</v>
      </c>
      <c r="C334" t="s">
        <v>742</v>
      </c>
      <c r="D334" t="s">
        <v>744</v>
      </c>
      <c r="E334" t="s">
        <v>748</v>
      </c>
      <c r="F334" t="s">
        <v>749</v>
      </c>
      <c r="G334" t="s">
        <v>757</v>
      </c>
      <c r="H334" t="s">
        <v>766</v>
      </c>
      <c r="I334" s="5">
        <v>0</v>
      </c>
      <c r="J334" s="7">
        <v>182348</v>
      </c>
      <c r="K334">
        <v>1</v>
      </c>
      <c r="L334" s="7">
        <v>213265</v>
      </c>
      <c r="M334" s="8">
        <f>Table1_1[[#This Row],[Unit Cost]]*Table1_1[[#This Row],[Quantity]]</f>
        <v>182348</v>
      </c>
      <c r="N334" s="8">
        <f>Table1_1[[#This Row],[Unit Price]]*Table1_1[[#This Row],[Quantity]]*(100%-Table1_1[[#This Row],[% Discount]])</f>
        <v>213265</v>
      </c>
      <c r="O334" s="8">
        <f>Table1_1[[#This Row],[Sales]]-Table1_1[[#This Row],[Cogs]]</f>
        <v>30917</v>
      </c>
      <c r="P334">
        <f>DAY(Table1_1[[#This Row],[Date]])</f>
        <v>29</v>
      </c>
      <c r="Q334" t="str">
        <f>TEXT(Table1_1[[#This Row],[Date]],"mmm")</f>
        <v>Nov</v>
      </c>
      <c r="R334">
        <f>YEAR(Table1_1[[#This Row],[Date]])</f>
        <v>2023</v>
      </c>
    </row>
    <row r="335" spans="1:18" x14ac:dyDescent="0.3">
      <c r="A335" s="3">
        <v>45260</v>
      </c>
      <c r="B335" t="s">
        <v>344</v>
      </c>
      <c r="C335" t="s">
        <v>743</v>
      </c>
      <c r="D335" t="s">
        <v>745</v>
      </c>
      <c r="E335" t="s">
        <v>747</v>
      </c>
      <c r="F335" t="s">
        <v>750</v>
      </c>
      <c r="G335" t="s">
        <v>756</v>
      </c>
      <c r="H335" t="s">
        <v>763</v>
      </c>
      <c r="I335" s="5">
        <v>0</v>
      </c>
      <c r="J335" s="7">
        <v>249806</v>
      </c>
      <c r="K335">
        <v>3</v>
      </c>
      <c r="L335" s="7">
        <v>286897</v>
      </c>
      <c r="M335" s="8">
        <f>Table1_1[[#This Row],[Unit Cost]]*Table1_1[[#This Row],[Quantity]]</f>
        <v>749418</v>
      </c>
      <c r="N335" s="8">
        <f>Table1_1[[#This Row],[Unit Price]]*Table1_1[[#This Row],[Quantity]]*(100%-Table1_1[[#This Row],[% Discount]])</f>
        <v>860691</v>
      </c>
      <c r="O335" s="8">
        <f>Table1_1[[#This Row],[Sales]]-Table1_1[[#This Row],[Cogs]]</f>
        <v>111273</v>
      </c>
      <c r="P335">
        <f>DAY(Table1_1[[#This Row],[Date]])</f>
        <v>30</v>
      </c>
      <c r="Q335" t="str">
        <f>TEXT(Table1_1[[#This Row],[Date]],"mmm")</f>
        <v>Nov</v>
      </c>
      <c r="R335">
        <f>YEAR(Table1_1[[#This Row],[Date]])</f>
        <v>2023</v>
      </c>
    </row>
    <row r="336" spans="1:18" x14ac:dyDescent="0.3">
      <c r="A336" s="3">
        <v>45261</v>
      </c>
      <c r="B336" t="s">
        <v>345</v>
      </c>
      <c r="C336" t="s">
        <v>742</v>
      </c>
      <c r="D336" t="s">
        <v>745</v>
      </c>
      <c r="E336" t="s">
        <v>747</v>
      </c>
      <c r="F336" t="s">
        <v>750</v>
      </c>
      <c r="G336" t="s">
        <v>754</v>
      </c>
      <c r="H336" t="s">
        <v>775</v>
      </c>
      <c r="I336" s="5">
        <v>0</v>
      </c>
      <c r="J336" s="7">
        <v>60128</v>
      </c>
      <c r="K336">
        <v>1</v>
      </c>
      <c r="L336" s="7">
        <v>67791</v>
      </c>
      <c r="M336" s="8">
        <f>Table1_1[[#This Row],[Unit Cost]]*Table1_1[[#This Row],[Quantity]]</f>
        <v>60128</v>
      </c>
      <c r="N336" s="8">
        <f>Table1_1[[#This Row],[Unit Price]]*Table1_1[[#This Row],[Quantity]]*(100%-Table1_1[[#This Row],[% Discount]])</f>
        <v>67791</v>
      </c>
      <c r="O336" s="8">
        <f>Table1_1[[#This Row],[Sales]]-Table1_1[[#This Row],[Cogs]]</f>
        <v>7663</v>
      </c>
      <c r="P336">
        <f>DAY(Table1_1[[#This Row],[Date]])</f>
        <v>1</v>
      </c>
      <c r="Q336" t="str">
        <f>TEXT(Table1_1[[#This Row],[Date]],"mmm")</f>
        <v>Dec</v>
      </c>
      <c r="R336">
        <f>YEAR(Table1_1[[#This Row],[Date]])</f>
        <v>2023</v>
      </c>
    </row>
    <row r="337" spans="1:18" x14ac:dyDescent="0.3">
      <c r="A337" s="3">
        <v>45262</v>
      </c>
      <c r="B337" t="s">
        <v>346</v>
      </c>
      <c r="C337" t="s">
        <v>743</v>
      </c>
      <c r="D337" t="s">
        <v>745</v>
      </c>
      <c r="E337" t="s">
        <v>746</v>
      </c>
      <c r="F337" t="s">
        <v>749</v>
      </c>
      <c r="G337" t="s">
        <v>752</v>
      </c>
      <c r="H337" t="s">
        <v>758</v>
      </c>
      <c r="I337" s="5">
        <v>0</v>
      </c>
      <c r="J337" s="7">
        <v>74337</v>
      </c>
      <c r="K337">
        <v>1</v>
      </c>
      <c r="L337" s="7">
        <v>88725</v>
      </c>
      <c r="M337" s="8">
        <f>Table1_1[[#This Row],[Unit Cost]]*Table1_1[[#This Row],[Quantity]]</f>
        <v>74337</v>
      </c>
      <c r="N337" s="8">
        <f>Table1_1[[#This Row],[Unit Price]]*Table1_1[[#This Row],[Quantity]]*(100%-Table1_1[[#This Row],[% Discount]])</f>
        <v>88725</v>
      </c>
      <c r="O337" s="8">
        <f>Table1_1[[#This Row],[Sales]]-Table1_1[[#This Row],[Cogs]]</f>
        <v>14388</v>
      </c>
      <c r="P337">
        <f>DAY(Table1_1[[#This Row],[Date]])</f>
        <v>2</v>
      </c>
      <c r="Q337" t="str">
        <f>TEXT(Table1_1[[#This Row],[Date]],"mmm")</f>
        <v>Dec</v>
      </c>
      <c r="R337">
        <f>YEAR(Table1_1[[#This Row],[Date]])</f>
        <v>2023</v>
      </c>
    </row>
    <row r="338" spans="1:18" x14ac:dyDescent="0.3">
      <c r="A338" s="3">
        <v>45263</v>
      </c>
      <c r="B338" t="s">
        <v>347</v>
      </c>
      <c r="C338" t="s">
        <v>743</v>
      </c>
      <c r="D338" t="s">
        <v>744</v>
      </c>
      <c r="E338" t="s">
        <v>746</v>
      </c>
      <c r="F338" t="s">
        <v>750</v>
      </c>
      <c r="G338" t="s">
        <v>756</v>
      </c>
      <c r="H338" t="s">
        <v>765</v>
      </c>
      <c r="I338" s="5">
        <v>0</v>
      </c>
      <c r="J338" s="7">
        <v>200138</v>
      </c>
      <c r="K338">
        <v>1</v>
      </c>
      <c r="L338" s="7">
        <v>235480</v>
      </c>
      <c r="M338" s="8">
        <f>Table1_1[[#This Row],[Unit Cost]]*Table1_1[[#This Row],[Quantity]]</f>
        <v>200138</v>
      </c>
      <c r="N338" s="8">
        <f>Table1_1[[#This Row],[Unit Price]]*Table1_1[[#This Row],[Quantity]]*(100%-Table1_1[[#This Row],[% Discount]])</f>
        <v>235480</v>
      </c>
      <c r="O338" s="8">
        <f>Table1_1[[#This Row],[Sales]]-Table1_1[[#This Row],[Cogs]]</f>
        <v>35342</v>
      </c>
      <c r="P338">
        <f>DAY(Table1_1[[#This Row],[Date]])</f>
        <v>3</v>
      </c>
      <c r="Q338" t="str">
        <f>TEXT(Table1_1[[#This Row],[Date]],"mmm")</f>
        <v>Dec</v>
      </c>
      <c r="R338">
        <f>YEAR(Table1_1[[#This Row],[Date]])</f>
        <v>2023</v>
      </c>
    </row>
    <row r="339" spans="1:18" x14ac:dyDescent="0.3">
      <c r="A339" s="3">
        <v>45264</v>
      </c>
      <c r="B339" t="s">
        <v>348</v>
      </c>
      <c r="C339" t="s">
        <v>743</v>
      </c>
      <c r="D339" t="s">
        <v>744</v>
      </c>
      <c r="E339" t="s">
        <v>746</v>
      </c>
      <c r="F339" t="s">
        <v>751</v>
      </c>
      <c r="G339" t="s">
        <v>752</v>
      </c>
      <c r="H339" t="s">
        <v>772</v>
      </c>
      <c r="I339" s="5">
        <v>0</v>
      </c>
      <c r="J339" s="7">
        <v>174834</v>
      </c>
      <c r="K339">
        <v>1</v>
      </c>
      <c r="L339" s="7">
        <v>202664</v>
      </c>
      <c r="M339" s="8">
        <f>Table1_1[[#This Row],[Unit Cost]]*Table1_1[[#This Row],[Quantity]]</f>
        <v>174834</v>
      </c>
      <c r="N339" s="8">
        <f>Table1_1[[#This Row],[Unit Price]]*Table1_1[[#This Row],[Quantity]]*(100%-Table1_1[[#This Row],[% Discount]])</f>
        <v>202664</v>
      </c>
      <c r="O339" s="8">
        <f>Table1_1[[#This Row],[Sales]]-Table1_1[[#This Row],[Cogs]]</f>
        <v>27830</v>
      </c>
      <c r="P339">
        <f>DAY(Table1_1[[#This Row],[Date]])</f>
        <v>4</v>
      </c>
      <c r="Q339" t="str">
        <f>TEXT(Table1_1[[#This Row],[Date]],"mmm")</f>
        <v>Dec</v>
      </c>
      <c r="R339">
        <f>YEAR(Table1_1[[#This Row],[Date]])</f>
        <v>2023</v>
      </c>
    </row>
    <row r="340" spans="1:18" x14ac:dyDescent="0.3">
      <c r="A340" s="3">
        <v>45265</v>
      </c>
      <c r="B340" t="s">
        <v>349</v>
      </c>
      <c r="C340" t="s">
        <v>743</v>
      </c>
      <c r="D340" t="s">
        <v>745</v>
      </c>
      <c r="E340" t="s">
        <v>747</v>
      </c>
      <c r="F340" t="s">
        <v>751</v>
      </c>
      <c r="G340" t="s">
        <v>755</v>
      </c>
      <c r="H340" t="s">
        <v>762</v>
      </c>
      <c r="I340" s="5">
        <v>0</v>
      </c>
      <c r="J340" s="7">
        <v>146085</v>
      </c>
      <c r="K340">
        <v>8</v>
      </c>
      <c r="L340" s="7">
        <v>178193</v>
      </c>
      <c r="M340" s="8">
        <f>Table1_1[[#This Row],[Unit Cost]]*Table1_1[[#This Row],[Quantity]]</f>
        <v>1168680</v>
      </c>
      <c r="N340" s="8">
        <f>Table1_1[[#This Row],[Unit Price]]*Table1_1[[#This Row],[Quantity]]*(100%-Table1_1[[#This Row],[% Discount]])</f>
        <v>1425544</v>
      </c>
      <c r="O340" s="8">
        <f>Table1_1[[#This Row],[Sales]]-Table1_1[[#This Row],[Cogs]]</f>
        <v>256864</v>
      </c>
      <c r="P340">
        <f>DAY(Table1_1[[#This Row],[Date]])</f>
        <v>5</v>
      </c>
      <c r="Q340" t="str">
        <f>TEXT(Table1_1[[#This Row],[Date]],"mmm")</f>
        <v>Dec</v>
      </c>
      <c r="R340">
        <f>YEAR(Table1_1[[#This Row],[Date]])</f>
        <v>2023</v>
      </c>
    </row>
    <row r="341" spans="1:18" x14ac:dyDescent="0.3">
      <c r="A341" s="3">
        <v>45266</v>
      </c>
      <c r="B341" t="s">
        <v>350</v>
      </c>
      <c r="C341" t="s">
        <v>742</v>
      </c>
      <c r="D341" t="s">
        <v>745</v>
      </c>
      <c r="E341" t="s">
        <v>748</v>
      </c>
      <c r="F341" t="s">
        <v>750</v>
      </c>
      <c r="G341" t="s">
        <v>757</v>
      </c>
      <c r="H341" t="s">
        <v>771</v>
      </c>
      <c r="I341" s="5">
        <v>0</v>
      </c>
      <c r="J341" s="7">
        <v>156131</v>
      </c>
      <c r="K341">
        <v>3</v>
      </c>
      <c r="L341" s="7">
        <v>189461</v>
      </c>
      <c r="M341" s="8">
        <f>Table1_1[[#This Row],[Unit Cost]]*Table1_1[[#This Row],[Quantity]]</f>
        <v>468393</v>
      </c>
      <c r="N341" s="8">
        <f>Table1_1[[#This Row],[Unit Price]]*Table1_1[[#This Row],[Quantity]]*(100%-Table1_1[[#This Row],[% Discount]])</f>
        <v>568383</v>
      </c>
      <c r="O341" s="8">
        <f>Table1_1[[#This Row],[Sales]]-Table1_1[[#This Row],[Cogs]]</f>
        <v>99990</v>
      </c>
      <c r="P341">
        <f>DAY(Table1_1[[#This Row],[Date]])</f>
        <v>6</v>
      </c>
      <c r="Q341" t="str">
        <f>TEXT(Table1_1[[#This Row],[Date]],"mmm")</f>
        <v>Dec</v>
      </c>
      <c r="R341">
        <f>YEAR(Table1_1[[#This Row],[Date]])</f>
        <v>2023</v>
      </c>
    </row>
    <row r="342" spans="1:18" x14ac:dyDescent="0.3">
      <c r="A342" s="3">
        <v>45267</v>
      </c>
      <c r="B342" t="s">
        <v>351</v>
      </c>
      <c r="C342" t="s">
        <v>742</v>
      </c>
      <c r="D342" t="s">
        <v>745</v>
      </c>
      <c r="E342" t="s">
        <v>747</v>
      </c>
      <c r="F342" t="s">
        <v>750</v>
      </c>
      <c r="G342" t="s">
        <v>756</v>
      </c>
      <c r="H342" t="s">
        <v>763</v>
      </c>
      <c r="I342" s="5">
        <v>0</v>
      </c>
      <c r="J342" s="7">
        <v>273676</v>
      </c>
      <c r="K342">
        <v>5</v>
      </c>
      <c r="L342" s="7">
        <v>316390</v>
      </c>
      <c r="M342" s="8">
        <f>Table1_1[[#This Row],[Unit Cost]]*Table1_1[[#This Row],[Quantity]]</f>
        <v>1368380</v>
      </c>
      <c r="N342" s="8">
        <f>Table1_1[[#This Row],[Unit Price]]*Table1_1[[#This Row],[Quantity]]*(100%-Table1_1[[#This Row],[% Discount]])</f>
        <v>1581950</v>
      </c>
      <c r="O342" s="8">
        <f>Table1_1[[#This Row],[Sales]]-Table1_1[[#This Row],[Cogs]]</f>
        <v>213570</v>
      </c>
      <c r="P342">
        <f>DAY(Table1_1[[#This Row],[Date]])</f>
        <v>7</v>
      </c>
      <c r="Q342" t="str">
        <f>TEXT(Table1_1[[#This Row],[Date]],"mmm")</f>
        <v>Dec</v>
      </c>
      <c r="R342">
        <f>YEAR(Table1_1[[#This Row],[Date]])</f>
        <v>2023</v>
      </c>
    </row>
    <row r="343" spans="1:18" x14ac:dyDescent="0.3">
      <c r="A343" s="3">
        <v>45268</v>
      </c>
      <c r="B343" t="s">
        <v>352</v>
      </c>
      <c r="C343" t="s">
        <v>743</v>
      </c>
      <c r="D343" t="s">
        <v>745</v>
      </c>
      <c r="E343" t="s">
        <v>748</v>
      </c>
      <c r="F343" t="s">
        <v>749</v>
      </c>
      <c r="G343" t="s">
        <v>757</v>
      </c>
      <c r="H343" t="s">
        <v>771</v>
      </c>
      <c r="I343" s="5">
        <v>0</v>
      </c>
      <c r="J343" s="7">
        <v>99041</v>
      </c>
      <c r="K343">
        <v>7</v>
      </c>
      <c r="L343" s="7">
        <v>118833</v>
      </c>
      <c r="M343" s="8">
        <f>Table1_1[[#This Row],[Unit Cost]]*Table1_1[[#This Row],[Quantity]]</f>
        <v>693287</v>
      </c>
      <c r="N343" s="8">
        <f>Table1_1[[#This Row],[Unit Price]]*Table1_1[[#This Row],[Quantity]]*(100%-Table1_1[[#This Row],[% Discount]])</f>
        <v>831831</v>
      </c>
      <c r="O343" s="8">
        <f>Table1_1[[#This Row],[Sales]]-Table1_1[[#This Row],[Cogs]]</f>
        <v>138544</v>
      </c>
      <c r="P343">
        <f>DAY(Table1_1[[#This Row],[Date]])</f>
        <v>8</v>
      </c>
      <c r="Q343" t="str">
        <f>TEXT(Table1_1[[#This Row],[Date]],"mmm")</f>
        <v>Dec</v>
      </c>
      <c r="R343">
        <f>YEAR(Table1_1[[#This Row],[Date]])</f>
        <v>2023</v>
      </c>
    </row>
    <row r="344" spans="1:18" x14ac:dyDescent="0.3">
      <c r="A344" s="3">
        <v>45269</v>
      </c>
      <c r="B344" t="s">
        <v>353</v>
      </c>
      <c r="C344" t="s">
        <v>743</v>
      </c>
      <c r="D344" t="s">
        <v>745</v>
      </c>
      <c r="E344" t="s">
        <v>746</v>
      </c>
      <c r="F344" t="s">
        <v>750</v>
      </c>
      <c r="G344" t="s">
        <v>753</v>
      </c>
      <c r="H344" t="s">
        <v>759</v>
      </c>
      <c r="I344" s="5">
        <v>0</v>
      </c>
      <c r="J344" s="7">
        <v>254111</v>
      </c>
      <c r="K344">
        <v>4</v>
      </c>
      <c r="L344" s="7">
        <v>291698</v>
      </c>
      <c r="M344" s="8">
        <f>Table1_1[[#This Row],[Unit Cost]]*Table1_1[[#This Row],[Quantity]]</f>
        <v>1016444</v>
      </c>
      <c r="N344" s="8">
        <f>Table1_1[[#This Row],[Unit Price]]*Table1_1[[#This Row],[Quantity]]*(100%-Table1_1[[#This Row],[% Discount]])</f>
        <v>1166792</v>
      </c>
      <c r="O344" s="8">
        <f>Table1_1[[#This Row],[Sales]]-Table1_1[[#This Row],[Cogs]]</f>
        <v>150348</v>
      </c>
      <c r="P344">
        <f>DAY(Table1_1[[#This Row],[Date]])</f>
        <v>9</v>
      </c>
      <c r="Q344" t="str">
        <f>TEXT(Table1_1[[#This Row],[Date]],"mmm")</f>
        <v>Dec</v>
      </c>
      <c r="R344">
        <f>YEAR(Table1_1[[#This Row],[Date]])</f>
        <v>2023</v>
      </c>
    </row>
    <row r="345" spans="1:18" x14ac:dyDescent="0.3">
      <c r="A345" s="3">
        <v>45270</v>
      </c>
      <c r="B345" t="s">
        <v>354</v>
      </c>
      <c r="C345" t="s">
        <v>743</v>
      </c>
      <c r="D345" t="s">
        <v>744</v>
      </c>
      <c r="E345" t="s">
        <v>747</v>
      </c>
      <c r="F345" t="s">
        <v>751</v>
      </c>
      <c r="G345" t="s">
        <v>755</v>
      </c>
      <c r="H345" t="s">
        <v>768</v>
      </c>
      <c r="I345" s="5">
        <v>0</v>
      </c>
      <c r="J345" s="7">
        <v>157653</v>
      </c>
      <c r="K345">
        <v>2</v>
      </c>
      <c r="L345" s="7">
        <v>174608</v>
      </c>
      <c r="M345" s="8">
        <f>Table1_1[[#This Row],[Unit Cost]]*Table1_1[[#This Row],[Quantity]]</f>
        <v>315306</v>
      </c>
      <c r="N345" s="8">
        <f>Table1_1[[#This Row],[Unit Price]]*Table1_1[[#This Row],[Quantity]]*(100%-Table1_1[[#This Row],[% Discount]])</f>
        <v>349216</v>
      </c>
      <c r="O345" s="8">
        <f>Table1_1[[#This Row],[Sales]]-Table1_1[[#This Row],[Cogs]]</f>
        <v>33910</v>
      </c>
      <c r="P345">
        <f>DAY(Table1_1[[#This Row],[Date]])</f>
        <v>10</v>
      </c>
      <c r="Q345" t="str">
        <f>TEXT(Table1_1[[#This Row],[Date]],"mmm")</f>
        <v>Dec</v>
      </c>
      <c r="R345">
        <f>YEAR(Table1_1[[#This Row],[Date]])</f>
        <v>2023</v>
      </c>
    </row>
    <row r="346" spans="1:18" x14ac:dyDescent="0.3">
      <c r="A346" s="3">
        <v>45271</v>
      </c>
      <c r="B346" t="s">
        <v>355</v>
      </c>
      <c r="C346" t="s">
        <v>742</v>
      </c>
      <c r="D346" t="s">
        <v>745</v>
      </c>
      <c r="E346" t="s">
        <v>748</v>
      </c>
      <c r="F346" t="s">
        <v>750</v>
      </c>
      <c r="G346" t="s">
        <v>753</v>
      </c>
      <c r="H346" t="s">
        <v>760</v>
      </c>
      <c r="I346" s="5">
        <v>0</v>
      </c>
      <c r="J346" s="7">
        <v>252219</v>
      </c>
      <c r="K346">
        <v>8</v>
      </c>
      <c r="L346" s="7">
        <v>288884</v>
      </c>
      <c r="M346" s="8">
        <f>Table1_1[[#This Row],[Unit Cost]]*Table1_1[[#This Row],[Quantity]]</f>
        <v>2017752</v>
      </c>
      <c r="N346" s="8">
        <f>Table1_1[[#This Row],[Unit Price]]*Table1_1[[#This Row],[Quantity]]*(100%-Table1_1[[#This Row],[% Discount]])</f>
        <v>2311072</v>
      </c>
      <c r="O346" s="8">
        <f>Table1_1[[#This Row],[Sales]]-Table1_1[[#This Row],[Cogs]]</f>
        <v>293320</v>
      </c>
      <c r="P346">
        <f>DAY(Table1_1[[#This Row],[Date]])</f>
        <v>11</v>
      </c>
      <c r="Q346" t="str">
        <f>TEXT(Table1_1[[#This Row],[Date]],"mmm")</f>
        <v>Dec</v>
      </c>
      <c r="R346">
        <f>YEAR(Table1_1[[#This Row],[Date]])</f>
        <v>2023</v>
      </c>
    </row>
    <row r="347" spans="1:18" x14ac:dyDescent="0.3">
      <c r="A347" s="3">
        <v>45272</v>
      </c>
      <c r="B347" t="s">
        <v>356</v>
      </c>
      <c r="C347" t="s">
        <v>742</v>
      </c>
      <c r="D347" t="s">
        <v>745</v>
      </c>
      <c r="E347" t="s">
        <v>748</v>
      </c>
      <c r="F347" t="s">
        <v>749</v>
      </c>
      <c r="G347" t="s">
        <v>753</v>
      </c>
      <c r="H347" t="s">
        <v>773</v>
      </c>
      <c r="I347" s="5">
        <v>0.05</v>
      </c>
      <c r="J347" s="7">
        <v>176962</v>
      </c>
      <c r="K347">
        <v>1</v>
      </c>
      <c r="L347" s="7">
        <v>200637</v>
      </c>
      <c r="M347" s="8">
        <f>Table1_1[[#This Row],[Unit Cost]]*Table1_1[[#This Row],[Quantity]]</f>
        <v>176962</v>
      </c>
      <c r="N347" s="8">
        <f>Table1_1[[#This Row],[Unit Price]]*Table1_1[[#This Row],[Quantity]]*(100%-Table1_1[[#This Row],[% Discount]])</f>
        <v>190605.15</v>
      </c>
      <c r="O347" s="8">
        <f>Table1_1[[#This Row],[Sales]]-Table1_1[[#This Row],[Cogs]]</f>
        <v>13643.149999999994</v>
      </c>
      <c r="P347">
        <f>DAY(Table1_1[[#This Row],[Date]])</f>
        <v>12</v>
      </c>
      <c r="Q347" t="str">
        <f>TEXT(Table1_1[[#This Row],[Date]],"mmm")</f>
        <v>Dec</v>
      </c>
      <c r="R347">
        <f>YEAR(Table1_1[[#This Row],[Date]])</f>
        <v>2023</v>
      </c>
    </row>
    <row r="348" spans="1:18" x14ac:dyDescent="0.3">
      <c r="A348" s="3">
        <v>45273</v>
      </c>
      <c r="B348" t="s">
        <v>357</v>
      </c>
      <c r="C348" t="s">
        <v>742</v>
      </c>
      <c r="D348" t="s">
        <v>745</v>
      </c>
      <c r="E348" t="s">
        <v>747</v>
      </c>
      <c r="F348" t="s">
        <v>751</v>
      </c>
      <c r="G348" t="s">
        <v>755</v>
      </c>
      <c r="H348" t="s">
        <v>768</v>
      </c>
      <c r="I348" s="5">
        <v>0</v>
      </c>
      <c r="J348" s="7">
        <v>121765</v>
      </c>
      <c r="K348">
        <v>1</v>
      </c>
      <c r="L348" s="7">
        <v>144647</v>
      </c>
      <c r="M348" s="8">
        <f>Table1_1[[#This Row],[Unit Cost]]*Table1_1[[#This Row],[Quantity]]</f>
        <v>121765</v>
      </c>
      <c r="N348" s="8">
        <f>Table1_1[[#This Row],[Unit Price]]*Table1_1[[#This Row],[Quantity]]*(100%-Table1_1[[#This Row],[% Discount]])</f>
        <v>144647</v>
      </c>
      <c r="O348" s="8">
        <f>Table1_1[[#This Row],[Sales]]-Table1_1[[#This Row],[Cogs]]</f>
        <v>22882</v>
      </c>
      <c r="P348">
        <f>DAY(Table1_1[[#This Row],[Date]])</f>
        <v>13</v>
      </c>
      <c r="Q348" t="str">
        <f>TEXT(Table1_1[[#This Row],[Date]],"mmm")</f>
        <v>Dec</v>
      </c>
      <c r="R348">
        <f>YEAR(Table1_1[[#This Row],[Date]])</f>
        <v>2023</v>
      </c>
    </row>
    <row r="349" spans="1:18" x14ac:dyDescent="0.3">
      <c r="A349" s="3">
        <v>45274</v>
      </c>
      <c r="B349" t="s">
        <v>358</v>
      </c>
      <c r="C349" t="s">
        <v>743</v>
      </c>
      <c r="D349" t="s">
        <v>744</v>
      </c>
      <c r="E349" t="s">
        <v>746</v>
      </c>
      <c r="F349" t="s">
        <v>751</v>
      </c>
      <c r="G349" t="s">
        <v>754</v>
      </c>
      <c r="H349" t="s">
        <v>767</v>
      </c>
      <c r="I349" s="5">
        <v>0</v>
      </c>
      <c r="J349" s="7">
        <v>85591</v>
      </c>
      <c r="K349">
        <v>3</v>
      </c>
      <c r="L349" s="7">
        <v>97579</v>
      </c>
      <c r="M349" s="8">
        <f>Table1_1[[#This Row],[Unit Cost]]*Table1_1[[#This Row],[Quantity]]</f>
        <v>256773</v>
      </c>
      <c r="N349" s="8">
        <f>Table1_1[[#This Row],[Unit Price]]*Table1_1[[#This Row],[Quantity]]*(100%-Table1_1[[#This Row],[% Discount]])</f>
        <v>292737</v>
      </c>
      <c r="O349" s="8">
        <f>Table1_1[[#This Row],[Sales]]-Table1_1[[#This Row],[Cogs]]</f>
        <v>35964</v>
      </c>
      <c r="P349">
        <f>DAY(Table1_1[[#This Row],[Date]])</f>
        <v>14</v>
      </c>
      <c r="Q349" t="str">
        <f>TEXT(Table1_1[[#This Row],[Date]],"mmm")</f>
        <v>Dec</v>
      </c>
      <c r="R349">
        <f>YEAR(Table1_1[[#This Row],[Date]])</f>
        <v>2023</v>
      </c>
    </row>
    <row r="350" spans="1:18" x14ac:dyDescent="0.3">
      <c r="A350" s="3">
        <v>45275</v>
      </c>
      <c r="B350" t="s">
        <v>359</v>
      </c>
      <c r="C350" t="s">
        <v>743</v>
      </c>
      <c r="D350" t="s">
        <v>745</v>
      </c>
      <c r="E350" t="s">
        <v>748</v>
      </c>
      <c r="F350" t="s">
        <v>750</v>
      </c>
      <c r="G350" t="s">
        <v>753</v>
      </c>
      <c r="H350" t="s">
        <v>773</v>
      </c>
      <c r="I350" s="5">
        <v>0</v>
      </c>
      <c r="J350" s="7">
        <v>339091</v>
      </c>
      <c r="K350">
        <v>2</v>
      </c>
      <c r="L350" s="7">
        <v>392264</v>
      </c>
      <c r="M350" s="8">
        <f>Table1_1[[#This Row],[Unit Cost]]*Table1_1[[#This Row],[Quantity]]</f>
        <v>678182</v>
      </c>
      <c r="N350" s="8">
        <f>Table1_1[[#This Row],[Unit Price]]*Table1_1[[#This Row],[Quantity]]*(100%-Table1_1[[#This Row],[% Discount]])</f>
        <v>784528</v>
      </c>
      <c r="O350" s="8">
        <f>Table1_1[[#This Row],[Sales]]-Table1_1[[#This Row],[Cogs]]</f>
        <v>106346</v>
      </c>
      <c r="P350">
        <f>DAY(Table1_1[[#This Row],[Date]])</f>
        <v>15</v>
      </c>
      <c r="Q350" t="str">
        <f>TEXT(Table1_1[[#This Row],[Date]],"mmm")</f>
        <v>Dec</v>
      </c>
      <c r="R350">
        <f>YEAR(Table1_1[[#This Row],[Date]])</f>
        <v>2023</v>
      </c>
    </row>
    <row r="351" spans="1:18" x14ac:dyDescent="0.3">
      <c r="A351" s="3">
        <v>45276</v>
      </c>
      <c r="B351" t="s">
        <v>360</v>
      </c>
      <c r="C351" t="s">
        <v>743</v>
      </c>
      <c r="D351" t="s">
        <v>744</v>
      </c>
      <c r="E351" t="s">
        <v>747</v>
      </c>
      <c r="F351" t="s">
        <v>750</v>
      </c>
      <c r="G351" t="s">
        <v>755</v>
      </c>
      <c r="H351" t="s">
        <v>764</v>
      </c>
      <c r="I351" s="5">
        <v>0</v>
      </c>
      <c r="J351" s="7">
        <v>75708</v>
      </c>
      <c r="K351">
        <v>2</v>
      </c>
      <c r="L351" s="7">
        <v>85206</v>
      </c>
      <c r="M351" s="8">
        <f>Table1_1[[#This Row],[Unit Cost]]*Table1_1[[#This Row],[Quantity]]</f>
        <v>151416</v>
      </c>
      <c r="N351" s="8">
        <f>Table1_1[[#This Row],[Unit Price]]*Table1_1[[#This Row],[Quantity]]*(100%-Table1_1[[#This Row],[% Discount]])</f>
        <v>170412</v>
      </c>
      <c r="O351" s="8">
        <f>Table1_1[[#This Row],[Sales]]-Table1_1[[#This Row],[Cogs]]</f>
        <v>18996</v>
      </c>
      <c r="P351">
        <f>DAY(Table1_1[[#This Row],[Date]])</f>
        <v>16</v>
      </c>
      <c r="Q351" t="str">
        <f>TEXT(Table1_1[[#This Row],[Date]],"mmm")</f>
        <v>Dec</v>
      </c>
      <c r="R351">
        <f>YEAR(Table1_1[[#This Row],[Date]])</f>
        <v>2023</v>
      </c>
    </row>
    <row r="352" spans="1:18" x14ac:dyDescent="0.3">
      <c r="A352" s="3">
        <v>45277</v>
      </c>
      <c r="B352" t="s">
        <v>361</v>
      </c>
      <c r="C352" t="s">
        <v>743</v>
      </c>
      <c r="D352" t="s">
        <v>745</v>
      </c>
      <c r="E352" t="s">
        <v>746</v>
      </c>
      <c r="F352" t="s">
        <v>749</v>
      </c>
      <c r="G352" t="s">
        <v>755</v>
      </c>
      <c r="H352" t="s">
        <v>762</v>
      </c>
      <c r="I352" s="5">
        <v>0</v>
      </c>
      <c r="J352" s="7">
        <v>83423</v>
      </c>
      <c r="K352">
        <v>2</v>
      </c>
      <c r="L352" s="7">
        <v>96949</v>
      </c>
      <c r="M352" s="8">
        <f>Table1_1[[#This Row],[Unit Cost]]*Table1_1[[#This Row],[Quantity]]</f>
        <v>166846</v>
      </c>
      <c r="N352" s="8">
        <f>Table1_1[[#This Row],[Unit Price]]*Table1_1[[#This Row],[Quantity]]*(100%-Table1_1[[#This Row],[% Discount]])</f>
        <v>193898</v>
      </c>
      <c r="O352" s="8">
        <f>Table1_1[[#This Row],[Sales]]-Table1_1[[#This Row],[Cogs]]</f>
        <v>27052</v>
      </c>
      <c r="P352">
        <f>DAY(Table1_1[[#This Row],[Date]])</f>
        <v>17</v>
      </c>
      <c r="Q352" t="str">
        <f>TEXT(Table1_1[[#This Row],[Date]],"mmm")</f>
        <v>Dec</v>
      </c>
      <c r="R352">
        <f>YEAR(Table1_1[[#This Row],[Date]])</f>
        <v>2023</v>
      </c>
    </row>
    <row r="353" spans="1:18" x14ac:dyDescent="0.3">
      <c r="A353" s="3">
        <v>45278</v>
      </c>
      <c r="B353" t="s">
        <v>362</v>
      </c>
      <c r="C353" t="s">
        <v>743</v>
      </c>
      <c r="D353" t="s">
        <v>745</v>
      </c>
      <c r="E353" t="s">
        <v>748</v>
      </c>
      <c r="F353" t="s">
        <v>751</v>
      </c>
      <c r="G353" t="s">
        <v>755</v>
      </c>
      <c r="H353" t="s">
        <v>768</v>
      </c>
      <c r="I353" s="5">
        <v>0</v>
      </c>
      <c r="J353" s="7">
        <v>221543</v>
      </c>
      <c r="K353">
        <v>7</v>
      </c>
      <c r="L353" s="7">
        <v>243869</v>
      </c>
      <c r="M353" s="8">
        <f>Table1_1[[#This Row],[Unit Cost]]*Table1_1[[#This Row],[Quantity]]</f>
        <v>1550801</v>
      </c>
      <c r="N353" s="8">
        <f>Table1_1[[#This Row],[Unit Price]]*Table1_1[[#This Row],[Quantity]]*(100%-Table1_1[[#This Row],[% Discount]])</f>
        <v>1707083</v>
      </c>
      <c r="O353" s="8">
        <f>Table1_1[[#This Row],[Sales]]-Table1_1[[#This Row],[Cogs]]</f>
        <v>156282</v>
      </c>
      <c r="P353">
        <f>DAY(Table1_1[[#This Row],[Date]])</f>
        <v>18</v>
      </c>
      <c r="Q353" t="str">
        <f>TEXT(Table1_1[[#This Row],[Date]],"mmm")</f>
        <v>Dec</v>
      </c>
      <c r="R353">
        <f>YEAR(Table1_1[[#This Row],[Date]])</f>
        <v>2023</v>
      </c>
    </row>
    <row r="354" spans="1:18" x14ac:dyDescent="0.3">
      <c r="A354" s="3">
        <v>45279</v>
      </c>
      <c r="B354" t="s">
        <v>363</v>
      </c>
      <c r="C354" t="s">
        <v>743</v>
      </c>
      <c r="D354" t="s">
        <v>745</v>
      </c>
      <c r="E354" t="s">
        <v>746</v>
      </c>
      <c r="F354" t="s">
        <v>751</v>
      </c>
      <c r="G354" t="s">
        <v>755</v>
      </c>
      <c r="H354" t="s">
        <v>768</v>
      </c>
      <c r="I354" s="5">
        <v>0</v>
      </c>
      <c r="J354" s="7">
        <v>162489</v>
      </c>
      <c r="K354">
        <v>7</v>
      </c>
      <c r="L354" s="7">
        <v>180471</v>
      </c>
      <c r="M354" s="8">
        <f>Table1_1[[#This Row],[Unit Cost]]*Table1_1[[#This Row],[Quantity]]</f>
        <v>1137423</v>
      </c>
      <c r="N354" s="8">
        <f>Table1_1[[#This Row],[Unit Price]]*Table1_1[[#This Row],[Quantity]]*(100%-Table1_1[[#This Row],[% Discount]])</f>
        <v>1263297</v>
      </c>
      <c r="O354" s="8">
        <f>Table1_1[[#This Row],[Sales]]-Table1_1[[#This Row],[Cogs]]</f>
        <v>125874</v>
      </c>
      <c r="P354">
        <f>DAY(Table1_1[[#This Row],[Date]])</f>
        <v>19</v>
      </c>
      <c r="Q354" t="str">
        <f>TEXT(Table1_1[[#This Row],[Date]],"mmm")</f>
        <v>Dec</v>
      </c>
      <c r="R354">
        <f>YEAR(Table1_1[[#This Row],[Date]])</f>
        <v>2023</v>
      </c>
    </row>
    <row r="355" spans="1:18" x14ac:dyDescent="0.3">
      <c r="A355" s="3">
        <v>45280</v>
      </c>
      <c r="B355" t="s">
        <v>364</v>
      </c>
      <c r="C355" t="s">
        <v>743</v>
      </c>
      <c r="D355" t="s">
        <v>744</v>
      </c>
      <c r="E355" t="s">
        <v>746</v>
      </c>
      <c r="F355" t="s">
        <v>750</v>
      </c>
      <c r="G355" t="s">
        <v>752</v>
      </c>
      <c r="H355" t="s">
        <v>772</v>
      </c>
      <c r="I355" s="5">
        <v>0</v>
      </c>
      <c r="J355" s="7">
        <v>142757</v>
      </c>
      <c r="K355">
        <v>2</v>
      </c>
      <c r="L355" s="7">
        <v>163060</v>
      </c>
      <c r="M355" s="8">
        <f>Table1_1[[#This Row],[Unit Cost]]*Table1_1[[#This Row],[Quantity]]</f>
        <v>285514</v>
      </c>
      <c r="N355" s="8">
        <f>Table1_1[[#This Row],[Unit Price]]*Table1_1[[#This Row],[Quantity]]*(100%-Table1_1[[#This Row],[% Discount]])</f>
        <v>326120</v>
      </c>
      <c r="O355" s="8">
        <f>Table1_1[[#This Row],[Sales]]-Table1_1[[#This Row],[Cogs]]</f>
        <v>40606</v>
      </c>
      <c r="P355">
        <f>DAY(Table1_1[[#This Row],[Date]])</f>
        <v>20</v>
      </c>
      <c r="Q355" t="str">
        <f>TEXT(Table1_1[[#This Row],[Date]],"mmm")</f>
        <v>Dec</v>
      </c>
      <c r="R355">
        <f>YEAR(Table1_1[[#This Row],[Date]])</f>
        <v>2023</v>
      </c>
    </row>
    <row r="356" spans="1:18" x14ac:dyDescent="0.3">
      <c r="A356" s="3">
        <v>45281</v>
      </c>
      <c r="B356" t="s">
        <v>365</v>
      </c>
      <c r="C356" t="s">
        <v>742</v>
      </c>
      <c r="D356" t="s">
        <v>744</v>
      </c>
      <c r="E356" t="s">
        <v>747</v>
      </c>
      <c r="F356" t="s">
        <v>749</v>
      </c>
      <c r="G356" t="s">
        <v>755</v>
      </c>
      <c r="H356" t="s">
        <v>764</v>
      </c>
      <c r="I356" s="5">
        <v>0</v>
      </c>
      <c r="J356" s="7">
        <v>249104</v>
      </c>
      <c r="K356">
        <v>8</v>
      </c>
      <c r="L356" s="7">
        <v>286714</v>
      </c>
      <c r="M356" s="8">
        <f>Table1_1[[#This Row],[Unit Cost]]*Table1_1[[#This Row],[Quantity]]</f>
        <v>1992832</v>
      </c>
      <c r="N356" s="8">
        <f>Table1_1[[#This Row],[Unit Price]]*Table1_1[[#This Row],[Quantity]]*(100%-Table1_1[[#This Row],[% Discount]])</f>
        <v>2293712</v>
      </c>
      <c r="O356" s="8">
        <f>Table1_1[[#This Row],[Sales]]-Table1_1[[#This Row],[Cogs]]</f>
        <v>300880</v>
      </c>
      <c r="P356">
        <f>DAY(Table1_1[[#This Row],[Date]])</f>
        <v>21</v>
      </c>
      <c r="Q356" t="str">
        <f>TEXT(Table1_1[[#This Row],[Date]],"mmm")</f>
        <v>Dec</v>
      </c>
      <c r="R356">
        <f>YEAR(Table1_1[[#This Row],[Date]])</f>
        <v>2023</v>
      </c>
    </row>
    <row r="357" spans="1:18" x14ac:dyDescent="0.3">
      <c r="A357" s="3">
        <v>45282</v>
      </c>
      <c r="B357" t="s">
        <v>366</v>
      </c>
      <c r="C357" t="s">
        <v>742</v>
      </c>
      <c r="D357" t="s">
        <v>745</v>
      </c>
      <c r="E357" t="s">
        <v>747</v>
      </c>
      <c r="F357" t="s">
        <v>750</v>
      </c>
      <c r="G357" t="s">
        <v>757</v>
      </c>
      <c r="H357" t="s">
        <v>771</v>
      </c>
      <c r="I357" s="5">
        <v>0</v>
      </c>
      <c r="J357" s="7">
        <v>235233</v>
      </c>
      <c r="K357">
        <v>3</v>
      </c>
      <c r="L357" s="7">
        <v>272524</v>
      </c>
      <c r="M357" s="8">
        <f>Table1_1[[#This Row],[Unit Cost]]*Table1_1[[#This Row],[Quantity]]</f>
        <v>705699</v>
      </c>
      <c r="N357" s="8">
        <f>Table1_1[[#This Row],[Unit Price]]*Table1_1[[#This Row],[Quantity]]*(100%-Table1_1[[#This Row],[% Discount]])</f>
        <v>817572</v>
      </c>
      <c r="O357" s="8">
        <f>Table1_1[[#This Row],[Sales]]-Table1_1[[#This Row],[Cogs]]</f>
        <v>111873</v>
      </c>
      <c r="P357">
        <f>DAY(Table1_1[[#This Row],[Date]])</f>
        <v>22</v>
      </c>
      <c r="Q357" t="str">
        <f>TEXT(Table1_1[[#This Row],[Date]],"mmm")</f>
        <v>Dec</v>
      </c>
      <c r="R357">
        <f>YEAR(Table1_1[[#This Row],[Date]])</f>
        <v>2023</v>
      </c>
    </row>
    <row r="358" spans="1:18" x14ac:dyDescent="0.3">
      <c r="A358" s="3">
        <v>45283</v>
      </c>
      <c r="B358" t="s">
        <v>367</v>
      </c>
      <c r="C358" t="s">
        <v>742</v>
      </c>
      <c r="D358" t="s">
        <v>745</v>
      </c>
      <c r="E358" t="s">
        <v>746</v>
      </c>
      <c r="F358" t="s">
        <v>750</v>
      </c>
      <c r="G358" t="s">
        <v>756</v>
      </c>
      <c r="H358" t="s">
        <v>763</v>
      </c>
      <c r="I358" s="5">
        <v>0</v>
      </c>
      <c r="J358" s="7">
        <v>173441</v>
      </c>
      <c r="K358">
        <v>1</v>
      </c>
      <c r="L358" s="7">
        <v>195679</v>
      </c>
      <c r="M358" s="8">
        <f>Table1_1[[#This Row],[Unit Cost]]*Table1_1[[#This Row],[Quantity]]</f>
        <v>173441</v>
      </c>
      <c r="N358" s="8">
        <f>Table1_1[[#This Row],[Unit Price]]*Table1_1[[#This Row],[Quantity]]*(100%-Table1_1[[#This Row],[% Discount]])</f>
        <v>195679</v>
      </c>
      <c r="O358" s="8">
        <f>Table1_1[[#This Row],[Sales]]-Table1_1[[#This Row],[Cogs]]</f>
        <v>22238</v>
      </c>
      <c r="P358">
        <f>DAY(Table1_1[[#This Row],[Date]])</f>
        <v>23</v>
      </c>
      <c r="Q358" t="str">
        <f>TEXT(Table1_1[[#This Row],[Date]],"mmm")</f>
        <v>Dec</v>
      </c>
      <c r="R358">
        <f>YEAR(Table1_1[[#This Row],[Date]])</f>
        <v>2023</v>
      </c>
    </row>
    <row r="359" spans="1:18" x14ac:dyDescent="0.3">
      <c r="A359" s="3">
        <v>45284</v>
      </c>
      <c r="B359" t="s">
        <v>368</v>
      </c>
      <c r="C359" t="s">
        <v>743</v>
      </c>
      <c r="D359" t="s">
        <v>745</v>
      </c>
      <c r="E359" t="s">
        <v>746</v>
      </c>
      <c r="F359" t="s">
        <v>751</v>
      </c>
      <c r="G359" t="s">
        <v>756</v>
      </c>
      <c r="H359" t="s">
        <v>763</v>
      </c>
      <c r="I359" s="5">
        <v>0</v>
      </c>
      <c r="J359" s="7">
        <v>115684</v>
      </c>
      <c r="K359">
        <v>2</v>
      </c>
      <c r="L359" s="7">
        <v>128771</v>
      </c>
      <c r="M359" s="8">
        <f>Table1_1[[#This Row],[Unit Cost]]*Table1_1[[#This Row],[Quantity]]</f>
        <v>231368</v>
      </c>
      <c r="N359" s="8">
        <f>Table1_1[[#This Row],[Unit Price]]*Table1_1[[#This Row],[Quantity]]*(100%-Table1_1[[#This Row],[% Discount]])</f>
        <v>257542</v>
      </c>
      <c r="O359" s="8">
        <f>Table1_1[[#This Row],[Sales]]-Table1_1[[#This Row],[Cogs]]</f>
        <v>26174</v>
      </c>
      <c r="P359">
        <f>DAY(Table1_1[[#This Row],[Date]])</f>
        <v>24</v>
      </c>
      <c r="Q359" t="str">
        <f>TEXT(Table1_1[[#This Row],[Date]],"mmm")</f>
        <v>Dec</v>
      </c>
      <c r="R359">
        <f>YEAR(Table1_1[[#This Row],[Date]])</f>
        <v>2023</v>
      </c>
    </row>
    <row r="360" spans="1:18" x14ac:dyDescent="0.3">
      <c r="A360" s="3">
        <v>45285</v>
      </c>
      <c r="B360" t="s">
        <v>369</v>
      </c>
      <c r="C360" t="s">
        <v>742</v>
      </c>
      <c r="D360" t="s">
        <v>745</v>
      </c>
      <c r="E360" t="s">
        <v>748</v>
      </c>
      <c r="F360" t="s">
        <v>751</v>
      </c>
      <c r="G360" t="s">
        <v>752</v>
      </c>
      <c r="H360" t="s">
        <v>770</v>
      </c>
      <c r="I360" s="5">
        <v>0.06</v>
      </c>
      <c r="J360" s="7">
        <v>61506</v>
      </c>
      <c r="K360">
        <v>5</v>
      </c>
      <c r="L360" s="7">
        <v>69182</v>
      </c>
      <c r="M360" s="8">
        <f>Table1_1[[#This Row],[Unit Cost]]*Table1_1[[#This Row],[Quantity]]</f>
        <v>307530</v>
      </c>
      <c r="N360" s="8">
        <f>Table1_1[[#This Row],[Unit Price]]*Table1_1[[#This Row],[Quantity]]*(100%-Table1_1[[#This Row],[% Discount]])</f>
        <v>325155.39999999997</v>
      </c>
      <c r="O360" s="8">
        <f>Table1_1[[#This Row],[Sales]]-Table1_1[[#This Row],[Cogs]]</f>
        <v>17625.399999999965</v>
      </c>
      <c r="P360">
        <f>DAY(Table1_1[[#This Row],[Date]])</f>
        <v>25</v>
      </c>
      <c r="Q360" t="str">
        <f>TEXT(Table1_1[[#This Row],[Date]],"mmm")</f>
        <v>Dec</v>
      </c>
      <c r="R360">
        <f>YEAR(Table1_1[[#This Row],[Date]])</f>
        <v>2023</v>
      </c>
    </row>
    <row r="361" spans="1:18" x14ac:dyDescent="0.3">
      <c r="A361" s="3">
        <v>45286</v>
      </c>
      <c r="B361" t="s">
        <v>370</v>
      </c>
      <c r="C361" t="s">
        <v>742</v>
      </c>
      <c r="D361" t="s">
        <v>744</v>
      </c>
      <c r="E361" t="s">
        <v>747</v>
      </c>
      <c r="F361" t="s">
        <v>749</v>
      </c>
      <c r="G361" t="s">
        <v>754</v>
      </c>
      <c r="H361" t="s">
        <v>775</v>
      </c>
      <c r="I361" s="5">
        <v>0</v>
      </c>
      <c r="J361" s="7">
        <v>86070</v>
      </c>
      <c r="K361">
        <v>8</v>
      </c>
      <c r="L361" s="7">
        <v>101301</v>
      </c>
      <c r="M361" s="8">
        <f>Table1_1[[#This Row],[Unit Cost]]*Table1_1[[#This Row],[Quantity]]</f>
        <v>688560</v>
      </c>
      <c r="N361" s="8">
        <f>Table1_1[[#This Row],[Unit Price]]*Table1_1[[#This Row],[Quantity]]*(100%-Table1_1[[#This Row],[% Discount]])</f>
        <v>810408</v>
      </c>
      <c r="O361" s="8">
        <f>Table1_1[[#This Row],[Sales]]-Table1_1[[#This Row],[Cogs]]</f>
        <v>121848</v>
      </c>
      <c r="P361">
        <f>DAY(Table1_1[[#This Row],[Date]])</f>
        <v>26</v>
      </c>
      <c r="Q361" t="str">
        <f>TEXT(Table1_1[[#This Row],[Date]],"mmm")</f>
        <v>Dec</v>
      </c>
      <c r="R361">
        <f>YEAR(Table1_1[[#This Row],[Date]])</f>
        <v>2023</v>
      </c>
    </row>
    <row r="362" spans="1:18" x14ac:dyDescent="0.3">
      <c r="A362" s="3">
        <v>45287</v>
      </c>
      <c r="B362" t="s">
        <v>371</v>
      </c>
      <c r="C362" t="s">
        <v>742</v>
      </c>
      <c r="D362" t="s">
        <v>745</v>
      </c>
      <c r="E362" t="s">
        <v>748</v>
      </c>
      <c r="F362" t="s">
        <v>751</v>
      </c>
      <c r="G362" t="s">
        <v>754</v>
      </c>
      <c r="H362" t="s">
        <v>761</v>
      </c>
      <c r="I362" s="5">
        <v>0</v>
      </c>
      <c r="J362" s="7">
        <v>24754</v>
      </c>
      <c r="K362">
        <v>2</v>
      </c>
      <c r="L362" s="7">
        <v>29972</v>
      </c>
      <c r="M362" s="8">
        <f>Table1_1[[#This Row],[Unit Cost]]*Table1_1[[#This Row],[Quantity]]</f>
        <v>49508</v>
      </c>
      <c r="N362" s="8">
        <f>Table1_1[[#This Row],[Unit Price]]*Table1_1[[#This Row],[Quantity]]*(100%-Table1_1[[#This Row],[% Discount]])</f>
        <v>59944</v>
      </c>
      <c r="O362" s="8">
        <f>Table1_1[[#This Row],[Sales]]-Table1_1[[#This Row],[Cogs]]</f>
        <v>10436</v>
      </c>
      <c r="P362">
        <f>DAY(Table1_1[[#This Row],[Date]])</f>
        <v>27</v>
      </c>
      <c r="Q362" t="str">
        <f>TEXT(Table1_1[[#This Row],[Date]],"mmm")</f>
        <v>Dec</v>
      </c>
      <c r="R362">
        <f>YEAR(Table1_1[[#This Row],[Date]])</f>
        <v>2023</v>
      </c>
    </row>
    <row r="363" spans="1:18" x14ac:dyDescent="0.3">
      <c r="A363" s="3">
        <v>45288</v>
      </c>
      <c r="B363" t="s">
        <v>372</v>
      </c>
      <c r="C363" t="s">
        <v>742</v>
      </c>
      <c r="D363" t="s">
        <v>744</v>
      </c>
      <c r="E363" t="s">
        <v>747</v>
      </c>
      <c r="F363" t="s">
        <v>751</v>
      </c>
      <c r="G363" t="s">
        <v>756</v>
      </c>
      <c r="H363" t="s">
        <v>765</v>
      </c>
      <c r="I363" s="5">
        <v>0</v>
      </c>
      <c r="J363" s="7">
        <v>243072</v>
      </c>
      <c r="K363">
        <v>1</v>
      </c>
      <c r="L363" s="7">
        <v>269365</v>
      </c>
      <c r="M363" s="8">
        <f>Table1_1[[#This Row],[Unit Cost]]*Table1_1[[#This Row],[Quantity]]</f>
        <v>243072</v>
      </c>
      <c r="N363" s="8">
        <f>Table1_1[[#This Row],[Unit Price]]*Table1_1[[#This Row],[Quantity]]*(100%-Table1_1[[#This Row],[% Discount]])</f>
        <v>269365</v>
      </c>
      <c r="O363" s="8">
        <f>Table1_1[[#This Row],[Sales]]-Table1_1[[#This Row],[Cogs]]</f>
        <v>26293</v>
      </c>
      <c r="P363">
        <f>DAY(Table1_1[[#This Row],[Date]])</f>
        <v>28</v>
      </c>
      <c r="Q363" t="str">
        <f>TEXT(Table1_1[[#This Row],[Date]],"mmm")</f>
        <v>Dec</v>
      </c>
      <c r="R363">
        <f>YEAR(Table1_1[[#This Row],[Date]])</f>
        <v>2023</v>
      </c>
    </row>
    <row r="364" spans="1:18" x14ac:dyDescent="0.3">
      <c r="A364" s="3">
        <v>45289</v>
      </c>
      <c r="B364" t="s">
        <v>373</v>
      </c>
      <c r="C364" t="s">
        <v>742</v>
      </c>
      <c r="D364" t="s">
        <v>744</v>
      </c>
      <c r="E364" t="s">
        <v>748</v>
      </c>
      <c r="F364" t="s">
        <v>750</v>
      </c>
      <c r="G364" t="s">
        <v>755</v>
      </c>
      <c r="H364" t="s">
        <v>762</v>
      </c>
      <c r="I364" s="5">
        <v>0</v>
      </c>
      <c r="J364" s="7">
        <v>91505</v>
      </c>
      <c r="K364">
        <v>3</v>
      </c>
      <c r="L364" s="7">
        <v>104339</v>
      </c>
      <c r="M364" s="8">
        <f>Table1_1[[#This Row],[Unit Cost]]*Table1_1[[#This Row],[Quantity]]</f>
        <v>274515</v>
      </c>
      <c r="N364" s="8">
        <f>Table1_1[[#This Row],[Unit Price]]*Table1_1[[#This Row],[Quantity]]*(100%-Table1_1[[#This Row],[% Discount]])</f>
        <v>313017</v>
      </c>
      <c r="O364" s="8">
        <f>Table1_1[[#This Row],[Sales]]-Table1_1[[#This Row],[Cogs]]</f>
        <v>38502</v>
      </c>
      <c r="P364">
        <f>DAY(Table1_1[[#This Row],[Date]])</f>
        <v>29</v>
      </c>
      <c r="Q364" t="str">
        <f>TEXT(Table1_1[[#This Row],[Date]],"mmm")</f>
        <v>Dec</v>
      </c>
      <c r="R364">
        <f>YEAR(Table1_1[[#This Row],[Date]])</f>
        <v>2023</v>
      </c>
    </row>
    <row r="365" spans="1:18" x14ac:dyDescent="0.3">
      <c r="A365" s="3">
        <v>45290</v>
      </c>
      <c r="B365" t="s">
        <v>374</v>
      </c>
      <c r="C365" t="s">
        <v>742</v>
      </c>
      <c r="D365" t="s">
        <v>745</v>
      </c>
      <c r="E365" t="s">
        <v>746</v>
      </c>
      <c r="F365" t="s">
        <v>751</v>
      </c>
      <c r="G365" t="s">
        <v>755</v>
      </c>
      <c r="H365" t="s">
        <v>764</v>
      </c>
      <c r="I365" s="5">
        <v>0</v>
      </c>
      <c r="J365" s="7">
        <v>125336</v>
      </c>
      <c r="K365">
        <v>4</v>
      </c>
      <c r="L365" s="7">
        <v>142946</v>
      </c>
      <c r="M365" s="8">
        <f>Table1_1[[#This Row],[Unit Cost]]*Table1_1[[#This Row],[Quantity]]</f>
        <v>501344</v>
      </c>
      <c r="N365" s="8">
        <f>Table1_1[[#This Row],[Unit Price]]*Table1_1[[#This Row],[Quantity]]*(100%-Table1_1[[#This Row],[% Discount]])</f>
        <v>571784</v>
      </c>
      <c r="O365" s="8">
        <f>Table1_1[[#This Row],[Sales]]-Table1_1[[#This Row],[Cogs]]</f>
        <v>70440</v>
      </c>
      <c r="P365">
        <f>DAY(Table1_1[[#This Row],[Date]])</f>
        <v>30</v>
      </c>
      <c r="Q365" t="str">
        <f>TEXT(Table1_1[[#This Row],[Date]],"mmm")</f>
        <v>Dec</v>
      </c>
      <c r="R365">
        <f>YEAR(Table1_1[[#This Row],[Date]])</f>
        <v>2023</v>
      </c>
    </row>
    <row r="366" spans="1:18" x14ac:dyDescent="0.3">
      <c r="A366" s="3">
        <v>45291</v>
      </c>
      <c r="B366" t="s">
        <v>375</v>
      </c>
      <c r="C366" t="s">
        <v>742</v>
      </c>
      <c r="D366" t="s">
        <v>745</v>
      </c>
      <c r="E366" t="s">
        <v>747</v>
      </c>
      <c r="F366" t="s">
        <v>750</v>
      </c>
      <c r="G366" t="s">
        <v>757</v>
      </c>
      <c r="H366" t="s">
        <v>766</v>
      </c>
      <c r="I366" s="5">
        <v>0</v>
      </c>
      <c r="J366" s="7">
        <v>195280</v>
      </c>
      <c r="K366">
        <v>4</v>
      </c>
      <c r="L366" s="7">
        <v>231352</v>
      </c>
      <c r="M366" s="8">
        <f>Table1_1[[#This Row],[Unit Cost]]*Table1_1[[#This Row],[Quantity]]</f>
        <v>781120</v>
      </c>
      <c r="N366" s="8">
        <f>Table1_1[[#This Row],[Unit Price]]*Table1_1[[#This Row],[Quantity]]*(100%-Table1_1[[#This Row],[% Discount]])</f>
        <v>925408</v>
      </c>
      <c r="O366" s="8">
        <f>Table1_1[[#This Row],[Sales]]-Table1_1[[#This Row],[Cogs]]</f>
        <v>144288</v>
      </c>
      <c r="P366">
        <f>DAY(Table1_1[[#This Row],[Date]])</f>
        <v>31</v>
      </c>
      <c r="Q366" t="str">
        <f>TEXT(Table1_1[[#This Row],[Date]],"mmm")</f>
        <v>Dec</v>
      </c>
      <c r="R366">
        <f>YEAR(Table1_1[[#This Row],[Date]])</f>
        <v>2023</v>
      </c>
    </row>
    <row r="367" spans="1:18" x14ac:dyDescent="0.3">
      <c r="A367" s="3">
        <v>45292</v>
      </c>
      <c r="B367" t="s">
        <v>376</v>
      </c>
      <c r="C367" t="s">
        <v>743</v>
      </c>
      <c r="D367" t="s">
        <v>744</v>
      </c>
      <c r="E367" t="s">
        <v>748</v>
      </c>
      <c r="F367" t="s">
        <v>751</v>
      </c>
      <c r="G367" t="s">
        <v>752</v>
      </c>
      <c r="H367" t="s">
        <v>772</v>
      </c>
      <c r="I367" s="5">
        <v>0.08</v>
      </c>
      <c r="J367" s="7">
        <v>121884</v>
      </c>
      <c r="K367">
        <v>4</v>
      </c>
      <c r="L367" s="7">
        <v>135908</v>
      </c>
      <c r="M367" s="8">
        <f>Table1_1[[#This Row],[Unit Cost]]*Table1_1[[#This Row],[Quantity]]</f>
        <v>487536</v>
      </c>
      <c r="N367" s="8">
        <f>Table1_1[[#This Row],[Unit Price]]*Table1_1[[#This Row],[Quantity]]*(100%-Table1_1[[#This Row],[% Discount]])</f>
        <v>500141.44</v>
      </c>
      <c r="O367" s="8">
        <f>Table1_1[[#This Row],[Sales]]-Table1_1[[#This Row],[Cogs]]</f>
        <v>12605.440000000002</v>
      </c>
      <c r="P367">
        <f>DAY(Table1_1[[#This Row],[Date]])</f>
        <v>1</v>
      </c>
      <c r="Q367" t="str">
        <f>TEXT(Table1_1[[#This Row],[Date]],"mmm")</f>
        <v>Jan</v>
      </c>
      <c r="R367">
        <f>YEAR(Table1_1[[#This Row],[Date]])</f>
        <v>2024</v>
      </c>
    </row>
    <row r="368" spans="1:18" x14ac:dyDescent="0.3">
      <c r="A368" s="3">
        <v>45293</v>
      </c>
      <c r="B368" t="s">
        <v>377</v>
      </c>
      <c r="C368" t="s">
        <v>742</v>
      </c>
      <c r="D368" t="s">
        <v>744</v>
      </c>
      <c r="E368" t="s">
        <v>748</v>
      </c>
      <c r="F368" t="s">
        <v>749</v>
      </c>
      <c r="G368" t="s">
        <v>756</v>
      </c>
      <c r="H368" t="s">
        <v>765</v>
      </c>
      <c r="I368" s="5">
        <v>0</v>
      </c>
      <c r="J368" s="7">
        <v>123761</v>
      </c>
      <c r="K368">
        <v>3</v>
      </c>
      <c r="L368" s="7">
        <v>136393</v>
      </c>
      <c r="M368" s="8">
        <f>Table1_1[[#This Row],[Unit Cost]]*Table1_1[[#This Row],[Quantity]]</f>
        <v>371283</v>
      </c>
      <c r="N368" s="8">
        <f>Table1_1[[#This Row],[Unit Price]]*Table1_1[[#This Row],[Quantity]]*(100%-Table1_1[[#This Row],[% Discount]])</f>
        <v>409179</v>
      </c>
      <c r="O368" s="8">
        <f>Table1_1[[#This Row],[Sales]]-Table1_1[[#This Row],[Cogs]]</f>
        <v>37896</v>
      </c>
      <c r="P368">
        <f>DAY(Table1_1[[#This Row],[Date]])</f>
        <v>2</v>
      </c>
      <c r="Q368" t="str">
        <f>TEXT(Table1_1[[#This Row],[Date]],"mmm")</f>
        <v>Jan</v>
      </c>
      <c r="R368">
        <f>YEAR(Table1_1[[#This Row],[Date]])</f>
        <v>2024</v>
      </c>
    </row>
    <row r="369" spans="1:18" x14ac:dyDescent="0.3">
      <c r="A369" s="3">
        <v>45294</v>
      </c>
      <c r="B369" t="s">
        <v>378</v>
      </c>
      <c r="C369" t="s">
        <v>742</v>
      </c>
      <c r="D369" t="s">
        <v>745</v>
      </c>
      <c r="E369" t="s">
        <v>748</v>
      </c>
      <c r="F369" t="s">
        <v>749</v>
      </c>
      <c r="G369" t="s">
        <v>753</v>
      </c>
      <c r="H369" t="s">
        <v>760</v>
      </c>
      <c r="I369" s="5">
        <v>0</v>
      </c>
      <c r="J369" s="7">
        <v>289354</v>
      </c>
      <c r="K369">
        <v>3</v>
      </c>
      <c r="L369" s="7">
        <v>330772</v>
      </c>
      <c r="M369" s="8">
        <f>Table1_1[[#This Row],[Unit Cost]]*Table1_1[[#This Row],[Quantity]]</f>
        <v>868062</v>
      </c>
      <c r="N369" s="8">
        <f>Table1_1[[#This Row],[Unit Price]]*Table1_1[[#This Row],[Quantity]]*(100%-Table1_1[[#This Row],[% Discount]])</f>
        <v>992316</v>
      </c>
      <c r="O369" s="8">
        <f>Table1_1[[#This Row],[Sales]]-Table1_1[[#This Row],[Cogs]]</f>
        <v>124254</v>
      </c>
      <c r="P369">
        <f>DAY(Table1_1[[#This Row],[Date]])</f>
        <v>3</v>
      </c>
      <c r="Q369" t="str">
        <f>TEXT(Table1_1[[#This Row],[Date]],"mmm")</f>
        <v>Jan</v>
      </c>
      <c r="R369">
        <f>YEAR(Table1_1[[#This Row],[Date]])</f>
        <v>2024</v>
      </c>
    </row>
    <row r="370" spans="1:18" x14ac:dyDescent="0.3">
      <c r="A370" s="3">
        <v>45295</v>
      </c>
      <c r="B370" t="s">
        <v>379</v>
      </c>
      <c r="C370" t="s">
        <v>742</v>
      </c>
      <c r="D370" t="s">
        <v>745</v>
      </c>
      <c r="E370" t="s">
        <v>748</v>
      </c>
      <c r="F370" t="s">
        <v>750</v>
      </c>
      <c r="G370" t="s">
        <v>754</v>
      </c>
      <c r="H370" t="s">
        <v>767</v>
      </c>
      <c r="I370" s="5">
        <v>0</v>
      </c>
      <c r="J370" s="7">
        <v>96438</v>
      </c>
      <c r="K370">
        <v>1</v>
      </c>
      <c r="L370" s="7">
        <v>111604</v>
      </c>
      <c r="M370" s="8">
        <f>Table1_1[[#This Row],[Unit Cost]]*Table1_1[[#This Row],[Quantity]]</f>
        <v>96438</v>
      </c>
      <c r="N370" s="8">
        <f>Table1_1[[#This Row],[Unit Price]]*Table1_1[[#This Row],[Quantity]]*(100%-Table1_1[[#This Row],[% Discount]])</f>
        <v>111604</v>
      </c>
      <c r="O370" s="8">
        <f>Table1_1[[#This Row],[Sales]]-Table1_1[[#This Row],[Cogs]]</f>
        <v>15166</v>
      </c>
      <c r="P370">
        <f>DAY(Table1_1[[#This Row],[Date]])</f>
        <v>4</v>
      </c>
      <c r="Q370" t="str">
        <f>TEXT(Table1_1[[#This Row],[Date]],"mmm")</f>
        <v>Jan</v>
      </c>
      <c r="R370">
        <f>YEAR(Table1_1[[#This Row],[Date]])</f>
        <v>2024</v>
      </c>
    </row>
    <row r="371" spans="1:18" x14ac:dyDescent="0.3">
      <c r="A371" s="3">
        <v>45296</v>
      </c>
      <c r="B371" t="s">
        <v>380</v>
      </c>
      <c r="C371" t="s">
        <v>742</v>
      </c>
      <c r="D371" t="s">
        <v>745</v>
      </c>
      <c r="E371" t="s">
        <v>748</v>
      </c>
      <c r="F371" t="s">
        <v>750</v>
      </c>
      <c r="G371" t="s">
        <v>753</v>
      </c>
      <c r="H371" t="s">
        <v>773</v>
      </c>
      <c r="I371" s="5">
        <v>0</v>
      </c>
      <c r="J371" s="7">
        <v>343049</v>
      </c>
      <c r="K371">
        <v>3</v>
      </c>
      <c r="L371" s="7">
        <v>379158</v>
      </c>
      <c r="M371" s="8">
        <f>Table1_1[[#This Row],[Unit Cost]]*Table1_1[[#This Row],[Quantity]]</f>
        <v>1029147</v>
      </c>
      <c r="N371" s="8">
        <f>Table1_1[[#This Row],[Unit Price]]*Table1_1[[#This Row],[Quantity]]*(100%-Table1_1[[#This Row],[% Discount]])</f>
        <v>1137474</v>
      </c>
      <c r="O371" s="8">
        <f>Table1_1[[#This Row],[Sales]]-Table1_1[[#This Row],[Cogs]]</f>
        <v>108327</v>
      </c>
      <c r="P371">
        <f>DAY(Table1_1[[#This Row],[Date]])</f>
        <v>5</v>
      </c>
      <c r="Q371" t="str">
        <f>TEXT(Table1_1[[#This Row],[Date]],"mmm")</f>
        <v>Jan</v>
      </c>
      <c r="R371">
        <f>YEAR(Table1_1[[#This Row],[Date]])</f>
        <v>2024</v>
      </c>
    </row>
    <row r="372" spans="1:18" x14ac:dyDescent="0.3">
      <c r="A372" s="3">
        <v>45297</v>
      </c>
      <c r="B372" t="s">
        <v>381</v>
      </c>
      <c r="C372" t="s">
        <v>742</v>
      </c>
      <c r="D372" t="s">
        <v>745</v>
      </c>
      <c r="E372" t="s">
        <v>748</v>
      </c>
      <c r="F372" t="s">
        <v>751</v>
      </c>
      <c r="G372" t="s">
        <v>757</v>
      </c>
      <c r="H372" t="s">
        <v>774</v>
      </c>
      <c r="I372" s="5">
        <v>0</v>
      </c>
      <c r="J372" s="7">
        <v>246856</v>
      </c>
      <c r="K372">
        <v>1</v>
      </c>
      <c r="L372" s="7">
        <v>276866</v>
      </c>
      <c r="M372" s="8">
        <f>Table1_1[[#This Row],[Unit Cost]]*Table1_1[[#This Row],[Quantity]]</f>
        <v>246856</v>
      </c>
      <c r="N372" s="8">
        <f>Table1_1[[#This Row],[Unit Price]]*Table1_1[[#This Row],[Quantity]]*(100%-Table1_1[[#This Row],[% Discount]])</f>
        <v>276866</v>
      </c>
      <c r="O372" s="8">
        <f>Table1_1[[#This Row],[Sales]]-Table1_1[[#This Row],[Cogs]]</f>
        <v>30010</v>
      </c>
      <c r="P372">
        <f>DAY(Table1_1[[#This Row],[Date]])</f>
        <v>6</v>
      </c>
      <c r="Q372" t="str">
        <f>TEXT(Table1_1[[#This Row],[Date]],"mmm")</f>
        <v>Jan</v>
      </c>
      <c r="R372">
        <f>YEAR(Table1_1[[#This Row],[Date]])</f>
        <v>2024</v>
      </c>
    </row>
    <row r="373" spans="1:18" x14ac:dyDescent="0.3">
      <c r="A373" s="3">
        <v>45298</v>
      </c>
      <c r="B373" t="s">
        <v>382</v>
      </c>
      <c r="C373" t="s">
        <v>742</v>
      </c>
      <c r="D373" t="s">
        <v>745</v>
      </c>
      <c r="E373" t="s">
        <v>748</v>
      </c>
      <c r="F373" t="s">
        <v>750</v>
      </c>
      <c r="G373" t="s">
        <v>754</v>
      </c>
      <c r="H373" t="s">
        <v>767</v>
      </c>
      <c r="I373" s="5">
        <v>0</v>
      </c>
      <c r="J373" s="7">
        <v>72015</v>
      </c>
      <c r="K373">
        <v>5</v>
      </c>
      <c r="L373" s="7">
        <v>85830</v>
      </c>
      <c r="M373" s="8">
        <f>Table1_1[[#This Row],[Unit Cost]]*Table1_1[[#This Row],[Quantity]]</f>
        <v>360075</v>
      </c>
      <c r="N373" s="8">
        <f>Table1_1[[#This Row],[Unit Price]]*Table1_1[[#This Row],[Quantity]]*(100%-Table1_1[[#This Row],[% Discount]])</f>
        <v>429150</v>
      </c>
      <c r="O373" s="8">
        <f>Table1_1[[#This Row],[Sales]]-Table1_1[[#This Row],[Cogs]]</f>
        <v>69075</v>
      </c>
      <c r="P373">
        <f>DAY(Table1_1[[#This Row],[Date]])</f>
        <v>7</v>
      </c>
      <c r="Q373" t="str">
        <f>TEXT(Table1_1[[#This Row],[Date]],"mmm")</f>
        <v>Jan</v>
      </c>
      <c r="R373">
        <f>YEAR(Table1_1[[#This Row],[Date]])</f>
        <v>2024</v>
      </c>
    </row>
    <row r="374" spans="1:18" x14ac:dyDescent="0.3">
      <c r="A374" s="3">
        <v>45299</v>
      </c>
      <c r="B374" t="s">
        <v>383</v>
      </c>
      <c r="C374" t="s">
        <v>742</v>
      </c>
      <c r="D374" t="s">
        <v>745</v>
      </c>
      <c r="E374" t="s">
        <v>748</v>
      </c>
      <c r="F374" t="s">
        <v>750</v>
      </c>
      <c r="G374" t="s">
        <v>755</v>
      </c>
      <c r="H374" t="s">
        <v>764</v>
      </c>
      <c r="I374" s="5">
        <v>0</v>
      </c>
      <c r="J374" s="7">
        <v>118814</v>
      </c>
      <c r="K374">
        <v>8</v>
      </c>
      <c r="L374" s="7">
        <v>135405</v>
      </c>
      <c r="M374" s="8">
        <f>Table1_1[[#This Row],[Unit Cost]]*Table1_1[[#This Row],[Quantity]]</f>
        <v>950512</v>
      </c>
      <c r="N374" s="8">
        <f>Table1_1[[#This Row],[Unit Price]]*Table1_1[[#This Row],[Quantity]]*(100%-Table1_1[[#This Row],[% Discount]])</f>
        <v>1083240</v>
      </c>
      <c r="O374" s="8">
        <f>Table1_1[[#This Row],[Sales]]-Table1_1[[#This Row],[Cogs]]</f>
        <v>132728</v>
      </c>
      <c r="P374">
        <f>DAY(Table1_1[[#This Row],[Date]])</f>
        <v>8</v>
      </c>
      <c r="Q374" t="str">
        <f>TEXT(Table1_1[[#This Row],[Date]],"mmm")</f>
        <v>Jan</v>
      </c>
      <c r="R374">
        <f>YEAR(Table1_1[[#This Row],[Date]])</f>
        <v>2024</v>
      </c>
    </row>
    <row r="375" spans="1:18" x14ac:dyDescent="0.3">
      <c r="A375" s="3">
        <v>45300</v>
      </c>
      <c r="B375" t="s">
        <v>384</v>
      </c>
      <c r="C375" t="s">
        <v>742</v>
      </c>
      <c r="D375" t="s">
        <v>745</v>
      </c>
      <c r="E375" t="s">
        <v>748</v>
      </c>
      <c r="F375" t="s">
        <v>749</v>
      </c>
      <c r="G375" t="s">
        <v>755</v>
      </c>
      <c r="H375" t="s">
        <v>764</v>
      </c>
      <c r="I375" s="5">
        <v>0</v>
      </c>
      <c r="J375" s="7">
        <v>246044</v>
      </c>
      <c r="K375">
        <v>1</v>
      </c>
      <c r="L375" s="7">
        <v>272764</v>
      </c>
      <c r="M375" s="8">
        <f>Table1_1[[#This Row],[Unit Cost]]*Table1_1[[#This Row],[Quantity]]</f>
        <v>246044</v>
      </c>
      <c r="N375" s="8">
        <f>Table1_1[[#This Row],[Unit Price]]*Table1_1[[#This Row],[Quantity]]*(100%-Table1_1[[#This Row],[% Discount]])</f>
        <v>272764</v>
      </c>
      <c r="O375" s="8">
        <f>Table1_1[[#This Row],[Sales]]-Table1_1[[#This Row],[Cogs]]</f>
        <v>26720</v>
      </c>
      <c r="P375">
        <f>DAY(Table1_1[[#This Row],[Date]])</f>
        <v>9</v>
      </c>
      <c r="Q375" t="str">
        <f>TEXT(Table1_1[[#This Row],[Date]],"mmm")</f>
        <v>Jan</v>
      </c>
      <c r="R375">
        <f>YEAR(Table1_1[[#This Row],[Date]])</f>
        <v>2024</v>
      </c>
    </row>
    <row r="376" spans="1:18" x14ac:dyDescent="0.3">
      <c r="A376" s="3">
        <v>45301</v>
      </c>
      <c r="B376" t="s">
        <v>385</v>
      </c>
      <c r="C376" t="s">
        <v>742</v>
      </c>
      <c r="D376" t="s">
        <v>745</v>
      </c>
      <c r="E376" t="s">
        <v>748</v>
      </c>
      <c r="F376" t="s">
        <v>750</v>
      </c>
      <c r="G376" t="s">
        <v>757</v>
      </c>
      <c r="H376" t="s">
        <v>766</v>
      </c>
      <c r="I376" s="5">
        <v>0</v>
      </c>
      <c r="J376" s="7">
        <v>143383</v>
      </c>
      <c r="K376">
        <v>7</v>
      </c>
      <c r="L376" s="7">
        <v>162945</v>
      </c>
      <c r="M376" s="8">
        <f>Table1_1[[#This Row],[Unit Cost]]*Table1_1[[#This Row],[Quantity]]</f>
        <v>1003681</v>
      </c>
      <c r="N376" s="8">
        <f>Table1_1[[#This Row],[Unit Price]]*Table1_1[[#This Row],[Quantity]]*(100%-Table1_1[[#This Row],[% Discount]])</f>
        <v>1140615</v>
      </c>
      <c r="O376" s="8">
        <f>Table1_1[[#This Row],[Sales]]-Table1_1[[#This Row],[Cogs]]</f>
        <v>136934</v>
      </c>
      <c r="P376">
        <f>DAY(Table1_1[[#This Row],[Date]])</f>
        <v>10</v>
      </c>
      <c r="Q376" t="str">
        <f>TEXT(Table1_1[[#This Row],[Date]],"mmm")</f>
        <v>Jan</v>
      </c>
      <c r="R376">
        <f>YEAR(Table1_1[[#This Row],[Date]])</f>
        <v>2024</v>
      </c>
    </row>
    <row r="377" spans="1:18" x14ac:dyDescent="0.3">
      <c r="A377" s="3">
        <v>45302</v>
      </c>
      <c r="B377" t="s">
        <v>386</v>
      </c>
      <c r="C377" t="s">
        <v>743</v>
      </c>
      <c r="D377" t="s">
        <v>745</v>
      </c>
      <c r="E377" t="s">
        <v>746</v>
      </c>
      <c r="F377" t="s">
        <v>750</v>
      </c>
      <c r="G377" t="s">
        <v>756</v>
      </c>
      <c r="H377" t="s">
        <v>769</v>
      </c>
      <c r="I377" s="5">
        <v>0</v>
      </c>
      <c r="J377" s="7">
        <v>117949</v>
      </c>
      <c r="K377">
        <v>2</v>
      </c>
      <c r="L377" s="7">
        <v>132090</v>
      </c>
      <c r="M377" s="8">
        <f>Table1_1[[#This Row],[Unit Cost]]*Table1_1[[#This Row],[Quantity]]</f>
        <v>235898</v>
      </c>
      <c r="N377" s="8">
        <f>Table1_1[[#This Row],[Unit Price]]*Table1_1[[#This Row],[Quantity]]*(100%-Table1_1[[#This Row],[% Discount]])</f>
        <v>264180</v>
      </c>
      <c r="O377" s="8">
        <f>Table1_1[[#This Row],[Sales]]-Table1_1[[#This Row],[Cogs]]</f>
        <v>28282</v>
      </c>
      <c r="P377">
        <f>DAY(Table1_1[[#This Row],[Date]])</f>
        <v>11</v>
      </c>
      <c r="Q377" t="str">
        <f>TEXT(Table1_1[[#This Row],[Date]],"mmm")</f>
        <v>Jan</v>
      </c>
      <c r="R377">
        <f>YEAR(Table1_1[[#This Row],[Date]])</f>
        <v>2024</v>
      </c>
    </row>
    <row r="378" spans="1:18" x14ac:dyDescent="0.3">
      <c r="A378" s="3">
        <v>45303</v>
      </c>
      <c r="B378" t="s">
        <v>387</v>
      </c>
      <c r="C378" t="s">
        <v>742</v>
      </c>
      <c r="D378" t="s">
        <v>744</v>
      </c>
      <c r="E378" t="s">
        <v>748</v>
      </c>
      <c r="F378" t="s">
        <v>750</v>
      </c>
      <c r="G378" t="s">
        <v>757</v>
      </c>
      <c r="H378" t="s">
        <v>766</v>
      </c>
      <c r="I378" s="5">
        <v>0</v>
      </c>
      <c r="J378" s="7">
        <v>194058</v>
      </c>
      <c r="K378">
        <v>2</v>
      </c>
      <c r="L378" s="7">
        <v>218686</v>
      </c>
      <c r="M378" s="8">
        <f>Table1_1[[#This Row],[Unit Cost]]*Table1_1[[#This Row],[Quantity]]</f>
        <v>388116</v>
      </c>
      <c r="N378" s="8">
        <f>Table1_1[[#This Row],[Unit Price]]*Table1_1[[#This Row],[Quantity]]*(100%-Table1_1[[#This Row],[% Discount]])</f>
        <v>437372</v>
      </c>
      <c r="O378" s="8">
        <f>Table1_1[[#This Row],[Sales]]-Table1_1[[#This Row],[Cogs]]</f>
        <v>49256</v>
      </c>
      <c r="P378">
        <f>DAY(Table1_1[[#This Row],[Date]])</f>
        <v>12</v>
      </c>
      <c r="Q378" t="str">
        <f>TEXT(Table1_1[[#This Row],[Date]],"mmm")</f>
        <v>Jan</v>
      </c>
      <c r="R378">
        <f>YEAR(Table1_1[[#This Row],[Date]])</f>
        <v>2024</v>
      </c>
    </row>
    <row r="379" spans="1:18" x14ac:dyDescent="0.3">
      <c r="A379" s="3">
        <v>45304</v>
      </c>
      <c r="B379" t="s">
        <v>388</v>
      </c>
      <c r="C379" t="s">
        <v>743</v>
      </c>
      <c r="D379" t="s">
        <v>745</v>
      </c>
      <c r="E379" t="s">
        <v>746</v>
      </c>
      <c r="F379" t="s">
        <v>750</v>
      </c>
      <c r="G379" t="s">
        <v>755</v>
      </c>
      <c r="H379" t="s">
        <v>768</v>
      </c>
      <c r="I379" s="5">
        <v>0</v>
      </c>
      <c r="J379" s="7">
        <v>218440</v>
      </c>
      <c r="K379">
        <v>4</v>
      </c>
      <c r="L379" s="7">
        <v>262678</v>
      </c>
      <c r="M379" s="8">
        <f>Table1_1[[#This Row],[Unit Cost]]*Table1_1[[#This Row],[Quantity]]</f>
        <v>873760</v>
      </c>
      <c r="N379" s="8">
        <f>Table1_1[[#This Row],[Unit Price]]*Table1_1[[#This Row],[Quantity]]*(100%-Table1_1[[#This Row],[% Discount]])</f>
        <v>1050712</v>
      </c>
      <c r="O379" s="8">
        <f>Table1_1[[#This Row],[Sales]]-Table1_1[[#This Row],[Cogs]]</f>
        <v>176952</v>
      </c>
      <c r="P379">
        <f>DAY(Table1_1[[#This Row],[Date]])</f>
        <v>13</v>
      </c>
      <c r="Q379" t="str">
        <f>TEXT(Table1_1[[#This Row],[Date]],"mmm")</f>
        <v>Jan</v>
      </c>
      <c r="R379">
        <f>YEAR(Table1_1[[#This Row],[Date]])</f>
        <v>2024</v>
      </c>
    </row>
    <row r="380" spans="1:18" x14ac:dyDescent="0.3">
      <c r="A380" s="3">
        <v>45305</v>
      </c>
      <c r="B380" t="s">
        <v>389</v>
      </c>
      <c r="C380" t="s">
        <v>743</v>
      </c>
      <c r="D380" t="s">
        <v>745</v>
      </c>
      <c r="E380" t="s">
        <v>747</v>
      </c>
      <c r="F380" t="s">
        <v>751</v>
      </c>
      <c r="G380" t="s">
        <v>755</v>
      </c>
      <c r="H380" t="s">
        <v>762</v>
      </c>
      <c r="I380" s="5">
        <v>0</v>
      </c>
      <c r="J380" s="7">
        <v>143003</v>
      </c>
      <c r="K380">
        <v>4</v>
      </c>
      <c r="L380" s="7">
        <v>161683</v>
      </c>
      <c r="M380" s="8">
        <f>Table1_1[[#This Row],[Unit Cost]]*Table1_1[[#This Row],[Quantity]]</f>
        <v>572012</v>
      </c>
      <c r="N380" s="8">
        <f>Table1_1[[#This Row],[Unit Price]]*Table1_1[[#This Row],[Quantity]]*(100%-Table1_1[[#This Row],[% Discount]])</f>
        <v>646732</v>
      </c>
      <c r="O380" s="8">
        <f>Table1_1[[#This Row],[Sales]]-Table1_1[[#This Row],[Cogs]]</f>
        <v>74720</v>
      </c>
      <c r="P380">
        <f>DAY(Table1_1[[#This Row],[Date]])</f>
        <v>14</v>
      </c>
      <c r="Q380" t="str">
        <f>TEXT(Table1_1[[#This Row],[Date]],"mmm")</f>
        <v>Jan</v>
      </c>
      <c r="R380">
        <f>YEAR(Table1_1[[#This Row],[Date]])</f>
        <v>2024</v>
      </c>
    </row>
    <row r="381" spans="1:18" x14ac:dyDescent="0.3">
      <c r="A381" s="3">
        <v>45306</v>
      </c>
      <c r="B381" t="s">
        <v>390</v>
      </c>
      <c r="C381" t="s">
        <v>742</v>
      </c>
      <c r="D381" t="s">
        <v>744</v>
      </c>
      <c r="E381" t="s">
        <v>748</v>
      </c>
      <c r="F381" t="s">
        <v>750</v>
      </c>
      <c r="G381" t="s">
        <v>757</v>
      </c>
      <c r="H381" t="s">
        <v>771</v>
      </c>
      <c r="I381" s="5">
        <v>0</v>
      </c>
      <c r="J381" s="7">
        <v>218976</v>
      </c>
      <c r="K381">
        <v>4</v>
      </c>
      <c r="L381" s="7">
        <v>241112</v>
      </c>
      <c r="M381" s="8">
        <f>Table1_1[[#This Row],[Unit Cost]]*Table1_1[[#This Row],[Quantity]]</f>
        <v>875904</v>
      </c>
      <c r="N381" s="8">
        <f>Table1_1[[#This Row],[Unit Price]]*Table1_1[[#This Row],[Quantity]]*(100%-Table1_1[[#This Row],[% Discount]])</f>
        <v>964448</v>
      </c>
      <c r="O381" s="8">
        <f>Table1_1[[#This Row],[Sales]]-Table1_1[[#This Row],[Cogs]]</f>
        <v>88544</v>
      </c>
      <c r="P381">
        <f>DAY(Table1_1[[#This Row],[Date]])</f>
        <v>15</v>
      </c>
      <c r="Q381" t="str">
        <f>TEXT(Table1_1[[#This Row],[Date]],"mmm")</f>
        <v>Jan</v>
      </c>
      <c r="R381">
        <f>YEAR(Table1_1[[#This Row],[Date]])</f>
        <v>2024</v>
      </c>
    </row>
    <row r="382" spans="1:18" x14ac:dyDescent="0.3">
      <c r="A382" s="3">
        <v>45307</v>
      </c>
      <c r="B382" t="s">
        <v>391</v>
      </c>
      <c r="C382" t="s">
        <v>743</v>
      </c>
      <c r="D382" t="s">
        <v>744</v>
      </c>
      <c r="E382" t="s">
        <v>748</v>
      </c>
      <c r="F382" t="s">
        <v>751</v>
      </c>
      <c r="G382" t="s">
        <v>754</v>
      </c>
      <c r="H382" t="s">
        <v>767</v>
      </c>
      <c r="I382" s="5">
        <v>0</v>
      </c>
      <c r="J382" s="7">
        <v>91381</v>
      </c>
      <c r="K382">
        <v>8</v>
      </c>
      <c r="L382" s="7">
        <v>109533</v>
      </c>
      <c r="M382" s="8">
        <f>Table1_1[[#This Row],[Unit Cost]]*Table1_1[[#This Row],[Quantity]]</f>
        <v>731048</v>
      </c>
      <c r="N382" s="8">
        <f>Table1_1[[#This Row],[Unit Price]]*Table1_1[[#This Row],[Quantity]]*(100%-Table1_1[[#This Row],[% Discount]])</f>
        <v>876264</v>
      </c>
      <c r="O382" s="8">
        <f>Table1_1[[#This Row],[Sales]]-Table1_1[[#This Row],[Cogs]]</f>
        <v>145216</v>
      </c>
      <c r="P382">
        <f>DAY(Table1_1[[#This Row],[Date]])</f>
        <v>16</v>
      </c>
      <c r="Q382" t="str">
        <f>TEXT(Table1_1[[#This Row],[Date]],"mmm")</f>
        <v>Jan</v>
      </c>
      <c r="R382">
        <f>YEAR(Table1_1[[#This Row],[Date]])</f>
        <v>2024</v>
      </c>
    </row>
    <row r="383" spans="1:18" x14ac:dyDescent="0.3">
      <c r="A383" s="3">
        <v>45308</v>
      </c>
      <c r="B383" t="s">
        <v>392</v>
      </c>
      <c r="C383" t="s">
        <v>743</v>
      </c>
      <c r="D383" t="s">
        <v>744</v>
      </c>
      <c r="E383" t="s">
        <v>748</v>
      </c>
      <c r="F383" t="s">
        <v>750</v>
      </c>
      <c r="G383" t="s">
        <v>752</v>
      </c>
      <c r="H383" t="s">
        <v>770</v>
      </c>
      <c r="I383" s="5">
        <v>0</v>
      </c>
      <c r="J383" s="7">
        <v>161810</v>
      </c>
      <c r="K383">
        <v>5</v>
      </c>
      <c r="L383" s="7">
        <v>189611</v>
      </c>
      <c r="M383" s="8">
        <f>Table1_1[[#This Row],[Unit Cost]]*Table1_1[[#This Row],[Quantity]]</f>
        <v>809050</v>
      </c>
      <c r="N383" s="8">
        <f>Table1_1[[#This Row],[Unit Price]]*Table1_1[[#This Row],[Quantity]]*(100%-Table1_1[[#This Row],[% Discount]])</f>
        <v>948055</v>
      </c>
      <c r="O383" s="8">
        <f>Table1_1[[#This Row],[Sales]]-Table1_1[[#This Row],[Cogs]]</f>
        <v>139005</v>
      </c>
      <c r="P383">
        <f>DAY(Table1_1[[#This Row],[Date]])</f>
        <v>17</v>
      </c>
      <c r="Q383" t="str">
        <f>TEXT(Table1_1[[#This Row],[Date]],"mmm")</f>
        <v>Jan</v>
      </c>
      <c r="R383">
        <f>YEAR(Table1_1[[#This Row],[Date]])</f>
        <v>2024</v>
      </c>
    </row>
    <row r="384" spans="1:18" x14ac:dyDescent="0.3">
      <c r="A384" s="3">
        <v>45309</v>
      </c>
      <c r="B384" t="s">
        <v>393</v>
      </c>
      <c r="C384" t="s">
        <v>743</v>
      </c>
      <c r="D384" t="s">
        <v>745</v>
      </c>
      <c r="E384" t="s">
        <v>748</v>
      </c>
      <c r="F384" t="s">
        <v>750</v>
      </c>
      <c r="G384" t="s">
        <v>752</v>
      </c>
      <c r="H384" t="s">
        <v>758</v>
      </c>
      <c r="I384" s="5">
        <v>0</v>
      </c>
      <c r="J384" s="7">
        <v>124227</v>
      </c>
      <c r="K384">
        <v>8</v>
      </c>
      <c r="L384" s="7">
        <v>149849</v>
      </c>
      <c r="M384" s="8">
        <f>Table1_1[[#This Row],[Unit Cost]]*Table1_1[[#This Row],[Quantity]]</f>
        <v>993816</v>
      </c>
      <c r="N384" s="8">
        <f>Table1_1[[#This Row],[Unit Price]]*Table1_1[[#This Row],[Quantity]]*(100%-Table1_1[[#This Row],[% Discount]])</f>
        <v>1198792</v>
      </c>
      <c r="O384" s="8">
        <f>Table1_1[[#This Row],[Sales]]-Table1_1[[#This Row],[Cogs]]</f>
        <v>204976</v>
      </c>
      <c r="P384">
        <f>DAY(Table1_1[[#This Row],[Date]])</f>
        <v>18</v>
      </c>
      <c r="Q384" t="str">
        <f>TEXT(Table1_1[[#This Row],[Date]],"mmm")</f>
        <v>Jan</v>
      </c>
      <c r="R384">
        <f>YEAR(Table1_1[[#This Row],[Date]])</f>
        <v>2024</v>
      </c>
    </row>
    <row r="385" spans="1:18" x14ac:dyDescent="0.3">
      <c r="A385" s="3">
        <v>45310</v>
      </c>
      <c r="B385" t="s">
        <v>394</v>
      </c>
      <c r="C385" t="s">
        <v>742</v>
      </c>
      <c r="D385" t="s">
        <v>744</v>
      </c>
      <c r="E385" t="s">
        <v>748</v>
      </c>
      <c r="F385" t="s">
        <v>751</v>
      </c>
      <c r="G385" t="s">
        <v>753</v>
      </c>
      <c r="H385" t="s">
        <v>760</v>
      </c>
      <c r="I385" s="5">
        <v>0</v>
      </c>
      <c r="J385" s="7">
        <v>180854</v>
      </c>
      <c r="K385">
        <v>1</v>
      </c>
      <c r="L385" s="7">
        <v>219155</v>
      </c>
      <c r="M385" s="8">
        <f>Table1_1[[#This Row],[Unit Cost]]*Table1_1[[#This Row],[Quantity]]</f>
        <v>180854</v>
      </c>
      <c r="N385" s="8">
        <f>Table1_1[[#This Row],[Unit Price]]*Table1_1[[#This Row],[Quantity]]*(100%-Table1_1[[#This Row],[% Discount]])</f>
        <v>219155</v>
      </c>
      <c r="O385" s="8">
        <f>Table1_1[[#This Row],[Sales]]-Table1_1[[#This Row],[Cogs]]</f>
        <v>38301</v>
      </c>
      <c r="P385">
        <f>DAY(Table1_1[[#This Row],[Date]])</f>
        <v>19</v>
      </c>
      <c r="Q385" t="str">
        <f>TEXT(Table1_1[[#This Row],[Date]],"mmm")</f>
        <v>Jan</v>
      </c>
      <c r="R385">
        <f>YEAR(Table1_1[[#This Row],[Date]])</f>
        <v>2024</v>
      </c>
    </row>
    <row r="386" spans="1:18" x14ac:dyDescent="0.3">
      <c r="A386" s="3">
        <v>45311</v>
      </c>
      <c r="B386" t="s">
        <v>395</v>
      </c>
      <c r="C386" t="s">
        <v>743</v>
      </c>
      <c r="D386" t="s">
        <v>744</v>
      </c>
      <c r="E386" t="s">
        <v>748</v>
      </c>
      <c r="F386" t="s">
        <v>750</v>
      </c>
      <c r="G386" t="s">
        <v>754</v>
      </c>
      <c r="H386" t="s">
        <v>761</v>
      </c>
      <c r="I386" s="5">
        <v>0</v>
      </c>
      <c r="J386" s="7">
        <v>20556</v>
      </c>
      <c r="K386">
        <v>1</v>
      </c>
      <c r="L386" s="7">
        <v>23828</v>
      </c>
      <c r="M386" s="8">
        <f>Table1_1[[#This Row],[Unit Cost]]*Table1_1[[#This Row],[Quantity]]</f>
        <v>20556</v>
      </c>
      <c r="N386" s="8">
        <f>Table1_1[[#This Row],[Unit Price]]*Table1_1[[#This Row],[Quantity]]*(100%-Table1_1[[#This Row],[% Discount]])</f>
        <v>23828</v>
      </c>
      <c r="O386" s="8">
        <f>Table1_1[[#This Row],[Sales]]-Table1_1[[#This Row],[Cogs]]</f>
        <v>3272</v>
      </c>
      <c r="P386">
        <f>DAY(Table1_1[[#This Row],[Date]])</f>
        <v>20</v>
      </c>
      <c r="Q386" t="str">
        <f>TEXT(Table1_1[[#This Row],[Date]],"mmm")</f>
        <v>Jan</v>
      </c>
      <c r="R386">
        <f>YEAR(Table1_1[[#This Row],[Date]])</f>
        <v>2024</v>
      </c>
    </row>
    <row r="387" spans="1:18" x14ac:dyDescent="0.3">
      <c r="A387" s="3">
        <v>45312</v>
      </c>
      <c r="B387" t="s">
        <v>396</v>
      </c>
      <c r="C387" t="s">
        <v>743</v>
      </c>
      <c r="D387" t="s">
        <v>744</v>
      </c>
      <c r="E387" t="s">
        <v>746</v>
      </c>
      <c r="F387" t="s">
        <v>749</v>
      </c>
      <c r="G387" t="s">
        <v>752</v>
      </c>
      <c r="H387" t="s">
        <v>770</v>
      </c>
      <c r="I387" s="5">
        <v>0</v>
      </c>
      <c r="J387" s="7">
        <v>113349</v>
      </c>
      <c r="K387">
        <v>7</v>
      </c>
      <c r="L387" s="7">
        <v>135859</v>
      </c>
      <c r="M387" s="8">
        <f>Table1_1[[#This Row],[Unit Cost]]*Table1_1[[#This Row],[Quantity]]</f>
        <v>793443</v>
      </c>
      <c r="N387" s="8">
        <f>Table1_1[[#This Row],[Unit Price]]*Table1_1[[#This Row],[Quantity]]*(100%-Table1_1[[#This Row],[% Discount]])</f>
        <v>951013</v>
      </c>
      <c r="O387" s="8">
        <f>Table1_1[[#This Row],[Sales]]-Table1_1[[#This Row],[Cogs]]</f>
        <v>157570</v>
      </c>
      <c r="P387">
        <f>DAY(Table1_1[[#This Row],[Date]])</f>
        <v>21</v>
      </c>
      <c r="Q387" t="str">
        <f>TEXT(Table1_1[[#This Row],[Date]],"mmm")</f>
        <v>Jan</v>
      </c>
      <c r="R387">
        <f>YEAR(Table1_1[[#This Row],[Date]])</f>
        <v>2024</v>
      </c>
    </row>
    <row r="388" spans="1:18" x14ac:dyDescent="0.3">
      <c r="A388" s="3">
        <v>45313</v>
      </c>
      <c r="B388" t="s">
        <v>397</v>
      </c>
      <c r="C388" t="s">
        <v>742</v>
      </c>
      <c r="D388" t="s">
        <v>745</v>
      </c>
      <c r="E388" t="s">
        <v>746</v>
      </c>
      <c r="F388" t="s">
        <v>751</v>
      </c>
      <c r="G388" t="s">
        <v>754</v>
      </c>
      <c r="H388" t="s">
        <v>767</v>
      </c>
      <c r="I388" s="5">
        <v>0</v>
      </c>
      <c r="J388" s="7">
        <v>51877</v>
      </c>
      <c r="K388">
        <v>7</v>
      </c>
      <c r="L388" s="7">
        <v>59034</v>
      </c>
      <c r="M388" s="8">
        <f>Table1_1[[#This Row],[Unit Cost]]*Table1_1[[#This Row],[Quantity]]</f>
        <v>363139</v>
      </c>
      <c r="N388" s="8">
        <f>Table1_1[[#This Row],[Unit Price]]*Table1_1[[#This Row],[Quantity]]*(100%-Table1_1[[#This Row],[% Discount]])</f>
        <v>413238</v>
      </c>
      <c r="O388" s="8">
        <f>Table1_1[[#This Row],[Sales]]-Table1_1[[#This Row],[Cogs]]</f>
        <v>50099</v>
      </c>
      <c r="P388">
        <f>DAY(Table1_1[[#This Row],[Date]])</f>
        <v>22</v>
      </c>
      <c r="Q388" t="str">
        <f>TEXT(Table1_1[[#This Row],[Date]],"mmm")</f>
        <v>Jan</v>
      </c>
      <c r="R388">
        <f>YEAR(Table1_1[[#This Row],[Date]])</f>
        <v>2024</v>
      </c>
    </row>
    <row r="389" spans="1:18" x14ac:dyDescent="0.3">
      <c r="A389" s="3">
        <v>45314</v>
      </c>
      <c r="B389" t="s">
        <v>398</v>
      </c>
      <c r="C389" t="s">
        <v>743</v>
      </c>
      <c r="D389" t="s">
        <v>745</v>
      </c>
      <c r="E389" t="s">
        <v>747</v>
      </c>
      <c r="F389" t="s">
        <v>749</v>
      </c>
      <c r="G389" t="s">
        <v>753</v>
      </c>
      <c r="H389" t="s">
        <v>773</v>
      </c>
      <c r="I389" s="5">
        <v>0</v>
      </c>
      <c r="J389" s="7">
        <v>142951</v>
      </c>
      <c r="K389">
        <v>2</v>
      </c>
      <c r="L389" s="7">
        <v>166889</v>
      </c>
      <c r="M389" s="8">
        <f>Table1_1[[#This Row],[Unit Cost]]*Table1_1[[#This Row],[Quantity]]</f>
        <v>285902</v>
      </c>
      <c r="N389" s="8">
        <f>Table1_1[[#This Row],[Unit Price]]*Table1_1[[#This Row],[Quantity]]*(100%-Table1_1[[#This Row],[% Discount]])</f>
        <v>333778</v>
      </c>
      <c r="O389" s="8">
        <f>Table1_1[[#This Row],[Sales]]-Table1_1[[#This Row],[Cogs]]</f>
        <v>47876</v>
      </c>
      <c r="P389">
        <f>DAY(Table1_1[[#This Row],[Date]])</f>
        <v>23</v>
      </c>
      <c r="Q389" t="str">
        <f>TEXT(Table1_1[[#This Row],[Date]],"mmm")</f>
        <v>Jan</v>
      </c>
      <c r="R389">
        <f>YEAR(Table1_1[[#This Row],[Date]])</f>
        <v>2024</v>
      </c>
    </row>
    <row r="390" spans="1:18" x14ac:dyDescent="0.3">
      <c r="A390" s="3">
        <v>45315</v>
      </c>
      <c r="B390" t="s">
        <v>399</v>
      </c>
      <c r="C390" t="s">
        <v>743</v>
      </c>
      <c r="D390" t="s">
        <v>744</v>
      </c>
      <c r="E390" t="s">
        <v>748</v>
      </c>
      <c r="F390" t="s">
        <v>749</v>
      </c>
      <c r="G390" t="s">
        <v>754</v>
      </c>
      <c r="H390" t="s">
        <v>767</v>
      </c>
      <c r="I390" s="5">
        <v>0</v>
      </c>
      <c r="J390" s="7">
        <v>63551</v>
      </c>
      <c r="K390">
        <v>2</v>
      </c>
      <c r="L390" s="7">
        <v>72776</v>
      </c>
      <c r="M390" s="8">
        <f>Table1_1[[#This Row],[Unit Cost]]*Table1_1[[#This Row],[Quantity]]</f>
        <v>127102</v>
      </c>
      <c r="N390" s="8">
        <f>Table1_1[[#This Row],[Unit Price]]*Table1_1[[#This Row],[Quantity]]*(100%-Table1_1[[#This Row],[% Discount]])</f>
        <v>145552</v>
      </c>
      <c r="O390" s="8">
        <f>Table1_1[[#This Row],[Sales]]-Table1_1[[#This Row],[Cogs]]</f>
        <v>18450</v>
      </c>
      <c r="P390">
        <f>DAY(Table1_1[[#This Row],[Date]])</f>
        <v>24</v>
      </c>
      <c r="Q390" t="str">
        <f>TEXT(Table1_1[[#This Row],[Date]],"mmm")</f>
        <v>Jan</v>
      </c>
      <c r="R390">
        <f>YEAR(Table1_1[[#This Row],[Date]])</f>
        <v>2024</v>
      </c>
    </row>
    <row r="391" spans="1:18" x14ac:dyDescent="0.3">
      <c r="A391" s="3">
        <v>45316</v>
      </c>
      <c r="B391" t="s">
        <v>400</v>
      </c>
      <c r="C391" t="s">
        <v>743</v>
      </c>
      <c r="D391" t="s">
        <v>745</v>
      </c>
      <c r="E391" t="s">
        <v>747</v>
      </c>
      <c r="F391" t="s">
        <v>749</v>
      </c>
      <c r="G391" t="s">
        <v>756</v>
      </c>
      <c r="H391" t="s">
        <v>769</v>
      </c>
      <c r="I391" s="5">
        <v>0</v>
      </c>
      <c r="J391" s="7">
        <v>126897</v>
      </c>
      <c r="K391">
        <v>8</v>
      </c>
      <c r="L391" s="7">
        <v>141823</v>
      </c>
      <c r="M391" s="8">
        <f>Table1_1[[#This Row],[Unit Cost]]*Table1_1[[#This Row],[Quantity]]</f>
        <v>1015176</v>
      </c>
      <c r="N391" s="8">
        <f>Table1_1[[#This Row],[Unit Price]]*Table1_1[[#This Row],[Quantity]]*(100%-Table1_1[[#This Row],[% Discount]])</f>
        <v>1134584</v>
      </c>
      <c r="O391" s="8">
        <f>Table1_1[[#This Row],[Sales]]-Table1_1[[#This Row],[Cogs]]</f>
        <v>119408</v>
      </c>
      <c r="P391">
        <f>DAY(Table1_1[[#This Row],[Date]])</f>
        <v>25</v>
      </c>
      <c r="Q391" t="str">
        <f>TEXT(Table1_1[[#This Row],[Date]],"mmm")</f>
        <v>Jan</v>
      </c>
      <c r="R391">
        <f>YEAR(Table1_1[[#This Row],[Date]])</f>
        <v>2024</v>
      </c>
    </row>
    <row r="392" spans="1:18" x14ac:dyDescent="0.3">
      <c r="A392" s="3">
        <v>45317</v>
      </c>
      <c r="B392" t="s">
        <v>401</v>
      </c>
      <c r="C392" t="s">
        <v>742</v>
      </c>
      <c r="D392" t="s">
        <v>744</v>
      </c>
      <c r="E392" t="s">
        <v>748</v>
      </c>
      <c r="F392" t="s">
        <v>750</v>
      </c>
      <c r="G392" t="s">
        <v>753</v>
      </c>
      <c r="H392" t="s">
        <v>773</v>
      </c>
      <c r="I392" s="5">
        <v>0</v>
      </c>
      <c r="J392" s="7">
        <v>147143</v>
      </c>
      <c r="K392">
        <v>1</v>
      </c>
      <c r="L392" s="7">
        <v>164271</v>
      </c>
      <c r="M392" s="8">
        <f>Table1_1[[#This Row],[Unit Cost]]*Table1_1[[#This Row],[Quantity]]</f>
        <v>147143</v>
      </c>
      <c r="N392" s="8">
        <f>Table1_1[[#This Row],[Unit Price]]*Table1_1[[#This Row],[Quantity]]*(100%-Table1_1[[#This Row],[% Discount]])</f>
        <v>164271</v>
      </c>
      <c r="O392" s="8">
        <f>Table1_1[[#This Row],[Sales]]-Table1_1[[#This Row],[Cogs]]</f>
        <v>17128</v>
      </c>
      <c r="P392">
        <f>DAY(Table1_1[[#This Row],[Date]])</f>
        <v>26</v>
      </c>
      <c r="Q392" t="str">
        <f>TEXT(Table1_1[[#This Row],[Date]],"mmm")</f>
        <v>Jan</v>
      </c>
      <c r="R392">
        <f>YEAR(Table1_1[[#This Row],[Date]])</f>
        <v>2024</v>
      </c>
    </row>
    <row r="393" spans="1:18" x14ac:dyDescent="0.3">
      <c r="A393" s="3">
        <v>45318</v>
      </c>
      <c r="B393" t="s">
        <v>402</v>
      </c>
      <c r="C393" t="s">
        <v>743</v>
      </c>
      <c r="D393" t="s">
        <v>745</v>
      </c>
      <c r="E393" t="s">
        <v>747</v>
      </c>
      <c r="F393" t="s">
        <v>750</v>
      </c>
      <c r="G393" t="s">
        <v>753</v>
      </c>
      <c r="H393" t="s">
        <v>760</v>
      </c>
      <c r="I393" s="5">
        <v>0</v>
      </c>
      <c r="J393" s="7">
        <v>303471</v>
      </c>
      <c r="K393">
        <v>5</v>
      </c>
      <c r="L393" s="7">
        <v>350201</v>
      </c>
      <c r="M393" s="8">
        <f>Table1_1[[#This Row],[Unit Cost]]*Table1_1[[#This Row],[Quantity]]</f>
        <v>1517355</v>
      </c>
      <c r="N393" s="8">
        <f>Table1_1[[#This Row],[Unit Price]]*Table1_1[[#This Row],[Quantity]]*(100%-Table1_1[[#This Row],[% Discount]])</f>
        <v>1751005</v>
      </c>
      <c r="O393" s="8">
        <f>Table1_1[[#This Row],[Sales]]-Table1_1[[#This Row],[Cogs]]</f>
        <v>233650</v>
      </c>
      <c r="P393">
        <f>DAY(Table1_1[[#This Row],[Date]])</f>
        <v>27</v>
      </c>
      <c r="Q393" t="str">
        <f>TEXT(Table1_1[[#This Row],[Date]],"mmm")</f>
        <v>Jan</v>
      </c>
      <c r="R393">
        <f>YEAR(Table1_1[[#This Row],[Date]])</f>
        <v>2024</v>
      </c>
    </row>
    <row r="394" spans="1:18" x14ac:dyDescent="0.3">
      <c r="A394" s="3">
        <v>45319</v>
      </c>
      <c r="B394" t="s">
        <v>403</v>
      </c>
      <c r="C394" t="s">
        <v>742</v>
      </c>
      <c r="D394" t="s">
        <v>745</v>
      </c>
      <c r="E394" t="s">
        <v>748</v>
      </c>
      <c r="F394" t="s">
        <v>750</v>
      </c>
      <c r="G394" t="s">
        <v>752</v>
      </c>
      <c r="H394" t="s">
        <v>758</v>
      </c>
      <c r="I394" s="5">
        <v>0</v>
      </c>
      <c r="J394" s="7">
        <v>130345</v>
      </c>
      <c r="K394">
        <v>5</v>
      </c>
      <c r="L394" s="7">
        <v>149191</v>
      </c>
      <c r="M394" s="8">
        <f>Table1_1[[#This Row],[Unit Cost]]*Table1_1[[#This Row],[Quantity]]</f>
        <v>651725</v>
      </c>
      <c r="N394" s="8">
        <f>Table1_1[[#This Row],[Unit Price]]*Table1_1[[#This Row],[Quantity]]*(100%-Table1_1[[#This Row],[% Discount]])</f>
        <v>745955</v>
      </c>
      <c r="O394" s="8">
        <f>Table1_1[[#This Row],[Sales]]-Table1_1[[#This Row],[Cogs]]</f>
        <v>94230</v>
      </c>
      <c r="P394">
        <f>DAY(Table1_1[[#This Row],[Date]])</f>
        <v>28</v>
      </c>
      <c r="Q394" t="str">
        <f>TEXT(Table1_1[[#This Row],[Date]],"mmm")</f>
        <v>Jan</v>
      </c>
      <c r="R394">
        <f>YEAR(Table1_1[[#This Row],[Date]])</f>
        <v>2024</v>
      </c>
    </row>
    <row r="395" spans="1:18" x14ac:dyDescent="0.3">
      <c r="A395" s="3">
        <v>45320</v>
      </c>
      <c r="B395" t="s">
        <v>404</v>
      </c>
      <c r="C395" t="s">
        <v>743</v>
      </c>
      <c r="D395" t="s">
        <v>745</v>
      </c>
      <c r="E395" t="s">
        <v>747</v>
      </c>
      <c r="F395" t="s">
        <v>750</v>
      </c>
      <c r="G395" t="s">
        <v>757</v>
      </c>
      <c r="H395" t="s">
        <v>774</v>
      </c>
      <c r="I395" s="5">
        <v>0</v>
      </c>
      <c r="J395" s="7">
        <v>170225</v>
      </c>
      <c r="K395">
        <v>6</v>
      </c>
      <c r="L395" s="7">
        <v>206507</v>
      </c>
      <c r="M395" s="8">
        <f>Table1_1[[#This Row],[Unit Cost]]*Table1_1[[#This Row],[Quantity]]</f>
        <v>1021350</v>
      </c>
      <c r="N395" s="8">
        <f>Table1_1[[#This Row],[Unit Price]]*Table1_1[[#This Row],[Quantity]]*(100%-Table1_1[[#This Row],[% Discount]])</f>
        <v>1239042</v>
      </c>
      <c r="O395" s="8">
        <f>Table1_1[[#This Row],[Sales]]-Table1_1[[#This Row],[Cogs]]</f>
        <v>217692</v>
      </c>
      <c r="P395">
        <f>DAY(Table1_1[[#This Row],[Date]])</f>
        <v>29</v>
      </c>
      <c r="Q395" t="str">
        <f>TEXT(Table1_1[[#This Row],[Date]],"mmm")</f>
        <v>Jan</v>
      </c>
      <c r="R395">
        <f>YEAR(Table1_1[[#This Row],[Date]])</f>
        <v>2024</v>
      </c>
    </row>
    <row r="396" spans="1:18" x14ac:dyDescent="0.3">
      <c r="A396" s="3">
        <v>45321</v>
      </c>
      <c r="B396" t="s">
        <v>405</v>
      </c>
      <c r="C396" t="s">
        <v>743</v>
      </c>
      <c r="D396" t="s">
        <v>745</v>
      </c>
      <c r="E396" t="s">
        <v>746</v>
      </c>
      <c r="F396" t="s">
        <v>751</v>
      </c>
      <c r="G396" t="s">
        <v>752</v>
      </c>
      <c r="H396" t="s">
        <v>770</v>
      </c>
      <c r="I396" s="5">
        <v>0</v>
      </c>
      <c r="J396" s="7">
        <v>107728</v>
      </c>
      <c r="K396">
        <v>7</v>
      </c>
      <c r="L396" s="7">
        <v>123371</v>
      </c>
      <c r="M396" s="8">
        <f>Table1_1[[#This Row],[Unit Cost]]*Table1_1[[#This Row],[Quantity]]</f>
        <v>754096</v>
      </c>
      <c r="N396" s="8">
        <f>Table1_1[[#This Row],[Unit Price]]*Table1_1[[#This Row],[Quantity]]*(100%-Table1_1[[#This Row],[% Discount]])</f>
        <v>863597</v>
      </c>
      <c r="O396" s="8">
        <f>Table1_1[[#This Row],[Sales]]-Table1_1[[#This Row],[Cogs]]</f>
        <v>109501</v>
      </c>
      <c r="P396">
        <f>DAY(Table1_1[[#This Row],[Date]])</f>
        <v>30</v>
      </c>
      <c r="Q396" t="str">
        <f>TEXT(Table1_1[[#This Row],[Date]],"mmm")</f>
        <v>Jan</v>
      </c>
      <c r="R396">
        <f>YEAR(Table1_1[[#This Row],[Date]])</f>
        <v>2024</v>
      </c>
    </row>
    <row r="397" spans="1:18" x14ac:dyDescent="0.3">
      <c r="A397" s="3">
        <v>45322</v>
      </c>
      <c r="B397" t="s">
        <v>406</v>
      </c>
      <c r="C397" t="s">
        <v>743</v>
      </c>
      <c r="D397" t="s">
        <v>744</v>
      </c>
      <c r="E397" t="s">
        <v>747</v>
      </c>
      <c r="F397" t="s">
        <v>749</v>
      </c>
      <c r="G397" t="s">
        <v>753</v>
      </c>
      <c r="H397" t="s">
        <v>760</v>
      </c>
      <c r="I397" s="5">
        <v>0</v>
      </c>
      <c r="J397" s="7">
        <v>166225</v>
      </c>
      <c r="K397">
        <v>3</v>
      </c>
      <c r="L397" s="7">
        <v>192747</v>
      </c>
      <c r="M397" s="8">
        <f>Table1_1[[#This Row],[Unit Cost]]*Table1_1[[#This Row],[Quantity]]</f>
        <v>498675</v>
      </c>
      <c r="N397" s="8">
        <f>Table1_1[[#This Row],[Unit Price]]*Table1_1[[#This Row],[Quantity]]*(100%-Table1_1[[#This Row],[% Discount]])</f>
        <v>578241</v>
      </c>
      <c r="O397" s="8">
        <f>Table1_1[[#This Row],[Sales]]-Table1_1[[#This Row],[Cogs]]</f>
        <v>79566</v>
      </c>
      <c r="P397">
        <f>DAY(Table1_1[[#This Row],[Date]])</f>
        <v>31</v>
      </c>
      <c r="Q397" t="str">
        <f>TEXT(Table1_1[[#This Row],[Date]],"mmm")</f>
        <v>Jan</v>
      </c>
      <c r="R397">
        <f>YEAR(Table1_1[[#This Row],[Date]])</f>
        <v>2024</v>
      </c>
    </row>
    <row r="398" spans="1:18" x14ac:dyDescent="0.3">
      <c r="A398" s="3">
        <v>45323</v>
      </c>
      <c r="B398" t="s">
        <v>407</v>
      </c>
      <c r="C398" t="s">
        <v>742</v>
      </c>
      <c r="D398" t="s">
        <v>745</v>
      </c>
      <c r="E398" t="s">
        <v>748</v>
      </c>
      <c r="F398" t="s">
        <v>751</v>
      </c>
      <c r="G398" t="s">
        <v>752</v>
      </c>
      <c r="H398" t="s">
        <v>758</v>
      </c>
      <c r="I398" s="5">
        <v>0</v>
      </c>
      <c r="J398" s="7">
        <v>117401</v>
      </c>
      <c r="K398">
        <v>5</v>
      </c>
      <c r="L398" s="7">
        <v>136448</v>
      </c>
      <c r="M398" s="8">
        <f>Table1_1[[#This Row],[Unit Cost]]*Table1_1[[#This Row],[Quantity]]</f>
        <v>587005</v>
      </c>
      <c r="N398" s="8">
        <f>Table1_1[[#This Row],[Unit Price]]*Table1_1[[#This Row],[Quantity]]*(100%-Table1_1[[#This Row],[% Discount]])</f>
        <v>682240</v>
      </c>
      <c r="O398" s="8">
        <f>Table1_1[[#This Row],[Sales]]-Table1_1[[#This Row],[Cogs]]</f>
        <v>95235</v>
      </c>
      <c r="P398">
        <f>DAY(Table1_1[[#This Row],[Date]])</f>
        <v>1</v>
      </c>
      <c r="Q398" t="str">
        <f>TEXT(Table1_1[[#This Row],[Date]],"mmm")</f>
        <v>Feb</v>
      </c>
      <c r="R398">
        <f>YEAR(Table1_1[[#This Row],[Date]])</f>
        <v>2024</v>
      </c>
    </row>
    <row r="399" spans="1:18" x14ac:dyDescent="0.3">
      <c r="A399" s="3">
        <v>45324</v>
      </c>
      <c r="B399" t="s">
        <v>408</v>
      </c>
      <c r="C399" t="s">
        <v>743</v>
      </c>
      <c r="D399" t="s">
        <v>745</v>
      </c>
      <c r="E399" t="s">
        <v>747</v>
      </c>
      <c r="F399" t="s">
        <v>749</v>
      </c>
      <c r="G399" t="s">
        <v>756</v>
      </c>
      <c r="H399" t="s">
        <v>763</v>
      </c>
      <c r="I399" s="5">
        <v>0.05</v>
      </c>
      <c r="J399" s="7">
        <v>202931</v>
      </c>
      <c r="K399">
        <v>7</v>
      </c>
      <c r="L399" s="7">
        <v>247212</v>
      </c>
      <c r="M399" s="8">
        <f>Table1_1[[#This Row],[Unit Cost]]*Table1_1[[#This Row],[Quantity]]</f>
        <v>1420517</v>
      </c>
      <c r="N399" s="8">
        <f>Table1_1[[#This Row],[Unit Price]]*Table1_1[[#This Row],[Quantity]]*(100%-Table1_1[[#This Row],[% Discount]])</f>
        <v>1643959.7999999998</v>
      </c>
      <c r="O399" s="8">
        <f>Table1_1[[#This Row],[Sales]]-Table1_1[[#This Row],[Cogs]]</f>
        <v>223442.79999999981</v>
      </c>
      <c r="P399">
        <f>DAY(Table1_1[[#This Row],[Date]])</f>
        <v>2</v>
      </c>
      <c r="Q399" t="str">
        <f>TEXT(Table1_1[[#This Row],[Date]],"mmm")</f>
        <v>Feb</v>
      </c>
      <c r="R399">
        <f>YEAR(Table1_1[[#This Row],[Date]])</f>
        <v>2024</v>
      </c>
    </row>
    <row r="400" spans="1:18" x14ac:dyDescent="0.3">
      <c r="A400" s="3">
        <v>45325</v>
      </c>
      <c r="B400" t="s">
        <v>409</v>
      </c>
      <c r="C400" t="s">
        <v>742</v>
      </c>
      <c r="D400" t="s">
        <v>744</v>
      </c>
      <c r="E400" t="s">
        <v>748</v>
      </c>
      <c r="F400" t="s">
        <v>750</v>
      </c>
      <c r="G400" t="s">
        <v>756</v>
      </c>
      <c r="H400" t="s">
        <v>769</v>
      </c>
      <c r="I400" s="5">
        <v>0</v>
      </c>
      <c r="J400" s="7">
        <v>164540</v>
      </c>
      <c r="K400">
        <v>1</v>
      </c>
      <c r="L400" s="7">
        <v>189813</v>
      </c>
      <c r="M400" s="8">
        <f>Table1_1[[#This Row],[Unit Cost]]*Table1_1[[#This Row],[Quantity]]</f>
        <v>164540</v>
      </c>
      <c r="N400" s="8">
        <f>Table1_1[[#This Row],[Unit Price]]*Table1_1[[#This Row],[Quantity]]*(100%-Table1_1[[#This Row],[% Discount]])</f>
        <v>189813</v>
      </c>
      <c r="O400" s="8">
        <f>Table1_1[[#This Row],[Sales]]-Table1_1[[#This Row],[Cogs]]</f>
        <v>25273</v>
      </c>
      <c r="P400">
        <f>DAY(Table1_1[[#This Row],[Date]])</f>
        <v>3</v>
      </c>
      <c r="Q400" t="str">
        <f>TEXT(Table1_1[[#This Row],[Date]],"mmm")</f>
        <v>Feb</v>
      </c>
      <c r="R400">
        <f>YEAR(Table1_1[[#This Row],[Date]])</f>
        <v>2024</v>
      </c>
    </row>
    <row r="401" spans="1:18" x14ac:dyDescent="0.3">
      <c r="A401" s="3">
        <v>45326</v>
      </c>
      <c r="B401" t="s">
        <v>410</v>
      </c>
      <c r="C401" t="s">
        <v>742</v>
      </c>
      <c r="D401" t="s">
        <v>744</v>
      </c>
      <c r="E401" t="s">
        <v>746</v>
      </c>
      <c r="F401" t="s">
        <v>749</v>
      </c>
      <c r="G401" t="s">
        <v>756</v>
      </c>
      <c r="H401" t="s">
        <v>763</v>
      </c>
      <c r="I401" s="5">
        <v>0</v>
      </c>
      <c r="J401" s="7">
        <v>214992</v>
      </c>
      <c r="K401">
        <v>5</v>
      </c>
      <c r="L401" s="7">
        <v>245982</v>
      </c>
      <c r="M401" s="8">
        <f>Table1_1[[#This Row],[Unit Cost]]*Table1_1[[#This Row],[Quantity]]</f>
        <v>1074960</v>
      </c>
      <c r="N401" s="8">
        <f>Table1_1[[#This Row],[Unit Price]]*Table1_1[[#This Row],[Quantity]]*(100%-Table1_1[[#This Row],[% Discount]])</f>
        <v>1229910</v>
      </c>
      <c r="O401" s="8">
        <f>Table1_1[[#This Row],[Sales]]-Table1_1[[#This Row],[Cogs]]</f>
        <v>154950</v>
      </c>
      <c r="P401">
        <f>DAY(Table1_1[[#This Row],[Date]])</f>
        <v>4</v>
      </c>
      <c r="Q401" t="str">
        <f>TEXT(Table1_1[[#This Row],[Date]],"mmm")</f>
        <v>Feb</v>
      </c>
      <c r="R401">
        <f>YEAR(Table1_1[[#This Row],[Date]])</f>
        <v>2024</v>
      </c>
    </row>
    <row r="402" spans="1:18" x14ac:dyDescent="0.3">
      <c r="A402" s="3">
        <v>45327</v>
      </c>
      <c r="B402" t="s">
        <v>411</v>
      </c>
      <c r="C402" t="s">
        <v>742</v>
      </c>
      <c r="D402" t="s">
        <v>744</v>
      </c>
      <c r="E402" t="s">
        <v>747</v>
      </c>
      <c r="F402" t="s">
        <v>749</v>
      </c>
      <c r="G402" t="s">
        <v>756</v>
      </c>
      <c r="H402" t="s">
        <v>769</v>
      </c>
      <c r="I402" s="5">
        <v>0</v>
      </c>
      <c r="J402" s="7">
        <v>257914</v>
      </c>
      <c r="K402">
        <v>5</v>
      </c>
      <c r="L402" s="7">
        <v>292791</v>
      </c>
      <c r="M402" s="8">
        <f>Table1_1[[#This Row],[Unit Cost]]*Table1_1[[#This Row],[Quantity]]</f>
        <v>1289570</v>
      </c>
      <c r="N402" s="8">
        <f>Table1_1[[#This Row],[Unit Price]]*Table1_1[[#This Row],[Quantity]]*(100%-Table1_1[[#This Row],[% Discount]])</f>
        <v>1463955</v>
      </c>
      <c r="O402" s="8">
        <f>Table1_1[[#This Row],[Sales]]-Table1_1[[#This Row],[Cogs]]</f>
        <v>174385</v>
      </c>
      <c r="P402">
        <f>DAY(Table1_1[[#This Row],[Date]])</f>
        <v>5</v>
      </c>
      <c r="Q402" t="str">
        <f>TEXT(Table1_1[[#This Row],[Date]],"mmm")</f>
        <v>Feb</v>
      </c>
      <c r="R402">
        <f>YEAR(Table1_1[[#This Row],[Date]])</f>
        <v>2024</v>
      </c>
    </row>
    <row r="403" spans="1:18" x14ac:dyDescent="0.3">
      <c r="A403" s="3">
        <v>45328</v>
      </c>
      <c r="B403" t="s">
        <v>412</v>
      </c>
      <c r="C403" t="s">
        <v>743</v>
      </c>
      <c r="D403" t="s">
        <v>745</v>
      </c>
      <c r="E403" t="s">
        <v>746</v>
      </c>
      <c r="F403" t="s">
        <v>751</v>
      </c>
      <c r="G403" t="s">
        <v>752</v>
      </c>
      <c r="H403" t="s">
        <v>770</v>
      </c>
      <c r="I403" s="5">
        <v>0</v>
      </c>
      <c r="J403" s="7">
        <v>193547</v>
      </c>
      <c r="K403">
        <v>1</v>
      </c>
      <c r="L403" s="7">
        <v>224967</v>
      </c>
      <c r="M403" s="8">
        <f>Table1_1[[#This Row],[Unit Cost]]*Table1_1[[#This Row],[Quantity]]</f>
        <v>193547</v>
      </c>
      <c r="N403" s="8">
        <f>Table1_1[[#This Row],[Unit Price]]*Table1_1[[#This Row],[Quantity]]*(100%-Table1_1[[#This Row],[% Discount]])</f>
        <v>224967</v>
      </c>
      <c r="O403" s="8">
        <f>Table1_1[[#This Row],[Sales]]-Table1_1[[#This Row],[Cogs]]</f>
        <v>31420</v>
      </c>
      <c r="P403">
        <f>DAY(Table1_1[[#This Row],[Date]])</f>
        <v>6</v>
      </c>
      <c r="Q403" t="str">
        <f>TEXT(Table1_1[[#This Row],[Date]],"mmm")</f>
        <v>Feb</v>
      </c>
      <c r="R403">
        <f>YEAR(Table1_1[[#This Row],[Date]])</f>
        <v>2024</v>
      </c>
    </row>
    <row r="404" spans="1:18" x14ac:dyDescent="0.3">
      <c r="A404" s="3">
        <v>45329</v>
      </c>
      <c r="B404" t="s">
        <v>413</v>
      </c>
      <c r="C404" t="s">
        <v>743</v>
      </c>
      <c r="D404" t="s">
        <v>744</v>
      </c>
      <c r="E404" t="s">
        <v>747</v>
      </c>
      <c r="F404" t="s">
        <v>751</v>
      </c>
      <c r="G404" t="s">
        <v>756</v>
      </c>
      <c r="H404" t="s">
        <v>763</v>
      </c>
      <c r="I404" s="5">
        <v>0</v>
      </c>
      <c r="J404" s="7">
        <v>278218</v>
      </c>
      <c r="K404">
        <v>8</v>
      </c>
      <c r="L404" s="7">
        <v>319114</v>
      </c>
      <c r="M404" s="8">
        <f>Table1_1[[#This Row],[Unit Cost]]*Table1_1[[#This Row],[Quantity]]</f>
        <v>2225744</v>
      </c>
      <c r="N404" s="8">
        <f>Table1_1[[#This Row],[Unit Price]]*Table1_1[[#This Row],[Quantity]]*(100%-Table1_1[[#This Row],[% Discount]])</f>
        <v>2552912</v>
      </c>
      <c r="O404" s="8">
        <f>Table1_1[[#This Row],[Sales]]-Table1_1[[#This Row],[Cogs]]</f>
        <v>327168</v>
      </c>
      <c r="P404">
        <f>DAY(Table1_1[[#This Row],[Date]])</f>
        <v>7</v>
      </c>
      <c r="Q404" t="str">
        <f>TEXT(Table1_1[[#This Row],[Date]],"mmm")</f>
        <v>Feb</v>
      </c>
      <c r="R404">
        <f>YEAR(Table1_1[[#This Row],[Date]])</f>
        <v>2024</v>
      </c>
    </row>
    <row r="405" spans="1:18" x14ac:dyDescent="0.3">
      <c r="A405" s="3">
        <v>45330</v>
      </c>
      <c r="B405" t="s">
        <v>414</v>
      </c>
      <c r="C405" t="s">
        <v>742</v>
      </c>
      <c r="D405" t="s">
        <v>745</v>
      </c>
      <c r="E405" t="s">
        <v>748</v>
      </c>
      <c r="F405" t="s">
        <v>749</v>
      </c>
      <c r="G405" t="s">
        <v>754</v>
      </c>
      <c r="H405" t="s">
        <v>767</v>
      </c>
      <c r="I405" s="5">
        <v>0</v>
      </c>
      <c r="J405" s="7">
        <v>59285</v>
      </c>
      <c r="K405">
        <v>7</v>
      </c>
      <c r="L405" s="7">
        <v>66593</v>
      </c>
      <c r="M405" s="8">
        <f>Table1_1[[#This Row],[Unit Cost]]*Table1_1[[#This Row],[Quantity]]</f>
        <v>414995</v>
      </c>
      <c r="N405" s="8">
        <f>Table1_1[[#This Row],[Unit Price]]*Table1_1[[#This Row],[Quantity]]*(100%-Table1_1[[#This Row],[% Discount]])</f>
        <v>466151</v>
      </c>
      <c r="O405" s="8">
        <f>Table1_1[[#This Row],[Sales]]-Table1_1[[#This Row],[Cogs]]</f>
        <v>51156</v>
      </c>
      <c r="P405">
        <f>DAY(Table1_1[[#This Row],[Date]])</f>
        <v>8</v>
      </c>
      <c r="Q405" t="str">
        <f>TEXT(Table1_1[[#This Row],[Date]],"mmm")</f>
        <v>Feb</v>
      </c>
      <c r="R405">
        <f>YEAR(Table1_1[[#This Row],[Date]])</f>
        <v>2024</v>
      </c>
    </row>
    <row r="406" spans="1:18" x14ac:dyDescent="0.3">
      <c r="A406" s="3">
        <v>45331</v>
      </c>
      <c r="B406" t="s">
        <v>415</v>
      </c>
      <c r="C406" t="s">
        <v>742</v>
      </c>
      <c r="D406" t="s">
        <v>745</v>
      </c>
      <c r="E406" t="s">
        <v>746</v>
      </c>
      <c r="F406" t="s">
        <v>749</v>
      </c>
      <c r="G406" t="s">
        <v>756</v>
      </c>
      <c r="H406" t="s">
        <v>763</v>
      </c>
      <c r="I406" s="5">
        <v>0</v>
      </c>
      <c r="J406" s="7">
        <v>198429</v>
      </c>
      <c r="K406">
        <v>7</v>
      </c>
      <c r="L406" s="7">
        <v>237807</v>
      </c>
      <c r="M406" s="8">
        <f>Table1_1[[#This Row],[Unit Cost]]*Table1_1[[#This Row],[Quantity]]</f>
        <v>1389003</v>
      </c>
      <c r="N406" s="8">
        <f>Table1_1[[#This Row],[Unit Price]]*Table1_1[[#This Row],[Quantity]]*(100%-Table1_1[[#This Row],[% Discount]])</f>
        <v>1664649</v>
      </c>
      <c r="O406" s="8">
        <f>Table1_1[[#This Row],[Sales]]-Table1_1[[#This Row],[Cogs]]</f>
        <v>275646</v>
      </c>
      <c r="P406">
        <f>DAY(Table1_1[[#This Row],[Date]])</f>
        <v>9</v>
      </c>
      <c r="Q406" t="str">
        <f>TEXT(Table1_1[[#This Row],[Date]],"mmm")</f>
        <v>Feb</v>
      </c>
      <c r="R406">
        <f>YEAR(Table1_1[[#This Row],[Date]])</f>
        <v>2024</v>
      </c>
    </row>
    <row r="407" spans="1:18" x14ac:dyDescent="0.3">
      <c r="A407" s="3">
        <v>45332</v>
      </c>
      <c r="B407" t="s">
        <v>416</v>
      </c>
      <c r="C407" t="s">
        <v>742</v>
      </c>
      <c r="D407" t="s">
        <v>745</v>
      </c>
      <c r="E407" t="s">
        <v>747</v>
      </c>
      <c r="F407" t="s">
        <v>751</v>
      </c>
      <c r="G407" t="s">
        <v>756</v>
      </c>
      <c r="H407" t="s">
        <v>769</v>
      </c>
      <c r="I407" s="5">
        <v>0</v>
      </c>
      <c r="J407" s="7">
        <v>225614</v>
      </c>
      <c r="K407">
        <v>7</v>
      </c>
      <c r="L407" s="7">
        <v>251858</v>
      </c>
      <c r="M407" s="8">
        <f>Table1_1[[#This Row],[Unit Cost]]*Table1_1[[#This Row],[Quantity]]</f>
        <v>1579298</v>
      </c>
      <c r="N407" s="8">
        <f>Table1_1[[#This Row],[Unit Price]]*Table1_1[[#This Row],[Quantity]]*(100%-Table1_1[[#This Row],[% Discount]])</f>
        <v>1763006</v>
      </c>
      <c r="O407" s="8">
        <f>Table1_1[[#This Row],[Sales]]-Table1_1[[#This Row],[Cogs]]</f>
        <v>183708</v>
      </c>
      <c r="P407">
        <f>DAY(Table1_1[[#This Row],[Date]])</f>
        <v>10</v>
      </c>
      <c r="Q407" t="str">
        <f>TEXT(Table1_1[[#This Row],[Date]],"mmm")</f>
        <v>Feb</v>
      </c>
      <c r="R407">
        <f>YEAR(Table1_1[[#This Row],[Date]])</f>
        <v>2024</v>
      </c>
    </row>
    <row r="408" spans="1:18" x14ac:dyDescent="0.3">
      <c r="A408" s="3">
        <v>45333</v>
      </c>
      <c r="B408" t="s">
        <v>417</v>
      </c>
      <c r="C408" t="s">
        <v>743</v>
      </c>
      <c r="D408" t="s">
        <v>744</v>
      </c>
      <c r="E408" t="s">
        <v>746</v>
      </c>
      <c r="F408" t="s">
        <v>751</v>
      </c>
      <c r="G408" t="s">
        <v>756</v>
      </c>
      <c r="H408" t="s">
        <v>769</v>
      </c>
      <c r="I408" s="5">
        <v>0</v>
      </c>
      <c r="J408" s="7">
        <v>282588</v>
      </c>
      <c r="K408">
        <v>4</v>
      </c>
      <c r="L408" s="7">
        <v>332495</v>
      </c>
      <c r="M408" s="8">
        <f>Table1_1[[#This Row],[Unit Cost]]*Table1_1[[#This Row],[Quantity]]</f>
        <v>1130352</v>
      </c>
      <c r="N408" s="8">
        <f>Table1_1[[#This Row],[Unit Price]]*Table1_1[[#This Row],[Quantity]]*(100%-Table1_1[[#This Row],[% Discount]])</f>
        <v>1329980</v>
      </c>
      <c r="O408" s="8">
        <f>Table1_1[[#This Row],[Sales]]-Table1_1[[#This Row],[Cogs]]</f>
        <v>199628</v>
      </c>
      <c r="P408">
        <f>DAY(Table1_1[[#This Row],[Date]])</f>
        <v>11</v>
      </c>
      <c r="Q408" t="str">
        <f>TEXT(Table1_1[[#This Row],[Date]],"mmm")</f>
        <v>Feb</v>
      </c>
      <c r="R408">
        <f>YEAR(Table1_1[[#This Row],[Date]])</f>
        <v>2024</v>
      </c>
    </row>
    <row r="409" spans="1:18" x14ac:dyDescent="0.3">
      <c r="A409" s="3">
        <v>45334</v>
      </c>
      <c r="B409" t="s">
        <v>418</v>
      </c>
      <c r="C409" t="s">
        <v>742</v>
      </c>
      <c r="D409" t="s">
        <v>744</v>
      </c>
      <c r="E409" t="s">
        <v>747</v>
      </c>
      <c r="F409" t="s">
        <v>749</v>
      </c>
      <c r="G409" t="s">
        <v>755</v>
      </c>
      <c r="H409" t="s">
        <v>768</v>
      </c>
      <c r="I409" s="5">
        <v>0</v>
      </c>
      <c r="J409" s="7">
        <v>170536</v>
      </c>
      <c r="K409">
        <v>8</v>
      </c>
      <c r="L409" s="7">
        <v>207304</v>
      </c>
      <c r="M409" s="8">
        <f>Table1_1[[#This Row],[Unit Cost]]*Table1_1[[#This Row],[Quantity]]</f>
        <v>1364288</v>
      </c>
      <c r="N409" s="8">
        <f>Table1_1[[#This Row],[Unit Price]]*Table1_1[[#This Row],[Quantity]]*(100%-Table1_1[[#This Row],[% Discount]])</f>
        <v>1658432</v>
      </c>
      <c r="O409" s="8">
        <f>Table1_1[[#This Row],[Sales]]-Table1_1[[#This Row],[Cogs]]</f>
        <v>294144</v>
      </c>
      <c r="P409">
        <f>DAY(Table1_1[[#This Row],[Date]])</f>
        <v>12</v>
      </c>
      <c r="Q409" t="str">
        <f>TEXT(Table1_1[[#This Row],[Date]],"mmm")</f>
        <v>Feb</v>
      </c>
      <c r="R409">
        <f>YEAR(Table1_1[[#This Row],[Date]])</f>
        <v>2024</v>
      </c>
    </row>
    <row r="410" spans="1:18" x14ac:dyDescent="0.3">
      <c r="A410" s="3">
        <v>45335</v>
      </c>
      <c r="B410" t="s">
        <v>419</v>
      </c>
      <c r="C410" t="s">
        <v>743</v>
      </c>
      <c r="D410" t="s">
        <v>745</v>
      </c>
      <c r="E410" t="s">
        <v>747</v>
      </c>
      <c r="F410" t="s">
        <v>749</v>
      </c>
      <c r="G410" t="s">
        <v>752</v>
      </c>
      <c r="H410" t="s">
        <v>770</v>
      </c>
      <c r="I410" s="5">
        <v>0</v>
      </c>
      <c r="J410" s="7">
        <v>111542</v>
      </c>
      <c r="K410">
        <v>8</v>
      </c>
      <c r="L410" s="7">
        <v>124744</v>
      </c>
      <c r="M410" s="8">
        <f>Table1_1[[#This Row],[Unit Cost]]*Table1_1[[#This Row],[Quantity]]</f>
        <v>892336</v>
      </c>
      <c r="N410" s="8">
        <f>Table1_1[[#This Row],[Unit Price]]*Table1_1[[#This Row],[Quantity]]*(100%-Table1_1[[#This Row],[% Discount]])</f>
        <v>997952</v>
      </c>
      <c r="O410" s="8">
        <f>Table1_1[[#This Row],[Sales]]-Table1_1[[#This Row],[Cogs]]</f>
        <v>105616</v>
      </c>
      <c r="P410">
        <f>DAY(Table1_1[[#This Row],[Date]])</f>
        <v>13</v>
      </c>
      <c r="Q410" t="str">
        <f>TEXT(Table1_1[[#This Row],[Date]],"mmm")</f>
        <v>Feb</v>
      </c>
      <c r="R410">
        <f>YEAR(Table1_1[[#This Row],[Date]])</f>
        <v>2024</v>
      </c>
    </row>
    <row r="411" spans="1:18" x14ac:dyDescent="0.3">
      <c r="A411" s="3">
        <v>45336</v>
      </c>
      <c r="B411" t="s">
        <v>420</v>
      </c>
      <c r="C411" t="s">
        <v>743</v>
      </c>
      <c r="D411" t="s">
        <v>745</v>
      </c>
      <c r="E411" t="s">
        <v>748</v>
      </c>
      <c r="F411" t="s">
        <v>751</v>
      </c>
      <c r="G411" t="s">
        <v>756</v>
      </c>
      <c r="H411" t="s">
        <v>765</v>
      </c>
      <c r="I411" s="5">
        <v>0</v>
      </c>
      <c r="J411" s="7">
        <v>275110</v>
      </c>
      <c r="K411">
        <v>2</v>
      </c>
      <c r="L411" s="7">
        <v>318237</v>
      </c>
      <c r="M411" s="8">
        <f>Table1_1[[#This Row],[Unit Cost]]*Table1_1[[#This Row],[Quantity]]</f>
        <v>550220</v>
      </c>
      <c r="N411" s="8">
        <f>Table1_1[[#This Row],[Unit Price]]*Table1_1[[#This Row],[Quantity]]*(100%-Table1_1[[#This Row],[% Discount]])</f>
        <v>636474</v>
      </c>
      <c r="O411" s="8">
        <f>Table1_1[[#This Row],[Sales]]-Table1_1[[#This Row],[Cogs]]</f>
        <v>86254</v>
      </c>
      <c r="P411">
        <f>DAY(Table1_1[[#This Row],[Date]])</f>
        <v>14</v>
      </c>
      <c r="Q411" t="str">
        <f>TEXT(Table1_1[[#This Row],[Date]],"mmm")</f>
        <v>Feb</v>
      </c>
      <c r="R411">
        <f>YEAR(Table1_1[[#This Row],[Date]])</f>
        <v>2024</v>
      </c>
    </row>
    <row r="412" spans="1:18" x14ac:dyDescent="0.3">
      <c r="A412" s="3">
        <v>45337</v>
      </c>
      <c r="B412" t="s">
        <v>421</v>
      </c>
      <c r="C412" t="s">
        <v>743</v>
      </c>
      <c r="D412" t="s">
        <v>745</v>
      </c>
      <c r="E412" t="s">
        <v>748</v>
      </c>
      <c r="F412" t="s">
        <v>749</v>
      </c>
      <c r="G412" t="s">
        <v>756</v>
      </c>
      <c r="H412" t="s">
        <v>765</v>
      </c>
      <c r="I412" s="5">
        <v>0</v>
      </c>
      <c r="J412" s="7">
        <v>137936</v>
      </c>
      <c r="K412">
        <v>4</v>
      </c>
      <c r="L412" s="7">
        <v>161576</v>
      </c>
      <c r="M412" s="8">
        <f>Table1_1[[#This Row],[Unit Cost]]*Table1_1[[#This Row],[Quantity]]</f>
        <v>551744</v>
      </c>
      <c r="N412" s="8">
        <f>Table1_1[[#This Row],[Unit Price]]*Table1_1[[#This Row],[Quantity]]*(100%-Table1_1[[#This Row],[% Discount]])</f>
        <v>646304</v>
      </c>
      <c r="O412" s="8">
        <f>Table1_1[[#This Row],[Sales]]-Table1_1[[#This Row],[Cogs]]</f>
        <v>94560</v>
      </c>
      <c r="P412">
        <f>DAY(Table1_1[[#This Row],[Date]])</f>
        <v>15</v>
      </c>
      <c r="Q412" t="str">
        <f>TEXT(Table1_1[[#This Row],[Date]],"mmm")</f>
        <v>Feb</v>
      </c>
      <c r="R412">
        <f>YEAR(Table1_1[[#This Row],[Date]])</f>
        <v>2024</v>
      </c>
    </row>
    <row r="413" spans="1:18" x14ac:dyDescent="0.3">
      <c r="A413" s="3">
        <v>45338</v>
      </c>
      <c r="B413" t="s">
        <v>422</v>
      </c>
      <c r="C413" t="s">
        <v>743</v>
      </c>
      <c r="D413" t="s">
        <v>745</v>
      </c>
      <c r="E413" t="s">
        <v>747</v>
      </c>
      <c r="F413" t="s">
        <v>749</v>
      </c>
      <c r="G413" t="s">
        <v>752</v>
      </c>
      <c r="H413" t="s">
        <v>758</v>
      </c>
      <c r="I413" s="5">
        <v>0</v>
      </c>
      <c r="J413" s="7">
        <v>159208</v>
      </c>
      <c r="K413">
        <v>3</v>
      </c>
      <c r="L413" s="7">
        <v>186254</v>
      </c>
      <c r="M413" s="8">
        <f>Table1_1[[#This Row],[Unit Cost]]*Table1_1[[#This Row],[Quantity]]</f>
        <v>477624</v>
      </c>
      <c r="N413" s="8">
        <f>Table1_1[[#This Row],[Unit Price]]*Table1_1[[#This Row],[Quantity]]*(100%-Table1_1[[#This Row],[% Discount]])</f>
        <v>558762</v>
      </c>
      <c r="O413" s="8">
        <f>Table1_1[[#This Row],[Sales]]-Table1_1[[#This Row],[Cogs]]</f>
        <v>81138</v>
      </c>
      <c r="P413">
        <f>DAY(Table1_1[[#This Row],[Date]])</f>
        <v>16</v>
      </c>
      <c r="Q413" t="str">
        <f>TEXT(Table1_1[[#This Row],[Date]],"mmm")</f>
        <v>Feb</v>
      </c>
      <c r="R413">
        <f>YEAR(Table1_1[[#This Row],[Date]])</f>
        <v>2024</v>
      </c>
    </row>
    <row r="414" spans="1:18" x14ac:dyDescent="0.3">
      <c r="A414" s="3">
        <v>45339</v>
      </c>
      <c r="B414" t="s">
        <v>423</v>
      </c>
      <c r="C414" t="s">
        <v>742</v>
      </c>
      <c r="D414" t="s">
        <v>744</v>
      </c>
      <c r="E414" t="s">
        <v>748</v>
      </c>
      <c r="F414" t="s">
        <v>751</v>
      </c>
      <c r="G414" t="s">
        <v>755</v>
      </c>
      <c r="H414" t="s">
        <v>768</v>
      </c>
      <c r="I414" s="5">
        <v>0</v>
      </c>
      <c r="J414" s="7">
        <v>244998</v>
      </c>
      <c r="K414">
        <v>7</v>
      </c>
      <c r="L414" s="7">
        <v>277415</v>
      </c>
      <c r="M414" s="8">
        <f>Table1_1[[#This Row],[Unit Cost]]*Table1_1[[#This Row],[Quantity]]</f>
        <v>1714986</v>
      </c>
      <c r="N414" s="8">
        <f>Table1_1[[#This Row],[Unit Price]]*Table1_1[[#This Row],[Quantity]]*(100%-Table1_1[[#This Row],[% Discount]])</f>
        <v>1941905</v>
      </c>
      <c r="O414" s="8">
        <f>Table1_1[[#This Row],[Sales]]-Table1_1[[#This Row],[Cogs]]</f>
        <v>226919</v>
      </c>
      <c r="P414">
        <f>DAY(Table1_1[[#This Row],[Date]])</f>
        <v>17</v>
      </c>
      <c r="Q414" t="str">
        <f>TEXT(Table1_1[[#This Row],[Date]],"mmm")</f>
        <v>Feb</v>
      </c>
      <c r="R414">
        <f>YEAR(Table1_1[[#This Row],[Date]])</f>
        <v>2024</v>
      </c>
    </row>
    <row r="415" spans="1:18" x14ac:dyDescent="0.3">
      <c r="A415" s="3">
        <v>45340</v>
      </c>
      <c r="B415" t="s">
        <v>424</v>
      </c>
      <c r="C415" t="s">
        <v>742</v>
      </c>
      <c r="D415" t="s">
        <v>745</v>
      </c>
      <c r="E415" t="s">
        <v>748</v>
      </c>
      <c r="F415" t="s">
        <v>751</v>
      </c>
      <c r="G415" t="s">
        <v>756</v>
      </c>
      <c r="H415" t="s">
        <v>769</v>
      </c>
      <c r="I415" s="5">
        <v>0</v>
      </c>
      <c r="J415" s="7">
        <v>290046</v>
      </c>
      <c r="K415">
        <v>6</v>
      </c>
      <c r="L415" s="7">
        <v>319521</v>
      </c>
      <c r="M415" s="8">
        <f>Table1_1[[#This Row],[Unit Cost]]*Table1_1[[#This Row],[Quantity]]</f>
        <v>1740276</v>
      </c>
      <c r="N415" s="8">
        <f>Table1_1[[#This Row],[Unit Price]]*Table1_1[[#This Row],[Quantity]]*(100%-Table1_1[[#This Row],[% Discount]])</f>
        <v>1917126</v>
      </c>
      <c r="O415" s="8">
        <f>Table1_1[[#This Row],[Sales]]-Table1_1[[#This Row],[Cogs]]</f>
        <v>176850</v>
      </c>
      <c r="P415">
        <f>DAY(Table1_1[[#This Row],[Date]])</f>
        <v>18</v>
      </c>
      <c r="Q415" t="str">
        <f>TEXT(Table1_1[[#This Row],[Date]],"mmm")</f>
        <v>Feb</v>
      </c>
      <c r="R415">
        <f>YEAR(Table1_1[[#This Row],[Date]])</f>
        <v>2024</v>
      </c>
    </row>
    <row r="416" spans="1:18" x14ac:dyDescent="0.3">
      <c r="A416" s="3">
        <v>45341</v>
      </c>
      <c r="B416" t="s">
        <v>425</v>
      </c>
      <c r="C416" t="s">
        <v>742</v>
      </c>
      <c r="D416" t="s">
        <v>745</v>
      </c>
      <c r="E416" t="s">
        <v>748</v>
      </c>
      <c r="F416" t="s">
        <v>750</v>
      </c>
      <c r="G416" t="s">
        <v>756</v>
      </c>
      <c r="H416" t="s">
        <v>769</v>
      </c>
      <c r="I416" s="5">
        <v>0</v>
      </c>
      <c r="J416" s="7">
        <v>222887</v>
      </c>
      <c r="K416">
        <v>1</v>
      </c>
      <c r="L416" s="7">
        <v>252681</v>
      </c>
      <c r="M416" s="8">
        <f>Table1_1[[#This Row],[Unit Cost]]*Table1_1[[#This Row],[Quantity]]</f>
        <v>222887</v>
      </c>
      <c r="N416" s="8">
        <f>Table1_1[[#This Row],[Unit Price]]*Table1_1[[#This Row],[Quantity]]*(100%-Table1_1[[#This Row],[% Discount]])</f>
        <v>252681</v>
      </c>
      <c r="O416" s="8">
        <f>Table1_1[[#This Row],[Sales]]-Table1_1[[#This Row],[Cogs]]</f>
        <v>29794</v>
      </c>
      <c r="P416">
        <f>DAY(Table1_1[[#This Row],[Date]])</f>
        <v>19</v>
      </c>
      <c r="Q416" t="str">
        <f>TEXT(Table1_1[[#This Row],[Date]],"mmm")</f>
        <v>Feb</v>
      </c>
      <c r="R416">
        <f>YEAR(Table1_1[[#This Row],[Date]])</f>
        <v>2024</v>
      </c>
    </row>
    <row r="417" spans="1:18" x14ac:dyDescent="0.3">
      <c r="A417" s="3">
        <v>45342</v>
      </c>
      <c r="B417" t="s">
        <v>426</v>
      </c>
      <c r="C417" t="s">
        <v>742</v>
      </c>
      <c r="D417" t="s">
        <v>744</v>
      </c>
      <c r="E417" t="s">
        <v>746</v>
      </c>
      <c r="F417" t="s">
        <v>749</v>
      </c>
      <c r="G417" t="s">
        <v>756</v>
      </c>
      <c r="H417" t="s">
        <v>763</v>
      </c>
      <c r="I417" s="5">
        <v>0</v>
      </c>
      <c r="J417" s="7">
        <v>251074</v>
      </c>
      <c r="K417">
        <v>2</v>
      </c>
      <c r="L417" s="7">
        <v>282555</v>
      </c>
      <c r="M417" s="8">
        <f>Table1_1[[#This Row],[Unit Cost]]*Table1_1[[#This Row],[Quantity]]</f>
        <v>502148</v>
      </c>
      <c r="N417" s="8">
        <f>Table1_1[[#This Row],[Unit Price]]*Table1_1[[#This Row],[Quantity]]*(100%-Table1_1[[#This Row],[% Discount]])</f>
        <v>565110</v>
      </c>
      <c r="O417" s="8">
        <f>Table1_1[[#This Row],[Sales]]-Table1_1[[#This Row],[Cogs]]</f>
        <v>62962</v>
      </c>
      <c r="P417">
        <f>DAY(Table1_1[[#This Row],[Date]])</f>
        <v>20</v>
      </c>
      <c r="Q417" t="str">
        <f>TEXT(Table1_1[[#This Row],[Date]],"mmm")</f>
        <v>Feb</v>
      </c>
      <c r="R417">
        <f>YEAR(Table1_1[[#This Row],[Date]])</f>
        <v>2024</v>
      </c>
    </row>
    <row r="418" spans="1:18" x14ac:dyDescent="0.3">
      <c r="A418" s="3">
        <v>45343</v>
      </c>
      <c r="B418" t="s">
        <v>427</v>
      </c>
      <c r="C418" t="s">
        <v>743</v>
      </c>
      <c r="D418" t="s">
        <v>744</v>
      </c>
      <c r="E418" t="s">
        <v>747</v>
      </c>
      <c r="F418" t="s">
        <v>750</v>
      </c>
      <c r="G418" t="s">
        <v>753</v>
      </c>
      <c r="H418" t="s">
        <v>759</v>
      </c>
      <c r="I418" s="5">
        <v>0</v>
      </c>
      <c r="J418" s="7">
        <v>283992</v>
      </c>
      <c r="K418">
        <v>4</v>
      </c>
      <c r="L418" s="7">
        <v>338695</v>
      </c>
      <c r="M418" s="8">
        <f>Table1_1[[#This Row],[Unit Cost]]*Table1_1[[#This Row],[Quantity]]</f>
        <v>1135968</v>
      </c>
      <c r="N418" s="8">
        <f>Table1_1[[#This Row],[Unit Price]]*Table1_1[[#This Row],[Quantity]]*(100%-Table1_1[[#This Row],[% Discount]])</f>
        <v>1354780</v>
      </c>
      <c r="O418" s="8">
        <f>Table1_1[[#This Row],[Sales]]-Table1_1[[#This Row],[Cogs]]</f>
        <v>218812</v>
      </c>
      <c r="P418">
        <f>DAY(Table1_1[[#This Row],[Date]])</f>
        <v>21</v>
      </c>
      <c r="Q418" t="str">
        <f>TEXT(Table1_1[[#This Row],[Date]],"mmm")</f>
        <v>Feb</v>
      </c>
      <c r="R418">
        <f>YEAR(Table1_1[[#This Row],[Date]])</f>
        <v>2024</v>
      </c>
    </row>
    <row r="419" spans="1:18" x14ac:dyDescent="0.3">
      <c r="A419" s="3">
        <v>45344</v>
      </c>
      <c r="B419" t="s">
        <v>428</v>
      </c>
      <c r="C419" t="s">
        <v>743</v>
      </c>
      <c r="D419" t="s">
        <v>744</v>
      </c>
      <c r="E419" t="s">
        <v>748</v>
      </c>
      <c r="F419" t="s">
        <v>749</v>
      </c>
      <c r="G419" t="s">
        <v>757</v>
      </c>
      <c r="H419" t="s">
        <v>766</v>
      </c>
      <c r="I419" s="5">
        <v>0</v>
      </c>
      <c r="J419" s="7">
        <v>186911</v>
      </c>
      <c r="K419">
        <v>6</v>
      </c>
      <c r="L419" s="7">
        <v>212287</v>
      </c>
      <c r="M419" s="8">
        <f>Table1_1[[#This Row],[Unit Cost]]*Table1_1[[#This Row],[Quantity]]</f>
        <v>1121466</v>
      </c>
      <c r="N419" s="8">
        <f>Table1_1[[#This Row],[Unit Price]]*Table1_1[[#This Row],[Quantity]]*(100%-Table1_1[[#This Row],[% Discount]])</f>
        <v>1273722</v>
      </c>
      <c r="O419" s="8">
        <f>Table1_1[[#This Row],[Sales]]-Table1_1[[#This Row],[Cogs]]</f>
        <v>152256</v>
      </c>
      <c r="P419">
        <f>DAY(Table1_1[[#This Row],[Date]])</f>
        <v>22</v>
      </c>
      <c r="Q419" t="str">
        <f>TEXT(Table1_1[[#This Row],[Date]],"mmm")</f>
        <v>Feb</v>
      </c>
      <c r="R419">
        <f>YEAR(Table1_1[[#This Row],[Date]])</f>
        <v>2024</v>
      </c>
    </row>
    <row r="420" spans="1:18" x14ac:dyDescent="0.3">
      <c r="A420" s="3">
        <v>45345</v>
      </c>
      <c r="B420" t="s">
        <v>429</v>
      </c>
      <c r="C420" t="s">
        <v>743</v>
      </c>
      <c r="D420" t="s">
        <v>745</v>
      </c>
      <c r="E420" t="s">
        <v>748</v>
      </c>
      <c r="F420" t="s">
        <v>751</v>
      </c>
      <c r="G420" t="s">
        <v>756</v>
      </c>
      <c r="H420" t="s">
        <v>769</v>
      </c>
      <c r="I420" s="5">
        <v>0</v>
      </c>
      <c r="J420" s="7">
        <v>141502</v>
      </c>
      <c r="K420">
        <v>1</v>
      </c>
      <c r="L420" s="7">
        <v>163509</v>
      </c>
      <c r="M420" s="8">
        <f>Table1_1[[#This Row],[Unit Cost]]*Table1_1[[#This Row],[Quantity]]</f>
        <v>141502</v>
      </c>
      <c r="N420" s="8">
        <f>Table1_1[[#This Row],[Unit Price]]*Table1_1[[#This Row],[Quantity]]*(100%-Table1_1[[#This Row],[% Discount]])</f>
        <v>163509</v>
      </c>
      <c r="O420" s="8">
        <f>Table1_1[[#This Row],[Sales]]-Table1_1[[#This Row],[Cogs]]</f>
        <v>22007</v>
      </c>
      <c r="P420">
        <f>DAY(Table1_1[[#This Row],[Date]])</f>
        <v>23</v>
      </c>
      <c r="Q420" t="str">
        <f>TEXT(Table1_1[[#This Row],[Date]],"mmm")</f>
        <v>Feb</v>
      </c>
      <c r="R420">
        <f>YEAR(Table1_1[[#This Row],[Date]])</f>
        <v>2024</v>
      </c>
    </row>
    <row r="421" spans="1:18" x14ac:dyDescent="0.3">
      <c r="A421" s="3">
        <v>45346</v>
      </c>
      <c r="B421" t="s">
        <v>430</v>
      </c>
      <c r="C421" t="s">
        <v>742</v>
      </c>
      <c r="D421" t="s">
        <v>744</v>
      </c>
      <c r="E421" t="s">
        <v>748</v>
      </c>
      <c r="F421" t="s">
        <v>751</v>
      </c>
      <c r="G421" t="s">
        <v>754</v>
      </c>
      <c r="H421" t="s">
        <v>767</v>
      </c>
      <c r="I421" s="5">
        <v>0</v>
      </c>
      <c r="J421" s="7">
        <v>58915</v>
      </c>
      <c r="K421">
        <v>6</v>
      </c>
      <c r="L421" s="7">
        <v>70203</v>
      </c>
      <c r="M421" s="8">
        <f>Table1_1[[#This Row],[Unit Cost]]*Table1_1[[#This Row],[Quantity]]</f>
        <v>353490</v>
      </c>
      <c r="N421" s="8">
        <f>Table1_1[[#This Row],[Unit Price]]*Table1_1[[#This Row],[Quantity]]*(100%-Table1_1[[#This Row],[% Discount]])</f>
        <v>421218</v>
      </c>
      <c r="O421" s="8">
        <f>Table1_1[[#This Row],[Sales]]-Table1_1[[#This Row],[Cogs]]</f>
        <v>67728</v>
      </c>
      <c r="P421">
        <f>DAY(Table1_1[[#This Row],[Date]])</f>
        <v>24</v>
      </c>
      <c r="Q421" t="str">
        <f>TEXT(Table1_1[[#This Row],[Date]],"mmm")</f>
        <v>Feb</v>
      </c>
      <c r="R421">
        <f>YEAR(Table1_1[[#This Row],[Date]])</f>
        <v>2024</v>
      </c>
    </row>
    <row r="422" spans="1:18" x14ac:dyDescent="0.3">
      <c r="A422" s="3">
        <v>45347</v>
      </c>
      <c r="B422" t="s">
        <v>431</v>
      </c>
      <c r="C422" t="s">
        <v>743</v>
      </c>
      <c r="D422" t="s">
        <v>744</v>
      </c>
      <c r="E422" t="s">
        <v>748</v>
      </c>
      <c r="F422" t="s">
        <v>751</v>
      </c>
      <c r="G422" t="s">
        <v>752</v>
      </c>
      <c r="H422" t="s">
        <v>758</v>
      </c>
      <c r="I422" s="5">
        <v>0</v>
      </c>
      <c r="J422" s="7">
        <v>119703</v>
      </c>
      <c r="K422">
        <v>2</v>
      </c>
      <c r="L422" s="7">
        <v>132004</v>
      </c>
      <c r="M422" s="8">
        <f>Table1_1[[#This Row],[Unit Cost]]*Table1_1[[#This Row],[Quantity]]</f>
        <v>239406</v>
      </c>
      <c r="N422" s="8">
        <f>Table1_1[[#This Row],[Unit Price]]*Table1_1[[#This Row],[Quantity]]*(100%-Table1_1[[#This Row],[% Discount]])</f>
        <v>264008</v>
      </c>
      <c r="O422" s="8">
        <f>Table1_1[[#This Row],[Sales]]-Table1_1[[#This Row],[Cogs]]</f>
        <v>24602</v>
      </c>
      <c r="P422">
        <f>DAY(Table1_1[[#This Row],[Date]])</f>
        <v>25</v>
      </c>
      <c r="Q422" t="str">
        <f>TEXT(Table1_1[[#This Row],[Date]],"mmm")</f>
        <v>Feb</v>
      </c>
      <c r="R422">
        <f>YEAR(Table1_1[[#This Row],[Date]])</f>
        <v>2024</v>
      </c>
    </row>
    <row r="423" spans="1:18" x14ac:dyDescent="0.3">
      <c r="A423" s="3">
        <v>45348</v>
      </c>
      <c r="B423" t="s">
        <v>432</v>
      </c>
      <c r="C423" t="s">
        <v>742</v>
      </c>
      <c r="D423" t="s">
        <v>745</v>
      </c>
      <c r="E423" t="s">
        <v>748</v>
      </c>
      <c r="F423" t="s">
        <v>751</v>
      </c>
      <c r="G423" t="s">
        <v>755</v>
      </c>
      <c r="H423" t="s">
        <v>762</v>
      </c>
      <c r="I423" s="5">
        <v>0</v>
      </c>
      <c r="J423" s="7">
        <v>141160</v>
      </c>
      <c r="K423">
        <v>6</v>
      </c>
      <c r="L423" s="7">
        <v>157929</v>
      </c>
      <c r="M423" s="8">
        <f>Table1_1[[#This Row],[Unit Cost]]*Table1_1[[#This Row],[Quantity]]</f>
        <v>846960</v>
      </c>
      <c r="N423" s="8">
        <f>Table1_1[[#This Row],[Unit Price]]*Table1_1[[#This Row],[Quantity]]*(100%-Table1_1[[#This Row],[% Discount]])</f>
        <v>947574</v>
      </c>
      <c r="O423" s="8">
        <f>Table1_1[[#This Row],[Sales]]-Table1_1[[#This Row],[Cogs]]</f>
        <v>100614</v>
      </c>
      <c r="P423">
        <f>DAY(Table1_1[[#This Row],[Date]])</f>
        <v>26</v>
      </c>
      <c r="Q423" t="str">
        <f>TEXT(Table1_1[[#This Row],[Date]],"mmm")</f>
        <v>Feb</v>
      </c>
      <c r="R423">
        <f>YEAR(Table1_1[[#This Row],[Date]])</f>
        <v>2024</v>
      </c>
    </row>
    <row r="424" spans="1:18" x14ac:dyDescent="0.3">
      <c r="A424" s="3">
        <v>45349</v>
      </c>
      <c r="B424" t="s">
        <v>433</v>
      </c>
      <c r="C424" t="s">
        <v>742</v>
      </c>
      <c r="D424" t="s">
        <v>744</v>
      </c>
      <c r="E424" t="s">
        <v>748</v>
      </c>
      <c r="F424" t="s">
        <v>750</v>
      </c>
      <c r="G424" t="s">
        <v>755</v>
      </c>
      <c r="H424" t="s">
        <v>768</v>
      </c>
      <c r="I424" s="5">
        <v>0</v>
      </c>
      <c r="J424" s="7">
        <v>192019</v>
      </c>
      <c r="K424">
        <v>8</v>
      </c>
      <c r="L424" s="7">
        <v>219603</v>
      </c>
      <c r="M424" s="8">
        <f>Table1_1[[#This Row],[Unit Cost]]*Table1_1[[#This Row],[Quantity]]</f>
        <v>1536152</v>
      </c>
      <c r="N424" s="8">
        <f>Table1_1[[#This Row],[Unit Price]]*Table1_1[[#This Row],[Quantity]]*(100%-Table1_1[[#This Row],[% Discount]])</f>
        <v>1756824</v>
      </c>
      <c r="O424" s="8">
        <f>Table1_1[[#This Row],[Sales]]-Table1_1[[#This Row],[Cogs]]</f>
        <v>220672</v>
      </c>
      <c r="P424">
        <f>DAY(Table1_1[[#This Row],[Date]])</f>
        <v>27</v>
      </c>
      <c r="Q424" t="str">
        <f>TEXT(Table1_1[[#This Row],[Date]],"mmm")</f>
        <v>Feb</v>
      </c>
      <c r="R424">
        <f>YEAR(Table1_1[[#This Row],[Date]])</f>
        <v>2024</v>
      </c>
    </row>
    <row r="425" spans="1:18" x14ac:dyDescent="0.3">
      <c r="A425" s="3">
        <v>45350</v>
      </c>
      <c r="B425" t="s">
        <v>434</v>
      </c>
      <c r="C425" t="s">
        <v>742</v>
      </c>
      <c r="D425" t="s">
        <v>745</v>
      </c>
      <c r="E425" t="s">
        <v>746</v>
      </c>
      <c r="F425" t="s">
        <v>749</v>
      </c>
      <c r="G425" t="s">
        <v>756</v>
      </c>
      <c r="H425" t="s">
        <v>763</v>
      </c>
      <c r="I425" s="5">
        <v>0</v>
      </c>
      <c r="J425" s="7">
        <v>117059</v>
      </c>
      <c r="K425">
        <v>5</v>
      </c>
      <c r="L425" s="7">
        <v>133313</v>
      </c>
      <c r="M425" s="8">
        <f>Table1_1[[#This Row],[Unit Cost]]*Table1_1[[#This Row],[Quantity]]</f>
        <v>585295</v>
      </c>
      <c r="N425" s="8">
        <f>Table1_1[[#This Row],[Unit Price]]*Table1_1[[#This Row],[Quantity]]*(100%-Table1_1[[#This Row],[% Discount]])</f>
        <v>666565</v>
      </c>
      <c r="O425" s="8">
        <f>Table1_1[[#This Row],[Sales]]-Table1_1[[#This Row],[Cogs]]</f>
        <v>81270</v>
      </c>
      <c r="P425">
        <f>DAY(Table1_1[[#This Row],[Date]])</f>
        <v>28</v>
      </c>
      <c r="Q425" t="str">
        <f>TEXT(Table1_1[[#This Row],[Date]],"mmm")</f>
        <v>Feb</v>
      </c>
      <c r="R425">
        <f>YEAR(Table1_1[[#This Row],[Date]])</f>
        <v>2024</v>
      </c>
    </row>
    <row r="426" spans="1:18" x14ac:dyDescent="0.3">
      <c r="A426" s="3">
        <v>45351</v>
      </c>
      <c r="B426" t="s">
        <v>435</v>
      </c>
      <c r="C426" t="s">
        <v>743</v>
      </c>
      <c r="D426" t="s">
        <v>745</v>
      </c>
      <c r="E426" t="s">
        <v>746</v>
      </c>
      <c r="F426" t="s">
        <v>751</v>
      </c>
      <c r="G426" t="s">
        <v>754</v>
      </c>
      <c r="H426" t="s">
        <v>767</v>
      </c>
      <c r="I426" s="5">
        <v>0</v>
      </c>
      <c r="J426" s="7">
        <v>99519</v>
      </c>
      <c r="K426">
        <v>5</v>
      </c>
      <c r="L426" s="7">
        <v>113518</v>
      </c>
      <c r="M426" s="8">
        <f>Table1_1[[#This Row],[Unit Cost]]*Table1_1[[#This Row],[Quantity]]</f>
        <v>497595</v>
      </c>
      <c r="N426" s="8">
        <f>Table1_1[[#This Row],[Unit Price]]*Table1_1[[#This Row],[Quantity]]*(100%-Table1_1[[#This Row],[% Discount]])</f>
        <v>567590</v>
      </c>
      <c r="O426" s="8">
        <f>Table1_1[[#This Row],[Sales]]-Table1_1[[#This Row],[Cogs]]</f>
        <v>69995</v>
      </c>
      <c r="P426">
        <f>DAY(Table1_1[[#This Row],[Date]])</f>
        <v>29</v>
      </c>
      <c r="Q426" t="str">
        <f>TEXT(Table1_1[[#This Row],[Date]],"mmm")</f>
        <v>Feb</v>
      </c>
      <c r="R426">
        <f>YEAR(Table1_1[[#This Row],[Date]])</f>
        <v>2024</v>
      </c>
    </row>
    <row r="427" spans="1:18" x14ac:dyDescent="0.3">
      <c r="A427" s="3">
        <v>45352</v>
      </c>
      <c r="B427" t="s">
        <v>436</v>
      </c>
      <c r="C427" t="s">
        <v>743</v>
      </c>
      <c r="D427" t="s">
        <v>744</v>
      </c>
      <c r="E427" t="s">
        <v>747</v>
      </c>
      <c r="F427" t="s">
        <v>750</v>
      </c>
      <c r="G427" t="s">
        <v>752</v>
      </c>
      <c r="H427" t="s">
        <v>770</v>
      </c>
      <c r="I427" s="5">
        <v>0</v>
      </c>
      <c r="J427" s="7">
        <v>95047</v>
      </c>
      <c r="K427">
        <v>4</v>
      </c>
      <c r="L427" s="7">
        <v>106141</v>
      </c>
      <c r="M427" s="8">
        <f>Table1_1[[#This Row],[Unit Cost]]*Table1_1[[#This Row],[Quantity]]</f>
        <v>380188</v>
      </c>
      <c r="N427" s="8">
        <f>Table1_1[[#This Row],[Unit Price]]*Table1_1[[#This Row],[Quantity]]*(100%-Table1_1[[#This Row],[% Discount]])</f>
        <v>424564</v>
      </c>
      <c r="O427" s="8">
        <f>Table1_1[[#This Row],[Sales]]-Table1_1[[#This Row],[Cogs]]</f>
        <v>44376</v>
      </c>
      <c r="P427">
        <f>DAY(Table1_1[[#This Row],[Date]])</f>
        <v>1</v>
      </c>
      <c r="Q427" t="str">
        <f>TEXT(Table1_1[[#This Row],[Date]],"mmm")</f>
        <v>Mar</v>
      </c>
      <c r="R427">
        <f>YEAR(Table1_1[[#This Row],[Date]])</f>
        <v>2024</v>
      </c>
    </row>
    <row r="428" spans="1:18" x14ac:dyDescent="0.3">
      <c r="A428" s="3">
        <v>45353</v>
      </c>
      <c r="B428" t="s">
        <v>437</v>
      </c>
      <c r="C428" t="s">
        <v>743</v>
      </c>
      <c r="D428" t="s">
        <v>745</v>
      </c>
      <c r="E428" t="s">
        <v>746</v>
      </c>
      <c r="F428" t="s">
        <v>749</v>
      </c>
      <c r="G428" t="s">
        <v>757</v>
      </c>
      <c r="H428" t="s">
        <v>771</v>
      </c>
      <c r="I428" s="5">
        <v>0</v>
      </c>
      <c r="J428" s="7">
        <v>147288</v>
      </c>
      <c r="K428">
        <v>8</v>
      </c>
      <c r="L428" s="7">
        <v>173753</v>
      </c>
      <c r="M428" s="8">
        <f>Table1_1[[#This Row],[Unit Cost]]*Table1_1[[#This Row],[Quantity]]</f>
        <v>1178304</v>
      </c>
      <c r="N428" s="8">
        <f>Table1_1[[#This Row],[Unit Price]]*Table1_1[[#This Row],[Quantity]]*(100%-Table1_1[[#This Row],[% Discount]])</f>
        <v>1390024</v>
      </c>
      <c r="O428" s="8">
        <f>Table1_1[[#This Row],[Sales]]-Table1_1[[#This Row],[Cogs]]</f>
        <v>211720</v>
      </c>
      <c r="P428">
        <f>DAY(Table1_1[[#This Row],[Date]])</f>
        <v>2</v>
      </c>
      <c r="Q428" t="str">
        <f>TEXT(Table1_1[[#This Row],[Date]],"mmm")</f>
        <v>Mar</v>
      </c>
      <c r="R428">
        <f>YEAR(Table1_1[[#This Row],[Date]])</f>
        <v>2024</v>
      </c>
    </row>
    <row r="429" spans="1:18" x14ac:dyDescent="0.3">
      <c r="A429" s="3">
        <v>45354</v>
      </c>
      <c r="B429" t="s">
        <v>438</v>
      </c>
      <c r="C429" t="s">
        <v>742</v>
      </c>
      <c r="D429" t="s">
        <v>744</v>
      </c>
      <c r="E429" t="s">
        <v>748</v>
      </c>
      <c r="F429" t="s">
        <v>749</v>
      </c>
      <c r="G429" t="s">
        <v>754</v>
      </c>
      <c r="H429" t="s">
        <v>767</v>
      </c>
      <c r="I429" s="5">
        <v>7.0000000000000007E-2</v>
      </c>
      <c r="J429" s="7">
        <v>39395</v>
      </c>
      <c r="K429">
        <v>4</v>
      </c>
      <c r="L429" s="7">
        <v>44121</v>
      </c>
      <c r="M429" s="8">
        <f>Table1_1[[#This Row],[Unit Cost]]*Table1_1[[#This Row],[Quantity]]</f>
        <v>157580</v>
      </c>
      <c r="N429" s="8">
        <f>Table1_1[[#This Row],[Unit Price]]*Table1_1[[#This Row],[Quantity]]*(100%-Table1_1[[#This Row],[% Discount]])</f>
        <v>164130.12</v>
      </c>
      <c r="O429" s="8">
        <f>Table1_1[[#This Row],[Sales]]-Table1_1[[#This Row],[Cogs]]</f>
        <v>6550.1199999999953</v>
      </c>
      <c r="P429">
        <f>DAY(Table1_1[[#This Row],[Date]])</f>
        <v>3</v>
      </c>
      <c r="Q429" t="str">
        <f>TEXT(Table1_1[[#This Row],[Date]],"mmm")</f>
        <v>Mar</v>
      </c>
      <c r="R429">
        <f>YEAR(Table1_1[[#This Row],[Date]])</f>
        <v>2024</v>
      </c>
    </row>
    <row r="430" spans="1:18" x14ac:dyDescent="0.3">
      <c r="A430" s="3">
        <v>45355</v>
      </c>
      <c r="B430" t="s">
        <v>439</v>
      </c>
      <c r="C430" t="s">
        <v>742</v>
      </c>
      <c r="D430" t="s">
        <v>745</v>
      </c>
      <c r="E430" t="s">
        <v>747</v>
      </c>
      <c r="F430" t="s">
        <v>749</v>
      </c>
      <c r="G430" t="s">
        <v>755</v>
      </c>
      <c r="H430" t="s">
        <v>764</v>
      </c>
      <c r="I430" s="5">
        <v>0</v>
      </c>
      <c r="J430" s="7">
        <v>201708</v>
      </c>
      <c r="K430">
        <v>5</v>
      </c>
      <c r="L430" s="7">
        <v>232834</v>
      </c>
      <c r="M430" s="8">
        <f>Table1_1[[#This Row],[Unit Cost]]*Table1_1[[#This Row],[Quantity]]</f>
        <v>1008540</v>
      </c>
      <c r="N430" s="8">
        <f>Table1_1[[#This Row],[Unit Price]]*Table1_1[[#This Row],[Quantity]]*(100%-Table1_1[[#This Row],[% Discount]])</f>
        <v>1164170</v>
      </c>
      <c r="O430" s="8">
        <f>Table1_1[[#This Row],[Sales]]-Table1_1[[#This Row],[Cogs]]</f>
        <v>155630</v>
      </c>
      <c r="P430">
        <f>DAY(Table1_1[[#This Row],[Date]])</f>
        <v>4</v>
      </c>
      <c r="Q430" t="str">
        <f>TEXT(Table1_1[[#This Row],[Date]],"mmm")</f>
        <v>Mar</v>
      </c>
      <c r="R430">
        <f>YEAR(Table1_1[[#This Row],[Date]])</f>
        <v>2024</v>
      </c>
    </row>
    <row r="431" spans="1:18" x14ac:dyDescent="0.3">
      <c r="A431" s="3">
        <v>45356</v>
      </c>
      <c r="B431" t="s">
        <v>440</v>
      </c>
      <c r="C431" t="s">
        <v>743</v>
      </c>
      <c r="D431" t="s">
        <v>745</v>
      </c>
      <c r="E431" t="s">
        <v>747</v>
      </c>
      <c r="F431" t="s">
        <v>749</v>
      </c>
      <c r="G431" t="s">
        <v>753</v>
      </c>
      <c r="H431" t="s">
        <v>760</v>
      </c>
      <c r="I431" s="5">
        <v>0</v>
      </c>
      <c r="J431" s="7">
        <v>304365</v>
      </c>
      <c r="K431">
        <v>7</v>
      </c>
      <c r="L431" s="7">
        <v>338094</v>
      </c>
      <c r="M431" s="8">
        <f>Table1_1[[#This Row],[Unit Cost]]*Table1_1[[#This Row],[Quantity]]</f>
        <v>2130555</v>
      </c>
      <c r="N431" s="8">
        <f>Table1_1[[#This Row],[Unit Price]]*Table1_1[[#This Row],[Quantity]]*(100%-Table1_1[[#This Row],[% Discount]])</f>
        <v>2366658</v>
      </c>
      <c r="O431" s="8">
        <f>Table1_1[[#This Row],[Sales]]-Table1_1[[#This Row],[Cogs]]</f>
        <v>236103</v>
      </c>
      <c r="P431">
        <f>DAY(Table1_1[[#This Row],[Date]])</f>
        <v>5</v>
      </c>
      <c r="Q431" t="str">
        <f>TEXT(Table1_1[[#This Row],[Date]],"mmm")</f>
        <v>Mar</v>
      </c>
      <c r="R431">
        <f>YEAR(Table1_1[[#This Row],[Date]])</f>
        <v>2024</v>
      </c>
    </row>
    <row r="432" spans="1:18" x14ac:dyDescent="0.3">
      <c r="A432" s="3">
        <v>45357</v>
      </c>
      <c r="B432" t="s">
        <v>441</v>
      </c>
      <c r="C432" t="s">
        <v>743</v>
      </c>
      <c r="D432" t="s">
        <v>744</v>
      </c>
      <c r="E432" t="s">
        <v>748</v>
      </c>
      <c r="F432" t="s">
        <v>749</v>
      </c>
      <c r="G432" t="s">
        <v>754</v>
      </c>
      <c r="H432" t="s">
        <v>761</v>
      </c>
      <c r="I432" s="5">
        <v>0</v>
      </c>
      <c r="J432" s="7">
        <v>48651</v>
      </c>
      <c r="K432">
        <v>8</v>
      </c>
      <c r="L432" s="7">
        <v>54842</v>
      </c>
      <c r="M432" s="8">
        <f>Table1_1[[#This Row],[Unit Cost]]*Table1_1[[#This Row],[Quantity]]</f>
        <v>389208</v>
      </c>
      <c r="N432" s="8">
        <f>Table1_1[[#This Row],[Unit Price]]*Table1_1[[#This Row],[Quantity]]*(100%-Table1_1[[#This Row],[% Discount]])</f>
        <v>438736</v>
      </c>
      <c r="O432" s="8">
        <f>Table1_1[[#This Row],[Sales]]-Table1_1[[#This Row],[Cogs]]</f>
        <v>49528</v>
      </c>
      <c r="P432">
        <f>DAY(Table1_1[[#This Row],[Date]])</f>
        <v>6</v>
      </c>
      <c r="Q432" t="str">
        <f>TEXT(Table1_1[[#This Row],[Date]],"mmm")</f>
        <v>Mar</v>
      </c>
      <c r="R432">
        <f>YEAR(Table1_1[[#This Row],[Date]])</f>
        <v>2024</v>
      </c>
    </row>
    <row r="433" spans="1:18" x14ac:dyDescent="0.3">
      <c r="A433" s="3">
        <v>45358</v>
      </c>
      <c r="B433" t="s">
        <v>442</v>
      </c>
      <c r="C433" t="s">
        <v>743</v>
      </c>
      <c r="D433" t="s">
        <v>745</v>
      </c>
      <c r="E433" t="s">
        <v>746</v>
      </c>
      <c r="F433" t="s">
        <v>749</v>
      </c>
      <c r="G433" t="s">
        <v>752</v>
      </c>
      <c r="H433" t="s">
        <v>772</v>
      </c>
      <c r="I433" s="5">
        <v>0</v>
      </c>
      <c r="J433" s="7">
        <v>195031</v>
      </c>
      <c r="K433">
        <v>6</v>
      </c>
      <c r="L433" s="7">
        <v>226342</v>
      </c>
      <c r="M433" s="8">
        <f>Table1_1[[#This Row],[Unit Cost]]*Table1_1[[#This Row],[Quantity]]</f>
        <v>1170186</v>
      </c>
      <c r="N433" s="8">
        <f>Table1_1[[#This Row],[Unit Price]]*Table1_1[[#This Row],[Quantity]]*(100%-Table1_1[[#This Row],[% Discount]])</f>
        <v>1358052</v>
      </c>
      <c r="O433" s="8">
        <f>Table1_1[[#This Row],[Sales]]-Table1_1[[#This Row],[Cogs]]</f>
        <v>187866</v>
      </c>
      <c r="P433">
        <f>DAY(Table1_1[[#This Row],[Date]])</f>
        <v>7</v>
      </c>
      <c r="Q433" t="str">
        <f>TEXT(Table1_1[[#This Row],[Date]],"mmm")</f>
        <v>Mar</v>
      </c>
      <c r="R433">
        <f>YEAR(Table1_1[[#This Row],[Date]])</f>
        <v>2024</v>
      </c>
    </row>
    <row r="434" spans="1:18" x14ac:dyDescent="0.3">
      <c r="A434" s="3">
        <v>45359</v>
      </c>
      <c r="B434" t="s">
        <v>443</v>
      </c>
      <c r="C434" t="s">
        <v>743</v>
      </c>
      <c r="D434" t="s">
        <v>745</v>
      </c>
      <c r="E434" t="s">
        <v>748</v>
      </c>
      <c r="F434" t="s">
        <v>749</v>
      </c>
      <c r="G434" t="s">
        <v>757</v>
      </c>
      <c r="H434" t="s">
        <v>766</v>
      </c>
      <c r="I434" s="5">
        <v>7.0000000000000007E-2</v>
      </c>
      <c r="J434" s="7">
        <v>194934</v>
      </c>
      <c r="K434">
        <v>5</v>
      </c>
      <c r="L434" s="7">
        <v>216343</v>
      </c>
      <c r="M434" s="8">
        <f>Table1_1[[#This Row],[Unit Cost]]*Table1_1[[#This Row],[Quantity]]</f>
        <v>974670</v>
      </c>
      <c r="N434" s="8">
        <f>Table1_1[[#This Row],[Unit Price]]*Table1_1[[#This Row],[Quantity]]*(100%-Table1_1[[#This Row],[% Discount]])</f>
        <v>1005994.95</v>
      </c>
      <c r="O434" s="8">
        <f>Table1_1[[#This Row],[Sales]]-Table1_1[[#This Row],[Cogs]]</f>
        <v>31324.949999999953</v>
      </c>
      <c r="P434">
        <f>DAY(Table1_1[[#This Row],[Date]])</f>
        <v>8</v>
      </c>
      <c r="Q434" t="str">
        <f>TEXT(Table1_1[[#This Row],[Date]],"mmm")</f>
        <v>Mar</v>
      </c>
      <c r="R434">
        <f>YEAR(Table1_1[[#This Row],[Date]])</f>
        <v>2024</v>
      </c>
    </row>
    <row r="435" spans="1:18" x14ac:dyDescent="0.3">
      <c r="A435" s="3">
        <v>45360</v>
      </c>
      <c r="B435" t="s">
        <v>444</v>
      </c>
      <c r="C435" t="s">
        <v>742</v>
      </c>
      <c r="D435" t="s">
        <v>744</v>
      </c>
      <c r="E435" t="s">
        <v>746</v>
      </c>
      <c r="F435" t="s">
        <v>750</v>
      </c>
      <c r="G435" t="s">
        <v>752</v>
      </c>
      <c r="H435" t="s">
        <v>758</v>
      </c>
      <c r="I435" s="5">
        <v>0</v>
      </c>
      <c r="J435" s="7">
        <v>50226</v>
      </c>
      <c r="K435">
        <v>1</v>
      </c>
      <c r="L435" s="7">
        <v>58736</v>
      </c>
      <c r="M435" s="8">
        <f>Table1_1[[#This Row],[Unit Cost]]*Table1_1[[#This Row],[Quantity]]</f>
        <v>50226</v>
      </c>
      <c r="N435" s="8">
        <f>Table1_1[[#This Row],[Unit Price]]*Table1_1[[#This Row],[Quantity]]*(100%-Table1_1[[#This Row],[% Discount]])</f>
        <v>58736</v>
      </c>
      <c r="O435" s="8">
        <f>Table1_1[[#This Row],[Sales]]-Table1_1[[#This Row],[Cogs]]</f>
        <v>8510</v>
      </c>
      <c r="P435">
        <f>DAY(Table1_1[[#This Row],[Date]])</f>
        <v>9</v>
      </c>
      <c r="Q435" t="str">
        <f>TEXT(Table1_1[[#This Row],[Date]],"mmm")</f>
        <v>Mar</v>
      </c>
      <c r="R435">
        <f>YEAR(Table1_1[[#This Row],[Date]])</f>
        <v>2024</v>
      </c>
    </row>
    <row r="436" spans="1:18" x14ac:dyDescent="0.3">
      <c r="A436" s="3">
        <v>45361</v>
      </c>
      <c r="B436" t="s">
        <v>445</v>
      </c>
      <c r="C436" t="s">
        <v>743</v>
      </c>
      <c r="D436" t="s">
        <v>744</v>
      </c>
      <c r="E436" t="s">
        <v>746</v>
      </c>
      <c r="F436" t="s">
        <v>750</v>
      </c>
      <c r="G436" t="s">
        <v>756</v>
      </c>
      <c r="H436" t="s">
        <v>765</v>
      </c>
      <c r="I436" s="5">
        <v>0</v>
      </c>
      <c r="J436" s="7">
        <v>218638</v>
      </c>
      <c r="K436">
        <v>1</v>
      </c>
      <c r="L436" s="7">
        <v>248698</v>
      </c>
      <c r="M436" s="8">
        <f>Table1_1[[#This Row],[Unit Cost]]*Table1_1[[#This Row],[Quantity]]</f>
        <v>218638</v>
      </c>
      <c r="N436" s="8">
        <f>Table1_1[[#This Row],[Unit Price]]*Table1_1[[#This Row],[Quantity]]*(100%-Table1_1[[#This Row],[% Discount]])</f>
        <v>248698</v>
      </c>
      <c r="O436" s="8">
        <f>Table1_1[[#This Row],[Sales]]-Table1_1[[#This Row],[Cogs]]</f>
        <v>30060</v>
      </c>
      <c r="P436">
        <f>DAY(Table1_1[[#This Row],[Date]])</f>
        <v>10</v>
      </c>
      <c r="Q436" t="str">
        <f>TEXT(Table1_1[[#This Row],[Date]],"mmm")</f>
        <v>Mar</v>
      </c>
      <c r="R436">
        <f>YEAR(Table1_1[[#This Row],[Date]])</f>
        <v>2024</v>
      </c>
    </row>
    <row r="437" spans="1:18" x14ac:dyDescent="0.3">
      <c r="A437" s="3">
        <v>45362</v>
      </c>
      <c r="B437" t="s">
        <v>446</v>
      </c>
      <c r="C437" t="s">
        <v>743</v>
      </c>
      <c r="D437" t="s">
        <v>744</v>
      </c>
      <c r="E437" t="s">
        <v>748</v>
      </c>
      <c r="F437" t="s">
        <v>751</v>
      </c>
      <c r="G437" t="s">
        <v>755</v>
      </c>
      <c r="H437" t="s">
        <v>762</v>
      </c>
      <c r="I437" s="5">
        <v>0</v>
      </c>
      <c r="J437" s="7">
        <v>218996</v>
      </c>
      <c r="K437">
        <v>3</v>
      </c>
      <c r="L437" s="7">
        <v>252481</v>
      </c>
      <c r="M437" s="8">
        <f>Table1_1[[#This Row],[Unit Cost]]*Table1_1[[#This Row],[Quantity]]</f>
        <v>656988</v>
      </c>
      <c r="N437" s="8">
        <f>Table1_1[[#This Row],[Unit Price]]*Table1_1[[#This Row],[Quantity]]*(100%-Table1_1[[#This Row],[% Discount]])</f>
        <v>757443</v>
      </c>
      <c r="O437" s="8">
        <f>Table1_1[[#This Row],[Sales]]-Table1_1[[#This Row],[Cogs]]</f>
        <v>100455</v>
      </c>
      <c r="P437">
        <f>DAY(Table1_1[[#This Row],[Date]])</f>
        <v>11</v>
      </c>
      <c r="Q437" t="str">
        <f>TEXT(Table1_1[[#This Row],[Date]],"mmm")</f>
        <v>Mar</v>
      </c>
      <c r="R437">
        <f>YEAR(Table1_1[[#This Row],[Date]])</f>
        <v>2024</v>
      </c>
    </row>
    <row r="438" spans="1:18" x14ac:dyDescent="0.3">
      <c r="A438" s="3">
        <v>45363</v>
      </c>
      <c r="B438" t="s">
        <v>447</v>
      </c>
      <c r="C438" t="s">
        <v>743</v>
      </c>
      <c r="D438" t="s">
        <v>744</v>
      </c>
      <c r="E438" t="s">
        <v>747</v>
      </c>
      <c r="F438" t="s">
        <v>751</v>
      </c>
      <c r="G438" t="s">
        <v>757</v>
      </c>
      <c r="H438" t="s">
        <v>766</v>
      </c>
      <c r="I438" s="5">
        <v>0</v>
      </c>
      <c r="J438" s="7">
        <v>116397</v>
      </c>
      <c r="K438">
        <v>1</v>
      </c>
      <c r="L438" s="7">
        <v>128589</v>
      </c>
      <c r="M438" s="8">
        <f>Table1_1[[#This Row],[Unit Cost]]*Table1_1[[#This Row],[Quantity]]</f>
        <v>116397</v>
      </c>
      <c r="N438" s="8">
        <f>Table1_1[[#This Row],[Unit Price]]*Table1_1[[#This Row],[Quantity]]*(100%-Table1_1[[#This Row],[% Discount]])</f>
        <v>128589</v>
      </c>
      <c r="O438" s="8">
        <f>Table1_1[[#This Row],[Sales]]-Table1_1[[#This Row],[Cogs]]</f>
        <v>12192</v>
      </c>
      <c r="P438">
        <f>DAY(Table1_1[[#This Row],[Date]])</f>
        <v>12</v>
      </c>
      <c r="Q438" t="str">
        <f>TEXT(Table1_1[[#This Row],[Date]],"mmm")</f>
        <v>Mar</v>
      </c>
      <c r="R438">
        <f>YEAR(Table1_1[[#This Row],[Date]])</f>
        <v>2024</v>
      </c>
    </row>
    <row r="439" spans="1:18" x14ac:dyDescent="0.3">
      <c r="A439" s="3">
        <v>45364</v>
      </c>
      <c r="B439" t="s">
        <v>448</v>
      </c>
      <c r="C439" t="s">
        <v>743</v>
      </c>
      <c r="D439" t="s">
        <v>744</v>
      </c>
      <c r="E439" t="s">
        <v>746</v>
      </c>
      <c r="F439" t="s">
        <v>749</v>
      </c>
      <c r="G439" t="s">
        <v>752</v>
      </c>
      <c r="H439" t="s">
        <v>772</v>
      </c>
      <c r="I439" s="5">
        <v>0</v>
      </c>
      <c r="J439" s="7">
        <v>87672</v>
      </c>
      <c r="K439">
        <v>1</v>
      </c>
      <c r="L439" s="7">
        <v>100557</v>
      </c>
      <c r="M439" s="8">
        <f>Table1_1[[#This Row],[Unit Cost]]*Table1_1[[#This Row],[Quantity]]</f>
        <v>87672</v>
      </c>
      <c r="N439" s="8">
        <f>Table1_1[[#This Row],[Unit Price]]*Table1_1[[#This Row],[Quantity]]*(100%-Table1_1[[#This Row],[% Discount]])</f>
        <v>100557</v>
      </c>
      <c r="O439" s="8">
        <f>Table1_1[[#This Row],[Sales]]-Table1_1[[#This Row],[Cogs]]</f>
        <v>12885</v>
      </c>
      <c r="P439">
        <f>DAY(Table1_1[[#This Row],[Date]])</f>
        <v>13</v>
      </c>
      <c r="Q439" t="str">
        <f>TEXT(Table1_1[[#This Row],[Date]],"mmm")</f>
        <v>Mar</v>
      </c>
      <c r="R439">
        <f>YEAR(Table1_1[[#This Row],[Date]])</f>
        <v>2024</v>
      </c>
    </row>
    <row r="440" spans="1:18" x14ac:dyDescent="0.3">
      <c r="A440" s="3">
        <v>45365</v>
      </c>
      <c r="B440" t="s">
        <v>449</v>
      </c>
      <c r="C440" t="s">
        <v>742</v>
      </c>
      <c r="D440" t="s">
        <v>745</v>
      </c>
      <c r="E440" t="s">
        <v>748</v>
      </c>
      <c r="F440" t="s">
        <v>750</v>
      </c>
      <c r="G440" t="s">
        <v>752</v>
      </c>
      <c r="H440" t="s">
        <v>770</v>
      </c>
      <c r="I440" s="5">
        <v>0</v>
      </c>
      <c r="J440" s="7">
        <v>135628</v>
      </c>
      <c r="K440">
        <v>3</v>
      </c>
      <c r="L440" s="7">
        <v>162035</v>
      </c>
      <c r="M440" s="8">
        <f>Table1_1[[#This Row],[Unit Cost]]*Table1_1[[#This Row],[Quantity]]</f>
        <v>406884</v>
      </c>
      <c r="N440" s="8">
        <f>Table1_1[[#This Row],[Unit Price]]*Table1_1[[#This Row],[Quantity]]*(100%-Table1_1[[#This Row],[% Discount]])</f>
        <v>486105</v>
      </c>
      <c r="O440" s="8">
        <f>Table1_1[[#This Row],[Sales]]-Table1_1[[#This Row],[Cogs]]</f>
        <v>79221</v>
      </c>
      <c r="P440">
        <f>DAY(Table1_1[[#This Row],[Date]])</f>
        <v>14</v>
      </c>
      <c r="Q440" t="str">
        <f>TEXT(Table1_1[[#This Row],[Date]],"mmm")</f>
        <v>Mar</v>
      </c>
      <c r="R440">
        <f>YEAR(Table1_1[[#This Row],[Date]])</f>
        <v>2024</v>
      </c>
    </row>
    <row r="441" spans="1:18" x14ac:dyDescent="0.3">
      <c r="A441" s="3">
        <v>45366</v>
      </c>
      <c r="B441" t="s">
        <v>450</v>
      </c>
      <c r="C441" t="s">
        <v>742</v>
      </c>
      <c r="D441" t="s">
        <v>744</v>
      </c>
      <c r="E441" t="s">
        <v>746</v>
      </c>
      <c r="F441" t="s">
        <v>751</v>
      </c>
      <c r="G441" t="s">
        <v>753</v>
      </c>
      <c r="H441" t="s">
        <v>760</v>
      </c>
      <c r="I441" s="5">
        <v>0</v>
      </c>
      <c r="J441" s="7">
        <v>211312</v>
      </c>
      <c r="K441">
        <v>8</v>
      </c>
      <c r="L441" s="7">
        <v>234679</v>
      </c>
      <c r="M441" s="8">
        <f>Table1_1[[#This Row],[Unit Cost]]*Table1_1[[#This Row],[Quantity]]</f>
        <v>1690496</v>
      </c>
      <c r="N441" s="8">
        <f>Table1_1[[#This Row],[Unit Price]]*Table1_1[[#This Row],[Quantity]]*(100%-Table1_1[[#This Row],[% Discount]])</f>
        <v>1877432</v>
      </c>
      <c r="O441" s="8">
        <f>Table1_1[[#This Row],[Sales]]-Table1_1[[#This Row],[Cogs]]</f>
        <v>186936</v>
      </c>
      <c r="P441">
        <f>DAY(Table1_1[[#This Row],[Date]])</f>
        <v>15</v>
      </c>
      <c r="Q441" t="str">
        <f>TEXT(Table1_1[[#This Row],[Date]],"mmm")</f>
        <v>Mar</v>
      </c>
      <c r="R441">
        <f>YEAR(Table1_1[[#This Row],[Date]])</f>
        <v>2024</v>
      </c>
    </row>
    <row r="442" spans="1:18" x14ac:dyDescent="0.3">
      <c r="A442" s="3">
        <v>45367</v>
      </c>
      <c r="B442" t="s">
        <v>451</v>
      </c>
      <c r="C442" t="s">
        <v>742</v>
      </c>
      <c r="D442" t="s">
        <v>745</v>
      </c>
      <c r="E442" t="s">
        <v>747</v>
      </c>
      <c r="F442" t="s">
        <v>749</v>
      </c>
      <c r="G442" t="s">
        <v>757</v>
      </c>
      <c r="H442" t="s">
        <v>774</v>
      </c>
      <c r="I442" s="5">
        <v>0</v>
      </c>
      <c r="J442" s="7">
        <v>119866</v>
      </c>
      <c r="K442">
        <v>2</v>
      </c>
      <c r="L442" s="7">
        <v>142339</v>
      </c>
      <c r="M442" s="8">
        <f>Table1_1[[#This Row],[Unit Cost]]*Table1_1[[#This Row],[Quantity]]</f>
        <v>239732</v>
      </c>
      <c r="N442" s="8">
        <f>Table1_1[[#This Row],[Unit Price]]*Table1_1[[#This Row],[Quantity]]*(100%-Table1_1[[#This Row],[% Discount]])</f>
        <v>284678</v>
      </c>
      <c r="O442" s="8">
        <f>Table1_1[[#This Row],[Sales]]-Table1_1[[#This Row],[Cogs]]</f>
        <v>44946</v>
      </c>
      <c r="P442">
        <f>DAY(Table1_1[[#This Row],[Date]])</f>
        <v>16</v>
      </c>
      <c r="Q442" t="str">
        <f>TEXT(Table1_1[[#This Row],[Date]],"mmm")</f>
        <v>Mar</v>
      </c>
      <c r="R442">
        <f>YEAR(Table1_1[[#This Row],[Date]])</f>
        <v>2024</v>
      </c>
    </row>
    <row r="443" spans="1:18" x14ac:dyDescent="0.3">
      <c r="A443" s="3">
        <v>45368</v>
      </c>
      <c r="B443" t="s">
        <v>452</v>
      </c>
      <c r="C443" t="s">
        <v>742</v>
      </c>
      <c r="D443" t="s">
        <v>745</v>
      </c>
      <c r="E443" t="s">
        <v>748</v>
      </c>
      <c r="F443" t="s">
        <v>751</v>
      </c>
      <c r="G443" t="s">
        <v>756</v>
      </c>
      <c r="H443" t="s">
        <v>769</v>
      </c>
      <c r="I443" s="5">
        <v>0</v>
      </c>
      <c r="J443" s="7">
        <v>276265</v>
      </c>
      <c r="K443">
        <v>8</v>
      </c>
      <c r="L443" s="7">
        <v>307902</v>
      </c>
      <c r="M443" s="8">
        <f>Table1_1[[#This Row],[Unit Cost]]*Table1_1[[#This Row],[Quantity]]</f>
        <v>2210120</v>
      </c>
      <c r="N443" s="8">
        <f>Table1_1[[#This Row],[Unit Price]]*Table1_1[[#This Row],[Quantity]]*(100%-Table1_1[[#This Row],[% Discount]])</f>
        <v>2463216</v>
      </c>
      <c r="O443" s="8">
        <f>Table1_1[[#This Row],[Sales]]-Table1_1[[#This Row],[Cogs]]</f>
        <v>253096</v>
      </c>
      <c r="P443">
        <f>DAY(Table1_1[[#This Row],[Date]])</f>
        <v>17</v>
      </c>
      <c r="Q443" t="str">
        <f>TEXT(Table1_1[[#This Row],[Date]],"mmm")</f>
        <v>Mar</v>
      </c>
      <c r="R443">
        <f>YEAR(Table1_1[[#This Row],[Date]])</f>
        <v>2024</v>
      </c>
    </row>
    <row r="444" spans="1:18" x14ac:dyDescent="0.3">
      <c r="A444" s="3">
        <v>45369</v>
      </c>
      <c r="B444" t="s">
        <v>453</v>
      </c>
      <c r="C444" t="s">
        <v>743</v>
      </c>
      <c r="D444" t="s">
        <v>745</v>
      </c>
      <c r="E444" t="s">
        <v>746</v>
      </c>
      <c r="F444" t="s">
        <v>750</v>
      </c>
      <c r="G444" t="s">
        <v>756</v>
      </c>
      <c r="H444" t="s">
        <v>765</v>
      </c>
      <c r="I444" s="5">
        <v>0</v>
      </c>
      <c r="J444" s="7">
        <v>238339</v>
      </c>
      <c r="K444">
        <v>2</v>
      </c>
      <c r="L444" s="7">
        <v>273899</v>
      </c>
      <c r="M444" s="8">
        <f>Table1_1[[#This Row],[Unit Cost]]*Table1_1[[#This Row],[Quantity]]</f>
        <v>476678</v>
      </c>
      <c r="N444" s="8">
        <f>Table1_1[[#This Row],[Unit Price]]*Table1_1[[#This Row],[Quantity]]*(100%-Table1_1[[#This Row],[% Discount]])</f>
        <v>547798</v>
      </c>
      <c r="O444" s="8">
        <f>Table1_1[[#This Row],[Sales]]-Table1_1[[#This Row],[Cogs]]</f>
        <v>71120</v>
      </c>
      <c r="P444">
        <f>DAY(Table1_1[[#This Row],[Date]])</f>
        <v>18</v>
      </c>
      <c r="Q444" t="str">
        <f>TEXT(Table1_1[[#This Row],[Date]],"mmm")</f>
        <v>Mar</v>
      </c>
      <c r="R444">
        <f>YEAR(Table1_1[[#This Row],[Date]])</f>
        <v>2024</v>
      </c>
    </row>
    <row r="445" spans="1:18" x14ac:dyDescent="0.3">
      <c r="A445" s="3">
        <v>45370</v>
      </c>
      <c r="B445" t="s">
        <v>454</v>
      </c>
      <c r="C445" t="s">
        <v>743</v>
      </c>
      <c r="D445" t="s">
        <v>745</v>
      </c>
      <c r="E445" t="s">
        <v>746</v>
      </c>
      <c r="F445" t="s">
        <v>749</v>
      </c>
      <c r="G445" t="s">
        <v>754</v>
      </c>
      <c r="H445" t="s">
        <v>767</v>
      </c>
      <c r="I445" s="5">
        <v>0</v>
      </c>
      <c r="J445" s="7">
        <v>80086</v>
      </c>
      <c r="K445">
        <v>5</v>
      </c>
      <c r="L445" s="7">
        <v>97364</v>
      </c>
      <c r="M445" s="8">
        <f>Table1_1[[#This Row],[Unit Cost]]*Table1_1[[#This Row],[Quantity]]</f>
        <v>400430</v>
      </c>
      <c r="N445" s="8">
        <f>Table1_1[[#This Row],[Unit Price]]*Table1_1[[#This Row],[Quantity]]*(100%-Table1_1[[#This Row],[% Discount]])</f>
        <v>486820</v>
      </c>
      <c r="O445" s="8">
        <f>Table1_1[[#This Row],[Sales]]-Table1_1[[#This Row],[Cogs]]</f>
        <v>86390</v>
      </c>
      <c r="P445">
        <f>DAY(Table1_1[[#This Row],[Date]])</f>
        <v>19</v>
      </c>
      <c r="Q445" t="str">
        <f>TEXT(Table1_1[[#This Row],[Date]],"mmm")</f>
        <v>Mar</v>
      </c>
      <c r="R445">
        <f>YEAR(Table1_1[[#This Row],[Date]])</f>
        <v>2024</v>
      </c>
    </row>
    <row r="446" spans="1:18" x14ac:dyDescent="0.3">
      <c r="A446" s="3">
        <v>45371</v>
      </c>
      <c r="B446" t="s">
        <v>455</v>
      </c>
      <c r="C446" t="s">
        <v>743</v>
      </c>
      <c r="D446" t="s">
        <v>745</v>
      </c>
      <c r="E446" t="s">
        <v>747</v>
      </c>
      <c r="F446" t="s">
        <v>750</v>
      </c>
      <c r="G446" t="s">
        <v>757</v>
      </c>
      <c r="H446" t="s">
        <v>771</v>
      </c>
      <c r="I446" s="5">
        <v>0</v>
      </c>
      <c r="J446" s="7">
        <v>152157</v>
      </c>
      <c r="K446">
        <v>1</v>
      </c>
      <c r="L446" s="7">
        <v>185254</v>
      </c>
      <c r="M446" s="8">
        <f>Table1_1[[#This Row],[Unit Cost]]*Table1_1[[#This Row],[Quantity]]</f>
        <v>152157</v>
      </c>
      <c r="N446" s="8">
        <f>Table1_1[[#This Row],[Unit Price]]*Table1_1[[#This Row],[Quantity]]*(100%-Table1_1[[#This Row],[% Discount]])</f>
        <v>185254</v>
      </c>
      <c r="O446" s="8">
        <f>Table1_1[[#This Row],[Sales]]-Table1_1[[#This Row],[Cogs]]</f>
        <v>33097</v>
      </c>
      <c r="P446">
        <f>DAY(Table1_1[[#This Row],[Date]])</f>
        <v>20</v>
      </c>
      <c r="Q446" t="str">
        <f>TEXT(Table1_1[[#This Row],[Date]],"mmm")</f>
        <v>Mar</v>
      </c>
      <c r="R446">
        <f>YEAR(Table1_1[[#This Row],[Date]])</f>
        <v>2024</v>
      </c>
    </row>
    <row r="447" spans="1:18" x14ac:dyDescent="0.3">
      <c r="A447" s="3">
        <v>45372</v>
      </c>
      <c r="B447" t="s">
        <v>456</v>
      </c>
      <c r="C447" t="s">
        <v>743</v>
      </c>
      <c r="D447" t="s">
        <v>745</v>
      </c>
      <c r="E447" t="s">
        <v>746</v>
      </c>
      <c r="F447" t="s">
        <v>749</v>
      </c>
      <c r="G447" t="s">
        <v>754</v>
      </c>
      <c r="H447" t="s">
        <v>761</v>
      </c>
      <c r="I447" s="5">
        <v>0</v>
      </c>
      <c r="J447" s="7">
        <v>45879</v>
      </c>
      <c r="K447">
        <v>1</v>
      </c>
      <c r="L447" s="7">
        <v>54107</v>
      </c>
      <c r="M447" s="8">
        <f>Table1_1[[#This Row],[Unit Cost]]*Table1_1[[#This Row],[Quantity]]</f>
        <v>45879</v>
      </c>
      <c r="N447" s="8">
        <f>Table1_1[[#This Row],[Unit Price]]*Table1_1[[#This Row],[Quantity]]*(100%-Table1_1[[#This Row],[% Discount]])</f>
        <v>54107</v>
      </c>
      <c r="O447" s="8">
        <f>Table1_1[[#This Row],[Sales]]-Table1_1[[#This Row],[Cogs]]</f>
        <v>8228</v>
      </c>
      <c r="P447">
        <f>DAY(Table1_1[[#This Row],[Date]])</f>
        <v>21</v>
      </c>
      <c r="Q447" t="str">
        <f>TEXT(Table1_1[[#This Row],[Date]],"mmm")</f>
        <v>Mar</v>
      </c>
      <c r="R447">
        <f>YEAR(Table1_1[[#This Row],[Date]])</f>
        <v>2024</v>
      </c>
    </row>
    <row r="448" spans="1:18" x14ac:dyDescent="0.3">
      <c r="A448" s="3">
        <v>45373</v>
      </c>
      <c r="B448" t="s">
        <v>457</v>
      </c>
      <c r="C448" t="s">
        <v>743</v>
      </c>
      <c r="D448" t="s">
        <v>744</v>
      </c>
      <c r="E448" t="s">
        <v>748</v>
      </c>
      <c r="F448" t="s">
        <v>749</v>
      </c>
      <c r="G448" t="s">
        <v>755</v>
      </c>
      <c r="H448" t="s">
        <v>762</v>
      </c>
      <c r="I448" s="5">
        <v>0</v>
      </c>
      <c r="J448" s="7">
        <v>166300</v>
      </c>
      <c r="K448">
        <v>3</v>
      </c>
      <c r="L448" s="7">
        <v>197577</v>
      </c>
      <c r="M448" s="8">
        <f>Table1_1[[#This Row],[Unit Cost]]*Table1_1[[#This Row],[Quantity]]</f>
        <v>498900</v>
      </c>
      <c r="N448" s="8">
        <f>Table1_1[[#This Row],[Unit Price]]*Table1_1[[#This Row],[Quantity]]*(100%-Table1_1[[#This Row],[% Discount]])</f>
        <v>592731</v>
      </c>
      <c r="O448" s="8">
        <f>Table1_1[[#This Row],[Sales]]-Table1_1[[#This Row],[Cogs]]</f>
        <v>93831</v>
      </c>
      <c r="P448">
        <f>DAY(Table1_1[[#This Row],[Date]])</f>
        <v>22</v>
      </c>
      <c r="Q448" t="str">
        <f>TEXT(Table1_1[[#This Row],[Date]],"mmm")</f>
        <v>Mar</v>
      </c>
      <c r="R448">
        <f>YEAR(Table1_1[[#This Row],[Date]])</f>
        <v>2024</v>
      </c>
    </row>
    <row r="449" spans="1:18" x14ac:dyDescent="0.3">
      <c r="A449" s="3">
        <v>45374</v>
      </c>
      <c r="B449" t="s">
        <v>458</v>
      </c>
      <c r="C449" t="s">
        <v>742</v>
      </c>
      <c r="D449" t="s">
        <v>744</v>
      </c>
      <c r="E449" t="s">
        <v>748</v>
      </c>
      <c r="F449" t="s">
        <v>749</v>
      </c>
      <c r="G449" t="s">
        <v>752</v>
      </c>
      <c r="H449" t="s">
        <v>770</v>
      </c>
      <c r="I449" s="5">
        <v>0</v>
      </c>
      <c r="J449" s="7">
        <v>70650</v>
      </c>
      <c r="K449">
        <v>6</v>
      </c>
      <c r="L449" s="7">
        <v>82592</v>
      </c>
      <c r="M449" s="8">
        <f>Table1_1[[#This Row],[Unit Cost]]*Table1_1[[#This Row],[Quantity]]</f>
        <v>423900</v>
      </c>
      <c r="N449" s="8">
        <f>Table1_1[[#This Row],[Unit Price]]*Table1_1[[#This Row],[Quantity]]*(100%-Table1_1[[#This Row],[% Discount]])</f>
        <v>495552</v>
      </c>
      <c r="O449" s="8">
        <f>Table1_1[[#This Row],[Sales]]-Table1_1[[#This Row],[Cogs]]</f>
        <v>71652</v>
      </c>
      <c r="P449">
        <f>DAY(Table1_1[[#This Row],[Date]])</f>
        <v>23</v>
      </c>
      <c r="Q449" t="str">
        <f>TEXT(Table1_1[[#This Row],[Date]],"mmm")</f>
        <v>Mar</v>
      </c>
      <c r="R449">
        <f>YEAR(Table1_1[[#This Row],[Date]])</f>
        <v>2024</v>
      </c>
    </row>
    <row r="450" spans="1:18" x14ac:dyDescent="0.3">
      <c r="A450" s="3">
        <v>45375</v>
      </c>
      <c r="B450" t="s">
        <v>459</v>
      </c>
      <c r="C450" t="s">
        <v>742</v>
      </c>
      <c r="D450" t="s">
        <v>744</v>
      </c>
      <c r="E450" t="s">
        <v>747</v>
      </c>
      <c r="F450" t="s">
        <v>749</v>
      </c>
      <c r="G450" t="s">
        <v>756</v>
      </c>
      <c r="H450" t="s">
        <v>765</v>
      </c>
      <c r="I450" s="5">
        <v>0</v>
      </c>
      <c r="J450" s="7">
        <v>271787</v>
      </c>
      <c r="K450">
        <v>7</v>
      </c>
      <c r="L450" s="7">
        <v>309028</v>
      </c>
      <c r="M450" s="8">
        <f>Table1_1[[#This Row],[Unit Cost]]*Table1_1[[#This Row],[Quantity]]</f>
        <v>1902509</v>
      </c>
      <c r="N450" s="8">
        <f>Table1_1[[#This Row],[Unit Price]]*Table1_1[[#This Row],[Quantity]]*(100%-Table1_1[[#This Row],[% Discount]])</f>
        <v>2163196</v>
      </c>
      <c r="O450" s="8">
        <f>Table1_1[[#This Row],[Sales]]-Table1_1[[#This Row],[Cogs]]</f>
        <v>260687</v>
      </c>
      <c r="P450">
        <f>DAY(Table1_1[[#This Row],[Date]])</f>
        <v>24</v>
      </c>
      <c r="Q450" t="str">
        <f>TEXT(Table1_1[[#This Row],[Date]],"mmm")</f>
        <v>Mar</v>
      </c>
      <c r="R450">
        <f>YEAR(Table1_1[[#This Row],[Date]])</f>
        <v>2024</v>
      </c>
    </row>
    <row r="451" spans="1:18" x14ac:dyDescent="0.3">
      <c r="A451" s="3">
        <v>45376</v>
      </c>
      <c r="B451" t="s">
        <v>460</v>
      </c>
      <c r="C451" t="s">
        <v>742</v>
      </c>
      <c r="D451" t="s">
        <v>745</v>
      </c>
      <c r="E451" t="s">
        <v>748</v>
      </c>
      <c r="F451" t="s">
        <v>750</v>
      </c>
      <c r="G451" t="s">
        <v>756</v>
      </c>
      <c r="H451" t="s">
        <v>763</v>
      </c>
      <c r="I451" s="5">
        <v>0</v>
      </c>
      <c r="J451" s="7">
        <v>168273</v>
      </c>
      <c r="K451">
        <v>3</v>
      </c>
      <c r="L451" s="7">
        <v>200933</v>
      </c>
      <c r="M451" s="8">
        <f>Table1_1[[#This Row],[Unit Cost]]*Table1_1[[#This Row],[Quantity]]</f>
        <v>504819</v>
      </c>
      <c r="N451" s="8">
        <f>Table1_1[[#This Row],[Unit Price]]*Table1_1[[#This Row],[Quantity]]*(100%-Table1_1[[#This Row],[% Discount]])</f>
        <v>602799</v>
      </c>
      <c r="O451" s="8">
        <f>Table1_1[[#This Row],[Sales]]-Table1_1[[#This Row],[Cogs]]</f>
        <v>97980</v>
      </c>
      <c r="P451">
        <f>DAY(Table1_1[[#This Row],[Date]])</f>
        <v>25</v>
      </c>
      <c r="Q451" t="str">
        <f>TEXT(Table1_1[[#This Row],[Date]],"mmm")</f>
        <v>Mar</v>
      </c>
      <c r="R451">
        <f>YEAR(Table1_1[[#This Row],[Date]])</f>
        <v>2024</v>
      </c>
    </row>
    <row r="452" spans="1:18" x14ac:dyDescent="0.3">
      <c r="A452" s="3">
        <v>45377</v>
      </c>
      <c r="B452" t="s">
        <v>461</v>
      </c>
      <c r="C452" t="s">
        <v>742</v>
      </c>
      <c r="D452" t="s">
        <v>744</v>
      </c>
      <c r="E452" t="s">
        <v>748</v>
      </c>
      <c r="F452" t="s">
        <v>750</v>
      </c>
      <c r="G452" t="s">
        <v>755</v>
      </c>
      <c r="H452" t="s">
        <v>762</v>
      </c>
      <c r="I452" s="5">
        <v>0</v>
      </c>
      <c r="J452" s="7">
        <v>164795</v>
      </c>
      <c r="K452">
        <v>2</v>
      </c>
      <c r="L452" s="7">
        <v>183354</v>
      </c>
      <c r="M452" s="8">
        <f>Table1_1[[#This Row],[Unit Cost]]*Table1_1[[#This Row],[Quantity]]</f>
        <v>329590</v>
      </c>
      <c r="N452" s="8">
        <f>Table1_1[[#This Row],[Unit Price]]*Table1_1[[#This Row],[Quantity]]*(100%-Table1_1[[#This Row],[% Discount]])</f>
        <v>366708</v>
      </c>
      <c r="O452" s="8">
        <f>Table1_1[[#This Row],[Sales]]-Table1_1[[#This Row],[Cogs]]</f>
        <v>37118</v>
      </c>
      <c r="P452">
        <f>DAY(Table1_1[[#This Row],[Date]])</f>
        <v>26</v>
      </c>
      <c r="Q452" t="str">
        <f>TEXT(Table1_1[[#This Row],[Date]],"mmm")</f>
        <v>Mar</v>
      </c>
      <c r="R452">
        <f>YEAR(Table1_1[[#This Row],[Date]])</f>
        <v>2024</v>
      </c>
    </row>
    <row r="453" spans="1:18" x14ac:dyDescent="0.3">
      <c r="A453" s="3">
        <v>45378</v>
      </c>
      <c r="B453" t="s">
        <v>462</v>
      </c>
      <c r="C453" t="s">
        <v>743</v>
      </c>
      <c r="D453" t="s">
        <v>745</v>
      </c>
      <c r="E453" t="s">
        <v>747</v>
      </c>
      <c r="F453" t="s">
        <v>750</v>
      </c>
      <c r="G453" t="s">
        <v>757</v>
      </c>
      <c r="H453" t="s">
        <v>766</v>
      </c>
      <c r="I453" s="5">
        <v>0</v>
      </c>
      <c r="J453" s="7">
        <v>115445</v>
      </c>
      <c r="K453">
        <v>8</v>
      </c>
      <c r="L453" s="7">
        <v>128392</v>
      </c>
      <c r="M453" s="8">
        <f>Table1_1[[#This Row],[Unit Cost]]*Table1_1[[#This Row],[Quantity]]</f>
        <v>923560</v>
      </c>
      <c r="N453" s="8">
        <f>Table1_1[[#This Row],[Unit Price]]*Table1_1[[#This Row],[Quantity]]*(100%-Table1_1[[#This Row],[% Discount]])</f>
        <v>1027136</v>
      </c>
      <c r="O453" s="8">
        <f>Table1_1[[#This Row],[Sales]]-Table1_1[[#This Row],[Cogs]]</f>
        <v>103576</v>
      </c>
      <c r="P453">
        <f>DAY(Table1_1[[#This Row],[Date]])</f>
        <v>27</v>
      </c>
      <c r="Q453" t="str">
        <f>TEXT(Table1_1[[#This Row],[Date]],"mmm")</f>
        <v>Mar</v>
      </c>
      <c r="R453">
        <f>YEAR(Table1_1[[#This Row],[Date]])</f>
        <v>2024</v>
      </c>
    </row>
    <row r="454" spans="1:18" x14ac:dyDescent="0.3">
      <c r="A454" s="3">
        <v>45379</v>
      </c>
      <c r="B454" t="s">
        <v>463</v>
      </c>
      <c r="C454" t="s">
        <v>743</v>
      </c>
      <c r="D454" t="s">
        <v>744</v>
      </c>
      <c r="E454" t="s">
        <v>748</v>
      </c>
      <c r="F454" t="s">
        <v>750</v>
      </c>
      <c r="G454" t="s">
        <v>754</v>
      </c>
      <c r="H454" t="s">
        <v>761</v>
      </c>
      <c r="I454" s="5">
        <v>0</v>
      </c>
      <c r="J454" s="7">
        <v>33697</v>
      </c>
      <c r="K454">
        <v>6</v>
      </c>
      <c r="L454" s="7">
        <v>40840</v>
      </c>
      <c r="M454" s="8">
        <f>Table1_1[[#This Row],[Unit Cost]]*Table1_1[[#This Row],[Quantity]]</f>
        <v>202182</v>
      </c>
      <c r="N454" s="8">
        <f>Table1_1[[#This Row],[Unit Price]]*Table1_1[[#This Row],[Quantity]]*(100%-Table1_1[[#This Row],[% Discount]])</f>
        <v>245040</v>
      </c>
      <c r="O454" s="8">
        <f>Table1_1[[#This Row],[Sales]]-Table1_1[[#This Row],[Cogs]]</f>
        <v>42858</v>
      </c>
      <c r="P454">
        <f>DAY(Table1_1[[#This Row],[Date]])</f>
        <v>28</v>
      </c>
      <c r="Q454" t="str">
        <f>TEXT(Table1_1[[#This Row],[Date]],"mmm")</f>
        <v>Mar</v>
      </c>
      <c r="R454">
        <f>YEAR(Table1_1[[#This Row],[Date]])</f>
        <v>2024</v>
      </c>
    </row>
    <row r="455" spans="1:18" x14ac:dyDescent="0.3">
      <c r="A455" s="3">
        <v>45380</v>
      </c>
      <c r="B455" t="s">
        <v>464</v>
      </c>
      <c r="C455" t="s">
        <v>742</v>
      </c>
      <c r="D455" t="s">
        <v>745</v>
      </c>
      <c r="E455" t="s">
        <v>747</v>
      </c>
      <c r="F455" t="s">
        <v>751</v>
      </c>
      <c r="G455" t="s">
        <v>757</v>
      </c>
      <c r="H455" t="s">
        <v>766</v>
      </c>
      <c r="I455" s="5">
        <v>0</v>
      </c>
      <c r="J455" s="7">
        <v>211919</v>
      </c>
      <c r="K455">
        <v>1</v>
      </c>
      <c r="L455" s="7">
        <v>258179</v>
      </c>
      <c r="M455" s="8">
        <f>Table1_1[[#This Row],[Unit Cost]]*Table1_1[[#This Row],[Quantity]]</f>
        <v>211919</v>
      </c>
      <c r="N455" s="8">
        <f>Table1_1[[#This Row],[Unit Price]]*Table1_1[[#This Row],[Quantity]]*(100%-Table1_1[[#This Row],[% Discount]])</f>
        <v>258179</v>
      </c>
      <c r="O455" s="8">
        <f>Table1_1[[#This Row],[Sales]]-Table1_1[[#This Row],[Cogs]]</f>
        <v>46260</v>
      </c>
      <c r="P455">
        <f>DAY(Table1_1[[#This Row],[Date]])</f>
        <v>29</v>
      </c>
      <c r="Q455" t="str">
        <f>TEXT(Table1_1[[#This Row],[Date]],"mmm")</f>
        <v>Mar</v>
      </c>
      <c r="R455">
        <f>YEAR(Table1_1[[#This Row],[Date]])</f>
        <v>2024</v>
      </c>
    </row>
    <row r="456" spans="1:18" x14ac:dyDescent="0.3">
      <c r="A456" s="3">
        <v>45381</v>
      </c>
      <c r="B456" t="s">
        <v>465</v>
      </c>
      <c r="C456" t="s">
        <v>743</v>
      </c>
      <c r="D456" t="s">
        <v>744</v>
      </c>
      <c r="E456" t="s">
        <v>748</v>
      </c>
      <c r="F456" t="s">
        <v>749</v>
      </c>
      <c r="G456" t="s">
        <v>757</v>
      </c>
      <c r="H456" t="s">
        <v>771</v>
      </c>
      <c r="I456" s="5">
        <v>0</v>
      </c>
      <c r="J456" s="7">
        <v>121076</v>
      </c>
      <c r="K456">
        <v>2</v>
      </c>
      <c r="L456" s="7">
        <v>133209</v>
      </c>
      <c r="M456" s="8">
        <f>Table1_1[[#This Row],[Unit Cost]]*Table1_1[[#This Row],[Quantity]]</f>
        <v>242152</v>
      </c>
      <c r="N456" s="8">
        <f>Table1_1[[#This Row],[Unit Price]]*Table1_1[[#This Row],[Quantity]]*(100%-Table1_1[[#This Row],[% Discount]])</f>
        <v>266418</v>
      </c>
      <c r="O456" s="8">
        <f>Table1_1[[#This Row],[Sales]]-Table1_1[[#This Row],[Cogs]]</f>
        <v>24266</v>
      </c>
      <c r="P456">
        <f>DAY(Table1_1[[#This Row],[Date]])</f>
        <v>30</v>
      </c>
      <c r="Q456" t="str">
        <f>TEXT(Table1_1[[#This Row],[Date]],"mmm")</f>
        <v>Mar</v>
      </c>
      <c r="R456">
        <f>YEAR(Table1_1[[#This Row],[Date]])</f>
        <v>2024</v>
      </c>
    </row>
    <row r="457" spans="1:18" x14ac:dyDescent="0.3">
      <c r="A457" s="3">
        <v>45382</v>
      </c>
      <c r="B457" t="s">
        <v>466</v>
      </c>
      <c r="C457" t="s">
        <v>742</v>
      </c>
      <c r="D457" t="s">
        <v>745</v>
      </c>
      <c r="E457" t="s">
        <v>747</v>
      </c>
      <c r="F457" t="s">
        <v>750</v>
      </c>
      <c r="G457" t="s">
        <v>752</v>
      </c>
      <c r="H457" t="s">
        <v>758</v>
      </c>
      <c r="I457" s="5">
        <v>0</v>
      </c>
      <c r="J457" s="7">
        <v>96141</v>
      </c>
      <c r="K457">
        <v>8</v>
      </c>
      <c r="L457" s="7">
        <v>109111</v>
      </c>
      <c r="M457" s="8">
        <f>Table1_1[[#This Row],[Unit Cost]]*Table1_1[[#This Row],[Quantity]]</f>
        <v>769128</v>
      </c>
      <c r="N457" s="8">
        <f>Table1_1[[#This Row],[Unit Price]]*Table1_1[[#This Row],[Quantity]]*(100%-Table1_1[[#This Row],[% Discount]])</f>
        <v>872888</v>
      </c>
      <c r="O457" s="8">
        <f>Table1_1[[#This Row],[Sales]]-Table1_1[[#This Row],[Cogs]]</f>
        <v>103760</v>
      </c>
      <c r="P457">
        <f>DAY(Table1_1[[#This Row],[Date]])</f>
        <v>31</v>
      </c>
      <c r="Q457" t="str">
        <f>TEXT(Table1_1[[#This Row],[Date]],"mmm")</f>
        <v>Mar</v>
      </c>
      <c r="R457">
        <f>YEAR(Table1_1[[#This Row],[Date]])</f>
        <v>2024</v>
      </c>
    </row>
    <row r="458" spans="1:18" x14ac:dyDescent="0.3">
      <c r="A458" s="3">
        <v>45383</v>
      </c>
      <c r="B458" t="s">
        <v>467</v>
      </c>
      <c r="C458" t="s">
        <v>743</v>
      </c>
      <c r="D458" t="s">
        <v>744</v>
      </c>
      <c r="E458" t="s">
        <v>747</v>
      </c>
      <c r="F458" t="s">
        <v>749</v>
      </c>
      <c r="G458" t="s">
        <v>752</v>
      </c>
      <c r="H458" t="s">
        <v>758</v>
      </c>
      <c r="I458" s="5">
        <v>0</v>
      </c>
      <c r="J458" s="7">
        <v>133650</v>
      </c>
      <c r="K458">
        <v>6</v>
      </c>
      <c r="L458" s="7">
        <v>148484</v>
      </c>
      <c r="M458" s="8">
        <f>Table1_1[[#This Row],[Unit Cost]]*Table1_1[[#This Row],[Quantity]]</f>
        <v>801900</v>
      </c>
      <c r="N458" s="8">
        <f>Table1_1[[#This Row],[Unit Price]]*Table1_1[[#This Row],[Quantity]]*(100%-Table1_1[[#This Row],[% Discount]])</f>
        <v>890904</v>
      </c>
      <c r="O458" s="8">
        <f>Table1_1[[#This Row],[Sales]]-Table1_1[[#This Row],[Cogs]]</f>
        <v>89004</v>
      </c>
      <c r="P458">
        <f>DAY(Table1_1[[#This Row],[Date]])</f>
        <v>1</v>
      </c>
      <c r="Q458" t="str">
        <f>TEXT(Table1_1[[#This Row],[Date]],"mmm")</f>
        <v>Apr</v>
      </c>
      <c r="R458">
        <f>YEAR(Table1_1[[#This Row],[Date]])</f>
        <v>2024</v>
      </c>
    </row>
    <row r="459" spans="1:18" x14ac:dyDescent="0.3">
      <c r="A459" s="3">
        <v>45384</v>
      </c>
      <c r="B459" t="s">
        <v>468</v>
      </c>
      <c r="C459" t="s">
        <v>743</v>
      </c>
      <c r="D459" t="s">
        <v>744</v>
      </c>
      <c r="E459" t="s">
        <v>746</v>
      </c>
      <c r="F459" t="s">
        <v>750</v>
      </c>
      <c r="G459" t="s">
        <v>757</v>
      </c>
      <c r="H459" t="s">
        <v>771</v>
      </c>
      <c r="I459" s="5">
        <v>0</v>
      </c>
      <c r="J459" s="7">
        <v>111887</v>
      </c>
      <c r="K459">
        <v>6</v>
      </c>
      <c r="L459" s="7">
        <v>127342</v>
      </c>
      <c r="M459" s="8">
        <f>Table1_1[[#This Row],[Unit Cost]]*Table1_1[[#This Row],[Quantity]]</f>
        <v>671322</v>
      </c>
      <c r="N459" s="8">
        <f>Table1_1[[#This Row],[Unit Price]]*Table1_1[[#This Row],[Quantity]]*(100%-Table1_1[[#This Row],[% Discount]])</f>
        <v>764052</v>
      </c>
      <c r="O459" s="8">
        <f>Table1_1[[#This Row],[Sales]]-Table1_1[[#This Row],[Cogs]]</f>
        <v>92730</v>
      </c>
      <c r="P459">
        <f>DAY(Table1_1[[#This Row],[Date]])</f>
        <v>2</v>
      </c>
      <c r="Q459" t="str">
        <f>TEXT(Table1_1[[#This Row],[Date]],"mmm")</f>
        <v>Apr</v>
      </c>
      <c r="R459">
        <f>YEAR(Table1_1[[#This Row],[Date]])</f>
        <v>2024</v>
      </c>
    </row>
    <row r="460" spans="1:18" x14ac:dyDescent="0.3">
      <c r="A460" s="3">
        <v>45385</v>
      </c>
      <c r="B460" t="s">
        <v>469</v>
      </c>
      <c r="C460" t="s">
        <v>742</v>
      </c>
      <c r="D460" t="s">
        <v>745</v>
      </c>
      <c r="E460" t="s">
        <v>747</v>
      </c>
      <c r="F460" t="s">
        <v>750</v>
      </c>
      <c r="G460" t="s">
        <v>755</v>
      </c>
      <c r="H460" t="s">
        <v>762</v>
      </c>
      <c r="I460" s="5">
        <v>0</v>
      </c>
      <c r="J460" s="7">
        <v>185213</v>
      </c>
      <c r="K460">
        <v>5</v>
      </c>
      <c r="L460" s="7">
        <v>204929</v>
      </c>
      <c r="M460" s="8">
        <f>Table1_1[[#This Row],[Unit Cost]]*Table1_1[[#This Row],[Quantity]]</f>
        <v>926065</v>
      </c>
      <c r="N460" s="8">
        <f>Table1_1[[#This Row],[Unit Price]]*Table1_1[[#This Row],[Quantity]]*(100%-Table1_1[[#This Row],[% Discount]])</f>
        <v>1024645</v>
      </c>
      <c r="O460" s="8">
        <f>Table1_1[[#This Row],[Sales]]-Table1_1[[#This Row],[Cogs]]</f>
        <v>98580</v>
      </c>
      <c r="P460">
        <f>DAY(Table1_1[[#This Row],[Date]])</f>
        <v>3</v>
      </c>
      <c r="Q460" t="str">
        <f>TEXT(Table1_1[[#This Row],[Date]],"mmm")</f>
        <v>Apr</v>
      </c>
      <c r="R460">
        <f>YEAR(Table1_1[[#This Row],[Date]])</f>
        <v>2024</v>
      </c>
    </row>
    <row r="461" spans="1:18" x14ac:dyDescent="0.3">
      <c r="A461" s="3">
        <v>45386</v>
      </c>
      <c r="B461" t="s">
        <v>470</v>
      </c>
      <c r="C461" t="s">
        <v>742</v>
      </c>
      <c r="D461" t="s">
        <v>745</v>
      </c>
      <c r="E461" t="s">
        <v>747</v>
      </c>
      <c r="F461" t="s">
        <v>749</v>
      </c>
      <c r="G461" t="s">
        <v>757</v>
      </c>
      <c r="H461" t="s">
        <v>774</v>
      </c>
      <c r="I461" s="5">
        <v>0.05</v>
      </c>
      <c r="J461" s="7">
        <v>190719</v>
      </c>
      <c r="K461">
        <v>6</v>
      </c>
      <c r="L461" s="7">
        <v>214767</v>
      </c>
      <c r="M461" s="8">
        <f>Table1_1[[#This Row],[Unit Cost]]*Table1_1[[#This Row],[Quantity]]</f>
        <v>1144314</v>
      </c>
      <c r="N461" s="8">
        <f>Table1_1[[#This Row],[Unit Price]]*Table1_1[[#This Row],[Quantity]]*(100%-Table1_1[[#This Row],[% Discount]])</f>
        <v>1224171.8999999999</v>
      </c>
      <c r="O461" s="8">
        <f>Table1_1[[#This Row],[Sales]]-Table1_1[[#This Row],[Cogs]]</f>
        <v>79857.899999999907</v>
      </c>
      <c r="P461">
        <f>DAY(Table1_1[[#This Row],[Date]])</f>
        <v>4</v>
      </c>
      <c r="Q461" t="str">
        <f>TEXT(Table1_1[[#This Row],[Date]],"mmm")</f>
        <v>Apr</v>
      </c>
      <c r="R461">
        <f>YEAR(Table1_1[[#This Row],[Date]])</f>
        <v>2024</v>
      </c>
    </row>
    <row r="462" spans="1:18" x14ac:dyDescent="0.3">
      <c r="A462" s="3">
        <v>45387</v>
      </c>
      <c r="B462" t="s">
        <v>471</v>
      </c>
      <c r="C462" t="s">
        <v>743</v>
      </c>
      <c r="D462" t="s">
        <v>745</v>
      </c>
      <c r="E462" t="s">
        <v>748</v>
      </c>
      <c r="F462" t="s">
        <v>751</v>
      </c>
      <c r="G462" t="s">
        <v>754</v>
      </c>
      <c r="H462" t="s">
        <v>775</v>
      </c>
      <c r="I462" s="5">
        <v>0</v>
      </c>
      <c r="J462" s="7">
        <v>33188</v>
      </c>
      <c r="K462">
        <v>8</v>
      </c>
      <c r="L462" s="7">
        <v>37347</v>
      </c>
      <c r="M462" s="8">
        <f>Table1_1[[#This Row],[Unit Cost]]*Table1_1[[#This Row],[Quantity]]</f>
        <v>265504</v>
      </c>
      <c r="N462" s="8">
        <f>Table1_1[[#This Row],[Unit Price]]*Table1_1[[#This Row],[Quantity]]*(100%-Table1_1[[#This Row],[% Discount]])</f>
        <v>298776</v>
      </c>
      <c r="O462" s="8">
        <f>Table1_1[[#This Row],[Sales]]-Table1_1[[#This Row],[Cogs]]</f>
        <v>33272</v>
      </c>
      <c r="P462">
        <f>DAY(Table1_1[[#This Row],[Date]])</f>
        <v>5</v>
      </c>
      <c r="Q462" t="str">
        <f>TEXT(Table1_1[[#This Row],[Date]],"mmm")</f>
        <v>Apr</v>
      </c>
      <c r="R462">
        <f>YEAR(Table1_1[[#This Row],[Date]])</f>
        <v>2024</v>
      </c>
    </row>
    <row r="463" spans="1:18" x14ac:dyDescent="0.3">
      <c r="A463" s="3">
        <v>45388</v>
      </c>
      <c r="B463" t="s">
        <v>472</v>
      </c>
      <c r="C463" t="s">
        <v>742</v>
      </c>
      <c r="D463" t="s">
        <v>745</v>
      </c>
      <c r="E463" t="s">
        <v>746</v>
      </c>
      <c r="F463" t="s">
        <v>749</v>
      </c>
      <c r="G463" t="s">
        <v>756</v>
      </c>
      <c r="H463" t="s">
        <v>765</v>
      </c>
      <c r="I463" s="5">
        <v>0</v>
      </c>
      <c r="J463" s="7">
        <v>278689</v>
      </c>
      <c r="K463">
        <v>3</v>
      </c>
      <c r="L463" s="7">
        <v>321081</v>
      </c>
      <c r="M463" s="8">
        <f>Table1_1[[#This Row],[Unit Cost]]*Table1_1[[#This Row],[Quantity]]</f>
        <v>836067</v>
      </c>
      <c r="N463" s="8">
        <f>Table1_1[[#This Row],[Unit Price]]*Table1_1[[#This Row],[Quantity]]*(100%-Table1_1[[#This Row],[% Discount]])</f>
        <v>963243</v>
      </c>
      <c r="O463" s="8">
        <f>Table1_1[[#This Row],[Sales]]-Table1_1[[#This Row],[Cogs]]</f>
        <v>127176</v>
      </c>
      <c r="P463">
        <f>DAY(Table1_1[[#This Row],[Date]])</f>
        <v>6</v>
      </c>
      <c r="Q463" t="str">
        <f>TEXT(Table1_1[[#This Row],[Date]],"mmm")</f>
        <v>Apr</v>
      </c>
      <c r="R463">
        <f>YEAR(Table1_1[[#This Row],[Date]])</f>
        <v>2024</v>
      </c>
    </row>
    <row r="464" spans="1:18" x14ac:dyDescent="0.3">
      <c r="A464" s="3">
        <v>45389</v>
      </c>
      <c r="B464" t="s">
        <v>473</v>
      </c>
      <c r="C464" t="s">
        <v>742</v>
      </c>
      <c r="D464" t="s">
        <v>744</v>
      </c>
      <c r="E464" t="s">
        <v>746</v>
      </c>
      <c r="F464" t="s">
        <v>749</v>
      </c>
      <c r="G464" t="s">
        <v>753</v>
      </c>
      <c r="H464" t="s">
        <v>760</v>
      </c>
      <c r="I464" s="5">
        <v>0</v>
      </c>
      <c r="J464" s="7">
        <v>295780</v>
      </c>
      <c r="K464">
        <v>4</v>
      </c>
      <c r="L464" s="7">
        <v>339866</v>
      </c>
      <c r="M464" s="8">
        <f>Table1_1[[#This Row],[Unit Cost]]*Table1_1[[#This Row],[Quantity]]</f>
        <v>1183120</v>
      </c>
      <c r="N464" s="8">
        <f>Table1_1[[#This Row],[Unit Price]]*Table1_1[[#This Row],[Quantity]]*(100%-Table1_1[[#This Row],[% Discount]])</f>
        <v>1359464</v>
      </c>
      <c r="O464" s="8">
        <f>Table1_1[[#This Row],[Sales]]-Table1_1[[#This Row],[Cogs]]</f>
        <v>176344</v>
      </c>
      <c r="P464">
        <f>DAY(Table1_1[[#This Row],[Date]])</f>
        <v>7</v>
      </c>
      <c r="Q464" t="str">
        <f>TEXT(Table1_1[[#This Row],[Date]],"mmm")</f>
        <v>Apr</v>
      </c>
      <c r="R464">
        <f>YEAR(Table1_1[[#This Row],[Date]])</f>
        <v>2024</v>
      </c>
    </row>
    <row r="465" spans="1:18" x14ac:dyDescent="0.3">
      <c r="A465" s="3">
        <v>45390</v>
      </c>
      <c r="B465" t="s">
        <v>474</v>
      </c>
      <c r="C465" t="s">
        <v>742</v>
      </c>
      <c r="D465" t="s">
        <v>744</v>
      </c>
      <c r="E465" t="s">
        <v>748</v>
      </c>
      <c r="F465" t="s">
        <v>749</v>
      </c>
      <c r="G465" t="s">
        <v>753</v>
      </c>
      <c r="H465" t="s">
        <v>760</v>
      </c>
      <c r="I465" s="5">
        <v>0</v>
      </c>
      <c r="J465" s="7">
        <v>389983</v>
      </c>
      <c r="K465">
        <v>8</v>
      </c>
      <c r="L465" s="7">
        <v>469177</v>
      </c>
      <c r="M465" s="8">
        <f>Table1_1[[#This Row],[Unit Cost]]*Table1_1[[#This Row],[Quantity]]</f>
        <v>3119864</v>
      </c>
      <c r="N465" s="8">
        <f>Table1_1[[#This Row],[Unit Price]]*Table1_1[[#This Row],[Quantity]]*(100%-Table1_1[[#This Row],[% Discount]])</f>
        <v>3753416</v>
      </c>
      <c r="O465" s="8">
        <f>Table1_1[[#This Row],[Sales]]-Table1_1[[#This Row],[Cogs]]</f>
        <v>633552</v>
      </c>
      <c r="P465">
        <f>DAY(Table1_1[[#This Row],[Date]])</f>
        <v>8</v>
      </c>
      <c r="Q465" t="str">
        <f>TEXT(Table1_1[[#This Row],[Date]],"mmm")</f>
        <v>Apr</v>
      </c>
      <c r="R465">
        <f>YEAR(Table1_1[[#This Row],[Date]])</f>
        <v>2024</v>
      </c>
    </row>
    <row r="466" spans="1:18" x14ac:dyDescent="0.3">
      <c r="A466" s="3">
        <v>45391</v>
      </c>
      <c r="B466" t="s">
        <v>475</v>
      </c>
      <c r="C466" t="s">
        <v>743</v>
      </c>
      <c r="D466" t="s">
        <v>744</v>
      </c>
      <c r="E466" t="s">
        <v>746</v>
      </c>
      <c r="F466" t="s">
        <v>750</v>
      </c>
      <c r="G466" t="s">
        <v>756</v>
      </c>
      <c r="H466" t="s">
        <v>763</v>
      </c>
      <c r="I466" s="5">
        <v>0</v>
      </c>
      <c r="J466" s="7">
        <v>144194</v>
      </c>
      <c r="K466">
        <v>4</v>
      </c>
      <c r="L466" s="7">
        <v>171688</v>
      </c>
      <c r="M466" s="8">
        <f>Table1_1[[#This Row],[Unit Cost]]*Table1_1[[#This Row],[Quantity]]</f>
        <v>576776</v>
      </c>
      <c r="N466" s="8">
        <f>Table1_1[[#This Row],[Unit Price]]*Table1_1[[#This Row],[Quantity]]*(100%-Table1_1[[#This Row],[% Discount]])</f>
        <v>686752</v>
      </c>
      <c r="O466" s="8">
        <f>Table1_1[[#This Row],[Sales]]-Table1_1[[#This Row],[Cogs]]</f>
        <v>109976</v>
      </c>
      <c r="P466">
        <f>DAY(Table1_1[[#This Row],[Date]])</f>
        <v>9</v>
      </c>
      <c r="Q466" t="str">
        <f>TEXT(Table1_1[[#This Row],[Date]],"mmm")</f>
        <v>Apr</v>
      </c>
      <c r="R466">
        <f>YEAR(Table1_1[[#This Row],[Date]])</f>
        <v>2024</v>
      </c>
    </row>
    <row r="467" spans="1:18" x14ac:dyDescent="0.3">
      <c r="A467" s="3">
        <v>45392</v>
      </c>
      <c r="B467" t="s">
        <v>476</v>
      </c>
      <c r="C467" t="s">
        <v>742</v>
      </c>
      <c r="D467" t="s">
        <v>744</v>
      </c>
      <c r="E467" t="s">
        <v>748</v>
      </c>
      <c r="F467" t="s">
        <v>750</v>
      </c>
      <c r="G467" t="s">
        <v>756</v>
      </c>
      <c r="H467" t="s">
        <v>765</v>
      </c>
      <c r="I467" s="5">
        <v>0</v>
      </c>
      <c r="J467" s="7">
        <v>147117</v>
      </c>
      <c r="K467">
        <v>4</v>
      </c>
      <c r="L467" s="7">
        <v>170900</v>
      </c>
      <c r="M467" s="8">
        <f>Table1_1[[#This Row],[Unit Cost]]*Table1_1[[#This Row],[Quantity]]</f>
        <v>588468</v>
      </c>
      <c r="N467" s="8">
        <f>Table1_1[[#This Row],[Unit Price]]*Table1_1[[#This Row],[Quantity]]*(100%-Table1_1[[#This Row],[% Discount]])</f>
        <v>683600</v>
      </c>
      <c r="O467" s="8">
        <f>Table1_1[[#This Row],[Sales]]-Table1_1[[#This Row],[Cogs]]</f>
        <v>95132</v>
      </c>
      <c r="P467">
        <f>DAY(Table1_1[[#This Row],[Date]])</f>
        <v>10</v>
      </c>
      <c r="Q467" t="str">
        <f>TEXT(Table1_1[[#This Row],[Date]],"mmm")</f>
        <v>Apr</v>
      </c>
      <c r="R467">
        <f>YEAR(Table1_1[[#This Row],[Date]])</f>
        <v>2024</v>
      </c>
    </row>
    <row r="468" spans="1:18" x14ac:dyDescent="0.3">
      <c r="A468" s="3">
        <v>45393</v>
      </c>
      <c r="B468" t="s">
        <v>477</v>
      </c>
      <c r="C468" t="s">
        <v>743</v>
      </c>
      <c r="D468" t="s">
        <v>745</v>
      </c>
      <c r="E468" t="s">
        <v>747</v>
      </c>
      <c r="F468" t="s">
        <v>749</v>
      </c>
      <c r="G468" t="s">
        <v>755</v>
      </c>
      <c r="H468" t="s">
        <v>768</v>
      </c>
      <c r="I468" s="5">
        <v>0</v>
      </c>
      <c r="J468" s="7">
        <v>230926</v>
      </c>
      <c r="K468">
        <v>8</v>
      </c>
      <c r="L468" s="7">
        <v>262003</v>
      </c>
      <c r="M468" s="8">
        <f>Table1_1[[#This Row],[Unit Cost]]*Table1_1[[#This Row],[Quantity]]</f>
        <v>1847408</v>
      </c>
      <c r="N468" s="8">
        <f>Table1_1[[#This Row],[Unit Price]]*Table1_1[[#This Row],[Quantity]]*(100%-Table1_1[[#This Row],[% Discount]])</f>
        <v>2096024</v>
      </c>
      <c r="O468" s="8">
        <f>Table1_1[[#This Row],[Sales]]-Table1_1[[#This Row],[Cogs]]</f>
        <v>248616</v>
      </c>
      <c r="P468">
        <f>DAY(Table1_1[[#This Row],[Date]])</f>
        <v>11</v>
      </c>
      <c r="Q468" t="str">
        <f>TEXT(Table1_1[[#This Row],[Date]],"mmm")</f>
        <v>Apr</v>
      </c>
      <c r="R468">
        <f>YEAR(Table1_1[[#This Row],[Date]])</f>
        <v>2024</v>
      </c>
    </row>
    <row r="469" spans="1:18" x14ac:dyDescent="0.3">
      <c r="A469" s="3">
        <v>45394</v>
      </c>
      <c r="B469" t="s">
        <v>478</v>
      </c>
      <c r="C469" t="s">
        <v>742</v>
      </c>
      <c r="D469" t="s">
        <v>745</v>
      </c>
      <c r="E469" t="s">
        <v>748</v>
      </c>
      <c r="F469" t="s">
        <v>750</v>
      </c>
      <c r="G469" t="s">
        <v>753</v>
      </c>
      <c r="H469" t="s">
        <v>759</v>
      </c>
      <c r="I469" s="5">
        <v>0</v>
      </c>
      <c r="J469" s="7">
        <v>225046</v>
      </c>
      <c r="K469">
        <v>4</v>
      </c>
      <c r="L469" s="7">
        <v>273238</v>
      </c>
      <c r="M469" s="8">
        <f>Table1_1[[#This Row],[Unit Cost]]*Table1_1[[#This Row],[Quantity]]</f>
        <v>900184</v>
      </c>
      <c r="N469" s="8">
        <f>Table1_1[[#This Row],[Unit Price]]*Table1_1[[#This Row],[Quantity]]*(100%-Table1_1[[#This Row],[% Discount]])</f>
        <v>1092952</v>
      </c>
      <c r="O469" s="8">
        <f>Table1_1[[#This Row],[Sales]]-Table1_1[[#This Row],[Cogs]]</f>
        <v>192768</v>
      </c>
      <c r="P469">
        <f>DAY(Table1_1[[#This Row],[Date]])</f>
        <v>12</v>
      </c>
      <c r="Q469" t="str">
        <f>TEXT(Table1_1[[#This Row],[Date]],"mmm")</f>
        <v>Apr</v>
      </c>
      <c r="R469">
        <f>YEAR(Table1_1[[#This Row],[Date]])</f>
        <v>2024</v>
      </c>
    </row>
    <row r="470" spans="1:18" x14ac:dyDescent="0.3">
      <c r="A470" s="3">
        <v>45395</v>
      </c>
      <c r="B470" t="s">
        <v>479</v>
      </c>
      <c r="C470" t="s">
        <v>743</v>
      </c>
      <c r="D470" t="s">
        <v>744</v>
      </c>
      <c r="E470" t="s">
        <v>746</v>
      </c>
      <c r="F470" t="s">
        <v>750</v>
      </c>
      <c r="G470" t="s">
        <v>756</v>
      </c>
      <c r="H470" t="s">
        <v>765</v>
      </c>
      <c r="I470" s="5">
        <v>0</v>
      </c>
      <c r="J470" s="7">
        <v>297730</v>
      </c>
      <c r="K470">
        <v>1</v>
      </c>
      <c r="L470" s="7">
        <v>350377</v>
      </c>
      <c r="M470" s="8">
        <f>Table1_1[[#This Row],[Unit Cost]]*Table1_1[[#This Row],[Quantity]]</f>
        <v>297730</v>
      </c>
      <c r="N470" s="8">
        <f>Table1_1[[#This Row],[Unit Price]]*Table1_1[[#This Row],[Quantity]]*(100%-Table1_1[[#This Row],[% Discount]])</f>
        <v>350377</v>
      </c>
      <c r="O470" s="8">
        <f>Table1_1[[#This Row],[Sales]]-Table1_1[[#This Row],[Cogs]]</f>
        <v>52647</v>
      </c>
      <c r="P470">
        <f>DAY(Table1_1[[#This Row],[Date]])</f>
        <v>13</v>
      </c>
      <c r="Q470" t="str">
        <f>TEXT(Table1_1[[#This Row],[Date]],"mmm")</f>
        <v>Apr</v>
      </c>
      <c r="R470">
        <f>YEAR(Table1_1[[#This Row],[Date]])</f>
        <v>2024</v>
      </c>
    </row>
    <row r="471" spans="1:18" x14ac:dyDescent="0.3">
      <c r="A471" s="3">
        <v>45396</v>
      </c>
      <c r="B471" t="s">
        <v>480</v>
      </c>
      <c r="C471" t="s">
        <v>743</v>
      </c>
      <c r="D471" t="s">
        <v>744</v>
      </c>
      <c r="E471" t="s">
        <v>746</v>
      </c>
      <c r="F471" t="s">
        <v>749</v>
      </c>
      <c r="G471" t="s">
        <v>757</v>
      </c>
      <c r="H471" t="s">
        <v>766</v>
      </c>
      <c r="I471" s="5">
        <v>0</v>
      </c>
      <c r="J471" s="7">
        <v>141983</v>
      </c>
      <c r="K471">
        <v>5</v>
      </c>
      <c r="L471" s="7">
        <v>164619</v>
      </c>
      <c r="M471" s="8">
        <f>Table1_1[[#This Row],[Unit Cost]]*Table1_1[[#This Row],[Quantity]]</f>
        <v>709915</v>
      </c>
      <c r="N471" s="8">
        <f>Table1_1[[#This Row],[Unit Price]]*Table1_1[[#This Row],[Quantity]]*(100%-Table1_1[[#This Row],[% Discount]])</f>
        <v>823095</v>
      </c>
      <c r="O471" s="8">
        <f>Table1_1[[#This Row],[Sales]]-Table1_1[[#This Row],[Cogs]]</f>
        <v>113180</v>
      </c>
      <c r="P471">
        <f>DAY(Table1_1[[#This Row],[Date]])</f>
        <v>14</v>
      </c>
      <c r="Q471" t="str">
        <f>TEXT(Table1_1[[#This Row],[Date]],"mmm")</f>
        <v>Apr</v>
      </c>
      <c r="R471">
        <f>YEAR(Table1_1[[#This Row],[Date]])</f>
        <v>2024</v>
      </c>
    </row>
    <row r="472" spans="1:18" x14ac:dyDescent="0.3">
      <c r="A472" s="3">
        <v>45397</v>
      </c>
      <c r="B472" t="s">
        <v>481</v>
      </c>
      <c r="C472" t="s">
        <v>743</v>
      </c>
      <c r="D472" t="s">
        <v>745</v>
      </c>
      <c r="E472" t="s">
        <v>748</v>
      </c>
      <c r="F472" t="s">
        <v>751</v>
      </c>
      <c r="G472" t="s">
        <v>754</v>
      </c>
      <c r="H472" t="s">
        <v>775</v>
      </c>
      <c r="I472" s="5">
        <v>0</v>
      </c>
      <c r="J472" s="7">
        <v>98090</v>
      </c>
      <c r="K472">
        <v>6</v>
      </c>
      <c r="L472" s="7">
        <v>110187</v>
      </c>
      <c r="M472" s="8">
        <f>Table1_1[[#This Row],[Unit Cost]]*Table1_1[[#This Row],[Quantity]]</f>
        <v>588540</v>
      </c>
      <c r="N472" s="8">
        <f>Table1_1[[#This Row],[Unit Price]]*Table1_1[[#This Row],[Quantity]]*(100%-Table1_1[[#This Row],[% Discount]])</f>
        <v>661122</v>
      </c>
      <c r="O472" s="8">
        <f>Table1_1[[#This Row],[Sales]]-Table1_1[[#This Row],[Cogs]]</f>
        <v>72582</v>
      </c>
      <c r="P472">
        <f>DAY(Table1_1[[#This Row],[Date]])</f>
        <v>15</v>
      </c>
      <c r="Q472" t="str">
        <f>TEXT(Table1_1[[#This Row],[Date]],"mmm")</f>
        <v>Apr</v>
      </c>
      <c r="R472">
        <f>YEAR(Table1_1[[#This Row],[Date]])</f>
        <v>2024</v>
      </c>
    </row>
    <row r="473" spans="1:18" x14ac:dyDescent="0.3">
      <c r="A473" s="3">
        <v>45398</v>
      </c>
      <c r="B473" t="s">
        <v>482</v>
      </c>
      <c r="C473" t="s">
        <v>743</v>
      </c>
      <c r="D473" t="s">
        <v>744</v>
      </c>
      <c r="E473" t="s">
        <v>746</v>
      </c>
      <c r="F473" t="s">
        <v>750</v>
      </c>
      <c r="G473" t="s">
        <v>757</v>
      </c>
      <c r="H473" t="s">
        <v>774</v>
      </c>
      <c r="I473" s="5">
        <v>0</v>
      </c>
      <c r="J473" s="7">
        <v>238721</v>
      </c>
      <c r="K473">
        <v>3</v>
      </c>
      <c r="L473" s="7">
        <v>287098</v>
      </c>
      <c r="M473" s="8">
        <f>Table1_1[[#This Row],[Unit Cost]]*Table1_1[[#This Row],[Quantity]]</f>
        <v>716163</v>
      </c>
      <c r="N473" s="8">
        <f>Table1_1[[#This Row],[Unit Price]]*Table1_1[[#This Row],[Quantity]]*(100%-Table1_1[[#This Row],[% Discount]])</f>
        <v>861294</v>
      </c>
      <c r="O473" s="8">
        <f>Table1_1[[#This Row],[Sales]]-Table1_1[[#This Row],[Cogs]]</f>
        <v>145131</v>
      </c>
      <c r="P473">
        <f>DAY(Table1_1[[#This Row],[Date]])</f>
        <v>16</v>
      </c>
      <c r="Q473" t="str">
        <f>TEXT(Table1_1[[#This Row],[Date]],"mmm")</f>
        <v>Apr</v>
      </c>
      <c r="R473">
        <f>YEAR(Table1_1[[#This Row],[Date]])</f>
        <v>2024</v>
      </c>
    </row>
    <row r="474" spans="1:18" x14ac:dyDescent="0.3">
      <c r="A474" s="3">
        <v>45399</v>
      </c>
      <c r="B474" t="s">
        <v>483</v>
      </c>
      <c r="C474" t="s">
        <v>743</v>
      </c>
      <c r="D474" t="s">
        <v>744</v>
      </c>
      <c r="E474" t="s">
        <v>746</v>
      </c>
      <c r="F474" t="s">
        <v>750</v>
      </c>
      <c r="G474" t="s">
        <v>755</v>
      </c>
      <c r="H474" t="s">
        <v>768</v>
      </c>
      <c r="I474" s="5">
        <v>0</v>
      </c>
      <c r="J474" s="7">
        <v>100915</v>
      </c>
      <c r="K474">
        <v>2</v>
      </c>
      <c r="L474" s="7">
        <v>112084</v>
      </c>
      <c r="M474" s="8">
        <f>Table1_1[[#This Row],[Unit Cost]]*Table1_1[[#This Row],[Quantity]]</f>
        <v>201830</v>
      </c>
      <c r="N474" s="8">
        <f>Table1_1[[#This Row],[Unit Price]]*Table1_1[[#This Row],[Quantity]]*(100%-Table1_1[[#This Row],[% Discount]])</f>
        <v>224168</v>
      </c>
      <c r="O474" s="8">
        <f>Table1_1[[#This Row],[Sales]]-Table1_1[[#This Row],[Cogs]]</f>
        <v>22338</v>
      </c>
      <c r="P474">
        <f>DAY(Table1_1[[#This Row],[Date]])</f>
        <v>17</v>
      </c>
      <c r="Q474" t="str">
        <f>TEXT(Table1_1[[#This Row],[Date]],"mmm")</f>
        <v>Apr</v>
      </c>
      <c r="R474">
        <f>YEAR(Table1_1[[#This Row],[Date]])</f>
        <v>2024</v>
      </c>
    </row>
    <row r="475" spans="1:18" x14ac:dyDescent="0.3">
      <c r="A475" s="3">
        <v>45400</v>
      </c>
      <c r="B475" t="s">
        <v>484</v>
      </c>
      <c r="C475" t="s">
        <v>742</v>
      </c>
      <c r="D475" t="s">
        <v>744</v>
      </c>
      <c r="E475" t="s">
        <v>746</v>
      </c>
      <c r="F475" t="s">
        <v>749</v>
      </c>
      <c r="G475" t="s">
        <v>754</v>
      </c>
      <c r="H475" t="s">
        <v>767</v>
      </c>
      <c r="I475" s="5">
        <v>0</v>
      </c>
      <c r="J475" s="7">
        <v>46008</v>
      </c>
      <c r="K475">
        <v>2</v>
      </c>
      <c r="L475" s="7">
        <v>54059</v>
      </c>
      <c r="M475" s="8">
        <f>Table1_1[[#This Row],[Unit Cost]]*Table1_1[[#This Row],[Quantity]]</f>
        <v>92016</v>
      </c>
      <c r="N475" s="8">
        <f>Table1_1[[#This Row],[Unit Price]]*Table1_1[[#This Row],[Quantity]]*(100%-Table1_1[[#This Row],[% Discount]])</f>
        <v>108118</v>
      </c>
      <c r="O475" s="8">
        <f>Table1_1[[#This Row],[Sales]]-Table1_1[[#This Row],[Cogs]]</f>
        <v>16102</v>
      </c>
      <c r="P475">
        <f>DAY(Table1_1[[#This Row],[Date]])</f>
        <v>18</v>
      </c>
      <c r="Q475" t="str">
        <f>TEXT(Table1_1[[#This Row],[Date]],"mmm")</f>
        <v>Apr</v>
      </c>
      <c r="R475">
        <f>YEAR(Table1_1[[#This Row],[Date]])</f>
        <v>2024</v>
      </c>
    </row>
    <row r="476" spans="1:18" x14ac:dyDescent="0.3">
      <c r="A476" s="3">
        <v>45401</v>
      </c>
      <c r="B476" t="s">
        <v>485</v>
      </c>
      <c r="C476" t="s">
        <v>742</v>
      </c>
      <c r="D476" t="s">
        <v>744</v>
      </c>
      <c r="E476" t="s">
        <v>747</v>
      </c>
      <c r="F476" t="s">
        <v>750</v>
      </c>
      <c r="G476" t="s">
        <v>752</v>
      </c>
      <c r="H476" t="s">
        <v>772</v>
      </c>
      <c r="I476" s="5">
        <v>0</v>
      </c>
      <c r="J476" s="7">
        <v>123617</v>
      </c>
      <c r="K476">
        <v>6</v>
      </c>
      <c r="L476" s="7">
        <v>143768</v>
      </c>
      <c r="M476" s="8">
        <f>Table1_1[[#This Row],[Unit Cost]]*Table1_1[[#This Row],[Quantity]]</f>
        <v>741702</v>
      </c>
      <c r="N476" s="8">
        <f>Table1_1[[#This Row],[Unit Price]]*Table1_1[[#This Row],[Quantity]]*(100%-Table1_1[[#This Row],[% Discount]])</f>
        <v>862608</v>
      </c>
      <c r="O476" s="8">
        <f>Table1_1[[#This Row],[Sales]]-Table1_1[[#This Row],[Cogs]]</f>
        <v>120906</v>
      </c>
      <c r="P476">
        <f>DAY(Table1_1[[#This Row],[Date]])</f>
        <v>19</v>
      </c>
      <c r="Q476" t="str">
        <f>TEXT(Table1_1[[#This Row],[Date]],"mmm")</f>
        <v>Apr</v>
      </c>
      <c r="R476">
        <f>YEAR(Table1_1[[#This Row],[Date]])</f>
        <v>2024</v>
      </c>
    </row>
    <row r="477" spans="1:18" x14ac:dyDescent="0.3">
      <c r="A477" s="3">
        <v>45402</v>
      </c>
      <c r="B477" t="s">
        <v>486</v>
      </c>
      <c r="C477" t="s">
        <v>742</v>
      </c>
      <c r="D477" t="s">
        <v>744</v>
      </c>
      <c r="E477" t="s">
        <v>748</v>
      </c>
      <c r="F477" t="s">
        <v>750</v>
      </c>
      <c r="G477" t="s">
        <v>755</v>
      </c>
      <c r="H477" t="s">
        <v>768</v>
      </c>
      <c r="I477" s="5">
        <v>0</v>
      </c>
      <c r="J477" s="7">
        <v>225512</v>
      </c>
      <c r="K477">
        <v>5</v>
      </c>
      <c r="L477" s="7">
        <v>249139</v>
      </c>
      <c r="M477" s="8">
        <f>Table1_1[[#This Row],[Unit Cost]]*Table1_1[[#This Row],[Quantity]]</f>
        <v>1127560</v>
      </c>
      <c r="N477" s="8">
        <f>Table1_1[[#This Row],[Unit Price]]*Table1_1[[#This Row],[Quantity]]*(100%-Table1_1[[#This Row],[% Discount]])</f>
        <v>1245695</v>
      </c>
      <c r="O477" s="8">
        <f>Table1_1[[#This Row],[Sales]]-Table1_1[[#This Row],[Cogs]]</f>
        <v>118135</v>
      </c>
      <c r="P477">
        <f>DAY(Table1_1[[#This Row],[Date]])</f>
        <v>20</v>
      </c>
      <c r="Q477" t="str">
        <f>TEXT(Table1_1[[#This Row],[Date]],"mmm")</f>
        <v>Apr</v>
      </c>
      <c r="R477">
        <f>YEAR(Table1_1[[#This Row],[Date]])</f>
        <v>2024</v>
      </c>
    </row>
    <row r="478" spans="1:18" x14ac:dyDescent="0.3">
      <c r="A478" s="3">
        <v>45403</v>
      </c>
      <c r="B478" t="s">
        <v>487</v>
      </c>
      <c r="C478" t="s">
        <v>743</v>
      </c>
      <c r="D478" t="s">
        <v>744</v>
      </c>
      <c r="E478" t="s">
        <v>748</v>
      </c>
      <c r="F478" t="s">
        <v>751</v>
      </c>
      <c r="G478" t="s">
        <v>755</v>
      </c>
      <c r="H478" t="s">
        <v>764</v>
      </c>
      <c r="I478" s="5">
        <v>0</v>
      </c>
      <c r="J478" s="7">
        <v>207094</v>
      </c>
      <c r="K478">
        <v>4</v>
      </c>
      <c r="L478" s="7">
        <v>238323</v>
      </c>
      <c r="M478" s="8">
        <f>Table1_1[[#This Row],[Unit Cost]]*Table1_1[[#This Row],[Quantity]]</f>
        <v>828376</v>
      </c>
      <c r="N478" s="8">
        <f>Table1_1[[#This Row],[Unit Price]]*Table1_1[[#This Row],[Quantity]]*(100%-Table1_1[[#This Row],[% Discount]])</f>
        <v>953292</v>
      </c>
      <c r="O478" s="8">
        <f>Table1_1[[#This Row],[Sales]]-Table1_1[[#This Row],[Cogs]]</f>
        <v>124916</v>
      </c>
      <c r="P478">
        <f>DAY(Table1_1[[#This Row],[Date]])</f>
        <v>21</v>
      </c>
      <c r="Q478" t="str">
        <f>TEXT(Table1_1[[#This Row],[Date]],"mmm")</f>
        <v>Apr</v>
      </c>
      <c r="R478">
        <f>YEAR(Table1_1[[#This Row],[Date]])</f>
        <v>2024</v>
      </c>
    </row>
    <row r="479" spans="1:18" x14ac:dyDescent="0.3">
      <c r="A479" s="3">
        <v>45404</v>
      </c>
      <c r="B479" t="s">
        <v>488</v>
      </c>
      <c r="C479" t="s">
        <v>743</v>
      </c>
      <c r="D479" t="s">
        <v>744</v>
      </c>
      <c r="E479" t="s">
        <v>747</v>
      </c>
      <c r="F479" t="s">
        <v>751</v>
      </c>
      <c r="G479" t="s">
        <v>757</v>
      </c>
      <c r="H479" t="s">
        <v>766</v>
      </c>
      <c r="I479" s="5">
        <v>0</v>
      </c>
      <c r="J479" s="7">
        <v>181767</v>
      </c>
      <c r="K479">
        <v>8</v>
      </c>
      <c r="L479" s="7">
        <v>203546</v>
      </c>
      <c r="M479" s="8">
        <f>Table1_1[[#This Row],[Unit Cost]]*Table1_1[[#This Row],[Quantity]]</f>
        <v>1454136</v>
      </c>
      <c r="N479" s="8">
        <f>Table1_1[[#This Row],[Unit Price]]*Table1_1[[#This Row],[Quantity]]*(100%-Table1_1[[#This Row],[% Discount]])</f>
        <v>1628368</v>
      </c>
      <c r="O479" s="8">
        <f>Table1_1[[#This Row],[Sales]]-Table1_1[[#This Row],[Cogs]]</f>
        <v>174232</v>
      </c>
      <c r="P479">
        <f>DAY(Table1_1[[#This Row],[Date]])</f>
        <v>22</v>
      </c>
      <c r="Q479" t="str">
        <f>TEXT(Table1_1[[#This Row],[Date]],"mmm")</f>
        <v>Apr</v>
      </c>
      <c r="R479">
        <f>YEAR(Table1_1[[#This Row],[Date]])</f>
        <v>2024</v>
      </c>
    </row>
    <row r="480" spans="1:18" x14ac:dyDescent="0.3">
      <c r="A480" s="3">
        <v>45405</v>
      </c>
      <c r="B480" t="s">
        <v>489</v>
      </c>
      <c r="C480" t="s">
        <v>743</v>
      </c>
      <c r="D480" t="s">
        <v>744</v>
      </c>
      <c r="E480" t="s">
        <v>747</v>
      </c>
      <c r="F480" t="s">
        <v>750</v>
      </c>
      <c r="G480" t="s">
        <v>752</v>
      </c>
      <c r="H480" t="s">
        <v>772</v>
      </c>
      <c r="I480" s="5">
        <v>0</v>
      </c>
      <c r="J480" s="7">
        <v>134776</v>
      </c>
      <c r="K480">
        <v>3</v>
      </c>
      <c r="L480" s="7">
        <v>154719</v>
      </c>
      <c r="M480" s="8">
        <f>Table1_1[[#This Row],[Unit Cost]]*Table1_1[[#This Row],[Quantity]]</f>
        <v>404328</v>
      </c>
      <c r="N480" s="8">
        <f>Table1_1[[#This Row],[Unit Price]]*Table1_1[[#This Row],[Quantity]]*(100%-Table1_1[[#This Row],[% Discount]])</f>
        <v>464157</v>
      </c>
      <c r="O480" s="8">
        <f>Table1_1[[#This Row],[Sales]]-Table1_1[[#This Row],[Cogs]]</f>
        <v>59829</v>
      </c>
      <c r="P480">
        <f>DAY(Table1_1[[#This Row],[Date]])</f>
        <v>23</v>
      </c>
      <c r="Q480" t="str">
        <f>TEXT(Table1_1[[#This Row],[Date]],"mmm")</f>
        <v>Apr</v>
      </c>
      <c r="R480">
        <f>YEAR(Table1_1[[#This Row],[Date]])</f>
        <v>2024</v>
      </c>
    </row>
    <row r="481" spans="1:18" x14ac:dyDescent="0.3">
      <c r="A481" s="3">
        <v>45406</v>
      </c>
      <c r="B481" t="s">
        <v>490</v>
      </c>
      <c r="C481" t="s">
        <v>743</v>
      </c>
      <c r="D481" t="s">
        <v>744</v>
      </c>
      <c r="E481" t="s">
        <v>746</v>
      </c>
      <c r="F481" t="s">
        <v>750</v>
      </c>
      <c r="G481" t="s">
        <v>755</v>
      </c>
      <c r="H481" t="s">
        <v>768</v>
      </c>
      <c r="I481" s="5">
        <v>0</v>
      </c>
      <c r="J481" s="7">
        <v>148003</v>
      </c>
      <c r="K481">
        <v>8</v>
      </c>
      <c r="L481" s="7">
        <v>178787</v>
      </c>
      <c r="M481" s="8">
        <f>Table1_1[[#This Row],[Unit Cost]]*Table1_1[[#This Row],[Quantity]]</f>
        <v>1184024</v>
      </c>
      <c r="N481" s="8">
        <f>Table1_1[[#This Row],[Unit Price]]*Table1_1[[#This Row],[Quantity]]*(100%-Table1_1[[#This Row],[% Discount]])</f>
        <v>1430296</v>
      </c>
      <c r="O481" s="8">
        <f>Table1_1[[#This Row],[Sales]]-Table1_1[[#This Row],[Cogs]]</f>
        <v>246272</v>
      </c>
      <c r="P481">
        <f>DAY(Table1_1[[#This Row],[Date]])</f>
        <v>24</v>
      </c>
      <c r="Q481" t="str">
        <f>TEXT(Table1_1[[#This Row],[Date]],"mmm")</f>
        <v>Apr</v>
      </c>
      <c r="R481">
        <f>YEAR(Table1_1[[#This Row],[Date]])</f>
        <v>2024</v>
      </c>
    </row>
    <row r="482" spans="1:18" x14ac:dyDescent="0.3">
      <c r="A482" s="3">
        <v>45407</v>
      </c>
      <c r="B482" t="s">
        <v>491</v>
      </c>
      <c r="C482" t="s">
        <v>742</v>
      </c>
      <c r="D482" t="s">
        <v>745</v>
      </c>
      <c r="E482" t="s">
        <v>748</v>
      </c>
      <c r="F482" t="s">
        <v>750</v>
      </c>
      <c r="G482" t="s">
        <v>756</v>
      </c>
      <c r="H482" t="s">
        <v>769</v>
      </c>
      <c r="I482" s="5">
        <v>0</v>
      </c>
      <c r="J482" s="7">
        <v>234875</v>
      </c>
      <c r="K482">
        <v>1</v>
      </c>
      <c r="L482" s="7">
        <v>285635</v>
      </c>
      <c r="M482" s="8">
        <f>Table1_1[[#This Row],[Unit Cost]]*Table1_1[[#This Row],[Quantity]]</f>
        <v>234875</v>
      </c>
      <c r="N482" s="8">
        <f>Table1_1[[#This Row],[Unit Price]]*Table1_1[[#This Row],[Quantity]]*(100%-Table1_1[[#This Row],[% Discount]])</f>
        <v>285635</v>
      </c>
      <c r="O482" s="8">
        <f>Table1_1[[#This Row],[Sales]]-Table1_1[[#This Row],[Cogs]]</f>
        <v>50760</v>
      </c>
      <c r="P482">
        <f>DAY(Table1_1[[#This Row],[Date]])</f>
        <v>25</v>
      </c>
      <c r="Q482" t="str">
        <f>TEXT(Table1_1[[#This Row],[Date]],"mmm")</f>
        <v>Apr</v>
      </c>
      <c r="R482">
        <f>YEAR(Table1_1[[#This Row],[Date]])</f>
        <v>2024</v>
      </c>
    </row>
    <row r="483" spans="1:18" x14ac:dyDescent="0.3">
      <c r="A483" s="3">
        <v>45408</v>
      </c>
      <c r="B483" t="s">
        <v>492</v>
      </c>
      <c r="C483" t="s">
        <v>742</v>
      </c>
      <c r="D483" t="s">
        <v>744</v>
      </c>
      <c r="E483" t="s">
        <v>746</v>
      </c>
      <c r="F483" t="s">
        <v>751</v>
      </c>
      <c r="G483" t="s">
        <v>757</v>
      </c>
      <c r="H483" t="s">
        <v>774</v>
      </c>
      <c r="I483" s="5">
        <v>0</v>
      </c>
      <c r="J483" s="7">
        <v>241176</v>
      </c>
      <c r="K483">
        <v>1</v>
      </c>
      <c r="L483" s="7">
        <v>273010</v>
      </c>
      <c r="M483" s="8">
        <f>Table1_1[[#This Row],[Unit Cost]]*Table1_1[[#This Row],[Quantity]]</f>
        <v>241176</v>
      </c>
      <c r="N483" s="8">
        <f>Table1_1[[#This Row],[Unit Price]]*Table1_1[[#This Row],[Quantity]]*(100%-Table1_1[[#This Row],[% Discount]])</f>
        <v>273010</v>
      </c>
      <c r="O483" s="8">
        <f>Table1_1[[#This Row],[Sales]]-Table1_1[[#This Row],[Cogs]]</f>
        <v>31834</v>
      </c>
      <c r="P483">
        <f>DAY(Table1_1[[#This Row],[Date]])</f>
        <v>26</v>
      </c>
      <c r="Q483" t="str">
        <f>TEXT(Table1_1[[#This Row],[Date]],"mmm")</f>
        <v>Apr</v>
      </c>
      <c r="R483">
        <f>YEAR(Table1_1[[#This Row],[Date]])</f>
        <v>2024</v>
      </c>
    </row>
    <row r="484" spans="1:18" x14ac:dyDescent="0.3">
      <c r="A484" s="3">
        <v>45409</v>
      </c>
      <c r="B484" t="s">
        <v>493</v>
      </c>
      <c r="C484" t="s">
        <v>742</v>
      </c>
      <c r="D484" t="s">
        <v>745</v>
      </c>
      <c r="E484" t="s">
        <v>746</v>
      </c>
      <c r="F484" t="s">
        <v>750</v>
      </c>
      <c r="G484" t="s">
        <v>752</v>
      </c>
      <c r="H484" t="s">
        <v>770</v>
      </c>
      <c r="I484" s="5">
        <v>0</v>
      </c>
      <c r="J484" s="7">
        <v>95804</v>
      </c>
      <c r="K484">
        <v>7</v>
      </c>
      <c r="L484" s="7">
        <v>116157</v>
      </c>
      <c r="M484" s="8">
        <f>Table1_1[[#This Row],[Unit Cost]]*Table1_1[[#This Row],[Quantity]]</f>
        <v>670628</v>
      </c>
      <c r="N484" s="8">
        <f>Table1_1[[#This Row],[Unit Price]]*Table1_1[[#This Row],[Quantity]]*(100%-Table1_1[[#This Row],[% Discount]])</f>
        <v>813099</v>
      </c>
      <c r="O484" s="8">
        <f>Table1_1[[#This Row],[Sales]]-Table1_1[[#This Row],[Cogs]]</f>
        <v>142471</v>
      </c>
      <c r="P484">
        <f>DAY(Table1_1[[#This Row],[Date]])</f>
        <v>27</v>
      </c>
      <c r="Q484" t="str">
        <f>TEXT(Table1_1[[#This Row],[Date]],"mmm")</f>
        <v>Apr</v>
      </c>
      <c r="R484">
        <f>YEAR(Table1_1[[#This Row],[Date]])</f>
        <v>2024</v>
      </c>
    </row>
    <row r="485" spans="1:18" x14ac:dyDescent="0.3">
      <c r="A485" s="3">
        <v>45410</v>
      </c>
      <c r="B485" t="s">
        <v>494</v>
      </c>
      <c r="C485" t="s">
        <v>742</v>
      </c>
      <c r="D485" t="s">
        <v>745</v>
      </c>
      <c r="E485" t="s">
        <v>748</v>
      </c>
      <c r="F485" t="s">
        <v>749</v>
      </c>
      <c r="G485" t="s">
        <v>756</v>
      </c>
      <c r="H485" t="s">
        <v>769</v>
      </c>
      <c r="I485" s="5">
        <v>0</v>
      </c>
      <c r="J485" s="7">
        <v>224761</v>
      </c>
      <c r="K485">
        <v>5</v>
      </c>
      <c r="L485" s="7">
        <v>251283</v>
      </c>
      <c r="M485" s="8">
        <f>Table1_1[[#This Row],[Unit Cost]]*Table1_1[[#This Row],[Quantity]]</f>
        <v>1123805</v>
      </c>
      <c r="N485" s="8">
        <f>Table1_1[[#This Row],[Unit Price]]*Table1_1[[#This Row],[Quantity]]*(100%-Table1_1[[#This Row],[% Discount]])</f>
        <v>1256415</v>
      </c>
      <c r="O485" s="8">
        <f>Table1_1[[#This Row],[Sales]]-Table1_1[[#This Row],[Cogs]]</f>
        <v>132610</v>
      </c>
      <c r="P485">
        <f>DAY(Table1_1[[#This Row],[Date]])</f>
        <v>28</v>
      </c>
      <c r="Q485" t="str">
        <f>TEXT(Table1_1[[#This Row],[Date]],"mmm")</f>
        <v>Apr</v>
      </c>
      <c r="R485">
        <f>YEAR(Table1_1[[#This Row],[Date]])</f>
        <v>2024</v>
      </c>
    </row>
    <row r="486" spans="1:18" x14ac:dyDescent="0.3">
      <c r="A486" s="3">
        <v>45411</v>
      </c>
      <c r="B486" t="s">
        <v>495</v>
      </c>
      <c r="C486" t="s">
        <v>743</v>
      </c>
      <c r="D486" t="s">
        <v>745</v>
      </c>
      <c r="E486" t="s">
        <v>747</v>
      </c>
      <c r="F486" t="s">
        <v>750</v>
      </c>
      <c r="G486" t="s">
        <v>756</v>
      </c>
      <c r="H486" t="s">
        <v>763</v>
      </c>
      <c r="I486" s="5">
        <v>0</v>
      </c>
      <c r="J486" s="7">
        <v>221591</v>
      </c>
      <c r="K486">
        <v>3</v>
      </c>
      <c r="L486" s="7">
        <v>265587</v>
      </c>
      <c r="M486" s="8">
        <f>Table1_1[[#This Row],[Unit Cost]]*Table1_1[[#This Row],[Quantity]]</f>
        <v>664773</v>
      </c>
      <c r="N486" s="8">
        <f>Table1_1[[#This Row],[Unit Price]]*Table1_1[[#This Row],[Quantity]]*(100%-Table1_1[[#This Row],[% Discount]])</f>
        <v>796761</v>
      </c>
      <c r="O486" s="8">
        <f>Table1_1[[#This Row],[Sales]]-Table1_1[[#This Row],[Cogs]]</f>
        <v>131988</v>
      </c>
      <c r="P486">
        <f>DAY(Table1_1[[#This Row],[Date]])</f>
        <v>29</v>
      </c>
      <c r="Q486" t="str">
        <f>TEXT(Table1_1[[#This Row],[Date]],"mmm")</f>
        <v>Apr</v>
      </c>
      <c r="R486">
        <f>YEAR(Table1_1[[#This Row],[Date]])</f>
        <v>2024</v>
      </c>
    </row>
    <row r="487" spans="1:18" x14ac:dyDescent="0.3">
      <c r="A487" s="3">
        <v>45412</v>
      </c>
      <c r="B487" t="s">
        <v>496</v>
      </c>
      <c r="C487" t="s">
        <v>742</v>
      </c>
      <c r="D487" t="s">
        <v>744</v>
      </c>
      <c r="E487" t="s">
        <v>746</v>
      </c>
      <c r="F487" t="s">
        <v>749</v>
      </c>
      <c r="G487" t="s">
        <v>756</v>
      </c>
      <c r="H487" t="s">
        <v>765</v>
      </c>
      <c r="I487" s="5">
        <v>0</v>
      </c>
      <c r="J487" s="7">
        <v>143020</v>
      </c>
      <c r="K487">
        <v>1</v>
      </c>
      <c r="L487" s="7">
        <v>158926</v>
      </c>
      <c r="M487" s="8">
        <f>Table1_1[[#This Row],[Unit Cost]]*Table1_1[[#This Row],[Quantity]]</f>
        <v>143020</v>
      </c>
      <c r="N487" s="8">
        <f>Table1_1[[#This Row],[Unit Price]]*Table1_1[[#This Row],[Quantity]]*(100%-Table1_1[[#This Row],[% Discount]])</f>
        <v>158926</v>
      </c>
      <c r="O487" s="8">
        <f>Table1_1[[#This Row],[Sales]]-Table1_1[[#This Row],[Cogs]]</f>
        <v>15906</v>
      </c>
      <c r="P487">
        <f>DAY(Table1_1[[#This Row],[Date]])</f>
        <v>30</v>
      </c>
      <c r="Q487" t="str">
        <f>TEXT(Table1_1[[#This Row],[Date]],"mmm")</f>
        <v>Apr</v>
      </c>
      <c r="R487">
        <f>YEAR(Table1_1[[#This Row],[Date]])</f>
        <v>2024</v>
      </c>
    </row>
    <row r="488" spans="1:18" x14ac:dyDescent="0.3">
      <c r="A488" s="3">
        <v>45413</v>
      </c>
      <c r="B488" t="s">
        <v>497</v>
      </c>
      <c r="C488" t="s">
        <v>742</v>
      </c>
      <c r="D488" t="s">
        <v>745</v>
      </c>
      <c r="E488" t="s">
        <v>747</v>
      </c>
      <c r="F488" t="s">
        <v>751</v>
      </c>
      <c r="G488" t="s">
        <v>753</v>
      </c>
      <c r="H488" t="s">
        <v>759</v>
      </c>
      <c r="I488" s="5">
        <v>0</v>
      </c>
      <c r="J488" s="7">
        <v>138127</v>
      </c>
      <c r="K488">
        <v>4</v>
      </c>
      <c r="L488" s="7">
        <v>161166</v>
      </c>
      <c r="M488" s="8">
        <f>Table1_1[[#This Row],[Unit Cost]]*Table1_1[[#This Row],[Quantity]]</f>
        <v>552508</v>
      </c>
      <c r="N488" s="8">
        <f>Table1_1[[#This Row],[Unit Price]]*Table1_1[[#This Row],[Quantity]]*(100%-Table1_1[[#This Row],[% Discount]])</f>
        <v>644664</v>
      </c>
      <c r="O488" s="8">
        <f>Table1_1[[#This Row],[Sales]]-Table1_1[[#This Row],[Cogs]]</f>
        <v>92156</v>
      </c>
      <c r="P488">
        <f>DAY(Table1_1[[#This Row],[Date]])</f>
        <v>1</v>
      </c>
      <c r="Q488" t="str">
        <f>TEXT(Table1_1[[#This Row],[Date]],"mmm")</f>
        <v>May</v>
      </c>
      <c r="R488">
        <f>YEAR(Table1_1[[#This Row],[Date]])</f>
        <v>2024</v>
      </c>
    </row>
    <row r="489" spans="1:18" x14ac:dyDescent="0.3">
      <c r="A489" s="3">
        <v>45414</v>
      </c>
      <c r="B489" t="s">
        <v>498</v>
      </c>
      <c r="C489" t="s">
        <v>742</v>
      </c>
      <c r="D489" t="s">
        <v>744</v>
      </c>
      <c r="E489" t="s">
        <v>747</v>
      </c>
      <c r="F489" t="s">
        <v>749</v>
      </c>
      <c r="G489" t="s">
        <v>754</v>
      </c>
      <c r="H489" t="s">
        <v>767</v>
      </c>
      <c r="I489" s="5">
        <v>0</v>
      </c>
      <c r="J489" s="7">
        <v>79608</v>
      </c>
      <c r="K489">
        <v>3</v>
      </c>
      <c r="L489" s="7">
        <v>94471</v>
      </c>
      <c r="M489" s="8">
        <f>Table1_1[[#This Row],[Unit Cost]]*Table1_1[[#This Row],[Quantity]]</f>
        <v>238824</v>
      </c>
      <c r="N489" s="8">
        <f>Table1_1[[#This Row],[Unit Price]]*Table1_1[[#This Row],[Quantity]]*(100%-Table1_1[[#This Row],[% Discount]])</f>
        <v>283413</v>
      </c>
      <c r="O489" s="8">
        <f>Table1_1[[#This Row],[Sales]]-Table1_1[[#This Row],[Cogs]]</f>
        <v>44589</v>
      </c>
      <c r="P489">
        <f>DAY(Table1_1[[#This Row],[Date]])</f>
        <v>2</v>
      </c>
      <c r="Q489" t="str">
        <f>TEXT(Table1_1[[#This Row],[Date]],"mmm")</f>
        <v>May</v>
      </c>
      <c r="R489">
        <f>YEAR(Table1_1[[#This Row],[Date]])</f>
        <v>2024</v>
      </c>
    </row>
    <row r="490" spans="1:18" x14ac:dyDescent="0.3">
      <c r="A490" s="3">
        <v>45415</v>
      </c>
      <c r="B490" t="s">
        <v>499</v>
      </c>
      <c r="C490" t="s">
        <v>743</v>
      </c>
      <c r="D490" t="s">
        <v>745</v>
      </c>
      <c r="E490" t="s">
        <v>747</v>
      </c>
      <c r="F490" t="s">
        <v>751</v>
      </c>
      <c r="G490" t="s">
        <v>752</v>
      </c>
      <c r="H490" t="s">
        <v>770</v>
      </c>
      <c r="I490" s="5">
        <v>0</v>
      </c>
      <c r="J490" s="7">
        <v>136975</v>
      </c>
      <c r="K490">
        <v>7</v>
      </c>
      <c r="L490" s="7">
        <v>165550</v>
      </c>
      <c r="M490" s="8">
        <f>Table1_1[[#This Row],[Unit Cost]]*Table1_1[[#This Row],[Quantity]]</f>
        <v>958825</v>
      </c>
      <c r="N490" s="8">
        <f>Table1_1[[#This Row],[Unit Price]]*Table1_1[[#This Row],[Quantity]]*(100%-Table1_1[[#This Row],[% Discount]])</f>
        <v>1158850</v>
      </c>
      <c r="O490" s="8">
        <f>Table1_1[[#This Row],[Sales]]-Table1_1[[#This Row],[Cogs]]</f>
        <v>200025</v>
      </c>
      <c r="P490">
        <f>DAY(Table1_1[[#This Row],[Date]])</f>
        <v>3</v>
      </c>
      <c r="Q490" t="str">
        <f>TEXT(Table1_1[[#This Row],[Date]],"mmm")</f>
        <v>May</v>
      </c>
      <c r="R490">
        <f>YEAR(Table1_1[[#This Row],[Date]])</f>
        <v>2024</v>
      </c>
    </row>
    <row r="491" spans="1:18" x14ac:dyDescent="0.3">
      <c r="A491" s="3">
        <v>45416</v>
      </c>
      <c r="B491" t="s">
        <v>500</v>
      </c>
      <c r="C491" t="s">
        <v>743</v>
      </c>
      <c r="D491" t="s">
        <v>745</v>
      </c>
      <c r="E491" t="s">
        <v>746</v>
      </c>
      <c r="F491" t="s">
        <v>751</v>
      </c>
      <c r="G491" t="s">
        <v>754</v>
      </c>
      <c r="H491" t="s">
        <v>775</v>
      </c>
      <c r="I491" s="5">
        <v>0</v>
      </c>
      <c r="J491" s="7">
        <v>22348</v>
      </c>
      <c r="K491">
        <v>4</v>
      </c>
      <c r="L491" s="7">
        <v>25462</v>
      </c>
      <c r="M491" s="8">
        <f>Table1_1[[#This Row],[Unit Cost]]*Table1_1[[#This Row],[Quantity]]</f>
        <v>89392</v>
      </c>
      <c r="N491" s="8">
        <f>Table1_1[[#This Row],[Unit Price]]*Table1_1[[#This Row],[Quantity]]*(100%-Table1_1[[#This Row],[% Discount]])</f>
        <v>101848</v>
      </c>
      <c r="O491" s="8">
        <f>Table1_1[[#This Row],[Sales]]-Table1_1[[#This Row],[Cogs]]</f>
        <v>12456</v>
      </c>
      <c r="P491">
        <f>DAY(Table1_1[[#This Row],[Date]])</f>
        <v>4</v>
      </c>
      <c r="Q491" t="str">
        <f>TEXT(Table1_1[[#This Row],[Date]],"mmm")</f>
        <v>May</v>
      </c>
      <c r="R491">
        <f>YEAR(Table1_1[[#This Row],[Date]])</f>
        <v>2024</v>
      </c>
    </row>
    <row r="492" spans="1:18" x14ac:dyDescent="0.3">
      <c r="A492" s="3">
        <v>45417</v>
      </c>
      <c r="B492" t="s">
        <v>501</v>
      </c>
      <c r="C492" t="s">
        <v>743</v>
      </c>
      <c r="D492" t="s">
        <v>744</v>
      </c>
      <c r="E492" t="s">
        <v>748</v>
      </c>
      <c r="F492" t="s">
        <v>749</v>
      </c>
      <c r="G492" t="s">
        <v>753</v>
      </c>
      <c r="H492" t="s">
        <v>773</v>
      </c>
      <c r="I492" s="5">
        <v>0.08</v>
      </c>
      <c r="J492" s="7">
        <v>145159</v>
      </c>
      <c r="K492">
        <v>8</v>
      </c>
      <c r="L492" s="7">
        <v>174633</v>
      </c>
      <c r="M492" s="8">
        <f>Table1_1[[#This Row],[Unit Cost]]*Table1_1[[#This Row],[Quantity]]</f>
        <v>1161272</v>
      </c>
      <c r="N492" s="8">
        <f>Table1_1[[#This Row],[Unit Price]]*Table1_1[[#This Row],[Quantity]]*(100%-Table1_1[[#This Row],[% Discount]])</f>
        <v>1285298.8800000001</v>
      </c>
      <c r="O492" s="8">
        <f>Table1_1[[#This Row],[Sales]]-Table1_1[[#This Row],[Cogs]]</f>
        <v>124026.88000000012</v>
      </c>
      <c r="P492">
        <f>DAY(Table1_1[[#This Row],[Date]])</f>
        <v>5</v>
      </c>
      <c r="Q492" t="str">
        <f>TEXT(Table1_1[[#This Row],[Date]],"mmm")</f>
        <v>May</v>
      </c>
      <c r="R492">
        <f>YEAR(Table1_1[[#This Row],[Date]])</f>
        <v>2024</v>
      </c>
    </row>
    <row r="493" spans="1:18" x14ac:dyDescent="0.3">
      <c r="A493" s="3">
        <v>45418</v>
      </c>
      <c r="B493" t="s">
        <v>502</v>
      </c>
      <c r="C493" t="s">
        <v>743</v>
      </c>
      <c r="D493" t="s">
        <v>745</v>
      </c>
      <c r="E493" t="s">
        <v>748</v>
      </c>
      <c r="F493" t="s">
        <v>750</v>
      </c>
      <c r="G493" t="s">
        <v>753</v>
      </c>
      <c r="H493" t="s">
        <v>773</v>
      </c>
      <c r="I493" s="5">
        <v>0</v>
      </c>
      <c r="J493" s="7">
        <v>177386</v>
      </c>
      <c r="K493">
        <v>6</v>
      </c>
      <c r="L493" s="7">
        <v>211375</v>
      </c>
      <c r="M493" s="8">
        <f>Table1_1[[#This Row],[Unit Cost]]*Table1_1[[#This Row],[Quantity]]</f>
        <v>1064316</v>
      </c>
      <c r="N493" s="8">
        <f>Table1_1[[#This Row],[Unit Price]]*Table1_1[[#This Row],[Quantity]]*(100%-Table1_1[[#This Row],[% Discount]])</f>
        <v>1268250</v>
      </c>
      <c r="O493" s="8">
        <f>Table1_1[[#This Row],[Sales]]-Table1_1[[#This Row],[Cogs]]</f>
        <v>203934</v>
      </c>
      <c r="P493">
        <f>DAY(Table1_1[[#This Row],[Date]])</f>
        <v>6</v>
      </c>
      <c r="Q493" t="str">
        <f>TEXT(Table1_1[[#This Row],[Date]],"mmm")</f>
        <v>May</v>
      </c>
      <c r="R493">
        <f>YEAR(Table1_1[[#This Row],[Date]])</f>
        <v>2024</v>
      </c>
    </row>
    <row r="494" spans="1:18" x14ac:dyDescent="0.3">
      <c r="A494" s="3">
        <v>45419</v>
      </c>
      <c r="B494" t="s">
        <v>503</v>
      </c>
      <c r="C494" t="s">
        <v>742</v>
      </c>
      <c r="D494" t="s">
        <v>744</v>
      </c>
      <c r="E494" t="s">
        <v>747</v>
      </c>
      <c r="F494" t="s">
        <v>749</v>
      </c>
      <c r="G494" t="s">
        <v>753</v>
      </c>
      <c r="H494" t="s">
        <v>760</v>
      </c>
      <c r="I494" s="5">
        <v>0</v>
      </c>
      <c r="J494" s="7">
        <v>222582</v>
      </c>
      <c r="K494">
        <v>3</v>
      </c>
      <c r="L494" s="7">
        <v>247226</v>
      </c>
      <c r="M494" s="8">
        <f>Table1_1[[#This Row],[Unit Cost]]*Table1_1[[#This Row],[Quantity]]</f>
        <v>667746</v>
      </c>
      <c r="N494" s="8">
        <f>Table1_1[[#This Row],[Unit Price]]*Table1_1[[#This Row],[Quantity]]*(100%-Table1_1[[#This Row],[% Discount]])</f>
        <v>741678</v>
      </c>
      <c r="O494" s="8">
        <f>Table1_1[[#This Row],[Sales]]-Table1_1[[#This Row],[Cogs]]</f>
        <v>73932</v>
      </c>
      <c r="P494">
        <f>DAY(Table1_1[[#This Row],[Date]])</f>
        <v>7</v>
      </c>
      <c r="Q494" t="str">
        <f>TEXT(Table1_1[[#This Row],[Date]],"mmm")</f>
        <v>May</v>
      </c>
      <c r="R494">
        <f>YEAR(Table1_1[[#This Row],[Date]])</f>
        <v>2024</v>
      </c>
    </row>
    <row r="495" spans="1:18" x14ac:dyDescent="0.3">
      <c r="A495" s="3">
        <v>45420</v>
      </c>
      <c r="B495" t="s">
        <v>504</v>
      </c>
      <c r="C495" t="s">
        <v>742</v>
      </c>
      <c r="D495" t="s">
        <v>745</v>
      </c>
      <c r="E495" t="s">
        <v>747</v>
      </c>
      <c r="F495" t="s">
        <v>750</v>
      </c>
      <c r="G495" t="s">
        <v>757</v>
      </c>
      <c r="H495" t="s">
        <v>771</v>
      </c>
      <c r="I495" s="5">
        <v>0</v>
      </c>
      <c r="J495" s="7">
        <v>110036</v>
      </c>
      <c r="K495">
        <v>5</v>
      </c>
      <c r="L495" s="7">
        <v>125899</v>
      </c>
      <c r="M495" s="8">
        <f>Table1_1[[#This Row],[Unit Cost]]*Table1_1[[#This Row],[Quantity]]</f>
        <v>550180</v>
      </c>
      <c r="N495" s="8">
        <f>Table1_1[[#This Row],[Unit Price]]*Table1_1[[#This Row],[Quantity]]*(100%-Table1_1[[#This Row],[% Discount]])</f>
        <v>629495</v>
      </c>
      <c r="O495" s="8">
        <f>Table1_1[[#This Row],[Sales]]-Table1_1[[#This Row],[Cogs]]</f>
        <v>79315</v>
      </c>
      <c r="P495">
        <f>DAY(Table1_1[[#This Row],[Date]])</f>
        <v>8</v>
      </c>
      <c r="Q495" t="str">
        <f>TEXT(Table1_1[[#This Row],[Date]],"mmm")</f>
        <v>May</v>
      </c>
      <c r="R495">
        <f>YEAR(Table1_1[[#This Row],[Date]])</f>
        <v>2024</v>
      </c>
    </row>
    <row r="496" spans="1:18" x14ac:dyDescent="0.3">
      <c r="A496" s="3">
        <v>45421</v>
      </c>
      <c r="B496" t="s">
        <v>505</v>
      </c>
      <c r="C496" t="s">
        <v>742</v>
      </c>
      <c r="D496" t="s">
        <v>745</v>
      </c>
      <c r="E496" t="s">
        <v>748</v>
      </c>
      <c r="F496" t="s">
        <v>750</v>
      </c>
      <c r="G496" t="s">
        <v>753</v>
      </c>
      <c r="H496" t="s">
        <v>773</v>
      </c>
      <c r="I496" s="5">
        <v>0</v>
      </c>
      <c r="J496" s="7">
        <v>313797</v>
      </c>
      <c r="K496">
        <v>2</v>
      </c>
      <c r="L496" s="7">
        <v>368863</v>
      </c>
      <c r="M496" s="8">
        <f>Table1_1[[#This Row],[Unit Cost]]*Table1_1[[#This Row],[Quantity]]</f>
        <v>627594</v>
      </c>
      <c r="N496" s="8">
        <f>Table1_1[[#This Row],[Unit Price]]*Table1_1[[#This Row],[Quantity]]*(100%-Table1_1[[#This Row],[% Discount]])</f>
        <v>737726</v>
      </c>
      <c r="O496" s="8">
        <f>Table1_1[[#This Row],[Sales]]-Table1_1[[#This Row],[Cogs]]</f>
        <v>110132</v>
      </c>
      <c r="P496">
        <f>DAY(Table1_1[[#This Row],[Date]])</f>
        <v>9</v>
      </c>
      <c r="Q496" t="str">
        <f>TEXT(Table1_1[[#This Row],[Date]],"mmm")</f>
        <v>May</v>
      </c>
      <c r="R496">
        <f>YEAR(Table1_1[[#This Row],[Date]])</f>
        <v>2024</v>
      </c>
    </row>
    <row r="497" spans="1:18" x14ac:dyDescent="0.3">
      <c r="A497" s="3">
        <v>45422</v>
      </c>
      <c r="B497" t="s">
        <v>506</v>
      </c>
      <c r="C497" t="s">
        <v>743</v>
      </c>
      <c r="D497" t="s">
        <v>744</v>
      </c>
      <c r="E497" t="s">
        <v>747</v>
      </c>
      <c r="F497" t="s">
        <v>749</v>
      </c>
      <c r="G497" t="s">
        <v>756</v>
      </c>
      <c r="H497" t="s">
        <v>763</v>
      </c>
      <c r="I497" s="5">
        <v>0</v>
      </c>
      <c r="J497" s="7">
        <v>225799</v>
      </c>
      <c r="K497">
        <v>4</v>
      </c>
      <c r="L497" s="7">
        <v>269833</v>
      </c>
      <c r="M497" s="8">
        <f>Table1_1[[#This Row],[Unit Cost]]*Table1_1[[#This Row],[Quantity]]</f>
        <v>903196</v>
      </c>
      <c r="N497" s="8">
        <f>Table1_1[[#This Row],[Unit Price]]*Table1_1[[#This Row],[Quantity]]*(100%-Table1_1[[#This Row],[% Discount]])</f>
        <v>1079332</v>
      </c>
      <c r="O497" s="8">
        <f>Table1_1[[#This Row],[Sales]]-Table1_1[[#This Row],[Cogs]]</f>
        <v>176136</v>
      </c>
      <c r="P497">
        <f>DAY(Table1_1[[#This Row],[Date]])</f>
        <v>10</v>
      </c>
      <c r="Q497" t="str">
        <f>TEXT(Table1_1[[#This Row],[Date]],"mmm")</f>
        <v>May</v>
      </c>
      <c r="R497">
        <f>YEAR(Table1_1[[#This Row],[Date]])</f>
        <v>2024</v>
      </c>
    </row>
    <row r="498" spans="1:18" x14ac:dyDescent="0.3">
      <c r="A498" s="3">
        <v>45423</v>
      </c>
      <c r="B498" t="s">
        <v>507</v>
      </c>
      <c r="C498" t="s">
        <v>742</v>
      </c>
      <c r="D498" t="s">
        <v>744</v>
      </c>
      <c r="E498" t="s">
        <v>746</v>
      </c>
      <c r="F498" t="s">
        <v>749</v>
      </c>
      <c r="G498" t="s">
        <v>754</v>
      </c>
      <c r="H498" t="s">
        <v>767</v>
      </c>
      <c r="I498" s="5">
        <v>0</v>
      </c>
      <c r="J498" s="7">
        <v>89184</v>
      </c>
      <c r="K498">
        <v>4</v>
      </c>
      <c r="L498" s="7">
        <v>105099</v>
      </c>
      <c r="M498" s="8">
        <f>Table1_1[[#This Row],[Unit Cost]]*Table1_1[[#This Row],[Quantity]]</f>
        <v>356736</v>
      </c>
      <c r="N498" s="8">
        <f>Table1_1[[#This Row],[Unit Price]]*Table1_1[[#This Row],[Quantity]]*(100%-Table1_1[[#This Row],[% Discount]])</f>
        <v>420396</v>
      </c>
      <c r="O498" s="8">
        <f>Table1_1[[#This Row],[Sales]]-Table1_1[[#This Row],[Cogs]]</f>
        <v>63660</v>
      </c>
      <c r="P498">
        <f>DAY(Table1_1[[#This Row],[Date]])</f>
        <v>11</v>
      </c>
      <c r="Q498" t="str">
        <f>TEXT(Table1_1[[#This Row],[Date]],"mmm")</f>
        <v>May</v>
      </c>
      <c r="R498">
        <f>YEAR(Table1_1[[#This Row],[Date]])</f>
        <v>2024</v>
      </c>
    </row>
    <row r="499" spans="1:18" x14ac:dyDescent="0.3">
      <c r="A499" s="3">
        <v>45424</v>
      </c>
      <c r="B499" t="s">
        <v>508</v>
      </c>
      <c r="C499" t="s">
        <v>743</v>
      </c>
      <c r="D499" t="s">
        <v>744</v>
      </c>
      <c r="E499" t="s">
        <v>747</v>
      </c>
      <c r="F499" t="s">
        <v>749</v>
      </c>
      <c r="G499" t="s">
        <v>754</v>
      </c>
      <c r="H499" t="s">
        <v>775</v>
      </c>
      <c r="I499" s="5">
        <v>0</v>
      </c>
      <c r="J499" s="7">
        <v>95197</v>
      </c>
      <c r="K499">
        <v>2</v>
      </c>
      <c r="L499" s="7">
        <v>109516</v>
      </c>
      <c r="M499" s="8">
        <f>Table1_1[[#This Row],[Unit Cost]]*Table1_1[[#This Row],[Quantity]]</f>
        <v>190394</v>
      </c>
      <c r="N499" s="8">
        <f>Table1_1[[#This Row],[Unit Price]]*Table1_1[[#This Row],[Quantity]]*(100%-Table1_1[[#This Row],[% Discount]])</f>
        <v>219032</v>
      </c>
      <c r="O499" s="8">
        <f>Table1_1[[#This Row],[Sales]]-Table1_1[[#This Row],[Cogs]]</f>
        <v>28638</v>
      </c>
      <c r="P499">
        <f>DAY(Table1_1[[#This Row],[Date]])</f>
        <v>12</v>
      </c>
      <c r="Q499" t="str">
        <f>TEXT(Table1_1[[#This Row],[Date]],"mmm")</f>
        <v>May</v>
      </c>
      <c r="R499">
        <f>YEAR(Table1_1[[#This Row],[Date]])</f>
        <v>2024</v>
      </c>
    </row>
    <row r="500" spans="1:18" x14ac:dyDescent="0.3">
      <c r="A500" s="3">
        <v>45425</v>
      </c>
      <c r="B500" t="s">
        <v>509</v>
      </c>
      <c r="C500" t="s">
        <v>743</v>
      </c>
      <c r="D500" t="s">
        <v>744</v>
      </c>
      <c r="E500" t="s">
        <v>746</v>
      </c>
      <c r="F500" t="s">
        <v>750</v>
      </c>
      <c r="G500" t="s">
        <v>757</v>
      </c>
      <c r="H500" t="s">
        <v>766</v>
      </c>
      <c r="I500" s="5">
        <v>0</v>
      </c>
      <c r="J500" s="7">
        <v>85527</v>
      </c>
      <c r="K500">
        <v>5</v>
      </c>
      <c r="L500" s="7">
        <v>97765</v>
      </c>
      <c r="M500" s="8">
        <f>Table1_1[[#This Row],[Unit Cost]]*Table1_1[[#This Row],[Quantity]]</f>
        <v>427635</v>
      </c>
      <c r="N500" s="8">
        <f>Table1_1[[#This Row],[Unit Price]]*Table1_1[[#This Row],[Quantity]]*(100%-Table1_1[[#This Row],[% Discount]])</f>
        <v>488825</v>
      </c>
      <c r="O500" s="8">
        <f>Table1_1[[#This Row],[Sales]]-Table1_1[[#This Row],[Cogs]]</f>
        <v>61190</v>
      </c>
      <c r="P500">
        <f>DAY(Table1_1[[#This Row],[Date]])</f>
        <v>13</v>
      </c>
      <c r="Q500" t="str">
        <f>TEXT(Table1_1[[#This Row],[Date]],"mmm")</f>
        <v>May</v>
      </c>
      <c r="R500">
        <f>YEAR(Table1_1[[#This Row],[Date]])</f>
        <v>2024</v>
      </c>
    </row>
    <row r="501" spans="1:18" x14ac:dyDescent="0.3">
      <c r="A501" s="3">
        <v>45426</v>
      </c>
      <c r="B501" t="s">
        <v>510</v>
      </c>
      <c r="C501" t="s">
        <v>742</v>
      </c>
      <c r="D501" t="s">
        <v>744</v>
      </c>
      <c r="E501" t="s">
        <v>747</v>
      </c>
      <c r="F501" t="s">
        <v>749</v>
      </c>
      <c r="G501" t="s">
        <v>752</v>
      </c>
      <c r="H501" t="s">
        <v>770</v>
      </c>
      <c r="I501" s="5">
        <v>0</v>
      </c>
      <c r="J501" s="7">
        <v>145765</v>
      </c>
      <c r="K501">
        <v>4</v>
      </c>
      <c r="L501" s="7">
        <v>167407</v>
      </c>
      <c r="M501" s="8">
        <f>Table1_1[[#This Row],[Unit Cost]]*Table1_1[[#This Row],[Quantity]]</f>
        <v>583060</v>
      </c>
      <c r="N501" s="8">
        <f>Table1_1[[#This Row],[Unit Price]]*Table1_1[[#This Row],[Quantity]]*(100%-Table1_1[[#This Row],[% Discount]])</f>
        <v>669628</v>
      </c>
      <c r="O501" s="8">
        <f>Table1_1[[#This Row],[Sales]]-Table1_1[[#This Row],[Cogs]]</f>
        <v>86568</v>
      </c>
      <c r="P501">
        <f>DAY(Table1_1[[#This Row],[Date]])</f>
        <v>14</v>
      </c>
      <c r="Q501" t="str">
        <f>TEXT(Table1_1[[#This Row],[Date]],"mmm")</f>
        <v>May</v>
      </c>
      <c r="R501">
        <f>YEAR(Table1_1[[#This Row],[Date]])</f>
        <v>2024</v>
      </c>
    </row>
    <row r="502" spans="1:18" x14ac:dyDescent="0.3">
      <c r="A502" s="3">
        <v>45427</v>
      </c>
      <c r="B502" t="s">
        <v>511</v>
      </c>
      <c r="C502" t="s">
        <v>742</v>
      </c>
      <c r="D502" t="s">
        <v>745</v>
      </c>
      <c r="E502" t="s">
        <v>748</v>
      </c>
      <c r="F502" t="s">
        <v>751</v>
      </c>
      <c r="G502" t="s">
        <v>755</v>
      </c>
      <c r="H502" t="s">
        <v>764</v>
      </c>
      <c r="I502" s="5">
        <v>0</v>
      </c>
      <c r="J502" s="7">
        <v>167476</v>
      </c>
      <c r="K502">
        <v>3</v>
      </c>
      <c r="L502" s="7">
        <v>192728</v>
      </c>
      <c r="M502" s="8">
        <f>Table1_1[[#This Row],[Unit Cost]]*Table1_1[[#This Row],[Quantity]]</f>
        <v>502428</v>
      </c>
      <c r="N502" s="8">
        <f>Table1_1[[#This Row],[Unit Price]]*Table1_1[[#This Row],[Quantity]]*(100%-Table1_1[[#This Row],[% Discount]])</f>
        <v>578184</v>
      </c>
      <c r="O502" s="8">
        <f>Table1_1[[#This Row],[Sales]]-Table1_1[[#This Row],[Cogs]]</f>
        <v>75756</v>
      </c>
      <c r="P502">
        <f>DAY(Table1_1[[#This Row],[Date]])</f>
        <v>15</v>
      </c>
      <c r="Q502" t="str">
        <f>TEXT(Table1_1[[#This Row],[Date]],"mmm")</f>
        <v>May</v>
      </c>
      <c r="R502">
        <f>YEAR(Table1_1[[#This Row],[Date]])</f>
        <v>2024</v>
      </c>
    </row>
    <row r="503" spans="1:18" x14ac:dyDescent="0.3">
      <c r="A503" s="3">
        <v>45428</v>
      </c>
      <c r="B503" t="s">
        <v>512</v>
      </c>
      <c r="C503" t="s">
        <v>742</v>
      </c>
      <c r="D503" t="s">
        <v>744</v>
      </c>
      <c r="E503" t="s">
        <v>746</v>
      </c>
      <c r="F503" t="s">
        <v>750</v>
      </c>
      <c r="G503" t="s">
        <v>756</v>
      </c>
      <c r="H503" t="s">
        <v>765</v>
      </c>
      <c r="I503" s="5">
        <v>0</v>
      </c>
      <c r="J503" s="7">
        <v>231804</v>
      </c>
      <c r="K503">
        <v>3</v>
      </c>
      <c r="L503" s="7">
        <v>269723</v>
      </c>
      <c r="M503" s="8">
        <f>Table1_1[[#This Row],[Unit Cost]]*Table1_1[[#This Row],[Quantity]]</f>
        <v>695412</v>
      </c>
      <c r="N503" s="8">
        <f>Table1_1[[#This Row],[Unit Price]]*Table1_1[[#This Row],[Quantity]]*(100%-Table1_1[[#This Row],[% Discount]])</f>
        <v>809169</v>
      </c>
      <c r="O503" s="8">
        <f>Table1_1[[#This Row],[Sales]]-Table1_1[[#This Row],[Cogs]]</f>
        <v>113757</v>
      </c>
      <c r="P503">
        <f>DAY(Table1_1[[#This Row],[Date]])</f>
        <v>16</v>
      </c>
      <c r="Q503" t="str">
        <f>TEXT(Table1_1[[#This Row],[Date]],"mmm")</f>
        <v>May</v>
      </c>
      <c r="R503">
        <f>YEAR(Table1_1[[#This Row],[Date]])</f>
        <v>2024</v>
      </c>
    </row>
    <row r="504" spans="1:18" x14ac:dyDescent="0.3">
      <c r="A504" s="3">
        <v>45429</v>
      </c>
      <c r="B504" t="s">
        <v>513</v>
      </c>
      <c r="C504" t="s">
        <v>742</v>
      </c>
      <c r="D504" t="s">
        <v>745</v>
      </c>
      <c r="E504" t="s">
        <v>748</v>
      </c>
      <c r="F504" t="s">
        <v>750</v>
      </c>
      <c r="G504" t="s">
        <v>754</v>
      </c>
      <c r="H504" t="s">
        <v>767</v>
      </c>
      <c r="I504" s="5">
        <v>0</v>
      </c>
      <c r="J504" s="7">
        <v>79289</v>
      </c>
      <c r="K504">
        <v>5</v>
      </c>
      <c r="L504" s="7">
        <v>94539</v>
      </c>
      <c r="M504" s="8">
        <f>Table1_1[[#This Row],[Unit Cost]]*Table1_1[[#This Row],[Quantity]]</f>
        <v>396445</v>
      </c>
      <c r="N504" s="8">
        <f>Table1_1[[#This Row],[Unit Price]]*Table1_1[[#This Row],[Quantity]]*(100%-Table1_1[[#This Row],[% Discount]])</f>
        <v>472695</v>
      </c>
      <c r="O504" s="8">
        <f>Table1_1[[#This Row],[Sales]]-Table1_1[[#This Row],[Cogs]]</f>
        <v>76250</v>
      </c>
      <c r="P504">
        <f>DAY(Table1_1[[#This Row],[Date]])</f>
        <v>17</v>
      </c>
      <c r="Q504" t="str">
        <f>TEXT(Table1_1[[#This Row],[Date]],"mmm")</f>
        <v>May</v>
      </c>
      <c r="R504">
        <f>YEAR(Table1_1[[#This Row],[Date]])</f>
        <v>2024</v>
      </c>
    </row>
    <row r="505" spans="1:18" x14ac:dyDescent="0.3">
      <c r="A505" s="3">
        <v>45430</v>
      </c>
      <c r="B505" t="s">
        <v>514</v>
      </c>
      <c r="C505" t="s">
        <v>742</v>
      </c>
      <c r="D505" t="s">
        <v>744</v>
      </c>
      <c r="E505" t="s">
        <v>747</v>
      </c>
      <c r="F505" t="s">
        <v>749</v>
      </c>
      <c r="G505" t="s">
        <v>755</v>
      </c>
      <c r="H505" t="s">
        <v>768</v>
      </c>
      <c r="I505" s="5">
        <v>0</v>
      </c>
      <c r="J505" s="7">
        <v>242607</v>
      </c>
      <c r="K505">
        <v>5</v>
      </c>
      <c r="L505" s="7">
        <v>280996</v>
      </c>
      <c r="M505" s="8">
        <f>Table1_1[[#This Row],[Unit Cost]]*Table1_1[[#This Row],[Quantity]]</f>
        <v>1213035</v>
      </c>
      <c r="N505" s="8">
        <f>Table1_1[[#This Row],[Unit Price]]*Table1_1[[#This Row],[Quantity]]*(100%-Table1_1[[#This Row],[% Discount]])</f>
        <v>1404980</v>
      </c>
      <c r="O505" s="8">
        <f>Table1_1[[#This Row],[Sales]]-Table1_1[[#This Row],[Cogs]]</f>
        <v>191945</v>
      </c>
      <c r="P505">
        <f>DAY(Table1_1[[#This Row],[Date]])</f>
        <v>18</v>
      </c>
      <c r="Q505" t="str">
        <f>TEXT(Table1_1[[#This Row],[Date]],"mmm")</f>
        <v>May</v>
      </c>
      <c r="R505">
        <f>YEAR(Table1_1[[#This Row],[Date]])</f>
        <v>2024</v>
      </c>
    </row>
    <row r="506" spans="1:18" x14ac:dyDescent="0.3">
      <c r="A506" s="3">
        <v>45431</v>
      </c>
      <c r="B506" t="s">
        <v>515</v>
      </c>
      <c r="C506" t="s">
        <v>743</v>
      </c>
      <c r="D506" t="s">
        <v>744</v>
      </c>
      <c r="E506" t="s">
        <v>748</v>
      </c>
      <c r="F506" t="s">
        <v>749</v>
      </c>
      <c r="G506" t="s">
        <v>755</v>
      </c>
      <c r="H506" t="s">
        <v>764</v>
      </c>
      <c r="I506" s="5">
        <v>0</v>
      </c>
      <c r="J506" s="7">
        <v>179262</v>
      </c>
      <c r="K506">
        <v>4</v>
      </c>
      <c r="L506" s="7">
        <v>207865</v>
      </c>
      <c r="M506" s="8">
        <f>Table1_1[[#This Row],[Unit Cost]]*Table1_1[[#This Row],[Quantity]]</f>
        <v>717048</v>
      </c>
      <c r="N506" s="8">
        <f>Table1_1[[#This Row],[Unit Price]]*Table1_1[[#This Row],[Quantity]]*(100%-Table1_1[[#This Row],[% Discount]])</f>
        <v>831460</v>
      </c>
      <c r="O506" s="8">
        <f>Table1_1[[#This Row],[Sales]]-Table1_1[[#This Row],[Cogs]]</f>
        <v>114412</v>
      </c>
      <c r="P506">
        <f>DAY(Table1_1[[#This Row],[Date]])</f>
        <v>19</v>
      </c>
      <c r="Q506" t="str">
        <f>TEXT(Table1_1[[#This Row],[Date]],"mmm")</f>
        <v>May</v>
      </c>
      <c r="R506">
        <f>YEAR(Table1_1[[#This Row],[Date]])</f>
        <v>2024</v>
      </c>
    </row>
    <row r="507" spans="1:18" x14ac:dyDescent="0.3">
      <c r="A507" s="3">
        <v>45432</v>
      </c>
      <c r="B507" t="s">
        <v>516</v>
      </c>
      <c r="C507" t="s">
        <v>742</v>
      </c>
      <c r="D507" t="s">
        <v>744</v>
      </c>
      <c r="E507" t="s">
        <v>747</v>
      </c>
      <c r="F507" t="s">
        <v>749</v>
      </c>
      <c r="G507" t="s">
        <v>756</v>
      </c>
      <c r="H507" t="s">
        <v>769</v>
      </c>
      <c r="I507" s="5">
        <v>0</v>
      </c>
      <c r="J507" s="7">
        <v>291009</v>
      </c>
      <c r="K507">
        <v>5</v>
      </c>
      <c r="L507" s="7">
        <v>329333</v>
      </c>
      <c r="M507" s="8">
        <f>Table1_1[[#This Row],[Unit Cost]]*Table1_1[[#This Row],[Quantity]]</f>
        <v>1455045</v>
      </c>
      <c r="N507" s="8">
        <f>Table1_1[[#This Row],[Unit Price]]*Table1_1[[#This Row],[Quantity]]*(100%-Table1_1[[#This Row],[% Discount]])</f>
        <v>1646665</v>
      </c>
      <c r="O507" s="8">
        <f>Table1_1[[#This Row],[Sales]]-Table1_1[[#This Row],[Cogs]]</f>
        <v>191620</v>
      </c>
      <c r="P507">
        <f>DAY(Table1_1[[#This Row],[Date]])</f>
        <v>20</v>
      </c>
      <c r="Q507" t="str">
        <f>TEXT(Table1_1[[#This Row],[Date]],"mmm")</f>
        <v>May</v>
      </c>
      <c r="R507">
        <f>YEAR(Table1_1[[#This Row],[Date]])</f>
        <v>2024</v>
      </c>
    </row>
    <row r="508" spans="1:18" x14ac:dyDescent="0.3">
      <c r="A508" s="3">
        <v>45433</v>
      </c>
      <c r="B508" t="s">
        <v>517</v>
      </c>
      <c r="C508" t="s">
        <v>742</v>
      </c>
      <c r="D508" t="s">
        <v>744</v>
      </c>
      <c r="E508" t="s">
        <v>746</v>
      </c>
      <c r="F508" t="s">
        <v>751</v>
      </c>
      <c r="G508" t="s">
        <v>753</v>
      </c>
      <c r="H508" t="s">
        <v>760</v>
      </c>
      <c r="I508" s="5">
        <v>0</v>
      </c>
      <c r="J508" s="7">
        <v>336620</v>
      </c>
      <c r="K508">
        <v>6</v>
      </c>
      <c r="L508" s="7">
        <v>408818</v>
      </c>
      <c r="M508" s="8">
        <f>Table1_1[[#This Row],[Unit Cost]]*Table1_1[[#This Row],[Quantity]]</f>
        <v>2019720</v>
      </c>
      <c r="N508" s="8">
        <f>Table1_1[[#This Row],[Unit Price]]*Table1_1[[#This Row],[Quantity]]*(100%-Table1_1[[#This Row],[% Discount]])</f>
        <v>2452908</v>
      </c>
      <c r="O508" s="8">
        <f>Table1_1[[#This Row],[Sales]]-Table1_1[[#This Row],[Cogs]]</f>
        <v>433188</v>
      </c>
      <c r="P508">
        <f>DAY(Table1_1[[#This Row],[Date]])</f>
        <v>21</v>
      </c>
      <c r="Q508" t="str">
        <f>TEXT(Table1_1[[#This Row],[Date]],"mmm")</f>
        <v>May</v>
      </c>
      <c r="R508">
        <f>YEAR(Table1_1[[#This Row],[Date]])</f>
        <v>2024</v>
      </c>
    </row>
    <row r="509" spans="1:18" x14ac:dyDescent="0.3">
      <c r="A509" s="3">
        <v>45434</v>
      </c>
      <c r="B509" t="s">
        <v>518</v>
      </c>
      <c r="C509" t="s">
        <v>743</v>
      </c>
      <c r="D509" t="s">
        <v>744</v>
      </c>
      <c r="E509" t="s">
        <v>748</v>
      </c>
      <c r="F509" t="s">
        <v>750</v>
      </c>
      <c r="G509" t="s">
        <v>754</v>
      </c>
      <c r="H509" t="s">
        <v>775</v>
      </c>
      <c r="I509" s="5">
        <v>0</v>
      </c>
      <c r="J509" s="7">
        <v>79901</v>
      </c>
      <c r="K509">
        <v>4</v>
      </c>
      <c r="L509" s="7">
        <v>92177</v>
      </c>
      <c r="M509" s="8">
        <f>Table1_1[[#This Row],[Unit Cost]]*Table1_1[[#This Row],[Quantity]]</f>
        <v>319604</v>
      </c>
      <c r="N509" s="8">
        <f>Table1_1[[#This Row],[Unit Price]]*Table1_1[[#This Row],[Quantity]]*(100%-Table1_1[[#This Row],[% Discount]])</f>
        <v>368708</v>
      </c>
      <c r="O509" s="8">
        <f>Table1_1[[#This Row],[Sales]]-Table1_1[[#This Row],[Cogs]]</f>
        <v>49104</v>
      </c>
      <c r="P509">
        <f>DAY(Table1_1[[#This Row],[Date]])</f>
        <v>22</v>
      </c>
      <c r="Q509" t="str">
        <f>TEXT(Table1_1[[#This Row],[Date]],"mmm")</f>
        <v>May</v>
      </c>
      <c r="R509">
        <f>YEAR(Table1_1[[#This Row],[Date]])</f>
        <v>2024</v>
      </c>
    </row>
    <row r="510" spans="1:18" x14ac:dyDescent="0.3">
      <c r="A510" s="3">
        <v>45435</v>
      </c>
      <c r="B510" t="s">
        <v>519</v>
      </c>
      <c r="C510" t="s">
        <v>743</v>
      </c>
      <c r="D510" t="s">
        <v>745</v>
      </c>
      <c r="E510" t="s">
        <v>747</v>
      </c>
      <c r="F510" t="s">
        <v>751</v>
      </c>
      <c r="G510" t="s">
        <v>754</v>
      </c>
      <c r="H510" t="s">
        <v>761</v>
      </c>
      <c r="I510" s="5">
        <v>0</v>
      </c>
      <c r="J510" s="7">
        <v>56106</v>
      </c>
      <c r="K510">
        <v>6</v>
      </c>
      <c r="L510" s="7">
        <v>63332</v>
      </c>
      <c r="M510" s="8">
        <f>Table1_1[[#This Row],[Unit Cost]]*Table1_1[[#This Row],[Quantity]]</f>
        <v>336636</v>
      </c>
      <c r="N510" s="8">
        <f>Table1_1[[#This Row],[Unit Price]]*Table1_1[[#This Row],[Quantity]]*(100%-Table1_1[[#This Row],[% Discount]])</f>
        <v>379992</v>
      </c>
      <c r="O510" s="8">
        <f>Table1_1[[#This Row],[Sales]]-Table1_1[[#This Row],[Cogs]]</f>
        <v>43356</v>
      </c>
      <c r="P510">
        <f>DAY(Table1_1[[#This Row],[Date]])</f>
        <v>23</v>
      </c>
      <c r="Q510" t="str">
        <f>TEXT(Table1_1[[#This Row],[Date]],"mmm")</f>
        <v>May</v>
      </c>
      <c r="R510">
        <f>YEAR(Table1_1[[#This Row],[Date]])</f>
        <v>2024</v>
      </c>
    </row>
    <row r="511" spans="1:18" x14ac:dyDescent="0.3">
      <c r="A511" s="3">
        <v>45436</v>
      </c>
      <c r="B511" t="s">
        <v>520</v>
      </c>
      <c r="C511" t="s">
        <v>743</v>
      </c>
      <c r="D511" t="s">
        <v>744</v>
      </c>
      <c r="E511" t="s">
        <v>748</v>
      </c>
      <c r="F511" t="s">
        <v>751</v>
      </c>
      <c r="G511" t="s">
        <v>755</v>
      </c>
      <c r="H511" t="s">
        <v>768</v>
      </c>
      <c r="I511" s="5">
        <v>0</v>
      </c>
      <c r="J511" s="7">
        <v>217477</v>
      </c>
      <c r="K511">
        <v>3</v>
      </c>
      <c r="L511" s="7">
        <v>250682</v>
      </c>
      <c r="M511" s="8">
        <f>Table1_1[[#This Row],[Unit Cost]]*Table1_1[[#This Row],[Quantity]]</f>
        <v>652431</v>
      </c>
      <c r="N511" s="8">
        <f>Table1_1[[#This Row],[Unit Price]]*Table1_1[[#This Row],[Quantity]]*(100%-Table1_1[[#This Row],[% Discount]])</f>
        <v>752046</v>
      </c>
      <c r="O511" s="8">
        <f>Table1_1[[#This Row],[Sales]]-Table1_1[[#This Row],[Cogs]]</f>
        <v>99615</v>
      </c>
      <c r="P511">
        <f>DAY(Table1_1[[#This Row],[Date]])</f>
        <v>24</v>
      </c>
      <c r="Q511" t="str">
        <f>TEXT(Table1_1[[#This Row],[Date]],"mmm")</f>
        <v>May</v>
      </c>
      <c r="R511">
        <f>YEAR(Table1_1[[#This Row],[Date]])</f>
        <v>2024</v>
      </c>
    </row>
    <row r="512" spans="1:18" x14ac:dyDescent="0.3">
      <c r="A512" s="3">
        <v>45437</v>
      </c>
      <c r="B512" t="s">
        <v>521</v>
      </c>
      <c r="C512" t="s">
        <v>743</v>
      </c>
      <c r="D512" t="s">
        <v>745</v>
      </c>
      <c r="E512" t="s">
        <v>746</v>
      </c>
      <c r="F512" t="s">
        <v>751</v>
      </c>
      <c r="G512" t="s">
        <v>757</v>
      </c>
      <c r="H512" t="s">
        <v>766</v>
      </c>
      <c r="I512" s="5">
        <v>0</v>
      </c>
      <c r="J512" s="7">
        <v>177368</v>
      </c>
      <c r="K512">
        <v>6</v>
      </c>
      <c r="L512" s="7">
        <v>202980</v>
      </c>
      <c r="M512" s="8">
        <f>Table1_1[[#This Row],[Unit Cost]]*Table1_1[[#This Row],[Quantity]]</f>
        <v>1064208</v>
      </c>
      <c r="N512" s="8">
        <f>Table1_1[[#This Row],[Unit Price]]*Table1_1[[#This Row],[Quantity]]*(100%-Table1_1[[#This Row],[% Discount]])</f>
        <v>1217880</v>
      </c>
      <c r="O512" s="8">
        <f>Table1_1[[#This Row],[Sales]]-Table1_1[[#This Row],[Cogs]]</f>
        <v>153672</v>
      </c>
      <c r="P512">
        <f>DAY(Table1_1[[#This Row],[Date]])</f>
        <v>25</v>
      </c>
      <c r="Q512" t="str">
        <f>TEXT(Table1_1[[#This Row],[Date]],"mmm")</f>
        <v>May</v>
      </c>
      <c r="R512">
        <f>YEAR(Table1_1[[#This Row],[Date]])</f>
        <v>2024</v>
      </c>
    </row>
    <row r="513" spans="1:18" x14ac:dyDescent="0.3">
      <c r="A513" s="3">
        <v>45438</v>
      </c>
      <c r="B513" t="s">
        <v>522</v>
      </c>
      <c r="C513" t="s">
        <v>743</v>
      </c>
      <c r="D513" t="s">
        <v>744</v>
      </c>
      <c r="E513" t="s">
        <v>746</v>
      </c>
      <c r="F513" t="s">
        <v>750</v>
      </c>
      <c r="G513" t="s">
        <v>755</v>
      </c>
      <c r="H513" t="s">
        <v>764</v>
      </c>
      <c r="I513" s="5">
        <v>0</v>
      </c>
      <c r="J513" s="7">
        <v>119770</v>
      </c>
      <c r="K513">
        <v>8</v>
      </c>
      <c r="L513" s="7">
        <v>133190</v>
      </c>
      <c r="M513" s="8">
        <f>Table1_1[[#This Row],[Unit Cost]]*Table1_1[[#This Row],[Quantity]]</f>
        <v>958160</v>
      </c>
      <c r="N513" s="8">
        <f>Table1_1[[#This Row],[Unit Price]]*Table1_1[[#This Row],[Quantity]]*(100%-Table1_1[[#This Row],[% Discount]])</f>
        <v>1065520</v>
      </c>
      <c r="O513" s="8">
        <f>Table1_1[[#This Row],[Sales]]-Table1_1[[#This Row],[Cogs]]</f>
        <v>107360</v>
      </c>
      <c r="P513">
        <f>DAY(Table1_1[[#This Row],[Date]])</f>
        <v>26</v>
      </c>
      <c r="Q513" t="str">
        <f>TEXT(Table1_1[[#This Row],[Date]],"mmm")</f>
        <v>May</v>
      </c>
      <c r="R513">
        <f>YEAR(Table1_1[[#This Row],[Date]])</f>
        <v>2024</v>
      </c>
    </row>
    <row r="514" spans="1:18" x14ac:dyDescent="0.3">
      <c r="A514" s="3">
        <v>45439</v>
      </c>
      <c r="B514" t="s">
        <v>523</v>
      </c>
      <c r="C514" t="s">
        <v>742</v>
      </c>
      <c r="D514" t="s">
        <v>745</v>
      </c>
      <c r="E514" t="s">
        <v>748</v>
      </c>
      <c r="F514" t="s">
        <v>750</v>
      </c>
      <c r="G514" t="s">
        <v>756</v>
      </c>
      <c r="H514" t="s">
        <v>763</v>
      </c>
      <c r="I514" s="5">
        <v>0</v>
      </c>
      <c r="J514" s="7">
        <v>200872</v>
      </c>
      <c r="K514">
        <v>4</v>
      </c>
      <c r="L514" s="7">
        <v>229050</v>
      </c>
      <c r="M514" s="8">
        <f>Table1_1[[#This Row],[Unit Cost]]*Table1_1[[#This Row],[Quantity]]</f>
        <v>803488</v>
      </c>
      <c r="N514" s="8">
        <f>Table1_1[[#This Row],[Unit Price]]*Table1_1[[#This Row],[Quantity]]*(100%-Table1_1[[#This Row],[% Discount]])</f>
        <v>916200</v>
      </c>
      <c r="O514" s="8">
        <f>Table1_1[[#This Row],[Sales]]-Table1_1[[#This Row],[Cogs]]</f>
        <v>112712</v>
      </c>
      <c r="P514">
        <f>DAY(Table1_1[[#This Row],[Date]])</f>
        <v>27</v>
      </c>
      <c r="Q514" t="str">
        <f>TEXT(Table1_1[[#This Row],[Date]],"mmm")</f>
        <v>May</v>
      </c>
      <c r="R514">
        <f>YEAR(Table1_1[[#This Row],[Date]])</f>
        <v>2024</v>
      </c>
    </row>
    <row r="515" spans="1:18" x14ac:dyDescent="0.3">
      <c r="A515" s="3">
        <v>45440</v>
      </c>
      <c r="B515" t="s">
        <v>524</v>
      </c>
      <c r="C515" t="s">
        <v>743</v>
      </c>
      <c r="D515" t="s">
        <v>745</v>
      </c>
      <c r="E515" t="s">
        <v>747</v>
      </c>
      <c r="F515" t="s">
        <v>750</v>
      </c>
      <c r="G515" t="s">
        <v>752</v>
      </c>
      <c r="H515" t="s">
        <v>758</v>
      </c>
      <c r="I515" s="5">
        <v>0</v>
      </c>
      <c r="J515" s="7">
        <v>189676</v>
      </c>
      <c r="K515">
        <v>8</v>
      </c>
      <c r="L515" s="7">
        <v>216125</v>
      </c>
      <c r="M515" s="8">
        <f>Table1_1[[#This Row],[Unit Cost]]*Table1_1[[#This Row],[Quantity]]</f>
        <v>1517408</v>
      </c>
      <c r="N515" s="8">
        <f>Table1_1[[#This Row],[Unit Price]]*Table1_1[[#This Row],[Quantity]]*(100%-Table1_1[[#This Row],[% Discount]])</f>
        <v>1729000</v>
      </c>
      <c r="O515" s="8">
        <f>Table1_1[[#This Row],[Sales]]-Table1_1[[#This Row],[Cogs]]</f>
        <v>211592</v>
      </c>
      <c r="P515">
        <f>DAY(Table1_1[[#This Row],[Date]])</f>
        <v>28</v>
      </c>
      <c r="Q515" t="str">
        <f>TEXT(Table1_1[[#This Row],[Date]],"mmm")</f>
        <v>May</v>
      </c>
      <c r="R515">
        <f>YEAR(Table1_1[[#This Row],[Date]])</f>
        <v>2024</v>
      </c>
    </row>
    <row r="516" spans="1:18" x14ac:dyDescent="0.3">
      <c r="A516" s="3">
        <v>45441</v>
      </c>
      <c r="B516" t="s">
        <v>525</v>
      </c>
      <c r="C516" t="s">
        <v>743</v>
      </c>
      <c r="D516" t="s">
        <v>745</v>
      </c>
      <c r="E516" t="s">
        <v>748</v>
      </c>
      <c r="F516" t="s">
        <v>749</v>
      </c>
      <c r="G516" t="s">
        <v>757</v>
      </c>
      <c r="H516" t="s">
        <v>766</v>
      </c>
      <c r="I516" s="5">
        <v>0</v>
      </c>
      <c r="J516" s="7">
        <v>240672</v>
      </c>
      <c r="K516">
        <v>5</v>
      </c>
      <c r="L516" s="7">
        <v>283915</v>
      </c>
      <c r="M516" s="8">
        <f>Table1_1[[#This Row],[Unit Cost]]*Table1_1[[#This Row],[Quantity]]</f>
        <v>1203360</v>
      </c>
      <c r="N516" s="8">
        <f>Table1_1[[#This Row],[Unit Price]]*Table1_1[[#This Row],[Quantity]]*(100%-Table1_1[[#This Row],[% Discount]])</f>
        <v>1419575</v>
      </c>
      <c r="O516" s="8">
        <f>Table1_1[[#This Row],[Sales]]-Table1_1[[#This Row],[Cogs]]</f>
        <v>216215</v>
      </c>
      <c r="P516">
        <f>DAY(Table1_1[[#This Row],[Date]])</f>
        <v>29</v>
      </c>
      <c r="Q516" t="str">
        <f>TEXT(Table1_1[[#This Row],[Date]],"mmm")</f>
        <v>May</v>
      </c>
      <c r="R516">
        <f>YEAR(Table1_1[[#This Row],[Date]])</f>
        <v>2024</v>
      </c>
    </row>
    <row r="517" spans="1:18" x14ac:dyDescent="0.3">
      <c r="A517" s="3">
        <v>45442</v>
      </c>
      <c r="B517" t="s">
        <v>526</v>
      </c>
      <c r="C517" t="s">
        <v>742</v>
      </c>
      <c r="D517" t="s">
        <v>745</v>
      </c>
      <c r="E517" t="s">
        <v>747</v>
      </c>
      <c r="F517" t="s">
        <v>750</v>
      </c>
      <c r="G517" t="s">
        <v>757</v>
      </c>
      <c r="H517" t="s">
        <v>774</v>
      </c>
      <c r="I517" s="5">
        <v>0</v>
      </c>
      <c r="J517" s="7">
        <v>206304</v>
      </c>
      <c r="K517">
        <v>3</v>
      </c>
      <c r="L517" s="7">
        <v>234913</v>
      </c>
      <c r="M517" s="8">
        <f>Table1_1[[#This Row],[Unit Cost]]*Table1_1[[#This Row],[Quantity]]</f>
        <v>618912</v>
      </c>
      <c r="N517" s="8">
        <f>Table1_1[[#This Row],[Unit Price]]*Table1_1[[#This Row],[Quantity]]*(100%-Table1_1[[#This Row],[% Discount]])</f>
        <v>704739</v>
      </c>
      <c r="O517" s="8">
        <f>Table1_1[[#This Row],[Sales]]-Table1_1[[#This Row],[Cogs]]</f>
        <v>85827</v>
      </c>
      <c r="P517">
        <f>DAY(Table1_1[[#This Row],[Date]])</f>
        <v>30</v>
      </c>
      <c r="Q517" t="str">
        <f>TEXT(Table1_1[[#This Row],[Date]],"mmm")</f>
        <v>May</v>
      </c>
      <c r="R517">
        <f>YEAR(Table1_1[[#This Row],[Date]])</f>
        <v>2024</v>
      </c>
    </row>
    <row r="518" spans="1:18" x14ac:dyDescent="0.3">
      <c r="A518" s="3">
        <v>45443</v>
      </c>
      <c r="B518" t="s">
        <v>527</v>
      </c>
      <c r="C518" t="s">
        <v>743</v>
      </c>
      <c r="D518" t="s">
        <v>745</v>
      </c>
      <c r="E518" t="s">
        <v>746</v>
      </c>
      <c r="F518" t="s">
        <v>749</v>
      </c>
      <c r="G518" t="s">
        <v>755</v>
      </c>
      <c r="H518" t="s">
        <v>762</v>
      </c>
      <c r="I518" s="5">
        <v>0</v>
      </c>
      <c r="J518" s="7">
        <v>249092</v>
      </c>
      <c r="K518">
        <v>1</v>
      </c>
      <c r="L518" s="7">
        <v>287381</v>
      </c>
      <c r="M518" s="8">
        <f>Table1_1[[#This Row],[Unit Cost]]*Table1_1[[#This Row],[Quantity]]</f>
        <v>249092</v>
      </c>
      <c r="N518" s="8">
        <f>Table1_1[[#This Row],[Unit Price]]*Table1_1[[#This Row],[Quantity]]*(100%-Table1_1[[#This Row],[% Discount]])</f>
        <v>287381</v>
      </c>
      <c r="O518" s="8">
        <f>Table1_1[[#This Row],[Sales]]-Table1_1[[#This Row],[Cogs]]</f>
        <v>38289</v>
      </c>
      <c r="P518">
        <f>DAY(Table1_1[[#This Row],[Date]])</f>
        <v>31</v>
      </c>
      <c r="Q518" t="str">
        <f>TEXT(Table1_1[[#This Row],[Date]],"mmm")</f>
        <v>May</v>
      </c>
      <c r="R518">
        <f>YEAR(Table1_1[[#This Row],[Date]])</f>
        <v>2024</v>
      </c>
    </row>
    <row r="519" spans="1:18" x14ac:dyDescent="0.3">
      <c r="A519" s="3">
        <v>45444</v>
      </c>
      <c r="B519" t="s">
        <v>528</v>
      </c>
      <c r="C519" t="s">
        <v>743</v>
      </c>
      <c r="D519" t="s">
        <v>745</v>
      </c>
      <c r="E519" t="s">
        <v>748</v>
      </c>
      <c r="F519" t="s">
        <v>751</v>
      </c>
      <c r="G519" t="s">
        <v>754</v>
      </c>
      <c r="H519" t="s">
        <v>761</v>
      </c>
      <c r="I519" s="5">
        <v>0</v>
      </c>
      <c r="J519" s="7">
        <v>44206</v>
      </c>
      <c r="K519">
        <v>1</v>
      </c>
      <c r="L519" s="7">
        <v>53734</v>
      </c>
      <c r="M519" s="8">
        <f>Table1_1[[#This Row],[Unit Cost]]*Table1_1[[#This Row],[Quantity]]</f>
        <v>44206</v>
      </c>
      <c r="N519" s="8">
        <f>Table1_1[[#This Row],[Unit Price]]*Table1_1[[#This Row],[Quantity]]*(100%-Table1_1[[#This Row],[% Discount]])</f>
        <v>53734</v>
      </c>
      <c r="O519" s="8">
        <f>Table1_1[[#This Row],[Sales]]-Table1_1[[#This Row],[Cogs]]</f>
        <v>9528</v>
      </c>
      <c r="P519">
        <f>DAY(Table1_1[[#This Row],[Date]])</f>
        <v>1</v>
      </c>
      <c r="Q519" t="str">
        <f>TEXT(Table1_1[[#This Row],[Date]],"mmm")</f>
        <v>Jun</v>
      </c>
      <c r="R519">
        <f>YEAR(Table1_1[[#This Row],[Date]])</f>
        <v>2024</v>
      </c>
    </row>
    <row r="520" spans="1:18" x14ac:dyDescent="0.3">
      <c r="A520" s="3">
        <v>45445</v>
      </c>
      <c r="B520" t="s">
        <v>529</v>
      </c>
      <c r="C520" t="s">
        <v>742</v>
      </c>
      <c r="D520" t="s">
        <v>744</v>
      </c>
      <c r="E520" t="s">
        <v>747</v>
      </c>
      <c r="F520" t="s">
        <v>749</v>
      </c>
      <c r="G520" t="s">
        <v>757</v>
      </c>
      <c r="H520" t="s">
        <v>774</v>
      </c>
      <c r="I520" s="5">
        <v>0</v>
      </c>
      <c r="J520" s="7">
        <v>96931</v>
      </c>
      <c r="K520">
        <v>4</v>
      </c>
      <c r="L520" s="7">
        <v>116277</v>
      </c>
      <c r="M520" s="8">
        <f>Table1_1[[#This Row],[Unit Cost]]*Table1_1[[#This Row],[Quantity]]</f>
        <v>387724</v>
      </c>
      <c r="N520" s="8">
        <f>Table1_1[[#This Row],[Unit Price]]*Table1_1[[#This Row],[Quantity]]*(100%-Table1_1[[#This Row],[% Discount]])</f>
        <v>465108</v>
      </c>
      <c r="O520" s="8">
        <f>Table1_1[[#This Row],[Sales]]-Table1_1[[#This Row],[Cogs]]</f>
        <v>77384</v>
      </c>
      <c r="P520">
        <f>DAY(Table1_1[[#This Row],[Date]])</f>
        <v>2</v>
      </c>
      <c r="Q520" t="str">
        <f>TEXT(Table1_1[[#This Row],[Date]],"mmm")</f>
        <v>Jun</v>
      </c>
      <c r="R520">
        <f>YEAR(Table1_1[[#This Row],[Date]])</f>
        <v>2024</v>
      </c>
    </row>
    <row r="521" spans="1:18" x14ac:dyDescent="0.3">
      <c r="A521" s="3">
        <v>45446</v>
      </c>
      <c r="B521" t="s">
        <v>530</v>
      </c>
      <c r="C521" t="s">
        <v>742</v>
      </c>
      <c r="D521" t="s">
        <v>744</v>
      </c>
      <c r="E521" t="s">
        <v>746</v>
      </c>
      <c r="F521" t="s">
        <v>750</v>
      </c>
      <c r="G521" t="s">
        <v>755</v>
      </c>
      <c r="H521" t="s">
        <v>764</v>
      </c>
      <c r="I521" s="5">
        <v>0</v>
      </c>
      <c r="J521" s="7">
        <v>184568</v>
      </c>
      <c r="K521">
        <v>2</v>
      </c>
      <c r="L521" s="7">
        <v>207271</v>
      </c>
      <c r="M521" s="8">
        <f>Table1_1[[#This Row],[Unit Cost]]*Table1_1[[#This Row],[Quantity]]</f>
        <v>369136</v>
      </c>
      <c r="N521" s="8">
        <f>Table1_1[[#This Row],[Unit Price]]*Table1_1[[#This Row],[Quantity]]*(100%-Table1_1[[#This Row],[% Discount]])</f>
        <v>414542</v>
      </c>
      <c r="O521" s="8">
        <f>Table1_1[[#This Row],[Sales]]-Table1_1[[#This Row],[Cogs]]</f>
        <v>45406</v>
      </c>
      <c r="P521">
        <f>DAY(Table1_1[[#This Row],[Date]])</f>
        <v>3</v>
      </c>
      <c r="Q521" t="str">
        <f>TEXT(Table1_1[[#This Row],[Date]],"mmm")</f>
        <v>Jun</v>
      </c>
      <c r="R521">
        <f>YEAR(Table1_1[[#This Row],[Date]])</f>
        <v>2024</v>
      </c>
    </row>
    <row r="522" spans="1:18" x14ac:dyDescent="0.3">
      <c r="A522" s="3">
        <v>45447</v>
      </c>
      <c r="B522" t="s">
        <v>531</v>
      </c>
      <c r="C522" t="s">
        <v>743</v>
      </c>
      <c r="D522" t="s">
        <v>744</v>
      </c>
      <c r="E522" t="s">
        <v>746</v>
      </c>
      <c r="F522" t="s">
        <v>750</v>
      </c>
      <c r="G522" t="s">
        <v>755</v>
      </c>
      <c r="H522" t="s">
        <v>768</v>
      </c>
      <c r="I522" s="5">
        <v>0</v>
      </c>
      <c r="J522" s="7">
        <v>115207</v>
      </c>
      <c r="K522">
        <v>3</v>
      </c>
      <c r="L522" s="7">
        <v>128582</v>
      </c>
      <c r="M522" s="8">
        <f>Table1_1[[#This Row],[Unit Cost]]*Table1_1[[#This Row],[Quantity]]</f>
        <v>345621</v>
      </c>
      <c r="N522" s="8">
        <f>Table1_1[[#This Row],[Unit Price]]*Table1_1[[#This Row],[Quantity]]*(100%-Table1_1[[#This Row],[% Discount]])</f>
        <v>385746</v>
      </c>
      <c r="O522" s="8">
        <f>Table1_1[[#This Row],[Sales]]-Table1_1[[#This Row],[Cogs]]</f>
        <v>40125</v>
      </c>
      <c r="P522">
        <f>DAY(Table1_1[[#This Row],[Date]])</f>
        <v>4</v>
      </c>
      <c r="Q522" t="str">
        <f>TEXT(Table1_1[[#This Row],[Date]],"mmm")</f>
        <v>Jun</v>
      </c>
      <c r="R522">
        <f>YEAR(Table1_1[[#This Row],[Date]])</f>
        <v>2024</v>
      </c>
    </row>
    <row r="523" spans="1:18" x14ac:dyDescent="0.3">
      <c r="A523" s="3">
        <v>45448</v>
      </c>
      <c r="B523" t="s">
        <v>532</v>
      </c>
      <c r="C523" t="s">
        <v>742</v>
      </c>
      <c r="D523" t="s">
        <v>745</v>
      </c>
      <c r="E523" t="s">
        <v>748</v>
      </c>
      <c r="F523" t="s">
        <v>750</v>
      </c>
      <c r="G523" t="s">
        <v>754</v>
      </c>
      <c r="H523" t="s">
        <v>767</v>
      </c>
      <c r="I523" s="5">
        <v>0</v>
      </c>
      <c r="J523" s="7">
        <v>64301</v>
      </c>
      <c r="K523">
        <v>8</v>
      </c>
      <c r="L523" s="7">
        <v>76758</v>
      </c>
      <c r="M523" s="8">
        <f>Table1_1[[#This Row],[Unit Cost]]*Table1_1[[#This Row],[Quantity]]</f>
        <v>514408</v>
      </c>
      <c r="N523" s="8">
        <f>Table1_1[[#This Row],[Unit Price]]*Table1_1[[#This Row],[Quantity]]*(100%-Table1_1[[#This Row],[% Discount]])</f>
        <v>614064</v>
      </c>
      <c r="O523" s="8">
        <f>Table1_1[[#This Row],[Sales]]-Table1_1[[#This Row],[Cogs]]</f>
        <v>99656</v>
      </c>
      <c r="P523">
        <f>DAY(Table1_1[[#This Row],[Date]])</f>
        <v>5</v>
      </c>
      <c r="Q523" t="str">
        <f>TEXT(Table1_1[[#This Row],[Date]],"mmm")</f>
        <v>Jun</v>
      </c>
      <c r="R523">
        <f>YEAR(Table1_1[[#This Row],[Date]])</f>
        <v>2024</v>
      </c>
    </row>
    <row r="524" spans="1:18" x14ac:dyDescent="0.3">
      <c r="A524" s="3">
        <v>45449</v>
      </c>
      <c r="B524" t="s">
        <v>533</v>
      </c>
      <c r="C524" t="s">
        <v>742</v>
      </c>
      <c r="D524" t="s">
        <v>745</v>
      </c>
      <c r="E524" t="s">
        <v>747</v>
      </c>
      <c r="F524" t="s">
        <v>749</v>
      </c>
      <c r="G524" t="s">
        <v>753</v>
      </c>
      <c r="H524" t="s">
        <v>759</v>
      </c>
      <c r="I524" s="5">
        <v>7.0000000000000007E-2</v>
      </c>
      <c r="J524" s="7">
        <v>200759</v>
      </c>
      <c r="K524">
        <v>8</v>
      </c>
      <c r="L524" s="7">
        <v>230207</v>
      </c>
      <c r="M524" s="8">
        <f>Table1_1[[#This Row],[Unit Cost]]*Table1_1[[#This Row],[Quantity]]</f>
        <v>1606072</v>
      </c>
      <c r="N524" s="8">
        <f>Table1_1[[#This Row],[Unit Price]]*Table1_1[[#This Row],[Quantity]]*(100%-Table1_1[[#This Row],[% Discount]])</f>
        <v>1712740.0799999998</v>
      </c>
      <c r="O524" s="8">
        <f>Table1_1[[#This Row],[Sales]]-Table1_1[[#This Row],[Cogs]]</f>
        <v>106668.07999999984</v>
      </c>
      <c r="P524">
        <f>DAY(Table1_1[[#This Row],[Date]])</f>
        <v>6</v>
      </c>
      <c r="Q524" t="str">
        <f>TEXT(Table1_1[[#This Row],[Date]],"mmm")</f>
        <v>Jun</v>
      </c>
      <c r="R524">
        <f>YEAR(Table1_1[[#This Row],[Date]])</f>
        <v>2024</v>
      </c>
    </row>
    <row r="525" spans="1:18" x14ac:dyDescent="0.3">
      <c r="A525" s="3">
        <v>45450</v>
      </c>
      <c r="B525" t="s">
        <v>534</v>
      </c>
      <c r="C525" t="s">
        <v>743</v>
      </c>
      <c r="D525" t="s">
        <v>745</v>
      </c>
      <c r="E525" t="s">
        <v>746</v>
      </c>
      <c r="F525" t="s">
        <v>751</v>
      </c>
      <c r="G525" t="s">
        <v>752</v>
      </c>
      <c r="H525" t="s">
        <v>758</v>
      </c>
      <c r="I525" s="5">
        <v>0</v>
      </c>
      <c r="J525" s="7">
        <v>84498</v>
      </c>
      <c r="K525">
        <v>8</v>
      </c>
      <c r="L525" s="7">
        <v>100144</v>
      </c>
      <c r="M525" s="8">
        <f>Table1_1[[#This Row],[Unit Cost]]*Table1_1[[#This Row],[Quantity]]</f>
        <v>675984</v>
      </c>
      <c r="N525" s="8">
        <f>Table1_1[[#This Row],[Unit Price]]*Table1_1[[#This Row],[Quantity]]*(100%-Table1_1[[#This Row],[% Discount]])</f>
        <v>801152</v>
      </c>
      <c r="O525" s="8">
        <f>Table1_1[[#This Row],[Sales]]-Table1_1[[#This Row],[Cogs]]</f>
        <v>125168</v>
      </c>
      <c r="P525">
        <f>DAY(Table1_1[[#This Row],[Date]])</f>
        <v>7</v>
      </c>
      <c r="Q525" t="str">
        <f>TEXT(Table1_1[[#This Row],[Date]],"mmm")</f>
        <v>Jun</v>
      </c>
      <c r="R525">
        <f>YEAR(Table1_1[[#This Row],[Date]])</f>
        <v>2024</v>
      </c>
    </row>
    <row r="526" spans="1:18" x14ac:dyDescent="0.3">
      <c r="A526" s="3">
        <v>45451</v>
      </c>
      <c r="B526" t="s">
        <v>535</v>
      </c>
      <c r="C526" t="s">
        <v>742</v>
      </c>
      <c r="D526" t="s">
        <v>745</v>
      </c>
      <c r="E526" t="s">
        <v>746</v>
      </c>
      <c r="F526" t="s">
        <v>749</v>
      </c>
      <c r="G526" t="s">
        <v>755</v>
      </c>
      <c r="H526" t="s">
        <v>764</v>
      </c>
      <c r="I526" s="5">
        <v>0</v>
      </c>
      <c r="J526" s="7">
        <v>166441</v>
      </c>
      <c r="K526">
        <v>3</v>
      </c>
      <c r="L526" s="7">
        <v>188794</v>
      </c>
      <c r="M526" s="8">
        <f>Table1_1[[#This Row],[Unit Cost]]*Table1_1[[#This Row],[Quantity]]</f>
        <v>499323</v>
      </c>
      <c r="N526" s="8">
        <f>Table1_1[[#This Row],[Unit Price]]*Table1_1[[#This Row],[Quantity]]*(100%-Table1_1[[#This Row],[% Discount]])</f>
        <v>566382</v>
      </c>
      <c r="O526" s="8">
        <f>Table1_1[[#This Row],[Sales]]-Table1_1[[#This Row],[Cogs]]</f>
        <v>67059</v>
      </c>
      <c r="P526">
        <f>DAY(Table1_1[[#This Row],[Date]])</f>
        <v>8</v>
      </c>
      <c r="Q526" t="str">
        <f>TEXT(Table1_1[[#This Row],[Date]],"mmm")</f>
        <v>Jun</v>
      </c>
      <c r="R526">
        <f>YEAR(Table1_1[[#This Row],[Date]])</f>
        <v>2024</v>
      </c>
    </row>
    <row r="527" spans="1:18" x14ac:dyDescent="0.3">
      <c r="A527" s="3">
        <v>45452</v>
      </c>
      <c r="B527" t="s">
        <v>536</v>
      </c>
      <c r="C527" t="s">
        <v>743</v>
      </c>
      <c r="D527" t="s">
        <v>745</v>
      </c>
      <c r="E527" t="s">
        <v>747</v>
      </c>
      <c r="F527" t="s">
        <v>750</v>
      </c>
      <c r="G527" t="s">
        <v>756</v>
      </c>
      <c r="H527" t="s">
        <v>763</v>
      </c>
      <c r="I527" s="5">
        <v>0</v>
      </c>
      <c r="J527" s="7">
        <v>289554</v>
      </c>
      <c r="K527">
        <v>3</v>
      </c>
      <c r="L527" s="7">
        <v>330218</v>
      </c>
      <c r="M527" s="8">
        <f>Table1_1[[#This Row],[Unit Cost]]*Table1_1[[#This Row],[Quantity]]</f>
        <v>868662</v>
      </c>
      <c r="N527" s="8">
        <f>Table1_1[[#This Row],[Unit Price]]*Table1_1[[#This Row],[Quantity]]*(100%-Table1_1[[#This Row],[% Discount]])</f>
        <v>990654</v>
      </c>
      <c r="O527" s="8">
        <f>Table1_1[[#This Row],[Sales]]-Table1_1[[#This Row],[Cogs]]</f>
        <v>121992</v>
      </c>
      <c r="P527">
        <f>DAY(Table1_1[[#This Row],[Date]])</f>
        <v>9</v>
      </c>
      <c r="Q527" t="str">
        <f>TEXT(Table1_1[[#This Row],[Date]],"mmm")</f>
        <v>Jun</v>
      </c>
      <c r="R527">
        <f>YEAR(Table1_1[[#This Row],[Date]])</f>
        <v>2024</v>
      </c>
    </row>
    <row r="528" spans="1:18" x14ac:dyDescent="0.3">
      <c r="A528" s="3">
        <v>45453</v>
      </c>
      <c r="B528" t="s">
        <v>537</v>
      </c>
      <c r="C528" t="s">
        <v>742</v>
      </c>
      <c r="D528" t="s">
        <v>745</v>
      </c>
      <c r="E528" t="s">
        <v>748</v>
      </c>
      <c r="F528" t="s">
        <v>750</v>
      </c>
      <c r="G528" t="s">
        <v>755</v>
      </c>
      <c r="H528" t="s">
        <v>768</v>
      </c>
      <c r="I528" s="5">
        <v>0</v>
      </c>
      <c r="J528" s="7">
        <v>126832</v>
      </c>
      <c r="K528">
        <v>1</v>
      </c>
      <c r="L528" s="7">
        <v>145059</v>
      </c>
      <c r="M528" s="8">
        <f>Table1_1[[#This Row],[Unit Cost]]*Table1_1[[#This Row],[Quantity]]</f>
        <v>126832</v>
      </c>
      <c r="N528" s="8">
        <f>Table1_1[[#This Row],[Unit Price]]*Table1_1[[#This Row],[Quantity]]*(100%-Table1_1[[#This Row],[% Discount]])</f>
        <v>145059</v>
      </c>
      <c r="O528" s="8">
        <f>Table1_1[[#This Row],[Sales]]-Table1_1[[#This Row],[Cogs]]</f>
        <v>18227</v>
      </c>
      <c r="P528">
        <f>DAY(Table1_1[[#This Row],[Date]])</f>
        <v>10</v>
      </c>
      <c r="Q528" t="str">
        <f>TEXT(Table1_1[[#This Row],[Date]],"mmm")</f>
        <v>Jun</v>
      </c>
      <c r="R528">
        <f>YEAR(Table1_1[[#This Row],[Date]])</f>
        <v>2024</v>
      </c>
    </row>
    <row r="529" spans="1:18" x14ac:dyDescent="0.3">
      <c r="A529" s="3">
        <v>45454</v>
      </c>
      <c r="B529" t="s">
        <v>538</v>
      </c>
      <c r="C529" t="s">
        <v>742</v>
      </c>
      <c r="D529" t="s">
        <v>745</v>
      </c>
      <c r="E529" t="s">
        <v>746</v>
      </c>
      <c r="F529" t="s">
        <v>751</v>
      </c>
      <c r="G529" t="s">
        <v>754</v>
      </c>
      <c r="H529" t="s">
        <v>767</v>
      </c>
      <c r="I529" s="5">
        <v>0</v>
      </c>
      <c r="J529" s="7">
        <v>48226</v>
      </c>
      <c r="K529">
        <v>3</v>
      </c>
      <c r="L529" s="7">
        <v>58359</v>
      </c>
      <c r="M529" s="8">
        <f>Table1_1[[#This Row],[Unit Cost]]*Table1_1[[#This Row],[Quantity]]</f>
        <v>144678</v>
      </c>
      <c r="N529" s="8">
        <f>Table1_1[[#This Row],[Unit Price]]*Table1_1[[#This Row],[Quantity]]*(100%-Table1_1[[#This Row],[% Discount]])</f>
        <v>175077</v>
      </c>
      <c r="O529" s="8">
        <f>Table1_1[[#This Row],[Sales]]-Table1_1[[#This Row],[Cogs]]</f>
        <v>30399</v>
      </c>
      <c r="P529">
        <f>DAY(Table1_1[[#This Row],[Date]])</f>
        <v>11</v>
      </c>
      <c r="Q529" t="str">
        <f>TEXT(Table1_1[[#This Row],[Date]],"mmm")</f>
        <v>Jun</v>
      </c>
      <c r="R529">
        <f>YEAR(Table1_1[[#This Row],[Date]])</f>
        <v>2024</v>
      </c>
    </row>
    <row r="530" spans="1:18" x14ac:dyDescent="0.3">
      <c r="A530" s="3">
        <v>45455</v>
      </c>
      <c r="B530" t="s">
        <v>539</v>
      </c>
      <c r="C530" t="s">
        <v>742</v>
      </c>
      <c r="D530" t="s">
        <v>744</v>
      </c>
      <c r="E530" t="s">
        <v>746</v>
      </c>
      <c r="F530" t="s">
        <v>750</v>
      </c>
      <c r="G530" t="s">
        <v>756</v>
      </c>
      <c r="H530" t="s">
        <v>763</v>
      </c>
      <c r="I530" s="5">
        <v>0</v>
      </c>
      <c r="J530" s="7">
        <v>152748</v>
      </c>
      <c r="K530">
        <v>4</v>
      </c>
      <c r="L530" s="7">
        <v>175639</v>
      </c>
      <c r="M530" s="8">
        <f>Table1_1[[#This Row],[Unit Cost]]*Table1_1[[#This Row],[Quantity]]</f>
        <v>610992</v>
      </c>
      <c r="N530" s="8">
        <f>Table1_1[[#This Row],[Unit Price]]*Table1_1[[#This Row],[Quantity]]*(100%-Table1_1[[#This Row],[% Discount]])</f>
        <v>702556</v>
      </c>
      <c r="O530" s="8">
        <f>Table1_1[[#This Row],[Sales]]-Table1_1[[#This Row],[Cogs]]</f>
        <v>91564</v>
      </c>
      <c r="P530">
        <f>DAY(Table1_1[[#This Row],[Date]])</f>
        <v>12</v>
      </c>
      <c r="Q530" t="str">
        <f>TEXT(Table1_1[[#This Row],[Date]],"mmm")</f>
        <v>Jun</v>
      </c>
      <c r="R530">
        <f>YEAR(Table1_1[[#This Row],[Date]])</f>
        <v>2024</v>
      </c>
    </row>
    <row r="531" spans="1:18" x14ac:dyDescent="0.3">
      <c r="A531" s="3">
        <v>45456</v>
      </c>
      <c r="B531" t="s">
        <v>540</v>
      </c>
      <c r="C531" t="s">
        <v>743</v>
      </c>
      <c r="D531" t="s">
        <v>745</v>
      </c>
      <c r="E531" t="s">
        <v>748</v>
      </c>
      <c r="F531" t="s">
        <v>750</v>
      </c>
      <c r="G531" t="s">
        <v>757</v>
      </c>
      <c r="H531" t="s">
        <v>766</v>
      </c>
      <c r="I531" s="5">
        <v>0</v>
      </c>
      <c r="J531" s="7">
        <v>85370</v>
      </c>
      <c r="K531">
        <v>1</v>
      </c>
      <c r="L531" s="7">
        <v>102065</v>
      </c>
      <c r="M531" s="8">
        <f>Table1_1[[#This Row],[Unit Cost]]*Table1_1[[#This Row],[Quantity]]</f>
        <v>85370</v>
      </c>
      <c r="N531" s="8">
        <f>Table1_1[[#This Row],[Unit Price]]*Table1_1[[#This Row],[Quantity]]*(100%-Table1_1[[#This Row],[% Discount]])</f>
        <v>102065</v>
      </c>
      <c r="O531" s="8">
        <f>Table1_1[[#This Row],[Sales]]-Table1_1[[#This Row],[Cogs]]</f>
        <v>16695</v>
      </c>
      <c r="P531">
        <f>DAY(Table1_1[[#This Row],[Date]])</f>
        <v>13</v>
      </c>
      <c r="Q531" t="str">
        <f>TEXT(Table1_1[[#This Row],[Date]],"mmm")</f>
        <v>Jun</v>
      </c>
      <c r="R531">
        <f>YEAR(Table1_1[[#This Row],[Date]])</f>
        <v>2024</v>
      </c>
    </row>
    <row r="532" spans="1:18" x14ac:dyDescent="0.3">
      <c r="A532" s="3">
        <v>45457</v>
      </c>
      <c r="B532" t="s">
        <v>541</v>
      </c>
      <c r="C532" t="s">
        <v>743</v>
      </c>
      <c r="D532" t="s">
        <v>745</v>
      </c>
      <c r="E532" t="s">
        <v>747</v>
      </c>
      <c r="F532" t="s">
        <v>749</v>
      </c>
      <c r="G532" t="s">
        <v>753</v>
      </c>
      <c r="H532" t="s">
        <v>773</v>
      </c>
      <c r="I532" s="5">
        <v>0</v>
      </c>
      <c r="J532" s="7">
        <v>295808</v>
      </c>
      <c r="K532">
        <v>7</v>
      </c>
      <c r="L532" s="7">
        <v>329465</v>
      </c>
      <c r="M532" s="8">
        <f>Table1_1[[#This Row],[Unit Cost]]*Table1_1[[#This Row],[Quantity]]</f>
        <v>2070656</v>
      </c>
      <c r="N532" s="8">
        <f>Table1_1[[#This Row],[Unit Price]]*Table1_1[[#This Row],[Quantity]]*(100%-Table1_1[[#This Row],[% Discount]])</f>
        <v>2306255</v>
      </c>
      <c r="O532" s="8">
        <f>Table1_1[[#This Row],[Sales]]-Table1_1[[#This Row],[Cogs]]</f>
        <v>235599</v>
      </c>
      <c r="P532">
        <f>DAY(Table1_1[[#This Row],[Date]])</f>
        <v>14</v>
      </c>
      <c r="Q532" t="str">
        <f>TEXT(Table1_1[[#This Row],[Date]],"mmm")</f>
        <v>Jun</v>
      </c>
      <c r="R532">
        <f>YEAR(Table1_1[[#This Row],[Date]])</f>
        <v>2024</v>
      </c>
    </row>
    <row r="533" spans="1:18" x14ac:dyDescent="0.3">
      <c r="A533" s="3">
        <v>45458</v>
      </c>
      <c r="B533" t="s">
        <v>542</v>
      </c>
      <c r="C533" t="s">
        <v>743</v>
      </c>
      <c r="D533" t="s">
        <v>745</v>
      </c>
      <c r="E533" t="s">
        <v>746</v>
      </c>
      <c r="F533" t="s">
        <v>750</v>
      </c>
      <c r="G533" t="s">
        <v>757</v>
      </c>
      <c r="H533" t="s">
        <v>771</v>
      </c>
      <c r="I533" s="5">
        <v>0</v>
      </c>
      <c r="J533" s="7">
        <v>194325</v>
      </c>
      <c r="K533">
        <v>2</v>
      </c>
      <c r="L533" s="7">
        <v>235660</v>
      </c>
      <c r="M533" s="8">
        <f>Table1_1[[#This Row],[Unit Cost]]*Table1_1[[#This Row],[Quantity]]</f>
        <v>388650</v>
      </c>
      <c r="N533" s="8">
        <f>Table1_1[[#This Row],[Unit Price]]*Table1_1[[#This Row],[Quantity]]*(100%-Table1_1[[#This Row],[% Discount]])</f>
        <v>471320</v>
      </c>
      <c r="O533" s="8">
        <f>Table1_1[[#This Row],[Sales]]-Table1_1[[#This Row],[Cogs]]</f>
        <v>82670</v>
      </c>
      <c r="P533">
        <f>DAY(Table1_1[[#This Row],[Date]])</f>
        <v>15</v>
      </c>
      <c r="Q533" t="str">
        <f>TEXT(Table1_1[[#This Row],[Date]],"mmm")</f>
        <v>Jun</v>
      </c>
      <c r="R533">
        <f>YEAR(Table1_1[[#This Row],[Date]])</f>
        <v>2024</v>
      </c>
    </row>
    <row r="534" spans="1:18" x14ac:dyDescent="0.3">
      <c r="A534" s="3">
        <v>45459</v>
      </c>
      <c r="B534" t="s">
        <v>543</v>
      </c>
      <c r="C534" t="s">
        <v>743</v>
      </c>
      <c r="D534" t="s">
        <v>745</v>
      </c>
      <c r="E534" t="s">
        <v>746</v>
      </c>
      <c r="F534" t="s">
        <v>750</v>
      </c>
      <c r="G534" t="s">
        <v>757</v>
      </c>
      <c r="H534" t="s">
        <v>774</v>
      </c>
      <c r="I534" s="5">
        <v>0</v>
      </c>
      <c r="J534" s="7">
        <v>189536</v>
      </c>
      <c r="K534">
        <v>5</v>
      </c>
      <c r="L534" s="7">
        <v>219968</v>
      </c>
      <c r="M534" s="8">
        <f>Table1_1[[#This Row],[Unit Cost]]*Table1_1[[#This Row],[Quantity]]</f>
        <v>947680</v>
      </c>
      <c r="N534" s="8">
        <f>Table1_1[[#This Row],[Unit Price]]*Table1_1[[#This Row],[Quantity]]*(100%-Table1_1[[#This Row],[% Discount]])</f>
        <v>1099840</v>
      </c>
      <c r="O534" s="8">
        <f>Table1_1[[#This Row],[Sales]]-Table1_1[[#This Row],[Cogs]]</f>
        <v>152160</v>
      </c>
      <c r="P534">
        <f>DAY(Table1_1[[#This Row],[Date]])</f>
        <v>16</v>
      </c>
      <c r="Q534" t="str">
        <f>TEXT(Table1_1[[#This Row],[Date]],"mmm")</f>
        <v>Jun</v>
      </c>
      <c r="R534">
        <f>YEAR(Table1_1[[#This Row],[Date]])</f>
        <v>2024</v>
      </c>
    </row>
    <row r="535" spans="1:18" x14ac:dyDescent="0.3">
      <c r="A535" s="3">
        <v>45460</v>
      </c>
      <c r="B535" t="s">
        <v>544</v>
      </c>
      <c r="C535" t="s">
        <v>742</v>
      </c>
      <c r="D535" t="s">
        <v>745</v>
      </c>
      <c r="E535" t="s">
        <v>748</v>
      </c>
      <c r="F535" t="s">
        <v>749</v>
      </c>
      <c r="G535" t="s">
        <v>754</v>
      </c>
      <c r="H535" t="s">
        <v>767</v>
      </c>
      <c r="I535" s="5">
        <v>0</v>
      </c>
      <c r="J535" s="7">
        <v>46335</v>
      </c>
      <c r="K535">
        <v>8</v>
      </c>
      <c r="L535" s="7">
        <v>54505</v>
      </c>
      <c r="M535" s="8">
        <f>Table1_1[[#This Row],[Unit Cost]]*Table1_1[[#This Row],[Quantity]]</f>
        <v>370680</v>
      </c>
      <c r="N535" s="8">
        <f>Table1_1[[#This Row],[Unit Price]]*Table1_1[[#This Row],[Quantity]]*(100%-Table1_1[[#This Row],[% Discount]])</f>
        <v>436040</v>
      </c>
      <c r="O535" s="8">
        <f>Table1_1[[#This Row],[Sales]]-Table1_1[[#This Row],[Cogs]]</f>
        <v>65360</v>
      </c>
      <c r="P535">
        <f>DAY(Table1_1[[#This Row],[Date]])</f>
        <v>17</v>
      </c>
      <c r="Q535" t="str">
        <f>TEXT(Table1_1[[#This Row],[Date]],"mmm")</f>
        <v>Jun</v>
      </c>
      <c r="R535">
        <f>YEAR(Table1_1[[#This Row],[Date]])</f>
        <v>2024</v>
      </c>
    </row>
    <row r="536" spans="1:18" x14ac:dyDescent="0.3">
      <c r="A536" s="3">
        <v>45461</v>
      </c>
      <c r="B536" t="s">
        <v>545</v>
      </c>
      <c r="C536" t="s">
        <v>743</v>
      </c>
      <c r="D536" t="s">
        <v>744</v>
      </c>
      <c r="E536" t="s">
        <v>748</v>
      </c>
      <c r="F536" t="s">
        <v>750</v>
      </c>
      <c r="G536" t="s">
        <v>756</v>
      </c>
      <c r="H536" t="s">
        <v>769</v>
      </c>
      <c r="I536" s="5">
        <v>0</v>
      </c>
      <c r="J536" s="7">
        <v>263608</v>
      </c>
      <c r="K536">
        <v>2</v>
      </c>
      <c r="L536" s="7">
        <v>300610</v>
      </c>
      <c r="M536" s="8">
        <f>Table1_1[[#This Row],[Unit Cost]]*Table1_1[[#This Row],[Quantity]]</f>
        <v>527216</v>
      </c>
      <c r="N536" s="8">
        <f>Table1_1[[#This Row],[Unit Price]]*Table1_1[[#This Row],[Quantity]]*(100%-Table1_1[[#This Row],[% Discount]])</f>
        <v>601220</v>
      </c>
      <c r="O536" s="8">
        <f>Table1_1[[#This Row],[Sales]]-Table1_1[[#This Row],[Cogs]]</f>
        <v>74004</v>
      </c>
      <c r="P536">
        <f>DAY(Table1_1[[#This Row],[Date]])</f>
        <v>18</v>
      </c>
      <c r="Q536" t="str">
        <f>TEXT(Table1_1[[#This Row],[Date]],"mmm")</f>
        <v>Jun</v>
      </c>
      <c r="R536">
        <f>YEAR(Table1_1[[#This Row],[Date]])</f>
        <v>2024</v>
      </c>
    </row>
    <row r="537" spans="1:18" x14ac:dyDescent="0.3">
      <c r="A537" s="3">
        <v>45462</v>
      </c>
      <c r="B537" t="s">
        <v>546</v>
      </c>
      <c r="C537" t="s">
        <v>742</v>
      </c>
      <c r="D537" t="s">
        <v>745</v>
      </c>
      <c r="E537" t="s">
        <v>748</v>
      </c>
      <c r="F537" t="s">
        <v>751</v>
      </c>
      <c r="G537" t="s">
        <v>754</v>
      </c>
      <c r="H537" t="s">
        <v>761</v>
      </c>
      <c r="I537" s="5">
        <v>0</v>
      </c>
      <c r="J537" s="7">
        <v>84900</v>
      </c>
      <c r="K537">
        <v>5</v>
      </c>
      <c r="L537" s="7">
        <v>93818</v>
      </c>
      <c r="M537" s="8">
        <f>Table1_1[[#This Row],[Unit Cost]]*Table1_1[[#This Row],[Quantity]]</f>
        <v>424500</v>
      </c>
      <c r="N537" s="8">
        <f>Table1_1[[#This Row],[Unit Price]]*Table1_1[[#This Row],[Quantity]]*(100%-Table1_1[[#This Row],[% Discount]])</f>
        <v>469090</v>
      </c>
      <c r="O537" s="8">
        <f>Table1_1[[#This Row],[Sales]]-Table1_1[[#This Row],[Cogs]]</f>
        <v>44590</v>
      </c>
      <c r="P537">
        <f>DAY(Table1_1[[#This Row],[Date]])</f>
        <v>19</v>
      </c>
      <c r="Q537" t="str">
        <f>TEXT(Table1_1[[#This Row],[Date]],"mmm")</f>
        <v>Jun</v>
      </c>
      <c r="R537">
        <f>YEAR(Table1_1[[#This Row],[Date]])</f>
        <v>2024</v>
      </c>
    </row>
    <row r="538" spans="1:18" x14ac:dyDescent="0.3">
      <c r="A538" s="3">
        <v>45463</v>
      </c>
      <c r="B538" t="s">
        <v>547</v>
      </c>
      <c r="C538" t="s">
        <v>742</v>
      </c>
      <c r="D538" t="s">
        <v>745</v>
      </c>
      <c r="E538" t="s">
        <v>746</v>
      </c>
      <c r="F538" t="s">
        <v>750</v>
      </c>
      <c r="G538" t="s">
        <v>755</v>
      </c>
      <c r="H538" t="s">
        <v>764</v>
      </c>
      <c r="I538" s="5">
        <v>0</v>
      </c>
      <c r="J538" s="7">
        <v>70991</v>
      </c>
      <c r="K538">
        <v>4</v>
      </c>
      <c r="L538" s="7">
        <v>80801</v>
      </c>
      <c r="M538" s="8">
        <f>Table1_1[[#This Row],[Unit Cost]]*Table1_1[[#This Row],[Quantity]]</f>
        <v>283964</v>
      </c>
      <c r="N538" s="8">
        <f>Table1_1[[#This Row],[Unit Price]]*Table1_1[[#This Row],[Quantity]]*(100%-Table1_1[[#This Row],[% Discount]])</f>
        <v>323204</v>
      </c>
      <c r="O538" s="8">
        <f>Table1_1[[#This Row],[Sales]]-Table1_1[[#This Row],[Cogs]]</f>
        <v>39240</v>
      </c>
      <c r="P538">
        <f>DAY(Table1_1[[#This Row],[Date]])</f>
        <v>20</v>
      </c>
      <c r="Q538" t="str">
        <f>TEXT(Table1_1[[#This Row],[Date]],"mmm")</f>
        <v>Jun</v>
      </c>
      <c r="R538">
        <f>YEAR(Table1_1[[#This Row],[Date]])</f>
        <v>2024</v>
      </c>
    </row>
    <row r="539" spans="1:18" x14ac:dyDescent="0.3">
      <c r="A539" s="3">
        <v>45464</v>
      </c>
      <c r="B539" t="s">
        <v>548</v>
      </c>
      <c r="C539" t="s">
        <v>743</v>
      </c>
      <c r="D539" t="s">
        <v>745</v>
      </c>
      <c r="E539" t="s">
        <v>748</v>
      </c>
      <c r="F539" t="s">
        <v>751</v>
      </c>
      <c r="G539" t="s">
        <v>757</v>
      </c>
      <c r="H539" t="s">
        <v>771</v>
      </c>
      <c r="I539" s="5">
        <v>0</v>
      </c>
      <c r="J539" s="7">
        <v>112417</v>
      </c>
      <c r="K539">
        <v>3</v>
      </c>
      <c r="L539" s="7">
        <v>132380</v>
      </c>
      <c r="M539" s="8">
        <f>Table1_1[[#This Row],[Unit Cost]]*Table1_1[[#This Row],[Quantity]]</f>
        <v>337251</v>
      </c>
      <c r="N539" s="8">
        <f>Table1_1[[#This Row],[Unit Price]]*Table1_1[[#This Row],[Quantity]]*(100%-Table1_1[[#This Row],[% Discount]])</f>
        <v>397140</v>
      </c>
      <c r="O539" s="8">
        <f>Table1_1[[#This Row],[Sales]]-Table1_1[[#This Row],[Cogs]]</f>
        <v>59889</v>
      </c>
      <c r="P539">
        <f>DAY(Table1_1[[#This Row],[Date]])</f>
        <v>21</v>
      </c>
      <c r="Q539" t="str">
        <f>TEXT(Table1_1[[#This Row],[Date]],"mmm")</f>
        <v>Jun</v>
      </c>
      <c r="R539">
        <f>YEAR(Table1_1[[#This Row],[Date]])</f>
        <v>2024</v>
      </c>
    </row>
    <row r="540" spans="1:18" x14ac:dyDescent="0.3">
      <c r="A540" s="3">
        <v>45465</v>
      </c>
      <c r="B540" t="s">
        <v>549</v>
      </c>
      <c r="C540" t="s">
        <v>743</v>
      </c>
      <c r="D540" t="s">
        <v>745</v>
      </c>
      <c r="E540" t="s">
        <v>747</v>
      </c>
      <c r="F540" t="s">
        <v>750</v>
      </c>
      <c r="G540" t="s">
        <v>754</v>
      </c>
      <c r="H540" t="s">
        <v>767</v>
      </c>
      <c r="I540" s="5">
        <v>0</v>
      </c>
      <c r="J540" s="7">
        <v>31121</v>
      </c>
      <c r="K540">
        <v>3</v>
      </c>
      <c r="L540" s="7">
        <v>36407</v>
      </c>
      <c r="M540" s="8">
        <f>Table1_1[[#This Row],[Unit Cost]]*Table1_1[[#This Row],[Quantity]]</f>
        <v>93363</v>
      </c>
      <c r="N540" s="8">
        <f>Table1_1[[#This Row],[Unit Price]]*Table1_1[[#This Row],[Quantity]]*(100%-Table1_1[[#This Row],[% Discount]])</f>
        <v>109221</v>
      </c>
      <c r="O540" s="8">
        <f>Table1_1[[#This Row],[Sales]]-Table1_1[[#This Row],[Cogs]]</f>
        <v>15858</v>
      </c>
      <c r="P540">
        <f>DAY(Table1_1[[#This Row],[Date]])</f>
        <v>22</v>
      </c>
      <c r="Q540" t="str">
        <f>TEXT(Table1_1[[#This Row],[Date]],"mmm")</f>
        <v>Jun</v>
      </c>
      <c r="R540">
        <f>YEAR(Table1_1[[#This Row],[Date]])</f>
        <v>2024</v>
      </c>
    </row>
    <row r="541" spans="1:18" x14ac:dyDescent="0.3">
      <c r="A541" s="3">
        <v>45466</v>
      </c>
      <c r="B541" t="s">
        <v>550</v>
      </c>
      <c r="C541" t="s">
        <v>743</v>
      </c>
      <c r="D541" t="s">
        <v>745</v>
      </c>
      <c r="E541" t="s">
        <v>748</v>
      </c>
      <c r="F541" t="s">
        <v>749</v>
      </c>
      <c r="G541" t="s">
        <v>754</v>
      </c>
      <c r="H541" t="s">
        <v>775</v>
      </c>
      <c r="I541" s="5">
        <v>0</v>
      </c>
      <c r="J541" s="7">
        <v>77447</v>
      </c>
      <c r="K541">
        <v>5</v>
      </c>
      <c r="L541" s="7">
        <v>92026</v>
      </c>
      <c r="M541" s="8">
        <f>Table1_1[[#This Row],[Unit Cost]]*Table1_1[[#This Row],[Quantity]]</f>
        <v>387235</v>
      </c>
      <c r="N541" s="8">
        <f>Table1_1[[#This Row],[Unit Price]]*Table1_1[[#This Row],[Quantity]]*(100%-Table1_1[[#This Row],[% Discount]])</f>
        <v>460130</v>
      </c>
      <c r="O541" s="8">
        <f>Table1_1[[#This Row],[Sales]]-Table1_1[[#This Row],[Cogs]]</f>
        <v>72895</v>
      </c>
      <c r="P541">
        <f>DAY(Table1_1[[#This Row],[Date]])</f>
        <v>23</v>
      </c>
      <c r="Q541" t="str">
        <f>TEXT(Table1_1[[#This Row],[Date]],"mmm")</f>
        <v>Jun</v>
      </c>
      <c r="R541">
        <f>YEAR(Table1_1[[#This Row],[Date]])</f>
        <v>2024</v>
      </c>
    </row>
    <row r="542" spans="1:18" x14ac:dyDescent="0.3">
      <c r="A542" s="3">
        <v>45467</v>
      </c>
      <c r="B542" t="s">
        <v>551</v>
      </c>
      <c r="C542" t="s">
        <v>742</v>
      </c>
      <c r="D542" t="s">
        <v>745</v>
      </c>
      <c r="E542" t="s">
        <v>748</v>
      </c>
      <c r="F542" t="s">
        <v>749</v>
      </c>
      <c r="G542" t="s">
        <v>756</v>
      </c>
      <c r="H542" t="s">
        <v>763</v>
      </c>
      <c r="I542" s="5">
        <v>0</v>
      </c>
      <c r="J542" s="7">
        <v>108929</v>
      </c>
      <c r="K542">
        <v>8</v>
      </c>
      <c r="L542" s="7">
        <v>128114</v>
      </c>
      <c r="M542" s="8">
        <f>Table1_1[[#This Row],[Unit Cost]]*Table1_1[[#This Row],[Quantity]]</f>
        <v>871432</v>
      </c>
      <c r="N542" s="8">
        <f>Table1_1[[#This Row],[Unit Price]]*Table1_1[[#This Row],[Quantity]]*(100%-Table1_1[[#This Row],[% Discount]])</f>
        <v>1024912</v>
      </c>
      <c r="O542" s="8">
        <f>Table1_1[[#This Row],[Sales]]-Table1_1[[#This Row],[Cogs]]</f>
        <v>153480</v>
      </c>
      <c r="P542">
        <f>DAY(Table1_1[[#This Row],[Date]])</f>
        <v>24</v>
      </c>
      <c r="Q542" t="str">
        <f>TEXT(Table1_1[[#This Row],[Date]],"mmm")</f>
        <v>Jun</v>
      </c>
      <c r="R542">
        <f>YEAR(Table1_1[[#This Row],[Date]])</f>
        <v>2024</v>
      </c>
    </row>
    <row r="543" spans="1:18" x14ac:dyDescent="0.3">
      <c r="A543" s="3">
        <v>45468</v>
      </c>
      <c r="B543" t="s">
        <v>552</v>
      </c>
      <c r="C543" t="s">
        <v>743</v>
      </c>
      <c r="D543" t="s">
        <v>744</v>
      </c>
      <c r="E543" t="s">
        <v>746</v>
      </c>
      <c r="F543" t="s">
        <v>751</v>
      </c>
      <c r="G543" t="s">
        <v>754</v>
      </c>
      <c r="H543" t="s">
        <v>767</v>
      </c>
      <c r="I543" s="5">
        <v>0</v>
      </c>
      <c r="J543" s="7">
        <v>88040</v>
      </c>
      <c r="K543">
        <v>2</v>
      </c>
      <c r="L543" s="7">
        <v>100027</v>
      </c>
      <c r="M543" s="8">
        <f>Table1_1[[#This Row],[Unit Cost]]*Table1_1[[#This Row],[Quantity]]</f>
        <v>176080</v>
      </c>
      <c r="N543" s="8">
        <f>Table1_1[[#This Row],[Unit Price]]*Table1_1[[#This Row],[Quantity]]*(100%-Table1_1[[#This Row],[% Discount]])</f>
        <v>200054</v>
      </c>
      <c r="O543" s="8">
        <f>Table1_1[[#This Row],[Sales]]-Table1_1[[#This Row],[Cogs]]</f>
        <v>23974</v>
      </c>
      <c r="P543">
        <f>DAY(Table1_1[[#This Row],[Date]])</f>
        <v>25</v>
      </c>
      <c r="Q543" t="str">
        <f>TEXT(Table1_1[[#This Row],[Date]],"mmm")</f>
        <v>Jun</v>
      </c>
      <c r="R543">
        <f>YEAR(Table1_1[[#This Row],[Date]])</f>
        <v>2024</v>
      </c>
    </row>
    <row r="544" spans="1:18" x14ac:dyDescent="0.3">
      <c r="A544" s="3">
        <v>45469</v>
      </c>
      <c r="B544" t="s">
        <v>553</v>
      </c>
      <c r="C544" t="s">
        <v>743</v>
      </c>
      <c r="D544" t="s">
        <v>745</v>
      </c>
      <c r="E544" t="s">
        <v>746</v>
      </c>
      <c r="F544" t="s">
        <v>750</v>
      </c>
      <c r="G544" t="s">
        <v>753</v>
      </c>
      <c r="H544" t="s">
        <v>759</v>
      </c>
      <c r="I544" s="5">
        <v>0</v>
      </c>
      <c r="J544" s="7">
        <v>229631</v>
      </c>
      <c r="K544">
        <v>6</v>
      </c>
      <c r="L544" s="7">
        <v>260906</v>
      </c>
      <c r="M544" s="8">
        <f>Table1_1[[#This Row],[Unit Cost]]*Table1_1[[#This Row],[Quantity]]</f>
        <v>1377786</v>
      </c>
      <c r="N544" s="8">
        <f>Table1_1[[#This Row],[Unit Price]]*Table1_1[[#This Row],[Quantity]]*(100%-Table1_1[[#This Row],[% Discount]])</f>
        <v>1565436</v>
      </c>
      <c r="O544" s="8">
        <f>Table1_1[[#This Row],[Sales]]-Table1_1[[#This Row],[Cogs]]</f>
        <v>187650</v>
      </c>
      <c r="P544">
        <f>DAY(Table1_1[[#This Row],[Date]])</f>
        <v>26</v>
      </c>
      <c r="Q544" t="str">
        <f>TEXT(Table1_1[[#This Row],[Date]],"mmm")</f>
        <v>Jun</v>
      </c>
      <c r="R544">
        <f>YEAR(Table1_1[[#This Row],[Date]])</f>
        <v>2024</v>
      </c>
    </row>
    <row r="545" spans="1:18" x14ac:dyDescent="0.3">
      <c r="A545" s="3">
        <v>45470</v>
      </c>
      <c r="B545" t="s">
        <v>554</v>
      </c>
      <c r="C545" t="s">
        <v>743</v>
      </c>
      <c r="D545" t="s">
        <v>745</v>
      </c>
      <c r="E545" t="s">
        <v>746</v>
      </c>
      <c r="F545" t="s">
        <v>750</v>
      </c>
      <c r="G545" t="s">
        <v>753</v>
      </c>
      <c r="H545" t="s">
        <v>759</v>
      </c>
      <c r="I545" s="5">
        <v>0</v>
      </c>
      <c r="J545" s="7">
        <v>184323</v>
      </c>
      <c r="K545">
        <v>1</v>
      </c>
      <c r="L545" s="7">
        <v>208676</v>
      </c>
      <c r="M545" s="8">
        <f>Table1_1[[#This Row],[Unit Cost]]*Table1_1[[#This Row],[Quantity]]</f>
        <v>184323</v>
      </c>
      <c r="N545" s="8">
        <f>Table1_1[[#This Row],[Unit Price]]*Table1_1[[#This Row],[Quantity]]*(100%-Table1_1[[#This Row],[% Discount]])</f>
        <v>208676</v>
      </c>
      <c r="O545" s="8">
        <f>Table1_1[[#This Row],[Sales]]-Table1_1[[#This Row],[Cogs]]</f>
        <v>24353</v>
      </c>
      <c r="P545">
        <f>DAY(Table1_1[[#This Row],[Date]])</f>
        <v>27</v>
      </c>
      <c r="Q545" t="str">
        <f>TEXT(Table1_1[[#This Row],[Date]],"mmm")</f>
        <v>Jun</v>
      </c>
      <c r="R545">
        <f>YEAR(Table1_1[[#This Row],[Date]])</f>
        <v>2024</v>
      </c>
    </row>
    <row r="546" spans="1:18" x14ac:dyDescent="0.3">
      <c r="A546" s="3">
        <v>45471</v>
      </c>
      <c r="B546" t="s">
        <v>555</v>
      </c>
      <c r="C546" t="s">
        <v>742</v>
      </c>
      <c r="D546" t="s">
        <v>745</v>
      </c>
      <c r="E546" t="s">
        <v>746</v>
      </c>
      <c r="F546" t="s">
        <v>749</v>
      </c>
      <c r="G546" t="s">
        <v>755</v>
      </c>
      <c r="H546" t="s">
        <v>768</v>
      </c>
      <c r="I546" s="5">
        <v>0</v>
      </c>
      <c r="J546" s="7">
        <v>204609</v>
      </c>
      <c r="K546">
        <v>7</v>
      </c>
      <c r="L546" s="7">
        <v>239796</v>
      </c>
      <c r="M546" s="8">
        <f>Table1_1[[#This Row],[Unit Cost]]*Table1_1[[#This Row],[Quantity]]</f>
        <v>1432263</v>
      </c>
      <c r="N546" s="8">
        <f>Table1_1[[#This Row],[Unit Price]]*Table1_1[[#This Row],[Quantity]]*(100%-Table1_1[[#This Row],[% Discount]])</f>
        <v>1678572</v>
      </c>
      <c r="O546" s="8">
        <f>Table1_1[[#This Row],[Sales]]-Table1_1[[#This Row],[Cogs]]</f>
        <v>246309</v>
      </c>
      <c r="P546">
        <f>DAY(Table1_1[[#This Row],[Date]])</f>
        <v>28</v>
      </c>
      <c r="Q546" t="str">
        <f>TEXT(Table1_1[[#This Row],[Date]],"mmm")</f>
        <v>Jun</v>
      </c>
      <c r="R546">
        <f>YEAR(Table1_1[[#This Row],[Date]])</f>
        <v>2024</v>
      </c>
    </row>
    <row r="547" spans="1:18" x14ac:dyDescent="0.3">
      <c r="A547" s="3">
        <v>45472</v>
      </c>
      <c r="B547" t="s">
        <v>556</v>
      </c>
      <c r="C547" t="s">
        <v>743</v>
      </c>
      <c r="D547" t="s">
        <v>744</v>
      </c>
      <c r="E547" t="s">
        <v>748</v>
      </c>
      <c r="F547" t="s">
        <v>750</v>
      </c>
      <c r="G547" t="s">
        <v>756</v>
      </c>
      <c r="H547" t="s">
        <v>763</v>
      </c>
      <c r="I547" s="5">
        <v>0</v>
      </c>
      <c r="J547" s="7">
        <v>234395</v>
      </c>
      <c r="K547">
        <v>7</v>
      </c>
      <c r="L547" s="7">
        <v>267643</v>
      </c>
      <c r="M547" s="8">
        <f>Table1_1[[#This Row],[Unit Cost]]*Table1_1[[#This Row],[Quantity]]</f>
        <v>1640765</v>
      </c>
      <c r="N547" s="8">
        <f>Table1_1[[#This Row],[Unit Price]]*Table1_1[[#This Row],[Quantity]]*(100%-Table1_1[[#This Row],[% Discount]])</f>
        <v>1873501</v>
      </c>
      <c r="O547" s="8">
        <f>Table1_1[[#This Row],[Sales]]-Table1_1[[#This Row],[Cogs]]</f>
        <v>232736</v>
      </c>
      <c r="P547">
        <f>DAY(Table1_1[[#This Row],[Date]])</f>
        <v>29</v>
      </c>
      <c r="Q547" t="str">
        <f>TEXT(Table1_1[[#This Row],[Date]],"mmm")</f>
        <v>Jun</v>
      </c>
      <c r="R547">
        <f>YEAR(Table1_1[[#This Row],[Date]])</f>
        <v>2024</v>
      </c>
    </row>
    <row r="548" spans="1:18" x14ac:dyDescent="0.3">
      <c r="A548" s="3">
        <v>45473</v>
      </c>
      <c r="B548" t="s">
        <v>557</v>
      </c>
      <c r="C548" t="s">
        <v>742</v>
      </c>
      <c r="D548" t="s">
        <v>744</v>
      </c>
      <c r="E548" t="s">
        <v>748</v>
      </c>
      <c r="F548" t="s">
        <v>750</v>
      </c>
      <c r="G548" t="s">
        <v>753</v>
      </c>
      <c r="H548" t="s">
        <v>773</v>
      </c>
      <c r="I548" s="5">
        <v>0</v>
      </c>
      <c r="J548" s="7">
        <v>294858</v>
      </c>
      <c r="K548">
        <v>5</v>
      </c>
      <c r="L548" s="7">
        <v>349552</v>
      </c>
      <c r="M548" s="8">
        <f>Table1_1[[#This Row],[Unit Cost]]*Table1_1[[#This Row],[Quantity]]</f>
        <v>1474290</v>
      </c>
      <c r="N548" s="8">
        <f>Table1_1[[#This Row],[Unit Price]]*Table1_1[[#This Row],[Quantity]]*(100%-Table1_1[[#This Row],[% Discount]])</f>
        <v>1747760</v>
      </c>
      <c r="O548" s="8">
        <f>Table1_1[[#This Row],[Sales]]-Table1_1[[#This Row],[Cogs]]</f>
        <v>273470</v>
      </c>
      <c r="P548">
        <f>DAY(Table1_1[[#This Row],[Date]])</f>
        <v>30</v>
      </c>
      <c r="Q548" t="str">
        <f>TEXT(Table1_1[[#This Row],[Date]],"mmm")</f>
        <v>Jun</v>
      </c>
      <c r="R548">
        <f>YEAR(Table1_1[[#This Row],[Date]])</f>
        <v>2024</v>
      </c>
    </row>
    <row r="549" spans="1:18" x14ac:dyDescent="0.3">
      <c r="A549" s="3">
        <v>45474</v>
      </c>
      <c r="B549" t="s">
        <v>558</v>
      </c>
      <c r="C549" t="s">
        <v>743</v>
      </c>
      <c r="D549" t="s">
        <v>745</v>
      </c>
      <c r="E549" t="s">
        <v>747</v>
      </c>
      <c r="F549" t="s">
        <v>751</v>
      </c>
      <c r="G549" t="s">
        <v>754</v>
      </c>
      <c r="H549" t="s">
        <v>761</v>
      </c>
      <c r="I549" s="5">
        <v>0</v>
      </c>
      <c r="J549" s="7">
        <v>42948</v>
      </c>
      <c r="K549">
        <v>5</v>
      </c>
      <c r="L549" s="7">
        <v>50423</v>
      </c>
      <c r="M549" s="8">
        <f>Table1_1[[#This Row],[Unit Cost]]*Table1_1[[#This Row],[Quantity]]</f>
        <v>214740</v>
      </c>
      <c r="N549" s="8">
        <f>Table1_1[[#This Row],[Unit Price]]*Table1_1[[#This Row],[Quantity]]*(100%-Table1_1[[#This Row],[% Discount]])</f>
        <v>252115</v>
      </c>
      <c r="O549" s="8">
        <f>Table1_1[[#This Row],[Sales]]-Table1_1[[#This Row],[Cogs]]</f>
        <v>37375</v>
      </c>
      <c r="P549">
        <f>DAY(Table1_1[[#This Row],[Date]])</f>
        <v>1</v>
      </c>
      <c r="Q549" t="str">
        <f>TEXT(Table1_1[[#This Row],[Date]],"mmm")</f>
        <v>Jul</v>
      </c>
      <c r="R549">
        <f>YEAR(Table1_1[[#This Row],[Date]])</f>
        <v>2024</v>
      </c>
    </row>
    <row r="550" spans="1:18" x14ac:dyDescent="0.3">
      <c r="A550" s="3">
        <v>45475</v>
      </c>
      <c r="B550" t="s">
        <v>559</v>
      </c>
      <c r="C550" t="s">
        <v>743</v>
      </c>
      <c r="D550" t="s">
        <v>744</v>
      </c>
      <c r="E550" t="s">
        <v>746</v>
      </c>
      <c r="F550" t="s">
        <v>749</v>
      </c>
      <c r="G550" t="s">
        <v>757</v>
      </c>
      <c r="H550" t="s">
        <v>766</v>
      </c>
      <c r="I550" s="5">
        <v>0</v>
      </c>
      <c r="J550" s="7">
        <v>233325</v>
      </c>
      <c r="K550">
        <v>6</v>
      </c>
      <c r="L550" s="7">
        <v>267429</v>
      </c>
      <c r="M550" s="8">
        <f>Table1_1[[#This Row],[Unit Cost]]*Table1_1[[#This Row],[Quantity]]</f>
        <v>1399950</v>
      </c>
      <c r="N550" s="8">
        <f>Table1_1[[#This Row],[Unit Price]]*Table1_1[[#This Row],[Quantity]]*(100%-Table1_1[[#This Row],[% Discount]])</f>
        <v>1604574</v>
      </c>
      <c r="O550" s="8">
        <f>Table1_1[[#This Row],[Sales]]-Table1_1[[#This Row],[Cogs]]</f>
        <v>204624</v>
      </c>
      <c r="P550">
        <f>DAY(Table1_1[[#This Row],[Date]])</f>
        <v>2</v>
      </c>
      <c r="Q550" t="str">
        <f>TEXT(Table1_1[[#This Row],[Date]],"mmm")</f>
        <v>Jul</v>
      </c>
      <c r="R550">
        <f>YEAR(Table1_1[[#This Row],[Date]])</f>
        <v>2024</v>
      </c>
    </row>
    <row r="551" spans="1:18" x14ac:dyDescent="0.3">
      <c r="A551" s="3">
        <v>45476</v>
      </c>
      <c r="B551" t="s">
        <v>560</v>
      </c>
      <c r="C551" t="s">
        <v>742</v>
      </c>
      <c r="D551" t="s">
        <v>745</v>
      </c>
      <c r="E551" t="s">
        <v>748</v>
      </c>
      <c r="F551" t="s">
        <v>750</v>
      </c>
      <c r="G551" t="s">
        <v>753</v>
      </c>
      <c r="H551" t="s">
        <v>760</v>
      </c>
      <c r="I551" s="5">
        <v>0</v>
      </c>
      <c r="J551" s="7">
        <v>166126</v>
      </c>
      <c r="K551">
        <v>7</v>
      </c>
      <c r="L551" s="7">
        <v>201105</v>
      </c>
      <c r="M551" s="8">
        <f>Table1_1[[#This Row],[Unit Cost]]*Table1_1[[#This Row],[Quantity]]</f>
        <v>1162882</v>
      </c>
      <c r="N551" s="8">
        <f>Table1_1[[#This Row],[Unit Price]]*Table1_1[[#This Row],[Quantity]]*(100%-Table1_1[[#This Row],[% Discount]])</f>
        <v>1407735</v>
      </c>
      <c r="O551" s="8">
        <f>Table1_1[[#This Row],[Sales]]-Table1_1[[#This Row],[Cogs]]</f>
        <v>244853</v>
      </c>
      <c r="P551">
        <f>DAY(Table1_1[[#This Row],[Date]])</f>
        <v>3</v>
      </c>
      <c r="Q551" t="str">
        <f>TEXT(Table1_1[[#This Row],[Date]],"mmm")</f>
        <v>Jul</v>
      </c>
      <c r="R551">
        <f>YEAR(Table1_1[[#This Row],[Date]])</f>
        <v>2024</v>
      </c>
    </row>
    <row r="552" spans="1:18" x14ac:dyDescent="0.3">
      <c r="A552" s="3">
        <v>45477</v>
      </c>
      <c r="B552" t="s">
        <v>561</v>
      </c>
      <c r="C552" t="s">
        <v>743</v>
      </c>
      <c r="D552" t="s">
        <v>744</v>
      </c>
      <c r="E552" t="s">
        <v>746</v>
      </c>
      <c r="F552" t="s">
        <v>751</v>
      </c>
      <c r="G552" t="s">
        <v>756</v>
      </c>
      <c r="H552" t="s">
        <v>769</v>
      </c>
      <c r="I552" s="5">
        <v>0</v>
      </c>
      <c r="J552" s="7">
        <v>157773</v>
      </c>
      <c r="K552">
        <v>3</v>
      </c>
      <c r="L552" s="7">
        <v>176205</v>
      </c>
      <c r="M552" s="8">
        <f>Table1_1[[#This Row],[Unit Cost]]*Table1_1[[#This Row],[Quantity]]</f>
        <v>473319</v>
      </c>
      <c r="N552" s="8">
        <f>Table1_1[[#This Row],[Unit Price]]*Table1_1[[#This Row],[Quantity]]*(100%-Table1_1[[#This Row],[% Discount]])</f>
        <v>528615</v>
      </c>
      <c r="O552" s="8">
        <f>Table1_1[[#This Row],[Sales]]-Table1_1[[#This Row],[Cogs]]</f>
        <v>55296</v>
      </c>
      <c r="P552">
        <f>DAY(Table1_1[[#This Row],[Date]])</f>
        <v>4</v>
      </c>
      <c r="Q552" t="str">
        <f>TEXT(Table1_1[[#This Row],[Date]],"mmm")</f>
        <v>Jul</v>
      </c>
      <c r="R552">
        <f>YEAR(Table1_1[[#This Row],[Date]])</f>
        <v>2024</v>
      </c>
    </row>
    <row r="553" spans="1:18" x14ac:dyDescent="0.3">
      <c r="A553" s="3">
        <v>45478</v>
      </c>
      <c r="B553" t="s">
        <v>562</v>
      </c>
      <c r="C553" t="s">
        <v>742</v>
      </c>
      <c r="D553" t="s">
        <v>744</v>
      </c>
      <c r="E553" t="s">
        <v>748</v>
      </c>
      <c r="F553" t="s">
        <v>750</v>
      </c>
      <c r="G553" t="s">
        <v>755</v>
      </c>
      <c r="H553" t="s">
        <v>768</v>
      </c>
      <c r="I553" s="5">
        <v>0</v>
      </c>
      <c r="J553" s="7">
        <v>241780</v>
      </c>
      <c r="K553">
        <v>3</v>
      </c>
      <c r="L553" s="7">
        <v>285284</v>
      </c>
      <c r="M553" s="8">
        <f>Table1_1[[#This Row],[Unit Cost]]*Table1_1[[#This Row],[Quantity]]</f>
        <v>725340</v>
      </c>
      <c r="N553" s="8">
        <f>Table1_1[[#This Row],[Unit Price]]*Table1_1[[#This Row],[Quantity]]*(100%-Table1_1[[#This Row],[% Discount]])</f>
        <v>855852</v>
      </c>
      <c r="O553" s="8">
        <f>Table1_1[[#This Row],[Sales]]-Table1_1[[#This Row],[Cogs]]</f>
        <v>130512</v>
      </c>
      <c r="P553">
        <f>DAY(Table1_1[[#This Row],[Date]])</f>
        <v>5</v>
      </c>
      <c r="Q553" t="str">
        <f>TEXT(Table1_1[[#This Row],[Date]],"mmm")</f>
        <v>Jul</v>
      </c>
      <c r="R553">
        <f>YEAR(Table1_1[[#This Row],[Date]])</f>
        <v>2024</v>
      </c>
    </row>
    <row r="554" spans="1:18" x14ac:dyDescent="0.3">
      <c r="A554" s="3">
        <v>45479</v>
      </c>
      <c r="B554" t="s">
        <v>563</v>
      </c>
      <c r="C554" t="s">
        <v>742</v>
      </c>
      <c r="D554" t="s">
        <v>745</v>
      </c>
      <c r="E554" t="s">
        <v>746</v>
      </c>
      <c r="F554" t="s">
        <v>749</v>
      </c>
      <c r="G554" t="s">
        <v>752</v>
      </c>
      <c r="H554" t="s">
        <v>758</v>
      </c>
      <c r="I554" s="5">
        <v>0</v>
      </c>
      <c r="J554" s="7">
        <v>112915</v>
      </c>
      <c r="K554">
        <v>3</v>
      </c>
      <c r="L554" s="7">
        <v>133130</v>
      </c>
      <c r="M554" s="8">
        <f>Table1_1[[#This Row],[Unit Cost]]*Table1_1[[#This Row],[Quantity]]</f>
        <v>338745</v>
      </c>
      <c r="N554" s="8">
        <f>Table1_1[[#This Row],[Unit Price]]*Table1_1[[#This Row],[Quantity]]*(100%-Table1_1[[#This Row],[% Discount]])</f>
        <v>399390</v>
      </c>
      <c r="O554" s="8">
        <f>Table1_1[[#This Row],[Sales]]-Table1_1[[#This Row],[Cogs]]</f>
        <v>60645</v>
      </c>
      <c r="P554">
        <f>DAY(Table1_1[[#This Row],[Date]])</f>
        <v>6</v>
      </c>
      <c r="Q554" t="str">
        <f>TEXT(Table1_1[[#This Row],[Date]],"mmm")</f>
        <v>Jul</v>
      </c>
      <c r="R554">
        <f>YEAR(Table1_1[[#This Row],[Date]])</f>
        <v>2024</v>
      </c>
    </row>
    <row r="555" spans="1:18" x14ac:dyDescent="0.3">
      <c r="A555" s="3">
        <v>45480</v>
      </c>
      <c r="B555" t="s">
        <v>564</v>
      </c>
      <c r="C555" t="s">
        <v>743</v>
      </c>
      <c r="D555" t="s">
        <v>744</v>
      </c>
      <c r="E555" t="s">
        <v>746</v>
      </c>
      <c r="F555" t="s">
        <v>750</v>
      </c>
      <c r="G555" t="s">
        <v>757</v>
      </c>
      <c r="H555" t="s">
        <v>771</v>
      </c>
      <c r="I555" s="5">
        <v>0.05</v>
      </c>
      <c r="J555" s="7">
        <v>110958</v>
      </c>
      <c r="K555">
        <v>7</v>
      </c>
      <c r="L555" s="7">
        <v>132065</v>
      </c>
      <c r="M555" s="8">
        <f>Table1_1[[#This Row],[Unit Cost]]*Table1_1[[#This Row],[Quantity]]</f>
        <v>776706</v>
      </c>
      <c r="N555" s="8">
        <f>Table1_1[[#This Row],[Unit Price]]*Table1_1[[#This Row],[Quantity]]*(100%-Table1_1[[#This Row],[% Discount]])</f>
        <v>878232.25</v>
      </c>
      <c r="O555" s="8">
        <f>Table1_1[[#This Row],[Sales]]-Table1_1[[#This Row],[Cogs]]</f>
        <v>101526.25</v>
      </c>
      <c r="P555">
        <f>DAY(Table1_1[[#This Row],[Date]])</f>
        <v>7</v>
      </c>
      <c r="Q555" t="str">
        <f>TEXT(Table1_1[[#This Row],[Date]],"mmm")</f>
        <v>Jul</v>
      </c>
      <c r="R555">
        <f>YEAR(Table1_1[[#This Row],[Date]])</f>
        <v>2024</v>
      </c>
    </row>
    <row r="556" spans="1:18" x14ac:dyDescent="0.3">
      <c r="A556" s="3">
        <v>45481</v>
      </c>
      <c r="B556" t="s">
        <v>565</v>
      </c>
      <c r="C556" t="s">
        <v>743</v>
      </c>
      <c r="D556" t="s">
        <v>744</v>
      </c>
      <c r="E556" t="s">
        <v>746</v>
      </c>
      <c r="F556" t="s">
        <v>749</v>
      </c>
      <c r="G556" t="s">
        <v>754</v>
      </c>
      <c r="H556" t="s">
        <v>767</v>
      </c>
      <c r="I556" s="5">
        <v>0</v>
      </c>
      <c r="J556" s="7">
        <v>69492</v>
      </c>
      <c r="K556">
        <v>6</v>
      </c>
      <c r="L556" s="7">
        <v>76963</v>
      </c>
      <c r="M556" s="8">
        <f>Table1_1[[#This Row],[Unit Cost]]*Table1_1[[#This Row],[Quantity]]</f>
        <v>416952</v>
      </c>
      <c r="N556" s="8">
        <f>Table1_1[[#This Row],[Unit Price]]*Table1_1[[#This Row],[Quantity]]*(100%-Table1_1[[#This Row],[% Discount]])</f>
        <v>461778</v>
      </c>
      <c r="O556" s="8">
        <f>Table1_1[[#This Row],[Sales]]-Table1_1[[#This Row],[Cogs]]</f>
        <v>44826</v>
      </c>
      <c r="P556">
        <f>DAY(Table1_1[[#This Row],[Date]])</f>
        <v>8</v>
      </c>
      <c r="Q556" t="str">
        <f>TEXT(Table1_1[[#This Row],[Date]],"mmm")</f>
        <v>Jul</v>
      </c>
      <c r="R556">
        <f>YEAR(Table1_1[[#This Row],[Date]])</f>
        <v>2024</v>
      </c>
    </row>
    <row r="557" spans="1:18" x14ac:dyDescent="0.3">
      <c r="A557" s="3">
        <v>45482</v>
      </c>
      <c r="B557" t="s">
        <v>566</v>
      </c>
      <c r="C557" t="s">
        <v>742</v>
      </c>
      <c r="D557" t="s">
        <v>744</v>
      </c>
      <c r="E557" t="s">
        <v>746</v>
      </c>
      <c r="F557" t="s">
        <v>751</v>
      </c>
      <c r="G557" t="s">
        <v>756</v>
      </c>
      <c r="H557" t="s">
        <v>765</v>
      </c>
      <c r="I557" s="5">
        <v>0</v>
      </c>
      <c r="J557" s="7">
        <v>108367</v>
      </c>
      <c r="K557">
        <v>6</v>
      </c>
      <c r="L557" s="7">
        <v>131511</v>
      </c>
      <c r="M557" s="8">
        <f>Table1_1[[#This Row],[Unit Cost]]*Table1_1[[#This Row],[Quantity]]</f>
        <v>650202</v>
      </c>
      <c r="N557" s="8">
        <f>Table1_1[[#This Row],[Unit Price]]*Table1_1[[#This Row],[Quantity]]*(100%-Table1_1[[#This Row],[% Discount]])</f>
        <v>789066</v>
      </c>
      <c r="O557" s="8">
        <f>Table1_1[[#This Row],[Sales]]-Table1_1[[#This Row],[Cogs]]</f>
        <v>138864</v>
      </c>
      <c r="P557">
        <f>DAY(Table1_1[[#This Row],[Date]])</f>
        <v>9</v>
      </c>
      <c r="Q557" t="str">
        <f>TEXT(Table1_1[[#This Row],[Date]],"mmm")</f>
        <v>Jul</v>
      </c>
      <c r="R557">
        <f>YEAR(Table1_1[[#This Row],[Date]])</f>
        <v>2024</v>
      </c>
    </row>
    <row r="558" spans="1:18" x14ac:dyDescent="0.3">
      <c r="A558" s="3">
        <v>45483</v>
      </c>
      <c r="B558" t="s">
        <v>567</v>
      </c>
      <c r="C558" t="s">
        <v>742</v>
      </c>
      <c r="D558" t="s">
        <v>744</v>
      </c>
      <c r="E558" t="s">
        <v>747</v>
      </c>
      <c r="F558" t="s">
        <v>749</v>
      </c>
      <c r="G558" t="s">
        <v>752</v>
      </c>
      <c r="H558" t="s">
        <v>772</v>
      </c>
      <c r="I558" s="5">
        <v>0</v>
      </c>
      <c r="J558" s="7">
        <v>178453</v>
      </c>
      <c r="K558">
        <v>4</v>
      </c>
      <c r="L558" s="7">
        <v>211862</v>
      </c>
      <c r="M558" s="8">
        <f>Table1_1[[#This Row],[Unit Cost]]*Table1_1[[#This Row],[Quantity]]</f>
        <v>713812</v>
      </c>
      <c r="N558" s="8">
        <f>Table1_1[[#This Row],[Unit Price]]*Table1_1[[#This Row],[Quantity]]*(100%-Table1_1[[#This Row],[% Discount]])</f>
        <v>847448</v>
      </c>
      <c r="O558" s="8">
        <f>Table1_1[[#This Row],[Sales]]-Table1_1[[#This Row],[Cogs]]</f>
        <v>133636</v>
      </c>
      <c r="P558">
        <f>DAY(Table1_1[[#This Row],[Date]])</f>
        <v>10</v>
      </c>
      <c r="Q558" t="str">
        <f>TEXT(Table1_1[[#This Row],[Date]],"mmm")</f>
        <v>Jul</v>
      </c>
      <c r="R558">
        <f>YEAR(Table1_1[[#This Row],[Date]])</f>
        <v>2024</v>
      </c>
    </row>
    <row r="559" spans="1:18" x14ac:dyDescent="0.3">
      <c r="A559" s="3">
        <v>45484</v>
      </c>
      <c r="B559" t="s">
        <v>568</v>
      </c>
      <c r="C559" t="s">
        <v>742</v>
      </c>
      <c r="D559" t="s">
        <v>745</v>
      </c>
      <c r="E559" t="s">
        <v>746</v>
      </c>
      <c r="F559" t="s">
        <v>751</v>
      </c>
      <c r="G559" t="s">
        <v>755</v>
      </c>
      <c r="H559" t="s">
        <v>762</v>
      </c>
      <c r="I559" s="5">
        <v>0</v>
      </c>
      <c r="J559" s="7">
        <v>214907</v>
      </c>
      <c r="K559">
        <v>7</v>
      </c>
      <c r="L559" s="7">
        <v>255471</v>
      </c>
      <c r="M559" s="8">
        <f>Table1_1[[#This Row],[Unit Cost]]*Table1_1[[#This Row],[Quantity]]</f>
        <v>1504349</v>
      </c>
      <c r="N559" s="8">
        <f>Table1_1[[#This Row],[Unit Price]]*Table1_1[[#This Row],[Quantity]]*(100%-Table1_1[[#This Row],[% Discount]])</f>
        <v>1788297</v>
      </c>
      <c r="O559" s="8">
        <f>Table1_1[[#This Row],[Sales]]-Table1_1[[#This Row],[Cogs]]</f>
        <v>283948</v>
      </c>
      <c r="P559">
        <f>DAY(Table1_1[[#This Row],[Date]])</f>
        <v>11</v>
      </c>
      <c r="Q559" t="str">
        <f>TEXT(Table1_1[[#This Row],[Date]],"mmm")</f>
        <v>Jul</v>
      </c>
      <c r="R559">
        <f>YEAR(Table1_1[[#This Row],[Date]])</f>
        <v>2024</v>
      </c>
    </row>
    <row r="560" spans="1:18" x14ac:dyDescent="0.3">
      <c r="A560" s="3">
        <v>45485</v>
      </c>
      <c r="B560" t="s">
        <v>569</v>
      </c>
      <c r="C560" t="s">
        <v>743</v>
      </c>
      <c r="D560" t="s">
        <v>745</v>
      </c>
      <c r="E560" t="s">
        <v>747</v>
      </c>
      <c r="F560" t="s">
        <v>749</v>
      </c>
      <c r="G560" t="s">
        <v>752</v>
      </c>
      <c r="H560" t="s">
        <v>770</v>
      </c>
      <c r="I560" s="5">
        <v>0</v>
      </c>
      <c r="J560" s="7">
        <v>189831</v>
      </c>
      <c r="K560">
        <v>4</v>
      </c>
      <c r="L560" s="7">
        <v>217235</v>
      </c>
      <c r="M560" s="8">
        <f>Table1_1[[#This Row],[Unit Cost]]*Table1_1[[#This Row],[Quantity]]</f>
        <v>759324</v>
      </c>
      <c r="N560" s="8">
        <f>Table1_1[[#This Row],[Unit Price]]*Table1_1[[#This Row],[Quantity]]*(100%-Table1_1[[#This Row],[% Discount]])</f>
        <v>868940</v>
      </c>
      <c r="O560" s="8">
        <f>Table1_1[[#This Row],[Sales]]-Table1_1[[#This Row],[Cogs]]</f>
        <v>109616</v>
      </c>
      <c r="P560">
        <f>DAY(Table1_1[[#This Row],[Date]])</f>
        <v>12</v>
      </c>
      <c r="Q560" t="str">
        <f>TEXT(Table1_1[[#This Row],[Date]],"mmm")</f>
        <v>Jul</v>
      </c>
      <c r="R560">
        <f>YEAR(Table1_1[[#This Row],[Date]])</f>
        <v>2024</v>
      </c>
    </row>
    <row r="561" spans="1:18" x14ac:dyDescent="0.3">
      <c r="A561" s="3">
        <v>45486</v>
      </c>
      <c r="B561" t="s">
        <v>570</v>
      </c>
      <c r="C561" t="s">
        <v>742</v>
      </c>
      <c r="D561" t="s">
        <v>744</v>
      </c>
      <c r="E561" t="s">
        <v>748</v>
      </c>
      <c r="F561" t="s">
        <v>749</v>
      </c>
      <c r="G561" t="s">
        <v>757</v>
      </c>
      <c r="H561" t="s">
        <v>774</v>
      </c>
      <c r="I561" s="5">
        <v>0</v>
      </c>
      <c r="J561" s="7">
        <v>211388</v>
      </c>
      <c r="K561">
        <v>4</v>
      </c>
      <c r="L561" s="7">
        <v>257275</v>
      </c>
      <c r="M561" s="8">
        <f>Table1_1[[#This Row],[Unit Cost]]*Table1_1[[#This Row],[Quantity]]</f>
        <v>845552</v>
      </c>
      <c r="N561" s="8">
        <f>Table1_1[[#This Row],[Unit Price]]*Table1_1[[#This Row],[Quantity]]*(100%-Table1_1[[#This Row],[% Discount]])</f>
        <v>1029100</v>
      </c>
      <c r="O561" s="8">
        <f>Table1_1[[#This Row],[Sales]]-Table1_1[[#This Row],[Cogs]]</f>
        <v>183548</v>
      </c>
      <c r="P561">
        <f>DAY(Table1_1[[#This Row],[Date]])</f>
        <v>13</v>
      </c>
      <c r="Q561" t="str">
        <f>TEXT(Table1_1[[#This Row],[Date]],"mmm")</f>
        <v>Jul</v>
      </c>
      <c r="R561">
        <f>YEAR(Table1_1[[#This Row],[Date]])</f>
        <v>2024</v>
      </c>
    </row>
    <row r="562" spans="1:18" x14ac:dyDescent="0.3">
      <c r="A562" s="3">
        <v>45487</v>
      </c>
      <c r="B562" t="s">
        <v>571</v>
      </c>
      <c r="C562" t="s">
        <v>743</v>
      </c>
      <c r="D562" t="s">
        <v>744</v>
      </c>
      <c r="E562" t="s">
        <v>748</v>
      </c>
      <c r="F562" t="s">
        <v>751</v>
      </c>
      <c r="G562" t="s">
        <v>755</v>
      </c>
      <c r="H562" t="s">
        <v>762</v>
      </c>
      <c r="I562" s="5">
        <v>0</v>
      </c>
      <c r="J562" s="7">
        <v>134684</v>
      </c>
      <c r="K562">
        <v>2</v>
      </c>
      <c r="L562" s="7">
        <v>157338</v>
      </c>
      <c r="M562" s="8">
        <f>Table1_1[[#This Row],[Unit Cost]]*Table1_1[[#This Row],[Quantity]]</f>
        <v>269368</v>
      </c>
      <c r="N562" s="8">
        <f>Table1_1[[#This Row],[Unit Price]]*Table1_1[[#This Row],[Quantity]]*(100%-Table1_1[[#This Row],[% Discount]])</f>
        <v>314676</v>
      </c>
      <c r="O562" s="8">
        <f>Table1_1[[#This Row],[Sales]]-Table1_1[[#This Row],[Cogs]]</f>
        <v>45308</v>
      </c>
      <c r="P562">
        <f>DAY(Table1_1[[#This Row],[Date]])</f>
        <v>14</v>
      </c>
      <c r="Q562" t="str">
        <f>TEXT(Table1_1[[#This Row],[Date]],"mmm")</f>
        <v>Jul</v>
      </c>
      <c r="R562">
        <f>YEAR(Table1_1[[#This Row],[Date]])</f>
        <v>2024</v>
      </c>
    </row>
    <row r="563" spans="1:18" x14ac:dyDescent="0.3">
      <c r="A563" s="3">
        <v>45488</v>
      </c>
      <c r="B563" t="s">
        <v>572</v>
      </c>
      <c r="C563" t="s">
        <v>742</v>
      </c>
      <c r="D563" t="s">
        <v>744</v>
      </c>
      <c r="E563" t="s">
        <v>748</v>
      </c>
      <c r="F563" t="s">
        <v>751</v>
      </c>
      <c r="G563" t="s">
        <v>754</v>
      </c>
      <c r="H563" t="s">
        <v>767</v>
      </c>
      <c r="I563" s="5">
        <v>0</v>
      </c>
      <c r="J563" s="7">
        <v>60967</v>
      </c>
      <c r="K563">
        <v>7</v>
      </c>
      <c r="L563" s="7">
        <v>69609</v>
      </c>
      <c r="M563" s="8">
        <f>Table1_1[[#This Row],[Unit Cost]]*Table1_1[[#This Row],[Quantity]]</f>
        <v>426769</v>
      </c>
      <c r="N563" s="8">
        <f>Table1_1[[#This Row],[Unit Price]]*Table1_1[[#This Row],[Quantity]]*(100%-Table1_1[[#This Row],[% Discount]])</f>
        <v>487263</v>
      </c>
      <c r="O563" s="8">
        <f>Table1_1[[#This Row],[Sales]]-Table1_1[[#This Row],[Cogs]]</f>
        <v>60494</v>
      </c>
      <c r="P563">
        <f>DAY(Table1_1[[#This Row],[Date]])</f>
        <v>15</v>
      </c>
      <c r="Q563" t="str">
        <f>TEXT(Table1_1[[#This Row],[Date]],"mmm")</f>
        <v>Jul</v>
      </c>
      <c r="R563">
        <f>YEAR(Table1_1[[#This Row],[Date]])</f>
        <v>2024</v>
      </c>
    </row>
    <row r="564" spans="1:18" x14ac:dyDescent="0.3">
      <c r="A564" s="3">
        <v>45489</v>
      </c>
      <c r="B564" t="s">
        <v>573</v>
      </c>
      <c r="C564" t="s">
        <v>742</v>
      </c>
      <c r="D564" t="s">
        <v>745</v>
      </c>
      <c r="E564" t="s">
        <v>748</v>
      </c>
      <c r="F564" t="s">
        <v>751</v>
      </c>
      <c r="G564" t="s">
        <v>752</v>
      </c>
      <c r="H564" t="s">
        <v>772</v>
      </c>
      <c r="I564" s="5">
        <v>0</v>
      </c>
      <c r="J564" s="7">
        <v>174817</v>
      </c>
      <c r="K564">
        <v>2</v>
      </c>
      <c r="L564" s="7">
        <v>202226</v>
      </c>
      <c r="M564" s="8">
        <f>Table1_1[[#This Row],[Unit Cost]]*Table1_1[[#This Row],[Quantity]]</f>
        <v>349634</v>
      </c>
      <c r="N564" s="8">
        <f>Table1_1[[#This Row],[Unit Price]]*Table1_1[[#This Row],[Quantity]]*(100%-Table1_1[[#This Row],[% Discount]])</f>
        <v>404452</v>
      </c>
      <c r="O564" s="8">
        <f>Table1_1[[#This Row],[Sales]]-Table1_1[[#This Row],[Cogs]]</f>
        <v>54818</v>
      </c>
      <c r="P564">
        <f>DAY(Table1_1[[#This Row],[Date]])</f>
        <v>16</v>
      </c>
      <c r="Q564" t="str">
        <f>TEXT(Table1_1[[#This Row],[Date]],"mmm")</f>
        <v>Jul</v>
      </c>
      <c r="R564">
        <f>YEAR(Table1_1[[#This Row],[Date]])</f>
        <v>2024</v>
      </c>
    </row>
    <row r="565" spans="1:18" x14ac:dyDescent="0.3">
      <c r="A565" s="3">
        <v>45490</v>
      </c>
      <c r="B565" t="s">
        <v>574</v>
      </c>
      <c r="C565" t="s">
        <v>742</v>
      </c>
      <c r="D565" t="s">
        <v>744</v>
      </c>
      <c r="E565" t="s">
        <v>747</v>
      </c>
      <c r="F565" t="s">
        <v>751</v>
      </c>
      <c r="G565" t="s">
        <v>752</v>
      </c>
      <c r="H565" t="s">
        <v>770</v>
      </c>
      <c r="I565" s="5">
        <v>0</v>
      </c>
      <c r="J565" s="7">
        <v>171533</v>
      </c>
      <c r="K565">
        <v>6</v>
      </c>
      <c r="L565" s="7">
        <v>200082</v>
      </c>
      <c r="M565" s="8">
        <f>Table1_1[[#This Row],[Unit Cost]]*Table1_1[[#This Row],[Quantity]]</f>
        <v>1029198</v>
      </c>
      <c r="N565" s="8">
        <f>Table1_1[[#This Row],[Unit Price]]*Table1_1[[#This Row],[Quantity]]*(100%-Table1_1[[#This Row],[% Discount]])</f>
        <v>1200492</v>
      </c>
      <c r="O565" s="8">
        <f>Table1_1[[#This Row],[Sales]]-Table1_1[[#This Row],[Cogs]]</f>
        <v>171294</v>
      </c>
      <c r="P565">
        <f>DAY(Table1_1[[#This Row],[Date]])</f>
        <v>17</v>
      </c>
      <c r="Q565" t="str">
        <f>TEXT(Table1_1[[#This Row],[Date]],"mmm")</f>
        <v>Jul</v>
      </c>
      <c r="R565">
        <f>YEAR(Table1_1[[#This Row],[Date]])</f>
        <v>2024</v>
      </c>
    </row>
    <row r="566" spans="1:18" x14ac:dyDescent="0.3">
      <c r="A566" s="3">
        <v>45491</v>
      </c>
      <c r="B566" t="s">
        <v>575</v>
      </c>
      <c r="C566" t="s">
        <v>743</v>
      </c>
      <c r="D566" t="s">
        <v>745</v>
      </c>
      <c r="E566" t="s">
        <v>746</v>
      </c>
      <c r="F566" t="s">
        <v>749</v>
      </c>
      <c r="G566" t="s">
        <v>754</v>
      </c>
      <c r="H566" t="s">
        <v>761</v>
      </c>
      <c r="I566" s="5">
        <v>0</v>
      </c>
      <c r="J566" s="7">
        <v>36751</v>
      </c>
      <c r="K566">
        <v>6</v>
      </c>
      <c r="L566" s="7">
        <v>41347</v>
      </c>
      <c r="M566" s="8">
        <f>Table1_1[[#This Row],[Unit Cost]]*Table1_1[[#This Row],[Quantity]]</f>
        <v>220506</v>
      </c>
      <c r="N566" s="8">
        <f>Table1_1[[#This Row],[Unit Price]]*Table1_1[[#This Row],[Quantity]]*(100%-Table1_1[[#This Row],[% Discount]])</f>
        <v>248082</v>
      </c>
      <c r="O566" s="8">
        <f>Table1_1[[#This Row],[Sales]]-Table1_1[[#This Row],[Cogs]]</f>
        <v>27576</v>
      </c>
      <c r="P566">
        <f>DAY(Table1_1[[#This Row],[Date]])</f>
        <v>18</v>
      </c>
      <c r="Q566" t="str">
        <f>TEXT(Table1_1[[#This Row],[Date]],"mmm")</f>
        <v>Jul</v>
      </c>
      <c r="R566">
        <f>YEAR(Table1_1[[#This Row],[Date]])</f>
        <v>2024</v>
      </c>
    </row>
    <row r="567" spans="1:18" x14ac:dyDescent="0.3">
      <c r="A567" s="3">
        <v>45492</v>
      </c>
      <c r="B567" t="s">
        <v>576</v>
      </c>
      <c r="C567" t="s">
        <v>743</v>
      </c>
      <c r="D567" t="s">
        <v>745</v>
      </c>
      <c r="E567" t="s">
        <v>748</v>
      </c>
      <c r="F567" t="s">
        <v>751</v>
      </c>
      <c r="G567" t="s">
        <v>757</v>
      </c>
      <c r="H567" t="s">
        <v>766</v>
      </c>
      <c r="I567" s="5">
        <v>0</v>
      </c>
      <c r="J567" s="7">
        <v>189904</v>
      </c>
      <c r="K567">
        <v>3</v>
      </c>
      <c r="L567" s="7">
        <v>219058</v>
      </c>
      <c r="M567" s="8">
        <f>Table1_1[[#This Row],[Unit Cost]]*Table1_1[[#This Row],[Quantity]]</f>
        <v>569712</v>
      </c>
      <c r="N567" s="8">
        <f>Table1_1[[#This Row],[Unit Price]]*Table1_1[[#This Row],[Quantity]]*(100%-Table1_1[[#This Row],[% Discount]])</f>
        <v>657174</v>
      </c>
      <c r="O567" s="8">
        <f>Table1_1[[#This Row],[Sales]]-Table1_1[[#This Row],[Cogs]]</f>
        <v>87462</v>
      </c>
      <c r="P567">
        <f>DAY(Table1_1[[#This Row],[Date]])</f>
        <v>19</v>
      </c>
      <c r="Q567" t="str">
        <f>TEXT(Table1_1[[#This Row],[Date]],"mmm")</f>
        <v>Jul</v>
      </c>
      <c r="R567">
        <f>YEAR(Table1_1[[#This Row],[Date]])</f>
        <v>2024</v>
      </c>
    </row>
    <row r="568" spans="1:18" x14ac:dyDescent="0.3">
      <c r="A568" s="3">
        <v>45493</v>
      </c>
      <c r="B568" t="s">
        <v>577</v>
      </c>
      <c r="C568" t="s">
        <v>742</v>
      </c>
      <c r="D568" t="s">
        <v>744</v>
      </c>
      <c r="E568" t="s">
        <v>746</v>
      </c>
      <c r="F568" t="s">
        <v>751</v>
      </c>
      <c r="G568" t="s">
        <v>756</v>
      </c>
      <c r="H568" t="s">
        <v>763</v>
      </c>
      <c r="I568" s="5">
        <v>0</v>
      </c>
      <c r="J568" s="7">
        <v>137980</v>
      </c>
      <c r="K568">
        <v>3</v>
      </c>
      <c r="L568" s="7">
        <v>161164</v>
      </c>
      <c r="M568" s="8">
        <f>Table1_1[[#This Row],[Unit Cost]]*Table1_1[[#This Row],[Quantity]]</f>
        <v>413940</v>
      </c>
      <c r="N568" s="8">
        <f>Table1_1[[#This Row],[Unit Price]]*Table1_1[[#This Row],[Quantity]]*(100%-Table1_1[[#This Row],[% Discount]])</f>
        <v>483492</v>
      </c>
      <c r="O568" s="8">
        <f>Table1_1[[#This Row],[Sales]]-Table1_1[[#This Row],[Cogs]]</f>
        <v>69552</v>
      </c>
      <c r="P568">
        <f>DAY(Table1_1[[#This Row],[Date]])</f>
        <v>20</v>
      </c>
      <c r="Q568" t="str">
        <f>TEXT(Table1_1[[#This Row],[Date]],"mmm")</f>
        <v>Jul</v>
      </c>
      <c r="R568">
        <f>YEAR(Table1_1[[#This Row],[Date]])</f>
        <v>2024</v>
      </c>
    </row>
    <row r="569" spans="1:18" x14ac:dyDescent="0.3">
      <c r="A569" s="3">
        <v>45494</v>
      </c>
      <c r="B569" t="s">
        <v>578</v>
      </c>
      <c r="C569" t="s">
        <v>743</v>
      </c>
      <c r="D569" t="s">
        <v>744</v>
      </c>
      <c r="E569" t="s">
        <v>746</v>
      </c>
      <c r="F569" t="s">
        <v>749</v>
      </c>
      <c r="G569" t="s">
        <v>755</v>
      </c>
      <c r="H569" t="s">
        <v>768</v>
      </c>
      <c r="I569" s="5">
        <v>0</v>
      </c>
      <c r="J569" s="7">
        <v>128291</v>
      </c>
      <c r="K569">
        <v>8</v>
      </c>
      <c r="L569" s="7">
        <v>152616</v>
      </c>
      <c r="M569" s="8">
        <f>Table1_1[[#This Row],[Unit Cost]]*Table1_1[[#This Row],[Quantity]]</f>
        <v>1026328</v>
      </c>
      <c r="N569" s="8">
        <f>Table1_1[[#This Row],[Unit Price]]*Table1_1[[#This Row],[Quantity]]*(100%-Table1_1[[#This Row],[% Discount]])</f>
        <v>1220928</v>
      </c>
      <c r="O569" s="8">
        <f>Table1_1[[#This Row],[Sales]]-Table1_1[[#This Row],[Cogs]]</f>
        <v>194600</v>
      </c>
      <c r="P569">
        <f>DAY(Table1_1[[#This Row],[Date]])</f>
        <v>21</v>
      </c>
      <c r="Q569" t="str">
        <f>TEXT(Table1_1[[#This Row],[Date]],"mmm")</f>
        <v>Jul</v>
      </c>
      <c r="R569">
        <f>YEAR(Table1_1[[#This Row],[Date]])</f>
        <v>2024</v>
      </c>
    </row>
    <row r="570" spans="1:18" x14ac:dyDescent="0.3">
      <c r="A570" s="3">
        <v>45495</v>
      </c>
      <c r="B570" t="s">
        <v>579</v>
      </c>
      <c r="C570" t="s">
        <v>743</v>
      </c>
      <c r="D570" t="s">
        <v>745</v>
      </c>
      <c r="E570" t="s">
        <v>748</v>
      </c>
      <c r="F570" t="s">
        <v>750</v>
      </c>
      <c r="G570" t="s">
        <v>753</v>
      </c>
      <c r="H570" t="s">
        <v>759</v>
      </c>
      <c r="I570" s="5">
        <v>0</v>
      </c>
      <c r="J570" s="7">
        <v>304298</v>
      </c>
      <c r="K570">
        <v>2</v>
      </c>
      <c r="L570" s="7">
        <v>350555</v>
      </c>
      <c r="M570" s="8">
        <f>Table1_1[[#This Row],[Unit Cost]]*Table1_1[[#This Row],[Quantity]]</f>
        <v>608596</v>
      </c>
      <c r="N570" s="8">
        <f>Table1_1[[#This Row],[Unit Price]]*Table1_1[[#This Row],[Quantity]]*(100%-Table1_1[[#This Row],[% Discount]])</f>
        <v>701110</v>
      </c>
      <c r="O570" s="8">
        <f>Table1_1[[#This Row],[Sales]]-Table1_1[[#This Row],[Cogs]]</f>
        <v>92514</v>
      </c>
      <c r="P570">
        <f>DAY(Table1_1[[#This Row],[Date]])</f>
        <v>22</v>
      </c>
      <c r="Q570" t="str">
        <f>TEXT(Table1_1[[#This Row],[Date]],"mmm")</f>
        <v>Jul</v>
      </c>
      <c r="R570">
        <f>YEAR(Table1_1[[#This Row],[Date]])</f>
        <v>2024</v>
      </c>
    </row>
    <row r="571" spans="1:18" x14ac:dyDescent="0.3">
      <c r="A571" s="3">
        <v>45496</v>
      </c>
      <c r="B571" t="s">
        <v>580</v>
      </c>
      <c r="C571" t="s">
        <v>742</v>
      </c>
      <c r="D571" t="s">
        <v>744</v>
      </c>
      <c r="E571" t="s">
        <v>748</v>
      </c>
      <c r="F571" t="s">
        <v>751</v>
      </c>
      <c r="G571" t="s">
        <v>757</v>
      </c>
      <c r="H571" t="s">
        <v>774</v>
      </c>
      <c r="I571" s="5">
        <v>0</v>
      </c>
      <c r="J571" s="7">
        <v>171177</v>
      </c>
      <c r="K571">
        <v>7</v>
      </c>
      <c r="L571" s="7">
        <v>199995</v>
      </c>
      <c r="M571" s="8">
        <f>Table1_1[[#This Row],[Unit Cost]]*Table1_1[[#This Row],[Quantity]]</f>
        <v>1198239</v>
      </c>
      <c r="N571" s="8">
        <f>Table1_1[[#This Row],[Unit Price]]*Table1_1[[#This Row],[Quantity]]*(100%-Table1_1[[#This Row],[% Discount]])</f>
        <v>1399965</v>
      </c>
      <c r="O571" s="8">
        <f>Table1_1[[#This Row],[Sales]]-Table1_1[[#This Row],[Cogs]]</f>
        <v>201726</v>
      </c>
      <c r="P571">
        <f>DAY(Table1_1[[#This Row],[Date]])</f>
        <v>23</v>
      </c>
      <c r="Q571" t="str">
        <f>TEXT(Table1_1[[#This Row],[Date]],"mmm")</f>
        <v>Jul</v>
      </c>
      <c r="R571">
        <f>YEAR(Table1_1[[#This Row],[Date]])</f>
        <v>2024</v>
      </c>
    </row>
    <row r="572" spans="1:18" x14ac:dyDescent="0.3">
      <c r="A572" s="3">
        <v>45497</v>
      </c>
      <c r="B572" t="s">
        <v>581</v>
      </c>
      <c r="C572" t="s">
        <v>742</v>
      </c>
      <c r="D572" t="s">
        <v>744</v>
      </c>
      <c r="E572" t="s">
        <v>747</v>
      </c>
      <c r="F572" t="s">
        <v>749</v>
      </c>
      <c r="G572" t="s">
        <v>757</v>
      </c>
      <c r="H572" t="s">
        <v>771</v>
      </c>
      <c r="I572" s="5">
        <v>0</v>
      </c>
      <c r="J572" s="7">
        <v>170732</v>
      </c>
      <c r="K572">
        <v>2</v>
      </c>
      <c r="L572" s="7">
        <v>188483</v>
      </c>
      <c r="M572" s="8">
        <f>Table1_1[[#This Row],[Unit Cost]]*Table1_1[[#This Row],[Quantity]]</f>
        <v>341464</v>
      </c>
      <c r="N572" s="8">
        <f>Table1_1[[#This Row],[Unit Price]]*Table1_1[[#This Row],[Quantity]]*(100%-Table1_1[[#This Row],[% Discount]])</f>
        <v>376966</v>
      </c>
      <c r="O572" s="8">
        <f>Table1_1[[#This Row],[Sales]]-Table1_1[[#This Row],[Cogs]]</f>
        <v>35502</v>
      </c>
      <c r="P572">
        <f>DAY(Table1_1[[#This Row],[Date]])</f>
        <v>24</v>
      </c>
      <c r="Q572" t="str">
        <f>TEXT(Table1_1[[#This Row],[Date]],"mmm")</f>
        <v>Jul</v>
      </c>
      <c r="R572">
        <f>YEAR(Table1_1[[#This Row],[Date]])</f>
        <v>2024</v>
      </c>
    </row>
    <row r="573" spans="1:18" x14ac:dyDescent="0.3">
      <c r="A573" s="3">
        <v>45498</v>
      </c>
      <c r="B573" t="s">
        <v>582</v>
      </c>
      <c r="C573" t="s">
        <v>743</v>
      </c>
      <c r="D573" t="s">
        <v>744</v>
      </c>
      <c r="E573" t="s">
        <v>746</v>
      </c>
      <c r="F573" t="s">
        <v>750</v>
      </c>
      <c r="G573" t="s">
        <v>755</v>
      </c>
      <c r="H573" t="s">
        <v>764</v>
      </c>
      <c r="I573" s="5">
        <v>0</v>
      </c>
      <c r="J573" s="7">
        <v>72807</v>
      </c>
      <c r="K573">
        <v>8</v>
      </c>
      <c r="L573" s="7">
        <v>87081</v>
      </c>
      <c r="M573" s="8">
        <f>Table1_1[[#This Row],[Unit Cost]]*Table1_1[[#This Row],[Quantity]]</f>
        <v>582456</v>
      </c>
      <c r="N573" s="8">
        <f>Table1_1[[#This Row],[Unit Price]]*Table1_1[[#This Row],[Quantity]]*(100%-Table1_1[[#This Row],[% Discount]])</f>
        <v>696648</v>
      </c>
      <c r="O573" s="8">
        <f>Table1_1[[#This Row],[Sales]]-Table1_1[[#This Row],[Cogs]]</f>
        <v>114192</v>
      </c>
      <c r="P573">
        <f>DAY(Table1_1[[#This Row],[Date]])</f>
        <v>25</v>
      </c>
      <c r="Q573" t="str">
        <f>TEXT(Table1_1[[#This Row],[Date]],"mmm")</f>
        <v>Jul</v>
      </c>
      <c r="R573">
        <f>YEAR(Table1_1[[#This Row],[Date]])</f>
        <v>2024</v>
      </c>
    </row>
    <row r="574" spans="1:18" x14ac:dyDescent="0.3">
      <c r="A574" s="3">
        <v>45499</v>
      </c>
      <c r="B574" t="s">
        <v>583</v>
      </c>
      <c r="C574" t="s">
        <v>742</v>
      </c>
      <c r="D574" t="s">
        <v>744</v>
      </c>
      <c r="E574" t="s">
        <v>748</v>
      </c>
      <c r="F574" t="s">
        <v>749</v>
      </c>
      <c r="G574" t="s">
        <v>752</v>
      </c>
      <c r="H574" t="s">
        <v>758</v>
      </c>
      <c r="I574" s="5">
        <v>0</v>
      </c>
      <c r="J574" s="7">
        <v>119444</v>
      </c>
      <c r="K574">
        <v>5</v>
      </c>
      <c r="L574" s="7">
        <v>137756</v>
      </c>
      <c r="M574" s="8">
        <f>Table1_1[[#This Row],[Unit Cost]]*Table1_1[[#This Row],[Quantity]]</f>
        <v>597220</v>
      </c>
      <c r="N574" s="8">
        <f>Table1_1[[#This Row],[Unit Price]]*Table1_1[[#This Row],[Quantity]]*(100%-Table1_1[[#This Row],[% Discount]])</f>
        <v>688780</v>
      </c>
      <c r="O574" s="8">
        <f>Table1_1[[#This Row],[Sales]]-Table1_1[[#This Row],[Cogs]]</f>
        <v>91560</v>
      </c>
      <c r="P574">
        <f>DAY(Table1_1[[#This Row],[Date]])</f>
        <v>26</v>
      </c>
      <c r="Q574" t="str">
        <f>TEXT(Table1_1[[#This Row],[Date]],"mmm")</f>
        <v>Jul</v>
      </c>
      <c r="R574">
        <f>YEAR(Table1_1[[#This Row],[Date]])</f>
        <v>2024</v>
      </c>
    </row>
    <row r="575" spans="1:18" x14ac:dyDescent="0.3">
      <c r="A575" s="3">
        <v>45500</v>
      </c>
      <c r="B575" t="s">
        <v>584</v>
      </c>
      <c r="C575" t="s">
        <v>742</v>
      </c>
      <c r="D575" t="s">
        <v>744</v>
      </c>
      <c r="E575" t="s">
        <v>748</v>
      </c>
      <c r="F575" t="s">
        <v>751</v>
      </c>
      <c r="G575" t="s">
        <v>753</v>
      </c>
      <c r="H575" t="s">
        <v>759</v>
      </c>
      <c r="I575" s="5">
        <v>0</v>
      </c>
      <c r="J575" s="7">
        <v>145465</v>
      </c>
      <c r="K575">
        <v>8</v>
      </c>
      <c r="L575" s="7">
        <v>167417</v>
      </c>
      <c r="M575" s="8">
        <f>Table1_1[[#This Row],[Unit Cost]]*Table1_1[[#This Row],[Quantity]]</f>
        <v>1163720</v>
      </c>
      <c r="N575" s="8">
        <f>Table1_1[[#This Row],[Unit Price]]*Table1_1[[#This Row],[Quantity]]*(100%-Table1_1[[#This Row],[% Discount]])</f>
        <v>1339336</v>
      </c>
      <c r="O575" s="8">
        <f>Table1_1[[#This Row],[Sales]]-Table1_1[[#This Row],[Cogs]]</f>
        <v>175616</v>
      </c>
      <c r="P575">
        <f>DAY(Table1_1[[#This Row],[Date]])</f>
        <v>27</v>
      </c>
      <c r="Q575" t="str">
        <f>TEXT(Table1_1[[#This Row],[Date]],"mmm")</f>
        <v>Jul</v>
      </c>
      <c r="R575">
        <f>YEAR(Table1_1[[#This Row],[Date]])</f>
        <v>2024</v>
      </c>
    </row>
    <row r="576" spans="1:18" x14ac:dyDescent="0.3">
      <c r="A576" s="3">
        <v>45501</v>
      </c>
      <c r="B576" t="s">
        <v>585</v>
      </c>
      <c r="C576" t="s">
        <v>742</v>
      </c>
      <c r="D576" t="s">
        <v>745</v>
      </c>
      <c r="E576" t="s">
        <v>747</v>
      </c>
      <c r="F576" t="s">
        <v>751</v>
      </c>
      <c r="G576" t="s">
        <v>756</v>
      </c>
      <c r="H576" t="s">
        <v>763</v>
      </c>
      <c r="I576" s="5">
        <v>0</v>
      </c>
      <c r="J576" s="7">
        <v>190862</v>
      </c>
      <c r="K576">
        <v>5</v>
      </c>
      <c r="L576" s="7">
        <v>228924</v>
      </c>
      <c r="M576" s="8">
        <f>Table1_1[[#This Row],[Unit Cost]]*Table1_1[[#This Row],[Quantity]]</f>
        <v>954310</v>
      </c>
      <c r="N576" s="8">
        <f>Table1_1[[#This Row],[Unit Price]]*Table1_1[[#This Row],[Quantity]]*(100%-Table1_1[[#This Row],[% Discount]])</f>
        <v>1144620</v>
      </c>
      <c r="O576" s="8">
        <f>Table1_1[[#This Row],[Sales]]-Table1_1[[#This Row],[Cogs]]</f>
        <v>190310</v>
      </c>
      <c r="P576">
        <f>DAY(Table1_1[[#This Row],[Date]])</f>
        <v>28</v>
      </c>
      <c r="Q576" t="str">
        <f>TEXT(Table1_1[[#This Row],[Date]],"mmm")</f>
        <v>Jul</v>
      </c>
      <c r="R576">
        <f>YEAR(Table1_1[[#This Row],[Date]])</f>
        <v>2024</v>
      </c>
    </row>
    <row r="577" spans="1:18" x14ac:dyDescent="0.3">
      <c r="A577" s="3">
        <v>45502</v>
      </c>
      <c r="B577" t="s">
        <v>586</v>
      </c>
      <c r="C577" t="s">
        <v>742</v>
      </c>
      <c r="D577" t="s">
        <v>745</v>
      </c>
      <c r="E577" t="s">
        <v>746</v>
      </c>
      <c r="F577" t="s">
        <v>749</v>
      </c>
      <c r="G577" t="s">
        <v>754</v>
      </c>
      <c r="H577" t="s">
        <v>767</v>
      </c>
      <c r="I577" s="5">
        <v>0</v>
      </c>
      <c r="J577" s="7">
        <v>50731</v>
      </c>
      <c r="K577">
        <v>5</v>
      </c>
      <c r="L577" s="7">
        <v>56781</v>
      </c>
      <c r="M577" s="8">
        <f>Table1_1[[#This Row],[Unit Cost]]*Table1_1[[#This Row],[Quantity]]</f>
        <v>253655</v>
      </c>
      <c r="N577" s="8">
        <f>Table1_1[[#This Row],[Unit Price]]*Table1_1[[#This Row],[Quantity]]*(100%-Table1_1[[#This Row],[% Discount]])</f>
        <v>283905</v>
      </c>
      <c r="O577" s="8">
        <f>Table1_1[[#This Row],[Sales]]-Table1_1[[#This Row],[Cogs]]</f>
        <v>30250</v>
      </c>
      <c r="P577">
        <f>DAY(Table1_1[[#This Row],[Date]])</f>
        <v>29</v>
      </c>
      <c r="Q577" t="str">
        <f>TEXT(Table1_1[[#This Row],[Date]],"mmm")</f>
        <v>Jul</v>
      </c>
      <c r="R577">
        <f>YEAR(Table1_1[[#This Row],[Date]])</f>
        <v>2024</v>
      </c>
    </row>
    <row r="578" spans="1:18" x14ac:dyDescent="0.3">
      <c r="A578" s="3">
        <v>45503</v>
      </c>
      <c r="B578" t="s">
        <v>587</v>
      </c>
      <c r="C578" t="s">
        <v>742</v>
      </c>
      <c r="D578" t="s">
        <v>745</v>
      </c>
      <c r="E578" t="s">
        <v>748</v>
      </c>
      <c r="F578" t="s">
        <v>751</v>
      </c>
      <c r="G578" t="s">
        <v>752</v>
      </c>
      <c r="H578" t="s">
        <v>758</v>
      </c>
      <c r="I578" s="5">
        <v>0</v>
      </c>
      <c r="J578" s="7">
        <v>162402</v>
      </c>
      <c r="K578">
        <v>7</v>
      </c>
      <c r="L578" s="7">
        <v>192015</v>
      </c>
      <c r="M578" s="8">
        <f>Table1_1[[#This Row],[Unit Cost]]*Table1_1[[#This Row],[Quantity]]</f>
        <v>1136814</v>
      </c>
      <c r="N578" s="8">
        <f>Table1_1[[#This Row],[Unit Price]]*Table1_1[[#This Row],[Quantity]]*(100%-Table1_1[[#This Row],[% Discount]])</f>
        <v>1344105</v>
      </c>
      <c r="O578" s="8">
        <f>Table1_1[[#This Row],[Sales]]-Table1_1[[#This Row],[Cogs]]</f>
        <v>207291</v>
      </c>
      <c r="P578">
        <f>DAY(Table1_1[[#This Row],[Date]])</f>
        <v>30</v>
      </c>
      <c r="Q578" t="str">
        <f>TEXT(Table1_1[[#This Row],[Date]],"mmm")</f>
        <v>Jul</v>
      </c>
      <c r="R578">
        <f>YEAR(Table1_1[[#This Row],[Date]])</f>
        <v>2024</v>
      </c>
    </row>
    <row r="579" spans="1:18" x14ac:dyDescent="0.3">
      <c r="A579" s="3">
        <v>45504</v>
      </c>
      <c r="B579" t="s">
        <v>588</v>
      </c>
      <c r="C579" t="s">
        <v>742</v>
      </c>
      <c r="D579" t="s">
        <v>744</v>
      </c>
      <c r="E579" t="s">
        <v>748</v>
      </c>
      <c r="F579" t="s">
        <v>750</v>
      </c>
      <c r="G579" t="s">
        <v>754</v>
      </c>
      <c r="H579" t="s">
        <v>775</v>
      </c>
      <c r="I579" s="5">
        <v>0</v>
      </c>
      <c r="J579" s="7">
        <v>83463</v>
      </c>
      <c r="K579">
        <v>4</v>
      </c>
      <c r="L579" s="7">
        <v>96451</v>
      </c>
      <c r="M579" s="8">
        <f>Table1_1[[#This Row],[Unit Cost]]*Table1_1[[#This Row],[Quantity]]</f>
        <v>333852</v>
      </c>
      <c r="N579" s="8">
        <f>Table1_1[[#This Row],[Unit Price]]*Table1_1[[#This Row],[Quantity]]*(100%-Table1_1[[#This Row],[% Discount]])</f>
        <v>385804</v>
      </c>
      <c r="O579" s="8">
        <f>Table1_1[[#This Row],[Sales]]-Table1_1[[#This Row],[Cogs]]</f>
        <v>51952</v>
      </c>
      <c r="P579">
        <f>DAY(Table1_1[[#This Row],[Date]])</f>
        <v>31</v>
      </c>
      <c r="Q579" t="str">
        <f>TEXT(Table1_1[[#This Row],[Date]],"mmm")</f>
        <v>Jul</v>
      </c>
      <c r="R579">
        <f>YEAR(Table1_1[[#This Row],[Date]])</f>
        <v>2024</v>
      </c>
    </row>
    <row r="580" spans="1:18" x14ac:dyDescent="0.3">
      <c r="A580" s="3">
        <v>45505</v>
      </c>
      <c r="B580" t="s">
        <v>589</v>
      </c>
      <c r="C580" t="s">
        <v>743</v>
      </c>
      <c r="D580" t="s">
        <v>745</v>
      </c>
      <c r="E580" t="s">
        <v>748</v>
      </c>
      <c r="F580" t="s">
        <v>750</v>
      </c>
      <c r="G580" t="s">
        <v>757</v>
      </c>
      <c r="H580" t="s">
        <v>771</v>
      </c>
      <c r="I580" s="5">
        <v>0</v>
      </c>
      <c r="J580" s="7">
        <v>108538</v>
      </c>
      <c r="K580">
        <v>1</v>
      </c>
      <c r="L580" s="7">
        <v>131337</v>
      </c>
      <c r="M580" s="8">
        <f>Table1_1[[#This Row],[Unit Cost]]*Table1_1[[#This Row],[Quantity]]</f>
        <v>108538</v>
      </c>
      <c r="N580" s="8">
        <f>Table1_1[[#This Row],[Unit Price]]*Table1_1[[#This Row],[Quantity]]*(100%-Table1_1[[#This Row],[% Discount]])</f>
        <v>131337</v>
      </c>
      <c r="O580" s="8">
        <f>Table1_1[[#This Row],[Sales]]-Table1_1[[#This Row],[Cogs]]</f>
        <v>22799</v>
      </c>
      <c r="P580">
        <f>DAY(Table1_1[[#This Row],[Date]])</f>
        <v>1</v>
      </c>
      <c r="Q580" t="str">
        <f>TEXT(Table1_1[[#This Row],[Date]],"mmm")</f>
        <v>Aug</v>
      </c>
      <c r="R580">
        <f>YEAR(Table1_1[[#This Row],[Date]])</f>
        <v>2024</v>
      </c>
    </row>
    <row r="581" spans="1:18" x14ac:dyDescent="0.3">
      <c r="A581" s="3">
        <v>45506</v>
      </c>
      <c r="B581" t="s">
        <v>590</v>
      </c>
      <c r="C581" t="s">
        <v>742</v>
      </c>
      <c r="D581" t="s">
        <v>745</v>
      </c>
      <c r="E581" t="s">
        <v>746</v>
      </c>
      <c r="F581" t="s">
        <v>751</v>
      </c>
      <c r="G581" t="s">
        <v>756</v>
      </c>
      <c r="H581" t="s">
        <v>763</v>
      </c>
      <c r="I581" s="5">
        <v>0</v>
      </c>
      <c r="J581" s="7">
        <v>219923</v>
      </c>
      <c r="K581">
        <v>1</v>
      </c>
      <c r="L581" s="7">
        <v>244932</v>
      </c>
      <c r="M581" s="8">
        <f>Table1_1[[#This Row],[Unit Cost]]*Table1_1[[#This Row],[Quantity]]</f>
        <v>219923</v>
      </c>
      <c r="N581" s="8">
        <f>Table1_1[[#This Row],[Unit Price]]*Table1_1[[#This Row],[Quantity]]*(100%-Table1_1[[#This Row],[% Discount]])</f>
        <v>244932</v>
      </c>
      <c r="O581" s="8">
        <f>Table1_1[[#This Row],[Sales]]-Table1_1[[#This Row],[Cogs]]</f>
        <v>25009</v>
      </c>
      <c r="P581">
        <f>DAY(Table1_1[[#This Row],[Date]])</f>
        <v>2</v>
      </c>
      <c r="Q581" t="str">
        <f>TEXT(Table1_1[[#This Row],[Date]],"mmm")</f>
        <v>Aug</v>
      </c>
      <c r="R581">
        <f>YEAR(Table1_1[[#This Row],[Date]])</f>
        <v>2024</v>
      </c>
    </row>
    <row r="582" spans="1:18" x14ac:dyDescent="0.3">
      <c r="A582" s="3">
        <v>45507</v>
      </c>
      <c r="B582" t="s">
        <v>591</v>
      </c>
      <c r="C582" t="s">
        <v>742</v>
      </c>
      <c r="D582" t="s">
        <v>744</v>
      </c>
      <c r="E582" t="s">
        <v>746</v>
      </c>
      <c r="F582" t="s">
        <v>749</v>
      </c>
      <c r="G582" t="s">
        <v>756</v>
      </c>
      <c r="H582" t="s">
        <v>769</v>
      </c>
      <c r="I582" s="5">
        <v>0</v>
      </c>
      <c r="J582" s="7">
        <v>142718</v>
      </c>
      <c r="K582">
        <v>6</v>
      </c>
      <c r="L582" s="7">
        <v>158499</v>
      </c>
      <c r="M582" s="8">
        <f>Table1_1[[#This Row],[Unit Cost]]*Table1_1[[#This Row],[Quantity]]</f>
        <v>856308</v>
      </c>
      <c r="N582" s="8">
        <f>Table1_1[[#This Row],[Unit Price]]*Table1_1[[#This Row],[Quantity]]*(100%-Table1_1[[#This Row],[% Discount]])</f>
        <v>950994</v>
      </c>
      <c r="O582" s="8">
        <f>Table1_1[[#This Row],[Sales]]-Table1_1[[#This Row],[Cogs]]</f>
        <v>94686</v>
      </c>
      <c r="P582">
        <f>DAY(Table1_1[[#This Row],[Date]])</f>
        <v>3</v>
      </c>
      <c r="Q582" t="str">
        <f>TEXT(Table1_1[[#This Row],[Date]],"mmm")</f>
        <v>Aug</v>
      </c>
      <c r="R582">
        <f>YEAR(Table1_1[[#This Row],[Date]])</f>
        <v>2024</v>
      </c>
    </row>
    <row r="583" spans="1:18" x14ac:dyDescent="0.3">
      <c r="A583" s="3">
        <v>45508</v>
      </c>
      <c r="B583" t="s">
        <v>592</v>
      </c>
      <c r="C583" t="s">
        <v>742</v>
      </c>
      <c r="D583" t="s">
        <v>745</v>
      </c>
      <c r="E583" t="s">
        <v>748</v>
      </c>
      <c r="F583" t="s">
        <v>751</v>
      </c>
      <c r="G583" t="s">
        <v>757</v>
      </c>
      <c r="H583" t="s">
        <v>766</v>
      </c>
      <c r="I583" s="5">
        <v>0</v>
      </c>
      <c r="J583" s="7">
        <v>188128</v>
      </c>
      <c r="K583">
        <v>1</v>
      </c>
      <c r="L583" s="7">
        <v>227762</v>
      </c>
      <c r="M583" s="8">
        <f>Table1_1[[#This Row],[Unit Cost]]*Table1_1[[#This Row],[Quantity]]</f>
        <v>188128</v>
      </c>
      <c r="N583" s="8">
        <f>Table1_1[[#This Row],[Unit Price]]*Table1_1[[#This Row],[Quantity]]*(100%-Table1_1[[#This Row],[% Discount]])</f>
        <v>227762</v>
      </c>
      <c r="O583" s="8">
        <f>Table1_1[[#This Row],[Sales]]-Table1_1[[#This Row],[Cogs]]</f>
        <v>39634</v>
      </c>
      <c r="P583">
        <f>DAY(Table1_1[[#This Row],[Date]])</f>
        <v>4</v>
      </c>
      <c r="Q583" t="str">
        <f>TEXT(Table1_1[[#This Row],[Date]],"mmm")</f>
        <v>Aug</v>
      </c>
      <c r="R583">
        <f>YEAR(Table1_1[[#This Row],[Date]])</f>
        <v>2024</v>
      </c>
    </row>
    <row r="584" spans="1:18" x14ac:dyDescent="0.3">
      <c r="A584" s="3">
        <v>45509</v>
      </c>
      <c r="B584" t="s">
        <v>593</v>
      </c>
      <c r="C584" t="s">
        <v>743</v>
      </c>
      <c r="D584" t="s">
        <v>745</v>
      </c>
      <c r="E584" t="s">
        <v>748</v>
      </c>
      <c r="F584" t="s">
        <v>751</v>
      </c>
      <c r="G584" t="s">
        <v>754</v>
      </c>
      <c r="H584" t="s">
        <v>767</v>
      </c>
      <c r="I584" s="5">
        <v>0</v>
      </c>
      <c r="J584" s="7">
        <v>68157</v>
      </c>
      <c r="K584">
        <v>1</v>
      </c>
      <c r="L584" s="7">
        <v>83106</v>
      </c>
      <c r="M584" s="8">
        <f>Table1_1[[#This Row],[Unit Cost]]*Table1_1[[#This Row],[Quantity]]</f>
        <v>68157</v>
      </c>
      <c r="N584" s="8">
        <f>Table1_1[[#This Row],[Unit Price]]*Table1_1[[#This Row],[Quantity]]*(100%-Table1_1[[#This Row],[% Discount]])</f>
        <v>83106</v>
      </c>
      <c r="O584" s="8">
        <f>Table1_1[[#This Row],[Sales]]-Table1_1[[#This Row],[Cogs]]</f>
        <v>14949</v>
      </c>
      <c r="P584">
        <f>DAY(Table1_1[[#This Row],[Date]])</f>
        <v>5</v>
      </c>
      <c r="Q584" t="str">
        <f>TEXT(Table1_1[[#This Row],[Date]],"mmm")</f>
        <v>Aug</v>
      </c>
      <c r="R584">
        <f>YEAR(Table1_1[[#This Row],[Date]])</f>
        <v>2024</v>
      </c>
    </row>
    <row r="585" spans="1:18" x14ac:dyDescent="0.3">
      <c r="A585" s="3">
        <v>45510</v>
      </c>
      <c r="B585" t="s">
        <v>594</v>
      </c>
      <c r="C585" t="s">
        <v>743</v>
      </c>
      <c r="D585" t="s">
        <v>744</v>
      </c>
      <c r="E585" t="s">
        <v>748</v>
      </c>
      <c r="F585" t="s">
        <v>749</v>
      </c>
      <c r="G585" t="s">
        <v>753</v>
      </c>
      <c r="H585" t="s">
        <v>773</v>
      </c>
      <c r="I585" s="5">
        <v>0</v>
      </c>
      <c r="J585" s="7">
        <v>126798</v>
      </c>
      <c r="K585">
        <v>2</v>
      </c>
      <c r="L585" s="7">
        <v>142750</v>
      </c>
      <c r="M585" s="8">
        <f>Table1_1[[#This Row],[Unit Cost]]*Table1_1[[#This Row],[Quantity]]</f>
        <v>253596</v>
      </c>
      <c r="N585" s="8">
        <f>Table1_1[[#This Row],[Unit Price]]*Table1_1[[#This Row],[Quantity]]*(100%-Table1_1[[#This Row],[% Discount]])</f>
        <v>285500</v>
      </c>
      <c r="O585" s="8">
        <f>Table1_1[[#This Row],[Sales]]-Table1_1[[#This Row],[Cogs]]</f>
        <v>31904</v>
      </c>
      <c r="P585">
        <f>DAY(Table1_1[[#This Row],[Date]])</f>
        <v>6</v>
      </c>
      <c r="Q585" t="str">
        <f>TEXT(Table1_1[[#This Row],[Date]],"mmm")</f>
        <v>Aug</v>
      </c>
      <c r="R585">
        <f>YEAR(Table1_1[[#This Row],[Date]])</f>
        <v>2024</v>
      </c>
    </row>
    <row r="586" spans="1:18" x14ac:dyDescent="0.3">
      <c r="A586" s="3">
        <v>45511</v>
      </c>
      <c r="B586" t="s">
        <v>595</v>
      </c>
      <c r="C586" t="s">
        <v>742</v>
      </c>
      <c r="D586" t="s">
        <v>745</v>
      </c>
      <c r="E586" t="s">
        <v>748</v>
      </c>
      <c r="F586" t="s">
        <v>749</v>
      </c>
      <c r="G586" t="s">
        <v>756</v>
      </c>
      <c r="H586" t="s">
        <v>763</v>
      </c>
      <c r="I586" s="5">
        <v>0</v>
      </c>
      <c r="J586" s="7">
        <v>227542</v>
      </c>
      <c r="K586">
        <v>4</v>
      </c>
      <c r="L586" s="7">
        <v>268808</v>
      </c>
      <c r="M586" s="8">
        <f>Table1_1[[#This Row],[Unit Cost]]*Table1_1[[#This Row],[Quantity]]</f>
        <v>910168</v>
      </c>
      <c r="N586" s="8">
        <f>Table1_1[[#This Row],[Unit Price]]*Table1_1[[#This Row],[Quantity]]*(100%-Table1_1[[#This Row],[% Discount]])</f>
        <v>1075232</v>
      </c>
      <c r="O586" s="8">
        <f>Table1_1[[#This Row],[Sales]]-Table1_1[[#This Row],[Cogs]]</f>
        <v>165064</v>
      </c>
      <c r="P586">
        <f>DAY(Table1_1[[#This Row],[Date]])</f>
        <v>7</v>
      </c>
      <c r="Q586" t="str">
        <f>TEXT(Table1_1[[#This Row],[Date]],"mmm")</f>
        <v>Aug</v>
      </c>
      <c r="R586">
        <f>YEAR(Table1_1[[#This Row],[Date]])</f>
        <v>2024</v>
      </c>
    </row>
    <row r="587" spans="1:18" x14ac:dyDescent="0.3">
      <c r="A587" s="3">
        <v>45512</v>
      </c>
      <c r="B587" t="s">
        <v>596</v>
      </c>
      <c r="C587" t="s">
        <v>742</v>
      </c>
      <c r="D587" t="s">
        <v>745</v>
      </c>
      <c r="E587" t="s">
        <v>748</v>
      </c>
      <c r="F587" t="s">
        <v>750</v>
      </c>
      <c r="G587" t="s">
        <v>754</v>
      </c>
      <c r="H587" t="s">
        <v>761</v>
      </c>
      <c r="I587" s="5">
        <v>0.08</v>
      </c>
      <c r="J587" s="7">
        <v>40186</v>
      </c>
      <c r="K587">
        <v>8</v>
      </c>
      <c r="L587" s="7">
        <v>45987</v>
      </c>
      <c r="M587" s="8">
        <f>Table1_1[[#This Row],[Unit Cost]]*Table1_1[[#This Row],[Quantity]]</f>
        <v>321488</v>
      </c>
      <c r="N587" s="8">
        <f>Table1_1[[#This Row],[Unit Price]]*Table1_1[[#This Row],[Quantity]]*(100%-Table1_1[[#This Row],[% Discount]])</f>
        <v>338464.32</v>
      </c>
      <c r="O587" s="8">
        <f>Table1_1[[#This Row],[Sales]]-Table1_1[[#This Row],[Cogs]]</f>
        <v>16976.320000000007</v>
      </c>
      <c r="P587">
        <f>DAY(Table1_1[[#This Row],[Date]])</f>
        <v>8</v>
      </c>
      <c r="Q587" t="str">
        <f>TEXT(Table1_1[[#This Row],[Date]],"mmm")</f>
        <v>Aug</v>
      </c>
      <c r="R587">
        <f>YEAR(Table1_1[[#This Row],[Date]])</f>
        <v>2024</v>
      </c>
    </row>
    <row r="588" spans="1:18" x14ac:dyDescent="0.3">
      <c r="A588" s="3">
        <v>45513</v>
      </c>
      <c r="B588" t="s">
        <v>597</v>
      </c>
      <c r="C588" t="s">
        <v>742</v>
      </c>
      <c r="D588" t="s">
        <v>745</v>
      </c>
      <c r="E588" t="s">
        <v>747</v>
      </c>
      <c r="F588" t="s">
        <v>751</v>
      </c>
      <c r="G588" t="s">
        <v>752</v>
      </c>
      <c r="H588" t="s">
        <v>758</v>
      </c>
      <c r="I588" s="5">
        <v>0</v>
      </c>
      <c r="J588" s="7">
        <v>131167</v>
      </c>
      <c r="K588">
        <v>4</v>
      </c>
      <c r="L588" s="7">
        <v>149840</v>
      </c>
      <c r="M588" s="8">
        <f>Table1_1[[#This Row],[Unit Cost]]*Table1_1[[#This Row],[Quantity]]</f>
        <v>524668</v>
      </c>
      <c r="N588" s="8">
        <f>Table1_1[[#This Row],[Unit Price]]*Table1_1[[#This Row],[Quantity]]*(100%-Table1_1[[#This Row],[% Discount]])</f>
        <v>599360</v>
      </c>
      <c r="O588" s="8">
        <f>Table1_1[[#This Row],[Sales]]-Table1_1[[#This Row],[Cogs]]</f>
        <v>74692</v>
      </c>
      <c r="P588">
        <f>DAY(Table1_1[[#This Row],[Date]])</f>
        <v>9</v>
      </c>
      <c r="Q588" t="str">
        <f>TEXT(Table1_1[[#This Row],[Date]],"mmm")</f>
        <v>Aug</v>
      </c>
      <c r="R588">
        <f>YEAR(Table1_1[[#This Row],[Date]])</f>
        <v>2024</v>
      </c>
    </row>
    <row r="589" spans="1:18" x14ac:dyDescent="0.3">
      <c r="A589" s="3">
        <v>45514</v>
      </c>
      <c r="B589" t="s">
        <v>598</v>
      </c>
      <c r="C589" t="s">
        <v>743</v>
      </c>
      <c r="D589" t="s">
        <v>744</v>
      </c>
      <c r="E589" t="s">
        <v>746</v>
      </c>
      <c r="F589" t="s">
        <v>749</v>
      </c>
      <c r="G589" t="s">
        <v>753</v>
      </c>
      <c r="H589" t="s">
        <v>759</v>
      </c>
      <c r="I589" s="5">
        <v>0</v>
      </c>
      <c r="J589" s="7">
        <v>373391</v>
      </c>
      <c r="K589">
        <v>1</v>
      </c>
      <c r="L589" s="7">
        <v>421296</v>
      </c>
      <c r="M589" s="8">
        <f>Table1_1[[#This Row],[Unit Cost]]*Table1_1[[#This Row],[Quantity]]</f>
        <v>373391</v>
      </c>
      <c r="N589" s="8">
        <f>Table1_1[[#This Row],[Unit Price]]*Table1_1[[#This Row],[Quantity]]*(100%-Table1_1[[#This Row],[% Discount]])</f>
        <v>421296</v>
      </c>
      <c r="O589" s="8">
        <f>Table1_1[[#This Row],[Sales]]-Table1_1[[#This Row],[Cogs]]</f>
        <v>47905</v>
      </c>
      <c r="P589">
        <f>DAY(Table1_1[[#This Row],[Date]])</f>
        <v>10</v>
      </c>
      <c r="Q589" t="str">
        <f>TEXT(Table1_1[[#This Row],[Date]],"mmm")</f>
        <v>Aug</v>
      </c>
      <c r="R589">
        <f>YEAR(Table1_1[[#This Row],[Date]])</f>
        <v>2024</v>
      </c>
    </row>
    <row r="590" spans="1:18" x14ac:dyDescent="0.3">
      <c r="A590" s="3">
        <v>45515</v>
      </c>
      <c r="B590" t="s">
        <v>599</v>
      </c>
      <c r="C590" t="s">
        <v>743</v>
      </c>
      <c r="D590" t="s">
        <v>744</v>
      </c>
      <c r="E590" t="s">
        <v>747</v>
      </c>
      <c r="F590" t="s">
        <v>751</v>
      </c>
      <c r="G590" t="s">
        <v>755</v>
      </c>
      <c r="H590" t="s">
        <v>768</v>
      </c>
      <c r="I590" s="5">
        <v>0</v>
      </c>
      <c r="J590" s="7">
        <v>141423</v>
      </c>
      <c r="K590">
        <v>3</v>
      </c>
      <c r="L590" s="7">
        <v>160862</v>
      </c>
      <c r="M590" s="8">
        <f>Table1_1[[#This Row],[Unit Cost]]*Table1_1[[#This Row],[Quantity]]</f>
        <v>424269</v>
      </c>
      <c r="N590" s="8">
        <f>Table1_1[[#This Row],[Unit Price]]*Table1_1[[#This Row],[Quantity]]*(100%-Table1_1[[#This Row],[% Discount]])</f>
        <v>482586</v>
      </c>
      <c r="O590" s="8">
        <f>Table1_1[[#This Row],[Sales]]-Table1_1[[#This Row],[Cogs]]</f>
        <v>58317</v>
      </c>
      <c r="P590">
        <f>DAY(Table1_1[[#This Row],[Date]])</f>
        <v>11</v>
      </c>
      <c r="Q590" t="str">
        <f>TEXT(Table1_1[[#This Row],[Date]],"mmm")</f>
        <v>Aug</v>
      </c>
      <c r="R590">
        <f>YEAR(Table1_1[[#This Row],[Date]])</f>
        <v>2024</v>
      </c>
    </row>
    <row r="591" spans="1:18" x14ac:dyDescent="0.3">
      <c r="A591" s="3">
        <v>45516</v>
      </c>
      <c r="B591" t="s">
        <v>600</v>
      </c>
      <c r="C591" t="s">
        <v>742</v>
      </c>
      <c r="D591" t="s">
        <v>745</v>
      </c>
      <c r="E591" t="s">
        <v>748</v>
      </c>
      <c r="F591" t="s">
        <v>750</v>
      </c>
      <c r="G591" t="s">
        <v>752</v>
      </c>
      <c r="H591" t="s">
        <v>758</v>
      </c>
      <c r="I591" s="5">
        <v>0</v>
      </c>
      <c r="J591" s="7">
        <v>172934</v>
      </c>
      <c r="K591">
        <v>6</v>
      </c>
      <c r="L591" s="7">
        <v>192677</v>
      </c>
      <c r="M591" s="8">
        <f>Table1_1[[#This Row],[Unit Cost]]*Table1_1[[#This Row],[Quantity]]</f>
        <v>1037604</v>
      </c>
      <c r="N591" s="8">
        <f>Table1_1[[#This Row],[Unit Price]]*Table1_1[[#This Row],[Quantity]]*(100%-Table1_1[[#This Row],[% Discount]])</f>
        <v>1156062</v>
      </c>
      <c r="O591" s="8">
        <f>Table1_1[[#This Row],[Sales]]-Table1_1[[#This Row],[Cogs]]</f>
        <v>118458</v>
      </c>
      <c r="P591">
        <f>DAY(Table1_1[[#This Row],[Date]])</f>
        <v>12</v>
      </c>
      <c r="Q591" t="str">
        <f>TEXT(Table1_1[[#This Row],[Date]],"mmm")</f>
        <v>Aug</v>
      </c>
      <c r="R591">
        <f>YEAR(Table1_1[[#This Row],[Date]])</f>
        <v>2024</v>
      </c>
    </row>
    <row r="592" spans="1:18" x14ac:dyDescent="0.3">
      <c r="A592" s="3">
        <v>45517</v>
      </c>
      <c r="B592" t="s">
        <v>601</v>
      </c>
      <c r="C592" t="s">
        <v>743</v>
      </c>
      <c r="D592" t="s">
        <v>745</v>
      </c>
      <c r="E592" t="s">
        <v>748</v>
      </c>
      <c r="F592" t="s">
        <v>749</v>
      </c>
      <c r="G592" t="s">
        <v>756</v>
      </c>
      <c r="H592" t="s">
        <v>769</v>
      </c>
      <c r="I592" s="5">
        <v>0</v>
      </c>
      <c r="J592" s="7">
        <v>257483</v>
      </c>
      <c r="K592">
        <v>1</v>
      </c>
      <c r="L592" s="7">
        <v>294763</v>
      </c>
      <c r="M592" s="8">
        <f>Table1_1[[#This Row],[Unit Cost]]*Table1_1[[#This Row],[Quantity]]</f>
        <v>257483</v>
      </c>
      <c r="N592" s="8">
        <f>Table1_1[[#This Row],[Unit Price]]*Table1_1[[#This Row],[Quantity]]*(100%-Table1_1[[#This Row],[% Discount]])</f>
        <v>294763</v>
      </c>
      <c r="O592" s="8">
        <f>Table1_1[[#This Row],[Sales]]-Table1_1[[#This Row],[Cogs]]</f>
        <v>37280</v>
      </c>
      <c r="P592">
        <f>DAY(Table1_1[[#This Row],[Date]])</f>
        <v>13</v>
      </c>
      <c r="Q592" t="str">
        <f>TEXT(Table1_1[[#This Row],[Date]],"mmm")</f>
        <v>Aug</v>
      </c>
      <c r="R592">
        <f>YEAR(Table1_1[[#This Row],[Date]])</f>
        <v>2024</v>
      </c>
    </row>
    <row r="593" spans="1:18" x14ac:dyDescent="0.3">
      <c r="A593" s="3">
        <v>45518</v>
      </c>
      <c r="B593" t="s">
        <v>602</v>
      </c>
      <c r="C593" t="s">
        <v>742</v>
      </c>
      <c r="D593" t="s">
        <v>745</v>
      </c>
      <c r="E593" t="s">
        <v>748</v>
      </c>
      <c r="F593" t="s">
        <v>751</v>
      </c>
      <c r="G593" t="s">
        <v>753</v>
      </c>
      <c r="H593" t="s">
        <v>759</v>
      </c>
      <c r="I593" s="5">
        <v>0</v>
      </c>
      <c r="J593" s="7">
        <v>247110</v>
      </c>
      <c r="K593">
        <v>6</v>
      </c>
      <c r="L593" s="7">
        <v>280971</v>
      </c>
      <c r="M593" s="8">
        <f>Table1_1[[#This Row],[Unit Cost]]*Table1_1[[#This Row],[Quantity]]</f>
        <v>1482660</v>
      </c>
      <c r="N593" s="8">
        <f>Table1_1[[#This Row],[Unit Price]]*Table1_1[[#This Row],[Quantity]]*(100%-Table1_1[[#This Row],[% Discount]])</f>
        <v>1685826</v>
      </c>
      <c r="O593" s="8">
        <f>Table1_1[[#This Row],[Sales]]-Table1_1[[#This Row],[Cogs]]</f>
        <v>203166</v>
      </c>
      <c r="P593">
        <f>DAY(Table1_1[[#This Row],[Date]])</f>
        <v>14</v>
      </c>
      <c r="Q593" t="str">
        <f>TEXT(Table1_1[[#This Row],[Date]],"mmm")</f>
        <v>Aug</v>
      </c>
      <c r="R593">
        <f>YEAR(Table1_1[[#This Row],[Date]])</f>
        <v>2024</v>
      </c>
    </row>
    <row r="594" spans="1:18" x14ac:dyDescent="0.3">
      <c r="A594" s="3">
        <v>45519</v>
      </c>
      <c r="B594" t="s">
        <v>603</v>
      </c>
      <c r="C594" t="s">
        <v>743</v>
      </c>
      <c r="D594" t="s">
        <v>744</v>
      </c>
      <c r="E594" t="s">
        <v>746</v>
      </c>
      <c r="F594" t="s">
        <v>751</v>
      </c>
      <c r="G594" t="s">
        <v>755</v>
      </c>
      <c r="H594" t="s">
        <v>768</v>
      </c>
      <c r="I594" s="5">
        <v>0</v>
      </c>
      <c r="J594" s="7">
        <v>149382</v>
      </c>
      <c r="K594">
        <v>3</v>
      </c>
      <c r="L594" s="7">
        <v>179594</v>
      </c>
      <c r="M594" s="8">
        <f>Table1_1[[#This Row],[Unit Cost]]*Table1_1[[#This Row],[Quantity]]</f>
        <v>448146</v>
      </c>
      <c r="N594" s="8">
        <f>Table1_1[[#This Row],[Unit Price]]*Table1_1[[#This Row],[Quantity]]*(100%-Table1_1[[#This Row],[% Discount]])</f>
        <v>538782</v>
      </c>
      <c r="O594" s="8">
        <f>Table1_1[[#This Row],[Sales]]-Table1_1[[#This Row],[Cogs]]</f>
        <v>90636</v>
      </c>
      <c r="P594">
        <f>DAY(Table1_1[[#This Row],[Date]])</f>
        <v>15</v>
      </c>
      <c r="Q594" t="str">
        <f>TEXT(Table1_1[[#This Row],[Date]],"mmm")</f>
        <v>Aug</v>
      </c>
      <c r="R594">
        <f>YEAR(Table1_1[[#This Row],[Date]])</f>
        <v>2024</v>
      </c>
    </row>
    <row r="595" spans="1:18" x14ac:dyDescent="0.3">
      <c r="A595" s="3">
        <v>45520</v>
      </c>
      <c r="B595" t="s">
        <v>604</v>
      </c>
      <c r="C595" t="s">
        <v>743</v>
      </c>
      <c r="D595" t="s">
        <v>745</v>
      </c>
      <c r="E595" t="s">
        <v>748</v>
      </c>
      <c r="F595" t="s">
        <v>749</v>
      </c>
      <c r="G595" t="s">
        <v>752</v>
      </c>
      <c r="H595" t="s">
        <v>772</v>
      </c>
      <c r="I595" s="5">
        <v>0</v>
      </c>
      <c r="J595" s="7">
        <v>172917</v>
      </c>
      <c r="K595">
        <v>1</v>
      </c>
      <c r="L595" s="7">
        <v>202860</v>
      </c>
      <c r="M595" s="8">
        <f>Table1_1[[#This Row],[Unit Cost]]*Table1_1[[#This Row],[Quantity]]</f>
        <v>172917</v>
      </c>
      <c r="N595" s="8">
        <f>Table1_1[[#This Row],[Unit Price]]*Table1_1[[#This Row],[Quantity]]*(100%-Table1_1[[#This Row],[% Discount]])</f>
        <v>202860</v>
      </c>
      <c r="O595" s="8">
        <f>Table1_1[[#This Row],[Sales]]-Table1_1[[#This Row],[Cogs]]</f>
        <v>29943</v>
      </c>
      <c r="P595">
        <f>DAY(Table1_1[[#This Row],[Date]])</f>
        <v>16</v>
      </c>
      <c r="Q595" t="str">
        <f>TEXT(Table1_1[[#This Row],[Date]],"mmm")</f>
        <v>Aug</v>
      </c>
      <c r="R595">
        <f>YEAR(Table1_1[[#This Row],[Date]])</f>
        <v>2024</v>
      </c>
    </row>
    <row r="596" spans="1:18" x14ac:dyDescent="0.3">
      <c r="A596" s="3">
        <v>45521</v>
      </c>
      <c r="B596" t="s">
        <v>605</v>
      </c>
      <c r="C596" t="s">
        <v>743</v>
      </c>
      <c r="D596" t="s">
        <v>745</v>
      </c>
      <c r="E596" t="s">
        <v>748</v>
      </c>
      <c r="F596" t="s">
        <v>750</v>
      </c>
      <c r="G596" t="s">
        <v>755</v>
      </c>
      <c r="H596" t="s">
        <v>768</v>
      </c>
      <c r="I596" s="5">
        <v>0</v>
      </c>
      <c r="J596" s="7">
        <v>162500</v>
      </c>
      <c r="K596">
        <v>3</v>
      </c>
      <c r="L596" s="7">
        <v>195196</v>
      </c>
      <c r="M596" s="8">
        <f>Table1_1[[#This Row],[Unit Cost]]*Table1_1[[#This Row],[Quantity]]</f>
        <v>487500</v>
      </c>
      <c r="N596" s="8">
        <f>Table1_1[[#This Row],[Unit Price]]*Table1_1[[#This Row],[Quantity]]*(100%-Table1_1[[#This Row],[% Discount]])</f>
        <v>585588</v>
      </c>
      <c r="O596" s="8">
        <f>Table1_1[[#This Row],[Sales]]-Table1_1[[#This Row],[Cogs]]</f>
        <v>98088</v>
      </c>
      <c r="P596">
        <f>DAY(Table1_1[[#This Row],[Date]])</f>
        <v>17</v>
      </c>
      <c r="Q596" t="str">
        <f>TEXT(Table1_1[[#This Row],[Date]],"mmm")</f>
        <v>Aug</v>
      </c>
      <c r="R596">
        <f>YEAR(Table1_1[[#This Row],[Date]])</f>
        <v>2024</v>
      </c>
    </row>
    <row r="597" spans="1:18" x14ac:dyDescent="0.3">
      <c r="A597" s="3">
        <v>45522</v>
      </c>
      <c r="B597" t="s">
        <v>606</v>
      </c>
      <c r="C597" t="s">
        <v>742</v>
      </c>
      <c r="D597" t="s">
        <v>745</v>
      </c>
      <c r="E597" t="s">
        <v>746</v>
      </c>
      <c r="F597" t="s">
        <v>750</v>
      </c>
      <c r="G597" t="s">
        <v>754</v>
      </c>
      <c r="H597" t="s">
        <v>761</v>
      </c>
      <c r="I597" s="5">
        <v>0</v>
      </c>
      <c r="J597" s="7">
        <v>24868</v>
      </c>
      <c r="K597">
        <v>3</v>
      </c>
      <c r="L597" s="7">
        <v>30127</v>
      </c>
      <c r="M597" s="8">
        <f>Table1_1[[#This Row],[Unit Cost]]*Table1_1[[#This Row],[Quantity]]</f>
        <v>74604</v>
      </c>
      <c r="N597" s="8">
        <f>Table1_1[[#This Row],[Unit Price]]*Table1_1[[#This Row],[Quantity]]*(100%-Table1_1[[#This Row],[% Discount]])</f>
        <v>90381</v>
      </c>
      <c r="O597" s="8">
        <f>Table1_1[[#This Row],[Sales]]-Table1_1[[#This Row],[Cogs]]</f>
        <v>15777</v>
      </c>
      <c r="P597">
        <f>DAY(Table1_1[[#This Row],[Date]])</f>
        <v>18</v>
      </c>
      <c r="Q597" t="str">
        <f>TEXT(Table1_1[[#This Row],[Date]],"mmm")</f>
        <v>Aug</v>
      </c>
      <c r="R597">
        <f>YEAR(Table1_1[[#This Row],[Date]])</f>
        <v>2024</v>
      </c>
    </row>
    <row r="598" spans="1:18" x14ac:dyDescent="0.3">
      <c r="A598" s="3">
        <v>45523</v>
      </c>
      <c r="B598" t="s">
        <v>607</v>
      </c>
      <c r="C598" t="s">
        <v>742</v>
      </c>
      <c r="D598" t="s">
        <v>744</v>
      </c>
      <c r="E598" t="s">
        <v>746</v>
      </c>
      <c r="F598" t="s">
        <v>750</v>
      </c>
      <c r="G598" t="s">
        <v>757</v>
      </c>
      <c r="H598" t="s">
        <v>771</v>
      </c>
      <c r="I598" s="5">
        <v>0</v>
      </c>
      <c r="J598" s="7">
        <v>115214</v>
      </c>
      <c r="K598">
        <v>1</v>
      </c>
      <c r="L598" s="7">
        <v>127268</v>
      </c>
      <c r="M598" s="8">
        <f>Table1_1[[#This Row],[Unit Cost]]*Table1_1[[#This Row],[Quantity]]</f>
        <v>115214</v>
      </c>
      <c r="N598" s="8">
        <f>Table1_1[[#This Row],[Unit Price]]*Table1_1[[#This Row],[Quantity]]*(100%-Table1_1[[#This Row],[% Discount]])</f>
        <v>127268</v>
      </c>
      <c r="O598" s="8">
        <f>Table1_1[[#This Row],[Sales]]-Table1_1[[#This Row],[Cogs]]</f>
        <v>12054</v>
      </c>
      <c r="P598">
        <f>DAY(Table1_1[[#This Row],[Date]])</f>
        <v>19</v>
      </c>
      <c r="Q598" t="str">
        <f>TEXT(Table1_1[[#This Row],[Date]],"mmm")</f>
        <v>Aug</v>
      </c>
      <c r="R598">
        <f>YEAR(Table1_1[[#This Row],[Date]])</f>
        <v>2024</v>
      </c>
    </row>
    <row r="599" spans="1:18" x14ac:dyDescent="0.3">
      <c r="A599" s="3">
        <v>45524</v>
      </c>
      <c r="B599" t="s">
        <v>608</v>
      </c>
      <c r="C599" t="s">
        <v>743</v>
      </c>
      <c r="D599" t="s">
        <v>745</v>
      </c>
      <c r="E599" t="s">
        <v>747</v>
      </c>
      <c r="F599" t="s">
        <v>751</v>
      </c>
      <c r="G599" t="s">
        <v>754</v>
      </c>
      <c r="H599" t="s">
        <v>767</v>
      </c>
      <c r="I599" s="5">
        <v>0</v>
      </c>
      <c r="J599" s="7">
        <v>91765</v>
      </c>
      <c r="K599">
        <v>4</v>
      </c>
      <c r="L599" s="7">
        <v>105731</v>
      </c>
      <c r="M599" s="8">
        <f>Table1_1[[#This Row],[Unit Cost]]*Table1_1[[#This Row],[Quantity]]</f>
        <v>367060</v>
      </c>
      <c r="N599" s="8">
        <f>Table1_1[[#This Row],[Unit Price]]*Table1_1[[#This Row],[Quantity]]*(100%-Table1_1[[#This Row],[% Discount]])</f>
        <v>422924</v>
      </c>
      <c r="O599" s="8">
        <f>Table1_1[[#This Row],[Sales]]-Table1_1[[#This Row],[Cogs]]</f>
        <v>55864</v>
      </c>
      <c r="P599">
        <f>DAY(Table1_1[[#This Row],[Date]])</f>
        <v>20</v>
      </c>
      <c r="Q599" t="str">
        <f>TEXT(Table1_1[[#This Row],[Date]],"mmm")</f>
        <v>Aug</v>
      </c>
      <c r="R599">
        <f>YEAR(Table1_1[[#This Row],[Date]])</f>
        <v>2024</v>
      </c>
    </row>
    <row r="600" spans="1:18" x14ac:dyDescent="0.3">
      <c r="A600" s="3">
        <v>45525</v>
      </c>
      <c r="B600" t="s">
        <v>609</v>
      </c>
      <c r="C600" t="s">
        <v>743</v>
      </c>
      <c r="D600" t="s">
        <v>745</v>
      </c>
      <c r="E600" t="s">
        <v>748</v>
      </c>
      <c r="F600" t="s">
        <v>750</v>
      </c>
      <c r="G600" t="s">
        <v>756</v>
      </c>
      <c r="H600" t="s">
        <v>769</v>
      </c>
      <c r="I600" s="5">
        <v>0</v>
      </c>
      <c r="J600" s="7">
        <v>267730</v>
      </c>
      <c r="K600">
        <v>4</v>
      </c>
      <c r="L600" s="7">
        <v>312524</v>
      </c>
      <c r="M600" s="8">
        <f>Table1_1[[#This Row],[Unit Cost]]*Table1_1[[#This Row],[Quantity]]</f>
        <v>1070920</v>
      </c>
      <c r="N600" s="8">
        <f>Table1_1[[#This Row],[Unit Price]]*Table1_1[[#This Row],[Quantity]]*(100%-Table1_1[[#This Row],[% Discount]])</f>
        <v>1250096</v>
      </c>
      <c r="O600" s="8">
        <f>Table1_1[[#This Row],[Sales]]-Table1_1[[#This Row],[Cogs]]</f>
        <v>179176</v>
      </c>
      <c r="P600">
        <f>DAY(Table1_1[[#This Row],[Date]])</f>
        <v>21</v>
      </c>
      <c r="Q600" t="str">
        <f>TEXT(Table1_1[[#This Row],[Date]],"mmm")</f>
        <v>Aug</v>
      </c>
      <c r="R600">
        <f>YEAR(Table1_1[[#This Row],[Date]])</f>
        <v>2024</v>
      </c>
    </row>
    <row r="601" spans="1:18" x14ac:dyDescent="0.3">
      <c r="A601" s="3">
        <v>45526</v>
      </c>
      <c r="B601" t="s">
        <v>610</v>
      </c>
      <c r="C601" t="s">
        <v>742</v>
      </c>
      <c r="D601" t="s">
        <v>745</v>
      </c>
      <c r="E601" t="s">
        <v>746</v>
      </c>
      <c r="F601" t="s">
        <v>749</v>
      </c>
      <c r="G601" t="s">
        <v>757</v>
      </c>
      <c r="H601" t="s">
        <v>774</v>
      </c>
      <c r="I601" s="5">
        <v>0</v>
      </c>
      <c r="J601" s="7">
        <v>212219</v>
      </c>
      <c r="K601">
        <v>5</v>
      </c>
      <c r="L601" s="7">
        <v>254412</v>
      </c>
      <c r="M601" s="8">
        <f>Table1_1[[#This Row],[Unit Cost]]*Table1_1[[#This Row],[Quantity]]</f>
        <v>1061095</v>
      </c>
      <c r="N601" s="8">
        <f>Table1_1[[#This Row],[Unit Price]]*Table1_1[[#This Row],[Quantity]]*(100%-Table1_1[[#This Row],[% Discount]])</f>
        <v>1272060</v>
      </c>
      <c r="O601" s="8">
        <f>Table1_1[[#This Row],[Sales]]-Table1_1[[#This Row],[Cogs]]</f>
        <v>210965</v>
      </c>
      <c r="P601">
        <f>DAY(Table1_1[[#This Row],[Date]])</f>
        <v>22</v>
      </c>
      <c r="Q601" t="str">
        <f>TEXT(Table1_1[[#This Row],[Date]],"mmm")</f>
        <v>Aug</v>
      </c>
      <c r="R601">
        <f>YEAR(Table1_1[[#This Row],[Date]])</f>
        <v>2024</v>
      </c>
    </row>
    <row r="602" spans="1:18" x14ac:dyDescent="0.3">
      <c r="A602" s="3">
        <v>45527</v>
      </c>
      <c r="B602" t="s">
        <v>611</v>
      </c>
      <c r="C602" t="s">
        <v>742</v>
      </c>
      <c r="D602" t="s">
        <v>744</v>
      </c>
      <c r="E602" t="s">
        <v>747</v>
      </c>
      <c r="F602" t="s">
        <v>751</v>
      </c>
      <c r="G602" t="s">
        <v>757</v>
      </c>
      <c r="H602" t="s">
        <v>774</v>
      </c>
      <c r="I602" s="5">
        <v>0</v>
      </c>
      <c r="J602" s="7">
        <v>164302</v>
      </c>
      <c r="K602">
        <v>8</v>
      </c>
      <c r="L602" s="7">
        <v>190663</v>
      </c>
      <c r="M602" s="8">
        <f>Table1_1[[#This Row],[Unit Cost]]*Table1_1[[#This Row],[Quantity]]</f>
        <v>1314416</v>
      </c>
      <c r="N602" s="8">
        <f>Table1_1[[#This Row],[Unit Price]]*Table1_1[[#This Row],[Quantity]]*(100%-Table1_1[[#This Row],[% Discount]])</f>
        <v>1525304</v>
      </c>
      <c r="O602" s="8">
        <f>Table1_1[[#This Row],[Sales]]-Table1_1[[#This Row],[Cogs]]</f>
        <v>210888</v>
      </c>
      <c r="P602">
        <f>DAY(Table1_1[[#This Row],[Date]])</f>
        <v>23</v>
      </c>
      <c r="Q602" t="str">
        <f>TEXT(Table1_1[[#This Row],[Date]],"mmm")</f>
        <v>Aug</v>
      </c>
      <c r="R602">
        <f>YEAR(Table1_1[[#This Row],[Date]])</f>
        <v>2024</v>
      </c>
    </row>
    <row r="603" spans="1:18" x14ac:dyDescent="0.3">
      <c r="A603" s="3">
        <v>45528</v>
      </c>
      <c r="B603" t="s">
        <v>612</v>
      </c>
      <c r="C603" t="s">
        <v>743</v>
      </c>
      <c r="D603" t="s">
        <v>744</v>
      </c>
      <c r="E603" t="s">
        <v>746</v>
      </c>
      <c r="F603" t="s">
        <v>750</v>
      </c>
      <c r="G603" t="s">
        <v>752</v>
      </c>
      <c r="H603" t="s">
        <v>758</v>
      </c>
      <c r="I603" s="5">
        <v>0</v>
      </c>
      <c r="J603" s="7">
        <v>125482</v>
      </c>
      <c r="K603">
        <v>8</v>
      </c>
      <c r="L603" s="7">
        <v>149865</v>
      </c>
      <c r="M603" s="8">
        <f>Table1_1[[#This Row],[Unit Cost]]*Table1_1[[#This Row],[Quantity]]</f>
        <v>1003856</v>
      </c>
      <c r="N603" s="8">
        <f>Table1_1[[#This Row],[Unit Price]]*Table1_1[[#This Row],[Quantity]]*(100%-Table1_1[[#This Row],[% Discount]])</f>
        <v>1198920</v>
      </c>
      <c r="O603" s="8">
        <f>Table1_1[[#This Row],[Sales]]-Table1_1[[#This Row],[Cogs]]</f>
        <v>195064</v>
      </c>
      <c r="P603">
        <f>DAY(Table1_1[[#This Row],[Date]])</f>
        <v>24</v>
      </c>
      <c r="Q603" t="str">
        <f>TEXT(Table1_1[[#This Row],[Date]],"mmm")</f>
        <v>Aug</v>
      </c>
      <c r="R603">
        <f>YEAR(Table1_1[[#This Row],[Date]])</f>
        <v>2024</v>
      </c>
    </row>
    <row r="604" spans="1:18" x14ac:dyDescent="0.3">
      <c r="A604" s="3">
        <v>45529</v>
      </c>
      <c r="B604" t="s">
        <v>613</v>
      </c>
      <c r="C604" t="s">
        <v>742</v>
      </c>
      <c r="D604" t="s">
        <v>745</v>
      </c>
      <c r="E604" t="s">
        <v>748</v>
      </c>
      <c r="F604" t="s">
        <v>751</v>
      </c>
      <c r="G604" t="s">
        <v>753</v>
      </c>
      <c r="H604" t="s">
        <v>759</v>
      </c>
      <c r="I604" s="5">
        <v>0</v>
      </c>
      <c r="J604" s="7">
        <v>327993</v>
      </c>
      <c r="K604">
        <v>5</v>
      </c>
      <c r="L604" s="7">
        <v>372984</v>
      </c>
      <c r="M604" s="8">
        <f>Table1_1[[#This Row],[Unit Cost]]*Table1_1[[#This Row],[Quantity]]</f>
        <v>1639965</v>
      </c>
      <c r="N604" s="8">
        <f>Table1_1[[#This Row],[Unit Price]]*Table1_1[[#This Row],[Quantity]]*(100%-Table1_1[[#This Row],[% Discount]])</f>
        <v>1864920</v>
      </c>
      <c r="O604" s="8">
        <f>Table1_1[[#This Row],[Sales]]-Table1_1[[#This Row],[Cogs]]</f>
        <v>224955</v>
      </c>
      <c r="P604">
        <f>DAY(Table1_1[[#This Row],[Date]])</f>
        <v>25</v>
      </c>
      <c r="Q604" t="str">
        <f>TEXT(Table1_1[[#This Row],[Date]],"mmm")</f>
        <v>Aug</v>
      </c>
      <c r="R604">
        <f>YEAR(Table1_1[[#This Row],[Date]])</f>
        <v>2024</v>
      </c>
    </row>
    <row r="605" spans="1:18" x14ac:dyDescent="0.3">
      <c r="A605" s="3">
        <v>45530</v>
      </c>
      <c r="B605" t="s">
        <v>614</v>
      </c>
      <c r="C605" t="s">
        <v>743</v>
      </c>
      <c r="D605" t="s">
        <v>745</v>
      </c>
      <c r="E605" t="s">
        <v>748</v>
      </c>
      <c r="F605" t="s">
        <v>750</v>
      </c>
      <c r="G605" t="s">
        <v>754</v>
      </c>
      <c r="H605" t="s">
        <v>775</v>
      </c>
      <c r="I605" s="5">
        <v>0</v>
      </c>
      <c r="J605" s="7">
        <v>42808</v>
      </c>
      <c r="K605">
        <v>4</v>
      </c>
      <c r="L605" s="7">
        <v>47225</v>
      </c>
      <c r="M605" s="8">
        <f>Table1_1[[#This Row],[Unit Cost]]*Table1_1[[#This Row],[Quantity]]</f>
        <v>171232</v>
      </c>
      <c r="N605" s="8">
        <f>Table1_1[[#This Row],[Unit Price]]*Table1_1[[#This Row],[Quantity]]*(100%-Table1_1[[#This Row],[% Discount]])</f>
        <v>188900</v>
      </c>
      <c r="O605" s="8">
        <f>Table1_1[[#This Row],[Sales]]-Table1_1[[#This Row],[Cogs]]</f>
        <v>17668</v>
      </c>
      <c r="P605">
        <f>DAY(Table1_1[[#This Row],[Date]])</f>
        <v>26</v>
      </c>
      <c r="Q605" t="str">
        <f>TEXT(Table1_1[[#This Row],[Date]],"mmm")</f>
        <v>Aug</v>
      </c>
      <c r="R605">
        <f>YEAR(Table1_1[[#This Row],[Date]])</f>
        <v>2024</v>
      </c>
    </row>
    <row r="606" spans="1:18" x14ac:dyDescent="0.3">
      <c r="A606" s="3">
        <v>45531</v>
      </c>
      <c r="B606" t="s">
        <v>615</v>
      </c>
      <c r="C606" t="s">
        <v>742</v>
      </c>
      <c r="D606" t="s">
        <v>744</v>
      </c>
      <c r="E606" t="s">
        <v>747</v>
      </c>
      <c r="F606" t="s">
        <v>750</v>
      </c>
      <c r="G606" t="s">
        <v>753</v>
      </c>
      <c r="H606" t="s">
        <v>759</v>
      </c>
      <c r="I606" s="5">
        <v>0</v>
      </c>
      <c r="J606" s="7">
        <v>282853</v>
      </c>
      <c r="K606">
        <v>8</v>
      </c>
      <c r="L606" s="7">
        <v>323631</v>
      </c>
      <c r="M606" s="8">
        <f>Table1_1[[#This Row],[Unit Cost]]*Table1_1[[#This Row],[Quantity]]</f>
        <v>2262824</v>
      </c>
      <c r="N606" s="8">
        <f>Table1_1[[#This Row],[Unit Price]]*Table1_1[[#This Row],[Quantity]]*(100%-Table1_1[[#This Row],[% Discount]])</f>
        <v>2589048</v>
      </c>
      <c r="O606" s="8">
        <f>Table1_1[[#This Row],[Sales]]-Table1_1[[#This Row],[Cogs]]</f>
        <v>326224</v>
      </c>
      <c r="P606">
        <f>DAY(Table1_1[[#This Row],[Date]])</f>
        <v>27</v>
      </c>
      <c r="Q606" t="str">
        <f>TEXT(Table1_1[[#This Row],[Date]],"mmm")</f>
        <v>Aug</v>
      </c>
      <c r="R606">
        <f>YEAR(Table1_1[[#This Row],[Date]])</f>
        <v>2024</v>
      </c>
    </row>
    <row r="607" spans="1:18" x14ac:dyDescent="0.3">
      <c r="A607" s="3">
        <v>45532</v>
      </c>
      <c r="B607" t="s">
        <v>616</v>
      </c>
      <c r="C607" t="s">
        <v>743</v>
      </c>
      <c r="D607" t="s">
        <v>745</v>
      </c>
      <c r="E607" t="s">
        <v>748</v>
      </c>
      <c r="F607" t="s">
        <v>750</v>
      </c>
      <c r="G607" t="s">
        <v>754</v>
      </c>
      <c r="H607" t="s">
        <v>767</v>
      </c>
      <c r="I607" s="5">
        <v>0</v>
      </c>
      <c r="J607" s="7">
        <v>27864</v>
      </c>
      <c r="K607">
        <v>8</v>
      </c>
      <c r="L607" s="7">
        <v>32584</v>
      </c>
      <c r="M607" s="8">
        <f>Table1_1[[#This Row],[Unit Cost]]*Table1_1[[#This Row],[Quantity]]</f>
        <v>222912</v>
      </c>
      <c r="N607" s="8">
        <f>Table1_1[[#This Row],[Unit Price]]*Table1_1[[#This Row],[Quantity]]*(100%-Table1_1[[#This Row],[% Discount]])</f>
        <v>260672</v>
      </c>
      <c r="O607" s="8">
        <f>Table1_1[[#This Row],[Sales]]-Table1_1[[#This Row],[Cogs]]</f>
        <v>37760</v>
      </c>
      <c r="P607">
        <f>DAY(Table1_1[[#This Row],[Date]])</f>
        <v>28</v>
      </c>
      <c r="Q607" t="str">
        <f>TEXT(Table1_1[[#This Row],[Date]],"mmm")</f>
        <v>Aug</v>
      </c>
      <c r="R607">
        <f>YEAR(Table1_1[[#This Row],[Date]])</f>
        <v>2024</v>
      </c>
    </row>
    <row r="608" spans="1:18" x14ac:dyDescent="0.3">
      <c r="A608" s="3">
        <v>45533</v>
      </c>
      <c r="B608" t="s">
        <v>617</v>
      </c>
      <c r="C608" t="s">
        <v>742</v>
      </c>
      <c r="D608" t="s">
        <v>744</v>
      </c>
      <c r="E608" t="s">
        <v>746</v>
      </c>
      <c r="F608" t="s">
        <v>750</v>
      </c>
      <c r="G608" t="s">
        <v>755</v>
      </c>
      <c r="H608" t="s">
        <v>768</v>
      </c>
      <c r="I608" s="5">
        <v>0</v>
      </c>
      <c r="J608" s="7">
        <v>78360</v>
      </c>
      <c r="K608">
        <v>8</v>
      </c>
      <c r="L608" s="7">
        <v>90019</v>
      </c>
      <c r="M608" s="8">
        <f>Table1_1[[#This Row],[Unit Cost]]*Table1_1[[#This Row],[Quantity]]</f>
        <v>626880</v>
      </c>
      <c r="N608" s="8">
        <f>Table1_1[[#This Row],[Unit Price]]*Table1_1[[#This Row],[Quantity]]*(100%-Table1_1[[#This Row],[% Discount]])</f>
        <v>720152</v>
      </c>
      <c r="O608" s="8">
        <f>Table1_1[[#This Row],[Sales]]-Table1_1[[#This Row],[Cogs]]</f>
        <v>93272</v>
      </c>
      <c r="P608">
        <f>DAY(Table1_1[[#This Row],[Date]])</f>
        <v>29</v>
      </c>
      <c r="Q608" t="str">
        <f>TEXT(Table1_1[[#This Row],[Date]],"mmm")</f>
        <v>Aug</v>
      </c>
      <c r="R608">
        <f>YEAR(Table1_1[[#This Row],[Date]])</f>
        <v>2024</v>
      </c>
    </row>
    <row r="609" spans="1:18" x14ac:dyDescent="0.3">
      <c r="A609" s="3">
        <v>45534</v>
      </c>
      <c r="B609" t="s">
        <v>618</v>
      </c>
      <c r="C609" t="s">
        <v>743</v>
      </c>
      <c r="D609" t="s">
        <v>744</v>
      </c>
      <c r="E609" t="s">
        <v>747</v>
      </c>
      <c r="F609" t="s">
        <v>749</v>
      </c>
      <c r="G609" t="s">
        <v>757</v>
      </c>
      <c r="H609" t="s">
        <v>774</v>
      </c>
      <c r="I609" s="5">
        <v>0</v>
      </c>
      <c r="J609" s="7">
        <v>244394</v>
      </c>
      <c r="K609">
        <v>1</v>
      </c>
      <c r="L609" s="7">
        <v>296592</v>
      </c>
      <c r="M609" s="8">
        <f>Table1_1[[#This Row],[Unit Cost]]*Table1_1[[#This Row],[Quantity]]</f>
        <v>244394</v>
      </c>
      <c r="N609" s="8">
        <f>Table1_1[[#This Row],[Unit Price]]*Table1_1[[#This Row],[Quantity]]*(100%-Table1_1[[#This Row],[% Discount]])</f>
        <v>296592</v>
      </c>
      <c r="O609" s="8">
        <f>Table1_1[[#This Row],[Sales]]-Table1_1[[#This Row],[Cogs]]</f>
        <v>52198</v>
      </c>
      <c r="P609">
        <f>DAY(Table1_1[[#This Row],[Date]])</f>
        <v>30</v>
      </c>
      <c r="Q609" t="str">
        <f>TEXT(Table1_1[[#This Row],[Date]],"mmm")</f>
        <v>Aug</v>
      </c>
      <c r="R609">
        <f>YEAR(Table1_1[[#This Row],[Date]])</f>
        <v>2024</v>
      </c>
    </row>
    <row r="610" spans="1:18" x14ac:dyDescent="0.3">
      <c r="A610" s="3">
        <v>45535</v>
      </c>
      <c r="B610" t="s">
        <v>619</v>
      </c>
      <c r="C610" t="s">
        <v>743</v>
      </c>
      <c r="D610" t="s">
        <v>744</v>
      </c>
      <c r="E610" t="s">
        <v>747</v>
      </c>
      <c r="F610" t="s">
        <v>750</v>
      </c>
      <c r="G610" t="s">
        <v>757</v>
      </c>
      <c r="H610" t="s">
        <v>771</v>
      </c>
      <c r="I610" s="5">
        <v>0</v>
      </c>
      <c r="J610" s="7">
        <v>94223</v>
      </c>
      <c r="K610">
        <v>3</v>
      </c>
      <c r="L610" s="7">
        <v>104888</v>
      </c>
      <c r="M610" s="8">
        <f>Table1_1[[#This Row],[Unit Cost]]*Table1_1[[#This Row],[Quantity]]</f>
        <v>282669</v>
      </c>
      <c r="N610" s="8">
        <f>Table1_1[[#This Row],[Unit Price]]*Table1_1[[#This Row],[Quantity]]*(100%-Table1_1[[#This Row],[% Discount]])</f>
        <v>314664</v>
      </c>
      <c r="O610" s="8">
        <f>Table1_1[[#This Row],[Sales]]-Table1_1[[#This Row],[Cogs]]</f>
        <v>31995</v>
      </c>
      <c r="P610">
        <f>DAY(Table1_1[[#This Row],[Date]])</f>
        <v>31</v>
      </c>
      <c r="Q610" t="str">
        <f>TEXT(Table1_1[[#This Row],[Date]],"mmm")</f>
        <v>Aug</v>
      </c>
      <c r="R610">
        <f>YEAR(Table1_1[[#This Row],[Date]])</f>
        <v>2024</v>
      </c>
    </row>
    <row r="611" spans="1:18" x14ac:dyDescent="0.3">
      <c r="A611" s="3">
        <v>45536</v>
      </c>
      <c r="B611" t="s">
        <v>620</v>
      </c>
      <c r="C611" t="s">
        <v>743</v>
      </c>
      <c r="D611" t="s">
        <v>744</v>
      </c>
      <c r="E611" t="s">
        <v>746</v>
      </c>
      <c r="F611" t="s">
        <v>751</v>
      </c>
      <c r="G611" t="s">
        <v>756</v>
      </c>
      <c r="H611" t="s">
        <v>769</v>
      </c>
      <c r="I611" s="5">
        <v>0</v>
      </c>
      <c r="J611" s="7">
        <v>196389</v>
      </c>
      <c r="K611">
        <v>4</v>
      </c>
      <c r="L611" s="7">
        <v>231769</v>
      </c>
      <c r="M611" s="8">
        <f>Table1_1[[#This Row],[Unit Cost]]*Table1_1[[#This Row],[Quantity]]</f>
        <v>785556</v>
      </c>
      <c r="N611" s="8">
        <f>Table1_1[[#This Row],[Unit Price]]*Table1_1[[#This Row],[Quantity]]*(100%-Table1_1[[#This Row],[% Discount]])</f>
        <v>927076</v>
      </c>
      <c r="O611" s="8">
        <f>Table1_1[[#This Row],[Sales]]-Table1_1[[#This Row],[Cogs]]</f>
        <v>141520</v>
      </c>
      <c r="P611">
        <f>DAY(Table1_1[[#This Row],[Date]])</f>
        <v>1</v>
      </c>
      <c r="Q611" t="str">
        <f>TEXT(Table1_1[[#This Row],[Date]],"mmm")</f>
        <v>Sep</v>
      </c>
      <c r="R611">
        <f>YEAR(Table1_1[[#This Row],[Date]])</f>
        <v>2024</v>
      </c>
    </row>
    <row r="612" spans="1:18" x14ac:dyDescent="0.3">
      <c r="A612" s="3">
        <v>45537</v>
      </c>
      <c r="B612" t="s">
        <v>621</v>
      </c>
      <c r="C612" t="s">
        <v>743</v>
      </c>
      <c r="D612" t="s">
        <v>745</v>
      </c>
      <c r="E612" t="s">
        <v>748</v>
      </c>
      <c r="F612" t="s">
        <v>751</v>
      </c>
      <c r="G612" t="s">
        <v>755</v>
      </c>
      <c r="H612" t="s">
        <v>762</v>
      </c>
      <c r="I612" s="5">
        <v>0</v>
      </c>
      <c r="J612" s="7">
        <v>229104</v>
      </c>
      <c r="K612">
        <v>3</v>
      </c>
      <c r="L612" s="7">
        <v>269700</v>
      </c>
      <c r="M612" s="8">
        <f>Table1_1[[#This Row],[Unit Cost]]*Table1_1[[#This Row],[Quantity]]</f>
        <v>687312</v>
      </c>
      <c r="N612" s="8">
        <f>Table1_1[[#This Row],[Unit Price]]*Table1_1[[#This Row],[Quantity]]*(100%-Table1_1[[#This Row],[% Discount]])</f>
        <v>809100</v>
      </c>
      <c r="O612" s="8">
        <f>Table1_1[[#This Row],[Sales]]-Table1_1[[#This Row],[Cogs]]</f>
        <v>121788</v>
      </c>
      <c r="P612">
        <f>DAY(Table1_1[[#This Row],[Date]])</f>
        <v>2</v>
      </c>
      <c r="Q612" t="str">
        <f>TEXT(Table1_1[[#This Row],[Date]],"mmm")</f>
        <v>Sep</v>
      </c>
      <c r="R612">
        <f>YEAR(Table1_1[[#This Row],[Date]])</f>
        <v>2024</v>
      </c>
    </row>
    <row r="613" spans="1:18" x14ac:dyDescent="0.3">
      <c r="A613" s="3">
        <v>45538</v>
      </c>
      <c r="B613" t="s">
        <v>622</v>
      </c>
      <c r="C613" t="s">
        <v>742</v>
      </c>
      <c r="D613" t="s">
        <v>745</v>
      </c>
      <c r="E613" t="s">
        <v>748</v>
      </c>
      <c r="F613" t="s">
        <v>749</v>
      </c>
      <c r="G613" t="s">
        <v>754</v>
      </c>
      <c r="H613" t="s">
        <v>767</v>
      </c>
      <c r="I613" s="5">
        <v>0</v>
      </c>
      <c r="J613" s="7">
        <v>88550</v>
      </c>
      <c r="K613">
        <v>8</v>
      </c>
      <c r="L613" s="7">
        <v>102820</v>
      </c>
      <c r="M613" s="8">
        <f>Table1_1[[#This Row],[Unit Cost]]*Table1_1[[#This Row],[Quantity]]</f>
        <v>708400</v>
      </c>
      <c r="N613" s="8">
        <f>Table1_1[[#This Row],[Unit Price]]*Table1_1[[#This Row],[Quantity]]*(100%-Table1_1[[#This Row],[% Discount]])</f>
        <v>822560</v>
      </c>
      <c r="O613" s="8">
        <f>Table1_1[[#This Row],[Sales]]-Table1_1[[#This Row],[Cogs]]</f>
        <v>114160</v>
      </c>
      <c r="P613">
        <f>DAY(Table1_1[[#This Row],[Date]])</f>
        <v>3</v>
      </c>
      <c r="Q613" t="str">
        <f>TEXT(Table1_1[[#This Row],[Date]],"mmm")</f>
        <v>Sep</v>
      </c>
      <c r="R613">
        <f>YEAR(Table1_1[[#This Row],[Date]])</f>
        <v>2024</v>
      </c>
    </row>
    <row r="614" spans="1:18" x14ac:dyDescent="0.3">
      <c r="A614" s="3">
        <v>45539</v>
      </c>
      <c r="B614" t="s">
        <v>623</v>
      </c>
      <c r="C614" t="s">
        <v>743</v>
      </c>
      <c r="D614" t="s">
        <v>744</v>
      </c>
      <c r="E614" t="s">
        <v>748</v>
      </c>
      <c r="F614" t="s">
        <v>751</v>
      </c>
      <c r="G614" t="s">
        <v>757</v>
      </c>
      <c r="H614" t="s">
        <v>766</v>
      </c>
      <c r="I614" s="5">
        <v>0</v>
      </c>
      <c r="J614" s="7">
        <v>109579</v>
      </c>
      <c r="K614">
        <v>7</v>
      </c>
      <c r="L614" s="7">
        <v>128241</v>
      </c>
      <c r="M614" s="8">
        <f>Table1_1[[#This Row],[Unit Cost]]*Table1_1[[#This Row],[Quantity]]</f>
        <v>767053</v>
      </c>
      <c r="N614" s="8">
        <f>Table1_1[[#This Row],[Unit Price]]*Table1_1[[#This Row],[Quantity]]*(100%-Table1_1[[#This Row],[% Discount]])</f>
        <v>897687</v>
      </c>
      <c r="O614" s="8">
        <f>Table1_1[[#This Row],[Sales]]-Table1_1[[#This Row],[Cogs]]</f>
        <v>130634</v>
      </c>
      <c r="P614">
        <f>DAY(Table1_1[[#This Row],[Date]])</f>
        <v>4</v>
      </c>
      <c r="Q614" t="str">
        <f>TEXT(Table1_1[[#This Row],[Date]],"mmm")</f>
        <v>Sep</v>
      </c>
      <c r="R614">
        <f>YEAR(Table1_1[[#This Row],[Date]])</f>
        <v>2024</v>
      </c>
    </row>
    <row r="615" spans="1:18" x14ac:dyDescent="0.3">
      <c r="A615" s="3">
        <v>45540</v>
      </c>
      <c r="B615" t="s">
        <v>624</v>
      </c>
      <c r="C615" t="s">
        <v>743</v>
      </c>
      <c r="D615" t="s">
        <v>745</v>
      </c>
      <c r="E615" t="s">
        <v>748</v>
      </c>
      <c r="F615" t="s">
        <v>749</v>
      </c>
      <c r="G615" t="s">
        <v>753</v>
      </c>
      <c r="H615" t="s">
        <v>759</v>
      </c>
      <c r="I615" s="5">
        <v>0</v>
      </c>
      <c r="J615" s="7">
        <v>297909</v>
      </c>
      <c r="K615">
        <v>5</v>
      </c>
      <c r="L615" s="7">
        <v>340309</v>
      </c>
      <c r="M615" s="8">
        <f>Table1_1[[#This Row],[Unit Cost]]*Table1_1[[#This Row],[Quantity]]</f>
        <v>1489545</v>
      </c>
      <c r="N615" s="8">
        <f>Table1_1[[#This Row],[Unit Price]]*Table1_1[[#This Row],[Quantity]]*(100%-Table1_1[[#This Row],[% Discount]])</f>
        <v>1701545</v>
      </c>
      <c r="O615" s="8">
        <f>Table1_1[[#This Row],[Sales]]-Table1_1[[#This Row],[Cogs]]</f>
        <v>212000</v>
      </c>
      <c r="P615">
        <f>DAY(Table1_1[[#This Row],[Date]])</f>
        <v>5</v>
      </c>
      <c r="Q615" t="str">
        <f>TEXT(Table1_1[[#This Row],[Date]],"mmm")</f>
        <v>Sep</v>
      </c>
      <c r="R615">
        <f>YEAR(Table1_1[[#This Row],[Date]])</f>
        <v>2024</v>
      </c>
    </row>
    <row r="616" spans="1:18" x14ac:dyDescent="0.3">
      <c r="A616" s="3">
        <v>45541</v>
      </c>
      <c r="B616" t="s">
        <v>625</v>
      </c>
      <c r="C616" t="s">
        <v>742</v>
      </c>
      <c r="D616" t="s">
        <v>744</v>
      </c>
      <c r="E616" t="s">
        <v>748</v>
      </c>
      <c r="F616" t="s">
        <v>749</v>
      </c>
      <c r="G616" t="s">
        <v>752</v>
      </c>
      <c r="H616" t="s">
        <v>772</v>
      </c>
      <c r="I616" s="5">
        <v>0</v>
      </c>
      <c r="J616" s="7">
        <v>79752</v>
      </c>
      <c r="K616">
        <v>4</v>
      </c>
      <c r="L616" s="7">
        <v>90785</v>
      </c>
      <c r="M616" s="8">
        <f>Table1_1[[#This Row],[Unit Cost]]*Table1_1[[#This Row],[Quantity]]</f>
        <v>319008</v>
      </c>
      <c r="N616" s="8">
        <f>Table1_1[[#This Row],[Unit Price]]*Table1_1[[#This Row],[Quantity]]*(100%-Table1_1[[#This Row],[% Discount]])</f>
        <v>363140</v>
      </c>
      <c r="O616" s="8">
        <f>Table1_1[[#This Row],[Sales]]-Table1_1[[#This Row],[Cogs]]</f>
        <v>44132</v>
      </c>
      <c r="P616">
        <f>DAY(Table1_1[[#This Row],[Date]])</f>
        <v>6</v>
      </c>
      <c r="Q616" t="str">
        <f>TEXT(Table1_1[[#This Row],[Date]],"mmm")</f>
        <v>Sep</v>
      </c>
      <c r="R616">
        <f>YEAR(Table1_1[[#This Row],[Date]])</f>
        <v>2024</v>
      </c>
    </row>
    <row r="617" spans="1:18" x14ac:dyDescent="0.3">
      <c r="A617" s="3">
        <v>45542</v>
      </c>
      <c r="B617" t="s">
        <v>626</v>
      </c>
      <c r="C617" t="s">
        <v>743</v>
      </c>
      <c r="D617" t="s">
        <v>745</v>
      </c>
      <c r="E617" t="s">
        <v>748</v>
      </c>
      <c r="F617" t="s">
        <v>750</v>
      </c>
      <c r="G617" t="s">
        <v>752</v>
      </c>
      <c r="H617" t="s">
        <v>772</v>
      </c>
      <c r="I617" s="5">
        <v>0</v>
      </c>
      <c r="J617" s="7">
        <v>181004</v>
      </c>
      <c r="K617">
        <v>8</v>
      </c>
      <c r="L617" s="7">
        <v>208570</v>
      </c>
      <c r="M617" s="8">
        <f>Table1_1[[#This Row],[Unit Cost]]*Table1_1[[#This Row],[Quantity]]</f>
        <v>1448032</v>
      </c>
      <c r="N617" s="8">
        <f>Table1_1[[#This Row],[Unit Price]]*Table1_1[[#This Row],[Quantity]]*(100%-Table1_1[[#This Row],[% Discount]])</f>
        <v>1668560</v>
      </c>
      <c r="O617" s="8">
        <f>Table1_1[[#This Row],[Sales]]-Table1_1[[#This Row],[Cogs]]</f>
        <v>220528</v>
      </c>
      <c r="P617">
        <f>DAY(Table1_1[[#This Row],[Date]])</f>
        <v>7</v>
      </c>
      <c r="Q617" t="str">
        <f>TEXT(Table1_1[[#This Row],[Date]],"mmm")</f>
        <v>Sep</v>
      </c>
      <c r="R617">
        <f>YEAR(Table1_1[[#This Row],[Date]])</f>
        <v>2024</v>
      </c>
    </row>
    <row r="618" spans="1:18" x14ac:dyDescent="0.3">
      <c r="A618" s="3">
        <v>45543</v>
      </c>
      <c r="B618" t="s">
        <v>627</v>
      </c>
      <c r="C618" t="s">
        <v>742</v>
      </c>
      <c r="D618" t="s">
        <v>744</v>
      </c>
      <c r="E618" t="s">
        <v>748</v>
      </c>
      <c r="F618" t="s">
        <v>749</v>
      </c>
      <c r="G618" t="s">
        <v>752</v>
      </c>
      <c r="H618" t="s">
        <v>758</v>
      </c>
      <c r="I618" s="5">
        <v>0</v>
      </c>
      <c r="J618" s="7">
        <v>153065</v>
      </c>
      <c r="K618">
        <v>2</v>
      </c>
      <c r="L618" s="7">
        <v>178392</v>
      </c>
      <c r="M618" s="8">
        <f>Table1_1[[#This Row],[Unit Cost]]*Table1_1[[#This Row],[Quantity]]</f>
        <v>306130</v>
      </c>
      <c r="N618" s="8">
        <f>Table1_1[[#This Row],[Unit Price]]*Table1_1[[#This Row],[Quantity]]*(100%-Table1_1[[#This Row],[% Discount]])</f>
        <v>356784</v>
      </c>
      <c r="O618" s="8">
        <f>Table1_1[[#This Row],[Sales]]-Table1_1[[#This Row],[Cogs]]</f>
        <v>50654</v>
      </c>
      <c r="P618">
        <f>DAY(Table1_1[[#This Row],[Date]])</f>
        <v>8</v>
      </c>
      <c r="Q618" t="str">
        <f>TEXT(Table1_1[[#This Row],[Date]],"mmm")</f>
        <v>Sep</v>
      </c>
      <c r="R618">
        <f>YEAR(Table1_1[[#This Row],[Date]])</f>
        <v>2024</v>
      </c>
    </row>
    <row r="619" spans="1:18" x14ac:dyDescent="0.3">
      <c r="A619" s="3">
        <v>45544</v>
      </c>
      <c r="B619" t="s">
        <v>628</v>
      </c>
      <c r="C619" t="s">
        <v>743</v>
      </c>
      <c r="D619" t="s">
        <v>744</v>
      </c>
      <c r="E619" t="s">
        <v>747</v>
      </c>
      <c r="F619" t="s">
        <v>750</v>
      </c>
      <c r="G619" t="s">
        <v>752</v>
      </c>
      <c r="H619" t="s">
        <v>770</v>
      </c>
      <c r="I619" s="5">
        <v>0.08</v>
      </c>
      <c r="J619" s="7">
        <v>60297</v>
      </c>
      <c r="K619">
        <v>7</v>
      </c>
      <c r="L619" s="7">
        <v>69103</v>
      </c>
      <c r="M619" s="8">
        <f>Table1_1[[#This Row],[Unit Cost]]*Table1_1[[#This Row],[Quantity]]</f>
        <v>422079</v>
      </c>
      <c r="N619" s="8">
        <f>Table1_1[[#This Row],[Unit Price]]*Table1_1[[#This Row],[Quantity]]*(100%-Table1_1[[#This Row],[% Discount]])</f>
        <v>445023.32</v>
      </c>
      <c r="O619" s="8">
        <f>Table1_1[[#This Row],[Sales]]-Table1_1[[#This Row],[Cogs]]</f>
        <v>22944.320000000007</v>
      </c>
      <c r="P619">
        <f>DAY(Table1_1[[#This Row],[Date]])</f>
        <v>9</v>
      </c>
      <c r="Q619" t="str">
        <f>TEXT(Table1_1[[#This Row],[Date]],"mmm")</f>
        <v>Sep</v>
      </c>
      <c r="R619">
        <f>YEAR(Table1_1[[#This Row],[Date]])</f>
        <v>2024</v>
      </c>
    </row>
    <row r="620" spans="1:18" x14ac:dyDescent="0.3">
      <c r="A620" s="3">
        <v>45545</v>
      </c>
      <c r="B620" t="s">
        <v>629</v>
      </c>
      <c r="C620" t="s">
        <v>742</v>
      </c>
      <c r="D620" t="s">
        <v>744</v>
      </c>
      <c r="E620" t="s">
        <v>747</v>
      </c>
      <c r="F620" t="s">
        <v>749</v>
      </c>
      <c r="G620" t="s">
        <v>757</v>
      </c>
      <c r="H620" t="s">
        <v>774</v>
      </c>
      <c r="I620" s="5">
        <v>0</v>
      </c>
      <c r="J620" s="7">
        <v>169727</v>
      </c>
      <c r="K620">
        <v>5</v>
      </c>
      <c r="L620" s="7">
        <v>193616</v>
      </c>
      <c r="M620" s="8">
        <f>Table1_1[[#This Row],[Unit Cost]]*Table1_1[[#This Row],[Quantity]]</f>
        <v>848635</v>
      </c>
      <c r="N620" s="8">
        <f>Table1_1[[#This Row],[Unit Price]]*Table1_1[[#This Row],[Quantity]]*(100%-Table1_1[[#This Row],[% Discount]])</f>
        <v>968080</v>
      </c>
      <c r="O620" s="8">
        <f>Table1_1[[#This Row],[Sales]]-Table1_1[[#This Row],[Cogs]]</f>
        <v>119445</v>
      </c>
      <c r="P620">
        <f>DAY(Table1_1[[#This Row],[Date]])</f>
        <v>10</v>
      </c>
      <c r="Q620" t="str">
        <f>TEXT(Table1_1[[#This Row],[Date]],"mmm")</f>
        <v>Sep</v>
      </c>
      <c r="R620">
        <f>YEAR(Table1_1[[#This Row],[Date]])</f>
        <v>2024</v>
      </c>
    </row>
    <row r="621" spans="1:18" x14ac:dyDescent="0.3">
      <c r="A621" s="3">
        <v>45546</v>
      </c>
      <c r="B621" t="s">
        <v>630</v>
      </c>
      <c r="C621" t="s">
        <v>743</v>
      </c>
      <c r="D621" t="s">
        <v>744</v>
      </c>
      <c r="E621" t="s">
        <v>748</v>
      </c>
      <c r="F621" t="s">
        <v>751</v>
      </c>
      <c r="G621" t="s">
        <v>755</v>
      </c>
      <c r="H621" t="s">
        <v>764</v>
      </c>
      <c r="I621" s="5">
        <v>0</v>
      </c>
      <c r="J621" s="7">
        <v>201497</v>
      </c>
      <c r="K621">
        <v>3</v>
      </c>
      <c r="L621" s="7">
        <v>222665</v>
      </c>
      <c r="M621" s="8">
        <f>Table1_1[[#This Row],[Unit Cost]]*Table1_1[[#This Row],[Quantity]]</f>
        <v>604491</v>
      </c>
      <c r="N621" s="8">
        <f>Table1_1[[#This Row],[Unit Price]]*Table1_1[[#This Row],[Quantity]]*(100%-Table1_1[[#This Row],[% Discount]])</f>
        <v>667995</v>
      </c>
      <c r="O621" s="8">
        <f>Table1_1[[#This Row],[Sales]]-Table1_1[[#This Row],[Cogs]]</f>
        <v>63504</v>
      </c>
      <c r="P621">
        <f>DAY(Table1_1[[#This Row],[Date]])</f>
        <v>11</v>
      </c>
      <c r="Q621" t="str">
        <f>TEXT(Table1_1[[#This Row],[Date]],"mmm")</f>
        <v>Sep</v>
      </c>
      <c r="R621">
        <f>YEAR(Table1_1[[#This Row],[Date]])</f>
        <v>2024</v>
      </c>
    </row>
    <row r="622" spans="1:18" x14ac:dyDescent="0.3">
      <c r="A622" s="3">
        <v>45547</v>
      </c>
      <c r="B622" t="s">
        <v>631</v>
      </c>
      <c r="C622" t="s">
        <v>743</v>
      </c>
      <c r="D622" t="s">
        <v>744</v>
      </c>
      <c r="E622" t="s">
        <v>747</v>
      </c>
      <c r="F622" t="s">
        <v>750</v>
      </c>
      <c r="G622" t="s">
        <v>754</v>
      </c>
      <c r="H622" t="s">
        <v>775</v>
      </c>
      <c r="I622" s="5">
        <v>0</v>
      </c>
      <c r="J622" s="7">
        <v>73623</v>
      </c>
      <c r="K622">
        <v>5</v>
      </c>
      <c r="L622" s="7">
        <v>88764</v>
      </c>
      <c r="M622" s="8">
        <f>Table1_1[[#This Row],[Unit Cost]]*Table1_1[[#This Row],[Quantity]]</f>
        <v>368115</v>
      </c>
      <c r="N622" s="8">
        <f>Table1_1[[#This Row],[Unit Price]]*Table1_1[[#This Row],[Quantity]]*(100%-Table1_1[[#This Row],[% Discount]])</f>
        <v>443820</v>
      </c>
      <c r="O622" s="8">
        <f>Table1_1[[#This Row],[Sales]]-Table1_1[[#This Row],[Cogs]]</f>
        <v>75705</v>
      </c>
      <c r="P622">
        <f>DAY(Table1_1[[#This Row],[Date]])</f>
        <v>12</v>
      </c>
      <c r="Q622" t="str">
        <f>TEXT(Table1_1[[#This Row],[Date]],"mmm")</f>
        <v>Sep</v>
      </c>
      <c r="R622">
        <f>YEAR(Table1_1[[#This Row],[Date]])</f>
        <v>2024</v>
      </c>
    </row>
    <row r="623" spans="1:18" x14ac:dyDescent="0.3">
      <c r="A623" s="3">
        <v>45548</v>
      </c>
      <c r="B623" t="s">
        <v>632</v>
      </c>
      <c r="C623" t="s">
        <v>743</v>
      </c>
      <c r="D623" t="s">
        <v>745</v>
      </c>
      <c r="E623" t="s">
        <v>746</v>
      </c>
      <c r="F623" t="s">
        <v>750</v>
      </c>
      <c r="G623" t="s">
        <v>752</v>
      </c>
      <c r="H623" t="s">
        <v>758</v>
      </c>
      <c r="I623" s="5">
        <v>0</v>
      </c>
      <c r="J623" s="7">
        <v>170876</v>
      </c>
      <c r="K623">
        <v>3</v>
      </c>
      <c r="L623" s="7">
        <v>206583</v>
      </c>
      <c r="M623" s="8">
        <f>Table1_1[[#This Row],[Unit Cost]]*Table1_1[[#This Row],[Quantity]]</f>
        <v>512628</v>
      </c>
      <c r="N623" s="8">
        <f>Table1_1[[#This Row],[Unit Price]]*Table1_1[[#This Row],[Quantity]]*(100%-Table1_1[[#This Row],[% Discount]])</f>
        <v>619749</v>
      </c>
      <c r="O623" s="8">
        <f>Table1_1[[#This Row],[Sales]]-Table1_1[[#This Row],[Cogs]]</f>
        <v>107121</v>
      </c>
      <c r="P623">
        <f>DAY(Table1_1[[#This Row],[Date]])</f>
        <v>13</v>
      </c>
      <c r="Q623" t="str">
        <f>TEXT(Table1_1[[#This Row],[Date]],"mmm")</f>
        <v>Sep</v>
      </c>
      <c r="R623">
        <f>YEAR(Table1_1[[#This Row],[Date]])</f>
        <v>2024</v>
      </c>
    </row>
    <row r="624" spans="1:18" x14ac:dyDescent="0.3">
      <c r="A624" s="3">
        <v>45549</v>
      </c>
      <c r="B624" t="s">
        <v>633</v>
      </c>
      <c r="C624" t="s">
        <v>743</v>
      </c>
      <c r="D624" t="s">
        <v>745</v>
      </c>
      <c r="E624" t="s">
        <v>748</v>
      </c>
      <c r="F624" t="s">
        <v>750</v>
      </c>
      <c r="G624" t="s">
        <v>757</v>
      </c>
      <c r="H624" t="s">
        <v>771</v>
      </c>
      <c r="I624" s="5">
        <v>0</v>
      </c>
      <c r="J624" s="7">
        <v>226833</v>
      </c>
      <c r="K624">
        <v>1</v>
      </c>
      <c r="L624" s="7">
        <v>255571</v>
      </c>
      <c r="M624" s="8">
        <f>Table1_1[[#This Row],[Unit Cost]]*Table1_1[[#This Row],[Quantity]]</f>
        <v>226833</v>
      </c>
      <c r="N624" s="8">
        <f>Table1_1[[#This Row],[Unit Price]]*Table1_1[[#This Row],[Quantity]]*(100%-Table1_1[[#This Row],[% Discount]])</f>
        <v>255571</v>
      </c>
      <c r="O624" s="8">
        <f>Table1_1[[#This Row],[Sales]]-Table1_1[[#This Row],[Cogs]]</f>
        <v>28738</v>
      </c>
      <c r="P624">
        <f>DAY(Table1_1[[#This Row],[Date]])</f>
        <v>14</v>
      </c>
      <c r="Q624" t="str">
        <f>TEXT(Table1_1[[#This Row],[Date]],"mmm")</f>
        <v>Sep</v>
      </c>
      <c r="R624">
        <f>YEAR(Table1_1[[#This Row],[Date]])</f>
        <v>2024</v>
      </c>
    </row>
    <row r="625" spans="1:18" x14ac:dyDescent="0.3">
      <c r="A625" s="3">
        <v>45550</v>
      </c>
      <c r="B625" t="s">
        <v>634</v>
      </c>
      <c r="C625" t="s">
        <v>742</v>
      </c>
      <c r="D625" t="s">
        <v>745</v>
      </c>
      <c r="E625" t="s">
        <v>748</v>
      </c>
      <c r="F625" t="s">
        <v>749</v>
      </c>
      <c r="G625" t="s">
        <v>756</v>
      </c>
      <c r="H625" t="s">
        <v>765</v>
      </c>
      <c r="I625" s="5">
        <v>0</v>
      </c>
      <c r="J625" s="7">
        <v>117425</v>
      </c>
      <c r="K625">
        <v>4</v>
      </c>
      <c r="L625" s="7">
        <v>139598</v>
      </c>
      <c r="M625" s="8">
        <f>Table1_1[[#This Row],[Unit Cost]]*Table1_1[[#This Row],[Quantity]]</f>
        <v>469700</v>
      </c>
      <c r="N625" s="8">
        <f>Table1_1[[#This Row],[Unit Price]]*Table1_1[[#This Row],[Quantity]]*(100%-Table1_1[[#This Row],[% Discount]])</f>
        <v>558392</v>
      </c>
      <c r="O625" s="8">
        <f>Table1_1[[#This Row],[Sales]]-Table1_1[[#This Row],[Cogs]]</f>
        <v>88692</v>
      </c>
      <c r="P625">
        <f>DAY(Table1_1[[#This Row],[Date]])</f>
        <v>15</v>
      </c>
      <c r="Q625" t="str">
        <f>TEXT(Table1_1[[#This Row],[Date]],"mmm")</f>
        <v>Sep</v>
      </c>
      <c r="R625">
        <f>YEAR(Table1_1[[#This Row],[Date]])</f>
        <v>2024</v>
      </c>
    </row>
    <row r="626" spans="1:18" x14ac:dyDescent="0.3">
      <c r="A626" s="3">
        <v>45551</v>
      </c>
      <c r="B626" t="s">
        <v>635</v>
      </c>
      <c r="C626" t="s">
        <v>742</v>
      </c>
      <c r="D626" t="s">
        <v>744</v>
      </c>
      <c r="E626" t="s">
        <v>746</v>
      </c>
      <c r="F626" t="s">
        <v>749</v>
      </c>
      <c r="G626" t="s">
        <v>754</v>
      </c>
      <c r="H626" t="s">
        <v>761</v>
      </c>
      <c r="I626" s="5">
        <v>0</v>
      </c>
      <c r="J626" s="7">
        <v>32148</v>
      </c>
      <c r="K626">
        <v>7</v>
      </c>
      <c r="L626" s="7">
        <v>36923</v>
      </c>
      <c r="M626" s="8">
        <f>Table1_1[[#This Row],[Unit Cost]]*Table1_1[[#This Row],[Quantity]]</f>
        <v>225036</v>
      </c>
      <c r="N626" s="8">
        <f>Table1_1[[#This Row],[Unit Price]]*Table1_1[[#This Row],[Quantity]]*(100%-Table1_1[[#This Row],[% Discount]])</f>
        <v>258461</v>
      </c>
      <c r="O626" s="8">
        <f>Table1_1[[#This Row],[Sales]]-Table1_1[[#This Row],[Cogs]]</f>
        <v>33425</v>
      </c>
      <c r="P626">
        <f>DAY(Table1_1[[#This Row],[Date]])</f>
        <v>16</v>
      </c>
      <c r="Q626" t="str">
        <f>TEXT(Table1_1[[#This Row],[Date]],"mmm")</f>
        <v>Sep</v>
      </c>
      <c r="R626">
        <f>YEAR(Table1_1[[#This Row],[Date]])</f>
        <v>2024</v>
      </c>
    </row>
    <row r="627" spans="1:18" x14ac:dyDescent="0.3">
      <c r="A627" s="3">
        <v>45552</v>
      </c>
      <c r="B627" t="s">
        <v>636</v>
      </c>
      <c r="C627" t="s">
        <v>743</v>
      </c>
      <c r="D627" t="s">
        <v>744</v>
      </c>
      <c r="E627" t="s">
        <v>746</v>
      </c>
      <c r="F627" t="s">
        <v>750</v>
      </c>
      <c r="G627" t="s">
        <v>756</v>
      </c>
      <c r="H627" t="s">
        <v>769</v>
      </c>
      <c r="I627" s="5">
        <v>0</v>
      </c>
      <c r="J627" s="7">
        <v>224928</v>
      </c>
      <c r="K627">
        <v>4</v>
      </c>
      <c r="L627" s="7">
        <v>267538</v>
      </c>
      <c r="M627" s="8">
        <f>Table1_1[[#This Row],[Unit Cost]]*Table1_1[[#This Row],[Quantity]]</f>
        <v>899712</v>
      </c>
      <c r="N627" s="8">
        <f>Table1_1[[#This Row],[Unit Price]]*Table1_1[[#This Row],[Quantity]]*(100%-Table1_1[[#This Row],[% Discount]])</f>
        <v>1070152</v>
      </c>
      <c r="O627" s="8">
        <f>Table1_1[[#This Row],[Sales]]-Table1_1[[#This Row],[Cogs]]</f>
        <v>170440</v>
      </c>
      <c r="P627">
        <f>DAY(Table1_1[[#This Row],[Date]])</f>
        <v>17</v>
      </c>
      <c r="Q627" t="str">
        <f>TEXT(Table1_1[[#This Row],[Date]],"mmm")</f>
        <v>Sep</v>
      </c>
      <c r="R627">
        <f>YEAR(Table1_1[[#This Row],[Date]])</f>
        <v>2024</v>
      </c>
    </row>
    <row r="628" spans="1:18" x14ac:dyDescent="0.3">
      <c r="A628" s="3">
        <v>45553</v>
      </c>
      <c r="B628" t="s">
        <v>637</v>
      </c>
      <c r="C628" t="s">
        <v>743</v>
      </c>
      <c r="D628" t="s">
        <v>745</v>
      </c>
      <c r="E628" t="s">
        <v>748</v>
      </c>
      <c r="F628" t="s">
        <v>751</v>
      </c>
      <c r="G628" t="s">
        <v>754</v>
      </c>
      <c r="H628" t="s">
        <v>767</v>
      </c>
      <c r="I628" s="5">
        <v>0</v>
      </c>
      <c r="J628" s="7">
        <v>49842</v>
      </c>
      <c r="K628">
        <v>2</v>
      </c>
      <c r="L628" s="7">
        <v>56665</v>
      </c>
      <c r="M628" s="8">
        <f>Table1_1[[#This Row],[Unit Cost]]*Table1_1[[#This Row],[Quantity]]</f>
        <v>99684</v>
      </c>
      <c r="N628" s="8">
        <f>Table1_1[[#This Row],[Unit Price]]*Table1_1[[#This Row],[Quantity]]*(100%-Table1_1[[#This Row],[% Discount]])</f>
        <v>113330</v>
      </c>
      <c r="O628" s="8">
        <f>Table1_1[[#This Row],[Sales]]-Table1_1[[#This Row],[Cogs]]</f>
        <v>13646</v>
      </c>
      <c r="P628">
        <f>DAY(Table1_1[[#This Row],[Date]])</f>
        <v>18</v>
      </c>
      <c r="Q628" t="str">
        <f>TEXT(Table1_1[[#This Row],[Date]],"mmm")</f>
        <v>Sep</v>
      </c>
      <c r="R628">
        <f>YEAR(Table1_1[[#This Row],[Date]])</f>
        <v>2024</v>
      </c>
    </row>
    <row r="629" spans="1:18" x14ac:dyDescent="0.3">
      <c r="A629" s="3">
        <v>45554</v>
      </c>
      <c r="B629" t="s">
        <v>638</v>
      </c>
      <c r="C629" t="s">
        <v>742</v>
      </c>
      <c r="D629" t="s">
        <v>744</v>
      </c>
      <c r="E629" t="s">
        <v>747</v>
      </c>
      <c r="F629" t="s">
        <v>750</v>
      </c>
      <c r="G629" t="s">
        <v>753</v>
      </c>
      <c r="H629" t="s">
        <v>759</v>
      </c>
      <c r="I629" s="5">
        <v>0</v>
      </c>
      <c r="J629" s="7">
        <v>234996</v>
      </c>
      <c r="K629">
        <v>8</v>
      </c>
      <c r="L629" s="7">
        <v>278050</v>
      </c>
      <c r="M629" s="8">
        <f>Table1_1[[#This Row],[Unit Cost]]*Table1_1[[#This Row],[Quantity]]</f>
        <v>1879968</v>
      </c>
      <c r="N629" s="8">
        <f>Table1_1[[#This Row],[Unit Price]]*Table1_1[[#This Row],[Quantity]]*(100%-Table1_1[[#This Row],[% Discount]])</f>
        <v>2224400</v>
      </c>
      <c r="O629" s="8">
        <f>Table1_1[[#This Row],[Sales]]-Table1_1[[#This Row],[Cogs]]</f>
        <v>344432</v>
      </c>
      <c r="P629">
        <f>DAY(Table1_1[[#This Row],[Date]])</f>
        <v>19</v>
      </c>
      <c r="Q629" t="str">
        <f>TEXT(Table1_1[[#This Row],[Date]],"mmm")</f>
        <v>Sep</v>
      </c>
      <c r="R629">
        <f>YEAR(Table1_1[[#This Row],[Date]])</f>
        <v>2024</v>
      </c>
    </row>
    <row r="630" spans="1:18" x14ac:dyDescent="0.3">
      <c r="A630" s="3">
        <v>45555</v>
      </c>
      <c r="B630" t="s">
        <v>639</v>
      </c>
      <c r="C630" t="s">
        <v>742</v>
      </c>
      <c r="D630" t="s">
        <v>744</v>
      </c>
      <c r="E630" t="s">
        <v>746</v>
      </c>
      <c r="F630" t="s">
        <v>750</v>
      </c>
      <c r="G630" t="s">
        <v>756</v>
      </c>
      <c r="H630" t="s">
        <v>765</v>
      </c>
      <c r="I630" s="5">
        <v>0</v>
      </c>
      <c r="J630" s="7">
        <v>143125</v>
      </c>
      <c r="K630">
        <v>6</v>
      </c>
      <c r="L630" s="7">
        <v>168440</v>
      </c>
      <c r="M630" s="8">
        <f>Table1_1[[#This Row],[Unit Cost]]*Table1_1[[#This Row],[Quantity]]</f>
        <v>858750</v>
      </c>
      <c r="N630" s="8">
        <f>Table1_1[[#This Row],[Unit Price]]*Table1_1[[#This Row],[Quantity]]*(100%-Table1_1[[#This Row],[% Discount]])</f>
        <v>1010640</v>
      </c>
      <c r="O630" s="8">
        <f>Table1_1[[#This Row],[Sales]]-Table1_1[[#This Row],[Cogs]]</f>
        <v>151890</v>
      </c>
      <c r="P630">
        <f>DAY(Table1_1[[#This Row],[Date]])</f>
        <v>20</v>
      </c>
      <c r="Q630" t="str">
        <f>TEXT(Table1_1[[#This Row],[Date]],"mmm")</f>
        <v>Sep</v>
      </c>
      <c r="R630">
        <f>YEAR(Table1_1[[#This Row],[Date]])</f>
        <v>2024</v>
      </c>
    </row>
    <row r="631" spans="1:18" x14ac:dyDescent="0.3">
      <c r="A631" s="3">
        <v>45556</v>
      </c>
      <c r="B631" t="s">
        <v>640</v>
      </c>
      <c r="C631" t="s">
        <v>742</v>
      </c>
      <c r="D631" t="s">
        <v>745</v>
      </c>
      <c r="E631" t="s">
        <v>746</v>
      </c>
      <c r="F631" t="s">
        <v>749</v>
      </c>
      <c r="G631" t="s">
        <v>756</v>
      </c>
      <c r="H631" t="s">
        <v>765</v>
      </c>
      <c r="I631" s="5">
        <v>0</v>
      </c>
      <c r="J631" s="7">
        <v>208669</v>
      </c>
      <c r="K631">
        <v>2</v>
      </c>
      <c r="L631" s="7">
        <v>230602</v>
      </c>
      <c r="M631" s="8">
        <f>Table1_1[[#This Row],[Unit Cost]]*Table1_1[[#This Row],[Quantity]]</f>
        <v>417338</v>
      </c>
      <c r="N631" s="8">
        <f>Table1_1[[#This Row],[Unit Price]]*Table1_1[[#This Row],[Quantity]]*(100%-Table1_1[[#This Row],[% Discount]])</f>
        <v>461204</v>
      </c>
      <c r="O631" s="8">
        <f>Table1_1[[#This Row],[Sales]]-Table1_1[[#This Row],[Cogs]]</f>
        <v>43866</v>
      </c>
      <c r="P631">
        <f>DAY(Table1_1[[#This Row],[Date]])</f>
        <v>21</v>
      </c>
      <c r="Q631" t="str">
        <f>TEXT(Table1_1[[#This Row],[Date]],"mmm")</f>
        <v>Sep</v>
      </c>
      <c r="R631">
        <f>YEAR(Table1_1[[#This Row],[Date]])</f>
        <v>2024</v>
      </c>
    </row>
    <row r="632" spans="1:18" x14ac:dyDescent="0.3">
      <c r="A632" s="3">
        <v>45557</v>
      </c>
      <c r="B632" t="s">
        <v>641</v>
      </c>
      <c r="C632" t="s">
        <v>743</v>
      </c>
      <c r="D632" t="s">
        <v>744</v>
      </c>
      <c r="E632" t="s">
        <v>748</v>
      </c>
      <c r="F632" t="s">
        <v>751</v>
      </c>
      <c r="G632" t="s">
        <v>753</v>
      </c>
      <c r="H632" t="s">
        <v>773</v>
      </c>
      <c r="I632" s="5">
        <v>0</v>
      </c>
      <c r="J632" s="7">
        <v>304920</v>
      </c>
      <c r="K632">
        <v>5</v>
      </c>
      <c r="L632" s="7">
        <v>354297</v>
      </c>
      <c r="M632" s="8">
        <f>Table1_1[[#This Row],[Unit Cost]]*Table1_1[[#This Row],[Quantity]]</f>
        <v>1524600</v>
      </c>
      <c r="N632" s="8">
        <f>Table1_1[[#This Row],[Unit Price]]*Table1_1[[#This Row],[Quantity]]*(100%-Table1_1[[#This Row],[% Discount]])</f>
        <v>1771485</v>
      </c>
      <c r="O632" s="8">
        <f>Table1_1[[#This Row],[Sales]]-Table1_1[[#This Row],[Cogs]]</f>
        <v>246885</v>
      </c>
      <c r="P632">
        <f>DAY(Table1_1[[#This Row],[Date]])</f>
        <v>22</v>
      </c>
      <c r="Q632" t="str">
        <f>TEXT(Table1_1[[#This Row],[Date]],"mmm")</f>
        <v>Sep</v>
      </c>
      <c r="R632">
        <f>YEAR(Table1_1[[#This Row],[Date]])</f>
        <v>2024</v>
      </c>
    </row>
    <row r="633" spans="1:18" x14ac:dyDescent="0.3">
      <c r="A633" s="3">
        <v>45558</v>
      </c>
      <c r="B633" t="s">
        <v>642</v>
      </c>
      <c r="C633" t="s">
        <v>743</v>
      </c>
      <c r="D633" t="s">
        <v>745</v>
      </c>
      <c r="E633" t="s">
        <v>748</v>
      </c>
      <c r="F633" t="s">
        <v>749</v>
      </c>
      <c r="G633" t="s">
        <v>753</v>
      </c>
      <c r="H633" t="s">
        <v>759</v>
      </c>
      <c r="I633" s="5">
        <v>0</v>
      </c>
      <c r="J633" s="7">
        <v>295593</v>
      </c>
      <c r="K633">
        <v>4</v>
      </c>
      <c r="L633" s="7">
        <v>352641</v>
      </c>
      <c r="M633" s="8">
        <f>Table1_1[[#This Row],[Unit Cost]]*Table1_1[[#This Row],[Quantity]]</f>
        <v>1182372</v>
      </c>
      <c r="N633" s="8">
        <f>Table1_1[[#This Row],[Unit Price]]*Table1_1[[#This Row],[Quantity]]*(100%-Table1_1[[#This Row],[% Discount]])</f>
        <v>1410564</v>
      </c>
      <c r="O633" s="8">
        <f>Table1_1[[#This Row],[Sales]]-Table1_1[[#This Row],[Cogs]]</f>
        <v>228192</v>
      </c>
      <c r="P633">
        <f>DAY(Table1_1[[#This Row],[Date]])</f>
        <v>23</v>
      </c>
      <c r="Q633" t="str">
        <f>TEXT(Table1_1[[#This Row],[Date]],"mmm")</f>
        <v>Sep</v>
      </c>
      <c r="R633">
        <f>YEAR(Table1_1[[#This Row],[Date]])</f>
        <v>2024</v>
      </c>
    </row>
    <row r="634" spans="1:18" x14ac:dyDescent="0.3">
      <c r="A634" s="3">
        <v>45559</v>
      </c>
      <c r="B634" t="s">
        <v>643</v>
      </c>
      <c r="C634" t="s">
        <v>742</v>
      </c>
      <c r="D634" t="s">
        <v>744</v>
      </c>
      <c r="E634" t="s">
        <v>747</v>
      </c>
      <c r="F634" t="s">
        <v>751</v>
      </c>
      <c r="G634" t="s">
        <v>753</v>
      </c>
      <c r="H634" t="s">
        <v>760</v>
      </c>
      <c r="I634" s="5">
        <v>0</v>
      </c>
      <c r="J634" s="7">
        <v>152739</v>
      </c>
      <c r="K634">
        <v>8</v>
      </c>
      <c r="L634" s="7">
        <v>168847</v>
      </c>
      <c r="M634" s="8">
        <f>Table1_1[[#This Row],[Unit Cost]]*Table1_1[[#This Row],[Quantity]]</f>
        <v>1221912</v>
      </c>
      <c r="N634" s="8">
        <f>Table1_1[[#This Row],[Unit Price]]*Table1_1[[#This Row],[Quantity]]*(100%-Table1_1[[#This Row],[% Discount]])</f>
        <v>1350776</v>
      </c>
      <c r="O634" s="8">
        <f>Table1_1[[#This Row],[Sales]]-Table1_1[[#This Row],[Cogs]]</f>
        <v>128864</v>
      </c>
      <c r="P634">
        <f>DAY(Table1_1[[#This Row],[Date]])</f>
        <v>24</v>
      </c>
      <c r="Q634" t="str">
        <f>TEXT(Table1_1[[#This Row],[Date]],"mmm")</f>
        <v>Sep</v>
      </c>
      <c r="R634">
        <f>YEAR(Table1_1[[#This Row],[Date]])</f>
        <v>2024</v>
      </c>
    </row>
    <row r="635" spans="1:18" x14ac:dyDescent="0.3">
      <c r="A635" s="3">
        <v>45560</v>
      </c>
      <c r="B635" t="s">
        <v>644</v>
      </c>
      <c r="C635" t="s">
        <v>742</v>
      </c>
      <c r="D635" t="s">
        <v>745</v>
      </c>
      <c r="E635" t="s">
        <v>748</v>
      </c>
      <c r="F635" t="s">
        <v>751</v>
      </c>
      <c r="G635" t="s">
        <v>756</v>
      </c>
      <c r="H635" t="s">
        <v>763</v>
      </c>
      <c r="I635" s="5">
        <v>0</v>
      </c>
      <c r="J635" s="7">
        <v>194327</v>
      </c>
      <c r="K635">
        <v>5</v>
      </c>
      <c r="L635" s="7">
        <v>233000</v>
      </c>
      <c r="M635" s="8">
        <f>Table1_1[[#This Row],[Unit Cost]]*Table1_1[[#This Row],[Quantity]]</f>
        <v>971635</v>
      </c>
      <c r="N635" s="8">
        <f>Table1_1[[#This Row],[Unit Price]]*Table1_1[[#This Row],[Quantity]]*(100%-Table1_1[[#This Row],[% Discount]])</f>
        <v>1165000</v>
      </c>
      <c r="O635" s="8">
        <f>Table1_1[[#This Row],[Sales]]-Table1_1[[#This Row],[Cogs]]</f>
        <v>193365</v>
      </c>
      <c r="P635">
        <f>DAY(Table1_1[[#This Row],[Date]])</f>
        <v>25</v>
      </c>
      <c r="Q635" t="str">
        <f>TEXT(Table1_1[[#This Row],[Date]],"mmm")</f>
        <v>Sep</v>
      </c>
      <c r="R635">
        <f>YEAR(Table1_1[[#This Row],[Date]])</f>
        <v>2024</v>
      </c>
    </row>
    <row r="636" spans="1:18" x14ac:dyDescent="0.3">
      <c r="A636" s="3">
        <v>45561</v>
      </c>
      <c r="B636" t="s">
        <v>645</v>
      </c>
      <c r="C636" t="s">
        <v>742</v>
      </c>
      <c r="D636" t="s">
        <v>744</v>
      </c>
      <c r="E636" t="s">
        <v>746</v>
      </c>
      <c r="F636" t="s">
        <v>749</v>
      </c>
      <c r="G636" t="s">
        <v>752</v>
      </c>
      <c r="H636" t="s">
        <v>772</v>
      </c>
      <c r="I636" s="5">
        <v>0</v>
      </c>
      <c r="J636" s="7">
        <v>184377</v>
      </c>
      <c r="K636">
        <v>8</v>
      </c>
      <c r="L636" s="7">
        <v>214964</v>
      </c>
      <c r="M636" s="8">
        <f>Table1_1[[#This Row],[Unit Cost]]*Table1_1[[#This Row],[Quantity]]</f>
        <v>1475016</v>
      </c>
      <c r="N636" s="8">
        <f>Table1_1[[#This Row],[Unit Price]]*Table1_1[[#This Row],[Quantity]]*(100%-Table1_1[[#This Row],[% Discount]])</f>
        <v>1719712</v>
      </c>
      <c r="O636" s="8">
        <f>Table1_1[[#This Row],[Sales]]-Table1_1[[#This Row],[Cogs]]</f>
        <v>244696</v>
      </c>
      <c r="P636">
        <f>DAY(Table1_1[[#This Row],[Date]])</f>
        <v>26</v>
      </c>
      <c r="Q636" t="str">
        <f>TEXT(Table1_1[[#This Row],[Date]],"mmm")</f>
        <v>Sep</v>
      </c>
      <c r="R636">
        <f>YEAR(Table1_1[[#This Row],[Date]])</f>
        <v>2024</v>
      </c>
    </row>
    <row r="637" spans="1:18" x14ac:dyDescent="0.3">
      <c r="A637" s="3">
        <v>45562</v>
      </c>
      <c r="B637" t="s">
        <v>646</v>
      </c>
      <c r="C637" t="s">
        <v>743</v>
      </c>
      <c r="D637" t="s">
        <v>744</v>
      </c>
      <c r="E637" t="s">
        <v>746</v>
      </c>
      <c r="F637" t="s">
        <v>751</v>
      </c>
      <c r="G637" t="s">
        <v>752</v>
      </c>
      <c r="H637" t="s">
        <v>758</v>
      </c>
      <c r="I637" s="5">
        <v>0</v>
      </c>
      <c r="J637" s="7">
        <v>77103</v>
      </c>
      <c r="K637">
        <v>8</v>
      </c>
      <c r="L637" s="7">
        <v>93009</v>
      </c>
      <c r="M637" s="8">
        <f>Table1_1[[#This Row],[Unit Cost]]*Table1_1[[#This Row],[Quantity]]</f>
        <v>616824</v>
      </c>
      <c r="N637" s="8">
        <f>Table1_1[[#This Row],[Unit Price]]*Table1_1[[#This Row],[Quantity]]*(100%-Table1_1[[#This Row],[% Discount]])</f>
        <v>744072</v>
      </c>
      <c r="O637" s="8">
        <f>Table1_1[[#This Row],[Sales]]-Table1_1[[#This Row],[Cogs]]</f>
        <v>127248</v>
      </c>
      <c r="P637">
        <f>DAY(Table1_1[[#This Row],[Date]])</f>
        <v>27</v>
      </c>
      <c r="Q637" t="str">
        <f>TEXT(Table1_1[[#This Row],[Date]],"mmm")</f>
        <v>Sep</v>
      </c>
      <c r="R637">
        <f>YEAR(Table1_1[[#This Row],[Date]])</f>
        <v>2024</v>
      </c>
    </row>
    <row r="638" spans="1:18" x14ac:dyDescent="0.3">
      <c r="A638" s="3">
        <v>45563</v>
      </c>
      <c r="B638" t="s">
        <v>647</v>
      </c>
      <c r="C638" t="s">
        <v>743</v>
      </c>
      <c r="D638" t="s">
        <v>744</v>
      </c>
      <c r="E638" t="s">
        <v>747</v>
      </c>
      <c r="F638" t="s">
        <v>750</v>
      </c>
      <c r="G638" t="s">
        <v>755</v>
      </c>
      <c r="H638" t="s">
        <v>762</v>
      </c>
      <c r="I638" s="5">
        <v>0</v>
      </c>
      <c r="J638" s="7">
        <v>201451</v>
      </c>
      <c r="K638">
        <v>5</v>
      </c>
      <c r="L638" s="7">
        <v>237886</v>
      </c>
      <c r="M638" s="8">
        <f>Table1_1[[#This Row],[Unit Cost]]*Table1_1[[#This Row],[Quantity]]</f>
        <v>1007255</v>
      </c>
      <c r="N638" s="8">
        <f>Table1_1[[#This Row],[Unit Price]]*Table1_1[[#This Row],[Quantity]]*(100%-Table1_1[[#This Row],[% Discount]])</f>
        <v>1189430</v>
      </c>
      <c r="O638" s="8">
        <f>Table1_1[[#This Row],[Sales]]-Table1_1[[#This Row],[Cogs]]</f>
        <v>182175</v>
      </c>
      <c r="P638">
        <f>DAY(Table1_1[[#This Row],[Date]])</f>
        <v>28</v>
      </c>
      <c r="Q638" t="str">
        <f>TEXT(Table1_1[[#This Row],[Date]],"mmm")</f>
        <v>Sep</v>
      </c>
      <c r="R638">
        <f>YEAR(Table1_1[[#This Row],[Date]])</f>
        <v>2024</v>
      </c>
    </row>
    <row r="639" spans="1:18" x14ac:dyDescent="0.3">
      <c r="A639" s="3">
        <v>45564</v>
      </c>
      <c r="B639" t="s">
        <v>648</v>
      </c>
      <c r="C639" t="s">
        <v>742</v>
      </c>
      <c r="D639" t="s">
        <v>745</v>
      </c>
      <c r="E639" t="s">
        <v>747</v>
      </c>
      <c r="F639" t="s">
        <v>751</v>
      </c>
      <c r="G639" t="s">
        <v>754</v>
      </c>
      <c r="H639" t="s">
        <v>761</v>
      </c>
      <c r="I639" s="5">
        <v>0</v>
      </c>
      <c r="J639" s="7">
        <v>75422</v>
      </c>
      <c r="K639">
        <v>7</v>
      </c>
      <c r="L639" s="7">
        <v>83481</v>
      </c>
      <c r="M639" s="8">
        <f>Table1_1[[#This Row],[Unit Cost]]*Table1_1[[#This Row],[Quantity]]</f>
        <v>527954</v>
      </c>
      <c r="N639" s="8">
        <f>Table1_1[[#This Row],[Unit Price]]*Table1_1[[#This Row],[Quantity]]*(100%-Table1_1[[#This Row],[% Discount]])</f>
        <v>584367</v>
      </c>
      <c r="O639" s="8">
        <f>Table1_1[[#This Row],[Sales]]-Table1_1[[#This Row],[Cogs]]</f>
        <v>56413</v>
      </c>
      <c r="P639">
        <f>DAY(Table1_1[[#This Row],[Date]])</f>
        <v>29</v>
      </c>
      <c r="Q639" t="str">
        <f>TEXT(Table1_1[[#This Row],[Date]],"mmm")</f>
        <v>Sep</v>
      </c>
      <c r="R639">
        <f>YEAR(Table1_1[[#This Row],[Date]])</f>
        <v>2024</v>
      </c>
    </row>
    <row r="640" spans="1:18" x14ac:dyDescent="0.3">
      <c r="A640" s="3">
        <v>45565</v>
      </c>
      <c r="B640" t="s">
        <v>649</v>
      </c>
      <c r="C640" t="s">
        <v>742</v>
      </c>
      <c r="D640" t="s">
        <v>745</v>
      </c>
      <c r="E640" t="s">
        <v>748</v>
      </c>
      <c r="F640" t="s">
        <v>749</v>
      </c>
      <c r="G640" t="s">
        <v>753</v>
      </c>
      <c r="H640" t="s">
        <v>759</v>
      </c>
      <c r="I640" s="5">
        <v>0</v>
      </c>
      <c r="J640" s="7">
        <v>181270</v>
      </c>
      <c r="K640">
        <v>3</v>
      </c>
      <c r="L640" s="7">
        <v>214157</v>
      </c>
      <c r="M640" s="8">
        <f>Table1_1[[#This Row],[Unit Cost]]*Table1_1[[#This Row],[Quantity]]</f>
        <v>543810</v>
      </c>
      <c r="N640" s="8">
        <f>Table1_1[[#This Row],[Unit Price]]*Table1_1[[#This Row],[Quantity]]*(100%-Table1_1[[#This Row],[% Discount]])</f>
        <v>642471</v>
      </c>
      <c r="O640" s="8">
        <f>Table1_1[[#This Row],[Sales]]-Table1_1[[#This Row],[Cogs]]</f>
        <v>98661</v>
      </c>
      <c r="P640">
        <f>DAY(Table1_1[[#This Row],[Date]])</f>
        <v>30</v>
      </c>
      <c r="Q640" t="str">
        <f>TEXT(Table1_1[[#This Row],[Date]],"mmm")</f>
        <v>Sep</v>
      </c>
      <c r="R640">
        <f>YEAR(Table1_1[[#This Row],[Date]])</f>
        <v>2024</v>
      </c>
    </row>
    <row r="641" spans="1:18" x14ac:dyDescent="0.3">
      <c r="A641" s="3">
        <v>45566</v>
      </c>
      <c r="B641" t="s">
        <v>650</v>
      </c>
      <c r="C641" t="s">
        <v>742</v>
      </c>
      <c r="D641" t="s">
        <v>745</v>
      </c>
      <c r="E641" t="s">
        <v>748</v>
      </c>
      <c r="F641" t="s">
        <v>750</v>
      </c>
      <c r="G641" t="s">
        <v>757</v>
      </c>
      <c r="H641" t="s">
        <v>766</v>
      </c>
      <c r="I641" s="5">
        <v>0</v>
      </c>
      <c r="J641" s="7">
        <v>166437</v>
      </c>
      <c r="K641">
        <v>4</v>
      </c>
      <c r="L641" s="7">
        <v>201025</v>
      </c>
      <c r="M641" s="8">
        <f>Table1_1[[#This Row],[Unit Cost]]*Table1_1[[#This Row],[Quantity]]</f>
        <v>665748</v>
      </c>
      <c r="N641" s="8">
        <f>Table1_1[[#This Row],[Unit Price]]*Table1_1[[#This Row],[Quantity]]*(100%-Table1_1[[#This Row],[% Discount]])</f>
        <v>804100</v>
      </c>
      <c r="O641" s="8">
        <f>Table1_1[[#This Row],[Sales]]-Table1_1[[#This Row],[Cogs]]</f>
        <v>138352</v>
      </c>
      <c r="P641">
        <f>DAY(Table1_1[[#This Row],[Date]])</f>
        <v>1</v>
      </c>
      <c r="Q641" t="str">
        <f>TEXT(Table1_1[[#This Row],[Date]],"mmm")</f>
        <v>Oct</v>
      </c>
      <c r="R641">
        <f>YEAR(Table1_1[[#This Row],[Date]])</f>
        <v>2024</v>
      </c>
    </row>
    <row r="642" spans="1:18" x14ac:dyDescent="0.3">
      <c r="A642" s="3">
        <v>45567</v>
      </c>
      <c r="B642" t="s">
        <v>651</v>
      </c>
      <c r="C642" t="s">
        <v>742</v>
      </c>
      <c r="D642" t="s">
        <v>744</v>
      </c>
      <c r="E642" t="s">
        <v>747</v>
      </c>
      <c r="F642" t="s">
        <v>750</v>
      </c>
      <c r="G642" t="s">
        <v>753</v>
      </c>
      <c r="H642" t="s">
        <v>760</v>
      </c>
      <c r="I642" s="5">
        <v>0</v>
      </c>
      <c r="J642" s="7">
        <v>302800</v>
      </c>
      <c r="K642">
        <v>6</v>
      </c>
      <c r="L642" s="7">
        <v>367579</v>
      </c>
      <c r="M642" s="8">
        <f>Table1_1[[#This Row],[Unit Cost]]*Table1_1[[#This Row],[Quantity]]</f>
        <v>1816800</v>
      </c>
      <c r="N642" s="8">
        <f>Table1_1[[#This Row],[Unit Price]]*Table1_1[[#This Row],[Quantity]]*(100%-Table1_1[[#This Row],[% Discount]])</f>
        <v>2205474</v>
      </c>
      <c r="O642" s="8">
        <f>Table1_1[[#This Row],[Sales]]-Table1_1[[#This Row],[Cogs]]</f>
        <v>388674</v>
      </c>
      <c r="P642">
        <f>DAY(Table1_1[[#This Row],[Date]])</f>
        <v>2</v>
      </c>
      <c r="Q642" t="str">
        <f>TEXT(Table1_1[[#This Row],[Date]],"mmm")</f>
        <v>Oct</v>
      </c>
      <c r="R642">
        <f>YEAR(Table1_1[[#This Row],[Date]])</f>
        <v>2024</v>
      </c>
    </row>
    <row r="643" spans="1:18" x14ac:dyDescent="0.3">
      <c r="A643" s="3">
        <v>45568</v>
      </c>
      <c r="B643" t="s">
        <v>652</v>
      </c>
      <c r="C643" t="s">
        <v>742</v>
      </c>
      <c r="D643" t="s">
        <v>744</v>
      </c>
      <c r="E643" t="s">
        <v>746</v>
      </c>
      <c r="F643" t="s">
        <v>751</v>
      </c>
      <c r="G643" t="s">
        <v>753</v>
      </c>
      <c r="H643" t="s">
        <v>773</v>
      </c>
      <c r="I643" s="5">
        <v>0</v>
      </c>
      <c r="J643" s="7">
        <v>211165</v>
      </c>
      <c r="K643">
        <v>8</v>
      </c>
      <c r="L643" s="7">
        <v>246283</v>
      </c>
      <c r="M643" s="8">
        <f>Table1_1[[#This Row],[Unit Cost]]*Table1_1[[#This Row],[Quantity]]</f>
        <v>1689320</v>
      </c>
      <c r="N643" s="8">
        <f>Table1_1[[#This Row],[Unit Price]]*Table1_1[[#This Row],[Quantity]]*(100%-Table1_1[[#This Row],[% Discount]])</f>
        <v>1970264</v>
      </c>
      <c r="O643" s="8">
        <f>Table1_1[[#This Row],[Sales]]-Table1_1[[#This Row],[Cogs]]</f>
        <v>280944</v>
      </c>
      <c r="P643">
        <f>DAY(Table1_1[[#This Row],[Date]])</f>
        <v>3</v>
      </c>
      <c r="Q643" t="str">
        <f>TEXT(Table1_1[[#This Row],[Date]],"mmm")</f>
        <v>Oct</v>
      </c>
      <c r="R643">
        <f>YEAR(Table1_1[[#This Row],[Date]])</f>
        <v>2024</v>
      </c>
    </row>
    <row r="644" spans="1:18" x14ac:dyDescent="0.3">
      <c r="A644" s="3">
        <v>45569</v>
      </c>
      <c r="B644" t="s">
        <v>653</v>
      </c>
      <c r="C644" t="s">
        <v>743</v>
      </c>
      <c r="D644" t="s">
        <v>744</v>
      </c>
      <c r="E644" t="s">
        <v>746</v>
      </c>
      <c r="F644" t="s">
        <v>751</v>
      </c>
      <c r="G644" t="s">
        <v>757</v>
      </c>
      <c r="H644" t="s">
        <v>771</v>
      </c>
      <c r="I644" s="5">
        <v>0</v>
      </c>
      <c r="J644" s="7">
        <v>207562</v>
      </c>
      <c r="K644">
        <v>4</v>
      </c>
      <c r="L644" s="7">
        <v>236343</v>
      </c>
      <c r="M644" s="8">
        <f>Table1_1[[#This Row],[Unit Cost]]*Table1_1[[#This Row],[Quantity]]</f>
        <v>830248</v>
      </c>
      <c r="N644" s="8">
        <f>Table1_1[[#This Row],[Unit Price]]*Table1_1[[#This Row],[Quantity]]*(100%-Table1_1[[#This Row],[% Discount]])</f>
        <v>945372</v>
      </c>
      <c r="O644" s="8">
        <f>Table1_1[[#This Row],[Sales]]-Table1_1[[#This Row],[Cogs]]</f>
        <v>115124</v>
      </c>
      <c r="P644">
        <f>DAY(Table1_1[[#This Row],[Date]])</f>
        <v>4</v>
      </c>
      <c r="Q644" t="str">
        <f>TEXT(Table1_1[[#This Row],[Date]],"mmm")</f>
        <v>Oct</v>
      </c>
      <c r="R644">
        <f>YEAR(Table1_1[[#This Row],[Date]])</f>
        <v>2024</v>
      </c>
    </row>
    <row r="645" spans="1:18" x14ac:dyDescent="0.3">
      <c r="A645" s="3">
        <v>45570</v>
      </c>
      <c r="B645" t="s">
        <v>654</v>
      </c>
      <c r="C645" t="s">
        <v>742</v>
      </c>
      <c r="D645" t="s">
        <v>745</v>
      </c>
      <c r="E645" t="s">
        <v>746</v>
      </c>
      <c r="F645" t="s">
        <v>750</v>
      </c>
      <c r="G645" t="s">
        <v>757</v>
      </c>
      <c r="H645" t="s">
        <v>774</v>
      </c>
      <c r="I645" s="5">
        <v>0</v>
      </c>
      <c r="J645" s="7">
        <v>100914</v>
      </c>
      <c r="K645">
        <v>6</v>
      </c>
      <c r="L645" s="7">
        <v>111042</v>
      </c>
      <c r="M645" s="8">
        <f>Table1_1[[#This Row],[Unit Cost]]*Table1_1[[#This Row],[Quantity]]</f>
        <v>605484</v>
      </c>
      <c r="N645" s="8">
        <f>Table1_1[[#This Row],[Unit Price]]*Table1_1[[#This Row],[Quantity]]*(100%-Table1_1[[#This Row],[% Discount]])</f>
        <v>666252</v>
      </c>
      <c r="O645" s="8">
        <f>Table1_1[[#This Row],[Sales]]-Table1_1[[#This Row],[Cogs]]</f>
        <v>60768</v>
      </c>
      <c r="P645">
        <f>DAY(Table1_1[[#This Row],[Date]])</f>
        <v>5</v>
      </c>
      <c r="Q645" t="str">
        <f>TEXT(Table1_1[[#This Row],[Date]],"mmm")</f>
        <v>Oct</v>
      </c>
      <c r="R645">
        <f>YEAR(Table1_1[[#This Row],[Date]])</f>
        <v>2024</v>
      </c>
    </row>
    <row r="646" spans="1:18" x14ac:dyDescent="0.3">
      <c r="A646" s="3">
        <v>45571</v>
      </c>
      <c r="B646" t="s">
        <v>655</v>
      </c>
      <c r="C646" t="s">
        <v>742</v>
      </c>
      <c r="D646" t="s">
        <v>745</v>
      </c>
      <c r="E646" t="s">
        <v>747</v>
      </c>
      <c r="F646" t="s">
        <v>749</v>
      </c>
      <c r="G646" t="s">
        <v>755</v>
      </c>
      <c r="H646" t="s">
        <v>764</v>
      </c>
      <c r="I646" s="5">
        <v>0</v>
      </c>
      <c r="J646" s="7">
        <v>158632</v>
      </c>
      <c r="K646">
        <v>2</v>
      </c>
      <c r="L646" s="7">
        <v>190149</v>
      </c>
      <c r="M646" s="8">
        <f>Table1_1[[#This Row],[Unit Cost]]*Table1_1[[#This Row],[Quantity]]</f>
        <v>317264</v>
      </c>
      <c r="N646" s="8">
        <f>Table1_1[[#This Row],[Unit Price]]*Table1_1[[#This Row],[Quantity]]*(100%-Table1_1[[#This Row],[% Discount]])</f>
        <v>380298</v>
      </c>
      <c r="O646" s="8">
        <f>Table1_1[[#This Row],[Sales]]-Table1_1[[#This Row],[Cogs]]</f>
        <v>63034</v>
      </c>
      <c r="P646">
        <f>DAY(Table1_1[[#This Row],[Date]])</f>
        <v>6</v>
      </c>
      <c r="Q646" t="str">
        <f>TEXT(Table1_1[[#This Row],[Date]],"mmm")</f>
        <v>Oct</v>
      </c>
      <c r="R646">
        <f>YEAR(Table1_1[[#This Row],[Date]])</f>
        <v>2024</v>
      </c>
    </row>
    <row r="647" spans="1:18" x14ac:dyDescent="0.3">
      <c r="A647" s="3">
        <v>45572</v>
      </c>
      <c r="B647" t="s">
        <v>656</v>
      </c>
      <c r="C647" t="s">
        <v>743</v>
      </c>
      <c r="D647" t="s">
        <v>745</v>
      </c>
      <c r="E647" t="s">
        <v>747</v>
      </c>
      <c r="F647" t="s">
        <v>751</v>
      </c>
      <c r="G647" t="s">
        <v>755</v>
      </c>
      <c r="H647" t="s">
        <v>762</v>
      </c>
      <c r="I647" s="5">
        <v>0</v>
      </c>
      <c r="J647" s="7">
        <v>233391</v>
      </c>
      <c r="K647">
        <v>1</v>
      </c>
      <c r="L647" s="7">
        <v>265093</v>
      </c>
      <c r="M647" s="8">
        <f>Table1_1[[#This Row],[Unit Cost]]*Table1_1[[#This Row],[Quantity]]</f>
        <v>233391</v>
      </c>
      <c r="N647" s="8">
        <f>Table1_1[[#This Row],[Unit Price]]*Table1_1[[#This Row],[Quantity]]*(100%-Table1_1[[#This Row],[% Discount]])</f>
        <v>265093</v>
      </c>
      <c r="O647" s="8">
        <f>Table1_1[[#This Row],[Sales]]-Table1_1[[#This Row],[Cogs]]</f>
        <v>31702</v>
      </c>
      <c r="P647">
        <f>DAY(Table1_1[[#This Row],[Date]])</f>
        <v>7</v>
      </c>
      <c r="Q647" t="str">
        <f>TEXT(Table1_1[[#This Row],[Date]],"mmm")</f>
        <v>Oct</v>
      </c>
      <c r="R647">
        <f>YEAR(Table1_1[[#This Row],[Date]])</f>
        <v>2024</v>
      </c>
    </row>
    <row r="648" spans="1:18" x14ac:dyDescent="0.3">
      <c r="A648" s="3">
        <v>45573</v>
      </c>
      <c r="B648" t="s">
        <v>657</v>
      </c>
      <c r="C648" t="s">
        <v>743</v>
      </c>
      <c r="D648" t="s">
        <v>745</v>
      </c>
      <c r="E648" t="s">
        <v>746</v>
      </c>
      <c r="F648" t="s">
        <v>750</v>
      </c>
      <c r="G648" t="s">
        <v>752</v>
      </c>
      <c r="H648" t="s">
        <v>772</v>
      </c>
      <c r="I648" s="5">
        <v>0</v>
      </c>
      <c r="J648" s="7">
        <v>158941</v>
      </c>
      <c r="K648">
        <v>5</v>
      </c>
      <c r="L648" s="7">
        <v>191183</v>
      </c>
      <c r="M648" s="8">
        <f>Table1_1[[#This Row],[Unit Cost]]*Table1_1[[#This Row],[Quantity]]</f>
        <v>794705</v>
      </c>
      <c r="N648" s="8">
        <f>Table1_1[[#This Row],[Unit Price]]*Table1_1[[#This Row],[Quantity]]*(100%-Table1_1[[#This Row],[% Discount]])</f>
        <v>955915</v>
      </c>
      <c r="O648" s="8">
        <f>Table1_1[[#This Row],[Sales]]-Table1_1[[#This Row],[Cogs]]</f>
        <v>161210</v>
      </c>
      <c r="P648">
        <f>DAY(Table1_1[[#This Row],[Date]])</f>
        <v>8</v>
      </c>
      <c r="Q648" t="str">
        <f>TEXT(Table1_1[[#This Row],[Date]],"mmm")</f>
        <v>Oct</v>
      </c>
      <c r="R648">
        <f>YEAR(Table1_1[[#This Row],[Date]])</f>
        <v>2024</v>
      </c>
    </row>
    <row r="649" spans="1:18" x14ac:dyDescent="0.3">
      <c r="A649" s="3">
        <v>45574</v>
      </c>
      <c r="B649" t="s">
        <v>658</v>
      </c>
      <c r="C649" t="s">
        <v>742</v>
      </c>
      <c r="D649" t="s">
        <v>744</v>
      </c>
      <c r="E649" t="s">
        <v>747</v>
      </c>
      <c r="F649" t="s">
        <v>751</v>
      </c>
      <c r="G649" t="s">
        <v>754</v>
      </c>
      <c r="H649" t="s">
        <v>767</v>
      </c>
      <c r="I649" s="5">
        <v>0</v>
      </c>
      <c r="J649" s="7">
        <v>41852</v>
      </c>
      <c r="K649">
        <v>7</v>
      </c>
      <c r="L649" s="7">
        <v>47341</v>
      </c>
      <c r="M649" s="8">
        <f>Table1_1[[#This Row],[Unit Cost]]*Table1_1[[#This Row],[Quantity]]</f>
        <v>292964</v>
      </c>
      <c r="N649" s="8">
        <f>Table1_1[[#This Row],[Unit Price]]*Table1_1[[#This Row],[Quantity]]*(100%-Table1_1[[#This Row],[% Discount]])</f>
        <v>331387</v>
      </c>
      <c r="O649" s="8">
        <f>Table1_1[[#This Row],[Sales]]-Table1_1[[#This Row],[Cogs]]</f>
        <v>38423</v>
      </c>
      <c r="P649">
        <f>DAY(Table1_1[[#This Row],[Date]])</f>
        <v>9</v>
      </c>
      <c r="Q649" t="str">
        <f>TEXT(Table1_1[[#This Row],[Date]],"mmm")</f>
        <v>Oct</v>
      </c>
      <c r="R649">
        <f>YEAR(Table1_1[[#This Row],[Date]])</f>
        <v>2024</v>
      </c>
    </row>
    <row r="650" spans="1:18" x14ac:dyDescent="0.3">
      <c r="A650" s="3">
        <v>45575</v>
      </c>
      <c r="B650" t="s">
        <v>659</v>
      </c>
      <c r="C650" t="s">
        <v>743</v>
      </c>
      <c r="D650" t="s">
        <v>745</v>
      </c>
      <c r="E650" t="s">
        <v>747</v>
      </c>
      <c r="F650" t="s">
        <v>749</v>
      </c>
      <c r="G650" t="s">
        <v>755</v>
      </c>
      <c r="H650" t="s">
        <v>768</v>
      </c>
      <c r="I650" s="5">
        <v>7.0000000000000007E-2</v>
      </c>
      <c r="J650" s="7">
        <v>81350</v>
      </c>
      <c r="K650">
        <v>7</v>
      </c>
      <c r="L650" s="7">
        <v>98729</v>
      </c>
      <c r="M650" s="8">
        <f>Table1_1[[#This Row],[Unit Cost]]*Table1_1[[#This Row],[Quantity]]</f>
        <v>569450</v>
      </c>
      <c r="N650" s="8">
        <f>Table1_1[[#This Row],[Unit Price]]*Table1_1[[#This Row],[Quantity]]*(100%-Table1_1[[#This Row],[% Discount]])</f>
        <v>642725.78999999992</v>
      </c>
      <c r="O650" s="8">
        <f>Table1_1[[#This Row],[Sales]]-Table1_1[[#This Row],[Cogs]]</f>
        <v>73275.789999999921</v>
      </c>
      <c r="P650">
        <f>DAY(Table1_1[[#This Row],[Date]])</f>
        <v>10</v>
      </c>
      <c r="Q650" t="str">
        <f>TEXT(Table1_1[[#This Row],[Date]],"mmm")</f>
        <v>Oct</v>
      </c>
      <c r="R650">
        <f>YEAR(Table1_1[[#This Row],[Date]])</f>
        <v>2024</v>
      </c>
    </row>
    <row r="651" spans="1:18" x14ac:dyDescent="0.3">
      <c r="A651" s="3">
        <v>45576</v>
      </c>
      <c r="B651" t="s">
        <v>660</v>
      </c>
      <c r="C651" t="s">
        <v>743</v>
      </c>
      <c r="D651" t="s">
        <v>744</v>
      </c>
      <c r="E651" t="s">
        <v>746</v>
      </c>
      <c r="F651" t="s">
        <v>749</v>
      </c>
      <c r="G651" t="s">
        <v>757</v>
      </c>
      <c r="H651" t="s">
        <v>766</v>
      </c>
      <c r="I651" s="5">
        <v>0</v>
      </c>
      <c r="J651" s="7">
        <v>121697</v>
      </c>
      <c r="K651">
        <v>8</v>
      </c>
      <c r="L651" s="7">
        <v>139183</v>
      </c>
      <c r="M651" s="8">
        <f>Table1_1[[#This Row],[Unit Cost]]*Table1_1[[#This Row],[Quantity]]</f>
        <v>973576</v>
      </c>
      <c r="N651" s="8">
        <f>Table1_1[[#This Row],[Unit Price]]*Table1_1[[#This Row],[Quantity]]*(100%-Table1_1[[#This Row],[% Discount]])</f>
        <v>1113464</v>
      </c>
      <c r="O651" s="8">
        <f>Table1_1[[#This Row],[Sales]]-Table1_1[[#This Row],[Cogs]]</f>
        <v>139888</v>
      </c>
      <c r="P651">
        <f>DAY(Table1_1[[#This Row],[Date]])</f>
        <v>11</v>
      </c>
      <c r="Q651" t="str">
        <f>TEXT(Table1_1[[#This Row],[Date]],"mmm")</f>
        <v>Oct</v>
      </c>
      <c r="R651">
        <f>YEAR(Table1_1[[#This Row],[Date]])</f>
        <v>2024</v>
      </c>
    </row>
    <row r="652" spans="1:18" x14ac:dyDescent="0.3">
      <c r="A652" s="3">
        <v>45577</v>
      </c>
      <c r="B652" t="s">
        <v>661</v>
      </c>
      <c r="C652" t="s">
        <v>743</v>
      </c>
      <c r="D652" t="s">
        <v>744</v>
      </c>
      <c r="E652" t="s">
        <v>748</v>
      </c>
      <c r="F652" t="s">
        <v>751</v>
      </c>
      <c r="G652" t="s">
        <v>752</v>
      </c>
      <c r="H652" t="s">
        <v>758</v>
      </c>
      <c r="I652" s="5">
        <v>0</v>
      </c>
      <c r="J652" s="7">
        <v>80312</v>
      </c>
      <c r="K652">
        <v>1</v>
      </c>
      <c r="L652" s="7">
        <v>94249</v>
      </c>
      <c r="M652" s="8">
        <f>Table1_1[[#This Row],[Unit Cost]]*Table1_1[[#This Row],[Quantity]]</f>
        <v>80312</v>
      </c>
      <c r="N652" s="8">
        <f>Table1_1[[#This Row],[Unit Price]]*Table1_1[[#This Row],[Quantity]]*(100%-Table1_1[[#This Row],[% Discount]])</f>
        <v>94249</v>
      </c>
      <c r="O652" s="8">
        <f>Table1_1[[#This Row],[Sales]]-Table1_1[[#This Row],[Cogs]]</f>
        <v>13937</v>
      </c>
      <c r="P652">
        <f>DAY(Table1_1[[#This Row],[Date]])</f>
        <v>12</v>
      </c>
      <c r="Q652" t="str">
        <f>TEXT(Table1_1[[#This Row],[Date]],"mmm")</f>
        <v>Oct</v>
      </c>
      <c r="R652">
        <f>YEAR(Table1_1[[#This Row],[Date]])</f>
        <v>2024</v>
      </c>
    </row>
    <row r="653" spans="1:18" x14ac:dyDescent="0.3">
      <c r="A653" s="3">
        <v>45578</v>
      </c>
      <c r="B653" t="s">
        <v>662</v>
      </c>
      <c r="C653" t="s">
        <v>742</v>
      </c>
      <c r="D653" t="s">
        <v>744</v>
      </c>
      <c r="E653" t="s">
        <v>746</v>
      </c>
      <c r="F653" t="s">
        <v>750</v>
      </c>
      <c r="G653" t="s">
        <v>754</v>
      </c>
      <c r="H653" t="s">
        <v>767</v>
      </c>
      <c r="I653" s="5">
        <v>0</v>
      </c>
      <c r="J653" s="7">
        <v>32410</v>
      </c>
      <c r="K653">
        <v>7</v>
      </c>
      <c r="L653" s="7">
        <v>37945</v>
      </c>
      <c r="M653" s="8">
        <f>Table1_1[[#This Row],[Unit Cost]]*Table1_1[[#This Row],[Quantity]]</f>
        <v>226870</v>
      </c>
      <c r="N653" s="8">
        <f>Table1_1[[#This Row],[Unit Price]]*Table1_1[[#This Row],[Quantity]]*(100%-Table1_1[[#This Row],[% Discount]])</f>
        <v>265615</v>
      </c>
      <c r="O653" s="8">
        <f>Table1_1[[#This Row],[Sales]]-Table1_1[[#This Row],[Cogs]]</f>
        <v>38745</v>
      </c>
      <c r="P653">
        <f>DAY(Table1_1[[#This Row],[Date]])</f>
        <v>13</v>
      </c>
      <c r="Q653" t="str">
        <f>TEXT(Table1_1[[#This Row],[Date]],"mmm")</f>
        <v>Oct</v>
      </c>
      <c r="R653">
        <f>YEAR(Table1_1[[#This Row],[Date]])</f>
        <v>2024</v>
      </c>
    </row>
    <row r="654" spans="1:18" x14ac:dyDescent="0.3">
      <c r="A654" s="3">
        <v>45579</v>
      </c>
      <c r="B654" t="s">
        <v>663</v>
      </c>
      <c r="C654" t="s">
        <v>743</v>
      </c>
      <c r="D654" t="s">
        <v>744</v>
      </c>
      <c r="E654" t="s">
        <v>746</v>
      </c>
      <c r="F654" t="s">
        <v>749</v>
      </c>
      <c r="G654" t="s">
        <v>755</v>
      </c>
      <c r="H654" t="s">
        <v>762</v>
      </c>
      <c r="I654" s="5">
        <v>0</v>
      </c>
      <c r="J654" s="7">
        <v>150647</v>
      </c>
      <c r="K654">
        <v>8</v>
      </c>
      <c r="L654" s="7">
        <v>174268</v>
      </c>
      <c r="M654" s="8">
        <f>Table1_1[[#This Row],[Unit Cost]]*Table1_1[[#This Row],[Quantity]]</f>
        <v>1205176</v>
      </c>
      <c r="N654" s="8">
        <f>Table1_1[[#This Row],[Unit Price]]*Table1_1[[#This Row],[Quantity]]*(100%-Table1_1[[#This Row],[% Discount]])</f>
        <v>1394144</v>
      </c>
      <c r="O654" s="8">
        <f>Table1_1[[#This Row],[Sales]]-Table1_1[[#This Row],[Cogs]]</f>
        <v>188968</v>
      </c>
      <c r="P654">
        <f>DAY(Table1_1[[#This Row],[Date]])</f>
        <v>14</v>
      </c>
      <c r="Q654" t="str">
        <f>TEXT(Table1_1[[#This Row],[Date]],"mmm")</f>
        <v>Oct</v>
      </c>
      <c r="R654">
        <f>YEAR(Table1_1[[#This Row],[Date]])</f>
        <v>2024</v>
      </c>
    </row>
    <row r="655" spans="1:18" x14ac:dyDescent="0.3">
      <c r="A655" s="3">
        <v>45580</v>
      </c>
      <c r="B655" t="s">
        <v>664</v>
      </c>
      <c r="C655" t="s">
        <v>742</v>
      </c>
      <c r="D655" t="s">
        <v>745</v>
      </c>
      <c r="E655" t="s">
        <v>748</v>
      </c>
      <c r="F655" t="s">
        <v>749</v>
      </c>
      <c r="G655" t="s">
        <v>752</v>
      </c>
      <c r="H655" t="s">
        <v>770</v>
      </c>
      <c r="I655" s="5">
        <v>0</v>
      </c>
      <c r="J655" s="7">
        <v>196143</v>
      </c>
      <c r="K655">
        <v>7</v>
      </c>
      <c r="L655" s="7">
        <v>227223</v>
      </c>
      <c r="M655" s="8">
        <f>Table1_1[[#This Row],[Unit Cost]]*Table1_1[[#This Row],[Quantity]]</f>
        <v>1373001</v>
      </c>
      <c r="N655" s="8">
        <f>Table1_1[[#This Row],[Unit Price]]*Table1_1[[#This Row],[Quantity]]*(100%-Table1_1[[#This Row],[% Discount]])</f>
        <v>1590561</v>
      </c>
      <c r="O655" s="8">
        <f>Table1_1[[#This Row],[Sales]]-Table1_1[[#This Row],[Cogs]]</f>
        <v>217560</v>
      </c>
      <c r="P655">
        <f>DAY(Table1_1[[#This Row],[Date]])</f>
        <v>15</v>
      </c>
      <c r="Q655" t="str">
        <f>TEXT(Table1_1[[#This Row],[Date]],"mmm")</f>
        <v>Oct</v>
      </c>
      <c r="R655">
        <f>YEAR(Table1_1[[#This Row],[Date]])</f>
        <v>2024</v>
      </c>
    </row>
    <row r="656" spans="1:18" x14ac:dyDescent="0.3">
      <c r="A656" s="3">
        <v>45581</v>
      </c>
      <c r="B656" t="s">
        <v>665</v>
      </c>
      <c r="C656" t="s">
        <v>742</v>
      </c>
      <c r="D656" t="s">
        <v>745</v>
      </c>
      <c r="E656" t="s">
        <v>746</v>
      </c>
      <c r="F656" t="s">
        <v>750</v>
      </c>
      <c r="G656" t="s">
        <v>755</v>
      </c>
      <c r="H656" t="s">
        <v>768</v>
      </c>
      <c r="I656" s="5">
        <v>0</v>
      </c>
      <c r="J656" s="7">
        <v>74483</v>
      </c>
      <c r="K656">
        <v>5</v>
      </c>
      <c r="L656" s="7">
        <v>85709</v>
      </c>
      <c r="M656" s="8">
        <f>Table1_1[[#This Row],[Unit Cost]]*Table1_1[[#This Row],[Quantity]]</f>
        <v>372415</v>
      </c>
      <c r="N656" s="8">
        <f>Table1_1[[#This Row],[Unit Price]]*Table1_1[[#This Row],[Quantity]]*(100%-Table1_1[[#This Row],[% Discount]])</f>
        <v>428545</v>
      </c>
      <c r="O656" s="8">
        <f>Table1_1[[#This Row],[Sales]]-Table1_1[[#This Row],[Cogs]]</f>
        <v>56130</v>
      </c>
      <c r="P656">
        <f>DAY(Table1_1[[#This Row],[Date]])</f>
        <v>16</v>
      </c>
      <c r="Q656" t="str">
        <f>TEXT(Table1_1[[#This Row],[Date]],"mmm")</f>
        <v>Oct</v>
      </c>
      <c r="R656">
        <f>YEAR(Table1_1[[#This Row],[Date]])</f>
        <v>2024</v>
      </c>
    </row>
    <row r="657" spans="1:18" x14ac:dyDescent="0.3">
      <c r="A657" s="3">
        <v>45582</v>
      </c>
      <c r="B657" t="s">
        <v>666</v>
      </c>
      <c r="C657" t="s">
        <v>743</v>
      </c>
      <c r="D657" t="s">
        <v>745</v>
      </c>
      <c r="E657" t="s">
        <v>748</v>
      </c>
      <c r="F657" t="s">
        <v>750</v>
      </c>
      <c r="G657" t="s">
        <v>755</v>
      </c>
      <c r="H657" t="s">
        <v>768</v>
      </c>
      <c r="I657" s="5">
        <v>0</v>
      </c>
      <c r="J657" s="7">
        <v>219743</v>
      </c>
      <c r="K657">
        <v>4</v>
      </c>
      <c r="L657" s="7">
        <v>264049</v>
      </c>
      <c r="M657" s="8">
        <f>Table1_1[[#This Row],[Unit Cost]]*Table1_1[[#This Row],[Quantity]]</f>
        <v>878972</v>
      </c>
      <c r="N657" s="8">
        <f>Table1_1[[#This Row],[Unit Price]]*Table1_1[[#This Row],[Quantity]]*(100%-Table1_1[[#This Row],[% Discount]])</f>
        <v>1056196</v>
      </c>
      <c r="O657" s="8">
        <f>Table1_1[[#This Row],[Sales]]-Table1_1[[#This Row],[Cogs]]</f>
        <v>177224</v>
      </c>
      <c r="P657">
        <f>DAY(Table1_1[[#This Row],[Date]])</f>
        <v>17</v>
      </c>
      <c r="Q657" t="str">
        <f>TEXT(Table1_1[[#This Row],[Date]],"mmm")</f>
        <v>Oct</v>
      </c>
      <c r="R657">
        <f>YEAR(Table1_1[[#This Row],[Date]])</f>
        <v>2024</v>
      </c>
    </row>
    <row r="658" spans="1:18" x14ac:dyDescent="0.3">
      <c r="A658" s="3">
        <v>45583</v>
      </c>
      <c r="B658" t="s">
        <v>667</v>
      </c>
      <c r="C658" t="s">
        <v>742</v>
      </c>
      <c r="D658" t="s">
        <v>745</v>
      </c>
      <c r="E658" t="s">
        <v>746</v>
      </c>
      <c r="F658" t="s">
        <v>750</v>
      </c>
      <c r="G658" t="s">
        <v>754</v>
      </c>
      <c r="H658" t="s">
        <v>761</v>
      </c>
      <c r="I658" s="5">
        <v>0</v>
      </c>
      <c r="J658" s="7">
        <v>86379</v>
      </c>
      <c r="K658">
        <v>4</v>
      </c>
      <c r="L658" s="7">
        <v>102911</v>
      </c>
      <c r="M658" s="8">
        <f>Table1_1[[#This Row],[Unit Cost]]*Table1_1[[#This Row],[Quantity]]</f>
        <v>345516</v>
      </c>
      <c r="N658" s="8">
        <f>Table1_1[[#This Row],[Unit Price]]*Table1_1[[#This Row],[Quantity]]*(100%-Table1_1[[#This Row],[% Discount]])</f>
        <v>411644</v>
      </c>
      <c r="O658" s="8">
        <f>Table1_1[[#This Row],[Sales]]-Table1_1[[#This Row],[Cogs]]</f>
        <v>66128</v>
      </c>
      <c r="P658">
        <f>DAY(Table1_1[[#This Row],[Date]])</f>
        <v>18</v>
      </c>
      <c r="Q658" t="str">
        <f>TEXT(Table1_1[[#This Row],[Date]],"mmm")</f>
        <v>Oct</v>
      </c>
      <c r="R658">
        <f>YEAR(Table1_1[[#This Row],[Date]])</f>
        <v>2024</v>
      </c>
    </row>
    <row r="659" spans="1:18" x14ac:dyDescent="0.3">
      <c r="A659" s="3">
        <v>45584</v>
      </c>
      <c r="B659" t="s">
        <v>668</v>
      </c>
      <c r="C659" t="s">
        <v>742</v>
      </c>
      <c r="D659" t="s">
        <v>745</v>
      </c>
      <c r="E659" t="s">
        <v>747</v>
      </c>
      <c r="F659" t="s">
        <v>749</v>
      </c>
      <c r="G659" t="s">
        <v>754</v>
      </c>
      <c r="H659" t="s">
        <v>767</v>
      </c>
      <c r="I659" s="5">
        <v>0</v>
      </c>
      <c r="J659" s="7">
        <v>29421</v>
      </c>
      <c r="K659">
        <v>2</v>
      </c>
      <c r="L659" s="7">
        <v>32961</v>
      </c>
      <c r="M659" s="8">
        <f>Table1_1[[#This Row],[Unit Cost]]*Table1_1[[#This Row],[Quantity]]</f>
        <v>58842</v>
      </c>
      <c r="N659" s="8">
        <f>Table1_1[[#This Row],[Unit Price]]*Table1_1[[#This Row],[Quantity]]*(100%-Table1_1[[#This Row],[% Discount]])</f>
        <v>65922</v>
      </c>
      <c r="O659" s="8">
        <f>Table1_1[[#This Row],[Sales]]-Table1_1[[#This Row],[Cogs]]</f>
        <v>7080</v>
      </c>
      <c r="P659">
        <f>DAY(Table1_1[[#This Row],[Date]])</f>
        <v>19</v>
      </c>
      <c r="Q659" t="str">
        <f>TEXT(Table1_1[[#This Row],[Date]],"mmm")</f>
        <v>Oct</v>
      </c>
      <c r="R659">
        <f>YEAR(Table1_1[[#This Row],[Date]])</f>
        <v>2024</v>
      </c>
    </row>
    <row r="660" spans="1:18" x14ac:dyDescent="0.3">
      <c r="A660" s="3">
        <v>45585</v>
      </c>
      <c r="B660" t="s">
        <v>669</v>
      </c>
      <c r="C660" t="s">
        <v>743</v>
      </c>
      <c r="D660" t="s">
        <v>745</v>
      </c>
      <c r="E660" t="s">
        <v>746</v>
      </c>
      <c r="F660" t="s">
        <v>749</v>
      </c>
      <c r="G660" t="s">
        <v>754</v>
      </c>
      <c r="H660" t="s">
        <v>767</v>
      </c>
      <c r="I660" s="5">
        <v>0.05</v>
      </c>
      <c r="J660" s="7">
        <v>41553</v>
      </c>
      <c r="K660">
        <v>6</v>
      </c>
      <c r="L660" s="7">
        <v>49303</v>
      </c>
      <c r="M660" s="8">
        <f>Table1_1[[#This Row],[Unit Cost]]*Table1_1[[#This Row],[Quantity]]</f>
        <v>249318</v>
      </c>
      <c r="N660" s="8">
        <f>Table1_1[[#This Row],[Unit Price]]*Table1_1[[#This Row],[Quantity]]*(100%-Table1_1[[#This Row],[% Discount]])</f>
        <v>281027.09999999998</v>
      </c>
      <c r="O660" s="8">
        <f>Table1_1[[#This Row],[Sales]]-Table1_1[[#This Row],[Cogs]]</f>
        <v>31709.099999999977</v>
      </c>
      <c r="P660">
        <f>DAY(Table1_1[[#This Row],[Date]])</f>
        <v>20</v>
      </c>
      <c r="Q660" t="str">
        <f>TEXT(Table1_1[[#This Row],[Date]],"mmm")</f>
        <v>Oct</v>
      </c>
      <c r="R660">
        <f>YEAR(Table1_1[[#This Row],[Date]])</f>
        <v>2024</v>
      </c>
    </row>
    <row r="661" spans="1:18" x14ac:dyDescent="0.3">
      <c r="A661" s="3">
        <v>45586</v>
      </c>
      <c r="B661" t="s">
        <v>670</v>
      </c>
      <c r="C661" t="s">
        <v>742</v>
      </c>
      <c r="D661" t="s">
        <v>745</v>
      </c>
      <c r="E661" t="s">
        <v>746</v>
      </c>
      <c r="F661" t="s">
        <v>750</v>
      </c>
      <c r="G661" t="s">
        <v>754</v>
      </c>
      <c r="H661" t="s">
        <v>761</v>
      </c>
      <c r="I661" s="5">
        <v>0</v>
      </c>
      <c r="J661" s="7">
        <v>37503</v>
      </c>
      <c r="K661">
        <v>7</v>
      </c>
      <c r="L661" s="7">
        <v>42839</v>
      </c>
      <c r="M661" s="8">
        <f>Table1_1[[#This Row],[Unit Cost]]*Table1_1[[#This Row],[Quantity]]</f>
        <v>262521</v>
      </c>
      <c r="N661" s="8">
        <f>Table1_1[[#This Row],[Unit Price]]*Table1_1[[#This Row],[Quantity]]*(100%-Table1_1[[#This Row],[% Discount]])</f>
        <v>299873</v>
      </c>
      <c r="O661" s="8">
        <f>Table1_1[[#This Row],[Sales]]-Table1_1[[#This Row],[Cogs]]</f>
        <v>37352</v>
      </c>
      <c r="P661">
        <f>DAY(Table1_1[[#This Row],[Date]])</f>
        <v>21</v>
      </c>
      <c r="Q661" t="str">
        <f>TEXT(Table1_1[[#This Row],[Date]],"mmm")</f>
        <v>Oct</v>
      </c>
      <c r="R661">
        <f>YEAR(Table1_1[[#This Row],[Date]])</f>
        <v>2024</v>
      </c>
    </row>
    <row r="662" spans="1:18" x14ac:dyDescent="0.3">
      <c r="A662" s="3">
        <v>45587</v>
      </c>
      <c r="B662" t="s">
        <v>671</v>
      </c>
      <c r="C662" t="s">
        <v>742</v>
      </c>
      <c r="D662" t="s">
        <v>745</v>
      </c>
      <c r="E662" t="s">
        <v>747</v>
      </c>
      <c r="F662" t="s">
        <v>749</v>
      </c>
      <c r="G662" t="s">
        <v>757</v>
      </c>
      <c r="H662" t="s">
        <v>771</v>
      </c>
      <c r="I662" s="5">
        <v>0</v>
      </c>
      <c r="J662" s="7">
        <v>172673</v>
      </c>
      <c r="K662">
        <v>8</v>
      </c>
      <c r="L662" s="7">
        <v>193214</v>
      </c>
      <c r="M662" s="8">
        <f>Table1_1[[#This Row],[Unit Cost]]*Table1_1[[#This Row],[Quantity]]</f>
        <v>1381384</v>
      </c>
      <c r="N662" s="8">
        <f>Table1_1[[#This Row],[Unit Price]]*Table1_1[[#This Row],[Quantity]]*(100%-Table1_1[[#This Row],[% Discount]])</f>
        <v>1545712</v>
      </c>
      <c r="O662" s="8">
        <f>Table1_1[[#This Row],[Sales]]-Table1_1[[#This Row],[Cogs]]</f>
        <v>164328</v>
      </c>
      <c r="P662">
        <f>DAY(Table1_1[[#This Row],[Date]])</f>
        <v>22</v>
      </c>
      <c r="Q662" t="str">
        <f>TEXT(Table1_1[[#This Row],[Date]],"mmm")</f>
        <v>Oct</v>
      </c>
      <c r="R662">
        <f>YEAR(Table1_1[[#This Row],[Date]])</f>
        <v>2024</v>
      </c>
    </row>
    <row r="663" spans="1:18" x14ac:dyDescent="0.3">
      <c r="A663" s="3">
        <v>45588</v>
      </c>
      <c r="B663" t="s">
        <v>672</v>
      </c>
      <c r="C663" t="s">
        <v>742</v>
      </c>
      <c r="D663" t="s">
        <v>745</v>
      </c>
      <c r="E663" t="s">
        <v>746</v>
      </c>
      <c r="F663" t="s">
        <v>751</v>
      </c>
      <c r="G663" t="s">
        <v>753</v>
      </c>
      <c r="H663" t="s">
        <v>773</v>
      </c>
      <c r="I663" s="5">
        <v>0</v>
      </c>
      <c r="J663" s="7">
        <v>379824</v>
      </c>
      <c r="K663">
        <v>1</v>
      </c>
      <c r="L663" s="7">
        <v>452398</v>
      </c>
      <c r="M663" s="8">
        <f>Table1_1[[#This Row],[Unit Cost]]*Table1_1[[#This Row],[Quantity]]</f>
        <v>379824</v>
      </c>
      <c r="N663" s="8">
        <f>Table1_1[[#This Row],[Unit Price]]*Table1_1[[#This Row],[Quantity]]*(100%-Table1_1[[#This Row],[% Discount]])</f>
        <v>452398</v>
      </c>
      <c r="O663" s="8">
        <f>Table1_1[[#This Row],[Sales]]-Table1_1[[#This Row],[Cogs]]</f>
        <v>72574</v>
      </c>
      <c r="P663">
        <f>DAY(Table1_1[[#This Row],[Date]])</f>
        <v>23</v>
      </c>
      <c r="Q663" t="str">
        <f>TEXT(Table1_1[[#This Row],[Date]],"mmm")</f>
        <v>Oct</v>
      </c>
      <c r="R663">
        <f>YEAR(Table1_1[[#This Row],[Date]])</f>
        <v>2024</v>
      </c>
    </row>
    <row r="664" spans="1:18" x14ac:dyDescent="0.3">
      <c r="A664" s="3">
        <v>45589</v>
      </c>
      <c r="B664" t="s">
        <v>673</v>
      </c>
      <c r="C664" t="s">
        <v>742</v>
      </c>
      <c r="D664" t="s">
        <v>744</v>
      </c>
      <c r="E664" t="s">
        <v>747</v>
      </c>
      <c r="F664" t="s">
        <v>751</v>
      </c>
      <c r="G664" t="s">
        <v>757</v>
      </c>
      <c r="H664" t="s">
        <v>766</v>
      </c>
      <c r="I664" s="5">
        <v>0</v>
      </c>
      <c r="J664" s="7">
        <v>130137</v>
      </c>
      <c r="K664">
        <v>8</v>
      </c>
      <c r="L664" s="7">
        <v>154964</v>
      </c>
      <c r="M664" s="8">
        <f>Table1_1[[#This Row],[Unit Cost]]*Table1_1[[#This Row],[Quantity]]</f>
        <v>1041096</v>
      </c>
      <c r="N664" s="8">
        <f>Table1_1[[#This Row],[Unit Price]]*Table1_1[[#This Row],[Quantity]]*(100%-Table1_1[[#This Row],[% Discount]])</f>
        <v>1239712</v>
      </c>
      <c r="O664" s="8">
        <f>Table1_1[[#This Row],[Sales]]-Table1_1[[#This Row],[Cogs]]</f>
        <v>198616</v>
      </c>
      <c r="P664">
        <f>DAY(Table1_1[[#This Row],[Date]])</f>
        <v>24</v>
      </c>
      <c r="Q664" t="str">
        <f>TEXT(Table1_1[[#This Row],[Date]],"mmm")</f>
        <v>Oct</v>
      </c>
      <c r="R664">
        <f>YEAR(Table1_1[[#This Row],[Date]])</f>
        <v>2024</v>
      </c>
    </row>
    <row r="665" spans="1:18" x14ac:dyDescent="0.3">
      <c r="A665" s="3">
        <v>45590</v>
      </c>
      <c r="B665" t="s">
        <v>674</v>
      </c>
      <c r="C665" t="s">
        <v>743</v>
      </c>
      <c r="D665" t="s">
        <v>744</v>
      </c>
      <c r="E665" t="s">
        <v>748</v>
      </c>
      <c r="F665" t="s">
        <v>749</v>
      </c>
      <c r="G665" t="s">
        <v>755</v>
      </c>
      <c r="H665" t="s">
        <v>768</v>
      </c>
      <c r="I665" s="5">
        <v>0</v>
      </c>
      <c r="J665" s="7">
        <v>211342</v>
      </c>
      <c r="K665">
        <v>8</v>
      </c>
      <c r="L665" s="7">
        <v>242663</v>
      </c>
      <c r="M665" s="8">
        <f>Table1_1[[#This Row],[Unit Cost]]*Table1_1[[#This Row],[Quantity]]</f>
        <v>1690736</v>
      </c>
      <c r="N665" s="8">
        <f>Table1_1[[#This Row],[Unit Price]]*Table1_1[[#This Row],[Quantity]]*(100%-Table1_1[[#This Row],[% Discount]])</f>
        <v>1941304</v>
      </c>
      <c r="O665" s="8">
        <f>Table1_1[[#This Row],[Sales]]-Table1_1[[#This Row],[Cogs]]</f>
        <v>250568</v>
      </c>
      <c r="P665">
        <f>DAY(Table1_1[[#This Row],[Date]])</f>
        <v>25</v>
      </c>
      <c r="Q665" t="str">
        <f>TEXT(Table1_1[[#This Row],[Date]],"mmm")</f>
        <v>Oct</v>
      </c>
      <c r="R665">
        <f>YEAR(Table1_1[[#This Row],[Date]])</f>
        <v>2024</v>
      </c>
    </row>
    <row r="666" spans="1:18" x14ac:dyDescent="0.3">
      <c r="A666" s="3">
        <v>45591</v>
      </c>
      <c r="B666" t="s">
        <v>675</v>
      </c>
      <c r="C666" t="s">
        <v>742</v>
      </c>
      <c r="D666" t="s">
        <v>744</v>
      </c>
      <c r="E666" t="s">
        <v>747</v>
      </c>
      <c r="F666" t="s">
        <v>749</v>
      </c>
      <c r="G666" t="s">
        <v>756</v>
      </c>
      <c r="H666" t="s">
        <v>763</v>
      </c>
      <c r="I666" s="5">
        <v>0</v>
      </c>
      <c r="J666" s="7">
        <v>268486</v>
      </c>
      <c r="K666">
        <v>4</v>
      </c>
      <c r="L666" s="7">
        <v>296021</v>
      </c>
      <c r="M666" s="8">
        <f>Table1_1[[#This Row],[Unit Cost]]*Table1_1[[#This Row],[Quantity]]</f>
        <v>1073944</v>
      </c>
      <c r="N666" s="8">
        <f>Table1_1[[#This Row],[Unit Price]]*Table1_1[[#This Row],[Quantity]]*(100%-Table1_1[[#This Row],[% Discount]])</f>
        <v>1184084</v>
      </c>
      <c r="O666" s="8">
        <f>Table1_1[[#This Row],[Sales]]-Table1_1[[#This Row],[Cogs]]</f>
        <v>110140</v>
      </c>
      <c r="P666">
        <f>DAY(Table1_1[[#This Row],[Date]])</f>
        <v>26</v>
      </c>
      <c r="Q666" t="str">
        <f>TEXT(Table1_1[[#This Row],[Date]],"mmm")</f>
        <v>Oct</v>
      </c>
      <c r="R666">
        <f>YEAR(Table1_1[[#This Row],[Date]])</f>
        <v>2024</v>
      </c>
    </row>
    <row r="667" spans="1:18" x14ac:dyDescent="0.3">
      <c r="A667" s="3">
        <v>45592</v>
      </c>
      <c r="B667" t="s">
        <v>676</v>
      </c>
      <c r="C667" t="s">
        <v>742</v>
      </c>
      <c r="D667" t="s">
        <v>744</v>
      </c>
      <c r="E667" t="s">
        <v>747</v>
      </c>
      <c r="F667" t="s">
        <v>750</v>
      </c>
      <c r="G667" t="s">
        <v>755</v>
      </c>
      <c r="H667" t="s">
        <v>764</v>
      </c>
      <c r="I667" s="5">
        <v>0</v>
      </c>
      <c r="J667" s="7">
        <v>205311</v>
      </c>
      <c r="K667">
        <v>5</v>
      </c>
      <c r="L667" s="7">
        <v>250253</v>
      </c>
      <c r="M667" s="8">
        <f>Table1_1[[#This Row],[Unit Cost]]*Table1_1[[#This Row],[Quantity]]</f>
        <v>1026555</v>
      </c>
      <c r="N667" s="8">
        <f>Table1_1[[#This Row],[Unit Price]]*Table1_1[[#This Row],[Quantity]]*(100%-Table1_1[[#This Row],[% Discount]])</f>
        <v>1251265</v>
      </c>
      <c r="O667" s="8">
        <f>Table1_1[[#This Row],[Sales]]-Table1_1[[#This Row],[Cogs]]</f>
        <v>224710</v>
      </c>
      <c r="P667">
        <f>DAY(Table1_1[[#This Row],[Date]])</f>
        <v>27</v>
      </c>
      <c r="Q667" t="str">
        <f>TEXT(Table1_1[[#This Row],[Date]],"mmm")</f>
        <v>Oct</v>
      </c>
      <c r="R667">
        <f>YEAR(Table1_1[[#This Row],[Date]])</f>
        <v>2024</v>
      </c>
    </row>
    <row r="668" spans="1:18" x14ac:dyDescent="0.3">
      <c r="A668" s="3">
        <v>45593</v>
      </c>
      <c r="B668" t="s">
        <v>677</v>
      </c>
      <c r="C668" t="s">
        <v>742</v>
      </c>
      <c r="D668" t="s">
        <v>745</v>
      </c>
      <c r="E668" t="s">
        <v>748</v>
      </c>
      <c r="F668" t="s">
        <v>751</v>
      </c>
      <c r="G668" t="s">
        <v>756</v>
      </c>
      <c r="H668" t="s">
        <v>763</v>
      </c>
      <c r="I668" s="5">
        <v>0</v>
      </c>
      <c r="J668" s="7">
        <v>102915</v>
      </c>
      <c r="K668">
        <v>4</v>
      </c>
      <c r="L668" s="7">
        <v>119399</v>
      </c>
      <c r="M668" s="8">
        <f>Table1_1[[#This Row],[Unit Cost]]*Table1_1[[#This Row],[Quantity]]</f>
        <v>411660</v>
      </c>
      <c r="N668" s="8">
        <f>Table1_1[[#This Row],[Unit Price]]*Table1_1[[#This Row],[Quantity]]*(100%-Table1_1[[#This Row],[% Discount]])</f>
        <v>477596</v>
      </c>
      <c r="O668" s="8">
        <f>Table1_1[[#This Row],[Sales]]-Table1_1[[#This Row],[Cogs]]</f>
        <v>65936</v>
      </c>
      <c r="P668">
        <f>DAY(Table1_1[[#This Row],[Date]])</f>
        <v>28</v>
      </c>
      <c r="Q668" t="str">
        <f>TEXT(Table1_1[[#This Row],[Date]],"mmm")</f>
        <v>Oct</v>
      </c>
      <c r="R668">
        <f>YEAR(Table1_1[[#This Row],[Date]])</f>
        <v>2024</v>
      </c>
    </row>
    <row r="669" spans="1:18" x14ac:dyDescent="0.3">
      <c r="A669" s="3">
        <v>45594</v>
      </c>
      <c r="B669" t="s">
        <v>678</v>
      </c>
      <c r="C669" t="s">
        <v>743</v>
      </c>
      <c r="D669" t="s">
        <v>745</v>
      </c>
      <c r="E669" t="s">
        <v>747</v>
      </c>
      <c r="F669" t="s">
        <v>751</v>
      </c>
      <c r="G669" t="s">
        <v>757</v>
      </c>
      <c r="H669" t="s">
        <v>766</v>
      </c>
      <c r="I669" s="5">
        <v>0</v>
      </c>
      <c r="J669" s="7">
        <v>201161</v>
      </c>
      <c r="K669">
        <v>7</v>
      </c>
      <c r="L669" s="7">
        <v>223106</v>
      </c>
      <c r="M669" s="8">
        <f>Table1_1[[#This Row],[Unit Cost]]*Table1_1[[#This Row],[Quantity]]</f>
        <v>1408127</v>
      </c>
      <c r="N669" s="8">
        <f>Table1_1[[#This Row],[Unit Price]]*Table1_1[[#This Row],[Quantity]]*(100%-Table1_1[[#This Row],[% Discount]])</f>
        <v>1561742</v>
      </c>
      <c r="O669" s="8">
        <f>Table1_1[[#This Row],[Sales]]-Table1_1[[#This Row],[Cogs]]</f>
        <v>153615</v>
      </c>
      <c r="P669">
        <f>DAY(Table1_1[[#This Row],[Date]])</f>
        <v>29</v>
      </c>
      <c r="Q669" t="str">
        <f>TEXT(Table1_1[[#This Row],[Date]],"mmm")</f>
        <v>Oct</v>
      </c>
      <c r="R669">
        <f>YEAR(Table1_1[[#This Row],[Date]])</f>
        <v>2024</v>
      </c>
    </row>
    <row r="670" spans="1:18" x14ac:dyDescent="0.3">
      <c r="A670" s="3">
        <v>45595</v>
      </c>
      <c r="B670" t="s">
        <v>679</v>
      </c>
      <c r="C670" t="s">
        <v>743</v>
      </c>
      <c r="D670" t="s">
        <v>744</v>
      </c>
      <c r="E670" t="s">
        <v>747</v>
      </c>
      <c r="F670" t="s">
        <v>749</v>
      </c>
      <c r="G670" t="s">
        <v>753</v>
      </c>
      <c r="H670" t="s">
        <v>760</v>
      </c>
      <c r="I670" s="5">
        <v>0</v>
      </c>
      <c r="J670" s="7">
        <v>159891</v>
      </c>
      <c r="K670">
        <v>6</v>
      </c>
      <c r="L670" s="7">
        <v>186587</v>
      </c>
      <c r="M670" s="8">
        <f>Table1_1[[#This Row],[Unit Cost]]*Table1_1[[#This Row],[Quantity]]</f>
        <v>959346</v>
      </c>
      <c r="N670" s="8">
        <f>Table1_1[[#This Row],[Unit Price]]*Table1_1[[#This Row],[Quantity]]*(100%-Table1_1[[#This Row],[% Discount]])</f>
        <v>1119522</v>
      </c>
      <c r="O670" s="8">
        <f>Table1_1[[#This Row],[Sales]]-Table1_1[[#This Row],[Cogs]]</f>
        <v>160176</v>
      </c>
      <c r="P670">
        <f>DAY(Table1_1[[#This Row],[Date]])</f>
        <v>30</v>
      </c>
      <c r="Q670" t="str">
        <f>TEXT(Table1_1[[#This Row],[Date]],"mmm")</f>
        <v>Oct</v>
      </c>
      <c r="R670">
        <f>YEAR(Table1_1[[#This Row],[Date]])</f>
        <v>2024</v>
      </c>
    </row>
    <row r="671" spans="1:18" x14ac:dyDescent="0.3">
      <c r="A671" s="3">
        <v>45596</v>
      </c>
      <c r="B671" t="s">
        <v>680</v>
      </c>
      <c r="C671" t="s">
        <v>742</v>
      </c>
      <c r="D671" t="s">
        <v>744</v>
      </c>
      <c r="E671" t="s">
        <v>748</v>
      </c>
      <c r="F671" t="s">
        <v>750</v>
      </c>
      <c r="G671" t="s">
        <v>755</v>
      </c>
      <c r="H671" t="s">
        <v>764</v>
      </c>
      <c r="I671" s="5">
        <v>0</v>
      </c>
      <c r="J671" s="7">
        <v>160972</v>
      </c>
      <c r="K671">
        <v>5</v>
      </c>
      <c r="L671" s="7">
        <v>193971</v>
      </c>
      <c r="M671" s="8">
        <f>Table1_1[[#This Row],[Unit Cost]]*Table1_1[[#This Row],[Quantity]]</f>
        <v>804860</v>
      </c>
      <c r="N671" s="8">
        <f>Table1_1[[#This Row],[Unit Price]]*Table1_1[[#This Row],[Quantity]]*(100%-Table1_1[[#This Row],[% Discount]])</f>
        <v>969855</v>
      </c>
      <c r="O671" s="8">
        <f>Table1_1[[#This Row],[Sales]]-Table1_1[[#This Row],[Cogs]]</f>
        <v>164995</v>
      </c>
      <c r="P671">
        <f>DAY(Table1_1[[#This Row],[Date]])</f>
        <v>31</v>
      </c>
      <c r="Q671" t="str">
        <f>TEXT(Table1_1[[#This Row],[Date]],"mmm")</f>
        <v>Oct</v>
      </c>
      <c r="R671">
        <f>YEAR(Table1_1[[#This Row],[Date]])</f>
        <v>2024</v>
      </c>
    </row>
    <row r="672" spans="1:18" x14ac:dyDescent="0.3">
      <c r="A672" s="3">
        <v>45597</v>
      </c>
      <c r="B672" t="s">
        <v>681</v>
      </c>
      <c r="C672" t="s">
        <v>742</v>
      </c>
      <c r="D672" t="s">
        <v>744</v>
      </c>
      <c r="E672" t="s">
        <v>748</v>
      </c>
      <c r="F672" t="s">
        <v>751</v>
      </c>
      <c r="G672" t="s">
        <v>757</v>
      </c>
      <c r="H672" t="s">
        <v>774</v>
      </c>
      <c r="I672" s="5">
        <v>0</v>
      </c>
      <c r="J672" s="7">
        <v>163072</v>
      </c>
      <c r="K672">
        <v>2</v>
      </c>
      <c r="L672" s="7">
        <v>196977</v>
      </c>
      <c r="M672" s="8">
        <f>Table1_1[[#This Row],[Unit Cost]]*Table1_1[[#This Row],[Quantity]]</f>
        <v>326144</v>
      </c>
      <c r="N672" s="8">
        <f>Table1_1[[#This Row],[Unit Price]]*Table1_1[[#This Row],[Quantity]]*(100%-Table1_1[[#This Row],[% Discount]])</f>
        <v>393954</v>
      </c>
      <c r="O672" s="8">
        <f>Table1_1[[#This Row],[Sales]]-Table1_1[[#This Row],[Cogs]]</f>
        <v>67810</v>
      </c>
      <c r="P672">
        <f>DAY(Table1_1[[#This Row],[Date]])</f>
        <v>1</v>
      </c>
      <c r="Q672" t="str">
        <f>TEXT(Table1_1[[#This Row],[Date]],"mmm")</f>
        <v>Nov</v>
      </c>
      <c r="R672">
        <f>YEAR(Table1_1[[#This Row],[Date]])</f>
        <v>2024</v>
      </c>
    </row>
    <row r="673" spans="1:18" x14ac:dyDescent="0.3">
      <c r="A673" s="3">
        <v>45598</v>
      </c>
      <c r="B673" t="s">
        <v>682</v>
      </c>
      <c r="C673" t="s">
        <v>742</v>
      </c>
      <c r="D673" t="s">
        <v>744</v>
      </c>
      <c r="E673" t="s">
        <v>747</v>
      </c>
      <c r="F673" t="s">
        <v>749</v>
      </c>
      <c r="G673" t="s">
        <v>754</v>
      </c>
      <c r="H673" t="s">
        <v>761</v>
      </c>
      <c r="I673" s="5">
        <v>0</v>
      </c>
      <c r="J673" s="7">
        <v>91803</v>
      </c>
      <c r="K673">
        <v>8</v>
      </c>
      <c r="L673" s="7">
        <v>107655</v>
      </c>
      <c r="M673" s="8">
        <f>Table1_1[[#This Row],[Unit Cost]]*Table1_1[[#This Row],[Quantity]]</f>
        <v>734424</v>
      </c>
      <c r="N673" s="8">
        <f>Table1_1[[#This Row],[Unit Price]]*Table1_1[[#This Row],[Quantity]]*(100%-Table1_1[[#This Row],[% Discount]])</f>
        <v>861240</v>
      </c>
      <c r="O673" s="8">
        <f>Table1_1[[#This Row],[Sales]]-Table1_1[[#This Row],[Cogs]]</f>
        <v>126816</v>
      </c>
      <c r="P673">
        <f>DAY(Table1_1[[#This Row],[Date]])</f>
        <v>2</v>
      </c>
      <c r="Q673" t="str">
        <f>TEXT(Table1_1[[#This Row],[Date]],"mmm")</f>
        <v>Nov</v>
      </c>
      <c r="R673">
        <f>YEAR(Table1_1[[#This Row],[Date]])</f>
        <v>2024</v>
      </c>
    </row>
    <row r="674" spans="1:18" x14ac:dyDescent="0.3">
      <c r="A674" s="3">
        <v>45599</v>
      </c>
      <c r="B674" t="s">
        <v>683</v>
      </c>
      <c r="C674" t="s">
        <v>742</v>
      </c>
      <c r="D674" t="s">
        <v>745</v>
      </c>
      <c r="E674" t="s">
        <v>747</v>
      </c>
      <c r="F674" t="s">
        <v>750</v>
      </c>
      <c r="G674" t="s">
        <v>757</v>
      </c>
      <c r="H674" t="s">
        <v>774</v>
      </c>
      <c r="I674" s="5">
        <v>0</v>
      </c>
      <c r="J674" s="7">
        <v>94436</v>
      </c>
      <c r="K674">
        <v>7</v>
      </c>
      <c r="L674" s="7">
        <v>106078</v>
      </c>
      <c r="M674" s="8">
        <f>Table1_1[[#This Row],[Unit Cost]]*Table1_1[[#This Row],[Quantity]]</f>
        <v>661052</v>
      </c>
      <c r="N674" s="8">
        <f>Table1_1[[#This Row],[Unit Price]]*Table1_1[[#This Row],[Quantity]]*(100%-Table1_1[[#This Row],[% Discount]])</f>
        <v>742546</v>
      </c>
      <c r="O674" s="8">
        <f>Table1_1[[#This Row],[Sales]]-Table1_1[[#This Row],[Cogs]]</f>
        <v>81494</v>
      </c>
      <c r="P674">
        <f>DAY(Table1_1[[#This Row],[Date]])</f>
        <v>3</v>
      </c>
      <c r="Q674" t="str">
        <f>TEXT(Table1_1[[#This Row],[Date]],"mmm")</f>
        <v>Nov</v>
      </c>
      <c r="R674">
        <f>YEAR(Table1_1[[#This Row],[Date]])</f>
        <v>2024</v>
      </c>
    </row>
    <row r="675" spans="1:18" x14ac:dyDescent="0.3">
      <c r="A675" s="3">
        <v>45600</v>
      </c>
      <c r="B675" t="s">
        <v>684</v>
      </c>
      <c r="C675" t="s">
        <v>742</v>
      </c>
      <c r="D675" t="s">
        <v>744</v>
      </c>
      <c r="E675" t="s">
        <v>748</v>
      </c>
      <c r="F675" t="s">
        <v>751</v>
      </c>
      <c r="G675" t="s">
        <v>757</v>
      </c>
      <c r="H675" t="s">
        <v>766</v>
      </c>
      <c r="I675" s="5">
        <v>0</v>
      </c>
      <c r="J675" s="7">
        <v>227616</v>
      </c>
      <c r="K675">
        <v>8</v>
      </c>
      <c r="L675" s="7">
        <v>277150</v>
      </c>
      <c r="M675" s="8">
        <f>Table1_1[[#This Row],[Unit Cost]]*Table1_1[[#This Row],[Quantity]]</f>
        <v>1820928</v>
      </c>
      <c r="N675" s="8">
        <f>Table1_1[[#This Row],[Unit Price]]*Table1_1[[#This Row],[Quantity]]*(100%-Table1_1[[#This Row],[% Discount]])</f>
        <v>2217200</v>
      </c>
      <c r="O675" s="8">
        <f>Table1_1[[#This Row],[Sales]]-Table1_1[[#This Row],[Cogs]]</f>
        <v>396272</v>
      </c>
      <c r="P675">
        <f>DAY(Table1_1[[#This Row],[Date]])</f>
        <v>4</v>
      </c>
      <c r="Q675" t="str">
        <f>TEXT(Table1_1[[#This Row],[Date]],"mmm")</f>
        <v>Nov</v>
      </c>
      <c r="R675">
        <f>YEAR(Table1_1[[#This Row],[Date]])</f>
        <v>2024</v>
      </c>
    </row>
    <row r="676" spans="1:18" x14ac:dyDescent="0.3">
      <c r="A676" s="3">
        <v>45601</v>
      </c>
      <c r="B676" t="s">
        <v>685</v>
      </c>
      <c r="C676" t="s">
        <v>742</v>
      </c>
      <c r="D676" t="s">
        <v>744</v>
      </c>
      <c r="E676" t="s">
        <v>746</v>
      </c>
      <c r="F676" t="s">
        <v>751</v>
      </c>
      <c r="G676" t="s">
        <v>756</v>
      </c>
      <c r="H676" t="s">
        <v>765</v>
      </c>
      <c r="I676" s="5">
        <v>0</v>
      </c>
      <c r="J676" s="7">
        <v>117303</v>
      </c>
      <c r="K676">
        <v>7</v>
      </c>
      <c r="L676" s="7">
        <v>136453</v>
      </c>
      <c r="M676" s="8">
        <f>Table1_1[[#This Row],[Unit Cost]]*Table1_1[[#This Row],[Quantity]]</f>
        <v>821121</v>
      </c>
      <c r="N676" s="8">
        <f>Table1_1[[#This Row],[Unit Price]]*Table1_1[[#This Row],[Quantity]]*(100%-Table1_1[[#This Row],[% Discount]])</f>
        <v>955171</v>
      </c>
      <c r="O676" s="8">
        <f>Table1_1[[#This Row],[Sales]]-Table1_1[[#This Row],[Cogs]]</f>
        <v>134050</v>
      </c>
      <c r="P676">
        <f>DAY(Table1_1[[#This Row],[Date]])</f>
        <v>5</v>
      </c>
      <c r="Q676" t="str">
        <f>TEXT(Table1_1[[#This Row],[Date]],"mmm")</f>
        <v>Nov</v>
      </c>
      <c r="R676">
        <f>YEAR(Table1_1[[#This Row],[Date]])</f>
        <v>2024</v>
      </c>
    </row>
    <row r="677" spans="1:18" x14ac:dyDescent="0.3">
      <c r="A677" s="3">
        <v>45602</v>
      </c>
      <c r="B677" t="s">
        <v>686</v>
      </c>
      <c r="C677" t="s">
        <v>743</v>
      </c>
      <c r="D677" t="s">
        <v>745</v>
      </c>
      <c r="E677" t="s">
        <v>746</v>
      </c>
      <c r="F677" t="s">
        <v>749</v>
      </c>
      <c r="G677" t="s">
        <v>753</v>
      </c>
      <c r="H677" t="s">
        <v>759</v>
      </c>
      <c r="I677" s="5">
        <v>0</v>
      </c>
      <c r="J677" s="7">
        <v>270476</v>
      </c>
      <c r="K677">
        <v>2</v>
      </c>
      <c r="L677" s="7">
        <v>329027</v>
      </c>
      <c r="M677" s="8">
        <f>Table1_1[[#This Row],[Unit Cost]]*Table1_1[[#This Row],[Quantity]]</f>
        <v>540952</v>
      </c>
      <c r="N677" s="8">
        <f>Table1_1[[#This Row],[Unit Price]]*Table1_1[[#This Row],[Quantity]]*(100%-Table1_1[[#This Row],[% Discount]])</f>
        <v>658054</v>
      </c>
      <c r="O677" s="8">
        <f>Table1_1[[#This Row],[Sales]]-Table1_1[[#This Row],[Cogs]]</f>
        <v>117102</v>
      </c>
      <c r="P677">
        <f>DAY(Table1_1[[#This Row],[Date]])</f>
        <v>6</v>
      </c>
      <c r="Q677" t="str">
        <f>TEXT(Table1_1[[#This Row],[Date]],"mmm")</f>
        <v>Nov</v>
      </c>
      <c r="R677">
        <f>YEAR(Table1_1[[#This Row],[Date]])</f>
        <v>2024</v>
      </c>
    </row>
    <row r="678" spans="1:18" x14ac:dyDescent="0.3">
      <c r="A678" s="3">
        <v>45603</v>
      </c>
      <c r="B678" t="s">
        <v>687</v>
      </c>
      <c r="C678" t="s">
        <v>743</v>
      </c>
      <c r="D678" t="s">
        <v>745</v>
      </c>
      <c r="E678" t="s">
        <v>748</v>
      </c>
      <c r="F678" t="s">
        <v>749</v>
      </c>
      <c r="G678" t="s">
        <v>754</v>
      </c>
      <c r="H678" t="s">
        <v>767</v>
      </c>
      <c r="I678" s="5">
        <v>0</v>
      </c>
      <c r="J678" s="7">
        <v>60198</v>
      </c>
      <c r="K678">
        <v>6</v>
      </c>
      <c r="L678" s="7">
        <v>72562</v>
      </c>
      <c r="M678" s="8">
        <f>Table1_1[[#This Row],[Unit Cost]]*Table1_1[[#This Row],[Quantity]]</f>
        <v>361188</v>
      </c>
      <c r="N678" s="8">
        <f>Table1_1[[#This Row],[Unit Price]]*Table1_1[[#This Row],[Quantity]]*(100%-Table1_1[[#This Row],[% Discount]])</f>
        <v>435372</v>
      </c>
      <c r="O678" s="8">
        <f>Table1_1[[#This Row],[Sales]]-Table1_1[[#This Row],[Cogs]]</f>
        <v>74184</v>
      </c>
      <c r="P678">
        <f>DAY(Table1_1[[#This Row],[Date]])</f>
        <v>7</v>
      </c>
      <c r="Q678" t="str">
        <f>TEXT(Table1_1[[#This Row],[Date]],"mmm")</f>
        <v>Nov</v>
      </c>
      <c r="R678">
        <f>YEAR(Table1_1[[#This Row],[Date]])</f>
        <v>2024</v>
      </c>
    </row>
    <row r="679" spans="1:18" x14ac:dyDescent="0.3">
      <c r="A679" s="3">
        <v>45604</v>
      </c>
      <c r="B679" t="s">
        <v>688</v>
      </c>
      <c r="C679" t="s">
        <v>742</v>
      </c>
      <c r="D679" t="s">
        <v>744</v>
      </c>
      <c r="E679" t="s">
        <v>748</v>
      </c>
      <c r="F679" t="s">
        <v>750</v>
      </c>
      <c r="G679" t="s">
        <v>755</v>
      </c>
      <c r="H679" t="s">
        <v>764</v>
      </c>
      <c r="I679" s="5">
        <v>0</v>
      </c>
      <c r="J679" s="7">
        <v>196786</v>
      </c>
      <c r="K679">
        <v>5</v>
      </c>
      <c r="L679" s="7">
        <v>226888</v>
      </c>
      <c r="M679" s="8">
        <f>Table1_1[[#This Row],[Unit Cost]]*Table1_1[[#This Row],[Quantity]]</f>
        <v>983930</v>
      </c>
      <c r="N679" s="8">
        <f>Table1_1[[#This Row],[Unit Price]]*Table1_1[[#This Row],[Quantity]]*(100%-Table1_1[[#This Row],[% Discount]])</f>
        <v>1134440</v>
      </c>
      <c r="O679" s="8">
        <f>Table1_1[[#This Row],[Sales]]-Table1_1[[#This Row],[Cogs]]</f>
        <v>150510</v>
      </c>
      <c r="P679">
        <f>DAY(Table1_1[[#This Row],[Date]])</f>
        <v>8</v>
      </c>
      <c r="Q679" t="str">
        <f>TEXT(Table1_1[[#This Row],[Date]],"mmm")</f>
        <v>Nov</v>
      </c>
      <c r="R679">
        <f>YEAR(Table1_1[[#This Row],[Date]])</f>
        <v>2024</v>
      </c>
    </row>
    <row r="680" spans="1:18" x14ac:dyDescent="0.3">
      <c r="A680" s="3">
        <v>45605</v>
      </c>
      <c r="B680" t="s">
        <v>689</v>
      </c>
      <c r="C680" t="s">
        <v>743</v>
      </c>
      <c r="D680" t="s">
        <v>745</v>
      </c>
      <c r="E680" t="s">
        <v>746</v>
      </c>
      <c r="F680" t="s">
        <v>750</v>
      </c>
      <c r="G680" t="s">
        <v>754</v>
      </c>
      <c r="H680" t="s">
        <v>775</v>
      </c>
      <c r="I680" s="5">
        <v>0</v>
      </c>
      <c r="J680" s="7">
        <v>87226</v>
      </c>
      <c r="K680">
        <v>6</v>
      </c>
      <c r="L680" s="7">
        <v>100636</v>
      </c>
      <c r="M680" s="8">
        <f>Table1_1[[#This Row],[Unit Cost]]*Table1_1[[#This Row],[Quantity]]</f>
        <v>523356</v>
      </c>
      <c r="N680" s="8">
        <f>Table1_1[[#This Row],[Unit Price]]*Table1_1[[#This Row],[Quantity]]*(100%-Table1_1[[#This Row],[% Discount]])</f>
        <v>603816</v>
      </c>
      <c r="O680" s="8">
        <f>Table1_1[[#This Row],[Sales]]-Table1_1[[#This Row],[Cogs]]</f>
        <v>80460</v>
      </c>
      <c r="P680">
        <f>DAY(Table1_1[[#This Row],[Date]])</f>
        <v>9</v>
      </c>
      <c r="Q680" t="str">
        <f>TEXT(Table1_1[[#This Row],[Date]],"mmm")</f>
        <v>Nov</v>
      </c>
      <c r="R680">
        <f>YEAR(Table1_1[[#This Row],[Date]])</f>
        <v>2024</v>
      </c>
    </row>
    <row r="681" spans="1:18" x14ac:dyDescent="0.3">
      <c r="A681" s="3">
        <v>45606</v>
      </c>
      <c r="B681" t="s">
        <v>690</v>
      </c>
      <c r="C681" t="s">
        <v>743</v>
      </c>
      <c r="D681" t="s">
        <v>745</v>
      </c>
      <c r="E681" t="s">
        <v>748</v>
      </c>
      <c r="F681" t="s">
        <v>749</v>
      </c>
      <c r="G681" t="s">
        <v>753</v>
      </c>
      <c r="H681" t="s">
        <v>760</v>
      </c>
      <c r="I681" s="5">
        <v>0</v>
      </c>
      <c r="J681" s="7">
        <v>146504</v>
      </c>
      <c r="K681">
        <v>4</v>
      </c>
      <c r="L681" s="7">
        <v>168395</v>
      </c>
      <c r="M681" s="8">
        <f>Table1_1[[#This Row],[Unit Cost]]*Table1_1[[#This Row],[Quantity]]</f>
        <v>586016</v>
      </c>
      <c r="N681" s="8">
        <f>Table1_1[[#This Row],[Unit Price]]*Table1_1[[#This Row],[Quantity]]*(100%-Table1_1[[#This Row],[% Discount]])</f>
        <v>673580</v>
      </c>
      <c r="O681" s="8">
        <f>Table1_1[[#This Row],[Sales]]-Table1_1[[#This Row],[Cogs]]</f>
        <v>87564</v>
      </c>
      <c r="P681">
        <f>DAY(Table1_1[[#This Row],[Date]])</f>
        <v>10</v>
      </c>
      <c r="Q681" t="str">
        <f>TEXT(Table1_1[[#This Row],[Date]],"mmm")</f>
        <v>Nov</v>
      </c>
      <c r="R681">
        <f>YEAR(Table1_1[[#This Row],[Date]])</f>
        <v>2024</v>
      </c>
    </row>
    <row r="682" spans="1:18" x14ac:dyDescent="0.3">
      <c r="A682" s="3">
        <v>45607</v>
      </c>
      <c r="B682" t="s">
        <v>691</v>
      </c>
      <c r="C682" t="s">
        <v>743</v>
      </c>
      <c r="D682" t="s">
        <v>744</v>
      </c>
      <c r="E682" t="s">
        <v>746</v>
      </c>
      <c r="F682" t="s">
        <v>750</v>
      </c>
      <c r="G682" t="s">
        <v>752</v>
      </c>
      <c r="H682" t="s">
        <v>770</v>
      </c>
      <c r="I682" s="5">
        <v>0.06</v>
      </c>
      <c r="J682" s="7">
        <v>52020</v>
      </c>
      <c r="K682">
        <v>3</v>
      </c>
      <c r="L682" s="7">
        <v>62212</v>
      </c>
      <c r="M682" s="8">
        <f>Table1_1[[#This Row],[Unit Cost]]*Table1_1[[#This Row],[Quantity]]</f>
        <v>156060</v>
      </c>
      <c r="N682" s="8">
        <f>Table1_1[[#This Row],[Unit Price]]*Table1_1[[#This Row],[Quantity]]*(100%-Table1_1[[#This Row],[% Discount]])</f>
        <v>175437.84</v>
      </c>
      <c r="O682" s="8">
        <f>Table1_1[[#This Row],[Sales]]-Table1_1[[#This Row],[Cogs]]</f>
        <v>19377.839999999997</v>
      </c>
      <c r="P682">
        <f>DAY(Table1_1[[#This Row],[Date]])</f>
        <v>11</v>
      </c>
      <c r="Q682" t="str">
        <f>TEXT(Table1_1[[#This Row],[Date]],"mmm")</f>
        <v>Nov</v>
      </c>
      <c r="R682">
        <f>YEAR(Table1_1[[#This Row],[Date]])</f>
        <v>2024</v>
      </c>
    </row>
    <row r="683" spans="1:18" x14ac:dyDescent="0.3">
      <c r="A683" s="3">
        <v>45608</v>
      </c>
      <c r="B683" t="s">
        <v>692</v>
      </c>
      <c r="C683" t="s">
        <v>743</v>
      </c>
      <c r="D683" t="s">
        <v>744</v>
      </c>
      <c r="E683" t="s">
        <v>746</v>
      </c>
      <c r="F683" t="s">
        <v>749</v>
      </c>
      <c r="G683" t="s">
        <v>755</v>
      </c>
      <c r="H683" t="s">
        <v>768</v>
      </c>
      <c r="I683" s="5">
        <v>0</v>
      </c>
      <c r="J683" s="7">
        <v>132732</v>
      </c>
      <c r="K683">
        <v>3</v>
      </c>
      <c r="L683" s="7">
        <v>154259</v>
      </c>
      <c r="M683" s="8">
        <f>Table1_1[[#This Row],[Unit Cost]]*Table1_1[[#This Row],[Quantity]]</f>
        <v>398196</v>
      </c>
      <c r="N683" s="8">
        <f>Table1_1[[#This Row],[Unit Price]]*Table1_1[[#This Row],[Quantity]]*(100%-Table1_1[[#This Row],[% Discount]])</f>
        <v>462777</v>
      </c>
      <c r="O683" s="8">
        <f>Table1_1[[#This Row],[Sales]]-Table1_1[[#This Row],[Cogs]]</f>
        <v>64581</v>
      </c>
      <c r="P683">
        <f>DAY(Table1_1[[#This Row],[Date]])</f>
        <v>12</v>
      </c>
      <c r="Q683" t="str">
        <f>TEXT(Table1_1[[#This Row],[Date]],"mmm")</f>
        <v>Nov</v>
      </c>
      <c r="R683">
        <f>YEAR(Table1_1[[#This Row],[Date]])</f>
        <v>2024</v>
      </c>
    </row>
    <row r="684" spans="1:18" x14ac:dyDescent="0.3">
      <c r="A684" s="3">
        <v>45609</v>
      </c>
      <c r="B684" t="s">
        <v>693</v>
      </c>
      <c r="C684" t="s">
        <v>743</v>
      </c>
      <c r="D684" t="s">
        <v>744</v>
      </c>
      <c r="E684" t="s">
        <v>746</v>
      </c>
      <c r="F684" t="s">
        <v>751</v>
      </c>
      <c r="G684" t="s">
        <v>756</v>
      </c>
      <c r="H684" t="s">
        <v>769</v>
      </c>
      <c r="I684" s="5">
        <v>0</v>
      </c>
      <c r="J684" s="7">
        <v>249408</v>
      </c>
      <c r="K684">
        <v>8</v>
      </c>
      <c r="L684" s="7">
        <v>298729</v>
      </c>
      <c r="M684" s="8">
        <f>Table1_1[[#This Row],[Unit Cost]]*Table1_1[[#This Row],[Quantity]]</f>
        <v>1995264</v>
      </c>
      <c r="N684" s="8">
        <f>Table1_1[[#This Row],[Unit Price]]*Table1_1[[#This Row],[Quantity]]*(100%-Table1_1[[#This Row],[% Discount]])</f>
        <v>2389832</v>
      </c>
      <c r="O684" s="8">
        <f>Table1_1[[#This Row],[Sales]]-Table1_1[[#This Row],[Cogs]]</f>
        <v>394568</v>
      </c>
      <c r="P684">
        <f>DAY(Table1_1[[#This Row],[Date]])</f>
        <v>13</v>
      </c>
      <c r="Q684" t="str">
        <f>TEXT(Table1_1[[#This Row],[Date]],"mmm")</f>
        <v>Nov</v>
      </c>
      <c r="R684">
        <f>YEAR(Table1_1[[#This Row],[Date]])</f>
        <v>2024</v>
      </c>
    </row>
    <row r="685" spans="1:18" x14ac:dyDescent="0.3">
      <c r="A685" s="3">
        <v>45610</v>
      </c>
      <c r="B685" t="s">
        <v>694</v>
      </c>
      <c r="C685" t="s">
        <v>743</v>
      </c>
      <c r="D685" t="s">
        <v>744</v>
      </c>
      <c r="E685" t="s">
        <v>748</v>
      </c>
      <c r="F685" t="s">
        <v>751</v>
      </c>
      <c r="G685" t="s">
        <v>753</v>
      </c>
      <c r="H685" t="s">
        <v>759</v>
      </c>
      <c r="I685" s="5">
        <v>0</v>
      </c>
      <c r="J685" s="7">
        <v>314817</v>
      </c>
      <c r="K685">
        <v>6</v>
      </c>
      <c r="L685" s="7">
        <v>369757</v>
      </c>
      <c r="M685" s="8">
        <f>Table1_1[[#This Row],[Unit Cost]]*Table1_1[[#This Row],[Quantity]]</f>
        <v>1888902</v>
      </c>
      <c r="N685" s="8">
        <f>Table1_1[[#This Row],[Unit Price]]*Table1_1[[#This Row],[Quantity]]*(100%-Table1_1[[#This Row],[% Discount]])</f>
        <v>2218542</v>
      </c>
      <c r="O685" s="8">
        <f>Table1_1[[#This Row],[Sales]]-Table1_1[[#This Row],[Cogs]]</f>
        <v>329640</v>
      </c>
      <c r="P685">
        <f>DAY(Table1_1[[#This Row],[Date]])</f>
        <v>14</v>
      </c>
      <c r="Q685" t="str">
        <f>TEXT(Table1_1[[#This Row],[Date]],"mmm")</f>
        <v>Nov</v>
      </c>
      <c r="R685">
        <f>YEAR(Table1_1[[#This Row],[Date]])</f>
        <v>2024</v>
      </c>
    </row>
    <row r="686" spans="1:18" x14ac:dyDescent="0.3">
      <c r="A686" s="3">
        <v>45611</v>
      </c>
      <c r="B686" t="s">
        <v>695</v>
      </c>
      <c r="C686" t="s">
        <v>742</v>
      </c>
      <c r="D686" t="s">
        <v>744</v>
      </c>
      <c r="E686" t="s">
        <v>748</v>
      </c>
      <c r="F686" t="s">
        <v>751</v>
      </c>
      <c r="G686" t="s">
        <v>757</v>
      </c>
      <c r="H686" t="s">
        <v>766</v>
      </c>
      <c r="I686" s="5">
        <v>0</v>
      </c>
      <c r="J686" s="7">
        <v>87872</v>
      </c>
      <c r="K686">
        <v>3</v>
      </c>
      <c r="L686" s="7">
        <v>103755</v>
      </c>
      <c r="M686" s="8">
        <f>Table1_1[[#This Row],[Unit Cost]]*Table1_1[[#This Row],[Quantity]]</f>
        <v>263616</v>
      </c>
      <c r="N686" s="8">
        <f>Table1_1[[#This Row],[Unit Price]]*Table1_1[[#This Row],[Quantity]]*(100%-Table1_1[[#This Row],[% Discount]])</f>
        <v>311265</v>
      </c>
      <c r="O686" s="8">
        <f>Table1_1[[#This Row],[Sales]]-Table1_1[[#This Row],[Cogs]]</f>
        <v>47649</v>
      </c>
      <c r="P686">
        <f>DAY(Table1_1[[#This Row],[Date]])</f>
        <v>15</v>
      </c>
      <c r="Q686" t="str">
        <f>TEXT(Table1_1[[#This Row],[Date]],"mmm")</f>
        <v>Nov</v>
      </c>
      <c r="R686">
        <f>YEAR(Table1_1[[#This Row],[Date]])</f>
        <v>2024</v>
      </c>
    </row>
    <row r="687" spans="1:18" x14ac:dyDescent="0.3">
      <c r="A687" s="3">
        <v>45612</v>
      </c>
      <c r="B687" t="s">
        <v>696</v>
      </c>
      <c r="C687" t="s">
        <v>743</v>
      </c>
      <c r="D687" t="s">
        <v>745</v>
      </c>
      <c r="E687" t="s">
        <v>748</v>
      </c>
      <c r="F687" t="s">
        <v>750</v>
      </c>
      <c r="G687" t="s">
        <v>755</v>
      </c>
      <c r="H687" t="s">
        <v>768</v>
      </c>
      <c r="I687" s="5">
        <v>0</v>
      </c>
      <c r="J687" s="7">
        <v>110088</v>
      </c>
      <c r="K687">
        <v>6</v>
      </c>
      <c r="L687" s="7">
        <v>131937</v>
      </c>
      <c r="M687" s="8">
        <f>Table1_1[[#This Row],[Unit Cost]]*Table1_1[[#This Row],[Quantity]]</f>
        <v>660528</v>
      </c>
      <c r="N687" s="8">
        <f>Table1_1[[#This Row],[Unit Price]]*Table1_1[[#This Row],[Quantity]]*(100%-Table1_1[[#This Row],[% Discount]])</f>
        <v>791622</v>
      </c>
      <c r="O687" s="8">
        <f>Table1_1[[#This Row],[Sales]]-Table1_1[[#This Row],[Cogs]]</f>
        <v>131094</v>
      </c>
      <c r="P687">
        <f>DAY(Table1_1[[#This Row],[Date]])</f>
        <v>16</v>
      </c>
      <c r="Q687" t="str">
        <f>TEXT(Table1_1[[#This Row],[Date]],"mmm")</f>
        <v>Nov</v>
      </c>
      <c r="R687">
        <f>YEAR(Table1_1[[#This Row],[Date]])</f>
        <v>2024</v>
      </c>
    </row>
    <row r="688" spans="1:18" x14ac:dyDescent="0.3">
      <c r="A688" s="3">
        <v>45613</v>
      </c>
      <c r="B688" t="s">
        <v>697</v>
      </c>
      <c r="C688" t="s">
        <v>743</v>
      </c>
      <c r="D688" t="s">
        <v>745</v>
      </c>
      <c r="E688" t="s">
        <v>748</v>
      </c>
      <c r="F688" t="s">
        <v>751</v>
      </c>
      <c r="G688" t="s">
        <v>755</v>
      </c>
      <c r="H688" t="s">
        <v>764</v>
      </c>
      <c r="I688" s="5">
        <v>0</v>
      </c>
      <c r="J688" s="7">
        <v>188299</v>
      </c>
      <c r="K688">
        <v>4</v>
      </c>
      <c r="L688" s="7">
        <v>211156</v>
      </c>
      <c r="M688" s="8">
        <f>Table1_1[[#This Row],[Unit Cost]]*Table1_1[[#This Row],[Quantity]]</f>
        <v>753196</v>
      </c>
      <c r="N688" s="8">
        <f>Table1_1[[#This Row],[Unit Price]]*Table1_1[[#This Row],[Quantity]]*(100%-Table1_1[[#This Row],[% Discount]])</f>
        <v>844624</v>
      </c>
      <c r="O688" s="8">
        <f>Table1_1[[#This Row],[Sales]]-Table1_1[[#This Row],[Cogs]]</f>
        <v>91428</v>
      </c>
      <c r="P688">
        <f>DAY(Table1_1[[#This Row],[Date]])</f>
        <v>17</v>
      </c>
      <c r="Q688" t="str">
        <f>TEXT(Table1_1[[#This Row],[Date]],"mmm")</f>
        <v>Nov</v>
      </c>
      <c r="R688">
        <f>YEAR(Table1_1[[#This Row],[Date]])</f>
        <v>2024</v>
      </c>
    </row>
    <row r="689" spans="1:18" x14ac:dyDescent="0.3">
      <c r="A689" s="3">
        <v>45614</v>
      </c>
      <c r="B689" t="s">
        <v>698</v>
      </c>
      <c r="C689" t="s">
        <v>743</v>
      </c>
      <c r="D689" t="s">
        <v>745</v>
      </c>
      <c r="E689" t="s">
        <v>747</v>
      </c>
      <c r="F689" t="s">
        <v>750</v>
      </c>
      <c r="G689" t="s">
        <v>757</v>
      </c>
      <c r="H689" t="s">
        <v>766</v>
      </c>
      <c r="I689" s="5">
        <v>0</v>
      </c>
      <c r="J689" s="7">
        <v>201628</v>
      </c>
      <c r="K689">
        <v>6</v>
      </c>
      <c r="L689" s="7">
        <v>225483</v>
      </c>
      <c r="M689" s="8">
        <f>Table1_1[[#This Row],[Unit Cost]]*Table1_1[[#This Row],[Quantity]]</f>
        <v>1209768</v>
      </c>
      <c r="N689" s="8">
        <f>Table1_1[[#This Row],[Unit Price]]*Table1_1[[#This Row],[Quantity]]*(100%-Table1_1[[#This Row],[% Discount]])</f>
        <v>1352898</v>
      </c>
      <c r="O689" s="8">
        <f>Table1_1[[#This Row],[Sales]]-Table1_1[[#This Row],[Cogs]]</f>
        <v>143130</v>
      </c>
      <c r="P689">
        <f>DAY(Table1_1[[#This Row],[Date]])</f>
        <v>18</v>
      </c>
      <c r="Q689" t="str">
        <f>TEXT(Table1_1[[#This Row],[Date]],"mmm")</f>
        <v>Nov</v>
      </c>
      <c r="R689">
        <f>YEAR(Table1_1[[#This Row],[Date]])</f>
        <v>2024</v>
      </c>
    </row>
    <row r="690" spans="1:18" x14ac:dyDescent="0.3">
      <c r="A690" s="3">
        <v>45615</v>
      </c>
      <c r="B690" t="s">
        <v>699</v>
      </c>
      <c r="C690" t="s">
        <v>743</v>
      </c>
      <c r="D690" t="s">
        <v>745</v>
      </c>
      <c r="E690" t="s">
        <v>747</v>
      </c>
      <c r="F690" t="s">
        <v>751</v>
      </c>
      <c r="G690" t="s">
        <v>756</v>
      </c>
      <c r="H690" t="s">
        <v>763</v>
      </c>
      <c r="I690" s="5">
        <v>0</v>
      </c>
      <c r="J690" s="7">
        <v>276751</v>
      </c>
      <c r="K690">
        <v>5</v>
      </c>
      <c r="L690" s="7">
        <v>321731</v>
      </c>
      <c r="M690" s="8">
        <f>Table1_1[[#This Row],[Unit Cost]]*Table1_1[[#This Row],[Quantity]]</f>
        <v>1383755</v>
      </c>
      <c r="N690" s="8">
        <f>Table1_1[[#This Row],[Unit Price]]*Table1_1[[#This Row],[Quantity]]*(100%-Table1_1[[#This Row],[% Discount]])</f>
        <v>1608655</v>
      </c>
      <c r="O690" s="8">
        <f>Table1_1[[#This Row],[Sales]]-Table1_1[[#This Row],[Cogs]]</f>
        <v>224900</v>
      </c>
      <c r="P690">
        <f>DAY(Table1_1[[#This Row],[Date]])</f>
        <v>19</v>
      </c>
      <c r="Q690" t="str">
        <f>TEXT(Table1_1[[#This Row],[Date]],"mmm")</f>
        <v>Nov</v>
      </c>
      <c r="R690">
        <f>YEAR(Table1_1[[#This Row],[Date]])</f>
        <v>2024</v>
      </c>
    </row>
    <row r="691" spans="1:18" x14ac:dyDescent="0.3">
      <c r="A691" s="3">
        <v>45616</v>
      </c>
      <c r="B691" t="s">
        <v>700</v>
      </c>
      <c r="C691" t="s">
        <v>743</v>
      </c>
      <c r="D691" t="s">
        <v>744</v>
      </c>
      <c r="E691" t="s">
        <v>746</v>
      </c>
      <c r="F691" t="s">
        <v>749</v>
      </c>
      <c r="G691" t="s">
        <v>755</v>
      </c>
      <c r="H691" t="s">
        <v>764</v>
      </c>
      <c r="I691" s="5">
        <v>0</v>
      </c>
      <c r="J691" s="7">
        <v>112973</v>
      </c>
      <c r="K691">
        <v>6</v>
      </c>
      <c r="L691" s="7">
        <v>126718</v>
      </c>
      <c r="M691" s="8">
        <f>Table1_1[[#This Row],[Unit Cost]]*Table1_1[[#This Row],[Quantity]]</f>
        <v>677838</v>
      </c>
      <c r="N691" s="8">
        <f>Table1_1[[#This Row],[Unit Price]]*Table1_1[[#This Row],[Quantity]]*(100%-Table1_1[[#This Row],[% Discount]])</f>
        <v>760308</v>
      </c>
      <c r="O691" s="8">
        <f>Table1_1[[#This Row],[Sales]]-Table1_1[[#This Row],[Cogs]]</f>
        <v>82470</v>
      </c>
      <c r="P691">
        <f>DAY(Table1_1[[#This Row],[Date]])</f>
        <v>20</v>
      </c>
      <c r="Q691" t="str">
        <f>TEXT(Table1_1[[#This Row],[Date]],"mmm")</f>
        <v>Nov</v>
      </c>
      <c r="R691">
        <f>YEAR(Table1_1[[#This Row],[Date]])</f>
        <v>2024</v>
      </c>
    </row>
    <row r="692" spans="1:18" x14ac:dyDescent="0.3">
      <c r="A692" s="3">
        <v>45617</v>
      </c>
      <c r="B692" t="s">
        <v>701</v>
      </c>
      <c r="C692" t="s">
        <v>743</v>
      </c>
      <c r="D692" t="s">
        <v>744</v>
      </c>
      <c r="E692" t="s">
        <v>746</v>
      </c>
      <c r="F692" t="s">
        <v>749</v>
      </c>
      <c r="G692" t="s">
        <v>755</v>
      </c>
      <c r="H692" t="s">
        <v>764</v>
      </c>
      <c r="I692" s="5">
        <v>0</v>
      </c>
      <c r="J692" s="7">
        <v>129832</v>
      </c>
      <c r="K692">
        <v>6</v>
      </c>
      <c r="L692" s="7">
        <v>155745</v>
      </c>
      <c r="M692" s="8">
        <f>Table1_1[[#This Row],[Unit Cost]]*Table1_1[[#This Row],[Quantity]]</f>
        <v>778992</v>
      </c>
      <c r="N692" s="8">
        <f>Table1_1[[#This Row],[Unit Price]]*Table1_1[[#This Row],[Quantity]]*(100%-Table1_1[[#This Row],[% Discount]])</f>
        <v>934470</v>
      </c>
      <c r="O692" s="8">
        <f>Table1_1[[#This Row],[Sales]]-Table1_1[[#This Row],[Cogs]]</f>
        <v>155478</v>
      </c>
      <c r="P692">
        <f>DAY(Table1_1[[#This Row],[Date]])</f>
        <v>21</v>
      </c>
      <c r="Q692" t="str">
        <f>TEXT(Table1_1[[#This Row],[Date]],"mmm")</f>
        <v>Nov</v>
      </c>
      <c r="R692">
        <f>YEAR(Table1_1[[#This Row],[Date]])</f>
        <v>2024</v>
      </c>
    </row>
    <row r="693" spans="1:18" x14ac:dyDescent="0.3">
      <c r="A693" s="3">
        <v>45618</v>
      </c>
      <c r="B693" t="s">
        <v>702</v>
      </c>
      <c r="C693" t="s">
        <v>742</v>
      </c>
      <c r="D693" t="s">
        <v>745</v>
      </c>
      <c r="E693" t="s">
        <v>748</v>
      </c>
      <c r="F693" t="s">
        <v>750</v>
      </c>
      <c r="G693" t="s">
        <v>755</v>
      </c>
      <c r="H693" t="s">
        <v>762</v>
      </c>
      <c r="I693" s="5">
        <v>0</v>
      </c>
      <c r="J693" s="7">
        <v>182956</v>
      </c>
      <c r="K693">
        <v>7</v>
      </c>
      <c r="L693" s="7">
        <v>212134</v>
      </c>
      <c r="M693" s="8">
        <f>Table1_1[[#This Row],[Unit Cost]]*Table1_1[[#This Row],[Quantity]]</f>
        <v>1280692</v>
      </c>
      <c r="N693" s="8">
        <f>Table1_1[[#This Row],[Unit Price]]*Table1_1[[#This Row],[Quantity]]*(100%-Table1_1[[#This Row],[% Discount]])</f>
        <v>1484938</v>
      </c>
      <c r="O693" s="8">
        <f>Table1_1[[#This Row],[Sales]]-Table1_1[[#This Row],[Cogs]]</f>
        <v>204246</v>
      </c>
      <c r="P693">
        <f>DAY(Table1_1[[#This Row],[Date]])</f>
        <v>22</v>
      </c>
      <c r="Q693" t="str">
        <f>TEXT(Table1_1[[#This Row],[Date]],"mmm")</f>
        <v>Nov</v>
      </c>
      <c r="R693">
        <f>YEAR(Table1_1[[#This Row],[Date]])</f>
        <v>2024</v>
      </c>
    </row>
    <row r="694" spans="1:18" x14ac:dyDescent="0.3">
      <c r="A694" s="3">
        <v>45619</v>
      </c>
      <c r="B694" t="s">
        <v>703</v>
      </c>
      <c r="C694" t="s">
        <v>742</v>
      </c>
      <c r="D694" t="s">
        <v>744</v>
      </c>
      <c r="E694" t="s">
        <v>748</v>
      </c>
      <c r="F694" t="s">
        <v>749</v>
      </c>
      <c r="G694" t="s">
        <v>757</v>
      </c>
      <c r="H694" t="s">
        <v>774</v>
      </c>
      <c r="I694" s="5">
        <v>0</v>
      </c>
      <c r="J694" s="7">
        <v>157597</v>
      </c>
      <c r="K694">
        <v>4</v>
      </c>
      <c r="L694" s="7">
        <v>175791</v>
      </c>
      <c r="M694" s="8">
        <f>Table1_1[[#This Row],[Unit Cost]]*Table1_1[[#This Row],[Quantity]]</f>
        <v>630388</v>
      </c>
      <c r="N694" s="8">
        <f>Table1_1[[#This Row],[Unit Price]]*Table1_1[[#This Row],[Quantity]]*(100%-Table1_1[[#This Row],[% Discount]])</f>
        <v>703164</v>
      </c>
      <c r="O694" s="8">
        <f>Table1_1[[#This Row],[Sales]]-Table1_1[[#This Row],[Cogs]]</f>
        <v>72776</v>
      </c>
      <c r="P694">
        <f>DAY(Table1_1[[#This Row],[Date]])</f>
        <v>23</v>
      </c>
      <c r="Q694" t="str">
        <f>TEXT(Table1_1[[#This Row],[Date]],"mmm")</f>
        <v>Nov</v>
      </c>
      <c r="R694">
        <f>YEAR(Table1_1[[#This Row],[Date]])</f>
        <v>2024</v>
      </c>
    </row>
    <row r="695" spans="1:18" x14ac:dyDescent="0.3">
      <c r="A695" s="3">
        <v>45620</v>
      </c>
      <c r="B695" t="s">
        <v>704</v>
      </c>
      <c r="C695" t="s">
        <v>742</v>
      </c>
      <c r="D695" t="s">
        <v>745</v>
      </c>
      <c r="E695" t="s">
        <v>746</v>
      </c>
      <c r="F695" t="s">
        <v>750</v>
      </c>
      <c r="G695" t="s">
        <v>752</v>
      </c>
      <c r="H695" t="s">
        <v>770</v>
      </c>
      <c r="I695" s="5">
        <v>0.05</v>
      </c>
      <c r="J695" s="7">
        <v>91090</v>
      </c>
      <c r="K695">
        <v>6</v>
      </c>
      <c r="L695" s="7">
        <v>109356</v>
      </c>
      <c r="M695" s="8">
        <f>Table1_1[[#This Row],[Unit Cost]]*Table1_1[[#This Row],[Quantity]]</f>
        <v>546540</v>
      </c>
      <c r="N695" s="8">
        <f>Table1_1[[#This Row],[Unit Price]]*Table1_1[[#This Row],[Quantity]]*(100%-Table1_1[[#This Row],[% Discount]])</f>
        <v>623329.19999999995</v>
      </c>
      <c r="O695" s="8">
        <f>Table1_1[[#This Row],[Sales]]-Table1_1[[#This Row],[Cogs]]</f>
        <v>76789.199999999953</v>
      </c>
      <c r="P695">
        <f>DAY(Table1_1[[#This Row],[Date]])</f>
        <v>24</v>
      </c>
      <c r="Q695" t="str">
        <f>TEXT(Table1_1[[#This Row],[Date]],"mmm")</f>
        <v>Nov</v>
      </c>
      <c r="R695">
        <f>YEAR(Table1_1[[#This Row],[Date]])</f>
        <v>2024</v>
      </c>
    </row>
    <row r="696" spans="1:18" x14ac:dyDescent="0.3">
      <c r="A696" s="3">
        <v>45621</v>
      </c>
      <c r="B696" t="s">
        <v>705</v>
      </c>
      <c r="C696" t="s">
        <v>742</v>
      </c>
      <c r="D696" t="s">
        <v>745</v>
      </c>
      <c r="E696" t="s">
        <v>746</v>
      </c>
      <c r="F696" t="s">
        <v>749</v>
      </c>
      <c r="G696" t="s">
        <v>757</v>
      </c>
      <c r="H696" t="s">
        <v>771</v>
      </c>
      <c r="I696" s="5">
        <v>0</v>
      </c>
      <c r="J696" s="7">
        <v>147308</v>
      </c>
      <c r="K696">
        <v>6</v>
      </c>
      <c r="L696" s="7">
        <v>167669</v>
      </c>
      <c r="M696" s="8">
        <f>Table1_1[[#This Row],[Unit Cost]]*Table1_1[[#This Row],[Quantity]]</f>
        <v>883848</v>
      </c>
      <c r="N696" s="8">
        <f>Table1_1[[#This Row],[Unit Price]]*Table1_1[[#This Row],[Quantity]]*(100%-Table1_1[[#This Row],[% Discount]])</f>
        <v>1006014</v>
      </c>
      <c r="O696" s="8">
        <f>Table1_1[[#This Row],[Sales]]-Table1_1[[#This Row],[Cogs]]</f>
        <v>122166</v>
      </c>
      <c r="P696">
        <f>DAY(Table1_1[[#This Row],[Date]])</f>
        <v>25</v>
      </c>
      <c r="Q696" t="str">
        <f>TEXT(Table1_1[[#This Row],[Date]],"mmm")</f>
        <v>Nov</v>
      </c>
      <c r="R696">
        <f>YEAR(Table1_1[[#This Row],[Date]])</f>
        <v>2024</v>
      </c>
    </row>
    <row r="697" spans="1:18" x14ac:dyDescent="0.3">
      <c r="A697" s="3">
        <v>45622</v>
      </c>
      <c r="B697" t="s">
        <v>706</v>
      </c>
      <c r="C697" t="s">
        <v>742</v>
      </c>
      <c r="D697" t="s">
        <v>744</v>
      </c>
      <c r="E697" t="s">
        <v>746</v>
      </c>
      <c r="F697" t="s">
        <v>750</v>
      </c>
      <c r="G697" t="s">
        <v>753</v>
      </c>
      <c r="H697" t="s">
        <v>760</v>
      </c>
      <c r="I697" s="5">
        <v>0</v>
      </c>
      <c r="J697" s="7">
        <v>359458</v>
      </c>
      <c r="K697">
        <v>1</v>
      </c>
      <c r="L697" s="7">
        <v>403834</v>
      </c>
      <c r="M697" s="8">
        <f>Table1_1[[#This Row],[Unit Cost]]*Table1_1[[#This Row],[Quantity]]</f>
        <v>359458</v>
      </c>
      <c r="N697" s="8">
        <f>Table1_1[[#This Row],[Unit Price]]*Table1_1[[#This Row],[Quantity]]*(100%-Table1_1[[#This Row],[% Discount]])</f>
        <v>403834</v>
      </c>
      <c r="O697" s="8">
        <f>Table1_1[[#This Row],[Sales]]-Table1_1[[#This Row],[Cogs]]</f>
        <v>44376</v>
      </c>
      <c r="P697">
        <f>DAY(Table1_1[[#This Row],[Date]])</f>
        <v>26</v>
      </c>
      <c r="Q697" t="str">
        <f>TEXT(Table1_1[[#This Row],[Date]],"mmm")</f>
        <v>Nov</v>
      </c>
      <c r="R697">
        <f>YEAR(Table1_1[[#This Row],[Date]])</f>
        <v>2024</v>
      </c>
    </row>
    <row r="698" spans="1:18" x14ac:dyDescent="0.3">
      <c r="A698" s="3">
        <v>45623</v>
      </c>
      <c r="B698" t="s">
        <v>707</v>
      </c>
      <c r="C698" t="s">
        <v>743</v>
      </c>
      <c r="D698" t="s">
        <v>744</v>
      </c>
      <c r="E698" t="s">
        <v>747</v>
      </c>
      <c r="F698" t="s">
        <v>750</v>
      </c>
      <c r="G698" t="s">
        <v>757</v>
      </c>
      <c r="H698" t="s">
        <v>771</v>
      </c>
      <c r="I698" s="5">
        <v>0</v>
      </c>
      <c r="J698" s="7">
        <v>158365</v>
      </c>
      <c r="K698">
        <v>1</v>
      </c>
      <c r="L698" s="7">
        <v>191514</v>
      </c>
      <c r="M698" s="8">
        <f>Table1_1[[#This Row],[Unit Cost]]*Table1_1[[#This Row],[Quantity]]</f>
        <v>158365</v>
      </c>
      <c r="N698" s="8">
        <f>Table1_1[[#This Row],[Unit Price]]*Table1_1[[#This Row],[Quantity]]*(100%-Table1_1[[#This Row],[% Discount]])</f>
        <v>191514</v>
      </c>
      <c r="O698" s="8">
        <f>Table1_1[[#This Row],[Sales]]-Table1_1[[#This Row],[Cogs]]</f>
        <v>33149</v>
      </c>
      <c r="P698">
        <f>DAY(Table1_1[[#This Row],[Date]])</f>
        <v>27</v>
      </c>
      <c r="Q698" t="str">
        <f>TEXT(Table1_1[[#This Row],[Date]],"mmm")</f>
        <v>Nov</v>
      </c>
      <c r="R698">
        <f>YEAR(Table1_1[[#This Row],[Date]])</f>
        <v>2024</v>
      </c>
    </row>
    <row r="699" spans="1:18" x14ac:dyDescent="0.3">
      <c r="A699" s="3">
        <v>45624</v>
      </c>
      <c r="B699" t="s">
        <v>708</v>
      </c>
      <c r="C699" t="s">
        <v>742</v>
      </c>
      <c r="D699" t="s">
        <v>744</v>
      </c>
      <c r="E699" t="s">
        <v>748</v>
      </c>
      <c r="F699" t="s">
        <v>749</v>
      </c>
      <c r="G699" t="s">
        <v>753</v>
      </c>
      <c r="H699" t="s">
        <v>773</v>
      </c>
      <c r="I699" s="5">
        <v>0</v>
      </c>
      <c r="J699" s="7">
        <v>255313</v>
      </c>
      <c r="K699">
        <v>5</v>
      </c>
      <c r="L699" s="7">
        <v>289544</v>
      </c>
      <c r="M699" s="8">
        <f>Table1_1[[#This Row],[Unit Cost]]*Table1_1[[#This Row],[Quantity]]</f>
        <v>1276565</v>
      </c>
      <c r="N699" s="8">
        <f>Table1_1[[#This Row],[Unit Price]]*Table1_1[[#This Row],[Quantity]]*(100%-Table1_1[[#This Row],[% Discount]])</f>
        <v>1447720</v>
      </c>
      <c r="O699" s="8">
        <f>Table1_1[[#This Row],[Sales]]-Table1_1[[#This Row],[Cogs]]</f>
        <v>171155</v>
      </c>
      <c r="P699">
        <f>DAY(Table1_1[[#This Row],[Date]])</f>
        <v>28</v>
      </c>
      <c r="Q699" t="str">
        <f>TEXT(Table1_1[[#This Row],[Date]],"mmm")</f>
        <v>Nov</v>
      </c>
      <c r="R699">
        <f>YEAR(Table1_1[[#This Row],[Date]])</f>
        <v>2024</v>
      </c>
    </row>
    <row r="700" spans="1:18" x14ac:dyDescent="0.3">
      <c r="A700" s="3">
        <v>45625</v>
      </c>
      <c r="B700" t="s">
        <v>709</v>
      </c>
      <c r="C700" t="s">
        <v>743</v>
      </c>
      <c r="D700" t="s">
        <v>745</v>
      </c>
      <c r="E700" t="s">
        <v>748</v>
      </c>
      <c r="F700" t="s">
        <v>751</v>
      </c>
      <c r="G700" t="s">
        <v>755</v>
      </c>
      <c r="H700" t="s">
        <v>764</v>
      </c>
      <c r="I700" s="5">
        <v>0</v>
      </c>
      <c r="J700" s="7">
        <v>190346</v>
      </c>
      <c r="K700">
        <v>4</v>
      </c>
      <c r="L700" s="7">
        <v>228453</v>
      </c>
      <c r="M700" s="8">
        <f>Table1_1[[#This Row],[Unit Cost]]*Table1_1[[#This Row],[Quantity]]</f>
        <v>761384</v>
      </c>
      <c r="N700" s="8">
        <f>Table1_1[[#This Row],[Unit Price]]*Table1_1[[#This Row],[Quantity]]*(100%-Table1_1[[#This Row],[% Discount]])</f>
        <v>913812</v>
      </c>
      <c r="O700" s="8">
        <f>Table1_1[[#This Row],[Sales]]-Table1_1[[#This Row],[Cogs]]</f>
        <v>152428</v>
      </c>
      <c r="P700">
        <f>DAY(Table1_1[[#This Row],[Date]])</f>
        <v>29</v>
      </c>
      <c r="Q700" t="str">
        <f>TEXT(Table1_1[[#This Row],[Date]],"mmm")</f>
        <v>Nov</v>
      </c>
      <c r="R700">
        <f>YEAR(Table1_1[[#This Row],[Date]])</f>
        <v>2024</v>
      </c>
    </row>
    <row r="701" spans="1:18" x14ac:dyDescent="0.3">
      <c r="A701" s="3">
        <v>45626</v>
      </c>
      <c r="B701" t="s">
        <v>710</v>
      </c>
      <c r="C701" t="s">
        <v>742</v>
      </c>
      <c r="D701" t="s">
        <v>744</v>
      </c>
      <c r="E701" t="s">
        <v>746</v>
      </c>
      <c r="F701" t="s">
        <v>749</v>
      </c>
      <c r="G701" t="s">
        <v>757</v>
      </c>
      <c r="H701" t="s">
        <v>771</v>
      </c>
      <c r="I701" s="5">
        <v>0</v>
      </c>
      <c r="J701" s="7">
        <v>134095</v>
      </c>
      <c r="K701">
        <v>5</v>
      </c>
      <c r="L701" s="7">
        <v>162778</v>
      </c>
      <c r="M701" s="8">
        <f>Table1_1[[#This Row],[Unit Cost]]*Table1_1[[#This Row],[Quantity]]</f>
        <v>670475</v>
      </c>
      <c r="N701" s="8">
        <f>Table1_1[[#This Row],[Unit Price]]*Table1_1[[#This Row],[Quantity]]*(100%-Table1_1[[#This Row],[% Discount]])</f>
        <v>813890</v>
      </c>
      <c r="O701" s="8">
        <f>Table1_1[[#This Row],[Sales]]-Table1_1[[#This Row],[Cogs]]</f>
        <v>143415</v>
      </c>
      <c r="P701">
        <f>DAY(Table1_1[[#This Row],[Date]])</f>
        <v>30</v>
      </c>
      <c r="Q701" t="str">
        <f>TEXT(Table1_1[[#This Row],[Date]],"mmm")</f>
        <v>Nov</v>
      </c>
      <c r="R701">
        <f>YEAR(Table1_1[[#This Row],[Date]])</f>
        <v>2024</v>
      </c>
    </row>
    <row r="702" spans="1:18" x14ac:dyDescent="0.3">
      <c r="A702" s="3">
        <v>45627</v>
      </c>
      <c r="B702" t="s">
        <v>711</v>
      </c>
      <c r="C702" t="s">
        <v>743</v>
      </c>
      <c r="D702" t="s">
        <v>745</v>
      </c>
      <c r="E702" t="s">
        <v>748</v>
      </c>
      <c r="F702" t="s">
        <v>750</v>
      </c>
      <c r="G702" t="s">
        <v>754</v>
      </c>
      <c r="H702" t="s">
        <v>761</v>
      </c>
      <c r="I702" s="5">
        <v>0</v>
      </c>
      <c r="J702" s="7">
        <v>59842</v>
      </c>
      <c r="K702">
        <v>5</v>
      </c>
      <c r="L702" s="7">
        <v>72920</v>
      </c>
      <c r="M702" s="8">
        <f>Table1_1[[#This Row],[Unit Cost]]*Table1_1[[#This Row],[Quantity]]</f>
        <v>299210</v>
      </c>
      <c r="N702" s="8">
        <f>Table1_1[[#This Row],[Unit Price]]*Table1_1[[#This Row],[Quantity]]*(100%-Table1_1[[#This Row],[% Discount]])</f>
        <v>364600</v>
      </c>
      <c r="O702" s="8">
        <f>Table1_1[[#This Row],[Sales]]-Table1_1[[#This Row],[Cogs]]</f>
        <v>65390</v>
      </c>
      <c r="P702">
        <f>DAY(Table1_1[[#This Row],[Date]])</f>
        <v>1</v>
      </c>
      <c r="Q702" t="str">
        <f>TEXT(Table1_1[[#This Row],[Date]],"mmm")</f>
        <v>Dec</v>
      </c>
      <c r="R702">
        <f>YEAR(Table1_1[[#This Row],[Date]])</f>
        <v>2024</v>
      </c>
    </row>
    <row r="703" spans="1:18" x14ac:dyDescent="0.3">
      <c r="A703" s="3">
        <v>45628</v>
      </c>
      <c r="B703" t="s">
        <v>712</v>
      </c>
      <c r="C703" t="s">
        <v>743</v>
      </c>
      <c r="D703" t="s">
        <v>745</v>
      </c>
      <c r="E703" t="s">
        <v>748</v>
      </c>
      <c r="F703" t="s">
        <v>749</v>
      </c>
      <c r="G703" t="s">
        <v>757</v>
      </c>
      <c r="H703" t="s">
        <v>774</v>
      </c>
      <c r="I703" s="5">
        <v>0</v>
      </c>
      <c r="J703" s="7">
        <v>163253</v>
      </c>
      <c r="K703">
        <v>7</v>
      </c>
      <c r="L703" s="7">
        <v>198832</v>
      </c>
      <c r="M703" s="8">
        <f>Table1_1[[#This Row],[Unit Cost]]*Table1_1[[#This Row],[Quantity]]</f>
        <v>1142771</v>
      </c>
      <c r="N703" s="8">
        <f>Table1_1[[#This Row],[Unit Price]]*Table1_1[[#This Row],[Quantity]]*(100%-Table1_1[[#This Row],[% Discount]])</f>
        <v>1391824</v>
      </c>
      <c r="O703" s="8">
        <f>Table1_1[[#This Row],[Sales]]-Table1_1[[#This Row],[Cogs]]</f>
        <v>249053</v>
      </c>
      <c r="P703">
        <f>DAY(Table1_1[[#This Row],[Date]])</f>
        <v>2</v>
      </c>
      <c r="Q703" t="str">
        <f>TEXT(Table1_1[[#This Row],[Date]],"mmm")</f>
        <v>Dec</v>
      </c>
      <c r="R703">
        <f>YEAR(Table1_1[[#This Row],[Date]])</f>
        <v>2024</v>
      </c>
    </row>
    <row r="704" spans="1:18" x14ac:dyDescent="0.3">
      <c r="A704" s="3">
        <v>45629</v>
      </c>
      <c r="B704" t="s">
        <v>713</v>
      </c>
      <c r="C704" t="s">
        <v>743</v>
      </c>
      <c r="D704" t="s">
        <v>745</v>
      </c>
      <c r="E704" t="s">
        <v>748</v>
      </c>
      <c r="F704" t="s">
        <v>749</v>
      </c>
      <c r="G704" t="s">
        <v>756</v>
      </c>
      <c r="H704" t="s">
        <v>769</v>
      </c>
      <c r="I704" s="5">
        <v>0</v>
      </c>
      <c r="J704" s="7">
        <v>286168</v>
      </c>
      <c r="K704">
        <v>3</v>
      </c>
      <c r="L704" s="7">
        <v>330508</v>
      </c>
      <c r="M704" s="8">
        <f>Table1_1[[#This Row],[Unit Cost]]*Table1_1[[#This Row],[Quantity]]</f>
        <v>858504</v>
      </c>
      <c r="N704" s="8">
        <f>Table1_1[[#This Row],[Unit Price]]*Table1_1[[#This Row],[Quantity]]*(100%-Table1_1[[#This Row],[% Discount]])</f>
        <v>991524</v>
      </c>
      <c r="O704" s="8">
        <f>Table1_1[[#This Row],[Sales]]-Table1_1[[#This Row],[Cogs]]</f>
        <v>133020</v>
      </c>
      <c r="P704">
        <f>DAY(Table1_1[[#This Row],[Date]])</f>
        <v>3</v>
      </c>
      <c r="Q704" t="str">
        <f>TEXT(Table1_1[[#This Row],[Date]],"mmm")</f>
        <v>Dec</v>
      </c>
      <c r="R704">
        <f>YEAR(Table1_1[[#This Row],[Date]])</f>
        <v>2024</v>
      </c>
    </row>
    <row r="705" spans="1:18" x14ac:dyDescent="0.3">
      <c r="A705" s="3">
        <v>45630</v>
      </c>
      <c r="B705" t="s">
        <v>714</v>
      </c>
      <c r="C705" t="s">
        <v>742</v>
      </c>
      <c r="D705" t="s">
        <v>744</v>
      </c>
      <c r="E705" t="s">
        <v>746</v>
      </c>
      <c r="F705" t="s">
        <v>749</v>
      </c>
      <c r="G705" t="s">
        <v>757</v>
      </c>
      <c r="H705" t="s">
        <v>766</v>
      </c>
      <c r="I705" s="5">
        <v>0</v>
      </c>
      <c r="J705" s="7">
        <v>166650</v>
      </c>
      <c r="K705">
        <v>5</v>
      </c>
      <c r="L705" s="7">
        <v>194775</v>
      </c>
      <c r="M705" s="8">
        <f>Table1_1[[#This Row],[Unit Cost]]*Table1_1[[#This Row],[Quantity]]</f>
        <v>833250</v>
      </c>
      <c r="N705" s="8">
        <f>Table1_1[[#This Row],[Unit Price]]*Table1_1[[#This Row],[Quantity]]*(100%-Table1_1[[#This Row],[% Discount]])</f>
        <v>973875</v>
      </c>
      <c r="O705" s="8">
        <f>Table1_1[[#This Row],[Sales]]-Table1_1[[#This Row],[Cogs]]</f>
        <v>140625</v>
      </c>
      <c r="P705">
        <f>DAY(Table1_1[[#This Row],[Date]])</f>
        <v>4</v>
      </c>
      <c r="Q705" t="str">
        <f>TEXT(Table1_1[[#This Row],[Date]],"mmm")</f>
        <v>Dec</v>
      </c>
      <c r="R705">
        <f>YEAR(Table1_1[[#This Row],[Date]])</f>
        <v>2024</v>
      </c>
    </row>
    <row r="706" spans="1:18" x14ac:dyDescent="0.3">
      <c r="A706" s="3">
        <v>45631</v>
      </c>
      <c r="B706" t="s">
        <v>715</v>
      </c>
      <c r="C706" t="s">
        <v>743</v>
      </c>
      <c r="D706" t="s">
        <v>745</v>
      </c>
      <c r="E706" t="s">
        <v>748</v>
      </c>
      <c r="F706" t="s">
        <v>750</v>
      </c>
      <c r="G706" t="s">
        <v>756</v>
      </c>
      <c r="H706" t="s">
        <v>763</v>
      </c>
      <c r="I706" s="5">
        <v>0</v>
      </c>
      <c r="J706" s="7">
        <v>205166</v>
      </c>
      <c r="K706">
        <v>6</v>
      </c>
      <c r="L706" s="7">
        <v>241549</v>
      </c>
      <c r="M706" s="8">
        <f>Table1_1[[#This Row],[Unit Cost]]*Table1_1[[#This Row],[Quantity]]</f>
        <v>1230996</v>
      </c>
      <c r="N706" s="8">
        <f>Table1_1[[#This Row],[Unit Price]]*Table1_1[[#This Row],[Quantity]]*(100%-Table1_1[[#This Row],[% Discount]])</f>
        <v>1449294</v>
      </c>
      <c r="O706" s="8">
        <f>Table1_1[[#This Row],[Sales]]-Table1_1[[#This Row],[Cogs]]</f>
        <v>218298</v>
      </c>
      <c r="P706">
        <f>DAY(Table1_1[[#This Row],[Date]])</f>
        <v>5</v>
      </c>
      <c r="Q706" t="str">
        <f>TEXT(Table1_1[[#This Row],[Date]],"mmm")</f>
        <v>Dec</v>
      </c>
      <c r="R706">
        <f>YEAR(Table1_1[[#This Row],[Date]])</f>
        <v>2024</v>
      </c>
    </row>
    <row r="707" spans="1:18" x14ac:dyDescent="0.3">
      <c r="A707" s="3">
        <v>45632</v>
      </c>
      <c r="B707" t="s">
        <v>716</v>
      </c>
      <c r="C707" t="s">
        <v>742</v>
      </c>
      <c r="D707" t="s">
        <v>745</v>
      </c>
      <c r="E707" t="s">
        <v>747</v>
      </c>
      <c r="F707" t="s">
        <v>750</v>
      </c>
      <c r="G707" t="s">
        <v>754</v>
      </c>
      <c r="H707" t="s">
        <v>767</v>
      </c>
      <c r="I707" s="5">
        <v>0</v>
      </c>
      <c r="J707" s="7">
        <v>80164</v>
      </c>
      <c r="K707">
        <v>7</v>
      </c>
      <c r="L707" s="7">
        <v>89524</v>
      </c>
      <c r="M707" s="8">
        <f>Table1_1[[#This Row],[Unit Cost]]*Table1_1[[#This Row],[Quantity]]</f>
        <v>561148</v>
      </c>
      <c r="N707" s="8">
        <f>Table1_1[[#This Row],[Unit Price]]*Table1_1[[#This Row],[Quantity]]*(100%-Table1_1[[#This Row],[% Discount]])</f>
        <v>626668</v>
      </c>
      <c r="O707" s="8">
        <f>Table1_1[[#This Row],[Sales]]-Table1_1[[#This Row],[Cogs]]</f>
        <v>65520</v>
      </c>
      <c r="P707">
        <f>DAY(Table1_1[[#This Row],[Date]])</f>
        <v>6</v>
      </c>
      <c r="Q707" t="str">
        <f>TEXT(Table1_1[[#This Row],[Date]],"mmm")</f>
        <v>Dec</v>
      </c>
      <c r="R707">
        <f>YEAR(Table1_1[[#This Row],[Date]])</f>
        <v>2024</v>
      </c>
    </row>
    <row r="708" spans="1:18" x14ac:dyDescent="0.3">
      <c r="A708" s="3">
        <v>45633</v>
      </c>
      <c r="B708" t="s">
        <v>717</v>
      </c>
      <c r="C708" t="s">
        <v>742</v>
      </c>
      <c r="D708" t="s">
        <v>744</v>
      </c>
      <c r="E708" t="s">
        <v>747</v>
      </c>
      <c r="F708" t="s">
        <v>751</v>
      </c>
      <c r="G708" t="s">
        <v>753</v>
      </c>
      <c r="H708" t="s">
        <v>760</v>
      </c>
      <c r="I708" s="5">
        <v>0</v>
      </c>
      <c r="J708" s="7">
        <v>218228</v>
      </c>
      <c r="K708">
        <v>1</v>
      </c>
      <c r="L708" s="7">
        <v>255440</v>
      </c>
      <c r="M708" s="8">
        <f>Table1_1[[#This Row],[Unit Cost]]*Table1_1[[#This Row],[Quantity]]</f>
        <v>218228</v>
      </c>
      <c r="N708" s="8">
        <f>Table1_1[[#This Row],[Unit Price]]*Table1_1[[#This Row],[Quantity]]*(100%-Table1_1[[#This Row],[% Discount]])</f>
        <v>255440</v>
      </c>
      <c r="O708" s="8">
        <f>Table1_1[[#This Row],[Sales]]-Table1_1[[#This Row],[Cogs]]</f>
        <v>37212</v>
      </c>
      <c r="P708">
        <f>DAY(Table1_1[[#This Row],[Date]])</f>
        <v>7</v>
      </c>
      <c r="Q708" t="str">
        <f>TEXT(Table1_1[[#This Row],[Date]],"mmm")</f>
        <v>Dec</v>
      </c>
      <c r="R708">
        <f>YEAR(Table1_1[[#This Row],[Date]])</f>
        <v>2024</v>
      </c>
    </row>
    <row r="709" spans="1:18" x14ac:dyDescent="0.3">
      <c r="A709" s="3">
        <v>45634</v>
      </c>
      <c r="B709" t="s">
        <v>718</v>
      </c>
      <c r="C709" t="s">
        <v>742</v>
      </c>
      <c r="D709" t="s">
        <v>744</v>
      </c>
      <c r="E709" t="s">
        <v>747</v>
      </c>
      <c r="F709" t="s">
        <v>750</v>
      </c>
      <c r="G709" t="s">
        <v>753</v>
      </c>
      <c r="H709" t="s">
        <v>773</v>
      </c>
      <c r="I709" s="5">
        <v>0</v>
      </c>
      <c r="J709" s="7">
        <v>233632</v>
      </c>
      <c r="K709">
        <v>3</v>
      </c>
      <c r="L709" s="7">
        <v>282241</v>
      </c>
      <c r="M709" s="8">
        <f>Table1_1[[#This Row],[Unit Cost]]*Table1_1[[#This Row],[Quantity]]</f>
        <v>700896</v>
      </c>
      <c r="N709" s="8">
        <f>Table1_1[[#This Row],[Unit Price]]*Table1_1[[#This Row],[Quantity]]*(100%-Table1_1[[#This Row],[% Discount]])</f>
        <v>846723</v>
      </c>
      <c r="O709" s="8">
        <f>Table1_1[[#This Row],[Sales]]-Table1_1[[#This Row],[Cogs]]</f>
        <v>145827</v>
      </c>
      <c r="P709">
        <f>DAY(Table1_1[[#This Row],[Date]])</f>
        <v>8</v>
      </c>
      <c r="Q709" t="str">
        <f>TEXT(Table1_1[[#This Row],[Date]],"mmm")</f>
        <v>Dec</v>
      </c>
      <c r="R709">
        <f>YEAR(Table1_1[[#This Row],[Date]])</f>
        <v>2024</v>
      </c>
    </row>
    <row r="710" spans="1:18" x14ac:dyDescent="0.3">
      <c r="A710" s="3">
        <v>45635</v>
      </c>
      <c r="B710" t="s">
        <v>719</v>
      </c>
      <c r="C710" t="s">
        <v>743</v>
      </c>
      <c r="D710" t="s">
        <v>744</v>
      </c>
      <c r="E710" t="s">
        <v>746</v>
      </c>
      <c r="F710" t="s">
        <v>749</v>
      </c>
      <c r="G710" t="s">
        <v>755</v>
      </c>
      <c r="H710" t="s">
        <v>764</v>
      </c>
      <c r="I710" s="5">
        <v>0</v>
      </c>
      <c r="J710" s="7">
        <v>206443</v>
      </c>
      <c r="K710">
        <v>8</v>
      </c>
      <c r="L710" s="7">
        <v>229393</v>
      </c>
      <c r="M710" s="8">
        <f>Table1_1[[#This Row],[Unit Cost]]*Table1_1[[#This Row],[Quantity]]</f>
        <v>1651544</v>
      </c>
      <c r="N710" s="8">
        <f>Table1_1[[#This Row],[Unit Price]]*Table1_1[[#This Row],[Quantity]]*(100%-Table1_1[[#This Row],[% Discount]])</f>
        <v>1835144</v>
      </c>
      <c r="O710" s="8">
        <f>Table1_1[[#This Row],[Sales]]-Table1_1[[#This Row],[Cogs]]</f>
        <v>183600</v>
      </c>
      <c r="P710">
        <f>DAY(Table1_1[[#This Row],[Date]])</f>
        <v>9</v>
      </c>
      <c r="Q710" t="str">
        <f>TEXT(Table1_1[[#This Row],[Date]],"mmm")</f>
        <v>Dec</v>
      </c>
      <c r="R710">
        <f>YEAR(Table1_1[[#This Row],[Date]])</f>
        <v>2024</v>
      </c>
    </row>
    <row r="711" spans="1:18" x14ac:dyDescent="0.3">
      <c r="A711" s="3">
        <v>45636</v>
      </c>
      <c r="B711" t="s">
        <v>720</v>
      </c>
      <c r="C711" t="s">
        <v>743</v>
      </c>
      <c r="D711" t="s">
        <v>745</v>
      </c>
      <c r="E711" t="s">
        <v>746</v>
      </c>
      <c r="F711" t="s">
        <v>749</v>
      </c>
      <c r="G711" t="s">
        <v>753</v>
      </c>
      <c r="H711" t="s">
        <v>773</v>
      </c>
      <c r="I711" s="5">
        <v>0</v>
      </c>
      <c r="J711" s="7">
        <v>210004</v>
      </c>
      <c r="K711">
        <v>1</v>
      </c>
      <c r="L711" s="7">
        <v>244150</v>
      </c>
      <c r="M711" s="8">
        <f>Table1_1[[#This Row],[Unit Cost]]*Table1_1[[#This Row],[Quantity]]</f>
        <v>210004</v>
      </c>
      <c r="N711" s="8">
        <f>Table1_1[[#This Row],[Unit Price]]*Table1_1[[#This Row],[Quantity]]*(100%-Table1_1[[#This Row],[% Discount]])</f>
        <v>244150</v>
      </c>
      <c r="O711" s="8">
        <f>Table1_1[[#This Row],[Sales]]-Table1_1[[#This Row],[Cogs]]</f>
        <v>34146</v>
      </c>
      <c r="P711">
        <f>DAY(Table1_1[[#This Row],[Date]])</f>
        <v>10</v>
      </c>
      <c r="Q711" t="str">
        <f>TEXT(Table1_1[[#This Row],[Date]],"mmm")</f>
        <v>Dec</v>
      </c>
      <c r="R711">
        <f>YEAR(Table1_1[[#This Row],[Date]])</f>
        <v>2024</v>
      </c>
    </row>
    <row r="712" spans="1:18" x14ac:dyDescent="0.3">
      <c r="A712" s="3">
        <v>45637</v>
      </c>
      <c r="B712" t="s">
        <v>721</v>
      </c>
      <c r="C712" t="s">
        <v>742</v>
      </c>
      <c r="D712" t="s">
        <v>745</v>
      </c>
      <c r="E712" t="s">
        <v>746</v>
      </c>
      <c r="F712" t="s">
        <v>750</v>
      </c>
      <c r="G712" t="s">
        <v>757</v>
      </c>
      <c r="H712" t="s">
        <v>766</v>
      </c>
      <c r="I712" s="5">
        <v>0</v>
      </c>
      <c r="J712" s="7">
        <v>237326</v>
      </c>
      <c r="K712">
        <v>3</v>
      </c>
      <c r="L712" s="7">
        <v>265033</v>
      </c>
      <c r="M712" s="8">
        <f>Table1_1[[#This Row],[Unit Cost]]*Table1_1[[#This Row],[Quantity]]</f>
        <v>711978</v>
      </c>
      <c r="N712" s="8">
        <f>Table1_1[[#This Row],[Unit Price]]*Table1_1[[#This Row],[Quantity]]*(100%-Table1_1[[#This Row],[% Discount]])</f>
        <v>795099</v>
      </c>
      <c r="O712" s="8">
        <f>Table1_1[[#This Row],[Sales]]-Table1_1[[#This Row],[Cogs]]</f>
        <v>83121</v>
      </c>
      <c r="P712">
        <f>DAY(Table1_1[[#This Row],[Date]])</f>
        <v>11</v>
      </c>
      <c r="Q712" t="str">
        <f>TEXT(Table1_1[[#This Row],[Date]],"mmm")</f>
        <v>Dec</v>
      </c>
      <c r="R712">
        <f>YEAR(Table1_1[[#This Row],[Date]])</f>
        <v>2024</v>
      </c>
    </row>
    <row r="713" spans="1:18" x14ac:dyDescent="0.3">
      <c r="A713" s="3">
        <v>45638</v>
      </c>
      <c r="B713" t="s">
        <v>722</v>
      </c>
      <c r="C713" t="s">
        <v>743</v>
      </c>
      <c r="D713" t="s">
        <v>744</v>
      </c>
      <c r="E713" t="s">
        <v>747</v>
      </c>
      <c r="F713" t="s">
        <v>750</v>
      </c>
      <c r="G713" t="s">
        <v>753</v>
      </c>
      <c r="H713" t="s">
        <v>760</v>
      </c>
      <c r="I713" s="5">
        <v>0.05</v>
      </c>
      <c r="J713" s="7">
        <v>190397</v>
      </c>
      <c r="K713">
        <v>1</v>
      </c>
      <c r="L713" s="7">
        <v>219285</v>
      </c>
      <c r="M713" s="8">
        <f>Table1_1[[#This Row],[Unit Cost]]*Table1_1[[#This Row],[Quantity]]</f>
        <v>190397</v>
      </c>
      <c r="N713" s="8">
        <f>Table1_1[[#This Row],[Unit Price]]*Table1_1[[#This Row],[Quantity]]*(100%-Table1_1[[#This Row],[% Discount]])</f>
        <v>208320.75</v>
      </c>
      <c r="O713" s="8">
        <f>Table1_1[[#This Row],[Sales]]-Table1_1[[#This Row],[Cogs]]</f>
        <v>17923.75</v>
      </c>
      <c r="P713">
        <f>DAY(Table1_1[[#This Row],[Date]])</f>
        <v>12</v>
      </c>
      <c r="Q713" t="str">
        <f>TEXT(Table1_1[[#This Row],[Date]],"mmm")</f>
        <v>Dec</v>
      </c>
      <c r="R713">
        <f>YEAR(Table1_1[[#This Row],[Date]])</f>
        <v>2024</v>
      </c>
    </row>
    <row r="714" spans="1:18" x14ac:dyDescent="0.3">
      <c r="A714" s="3">
        <v>45639</v>
      </c>
      <c r="B714" t="s">
        <v>723</v>
      </c>
      <c r="C714" t="s">
        <v>743</v>
      </c>
      <c r="D714" t="s">
        <v>745</v>
      </c>
      <c r="E714" t="s">
        <v>748</v>
      </c>
      <c r="F714" t="s">
        <v>749</v>
      </c>
      <c r="G714" t="s">
        <v>752</v>
      </c>
      <c r="H714" t="s">
        <v>758</v>
      </c>
      <c r="I714" s="5">
        <v>0</v>
      </c>
      <c r="J714" s="7">
        <v>141349</v>
      </c>
      <c r="K714">
        <v>7</v>
      </c>
      <c r="L714" s="7">
        <v>160926</v>
      </c>
      <c r="M714" s="8">
        <f>Table1_1[[#This Row],[Unit Cost]]*Table1_1[[#This Row],[Quantity]]</f>
        <v>989443</v>
      </c>
      <c r="N714" s="8">
        <f>Table1_1[[#This Row],[Unit Price]]*Table1_1[[#This Row],[Quantity]]*(100%-Table1_1[[#This Row],[% Discount]])</f>
        <v>1126482</v>
      </c>
      <c r="O714" s="8">
        <f>Table1_1[[#This Row],[Sales]]-Table1_1[[#This Row],[Cogs]]</f>
        <v>137039</v>
      </c>
      <c r="P714">
        <f>DAY(Table1_1[[#This Row],[Date]])</f>
        <v>13</v>
      </c>
      <c r="Q714" t="str">
        <f>TEXT(Table1_1[[#This Row],[Date]],"mmm")</f>
        <v>Dec</v>
      </c>
      <c r="R714">
        <f>YEAR(Table1_1[[#This Row],[Date]])</f>
        <v>2024</v>
      </c>
    </row>
    <row r="715" spans="1:18" x14ac:dyDescent="0.3">
      <c r="A715" s="3">
        <v>45640</v>
      </c>
      <c r="B715" t="s">
        <v>724</v>
      </c>
      <c r="C715" t="s">
        <v>743</v>
      </c>
      <c r="D715" t="s">
        <v>745</v>
      </c>
      <c r="E715" t="s">
        <v>746</v>
      </c>
      <c r="F715" t="s">
        <v>751</v>
      </c>
      <c r="G715" t="s">
        <v>755</v>
      </c>
      <c r="H715" t="s">
        <v>768</v>
      </c>
      <c r="I715" s="5">
        <v>0</v>
      </c>
      <c r="J715" s="7">
        <v>245709</v>
      </c>
      <c r="K715">
        <v>3</v>
      </c>
      <c r="L715" s="7">
        <v>293533</v>
      </c>
      <c r="M715" s="8">
        <f>Table1_1[[#This Row],[Unit Cost]]*Table1_1[[#This Row],[Quantity]]</f>
        <v>737127</v>
      </c>
      <c r="N715" s="8">
        <f>Table1_1[[#This Row],[Unit Price]]*Table1_1[[#This Row],[Quantity]]*(100%-Table1_1[[#This Row],[% Discount]])</f>
        <v>880599</v>
      </c>
      <c r="O715" s="8">
        <f>Table1_1[[#This Row],[Sales]]-Table1_1[[#This Row],[Cogs]]</f>
        <v>143472</v>
      </c>
      <c r="P715">
        <f>DAY(Table1_1[[#This Row],[Date]])</f>
        <v>14</v>
      </c>
      <c r="Q715" t="str">
        <f>TEXT(Table1_1[[#This Row],[Date]],"mmm")</f>
        <v>Dec</v>
      </c>
      <c r="R715">
        <f>YEAR(Table1_1[[#This Row],[Date]])</f>
        <v>2024</v>
      </c>
    </row>
    <row r="716" spans="1:18" x14ac:dyDescent="0.3">
      <c r="A716" s="3">
        <v>45641</v>
      </c>
      <c r="B716" t="s">
        <v>725</v>
      </c>
      <c r="C716" t="s">
        <v>742</v>
      </c>
      <c r="D716" t="s">
        <v>745</v>
      </c>
      <c r="E716" t="s">
        <v>748</v>
      </c>
      <c r="F716" t="s">
        <v>750</v>
      </c>
      <c r="G716" t="s">
        <v>756</v>
      </c>
      <c r="H716" t="s">
        <v>769</v>
      </c>
      <c r="I716" s="5">
        <v>0</v>
      </c>
      <c r="J716" s="7">
        <v>281435</v>
      </c>
      <c r="K716">
        <v>3</v>
      </c>
      <c r="L716" s="7">
        <v>334075</v>
      </c>
      <c r="M716" s="8">
        <f>Table1_1[[#This Row],[Unit Cost]]*Table1_1[[#This Row],[Quantity]]</f>
        <v>844305</v>
      </c>
      <c r="N716" s="8">
        <f>Table1_1[[#This Row],[Unit Price]]*Table1_1[[#This Row],[Quantity]]*(100%-Table1_1[[#This Row],[% Discount]])</f>
        <v>1002225</v>
      </c>
      <c r="O716" s="8">
        <f>Table1_1[[#This Row],[Sales]]-Table1_1[[#This Row],[Cogs]]</f>
        <v>157920</v>
      </c>
      <c r="P716">
        <f>DAY(Table1_1[[#This Row],[Date]])</f>
        <v>15</v>
      </c>
      <c r="Q716" t="str">
        <f>TEXT(Table1_1[[#This Row],[Date]],"mmm")</f>
        <v>Dec</v>
      </c>
      <c r="R716">
        <f>YEAR(Table1_1[[#This Row],[Date]])</f>
        <v>2024</v>
      </c>
    </row>
    <row r="717" spans="1:18" x14ac:dyDescent="0.3">
      <c r="A717" s="3">
        <v>45642</v>
      </c>
      <c r="B717" t="s">
        <v>726</v>
      </c>
      <c r="C717" t="s">
        <v>742</v>
      </c>
      <c r="D717" t="s">
        <v>745</v>
      </c>
      <c r="E717" t="s">
        <v>746</v>
      </c>
      <c r="F717" t="s">
        <v>750</v>
      </c>
      <c r="G717" t="s">
        <v>755</v>
      </c>
      <c r="H717" t="s">
        <v>768</v>
      </c>
      <c r="I717" s="5">
        <v>0</v>
      </c>
      <c r="J717" s="7">
        <v>176029</v>
      </c>
      <c r="K717">
        <v>4</v>
      </c>
      <c r="L717" s="7">
        <v>196351</v>
      </c>
      <c r="M717" s="8">
        <f>Table1_1[[#This Row],[Unit Cost]]*Table1_1[[#This Row],[Quantity]]</f>
        <v>704116</v>
      </c>
      <c r="N717" s="8">
        <f>Table1_1[[#This Row],[Unit Price]]*Table1_1[[#This Row],[Quantity]]*(100%-Table1_1[[#This Row],[% Discount]])</f>
        <v>785404</v>
      </c>
      <c r="O717" s="8">
        <f>Table1_1[[#This Row],[Sales]]-Table1_1[[#This Row],[Cogs]]</f>
        <v>81288</v>
      </c>
      <c r="P717">
        <f>DAY(Table1_1[[#This Row],[Date]])</f>
        <v>16</v>
      </c>
      <c r="Q717" t="str">
        <f>TEXT(Table1_1[[#This Row],[Date]],"mmm")</f>
        <v>Dec</v>
      </c>
      <c r="R717">
        <f>YEAR(Table1_1[[#This Row],[Date]])</f>
        <v>2024</v>
      </c>
    </row>
    <row r="718" spans="1:18" x14ac:dyDescent="0.3">
      <c r="A718" s="3">
        <v>45643</v>
      </c>
      <c r="B718" t="s">
        <v>727</v>
      </c>
      <c r="C718" t="s">
        <v>742</v>
      </c>
      <c r="D718" t="s">
        <v>745</v>
      </c>
      <c r="E718" t="s">
        <v>747</v>
      </c>
      <c r="F718" t="s">
        <v>751</v>
      </c>
      <c r="G718" t="s">
        <v>752</v>
      </c>
      <c r="H718" t="s">
        <v>770</v>
      </c>
      <c r="I718" s="5">
        <v>0</v>
      </c>
      <c r="J718" s="7">
        <v>92819</v>
      </c>
      <c r="K718">
        <v>4</v>
      </c>
      <c r="L718" s="7">
        <v>111069</v>
      </c>
      <c r="M718" s="8">
        <f>Table1_1[[#This Row],[Unit Cost]]*Table1_1[[#This Row],[Quantity]]</f>
        <v>371276</v>
      </c>
      <c r="N718" s="8">
        <f>Table1_1[[#This Row],[Unit Price]]*Table1_1[[#This Row],[Quantity]]*(100%-Table1_1[[#This Row],[% Discount]])</f>
        <v>444276</v>
      </c>
      <c r="O718" s="8">
        <f>Table1_1[[#This Row],[Sales]]-Table1_1[[#This Row],[Cogs]]</f>
        <v>73000</v>
      </c>
      <c r="P718">
        <f>DAY(Table1_1[[#This Row],[Date]])</f>
        <v>17</v>
      </c>
      <c r="Q718" t="str">
        <f>TEXT(Table1_1[[#This Row],[Date]],"mmm")</f>
        <v>Dec</v>
      </c>
      <c r="R718">
        <f>YEAR(Table1_1[[#This Row],[Date]])</f>
        <v>2024</v>
      </c>
    </row>
    <row r="719" spans="1:18" x14ac:dyDescent="0.3">
      <c r="A719" s="3">
        <v>45644</v>
      </c>
      <c r="B719" t="s">
        <v>728</v>
      </c>
      <c r="C719" t="s">
        <v>742</v>
      </c>
      <c r="D719" t="s">
        <v>745</v>
      </c>
      <c r="E719" t="s">
        <v>746</v>
      </c>
      <c r="F719" t="s">
        <v>750</v>
      </c>
      <c r="G719" t="s">
        <v>754</v>
      </c>
      <c r="H719" t="s">
        <v>761</v>
      </c>
      <c r="I719" s="5">
        <v>0</v>
      </c>
      <c r="J719" s="7">
        <v>78915</v>
      </c>
      <c r="K719">
        <v>4</v>
      </c>
      <c r="L719" s="7">
        <v>94005</v>
      </c>
      <c r="M719" s="8">
        <f>Table1_1[[#This Row],[Unit Cost]]*Table1_1[[#This Row],[Quantity]]</f>
        <v>315660</v>
      </c>
      <c r="N719" s="8">
        <f>Table1_1[[#This Row],[Unit Price]]*Table1_1[[#This Row],[Quantity]]*(100%-Table1_1[[#This Row],[% Discount]])</f>
        <v>376020</v>
      </c>
      <c r="O719" s="8">
        <f>Table1_1[[#This Row],[Sales]]-Table1_1[[#This Row],[Cogs]]</f>
        <v>60360</v>
      </c>
      <c r="P719">
        <f>DAY(Table1_1[[#This Row],[Date]])</f>
        <v>18</v>
      </c>
      <c r="Q719" t="str">
        <f>TEXT(Table1_1[[#This Row],[Date]],"mmm")</f>
        <v>Dec</v>
      </c>
      <c r="R719">
        <f>YEAR(Table1_1[[#This Row],[Date]])</f>
        <v>2024</v>
      </c>
    </row>
    <row r="720" spans="1:18" x14ac:dyDescent="0.3">
      <c r="A720" s="3">
        <v>45645</v>
      </c>
      <c r="B720" t="s">
        <v>729</v>
      </c>
      <c r="C720" t="s">
        <v>743</v>
      </c>
      <c r="D720" t="s">
        <v>744</v>
      </c>
      <c r="E720" t="s">
        <v>747</v>
      </c>
      <c r="F720" t="s">
        <v>750</v>
      </c>
      <c r="G720" t="s">
        <v>752</v>
      </c>
      <c r="H720" t="s">
        <v>770</v>
      </c>
      <c r="I720" s="5">
        <v>0</v>
      </c>
      <c r="J720" s="7">
        <v>90378</v>
      </c>
      <c r="K720">
        <v>6</v>
      </c>
      <c r="L720" s="7">
        <v>109481</v>
      </c>
      <c r="M720" s="8">
        <f>Table1_1[[#This Row],[Unit Cost]]*Table1_1[[#This Row],[Quantity]]</f>
        <v>542268</v>
      </c>
      <c r="N720" s="8">
        <f>Table1_1[[#This Row],[Unit Price]]*Table1_1[[#This Row],[Quantity]]*(100%-Table1_1[[#This Row],[% Discount]])</f>
        <v>656886</v>
      </c>
      <c r="O720" s="8">
        <f>Table1_1[[#This Row],[Sales]]-Table1_1[[#This Row],[Cogs]]</f>
        <v>114618</v>
      </c>
      <c r="P720">
        <f>DAY(Table1_1[[#This Row],[Date]])</f>
        <v>19</v>
      </c>
      <c r="Q720" t="str">
        <f>TEXT(Table1_1[[#This Row],[Date]],"mmm")</f>
        <v>Dec</v>
      </c>
      <c r="R720">
        <f>YEAR(Table1_1[[#This Row],[Date]])</f>
        <v>2024</v>
      </c>
    </row>
    <row r="721" spans="1:18" x14ac:dyDescent="0.3">
      <c r="A721" s="3">
        <v>45646</v>
      </c>
      <c r="B721" t="s">
        <v>730</v>
      </c>
      <c r="C721" t="s">
        <v>742</v>
      </c>
      <c r="D721" t="s">
        <v>745</v>
      </c>
      <c r="E721" t="s">
        <v>746</v>
      </c>
      <c r="F721" t="s">
        <v>750</v>
      </c>
      <c r="G721" t="s">
        <v>757</v>
      </c>
      <c r="H721" t="s">
        <v>766</v>
      </c>
      <c r="I721" s="5">
        <v>0</v>
      </c>
      <c r="J721" s="7">
        <v>178968</v>
      </c>
      <c r="K721">
        <v>4</v>
      </c>
      <c r="L721" s="7">
        <v>208308</v>
      </c>
      <c r="M721" s="8">
        <f>Table1_1[[#This Row],[Unit Cost]]*Table1_1[[#This Row],[Quantity]]</f>
        <v>715872</v>
      </c>
      <c r="N721" s="8">
        <f>Table1_1[[#This Row],[Unit Price]]*Table1_1[[#This Row],[Quantity]]*(100%-Table1_1[[#This Row],[% Discount]])</f>
        <v>833232</v>
      </c>
      <c r="O721" s="8">
        <f>Table1_1[[#This Row],[Sales]]-Table1_1[[#This Row],[Cogs]]</f>
        <v>117360</v>
      </c>
      <c r="P721">
        <f>DAY(Table1_1[[#This Row],[Date]])</f>
        <v>20</v>
      </c>
      <c r="Q721" t="str">
        <f>TEXT(Table1_1[[#This Row],[Date]],"mmm")</f>
        <v>Dec</v>
      </c>
      <c r="R721">
        <f>YEAR(Table1_1[[#This Row],[Date]])</f>
        <v>2024</v>
      </c>
    </row>
    <row r="722" spans="1:18" x14ac:dyDescent="0.3">
      <c r="A722" s="3">
        <v>45647</v>
      </c>
      <c r="B722" t="s">
        <v>731</v>
      </c>
      <c r="C722" t="s">
        <v>742</v>
      </c>
      <c r="D722" t="s">
        <v>745</v>
      </c>
      <c r="E722" t="s">
        <v>747</v>
      </c>
      <c r="F722" t="s">
        <v>750</v>
      </c>
      <c r="G722" t="s">
        <v>752</v>
      </c>
      <c r="H722" t="s">
        <v>772</v>
      </c>
      <c r="I722" s="5">
        <v>0</v>
      </c>
      <c r="J722" s="7">
        <v>94040</v>
      </c>
      <c r="K722">
        <v>8</v>
      </c>
      <c r="L722" s="7">
        <v>104038</v>
      </c>
      <c r="M722" s="8">
        <f>Table1_1[[#This Row],[Unit Cost]]*Table1_1[[#This Row],[Quantity]]</f>
        <v>752320</v>
      </c>
      <c r="N722" s="8">
        <f>Table1_1[[#This Row],[Unit Price]]*Table1_1[[#This Row],[Quantity]]*(100%-Table1_1[[#This Row],[% Discount]])</f>
        <v>832304</v>
      </c>
      <c r="O722" s="8">
        <f>Table1_1[[#This Row],[Sales]]-Table1_1[[#This Row],[Cogs]]</f>
        <v>79984</v>
      </c>
      <c r="P722">
        <f>DAY(Table1_1[[#This Row],[Date]])</f>
        <v>21</v>
      </c>
      <c r="Q722" t="str">
        <f>TEXT(Table1_1[[#This Row],[Date]],"mmm")</f>
        <v>Dec</v>
      </c>
      <c r="R722">
        <f>YEAR(Table1_1[[#This Row],[Date]])</f>
        <v>2024</v>
      </c>
    </row>
    <row r="723" spans="1:18" x14ac:dyDescent="0.3">
      <c r="A723" s="3">
        <v>45648</v>
      </c>
      <c r="B723" t="s">
        <v>732</v>
      </c>
      <c r="C723" t="s">
        <v>742</v>
      </c>
      <c r="D723" t="s">
        <v>744</v>
      </c>
      <c r="E723" t="s">
        <v>747</v>
      </c>
      <c r="F723" t="s">
        <v>750</v>
      </c>
      <c r="G723" t="s">
        <v>755</v>
      </c>
      <c r="H723" t="s">
        <v>764</v>
      </c>
      <c r="I723" s="5">
        <v>0</v>
      </c>
      <c r="J723" s="7">
        <v>81217</v>
      </c>
      <c r="K723">
        <v>4</v>
      </c>
      <c r="L723" s="7">
        <v>95063</v>
      </c>
      <c r="M723" s="8">
        <f>Table1_1[[#This Row],[Unit Cost]]*Table1_1[[#This Row],[Quantity]]</f>
        <v>324868</v>
      </c>
      <c r="N723" s="8">
        <f>Table1_1[[#This Row],[Unit Price]]*Table1_1[[#This Row],[Quantity]]*(100%-Table1_1[[#This Row],[% Discount]])</f>
        <v>380252</v>
      </c>
      <c r="O723" s="8">
        <f>Table1_1[[#This Row],[Sales]]-Table1_1[[#This Row],[Cogs]]</f>
        <v>55384</v>
      </c>
      <c r="P723">
        <f>DAY(Table1_1[[#This Row],[Date]])</f>
        <v>22</v>
      </c>
      <c r="Q723" t="str">
        <f>TEXT(Table1_1[[#This Row],[Date]],"mmm")</f>
        <v>Dec</v>
      </c>
      <c r="R723">
        <f>YEAR(Table1_1[[#This Row],[Date]])</f>
        <v>2024</v>
      </c>
    </row>
    <row r="724" spans="1:18" x14ac:dyDescent="0.3">
      <c r="A724" s="3">
        <v>45649</v>
      </c>
      <c r="B724" t="s">
        <v>733</v>
      </c>
      <c r="C724" t="s">
        <v>742</v>
      </c>
      <c r="D724" t="s">
        <v>745</v>
      </c>
      <c r="E724" t="s">
        <v>746</v>
      </c>
      <c r="F724" t="s">
        <v>750</v>
      </c>
      <c r="G724" t="s">
        <v>755</v>
      </c>
      <c r="H724" t="s">
        <v>764</v>
      </c>
      <c r="I724" s="5">
        <v>0</v>
      </c>
      <c r="J724" s="7">
        <v>173594</v>
      </c>
      <c r="K724">
        <v>3</v>
      </c>
      <c r="L724" s="7">
        <v>197467</v>
      </c>
      <c r="M724" s="8">
        <f>Table1_1[[#This Row],[Unit Cost]]*Table1_1[[#This Row],[Quantity]]</f>
        <v>520782</v>
      </c>
      <c r="N724" s="8">
        <f>Table1_1[[#This Row],[Unit Price]]*Table1_1[[#This Row],[Quantity]]*(100%-Table1_1[[#This Row],[% Discount]])</f>
        <v>592401</v>
      </c>
      <c r="O724" s="8">
        <f>Table1_1[[#This Row],[Sales]]-Table1_1[[#This Row],[Cogs]]</f>
        <v>71619</v>
      </c>
      <c r="P724">
        <f>DAY(Table1_1[[#This Row],[Date]])</f>
        <v>23</v>
      </c>
      <c r="Q724" t="str">
        <f>TEXT(Table1_1[[#This Row],[Date]],"mmm")</f>
        <v>Dec</v>
      </c>
      <c r="R724">
        <f>YEAR(Table1_1[[#This Row],[Date]])</f>
        <v>2024</v>
      </c>
    </row>
    <row r="725" spans="1:18" x14ac:dyDescent="0.3">
      <c r="A725" s="3">
        <v>45650</v>
      </c>
      <c r="B725" t="s">
        <v>734</v>
      </c>
      <c r="C725" t="s">
        <v>743</v>
      </c>
      <c r="D725" t="s">
        <v>745</v>
      </c>
      <c r="E725" t="s">
        <v>746</v>
      </c>
      <c r="F725" t="s">
        <v>749</v>
      </c>
      <c r="G725" t="s">
        <v>755</v>
      </c>
      <c r="H725" t="s">
        <v>764</v>
      </c>
      <c r="I725" s="5">
        <v>0</v>
      </c>
      <c r="J725" s="7">
        <v>166446</v>
      </c>
      <c r="K725">
        <v>2</v>
      </c>
      <c r="L725" s="7">
        <v>199747</v>
      </c>
      <c r="M725" s="8">
        <f>Table1_1[[#This Row],[Unit Cost]]*Table1_1[[#This Row],[Quantity]]</f>
        <v>332892</v>
      </c>
      <c r="N725" s="8">
        <f>Table1_1[[#This Row],[Unit Price]]*Table1_1[[#This Row],[Quantity]]*(100%-Table1_1[[#This Row],[% Discount]])</f>
        <v>399494</v>
      </c>
      <c r="O725" s="8">
        <f>Table1_1[[#This Row],[Sales]]-Table1_1[[#This Row],[Cogs]]</f>
        <v>66602</v>
      </c>
      <c r="P725">
        <f>DAY(Table1_1[[#This Row],[Date]])</f>
        <v>24</v>
      </c>
      <c r="Q725" t="str">
        <f>TEXT(Table1_1[[#This Row],[Date]],"mmm")</f>
        <v>Dec</v>
      </c>
      <c r="R725">
        <f>YEAR(Table1_1[[#This Row],[Date]])</f>
        <v>2024</v>
      </c>
    </row>
    <row r="726" spans="1:18" x14ac:dyDescent="0.3">
      <c r="A726" s="3">
        <v>45651</v>
      </c>
      <c r="B726" t="s">
        <v>735</v>
      </c>
      <c r="C726" t="s">
        <v>742</v>
      </c>
      <c r="D726" t="s">
        <v>744</v>
      </c>
      <c r="E726" t="s">
        <v>748</v>
      </c>
      <c r="F726" t="s">
        <v>750</v>
      </c>
      <c r="G726" t="s">
        <v>752</v>
      </c>
      <c r="H726" t="s">
        <v>758</v>
      </c>
      <c r="I726" s="5">
        <v>0.06</v>
      </c>
      <c r="J726" s="7">
        <v>51127</v>
      </c>
      <c r="K726">
        <v>1</v>
      </c>
      <c r="L726" s="7">
        <v>56966</v>
      </c>
      <c r="M726" s="8">
        <f>Table1_1[[#This Row],[Unit Cost]]*Table1_1[[#This Row],[Quantity]]</f>
        <v>51127</v>
      </c>
      <c r="N726" s="8">
        <f>Table1_1[[#This Row],[Unit Price]]*Table1_1[[#This Row],[Quantity]]*(100%-Table1_1[[#This Row],[% Discount]])</f>
        <v>53548.039999999994</v>
      </c>
      <c r="O726" s="8">
        <f>Table1_1[[#This Row],[Sales]]-Table1_1[[#This Row],[Cogs]]</f>
        <v>2421.0399999999936</v>
      </c>
      <c r="P726">
        <f>DAY(Table1_1[[#This Row],[Date]])</f>
        <v>25</v>
      </c>
      <c r="Q726" t="str">
        <f>TEXT(Table1_1[[#This Row],[Date]],"mmm")</f>
        <v>Dec</v>
      </c>
      <c r="R726">
        <f>YEAR(Table1_1[[#This Row],[Date]])</f>
        <v>2024</v>
      </c>
    </row>
    <row r="727" spans="1:18" x14ac:dyDescent="0.3">
      <c r="A727" s="3">
        <v>45652</v>
      </c>
      <c r="B727" t="s">
        <v>736</v>
      </c>
      <c r="C727" t="s">
        <v>743</v>
      </c>
      <c r="D727" t="s">
        <v>745</v>
      </c>
      <c r="E727" t="s">
        <v>748</v>
      </c>
      <c r="F727" t="s">
        <v>749</v>
      </c>
      <c r="G727" t="s">
        <v>754</v>
      </c>
      <c r="H727" t="s">
        <v>767</v>
      </c>
      <c r="I727" s="5">
        <v>0</v>
      </c>
      <c r="J727" s="7">
        <v>38619</v>
      </c>
      <c r="K727">
        <v>6</v>
      </c>
      <c r="L727" s="7">
        <v>46822</v>
      </c>
      <c r="M727" s="8">
        <f>Table1_1[[#This Row],[Unit Cost]]*Table1_1[[#This Row],[Quantity]]</f>
        <v>231714</v>
      </c>
      <c r="N727" s="8">
        <f>Table1_1[[#This Row],[Unit Price]]*Table1_1[[#This Row],[Quantity]]*(100%-Table1_1[[#This Row],[% Discount]])</f>
        <v>280932</v>
      </c>
      <c r="O727" s="8">
        <f>Table1_1[[#This Row],[Sales]]-Table1_1[[#This Row],[Cogs]]</f>
        <v>49218</v>
      </c>
      <c r="P727">
        <f>DAY(Table1_1[[#This Row],[Date]])</f>
        <v>26</v>
      </c>
      <c r="Q727" t="str">
        <f>TEXT(Table1_1[[#This Row],[Date]],"mmm")</f>
        <v>Dec</v>
      </c>
      <c r="R727">
        <f>YEAR(Table1_1[[#This Row],[Date]])</f>
        <v>2024</v>
      </c>
    </row>
    <row r="728" spans="1:18" x14ac:dyDescent="0.3">
      <c r="A728" s="3">
        <v>45653</v>
      </c>
      <c r="B728" t="s">
        <v>737</v>
      </c>
      <c r="C728" t="s">
        <v>742</v>
      </c>
      <c r="D728" t="s">
        <v>745</v>
      </c>
      <c r="E728" t="s">
        <v>748</v>
      </c>
      <c r="F728" t="s">
        <v>751</v>
      </c>
      <c r="G728" t="s">
        <v>755</v>
      </c>
      <c r="H728" t="s">
        <v>764</v>
      </c>
      <c r="I728" s="5">
        <v>0</v>
      </c>
      <c r="J728" s="7">
        <v>240817</v>
      </c>
      <c r="K728">
        <v>6</v>
      </c>
      <c r="L728" s="7">
        <v>265836</v>
      </c>
      <c r="M728" s="8">
        <f>Table1_1[[#This Row],[Unit Cost]]*Table1_1[[#This Row],[Quantity]]</f>
        <v>1444902</v>
      </c>
      <c r="N728" s="8">
        <f>Table1_1[[#This Row],[Unit Price]]*Table1_1[[#This Row],[Quantity]]*(100%-Table1_1[[#This Row],[% Discount]])</f>
        <v>1595016</v>
      </c>
      <c r="O728" s="8">
        <f>Table1_1[[#This Row],[Sales]]-Table1_1[[#This Row],[Cogs]]</f>
        <v>150114</v>
      </c>
      <c r="P728">
        <f>DAY(Table1_1[[#This Row],[Date]])</f>
        <v>27</v>
      </c>
      <c r="Q728" t="str">
        <f>TEXT(Table1_1[[#This Row],[Date]],"mmm")</f>
        <v>Dec</v>
      </c>
      <c r="R728">
        <f>YEAR(Table1_1[[#This Row],[Date]])</f>
        <v>2024</v>
      </c>
    </row>
    <row r="729" spans="1:18" x14ac:dyDescent="0.3">
      <c r="A729" s="3">
        <v>45654</v>
      </c>
      <c r="B729" t="s">
        <v>738</v>
      </c>
      <c r="C729" t="s">
        <v>742</v>
      </c>
      <c r="D729" t="s">
        <v>744</v>
      </c>
      <c r="E729" t="s">
        <v>748</v>
      </c>
      <c r="F729" t="s">
        <v>749</v>
      </c>
      <c r="G729" t="s">
        <v>756</v>
      </c>
      <c r="H729" t="s">
        <v>765</v>
      </c>
      <c r="I729" s="5">
        <v>0</v>
      </c>
      <c r="J729" s="7">
        <v>197106</v>
      </c>
      <c r="K729">
        <v>7</v>
      </c>
      <c r="L729" s="7">
        <v>220395</v>
      </c>
      <c r="M729" s="8">
        <f>Table1_1[[#This Row],[Unit Cost]]*Table1_1[[#This Row],[Quantity]]</f>
        <v>1379742</v>
      </c>
      <c r="N729" s="8">
        <f>Table1_1[[#This Row],[Unit Price]]*Table1_1[[#This Row],[Quantity]]*(100%-Table1_1[[#This Row],[% Discount]])</f>
        <v>1542765</v>
      </c>
      <c r="O729" s="8">
        <f>Table1_1[[#This Row],[Sales]]-Table1_1[[#This Row],[Cogs]]</f>
        <v>163023</v>
      </c>
      <c r="P729">
        <f>DAY(Table1_1[[#This Row],[Date]])</f>
        <v>28</v>
      </c>
      <c r="Q729" t="str">
        <f>TEXT(Table1_1[[#This Row],[Date]],"mmm")</f>
        <v>Dec</v>
      </c>
      <c r="R729">
        <f>YEAR(Table1_1[[#This Row],[Date]])</f>
        <v>2024</v>
      </c>
    </row>
    <row r="730" spans="1:18" x14ac:dyDescent="0.3">
      <c r="A730" s="3">
        <v>45655</v>
      </c>
      <c r="B730" t="s">
        <v>739</v>
      </c>
      <c r="C730" t="s">
        <v>742</v>
      </c>
      <c r="D730" t="s">
        <v>745</v>
      </c>
      <c r="E730" t="s">
        <v>748</v>
      </c>
      <c r="F730" t="s">
        <v>749</v>
      </c>
      <c r="G730" t="s">
        <v>756</v>
      </c>
      <c r="H730" t="s">
        <v>765</v>
      </c>
      <c r="I730" s="5">
        <v>0</v>
      </c>
      <c r="J730" s="7">
        <v>197607</v>
      </c>
      <c r="K730">
        <v>1</v>
      </c>
      <c r="L730" s="7">
        <v>238063</v>
      </c>
      <c r="M730" s="8">
        <f>Table1_1[[#This Row],[Unit Cost]]*Table1_1[[#This Row],[Quantity]]</f>
        <v>197607</v>
      </c>
      <c r="N730" s="8">
        <f>Table1_1[[#This Row],[Unit Price]]*Table1_1[[#This Row],[Quantity]]*(100%-Table1_1[[#This Row],[% Discount]])</f>
        <v>238063</v>
      </c>
      <c r="O730" s="8">
        <f>Table1_1[[#This Row],[Sales]]-Table1_1[[#This Row],[Cogs]]</f>
        <v>40456</v>
      </c>
      <c r="P730">
        <f>DAY(Table1_1[[#This Row],[Date]])</f>
        <v>29</v>
      </c>
      <c r="Q730" t="str">
        <f>TEXT(Table1_1[[#This Row],[Date]],"mmm")</f>
        <v>Dec</v>
      </c>
      <c r="R730">
        <f>YEAR(Table1_1[[#This Row],[Date]])</f>
        <v>2024</v>
      </c>
    </row>
    <row r="731" spans="1:18" x14ac:dyDescent="0.3">
      <c r="A731" s="3">
        <v>45656</v>
      </c>
      <c r="B731" t="s">
        <v>740</v>
      </c>
      <c r="C731" t="s">
        <v>742</v>
      </c>
      <c r="D731" t="s">
        <v>744</v>
      </c>
      <c r="E731" t="s">
        <v>748</v>
      </c>
      <c r="F731" t="s">
        <v>749</v>
      </c>
      <c r="G731" t="s">
        <v>754</v>
      </c>
      <c r="H731" t="s">
        <v>761</v>
      </c>
      <c r="I731" s="5">
        <v>0</v>
      </c>
      <c r="J731" s="7">
        <v>91207</v>
      </c>
      <c r="K731">
        <v>1</v>
      </c>
      <c r="L731" s="7">
        <v>109111</v>
      </c>
      <c r="M731" s="8">
        <f>Table1_1[[#This Row],[Unit Cost]]*Table1_1[[#This Row],[Quantity]]</f>
        <v>91207</v>
      </c>
      <c r="N731" s="8">
        <f>Table1_1[[#This Row],[Unit Price]]*Table1_1[[#This Row],[Quantity]]*(100%-Table1_1[[#This Row],[% Discount]])</f>
        <v>109111</v>
      </c>
      <c r="O731" s="8">
        <f>Table1_1[[#This Row],[Sales]]-Table1_1[[#This Row],[Cogs]]</f>
        <v>17904</v>
      </c>
      <c r="P731">
        <f>DAY(Table1_1[[#This Row],[Date]])</f>
        <v>30</v>
      </c>
      <c r="Q731" t="str">
        <f>TEXT(Table1_1[[#This Row],[Date]],"mmm")</f>
        <v>Dec</v>
      </c>
      <c r="R731">
        <f>YEAR(Table1_1[[#This Row],[Date]])</f>
        <v>2024</v>
      </c>
    </row>
    <row r="732" spans="1:18" x14ac:dyDescent="0.3">
      <c r="A732" s="3">
        <v>45657</v>
      </c>
      <c r="B732" t="s">
        <v>741</v>
      </c>
      <c r="C732" t="s">
        <v>742</v>
      </c>
      <c r="D732" t="s">
        <v>744</v>
      </c>
      <c r="E732" t="s">
        <v>748</v>
      </c>
      <c r="F732" t="s">
        <v>749</v>
      </c>
      <c r="G732" t="s">
        <v>755</v>
      </c>
      <c r="H732" t="s">
        <v>768</v>
      </c>
      <c r="I732" s="5">
        <v>0</v>
      </c>
      <c r="J732" s="7">
        <v>241203</v>
      </c>
      <c r="K732">
        <v>4</v>
      </c>
      <c r="L732" s="7">
        <v>277817</v>
      </c>
      <c r="M732" s="8">
        <f>Table1_1[[#This Row],[Unit Cost]]*Table1_1[[#This Row],[Quantity]]</f>
        <v>964812</v>
      </c>
      <c r="N732" s="8">
        <f>Table1_1[[#This Row],[Unit Price]]*Table1_1[[#This Row],[Quantity]]*(100%-Table1_1[[#This Row],[% Discount]])</f>
        <v>1111268</v>
      </c>
      <c r="O732" s="8">
        <f>Table1_1[[#This Row],[Sales]]-Table1_1[[#This Row],[Cogs]]</f>
        <v>146456</v>
      </c>
      <c r="P732">
        <f>DAY(Table1_1[[#This Row],[Date]])</f>
        <v>31</v>
      </c>
      <c r="Q732" t="str">
        <f>TEXT(Table1_1[[#This Row],[Date]],"mmm")</f>
        <v>Dec</v>
      </c>
      <c r="R732">
        <f>YEAR(Table1_1[[#This Row],[Date]])</f>
        <v>2024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7A7ED-7839-4AAD-9515-E343ADB749DB}">
  <dimension ref="A1:AM32"/>
  <sheetViews>
    <sheetView topLeftCell="AE1" workbookViewId="0">
      <selection activeCell="Y10" sqref="Y10"/>
    </sheetView>
  </sheetViews>
  <sheetFormatPr defaultRowHeight="14" x14ac:dyDescent="0.3"/>
  <cols>
    <col min="1" max="1" width="11.9140625" bestFit="1" customWidth="1"/>
    <col min="2" max="2" width="12" bestFit="1" customWidth="1"/>
    <col min="3" max="3" width="11.9140625" bestFit="1" customWidth="1"/>
    <col min="4" max="4" width="14.5" bestFit="1" customWidth="1"/>
    <col min="5" max="5" width="6.08203125" bestFit="1" customWidth="1"/>
    <col min="6" max="7" width="12" bestFit="1" customWidth="1"/>
    <col min="8" max="8" width="8.08203125" bestFit="1" customWidth="1"/>
    <col min="9" max="9" width="11.83203125" bestFit="1" customWidth="1"/>
    <col min="10" max="10" width="12" bestFit="1" customWidth="1"/>
    <col min="11" max="11" width="11.9140625" bestFit="1" customWidth="1"/>
    <col min="14" max="14" width="11.33203125" bestFit="1" customWidth="1"/>
    <col min="15" max="15" width="10.33203125" bestFit="1" customWidth="1"/>
    <col min="18" max="18" width="19" bestFit="1" customWidth="1"/>
    <col min="19" max="19" width="12" bestFit="1" customWidth="1"/>
    <col min="20" max="20" width="14.5" bestFit="1" customWidth="1"/>
    <col min="21" max="21" width="12.4140625" customWidth="1"/>
    <col min="22" max="22" width="19.6640625" bestFit="1" customWidth="1"/>
    <col min="23" max="23" width="12.58203125" bestFit="1" customWidth="1"/>
    <col min="24" max="24" width="12.25" customWidth="1"/>
    <col min="25" max="25" width="15.08203125" bestFit="1" customWidth="1"/>
    <col min="26" max="26" width="12" bestFit="1" customWidth="1"/>
    <col min="27" max="27" width="14.5" bestFit="1" customWidth="1"/>
    <col min="28" max="28" width="14.5" customWidth="1"/>
    <col min="29" max="31" width="14.9140625" customWidth="1"/>
    <col min="32" max="32" width="10.6640625" bestFit="1" customWidth="1"/>
    <col min="33" max="33" width="12" bestFit="1" customWidth="1"/>
    <col min="34" max="34" width="5.33203125" customWidth="1"/>
    <col min="35" max="35" width="16" bestFit="1" customWidth="1"/>
    <col min="36" max="36" width="12" bestFit="1" customWidth="1"/>
    <col min="37" max="37" width="6.08203125" customWidth="1"/>
    <col min="38" max="38" width="17.08203125" bestFit="1" customWidth="1"/>
    <col min="39" max="39" width="12" bestFit="1" customWidth="1"/>
    <col min="40" max="40" width="17.08203125" bestFit="1" customWidth="1"/>
    <col min="41" max="41" width="12" bestFit="1" customWidth="1"/>
    <col min="43" max="43" width="17.9140625" bestFit="1" customWidth="1"/>
  </cols>
  <sheetData>
    <row r="1" spans="1:39" x14ac:dyDescent="0.3">
      <c r="A1" t="s">
        <v>780</v>
      </c>
      <c r="B1" t="s">
        <v>782</v>
      </c>
      <c r="C1" t="s">
        <v>798</v>
      </c>
      <c r="E1" s="13" t="s">
        <v>777</v>
      </c>
      <c r="F1" t="s">
        <v>782</v>
      </c>
      <c r="H1" s="13" t="s">
        <v>778</v>
      </c>
      <c r="I1" t="s">
        <v>780</v>
      </c>
      <c r="J1" t="s">
        <v>782</v>
      </c>
      <c r="K1" t="s">
        <v>798</v>
      </c>
      <c r="M1" s="10" t="s">
        <v>778</v>
      </c>
      <c r="N1" s="10" t="s">
        <v>781</v>
      </c>
      <c r="O1" s="10" t="s">
        <v>11</v>
      </c>
      <c r="P1" s="10" t="s">
        <v>783</v>
      </c>
      <c r="R1" s="13" t="s">
        <v>6</v>
      </c>
      <c r="S1" t="s">
        <v>782</v>
      </c>
      <c r="T1" t="s">
        <v>797</v>
      </c>
      <c r="V1" s="10" t="s">
        <v>6</v>
      </c>
      <c r="W1" s="10" t="s">
        <v>782</v>
      </c>
      <c r="Y1" s="13" t="s">
        <v>7</v>
      </c>
      <c r="Z1" t="s">
        <v>782</v>
      </c>
      <c r="AA1" t="s">
        <v>797</v>
      </c>
      <c r="AC1">
        <v>0</v>
      </c>
      <c r="AD1">
        <f>MIN(AC1,COUNTA(Y:Y)-6)</f>
        <v>0</v>
      </c>
      <c r="AF1" s="13" t="s">
        <v>5</v>
      </c>
      <c r="AG1" t="s">
        <v>782</v>
      </c>
      <c r="AI1" s="13" t="s">
        <v>2</v>
      </c>
      <c r="AJ1" t="s">
        <v>782</v>
      </c>
      <c r="AL1" s="13" t="s">
        <v>4</v>
      </c>
      <c r="AM1" t="s">
        <v>782</v>
      </c>
    </row>
    <row r="2" spans="1:39" x14ac:dyDescent="0.3">
      <c r="A2" s="8">
        <v>522872283</v>
      </c>
      <c r="B2" s="8">
        <v>603396066.53999996</v>
      </c>
      <c r="C2" s="8">
        <v>80523783.540000007</v>
      </c>
      <c r="E2">
        <v>1</v>
      </c>
      <c r="F2" s="8">
        <v>13683760.32</v>
      </c>
      <c r="H2" t="s">
        <v>784</v>
      </c>
      <c r="I2" s="8">
        <v>37170811</v>
      </c>
      <c r="J2" s="8">
        <v>42881568.32</v>
      </c>
      <c r="K2" s="8">
        <v>5710757.3200000003</v>
      </c>
      <c r="M2" t="s">
        <v>784</v>
      </c>
      <c r="N2" s="8">
        <f>IF($N$14=TRUE,VLOOKUP(M2,H:K,3,0),NA())</f>
        <v>42881568.32</v>
      </c>
      <c r="O2" s="8">
        <f>IF($O$14=TRUE,VLOOKUP(M2,H:K,4,0),NA())</f>
        <v>5710757.3200000003</v>
      </c>
      <c r="P2" s="9">
        <f>IFERROR(IF($P$14=TRUE,O2/N2,""),"")</f>
        <v>0.13317510398369684</v>
      </c>
      <c r="R2" t="s">
        <v>756</v>
      </c>
      <c r="S2" s="8">
        <v>134325171.88</v>
      </c>
      <c r="T2">
        <v>559</v>
      </c>
      <c r="V2" t="s">
        <v>756</v>
      </c>
      <c r="W2" s="7">
        <f>VLOOKUP(V2,R1:S7,2,0)</f>
        <v>134325171.88</v>
      </c>
      <c r="Y2" t="s">
        <v>759</v>
      </c>
      <c r="Z2" s="8">
        <v>49302106.079999998</v>
      </c>
      <c r="AA2">
        <v>162</v>
      </c>
      <c r="AC2" s="10" t="s">
        <v>7</v>
      </c>
      <c r="AD2" s="10" t="s">
        <v>781</v>
      </c>
      <c r="AF2" t="s">
        <v>749</v>
      </c>
      <c r="AG2" s="8">
        <v>216947553.05000001</v>
      </c>
      <c r="AI2" t="s">
        <v>742</v>
      </c>
      <c r="AJ2" s="8">
        <v>259159932.40000001</v>
      </c>
      <c r="AL2" t="s">
        <v>747</v>
      </c>
      <c r="AM2" s="8">
        <v>173436192.40000001</v>
      </c>
    </row>
    <row r="3" spans="1:39" x14ac:dyDescent="0.3">
      <c r="E3">
        <v>2</v>
      </c>
      <c r="F3" s="8">
        <v>19900564.960000001</v>
      </c>
      <c r="H3" t="s">
        <v>785</v>
      </c>
      <c r="I3" s="8">
        <v>46355850</v>
      </c>
      <c r="J3" s="8">
        <v>53114220.960000001</v>
      </c>
      <c r="K3" s="8">
        <v>6758370.96</v>
      </c>
      <c r="M3" t="s">
        <v>785</v>
      </c>
      <c r="N3" s="8">
        <f t="shared" ref="N3:N13" si="0">IF($N$14=TRUE,VLOOKUP(M3,H:K,3,0),NA())</f>
        <v>53114220.960000001</v>
      </c>
      <c r="O3" s="8">
        <f t="shared" ref="O3:O13" si="1">IF($O$14=TRUE,VLOOKUP(M3,H:K,4,0),NA())</f>
        <v>6758370.96</v>
      </c>
      <c r="P3" s="9">
        <f t="shared" ref="P3:P13" si="2">IFERROR(IF($P$14=TRUE,O3/N3,""),"")</f>
        <v>0.12724221193208668</v>
      </c>
      <c r="R3" t="s">
        <v>755</v>
      </c>
      <c r="S3" s="8">
        <v>114413001.24000001</v>
      </c>
      <c r="T3">
        <v>622</v>
      </c>
      <c r="V3" t="s">
        <v>755</v>
      </c>
      <c r="W3" s="7">
        <f t="shared" ref="W3:W7" si="3">VLOOKUP(V3,R2:S8,2,0)</f>
        <v>114413001.24000001</v>
      </c>
      <c r="Y3" t="s">
        <v>775</v>
      </c>
      <c r="Z3" s="8">
        <v>9351145.2800000012</v>
      </c>
      <c r="AA3">
        <v>139</v>
      </c>
      <c r="AC3" t="str">
        <f t="shared" ref="AC3:AD7" ca="1" si="4">OFFSET(Y1,1+$AD$1,0)</f>
        <v>Backpack</v>
      </c>
      <c r="AD3" s="8">
        <f t="shared" ca="1" si="4"/>
        <v>49302106.079999998</v>
      </c>
      <c r="AE3" s="8"/>
      <c r="AF3" t="s">
        <v>750</v>
      </c>
      <c r="AG3" s="8">
        <v>188985110.15999997</v>
      </c>
      <c r="AI3" t="s">
        <v>743</v>
      </c>
      <c r="AJ3" s="8">
        <v>344236134.13999999</v>
      </c>
      <c r="AL3" t="s">
        <v>746</v>
      </c>
      <c r="AM3" s="8">
        <v>171163712.36999997</v>
      </c>
    </row>
    <row r="4" spans="1:39" x14ac:dyDescent="0.3">
      <c r="E4">
        <v>3</v>
      </c>
      <c r="F4" s="8">
        <v>20836199</v>
      </c>
      <c r="H4" t="s">
        <v>786</v>
      </c>
      <c r="I4" s="8">
        <v>39344096</v>
      </c>
      <c r="J4" s="8">
        <v>44883255.700000003</v>
      </c>
      <c r="K4" s="8">
        <v>5539159.7000000002</v>
      </c>
      <c r="M4" t="s">
        <v>786</v>
      </c>
      <c r="N4" s="8">
        <f t="shared" si="0"/>
        <v>44883255.700000003</v>
      </c>
      <c r="O4" s="8">
        <f t="shared" si="1"/>
        <v>5539159.7000000002</v>
      </c>
      <c r="P4" s="9">
        <f t="shared" si="2"/>
        <v>0.12341260930409734</v>
      </c>
      <c r="R4" t="s">
        <v>754</v>
      </c>
      <c r="S4" s="8">
        <v>38355740.82</v>
      </c>
      <c r="T4">
        <v>569</v>
      </c>
      <c r="V4" t="s">
        <v>754</v>
      </c>
      <c r="W4" s="7">
        <f t="shared" si="3"/>
        <v>38355740.82</v>
      </c>
      <c r="Y4" t="s">
        <v>766</v>
      </c>
      <c r="Z4" s="8">
        <v>52276211.269999996</v>
      </c>
      <c r="AA4">
        <v>278</v>
      </c>
      <c r="AC4" t="str">
        <f t="shared" ca="1" si="4"/>
        <v>Bottled juice</v>
      </c>
      <c r="AD4" s="8">
        <f t="shared" ca="1" si="4"/>
        <v>9351145.2800000012</v>
      </c>
      <c r="AE4" s="8"/>
      <c r="AF4" t="s">
        <v>751</v>
      </c>
      <c r="AG4" s="8">
        <v>197463403.32999998</v>
      </c>
      <c r="AL4" t="s">
        <v>748</v>
      </c>
      <c r="AM4" s="8">
        <v>258796161.76999995</v>
      </c>
    </row>
    <row r="5" spans="1:39" x14ac:dyDescent="0.3">
      <c r="E5">
        <v>4</v>
      </c>
      <c r="F5" s="8">
        <v>18576701.460000001</v>
      </c>
      <c r="H5" t="s">
        <v>787</v>
      </c>
      <c r="I5" s="8">
        <v>46562076</v>
      </c>
      <c r="J5" s="8">
        <v>53545934.460000001</v>
      </c>
      <c r="K5" s="8">
        <v>6983858.46</v>
      </c>
      <c r="M5" t="s">
        <v>787</v>
      </c>
      <c r="N5" s="8">
        <f t="shared" si="0"/>
        <v>53545934.460000001</v>
      </c>
      <c r="O5" s="8">
        <f t="shared" si="1"/>
        <v>6983858.46</v>
      </c>
      <c r="P5" s="9">
        <f t="shared" si="2"/>
        <v>0.13042742703868762</v>
      </c>
      <c r="R5" t="s">
        <v>752</v>
      </c>
      <c r="S5" s="8">
        <v>75471056.960000008</v>
      </c>
      <c r="T5">
        <v>537</v>
      </c>
      <c r="V5" t="s">
        <v>752</v>
      </c>
      <c r="W5" s="7">
        <f t="shared" si="3"/>
        <v>75471056.960000008</v>
      </c>
      <c r="Y5" t="s">
        <v>761</v>
      </c>
      <c r="Z5" s="8">
        <v>10553008.32</v>
      </c>
      <c r="AA5">
        <v>167</v>
      </c>
      <c r="AC5" t="str">
        <f t="shared" ca="1" si="4"/>
        <v>Candle</v>
      </c>
      <c r="AD5" s="8">
        <f t="shared" ca="1" si="4"/>
        <v>52276211.269999996</v>
      </c>
      <c r="AE5" s="8"/>
    </row>
    <row r="6" spans="1:39" x14ac:dyDescent="0.3">
      <c r="E6">
        <v>5</v>
      </c>
      <c r="F6" s="8">
        <v>24873674.079999998</v>
      </c>
      <c r="H6" t="s">
        <v>788</v>
      </c>
      <c r="I6" s="8">
        <v>49042115</v>
      </c>
      <c r="J6" s="8">
        <v>56328549.079999998</v>
      </c>
      <c r="K6" s="8">
        <v>7286434.0800000001</v>
      </c>
      <c r="M6" t="s">
        <v>788</v>
      </c>
      <c r="N6" s="8">
        <f t="shared" si="0"/>
        <v>56328549.079999998</v>
      </c>
      <c r="O6" s="8">
        <f t="shared" si="1"/>
        <v>7286434.0800000001</v>
      </c>
      <c r="P6" s="9">
        <f t="shared" si="2"/>
        <v>0.12935596955731138</v>
      </c>
      <c r="R6" t="s">
        <v>757</v>
      </c>
      <c r="S6" s="8">
        <v>113010364.42000002</v>
      </c>
      <c r="T6">
        <v>599</v>
      </c>
      <c r="V6" t="s">
        <v>757</v>
      </c>
      <c r="W6" s="7">
        <f t="shared" si="3"/>
        <v>113010364.42000002</v>
      </c>
      <c r="Y6" t="s">
        <v>770</v>
      </c>
      <c r="Z6" s="8">
        <v>29716309.960000001</v>
      </c>
      <c r="AA6">
        <v>218</v>
      </c>
      <c r="AC6" t="str">
        <f t="shared" ca="1" si="4"/>
        <v>Cookies</v>
      </c>
      <c r="AD6" s="8">
        <f t="shared" ca="1" si="4"/>
        <v>10553008.32</v>
      </c>
      <c r="AE6" s="8"/>
    </row>
    <row r="7" spans="1:39" x14ac:dyDescent="0.3">
      <c r="E7">
        <v>6</v>
      </c>
      <c r="F7" s="8">
        <v>18147167.439999998</v>
      </c>
      <c r="H7" t="s">
        <v>789</v>
      </c>
      <c r="I7" s="8">
        <v>40937225</v>
      </c>
      <c r="J7" s="8">
        <v>47375705.439999998</v>
      </c>
      <c r="K7" s="8">
        <v>6438480.4399999995</v>
      </c>
      <c r="M7" t="s">
        <v>789</v>
      </c>
      <c r="N7" s="8">
        <f t="shared" si="0"/>
        <v>47375705.439999998</v>
      </c>
      <c r="O7" s="8">
        <f t="shared" si="1"/>
        <v>6438480.4399999995</v>
      </c>
      <c r="P7" s="9">
        <f t="shared" si="2"/>
        <v>0.13590257665195413</v>
      </c>
      <c r="R7" t="s">
        <v>753</v>
      </c>
      <c r="S7" s="8">
        <v>127820731.21999998</v>
      </c>
      <c r="T7">
        <v>442</v>
      </c>
      <c r="V7" t="s">
        <v>753</v>
      </c>
      <c r="W7" s="7">
        <f t="shared" si="3"/>
        <v>127820731.21999998</v>
      </c>
      <c r="Y7" t="s">
        <v>769</v>
      </c>
      <c r="Z7" s="8">
        <v>41259674</v>
      </c>
      <c r="AA7">
        <v>164</v>
      </c>
      <c r="AC7" t="str">
        <f t="shared" ca="1" si="4"/>
        <v>Face cream</v>
      </c>
      <c r="AD7" s="8">
        <f t="shared" ca="1" si="4"/>
        <v>29716309.960000001</v>
      </c>
      <c r="AE7" s="8"/>
    </row>
    <row r="8" spans="1:39" x14ac:dyDescent="0.3">
      <c r="A8" s="10" t="s">
        <v>781</v>
      </c>
      <c r="B8" s="11">
        <f>GETPIVOTDATA("Sum of Sales",$A$1)</f>
        <v>603396066.53999996</v>
      </c>
      <c r="E8">
        <v>7</v>
      </c>
      <c r="F8" s="8">
        <v>22675662.57</v>
      </c>
      <c r="H8" t="s">
        <v>790</v>
      </c>
      <c r="I8" s="8">
        <v>44386087</v>
      </c>
      <c r="J8" s="8">
        <v>51750708.57</v>
      </c>
      <c r="K8" s="8">
        <v>7364621.5700000003</v>
      </c>
      <c r="M8" t="s">
        <v>790</v>
      </c>
      <c r="N8" s="8">
        <f t="shared" si="0"/>
        <v>51750708.57</v>
      </c>
      <c r="O8" s="8">
        <f t="shared" si="1"/>
        <v>7364621.5700000003</v>
      </c>
      <c r="P8" s="9">
        <f t="shared" si="2"/>
        <v>0.14230957939519476</v>
      </c>
      <c r="Y8" t="s">
        <v>767</v>
      </c>
      <c r="Z8" s="8">
        <v>18451587.219999999</v>
      </c>
      <c r="AA8">
        <v>263</v>
      </c>
    </row>
    <row r="9" spans="1:39" x14ac:dyDescent="0.3">
      <c r="A9" s="10" t="s">
        <v>11</v>
      </c>
      <c r="B9" s="11">
        <f>GETPIVOTDATA("Sum of Profit",$A$1)</f>
        <v>80523783.540000007</v>
      </c>
      <c r="E9">
        <v>8</v>
      </c>
      <c r="F9" s="8">
        <v>19176686.219999999</v>
      </c>
      <c r="H9" t="s">
        <v>791</v>
      </c>
      <c r="I9" s="8">
        <v>42529014</v>
      </c>
      <c r="J9" s="8">
        <v>49176412.519999996</v>
      </c>
      <c r="K9" s="8">
        <v>6647398.5200000005</v>
      </c>
      <c r="M9" t="s">
        <v>791</v>
      </c>
      <c r="N9" s="8">
        <f t="shared" si="0"/>
        <v>49176412.519999996</v>
      </c>
      <c r="O9" s="8">
        <f t="shared" si="1"/>
        <v>6647398.5200000005</v>
      </c>
      <c r="P9" s="9">
        <f t="shared" si="2"/>
        <v>0.13517453143407951</v>
      </c>
      <c r="R9" s="10" t="s">
        <v>796</v>
      </c>
      <c r="S9" t="str">
        <f>INDEX(R1:R7,MATCH(S10,S1:S7,0))</f>
        <v>Electronic accessories</v>
      </c>
      <c r="Y9" t="s">
        <v>772</v>
      </c>
      <c r="Z9" s="8">
        <v>18027141.640000001</v>
      </c>
      <c r="AA9">
        <v>119</v>
      </c>
    </row>
    <row r="10" spans="1:39" x14ac:dyDescent="0.3">
      <c r="A10" s="10" t="s">
        <v>783</v>
      </c>
      <c r="B10" s="12">
        <f>B9/GETPIVOTDATA("Sum of Sales",$A$1)</f>
        <v>0.13345095867419277</v>
      </c>
      <c r="E10">
        <v>9</v>
      </c>
      <c r="F10" s="8">
        <v>18559187.240000002</v>
      </c>
      <c r="H10" t="s">
        <v>792</v>
      </c>
      <c r="I10" s="8">
        <v>48419392</v>
      </c>
      <c r="J10" s="8">
        <v>56190365.240000002</v>
      </c>
      <c r="K10" s="8">
        <v>7770973.2400000002</v>
      </c>
      <c r="M10" t="s">
        <v>792</v>
      </c>
      <c r="N10" s="8">
        <f t="shared" si="0"/>
        <v>56190365.240000002</v>
      </c>
      <c r="O10" s="8">
        <f t="shared" si="1"/>
        <v>7770973.2400000002</v>
      </c>
      <c r="P10" s="9">
        <f t="shared" si="2"/>
        <v>0.13829725446361951</v>
      </c>
      <c r="R10" s="10" t="s">
        <v>781</v>
      </c>
      <c r="S10" s="8">
        <f>MAX(S2:S7)</f>
        <v>134325171.88</v>
      </c>
      <c r="Y10" t="s">
        <v>764</v>
      </c>
      <c r="Z10" s="8">
        <v>45406033.07</v>
      </c>
      <c r="AA10">
        <v>257</v>
      </c>
    </row>
    <row r="11" spans="1:39" x14ac:dyDescent="0.3">
      <c r="E11">
        <v>10</v>
      </c>
      <c r="F11" s="8">
        <v>22542311.869999997</v>
      </c>
      <c r="H11" t="s">
        <v>793</v>
      </c>
      <c r="I11" s="8">
        <v>42711983</v>
      </c>
      <c r="J11" s="8">
        <v>49433918.350000001</v>
      </c>
      <c r="K11" s="8">
        <v>6721935.3499999996</v>
      </c>
      <c r="M11" t="s">
        <v>793</v>
      </c>
      <c r="N11" s="8">
        <f t="shared" si="0"/>
        <v>49433918.350000001</v>
      </c>
      <c r="O11" s="8">
        <f t="shared" si="1"/>
        <v>6721935.3499999996</v>
      </c>
      <c r="P11" s="9">
        <f t="shared" si="2"/>
        <v>0.13597820230246829</v>
      </c>
      <c r="R11" s="10" t="s">
        <v>9</v>
      </c>
      <c r="S11">
        <f>INDEX(T1:T7,MATCH(S10,S1:S7,0))</f>
        <v>559</v>
      </c>
      <c r="Y11" t="s">
        <v>765</v>
      </c>
      <c r="Z11" s="8">
        <v>44226824.079999998</v>
      </c>
      <c r="AA11">
        <v>191</v>
      </c>
    </row>
    <row r="12" spans="1:39" x14ac:dyDescent="0.3">
      <c r="B12" s="15"/>
      <c r="C12" s="15"/>
      <c r="E12">
        <v>11</v>
      </c>
      <c r="F12" s="8">
        <v>24938912.039999999</v>
      </c>
      <c r="H12" t="s">
        <v>794</v>
      </c>
      <c r="I12" s="8">
        <v>47260318</v>
      </c>
      <c r="J12" s="8">
        <v>54750126.560000002</v>
      </c>
      <c r="K12" s="8">
        <v>7489808.5599999996</v>
      </c>
      <c r="M12" t="s">
        <v>794</v>
      </c>
      <c r="N12" s="8">
        <f t="shared" si="0"/>
        <v>54750126.560000002</v>
      </c>
      <c r="O12" s="8">
        <f t="shared" si="1"/>
        <v>7489808.5599999996</v>
      </c>
      <c r="P12" s="9">
        <f t="shared" si="2"/>
        <v>0.1367998401207714</v>
      </c>
      <c r="Y12" t="s">
        <v>763</v>
      </c>
      <c r="Z12" s="8">
        <v>48838673.799999997</v>
      </c>
      <c r="AA12">
        <v>204</v>
      </c>
    </row>
    <row r="13" spans="1:39" x14ac:dyDescent="0.3">
      <c r="E13">
        <v>12</v>
      </c>
      <c r="F13" s="8">
        <v>17394994.899999999</v>
      </c>
      <c r="H13" t="s">
        <v>795</v>
      </c>
      <c r="I13" s="8">
        <v>38153316</v>
      </c>
      <c r="J13" s="8">
        <v>43965301.339999996</v>
      </c>
      <c r="K13" s="8">
        <v>5811985.3399999999</v>
      </c>
      <c r="M13" t="s">
        <v>795</v>
      </c>
      <c r="N13" s="8">
        <f t="shared" si="0"/>
        <v>43965301.339999996</v>
      </c>
      <c r="O13" s="8">
        <f t="shared" si="1"/>
        <v>5811985.3399999999</v>
      </c>
      <c r="P13" s="9">
        <f t="shared" si="2"/>
        <v>0.13219482552965484</v>
      </c>
      <c r="Y13" t="s">
        <v>758</v>
      </c>
      <c r="Z13" s="8">
        <v>27727605.359999999</v>
      </c>
      <c r="AA13">
        <v>200</v>
      </c>
    </row>
    <row r="14" spans="1:39" x14ac:dyDescent="0.3">
      <c r="E14">
        <v>13</v>
      </c>
      <c r="F14" s="8">
        <v>16944491</v>
      </c>
      <c r="N14" t="b">
        <v>1</v>
      </c>
      <c r="O14" t="b">
        <v>1</v>
      </c>
      <c r="P14" t="b">
        <v>1</v>
      </c>
      <c r="S14" s="14"/>
      <c r="Y14" t="s">
        <v>760</v>
      </c>
      <c r="Z14" s="8">
        <v>39356054.109999999</v>
      </c>
      <c r="AA14">
        <v>138</v>
      </c>
    </row>
    <row r="15" spans="1:39" x14ac:dyDescent="0.3">
      <c r="E15">
        <v>14</v>
      </c>
      <c r="F15" s="8">
        <v>21637905</v>
      </c>
      <c r="Y15" t="s">
        <v>771</v>
      </c>
      <c r="Z15" s="8">
        <v>28598700.25</v>
      </c>
      <c r="AA15">
        <v>163</v>
      </c>
    </row>
    <row r="16" spans="1:39" x14ac:dyDescent="0.3">
      <c r="E16">
        <v>15</v>
      </c>
      <c r="F16" s="8">
        <v>16516527</v>
      </c>
      <c r="Y16" t="s">
        <v>762</v>
      </c>
      <c r="Z16" s="8">
        <v>27064163</v>
      </c>
      <c r="AA16">
        <v>155</v>
      </c>
    </row>
    <row r="17" spans="5:34" x14ac:dyDescent="0.3">
      <c r="E17">
        <v>16</v>
      </c>
      <c r="F17" s="8">
        <v>16103174</v>
      </c>
      <c r="Y17" t="s">
        <v>773</v>
      </c>
      <c r="Z17" s="8">
        <v>39162571.030000001</v>
      </c>
      <c r="AA17">
        <v>142</v>
      </c>
    </row>
    <row r="18" spans="5:34" x14ac:dyDescent="0.3">
      <c r="E18">
        <v>17</v>
      </c>
      <c r="F18" s="8">
        <v>21376806</v>
      </c>
      <c r="Y18" t="s">
        <v>774</v>
      </c>
      <c r="Z18" s="8">
        <v>32135452.899999999</v>
      </c>
      <c r="AA18">
        <v>158</v>
      </c>
    </row>
    <row r="19" spans="5:34" x14ac:dyDescent="0.3">
      <c r="E19">
        <v>18</v>
      </c>
      <c r="F19" s="8">
        <v>20135138</v>
      </c>
      <c r="Y19" t="s">
        <v>768</v>
      </c>
      <c r="Z19" s="8">
        <v>41942805.170000002</v>
      </c>
      <c r="AA19">
        <v>210</v>
      </c>
    </row>
    <row r="20" spans="5:34" x14ac:dyDescent="0.3">
      <c r="E20">
        <v>19</v>
      </c>
      <c r="F20" s="8">
        <v>15580764</v>
      </c>
    </row>
    <row r="21" spans="5:34" x14ac:dyDescent="0.3">
      <c r="E21">
        <v>20</v>
      </c>
      <c r="F21" s="8">
        <v>17070392.479999997</v>
      </c>
    </row>
    <row r="22" spans="5:34" x14ac:dyDescent="0.3">
      <c r="E22">
        <v>21</v>
      </c>
      <c r="F22" s="8">
        <v>21552913</v>
      </c>
    </row>
    <row r="23" spans="5:34" x14ac:dyDescent="0.3">
      <c r="E23">
        <v>22</v>
      </c>
      <c r="F23" s="8">
        <v>23964446</v>
      </c>
    </row>
    <row r="24" spans="5:34" x14ac:dyDescent="0.3">
      <c r="E24">
        <v>23</v>
      </c>
      <c r="F24" s="8">
        <v>20378645</v>
      </c>
      <c r="AH24" s="8"/>
    </row>
    <row r="25" spans="5:34" x14ac:dyDescent="0.3">
      <c r="E25">
        <v>24</v>
      </c>
      <c r="F25" s="8">
        <v>22401390.52</v>
      </c>
      <c r="AH25" s="8"/>
    </row>
    <row r="26" spans="5:34" x14ac:dyDescent="0.3">
      <c r="E26">
        <v>25</v>
      </c>
      <c r="F26" s="8">
        <v>17758913.439999998</v>
      </c>
      <c r="AH26" s="8"/>
    </row>
    <row r="27" spans="5:34" x14ac:dyDescent="0.3">
      <c r="E27">
        <v>26</v>
      </c>
      <c r="F27" s="8">
        <v>20659953</v>
      </c>
    </row>
    <row r="28" spans="5:34" x14ac:dyDescent="0.3">
      <c r="E28">
        <v>27</v>
      </c>
      <c r="F28" s="8">
        <v>22084102</v>
      </c>
    </row>
    <row r="29" spans="5:34" x14ac:dyDescent="0.3">
      <c r="E29">
        <v>28</v>
      </c>
      <c r="F29" s="8">
        <v>22675363</v>
      </c>
    </row>
    <row r="30" spans="5:34" x14ac:dyDescent="0.3">
      <c r="E30">
        <v>29</v>
      </c>
      <c r="F30" s="8">
        <v>19646450</v>
      </c>
    </row>
    <row r="31" spans="5:34" x14ac:dyDescent="0.3">
      <c r="E31">
        <v>30</v>
      </c>
      <c r="F31" s="8">
        <v>13984595</v>
      </c>
    </row>
    <row r="32" spans="5:34" x14ac:dyDescent="0.3">
      <c r="E32">
        <v>31</v>
      </c>
      <c r="F32" s="8">
        <v>11618276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69A4-7B8E-47B0-9007-EDB49B143191}">
  <dimension ref="A1:U39"/>
  <sheetViews>
    <sheetView tabSelected="1" zoomScale="68" zoomScaleNormal="68" workbookViewId="0">
      <selection activeCell="X17" sqref="X17"/>
    </sheetView>
  </sheetViews>
  <sheetFormatPr defaultRowHeight="14" x14ac:dyDescent="0.3"/>
  <cols>
    <col min="1" max="1" width="3" customWidth="1"/>
    <col min="21" max="21" width="3.5" customWidth="1"/>
  </cols>
  <sheetData>
    <row r="1" spans="1:21" x14ac:dyDescent="0.3">
      <c r="A1" s="16"/>
      <c r="B1" s="16"/>
      <c r="C1" s="16"/>
      <c r="D1" s="16"/>
      <c r="E1" s="16"/>
      <c r="F1" s="16"/>
      <c r="G1" s="16"/>
      <c r="H1" s="16"/>
      <c r="I1" s="16"/>
      <c r="J1" s="16"/>
      <c r="K1" s="16"/>
      <c r="L1" s="16"/>
      <c r="M1" s="16"/>
      <c r="N1" s="16"/>
      <c r="O1" s="16"/>
      <c r="P1" s="16"/>
      <c r="Q1" s="16"/>
      <c r="R1" s="16"/>
      <c r="S1" s="16"/>
      <c r="T1" s="16"/>
      <c r="U1" s="16"/>
    </row>
    <row r="2" spans="1:21" ht="17" customHeight="1" x14ac:dyDescent="0.5">
      <c r="A2" s="16"/>
      <c r="B2" s="18"/>
      <c r="C2" s="18"/>
      <c r="D2" s="18"/>
      <c r="E2" s="18"/>
      <c r="F2" s="18"/>
      <c r="G2" s="18"/>
      <c r="H2" s="18"/>
      <c r="I2" s="18"/>
      <c r="J2" s="18"/>
      <c r="K2" s="18"/>
      <c r="L2" s="18"/>
      <c r="M2" s="18"/>
      <c r="N2" s="18"/>
      <c r="O2" s="18"/>
      <c r="P2" s="18"/>
      <c r="Q2" s="18"/>
      <c r="R2" s="18"/>
      <c r="S2" s="18"/>
      <c r="T2" s="18"/>
      <c r="U2" s="16"/>
    </row>
    <row r="3" spans="1:21" x14ac:dyDescent="0.3">
      <c r="A3" s="16"/>
      <c r="B3" s="17"/>
      <c r="C3" s="17"/>
      <c r="D3" s="17"/>
      <c r="E3" s="17"/>
      <c r="F3" s="17"/>
      <c r="G3" s="17"/>
      <c r="H3" s="17"/>
      <c r="I3" s="17"/>
      <c r="J3" s="17"/>
      <c r="K3" s="17"/>
      <c r="L3" s="17"/>
      <c r="M3" s="17"/>
      <c r="N3" s="17"/>
      <c r="O3" s="17"/>
      <c r="P3" s="17"/>
      <c r="Q3" s="17"/>
      <c r="R3" s="17"/>
      <c r="S3" s="17"/>
      <c r="T3" s="17"/>
      <c r="U3" s="16"/>
    </row>
    <row r="4" spans="1:21" x14ac:dyDescent="0.3">
      <c r="A4" s="16"/>
      <c r="B4" s="17"/>
      <c r="C4" s="17"/>
      <c r="D4" s="17"/>
      <c r="E4" s="17"/>
      <c r="F4" s="17"/>
      <c r="G4" s="17"/>
      <c r="H4" s="17"/>
      <c r="I4" s="17"/>
      <c r="J4" s="17"/>
      <c r="K4" s="17"/>
      <c r="L4" s="17"/>
      <c r="M4" s="17"/>
      <c r="N4" s="17"/>
      <c r="O4" s="17"/>
      <c r="P4" s="17"/>
      <c r="Q4" s="17"/>
      <c r="R4" s="17"/>
      <c r="S4" s="17"/>
      <c r="T4" s="17"/>
      <c r="U4" s="16"/>
    </row>
    <row r="5" spans="1:21" x14ac:dyDescent="0.3">
      <c r="A5" s="16"/>
      <c r="B5" s="17"/>
      <c r="C5" s="17"/>
      <c r="D5" s="17"/>
      <c r="E5" s="17"/>
      <c r="F5" s="17"/>
      <c r="G5" s="17"/>
      <c r="H5" s="17"/>
      <c r="I5" s="17"/>
      <c r="J5" s="17"/>
      <c r="K5" s="17"/>
      <c r="L5" s="17"/>
      <c r="M5" s="17"/>
      <c r="N5" s="17"/>
      <c r="O5" s="17"/>
      <c r="P5" s="17"/>
      <c r="Q5" s="17"/>
      <c r="R5" s="17"/>
      <c r="S5" s="17"/>
      <c r="T5" s="17"/>
      <c r="U5" s="16"/>
    </row>
    <row r="6" spans="1:21" x14ac:dyDescent="0.3">
      <c r="A6" s="16"/>
      <c r="B6" s="17"/>
      <c r="C6" s="17"/>
      <c r="D6" s="17"/>
      <c r="E6" s="17"/>
      <c r="F6" s="17"/>
      <c r="G6" s="17"/>
      <c r="H6" s="17"/>
      <c r="I6" s="17"/>
      <c r="J6" s="17"/>
      <c r="K6" s="17"/>
      <c r="L6" s="17"/>
      <c r="M6" s="17"/>
      <c r="N6" s="17"/>
      <c r="O6" s="17"/>
      <c r="P6" s="17"/>
      <c r="Q6" s="17"/>
      <c r="R6" s="17"/>
      <c r="S6" s="17"/>
      <c r="T6" s="17"/>
      <c r="U6" s="16"/>
    </row>
    <row r="7" spans="1:21" x14ac:dyDescent="0.3">
      <c r="A7" s="16"/>
      <c r="B7" s="17"/>
      <c r="C7" s="17"/>
      <c r="D7" s="17"/>
      <c r="E7" s="17"/>
      <c r="F7" s="17"/>
      <c r="G7" s="17"/>
      <c r="H7" s="17"/>
      <c r="I7" s="17"/>
      <c r="J7" s="17"/>
      <c r="K7" s="17"/>
      <c r="L7" s="17"/>
      <c r="M7" s="17"/>
      <c r="N7" s="17"/>
      <c r="O7" s="17"/>
      <c r="P7" s="17"/>
      <c r="Q7" s="17"/>
      <c r="R7" s="17"/>
      <c r="S7" s="17"/>
      <c r="T7" s="17"/>
      <c r="U7" s="16"/>
    </row>
    <row r="8" spans="1:21" x14ac:dyDescent="0.3">
      <c r="A8" s="16"/>
      <c r="B8" s="17"/>
      <c r="C8" s="17"/>
      <c r="D8" s="17"/>
      <c r="E8" s="17"/>
      <c r="F8" s="17"/>
      <c r="G8" s="17"/>
      <c r="H8" s="17"/>
      <c r="I8" s="17"/>
      <c r="J8" s="17"/>
      <c r="K8" s="17"/>
      <c r="L8" s="17"/>
      <c r="M8" s="17"/>
      <c r="N8" s="17"/>
      <c r="O8" s="17"/>
      <c r="P8" s="17"/>
      <c r="Q8" s="17"/>
      <c r="R8" s="17"/>
      <c r="S8" s="17"/>
      <c r="T8" s="17"/>
      <c r="U8" s="16"/>
    </row>
    <row r="9" spans="1:21" x14ac:dyDescent="0.3">
      <c r="A9" s="16"/>
      <c r="B9" s="17"/>
      <c r="C9" s="17"/>
      <c r="D9" s="17"/>
      <c r="E9" s="17"/>
      <c r="F9" s="17"/>
      <c r="G9" s="17"/>
      <c r="H9" s="17"/>
      <c r="I9" s="17"/>
      <c r="J9" s="17"/>
      <c r="K9" s="17"/>
      <c r="L9" s="17"/>
      <c r="M9" s="17"/>
      <c r="N9" s="17"/>
      <c r="O9" s="17"/>
      <c r="P9" s="17"/>
      <c r="Q9" s="17"/>
      <c r="R9" s="17"/>
      <c r="S9" s="17"/>
      <c r="T9" s="17"/>
      <c r="U9" s="16"/>
    </row>
    <row r="10" spans="1:21" x14ac:dyDescent="0.3">
      <c r="A10" s="16"/>
      <c r="B10" s="17"/>
      <c r="C10" s="17"/>
      <c r="D10" s="17"/>
      <c r="E10" s="17"/>
      <c r="F10" s="17"/>
      <c r="G10" s="17"/>
      <c r="H10" s="17"/>
      <c r="I10" s="17"/>
      <c r="J10" s="17"/>
      <c r="K10" s="17"/>
      <c r="L10" s="17"/>
      <c r="M10" s="17"/>
      <c r="N10" s="17"/>
      <c r="O10" s="17"/>
      <c r="P10" s="17"/>
      <c r="Q10" s="17"/>
      <c r="R10" s="17"/>
      <c r="S10" s="17"/>
      <c r="T10" s="17"/>
      <c r="U10" s="16"/>
    </row>
    <row r="11" spans="1:21" x14ac:dyDescent="0.3">
      <c r="A11" s="16"/>
      <c r="B11" s="17"/>
      <c r="C11" s="17"/>
      <c r="D11" s="17"/>
      <c r="E11" s="17"/>
      <c r="F11" s="17"/>
      <c r="G11" s="17"/>
      <c r="H11" s="17"/>
      <c r="I11" s="17"/>
      <c r="J11" s="17"/>
      <c r="K11" s="17"/>
      <c r="L11" s="17"/>
      <c r="M11" s="17"/>
      <c r="N11" s="17"/>
      <c r="O11" s="17"/>
      <c r="P11" s="17"/>
      <c r="Q11" s="17"/>
      <c r="R11" s="17"/>
      <c r="S11" s="17"/>
      <c r="T11" s="17"/>
      <c r="U11" s="16"/>
    </row>
    <row r="12" spans="1:21" x14ac:dyDescent="0.3">
      <c r="A12" s="16"/>
      <c r="B12" s="17"/>
      <c r="C12" s="17"/>
      <c r="D12" s="17"/>
      <c r="E12" s="17"/>
      <c r="F12" s="17"/>
      <c r="G12" s="17"/>
      <c r="H12" s="17"/>
      <c r="I12" s="17"/>
      <c r="J12" s="17"/>
      <c r="K12" s="17"/>
      <c r="L12" s="17"/>
      <c r="M12" s="17"/>
      <c r="N12" s="17"/>
      <c r="O12" s="17"/>
      <c r="P12" s="17"/>
      <c r="Q12" s="17"/>
      <c r="R12" s="17"/>
      <c r="S12" s="17"/>
      <c r="T12" s="17"/>
      <c r="U12" s="16"/>
    </row>
    <row r="13" spans="1:21" x14ac:dyDescent="0.3">
      <c r="A13" s="16"/>
      <c r="B13" s="17"/>
      <c r="C13" s="17"/>
      <c r="D13" s="17"/>
      <c r="E13" s="17"/>
      <c r="F13" s="17"/>
      <c r="G13" s="17"/>
      <c r="H13" s="17"/>
      <c r="I13" s="17"/>
      <c r="J13" s="17"/>
      <c r="K13" s="17"/>
      <c r="L13" s="17"/>
      <c r="M13" s="17"/>
      <c r="N13" s="17"/>
      <c r="O13" s="17"/>
      <c r="P13" s="17"/>
      <c r="Q13" s="17"/>
      <c r="R13" s="17"/>
      <c r="S13" s="17"/>
      <c r="T13" s="17"/>
      <c r="U13" s="16"/>
    </row>
    <row r="14" spans="1:21" x14ac:dyDescent="0.3">
      <c r="A14" s="16"/>
      <c r="B14" s="17"/>
      <c r="C14" s="17"/>
      <c r="D14" s="17"/>
      <c r="E14" s="17"/>
      <c r="F14" s="17"/>
      <c r="G14" s="17"/>
      <c r="H14" s="17"/>
      <c r="I14" s="17"/>
      <c r="J14" s="17"/>
      <c r="K14" s="17"/>
      <c r="L14" s="17"/>
      <c r="M14" s="17"/>
      <c r="N14" s="17"/>
      <c r="O14" s="17"/>
      <c r="P14" s="17"/>
      <c r="Q14" s="17"/>
      <c r="R14" s="17"/>
      <c r="S14" s="17"/>
      <c r="T14" s="17"/>
      <c r="U14" s="16"/>
    </row>
    <row r="15" spans="1:21" x14ac:dyDescent="0.3">
      <c r="A15" s="16"/>
      <c r="B15" s="17"/>
      <c r="C15" s="17"/>
      <c r="D15" s="17"/>
      <c r="E15" s="17"/>
      <c r="F15" s="17"/>
      <c r="G15" s="17"/>
      <c r="H15" s="17"/>
      <c r="I15" s="17"/>
      <c r="J15" s="17"/>
      <c r="K15" s="17"/>
      <c r="L15" s="17"/>
      <c r="M15" s="17"/>
      <c r="N15" s="17"/>
      <c r="O15" s="17"/>
      <c r="P15" s="17"/>
      <c r="Q15" s="17"/>
      <c r="R15" s="17"/>
      <c r="S15" s="17"/>
      <c r="T15" s="17"/>
      <c r="U15" s="16"/>
    </row>
    <row r="16" spans="1:21" x14ac:dyDescent="0.3">
      <c r="A16" s="16"/>
      <c r="B16" s="17"/>
      <c r="C16" s="17"/>
      <c r="D16" s="17"/>
      <c r="E16" s="17"/>
      <c r="F16" s="17"/>
      <c r="G16" s="17"/>
      <c r="H16" s="17"/>
      <c r="I16" s="17"/>
      <c r="J16" s="17"/>
      <c r="K16" s="17"/>
      <c r="L16" s="17"/>
      <c r="M16" s="17"/>
      <c r="N16" s="17"/>
      <c r="O16" s="17"/>
      <c r="P16" s="17"/>
      <c r="Q16" s="17"/>
      <c r="R16" s="17"/>
      <c r="S16" s="17"/>
      <c r="T16" s="17"/>
      <c r="U16" s="16"/>
    </row>
    <row r="17" spans="1:21" x14ac:dyDescent="0.3">
      <c r="A17" s="16"/>
      <c r="B17" s="17"/>
      <c r="C17" s="17"/>
      <c r="D17" s="17"/>
      <c r="E17" s="17"/>
      <c r="F17" s="17"/>
      <c r="G17" s="17"/>
      <c r="H17" s="17"/>
      <c r="I17" s="17"/>
      <c r="J17" s="17"/>
      <c r="K17" s="17"/>
      <c r="L17" s="17"/>
      <c r="M17" s="17"/>
      <c r="N17" s="17"/>
      <c r="O17" s="17"/>
      <c r="P17" s="17"/>
      <c r="Q17" s="17"/>
      <c r="R17" s="17"/>
      <c r="S17" s="17"/>
      <c r="T17" s="17"/>
      <c r="U17" s="16"/>
    </row>
    <row r="18" spans="1:21" x14ac:dyDescent="0.3">
      <c r="A18" s="16"/>
      <c r="B18" s="17"/>
      <c r="C18" s="17"/>
      <c r="D18" s="17"/>
      <c r="E18" s="17"/>
      <c r="F18" s="17"/>
      <c r="G18" s="17"/>
      <c r="H18" s="17"/>
      <c r="I18" s="17"/>
      <c r="J18" s="17"/>
      <c r="K18" s="17"/>
      <c r="L18" s="17"/>
      <c r="M18" s="17"/>
      <c r="N18" s="17"/>
      <c r="O18" s="17"/>
      <c r="P18" s="17"/>
      <c r="Q18" s="17"/>
      <c r="R18" s="17"/>
      <c r="S18" s="17"/>
      <c r="T18" s="17"/>
      <c r="U18" s="16"/>
    </row>
    <row r="19" spans="1:21" x14ac:dyDescent="0.3">
      <c r="A19" s="16"/>
      <c r="B19" s="17"/>
      <c r="C19" s="17"/>
      <c r="D19" s="17"/>
      <c r="E19" s="17"/>
      <c r="F19" s="17"/>
      <c r="G19" s="17"/>
      <c r="H19" s="17"/>
      <c r="I19" s="17"/>
      <c r="J19" s="17"/>
      <c r="K19" s="17"/>
      <c r="L19" s="17"/>
      <c r="M19" s="17"/>
      <c r="N19" s="17"/>
      <c r="O19" s="17"/>
      <c r="P19" s="17"/>
      <c r="Q19" s="17"/>
      <c r="R19" s="17"/>
      <c r="S19" s="17"/>
      <c r="T19" s="17"/>
      <c r="U19" s="16"/>
    </row>
    <row r="20" spans="1:21" x14ac:dyDescent="0.3">
      <c r="A20" s="16"/>
      <c r="B20" s="17"/>
      <c r="C20" s="17"/>
      <c r="D20" s="17"/>
      <c r="E20" s="17"/>
      <c r="F20" s="17"/>
      <c r="G20" s="17"/>
      <c r="H20" s="17"/>
      <c r="I20" s="17"/>
      <c r="J20" s="17"/>
      <c r="K20" s="17"/>
      <c r="L20" s="17"/>
      <c r="M20" s="17"/>
      <c r="N20" s="17"/>
      <c r="O20" s="17"/>
      <c r="P20" s="17"/>
      <c r="Q20" s="17"/>
      <c r="R20" s="17"/>
      <c r="S20" s="17"/>
      <c r="T20" s="17"/>
      <c r="U20" s="16"/>
    </row>
    <row r="21" spans="1:21" x14ac:dyDescent="0.3">
      <c r="A21" s="16"/>
      <c r="B21" s="17"/>
      <c r="C21" s="17"/>
      <c r="D21" s="17"/>
      <c r="E21" s="17"/>
      <c r="F21" s="17"/>
      <c r="G21" s="17"/>
      <c r="H21" s="17"/>
      <c r="I21" s="17"/>
      <c r="J21" s="17"/>
      <c r="K21" s="17"/>
      <c r="L21" s="17"/>
      <c r="M21" s="17"/>
      <c r="N21" s="17"/>
      <c r="O21" s="17"/>
      <c r="P21" s="17"/>
      <c r="Q21" s="17"/>
      <c r="R21" s="17"/>
      <c r="S21" s="17"/>
      <c r="T21" s="17"/>
      <c r="U21" s="16"/>
    </row>
    <row r="22" spans="1:21" x14ac:dyDescent="0.3">
      <c r="A22" s="16"/>
      <c r="B22" s="17"/>
      <c r="C22" s="17"/>
      <c r="D22" s="17"/>
      <c r="E22" s="17"/>
      <c r="F22" s="17"/>
      <c r="G22" s="17"/>
      <c r="H22" s="17"/>
      <c r="I22" s="17"/>
      <c r="J22" s="17"/>
      <c r="K22" s="17"/>
      <c r="L22" s="17"/>
      <c r="M22" s="17"/>
      <c r="N22" s="17"/>
      <c r="O22" s="17"/>
      <c r="P22" s="17"/>
      <c r="Q22" s="17"/>
      <c r="R22" s="17"/>
      <c r="S22" s="17"/>
      <c r="T22" s="17"/>
      <c r="U22" s="16"/>
    </row>
    <row r="23" spans="1:21" x14ac:dyDescent="0.3">
      <c r="A23" s="16"/>
      <c r="B23" s="17"/>
      <c r="C23" s="17"/>
      <c r="D23" s="17"/>
      <c r="E23" s="17"/>
      <c r="F23" s="17"/>
      <c r="G23" s="17"/>
      <c r="H23" s="17"/>
      <c r="I23" s="17"/>
      <c r="J23" s="17"/>
      <c r="K23" s="17"/>
      <c r="L23" s="17"/>
      <c r="M23" s="17"/>
      <c r="N23" s="17"/>
      <c r="O23" s="17"/>
      <c r="P23" s="17"/>
      <c r="Q23" s="17"/>
      <c r="R23" s="17"/>
      <c r="S23" s="17"/>
      <c r="T23" s="17"/>
      <c r="U23" s="16"/>
    </row>
    <row r="24" spans="1:21" x14ac:dyDescent="0.3">
      <c r="A24" s="16"/>
      <c r="B24" s="17"/>
      <c r="C24" s="17"/>
      <c r="D24" s="17"/>
      <c r="E24" s="17"/>
      <c r="F24" s="17"/>
      <c r="G24" s="17"/>
      <c r="H24" s="17"/>
      <c r="I24" s="17"/>
      <c r="J24" s="17"/>
      <c r="K24" s="17"/>
      <c r="L24" s="17"/>
      <c r="M24" s="17"/>
      <c r="N24" s="17"/>
      <c r="O24" s="17"/>
      <c r="P24" s="17"/>
      <c r="Q24" s="17"/>
      <c r="R24" s="17"/>
      <c r="S24" s="17"/>
      <c r="T24" s="17"/>
      <c r="U24" s="16"/>
    </row>
    <row r="25" spans="1:21" x14ac:dyDescent="0.3">
      <c r="A25" s="16"/>
      <c r="B25" s="17"/>
      <c r="C25" s="17"/>
      <c r="D25" s="17"/>
      <c r="E25" s="17"/>
      <c r="F25" s="17"/>
      <c r="G25" s="17"/>
      <c r="H25" s="17"/>
      <c r="I25" s="17"/>
      <c r="J25" s="17"/>
      <c r="K25" s="17"/>
      <c r="L25" s="17"/>
      <c r="M25" s="17"/>
      <c r="N25" s="17"/>
      <c r="O25" s="17"/>
      <c r="P25" s="17"/>
      <c r="Q25" s="17"/>
      <c r="R25" s="17"/>
      <c r="S25" s="17"/>
      <c r="T25" s="17"/>
      <c r="U25" s="16"/>
    </row>
    <row r="26" spans="1:21" x14ac:dyDescent="0.3">
      <c r="A26" s="16"/>
      <c r="B26" s="17"/>
      <c r="C26" s="17"/>
      <c r="D26" s="17"/>
      <c r="E26" s="17"/>
      <c r="F26" s="17"/>
      <c r="G26" s="17"/>
      <c r="H26" s="17"/>
      <c r="I26" s="17"/>
      <c r="J26" s="17"/>
      <c r="K26" s="17"/>
      <c r="L26" s="17"/>
      <c r="M26" s="17"/>
      <c r="N26" s="17"/>
      <c r="O26" s="17"/>
      <c r="P26" s="17"/>
      <c r="Q26" s="17"/>
      <c r="R26" s="17"/>
      <c r="S26" s="17"/>
      <c r="T26" s="17"/>
      <c r="U26" s="16"/>
    </row>
    <row r="27" spans="1:21" x14ac:dyDescent="0.3">
      <c r="A27" s="16"/>
      <c r="B27" s="17"/>
      <c r="C27" s="17"/>
      <c r="D27" s="17"/>
      <c r="E27" s="17"/>
      <c r="F27" s="17"/>
      <c r="G27" s="17"/>
      <c r="H27" s="17"/>
      <c r="I27" s="17"/>
      <c r="J27" s="17"/>
      <c r="K27" s="17"/>
      <c r="L27" s="17"/>
      <c r="M27" s="17"/>
      <c r="N27" s="17"/>
      <c r="O27" s="17"/>
      <c r="P27" s="17"/>
      <c r="Q27" s="17"/>
      <c r="R27" s="17"/>
      <c r="S27" s="17"/>
      <c r="T27" s="17"/>
      <c r="U27" s="16"/>
    </row>
    <row r="28" spans="1:21" x14ac:dyDescent="0.3">
      <c r="A28" s="16"/>
      <c r="B28" s="17"/>
      <c r="C28" s="17"/>
      <c r="D28" s="17"/>
      <c r="E28" s="17"/>
      <c r="F28" s="17"/>
      <c r="G28" s="17"/>
      <c r="H28" s="17"/>
      <c r="I28" s="17"/>
      <c r="J28" s="17"/>
      <c r="K28" s="17"/>
      <c r="L28" s="17"/>
      <c r="M28" s="17"/>
      <c r="N28" s="17"/>
      <c r="O28" s="17"/>
      <c r="P28" s="17"/>
      <c r="Q28" s="17"/>
      <c r="R28" s="17"/>
      <c r="S28" s="17"/>
      <c r="T28" s="17"/>
      <c r="U28" s="16"/>
    </row>
    <row r="29" spans="1:21" x14ac:dyDescent="0.3">
      <c r="A29" s="16"/>
      <c r="B29" s="17"/>
      <c r="C29" s="17"/>
      <c r="D29" s="17"/>
      <c r="E29" s="17"/>
      <c r="F29" s="17"/>
      <c r="G29" s="17"/>
      <c r="H29" s="17"/>
      <c r="I29" s="17"/>
      <c r="J29" s="17"/>
      <c r="K29" s="17"/>
      <c r="L29" s="17"/>
      <c r="M29" s="17"/>
      <c r="N29" s="17"/>
      <c r="O29" s="17"/>
      <c r="P29" s="17"/>
      <c r="Q29" s="17"/>
      <c r="R29" s="17"/>
      <c r="S29" s="17"/>
      <c r="T29" s="17"/>
      <c r="U29" s="16"/>
    </row>
    <row r="30" spans="1:21" x14ac:dyDescent="0.3">
      <c r="A30" s="16"/>
      <c r="B30" s="17"/>
      <c r="C30" s="17"/>
      <c r="D30" s="17"/>
      <c r="E30" s="17"/>
      <c r="F30" s="17"/>
      <c r="G30" s="17"/>
      <c r="H30" s="17"/>
      <c r="I30" s="17"/>
      <c r="J30" s="17"/>
      <c r="K30" s="17"/>
      <c r="L30" s="17"/>
      <c r="M30" s="17"/>
      <c r="N30" s="17"/>
      <c r="O30" s="17"/>
      <c r="P30" s="17"/>
      <c r="Q30" s="17"/>
      <c r="R30" s="17"/>
      <c r="S30" s="17"/>
      <c r="T30" s="17"/>
      <c r="U30" s="16"/>
    </row>
    <row r="31" spans="1:21" x14ac:dyDescent="0.3">
      <c r="A31" s="16"/>
      <c r="B31" s="17"/>
      <c r="C31" s="17"/>
      <c r="D31" s="17"/>
      <c r="E31" s="17"/>
      <c r="F31" s="17"/>
      <c r="G31" s="17"/>
      <c r="H31" s="17"/>
      <c r="I31" s="17"/>
      <c r="J31" s="17"/>
      <c r="K31" s="17"/>
      <c r="L31" s="17"/>
      <c r="M31" s="17"/>
      <c r="N31" s="17"/>
      <c r="O31" s="17"/>
      <c r="P31" s="17"/>
      <c r="Q31" s="17"/>
      <c r="R31" s="17"/>
      <c r="S31" s="17"/>
      <c r="T31" s="17"/>
      <c r="U31" s="16"/>
    </row>
    <row r="32" spans="1:21" x14ac:dyDescent="0.3">
      <c r="A32" s="16"/>
      <c r="B32" s="17"/>
      <c r="C32" s="17"/>
      <c r="D32" s="17"/>
      <c r="E32" s="17"/>
      <c r="F32" s="17"/>
      <c r="G32" s="17"/>
      <c r="H32" s="17"/>
      <c r="I32" s="17"/>
      <c r="J32" s="17"/>
      <c r="K32" s="17"/>
      <c r="L32" s="17"/>
      <c r="M32" s="17"/>
      <c r="N32" s="17"/>
      <c r="O32" s="17"/>
      <c r="P32" s="17"/>
      <c r="Q32" s="17"/>
      <c r="R32" s="17"/>
      <c r="S32" s="17"/>
      <c r="T32" s="17"/>
      <c r="U32" s="16"/>
    </row>
    <row r="33" spans="1:21" x14ac:dyDescent="0.3">
      <c r="A33" s="16"/>
      <c r="B33" s="17"/>
      <c r="C33" s="17"/>
      <c r="D33" s="17"/>
      <c r="E33" s="17"/>
      <c r="F33" s="17"/>
      <c r="G33" s="17"/>
      <c r="H33" s="17"/>
      <c r="I33" s="17"/>
      <c r="J33" s="17"/>
      <c r="K33" s="17"/>
      <c r="L33" s="17"/>
      <c r="M33" s="17"/>
      <c r="N33" s="17"/>
      <c r="O33" s="17"/>
      <c r="P33" s="17"/>
      <c r="Q33" s="17"/>
      <c r="R33" s="17"/>
      <c r="S33" s="17"/>
      <c r="T33" s="17"/>
      <c r="U33" s="16"/>
    </row>
    <row r="34" spans="1:21" x14ac:dyDescent="0.3">
      <c r="A34" s="16"/>
      <c r="B34" s="17"/>
      <c r="C34" s="17"/>
      <c r="D34" s="17"/>
      <c r="E34" s="17"/>
      <c r="F34" s="17"/>
      <c r="G34" s="17"/>
      <c r="H34" s="17"/>
      <c r="I34" s="17"/>
      <c r="J34" s="17"/>
      <c r="K34" s="17"/>
      <c r="L34" s="17"/>
      <c r="M34" s="17"/>
      <c r="N34" s="17"/>
      <c r="O34" s="17"/>
      <c r="P34" s="17"/>
      <c r="Q34" s="17"/>
      <c r="R34" s="17"/>
      <c r="S34" s="17"/>
      <c r="T34" s="17"/>
      <c r="U34" s="16"/>
    </row>
    <row r="35" spans="1:21" x14ac:dyDescent="0.3">
      <c r="A35" s="16"/>
      <c r="B35" s="17"/>
      <c r="C35" s="17"/>
      <c r="D35" s="17"/>
      <c r="E35" s="17"/>
      <c r="F35" s="17"/>
      <c r="G35" s="17"/>
      <c r="H35" s="17"/>
      <c r="I35" s="17"/>
      <c r="J35" s="17"/>
      <c r="K35" s="17"/>
      <c r="L35" s="17"/>
      <c r="M35" s="17"/>
      <c r="N35" s="17"/>
      <c r="O35" s="17"/>
      <c r="P35" s="17"/>
      <c r="Q35" s="17"/>
      <c r="R35" s="17"/>
      <c r="S35" s="17"/>
      <c r="T35" s="17"/>
      <c r="U35" s="16"/>
    </row>
    <row r="36" spans="1:21" x14ac:dyDescent="0.3">
      <c r="A36" s="16"/>
      <c r="B36" s="17"/>
      <c r="C36" s="17"/>
      <c r="D36" s="17"/>
      <c r="E36" s="17"/>
      <c r="F36" s="17"/>
      <c r="G36" s="17"/>
      <c r="H36" s="17"/>
      <c r="I36" s="17"/>
      <c r="J36" s="17"/>
      <c r="K36" s="17"/>
      <c r="L36" s="17"/>
      <c r="M36" s="17"/>
      <c r="N36" s="17"/>
      <c r="O36" s="17"/>
      <c r="P36" s="17"/>
      <c r="Q36" s="17"/>
      <c r="R36" s="17"/>
      <c r="S36" s="17"/>
      <c r="T36" s="17"/>
      <c r="U36" s="16"/>
    </row>
    <row r="37" spans="1:21" x14ac:dyDescent="0.3">
      <c r="A37" s="16"/>
      <c r="B37" s="17"/>
      <c r="C37" s="17"/>
      <c r="D37" s="17"/>
      <c r="E37" s="17"/>
      <c r="F37" s="17"/>
      <c r="G37" s="17"/>
      <c r="H37" s="17"/>
      <c r="I37" s="17"/>
      <c r="J37" s="17"/>
      <c r="K37" s="17"/>
      <c r="L37" s="17"/>
      <c r="M37" s="17"/>
      <c r="N37" s="17"/>
      <c r="O37" s="17"/>
      <c r="P37" s="17"/>
      <c r="Q37" s="17"/>
      <c r="R37" s="17"/>
      <c r="S37" s="17"/>
      <c r="T37" s="17"/>
      <c r="U37" s="16"/>
    </row>
    <row r="38" spans="1:21" x14ac:dyDescent="0.3">
      <c r="A38" s="16"/>
      <c r="B38" s="16"/>
      <c r="C38" s="16"/>
      <c r="D38" s="16"/>
      <c r="E38" s="16"/>
      <c r="F38" s="16"/>
      <c r="G38" s="16"/>
      <c r="H38" s="16"/>
      <c r="I38" s="16"/>
      <c r="J38" s="16"/>
      <c r="K38" s="16"/>
      <c r="L38" s="16"/>
      <c r="M38" s="16"/>
      <c r="N38" s="16"/>
      <c r="O38" s="16"/>
      <c r="P38" s="16"/>
      <c r="Q38" s="16"/>
      <c r="R38" s="16"/>
      <c r="S38" s="16"/>
      <c r="T38" s="16"/>
      <c r="U38" s="16"/>
    </row>
    <row r="39" spans="1:21" x14ac:dyDescent="0.3">
      <c r="A39" s="16"/>
      <c r="B39" s="16"/>
      <c r="C39" s="16"/>
      <c r="D39" s="16"/>
      <c r="E39" s="16"/>
      <c r="F39" s="16"/>
      <c r="G39" s="16"/>
      <c r="H39" s="16"/>
      <c r="I39" s="16"/>
      <c r="J39" s="16"/>
      <c r="K39" s="16"/>
      <c r="L39" s="16"/>
      <c r="M39" s="16"/>
      <c r="N39" s="16"/>
      <c r="O39" s="16"/>
      <c r="P39" s="16"/>
      <c r="Q39" s="16"/>
      <c r="R39" s="16"/>
      <c r="S39" s="16"/>
      <c r="T39" s="16"/>
      <c r="U39" s="16"/>
    </row>
  </sheetData>
  <mergeCells count="1">
    <mergeCell ref="B2:T2"/>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Scroll Bar 1">
              <controlPr defaultSize="0" autoPict="0">
                <anchor moveWithCells="1">
                  <from>
                    <xdr:col>6</xdr:col>
                    <xdr:colOff>393700</xdr:colOff>
                    <xdr:row>15</xdr:row>
                    <xdr:rowOff>133350</xdr:rowOff>
                  </from>
                  <to>
                    <xdr:col>6</xdr:col>
                    <xdr:colOff>590550</xdr:colOff>
                    <xdr:row>24</xdr:row>
                    <xdr:rowOff>38100</xdr:rowOff>
                  </to>
                </anchor>
              </controlPr>
            </control>
          </mc:Choice>
        </mc:AlternateContent>
        <mc:AlternateContent xmlns:mc="http://schemas.openxmlformats.org/markup-compatibility/2006">
          <mc:Choice Requires="x14">
            <control shapeId="5128" r:id="rId5" name="Check Box 8">
              <controlPr defaultSize="0" autoFill="0" autoLine="0" autoPict="0">
                <anchor moveWithCells="1">
                  <from>
                    <xdr:col>17</xdr:col>
                    <xdr:colOff>596900</xdr:colOff>
                    <xdr:row>17</xdr:row>
                    <xdr:rowOff>57150</xdr:rowOff>
                  </from>
                  <to>
                    <xdr:col>18</xdr:col>
                    <xdr:colOff>654050</xdr:colOff>
                    <xdr:row>19</xdr:row>
                    <xdr:rowOff>158750</xdr:rowOff>
                  </to>
                </anchor>
              </controlPr>
            </control>
          </mc:Choice>
        </mc:AlternateContent>
        <mc:AlternateContent xmlns:mc="http://schemas.openxmlformats.org/markup-compatibility/2006">
          <mc:Choice Requires="x14">
            <control shapeId="5129" r:id="rId6" name="Check Box 9">
              <controlPr defaultSize="0" autoFill="0" autoLine="0" autoPict="0">
                <anchor moveWithCells="1">
                  <from>
                    <xdr:col>16</xdr:col>
                    <xdr:colOff>539750</xdr:colOff>
                    <xdr:row>17</xdr:row>
                    <xdr:rowOff>50800</xdr:rowOff>
                  </from>
                  <to>
                    <xdr:col>17</xdr:col>
                    <xdr:colOff>596900</xdr:colOff>
                    <xdr:row>19</xdr:row>
                    <xdr:rowOff>152400</xdr:rowOff>
                  </to>
                </anchor>
              </controlPr>
            </control>
          </mc:Choice>
        </mc:AlternateContent>
        <mc:AlternateContent xmlns:mc="http://schemas.openxmlformats.org/markup-compatibility/2006">
          <mc:Choice Requires="x14">
            <control shapeId="5130" r:id="rId7" name="Check Box 10">
              <controlPr defaultSize="0" autoFill="0" autoLine="0" autoPict="0">
                <anchor moveWithCells="1">
                  <from>
                    <xdr:col>15</xdr:col>
                    <xdr:colOff>393700</xdr:colOff>
                    <xdr:row>17</xdr:row>
                    <xdr:rowOff>50800</xdr:rowOff>
                  </from>
                  <to>
                    <xdr:col>16</xdr:col>
                    <xdr:colOff>450850</xdr:colOff>
                    <xdr:row>19</xdr:row>
                    <xdr:rowOff>152400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q 1 m Z 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q 1 m 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Z m V r m p g l Z T A E A A M 8 C A A A T A B w A R m 9 y b X V s Y X M v U 2 V j d G l v b j E u b S C i G A A o o B Q A A A A A A A A A A A A A A A A A A A A A A A A A A A B 9 k l F r w j A Q x 9 8 L / Q 6 h Y 6 B Q B G H s R X x q Z Q j b c O r Y g / g Q 2 3 M G 0 z t J L q K U f v e l F j d o y / K S c L / k f / / L n Y W M F a F Y N f t 4 E g Z h Y A / S Q C 7 W c q d h L K Z C A 4 e B 8 G t F z m T g I 7 N L B n q U O G M A + Y v M c U d 0 H A z L z b s s Y B o 1 L 6 N t t U k I 2 V / Z x o 3 A Q 5 Q c J H 7 X 4 t c T R F 7 p d n W 0 N h L t n k y R k H Y F 1 t A O m m x x W U a p Z I h i w T 4 s c n 9 m V U A V i z K a 4 5 m U d z R P 7 5 j h w j e 0 k h q s q N M h 6 A 5 N n G U q w D Q + 2 v Q F M A f T C S / k t f D F i D f g A + V d T c X X r g 0 m 0 + t v V p w 0 X a G X L Q z l L m P x q r B r 7 g 7 r r + 7 A R 5 E q m 5 F D 9 m i O / P w 0 q i t s / J H t i X 4 4 i d w 4 b 5 F P V C w W x v 9 v l y 3 h D O h 6 g H e 3 V 6 0 0 1 f C 3 / U s o 6 O z b n 7 q T V p l v p f 0 b A u + c F W Y 8 a E 1 J L X u b g G o Y B g r / k Z r 8 A F B L A Q I t A B Q A A g A I A K t Z m V p 3 e n b s p A A A A P Y A A A A S A A A A A A A A A A A A A A A A A A A A A A B D b 2 5 m a W c v U G F j a 2 F n Z S 5 4 b W x Q S w E C L Q A U A A I A C A C r W Z l a D 8 r p q 6 Q A A A D p A A A A E w A A A A A A A A A A A A A A A A D w A A A A W 0 N v b n R l b n R f V H l w Z X N d L n h t b F B L A Q I t A B Q A A g A I A K t Z m V r m p g l Z T A E A A M 8 C A A A T A A A A A A A A A A A A A A A A A O E B A A B G b 3 J t d W x h c y 9 T Z W N 0 a W 9 u M S 5 t U E s F B g A A A A A D A A M A w g A A A H 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Y S A A A A A A A A 5 B 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O W E 4 M z N h N C 1 m M 2 V l L T Q w N m E t O W E z N C 0 1 N T l h Y 2 U 2 M G Q 5 Z 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c z M S I g L z 4 8 R W 5 0 c n k g V H l w Z T 0 i R m l s b E V y c m 9 y Q 2 9 k Z S I g V m F s d W U 9 I n N V b m t u b 3 d u I i A v P j x F b n R y e S B U e X B l P S J G a W x s R X J y b 3 J D b 3 V u d C I g V m F s d W U 9 I m w w I i A v P j x F b n R y e S B U e X B l P S J G a W x s T G F z d F V w Z G F 0 Z W Q i I F Z h b H V l P S J k M j A y N S 0 w N C 0 y N V Q w N D o x M z o y M i 4 w O D E 0 N z k 0 W i I g L z 4 8 R W 5 0 c n k g V H l w Z T 0 i R m l s b E N v b H V t b l R 5 c G V z I i B W Y W x 1 Z T 0 i c 0 J 3 W U d C Z 1 l H Q m d Z R 0 J n W U R B d 0 1 E Q X d N P S I g L z 4 8 R W 5 0 c n k g V H l w Z T 0 i R m l s b E N v b H V t b k 5 h b W V z I i B W Y W x 1 Z T 0 i c 1 s m c X V v d D t E Y X R l J n F 1 b 3 Q 7 L C Z x d W 9 0 O 0 l u d m 9 p Y 2 U g S U Q m c X V v d D s s J n F 1 b 3 Q 7 U 2 F s Z X M g Q 2 h h b m 5 l b C Z x d W 9 0 O y w m c X V v d D t D d X N 0 b 2 1 l c i B U e X B l J n F 1 b 3 Q 7 L C Z x d W 9 0 O 0 d l b m R l c i Z x d W 9 0 O y w m c X V v d D t Q Y X l t Z W 5 0 I E 1 l d G h v Z C Z x d W 9 0 O y w m c X V v d D t D a X R 5 J n F 1 b 3 Q 7 L C Z x d W 9 0 O 1 N 0 b 3 J l I E l E J n F 1 b 3 Q 7 L C Z x d W 9 0 O 0 V t c G x v e W V l I E l E J n F 1 b 3 Q 7 L C Z x d W 9 0 O 1 B y b 2 R 1 Y 3 Q g T G l u Z S Z x d W 9 0 O y w m c X V v d D t Q c m 9 k d W N 0 I E 5 h b W U m c X V v d D s s J n F 1 b 3 Q 7 J S B E a X N j b 3 V u d C Z x d W 9 0 O y w m c X V v d D t D b 3 N 0 J n F 1 b 3 Q 7 L C Z x d W 9 0 O 1 F 1 Y W 5 0 a X R 5 J n F 1 b 3 Q 7 L C Z x d W 9 0 O 1 V u a X Q g U H J p Y 2 U m c X V v d D s s J n F 1 b 3 Q 7 U m V 2 Z W 5 1 Z S Z x d W 9 0 O y w m c X V v d D t Q c m 9 m a X Q 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V G F i b G U x L 0 F 1 d G 9 S Z W 1 v d m V k Q 2 9 s d W 1 u c z E u e 0 R h d G U s M H 0 m c X V v d D s s J n F 1 b 3 Q 7 U 2 V j d G l v b j E v V G F i b G U x L 0 F 1 d G 9 S Z W 1 v d m V k Q 2 9 s d W 1 u c z E u e 0 l u d m 9 p Y 2 U g S U Q s M X 0 m c X V v d D s s J n F 1 b 3 Q 7 U 2 V j d G l v b j E v V G F i b G U x L 0 F 1 d G 9 S Z W 1 v d m V k Q 2 9 s d W 1 u c z E u e 1 N h b G V z I E N o Y W 5 u Z W w s M n 0 m c X V v d D s s J n F 1 b 3 Q 7 U 2 V j d G l v b j E v V G F i b G U x L 0 F 1 d G 9 S Z W 1 v d m V k Q 2 9 s d W 1 u c z E u e 0 N 1 c 3 R v b W V y I F R 5 c G U s M 3 0 m c X V v d D s s J n F 1 b 3 Q 7 U 2 V j d G l v b j E v V G F i b G U x L 0 F 1 d G 9 S Z W 1 v d m V k Q 2 9 s d W 1 u c z E u e 0 d l b m R l c i w 0 f S Z x d W 9 0 O y w m c X V v d D t T Z W N 0 a W 9 u M S 9 U Y W J s Z T E v Q X V 0 b 1 J l b W 9 2 Z W R D b 2 x 1 b W 5 z M S 5 7 U G F 5 b W V u d C B N Z X R o b 2 Q s N X 0 m c X V v d D s s J n F 1 b 3 Q 7 U 2 V j d G l v b j E v V G F i b G U x L 0 F 1 d G 9 S Z W 1 v d m V k Q 2 9 s d W 1 u c z E u e 0 N p d H k s N n 0 m c X V v d D s s J n F 1 b 3 Q 7 U 2 V j d G l v b j E v V G F i b G U x L 0 F 1 d G 9 S Z W 1 v d m V k Q 2 9 s d W 1 u c z E u e 1 N 0 b 3 J l I E l E L D d 9 J n F 1 b 3 Q 7 L C Z x d W 9 0 O 1 N l Y 3 R p b 2 4 x L 1 R h Y m x l M S 9 B d X R v U m V t b 3 Z l Z E N v b H V t b n M x L n t F b X B s b 3 l l Z S B J R C w 4 f S Z x d W 9 0 O y w m c X V v d D t T Z W N 0 a W 9 u M S 9 U Y W J s Z T E v Q X V 0 b 1 J l b W 9 2 Z W R D b 2 x 1 b W 5 z M S 5 7 U H J v Z H V j d C B M a W 5 l L D l 9 J n F 1 b 3 Q 7 L C Z x d W 9 0 O 1 N l Y 3 R p b 2 4 x L 1 R h Y m x l M S 9 B d X R v U m V t b 3 Z l Z E N v b H V t b n M x L n t Q c m 9 k d W N 0 I E 5 h b W U s M T B 9 J n F 1 b 3 Q 7 L C Z x d W 9 0 O 1 N l Y 3 R p b 2 4 x L 1 R h Y m x l M S 9 B d X R v U m V t b 3 Z l Z E N v b H V t b n M x L n s l I E R p c 2 N v d W 5 0 L D E x f S Z x d W 9 0 O y w m c X V v d D t T Z W N 0 a W 9 u M S 9 U Y W J s Z T E v Q X V 0 b 1 J l b W 9 2 Z W R D b 2 x 1 b W 5 z M S 5 7 Q 2 9 z d C w x M n 0 m c X V v d D s s J n F 1 b 3 Q 7 U 2 V j d G l v b j E v V G F i b G U x L 0 F 1 d G 9 S Z W 1 v d m V k Q 2 9 s d W 1 u c z E u e 1 F 1 Y W 5 0 a X R 5 L D E z f S Z x d W 9 0 O y w m c X V v d D t T Z W N 0 a W 9 u M S 9 U Y W J s Z T E v Q X V 0 b 1 J l b W 9 2 Z W R D b 2 x 1 b W 5 z M S 5 7 V W 5 p d C B Q c m l j Z S w x N H 0 m c X V v d D s s J n F 1 b 3 Q 7 U 2 V j d G l v b j E v V G F i b G U x L 0 F 1 d G 9 S Z W 1 v d m V k Q 2 9 s d W 1 u c z E u e 1 J l d m V u d W U s M T V 9 J n F 1 b 3 Q 7 L C Z x d W 9 0 O 1 N l Y 3 R p b 2 4 x L 1 R h Y m x l M S 9 B d X R v U m V t b 3 Z l Z E N v b H V t b n M x L n t Q c m 9 m a X Q s M T Z 9 J n F 1 b 3 Q 7 X S w m c X V v d D t D b 2 x 1 b W 5 D b 3 V u d C Z x d W 9 0 O z o x N y w m c X V v d D t L Z X l D b 2 x 1 b W 5 O Y W 1 l c y Z x d W 9 0 O z p b X S w m c X V v d D t D b 2 x 1 b W 5 J Z G V u d G l 0 a W V z J n F 1 b 3 Q 7 O l s m c X V v d D t T Z W N 0 a W 9 u M S 9 U Y W J s Z T E v Q X V 0 b 1 J l b W 9 2 Z W R D b 2 x 1 b W 5 z M S 5 7 R G F 0 Z S w w f S Z x d W 9 0 O y w m c X V v d D t T Z W N 0 a W 9 u M S 9 U Y W J s Z T E v Q X V 0 b 1 J l b W 9 2 Z W R D b 2 x 1 b W 5 z M S 5 7 S W 5 2 b 2 l j Z S B J R C w x f S Z x d W 9 0 O y w m c X V v d D t T Z W N 0 a W 9 u M S 9 U Y W J s Z T E v Q X V 0 b 1 J l b W 9 2 Z W R D b 2 x 1 b W 5 z M S 5 7 U 2 F s Z X M g Q 2 h h b m 5 l b C w y f S Z x d W 9 0 O y w m c X V v d D t T Z W N 0 a W 9 u M S 9 U Y W J s Z T E v Q X V 0 b 1 J l b W 9 2 Z W R D b 2 x 1 b W 5 z M S 5 7 Q 3 V z d G 9 t Z X I g V H l w Z S w z f S Z x d W 9 0 O y w m c X V v d D t T Z W N 0 a W 9 u M S 9 U Y W J s Z T E v Q X V 0 b 1 J l b W 9 2 Z W R D b 2 x 1 b W 5 z M S 5 7 R 2 V u Z G V y L D R 9 J n F 1 b 3 Q 7 L C Z x d W 9 0 O 1 N l Y 3 R p b 2 4 x L 1 R h Y m x l M S 9 B d X R v U m V t b 3 Z l Z E N v b H V t b n M x L n t Q Y X l t Z W 5 0 I E 1 l d G h v Z C w 1 f S Z x d W 9 0 O y w m c X V v d D t T Z W N 0 a W 9 u M S 9 U Y W J s Z T E v Q X V 0 b 1 J l b W 9 2 Z W R D b 2 x 1 b W 5 z M S 5 7 Q 2 l 0 e S w 2 f S Z x d W 9 0 O y w m c X V v d D t T Z W N 0 a W 9 u M S 9 U Y W J s Z T E v Q X V 0 b 1 J l b W 9 2 Z W R D b 2 x 1 b W 5 z M S 5 7 U 3 R v c m U g S U Q s N 3 0 m c X V v d D s s J n F 1 b 3 Q 7 U 2 V j d G l v b j E v V G F i b G U x L 0 F 1 d G 9 S Z W 1 v d m V k Q 2 9 s d W 1 u c z E u e 0 V t c G x v e W V l I E l E L D h 9 J n F 1 b 3 Q 7 L C Z x d W 9 0 O 1 N l Y 3 R p b 2 4 x L 1 R h Y m x l M S 9 B d X R v U m V t b 3 Z l Z E N v b H V t b n M x L n t Q c m 9 k d W N 0 I E x p b m U s O X 0 m c X V v d D s s J n F 1 b 3 Q 7 U 2 V j d G l v b j E v V G F i b G U x L 0 F 1 d G 9 S Z W 1 v d m V k Q 2 9 s d W 1 u c z E u e 1 B y b 2 R 1 Y 3 Q g T m F t Z S w x M H 0 m c X V v d D s s J n F 1 b 3 Q 7 U 2 V j d G l v b j E v V G F i b G U x L 0 F 1 d G 9 S Z W 1 v d m V k Q 2 9 s d W 1 u c z E u e y U g R G l z Y 2 9 1 b n Q s M T F 9 J n F 1 b 3 Q 7 L C Z x d W 9 0 O 1 N l Y 3 R p b 2 4 x L 1 R h Y m x l M S 9 B d X R v U m V t b 3 Z l Z E N v b H V t b n M x L n t D b 3 N 0 L D E y f S Z x d W 9 0 O y w m c X V v d D t T Z W N 0 a W 9 u M S 9 U Y W J s Z T E v Q X V 0 b 1 J l b W 9 2 Z W R D b 2 x 1 b W 5 z M S 5 7 U X V h b n R p d H k s M T N 9 J n F 1 b 3 Q 7 L C Z x d W 9 0 O 1 N l Y 3 R p b 2 4 x L 1 R h Y m x l M S 9 B d X R v U m V t b 3 Z l Z E N v b H V t b n M x L n t V b m l 0 I F B y a W N l L D E 0 f S Z x d W 9 0 O y w m c X V v d D t T Z W N 0 a W 9 u M S 9 U Y W J s Z T E v Q X V 0 b 1 J l b W 9 2 Z W R D b 2 x 1 b W 5 z M S 5 7 U m V 2 Z W 5 1 Z S w x N X 0 m c X V v d D s s J n F 1 b 3 Q 7 U 2 V j d G l v b j E v V G F i b G U x L 0 F 1 d G 9 S Z W 1 v d m V k Q 2 9 s d W 1 u c z E u e 1 B y b 2 Z p d C w x 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7 Q M z V o A Q P 0 a v A z b v E S q 4 2 A A A A A A C A A A A A A A Q Z g A A A A E A A C A A A A A R L M Y o D I F 6 B u k Q Q z H P / 2 2 h l g L N o d S C d q R 0 x x 3 I w j 3 Y X A A A A A A O g A A A A A I A A C A A A A A P i P v O b f Z n Z 9 n b 8 J K r h n X L b x m I M m G E g y G x m t u n F V P y t V A A A A D E J i b A c t r W e 1 v y a J 7 n w q z f i 1 m N Y X 1 v Z A W + K k L T H r 8 S B g 7 6 l D K V b z 6 F q 4 e Y Z 6 p 2 b q N z 9 P y Q J c m b o b M W n k k 6 z O x D Q l u d I 0 0 q 4 E R U r r 2 A n y b 3 3 U A A A A C Y v B b r D b J D p C 1 W 5 u L u 6 8 J f K y E Z l w d N o H a E G f t S Q H e s V S x k W s 9 B q w 1 + j v D E j s j N L 6 V E B y O h X l s U l Y 4 p + Z g Q n K m s < / D a t a M a s h u p > 
</file>

<file path=customXml/itemProps1.xml><?xml version="1.0" encoding="utf-8"?>
<ds:datastoreItem xmlns:ds="http://schemas.openxmlformats.org/officeDocument/2006/customXml" ds:itemID="{9555848B-BD1B-4EE8-B9B9-09CAD198BA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Data</vt:lpstr>
      <vt:lpstr>Calculate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Ngọc Anh Nguyễn Thị</cp:lastModifiedBy>
  <dcterms:created xsi:type="dcterms:W3CDTF">2025-04-25T04:11:19Z</dcterms:created>
  <dcterms:modified xsi:type="dcterms:W3CDTF">2025-05-03T13:46:47Z</dcterms:modified>
</cp:coreProperties>
</file>