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Funny Kids\Lịch đklv tháng 6\"/>
    </mc:Choice>
  </mc:AlternateContent>
  <bookViews>
    <workbookView xWindow="-105" yWindow="-105" windowWidth="19425" windowHeight="10305"/>
  </bookViews>
  <sheets>
    <sheet name="Chấm công" sheetId="1" r:id="rId1"/>
    <sheet name="Phạt đi muộn về sớm" sheetId="2" r:id="rId2"/>
    <sheet name="Lịch làm việc" sheetId="3" r:id="rId3"/>
  </sheets>
  <definedNames>
    <definedName name="_xlnm._FilterDatabase" localSheetId="0" hidden="1">'Chấm công'!$A$4:$T$132</definedName>
  </definedNames>
  <calcPr calcId="162913"/>
</workbook>
</file>

<file path=xl/calcChain.xml><?xml version="1.0" encoding="utf-8"?>
<calcChain xmlns="http://schemas.openxmlformats.org/spreadsheetml/2006/main">
  <c r="E11" i="2" l="1"/>
  <c r="F11" i="2"/>
  <c r="G11" i="2"/>
  <c r="H11" i="2"/>
  <c r="I11" i="2"/>
  <c r="J11" i="2"/>
  <c r="K11" i="2" l="1"/>
  <c r="IF21" i="3"/>
  <c r="IH21" i="3" s="1"/>
  <c r="II21" i="3" s="1"/>
  <c r="IJ21" i="3" s="1"/>
  <c r="IE21" i="3"/>
  <c r="IG21" i="3" s="1"/>
  <c r="HX21" i="3"/>
  <c r="HZ21" i="3" s="1"/>
  <c r="IA21" i="3" s="1"/>
  <c r="IB21" i="3" s="1"/>
  <c r="HW21" i="3"/>
  <c r="HY21" i="3" s="1"/>
  <c r="HT21" i="3"/>
  <c r="HP21" i="3"/>
  <c r="HR21" i="3" s="1"/>
  <c r="HS21" i="3" s="1"/>
  <c r="HO21" i="3"/>
  <c r="HQ21" i="3" s="1"/>
  <c r="HH21" i="3"/>
  <c r="HJ21" i="3" s="1"/>
  <c r="HK21" i="3" s="1"/>
  <c r="HL21" i="3" s="1"/>
  <c r="HG21" i="3"/>
  <c r="HI21" i="3" s="1"/>
  <c r="HD21" i="3"/>
  <c r="GZ21" i="3"/>
  <c r="HB21" i="3" s="1"/>
  <c r="HC21" i="3" s="1"/>
  <c r="GY21" i="3"/>
  <c r="HA21" i="3" s="1"/>
  <c r="GR21" i="3"/>
  <c r="GT21" i="3" s="1"/>
  <c r="GU21" i="3" s="1"/>
  <c r="GV21" i="3" s="1"/>
  <c r="GQ21" i="3"/>
  <c r="GS21" i="3" s="1"/>
  <c r="GN21" i="3"/>
  <c r="GJ21" i="3"/>
  <c r="GL21" i="3" s="1"/>
  <c r="GM21" i="3" s="1"/>
  <c r="GI21" i="3"/>
  <c r="GK21" i="3" s="1"/>
  <c r="GB21" i="3"/>
  <c r="GD21" i="3" s="1"/>
  <c r="GE21" i="3" s="1"/>
  <c r="GF21" i="3" s="1"/>
  <c r="GA21" i="3"/>
  <c r="GC21" i="3" s="1"/>
  <c r="FX21" i="3"/>
  <c r="FT21" i="3"/>
  <c r="FV21" i="3" s="1"/>
  <c r="FW21" i="3" s="1"/>
  <c r="FS21" i="3"/>
  <c r="FU21" i="3" s="1"/>
  <c r="FL21" i="3"/>
  <c r="FN21" i="3" s="1"/>
  <c r="FO21" i="3" s="1"/>
  <c r="FP21" i="3" s="1"/>
  <c r="FK21" i="3"/>
  <c r="FM21" i="3" s="1"/>
  <c r="FH21" i="3"/>
  <c r="FD21" i="3"/>
  <c r="FF21" i="3" s="1"/>
  <c r="FG21" i="3" s="1"/>
  <c r="FC21" i="3"/>
  <c r="FE21" i="3" s="1"/>
  <c r="EV21" i="3"/>
  <c r="EX21" i="3" s="1"/>
  <c r="EY21" i="3" s="1"/>
  <c r="EZ21" i="3" s="1"/>
  <c r="EU21" i="3"/>
  <c r="EW21" i="3" s="1"/>
  <c r="ER21" i="3"/>
  <c r="EN21" i="3"/>
  <c r="EP21" i="3" s="1"/>
  <c r="EQ21" i="3" s="1"/>
  <c r="EM21" i="3"/>
  <c r="EO21" i="3" s="1"/>
  <c r="EF21" i="3"/>
  <c r="EH21" i="3" s="1"/>
  <c r="EI21" i="3" s="1"/>
  <c r="EJ21" i="3" s="1"/>
  <c r="EE21" i="3"/>
  <c r="EG21" i="3" s="1"/>
  <c r="EB21" i="3"/>
  <c r="DX21" i="3"/>
  <c r="DZ21" i="3" s="1"/>
  <c r="EA21" i="3" s="1"/>
  <c r="DW21" i="3"/>
  <c r="DY21" i="3" s="1"/>
  <c r="DP21" i="3"/>
  <c r="DR21" i="3" s="1"/>
  <c r="DS21" i="3" s="1"/>
  <c r="DT21" i="3" s="1"/>
  <c r="DO21" i="3"/>
  <c r="DQ21" i="3" s="1"/>
  <c r="DL21" i="3"/>
  <c r="DH21" i="3"/>
  <c r="DJ21" i="3" s="1"/>
  <c r="DK21" i="3" s="1"/>
  <c r="DG21" i="3"/>
  <c r="DI21" i="3" s="1"/>
  <c r="CZ21" i="3"/>
  <c r="DB21" i="3" s="1"/>
  <c r="DC21" i="3" s="1"/>
  <c r="DD21" i="3" s="1"/>
  <c r="CY21" i="3"/>
  <c r="DA21" i="3" s="1"/>
  <c r="CV21" i="3"/>
  <c r="CR21" i="3"/>
  <c r="CT21" i="3" s="1"/>
  <c r="CU21" i="3" s="1"/>
  <c r="CQ21" i="3"/>
  <c r="CS21" i="3" s="1"/>
  <c r="CJ21" i="3"/>
  <c r="CL21" i="3" s="1"/>
  <c r="CM21" i="3" s="1"/>
  <c r="CN21" i="3" s="1"/>
  <c r="CI21" i="3"/>
  <c r="CK21" i="3" s="1"/>
  <c r="CF21" i="3"/>
  <c r="CB21" i="3"/>
  <c r="CD21" i="3" s="1"/>
  <c r="CE21" i="3" s="1"/>
  <c r="CA21" i="3"/>
  <c r="CC21" i="3" s="1"/>
  <c r="BT21" i="3"/>
  <c r="BV21" i="3" s="1"/>
  <c r="BW21" i="3" s="1"/>
  <c r="BX21" i="3" s="1"/>
  <c r="BS21" i="3"/>
  <c r="BU21" i="3" s="1"/>
  <c r="BP21" i="3"/>
  <c r="BL21" i="3"/>
  <c r="BN21" i="3" s="1"/>
  <c r="BO21" i="3" s="1"/>
  <c r="BK21" i="3"/>
  <c r="BM21" i="3" s="1"/>
  <c r="BD21" i="3"/>
  <c r="BF21" i="3" s="1"/>
  <c r="BG21" i="3" s="1"/>
  <c r="BH21" i="3" s="1"/>
  <c r="BC21" i="3"/>
  <c r="BE21" i="3" s="1"/>
  <c r="AZ21" i="3"/>
  <c r="AV21" i="3"/>
  <c r="AX21" i="3" s="1"/>
  <c r="AY21" i="3" s="1"/>
  <c r="AU21" i="3"/>
  <c r="AW21" i="3" s="1"/>
  <c r="AN21" i="3"/>
  <c r="AP21" i="3" s="1"/>
  <c r="AQ21" i="3" s="1"/>
  <c r="AR21" i="3" s="1"/>
  <c r="AM21" i="3"/>
  <c r="AO21" i="3" s="1"/>
  <c r="AJ21" i="3"/>
  <c r="AF21" i="3"/>
  <c r="AH21" i="3" s="1"/>
  <c r="AI21" i="3" s="1"/>
  <c r="AE21" i="3"/>
  <c r="AG21" i="3" s="1"/>
  <c r="X21" i="3"/>
  <c r="Z21" i="3" s="1"/>
  <c r="AA21" i="3" s="1"/>
  <c r="AB21" i="3" s="1"/>
  <c r="W21" i="3"/>
  <c r="Y21" i="3" s="1"/>
  <c r="T21" i="3"/>
  <c r="P21" i="3"/>
  <c r="R21" i="3" s="1"/>
  <c r="S21" i="3" s="1"/>
  <c r="O21" i="3"/>
  <c r="Q21" i="3" s="1"/>
  <c r="H21" i="3"/>
  <c r="J21" i="3" s="1"/>
  <c r="K21" i="3" s="1"/>
  <c r="L21" i="3" s="1"/>
  <c r="G21" i="3"/>
  <c r="I21" i="3" s="1"/>
  <c r="IJ20" i="3"/>
  <c r="IF20" i="3"/>
  <c r="IH20" i="3" s="1"/>
  <c r="II20" i="3" s="1"/>
  <c r="IE20" i="3"/>
  <c r="IG20" i="3" s="1"/>
  <c r="HX20" i="3"/>
  <c r="HZ20" i="3" s="1"/>
  <c r="IA20" i="3" s="1"/>
  <c r="IB20" i="3" s="1"/>
  <c r="HW20" i="3"/>
  <c r="HY20" i="3" s="1"/>
  <c r="HT20" i="3"/>
  <c r="HP20" i="3"/>
  <c r="HR20" i="3" s="1"/>
  <c r="HS20" i="3" s="1"/>
  <c r="HO20" i="3"/>
  <c r="HQ20" i="3" s="1"/>
  <c r="HH20" i="3"/>
  <c r="HJ20" i="3" s="1"/>
  <c r="HK20" i="3" s="1"/>
  <c r="HL20" i="3" s="1"/>
  <c r="HG20" i="3"/>
  <c r="HI20" i="3" s="1"/>
  <c r="HD20" i="3"/>
  <c r="GZ20" i="3"/>
  <c r="HB20" i="3" s="1"/>
  <c r="HC20" i="3" s="1"/>
  <c r="GY20" i="3"/>
  <c r="HA20" i="3" s="1"/>
  <c r="GR20" i="3"/>
  <c r="GT20" i="3" s="1"/>
  <c r="GU20" i="3" s="1"/>
  <c r="GV20" i="3" s="1"/>
  <c r="GQ20" i="3"/>
  <c r="GS20" i="3" s="1"/>
  <c r="GN20" i="3"/>
  <c r="GJ20" i="3"/>
  <c r="GL20" i="3" s="1"/>
  <c r="GM20" i="3" s="1"/>
  <c r="GI20" i="3"/>
  <c r="GK20" i="3" s="1"/>
  <c r="GB20" i="3"/>
  <c r="GD20" i="3" s="1"/>
  <c r="GE20" i="3" s="1"/>
  <c r="GF20" i="3" s="1"/>
  <c r="GA20" i="3"/>
  <c r="GC20" i="3" s="1"/>
  <c r="FX20" i="3"/>
  <c r="FT20" i="3"/>
  <c r="FV20" i="3" s="1"/>
  <c r="FW20" i="3" s="1"/>
  <c r="FS20" i="3"/>
  <c r="FU20" i="3" s="1"/>
  <c r="FL20" i="3"/>
  <c r="FN20" i="3" s="1"/>
  <c r="FO20" i="3" s="1"/>
  <c r="FP20" i="3" s="1"/>
  <c r="FK20" i="3"/>
  <c r="FM20" i="3" s="1"/>
  <c r="FH20" i="3"/>
  <c r="FD20" i="3"/>
  <c r="FF20" i="3" s="1"/>
  <c r="FG20" i="3" s="1"/>
  <c r="FC20" i="3"/>
  <c r="FE20" i="3" s="1"/>
  <c r="EV20" i="3"/>
  <c r="EX20" i="3" s="1"/>
  <c r="EY20" i="3" s="1"/>
  <c r="EZ20" i="3" s="1"/>
  <c r="EU20" i="3"/>
  <c r="EW20" i="3" s="1"/>
  <c r="EN20" i="3"/>
  <c r="EP20" i="3" s="1"/>
  <c r="EM20" i="3"/>
  <c r="EO20" i="3" s="1"/>
  <c r="EF20" i="3"/>
  <c r="EH20" i="3" s="1"/>
  <c r="EI20" i="3" s="1"/>
  <c r="EJ20" i="3" s="1"/>
  <c r="EE20" i="3"/>
  <c r="EG20" i="3" s="1"/>
  <c r="DX20" i="3"/>
  <c r="DZ20" i="3" s="1"/>
  <c r="DW20" i="3"/>
  <c r="DY20" i="3" s="1"/>
  <c r="EA20" i="3" s="1"/>
  <c r="EB20" i="3" s="1"/>
  <c r="DP20" i="3"/>
  <c r="DR20" i="3" s="1"/>
  <c r="DS20" i="3" s="1"/>
  <c r="DT20" i="3" s="1"/>
  <c r="DO20" i="3"/>
  <c r="DQ20" i="3" s="1"/>
  <c r="DH20" i="3"/>
  <c r="DJ20" i="3" s="1"/>
  <c r="DG20" i="3"/>
  <c r="DI20" i="3" s="1"/>
  <c r="DK20" i="3" s="1"/>
  <c r="DL20" i="3" s="1"/>
  <c r="CZ20" i="3"/>
  <c r="DB20" i="3" s="1"/>
  <c r="DC20" i="3" s="1"/>
  <c r="DD20" i="3" s="1"/>
  <c r="CY20" i="3"/>
  <c r="DA20" i="3" s="1"/>
  <c r="CR20" i="3"/>
  <c r="CT20" i="3" s="1"/>
  <c r="CQ20" i="3"/>
  <c r="CS20" i="3" s="1"/>
  <c r="CU20" i="3" s="1"/>
  <c r="CV20" i="3" s="1"/>
  <c r="CJ20" i="3"/>
  <c r="CL20" i="3" s="1"/>
  <c r="CM20" i="3" s="1"/>
  <c r="CN20" i="3" s="1"/>
  <c r="CI20" i="3"/>
  <c r="CK20" i="3" s="1"/>
  <c r="CB20" i="3"/>
  <c r="CD20" i="3" s="1"/>
  <c r="CA20" i="3"/>
  <c r="CC20" i="3" s="1"/>
  <c r="CE20" i="3" s="1"/>
  <c r="CF20" i="3" s="1"/>
  <c r="BT20" i="3"/>
  <c r="BV20" i="3" s="1"/>
  <c r="BW20" i="3" s="1"/>
  <c r="BX20" i="3" s="1"/>
  <c r="BS20" i="3"/>
  <c r="BU20" i="3" s="1"/>
  <c r="BL20" i="3"/>
  <c r="BN20" i="3" s="1"/>
  <c r="BK20" i="3"/>
  <c r="BM20" i="3" s="1"/>
  <c r="BO20" i="3" s="1"/>
  <c r="BP20" i="3" s="1"/>
  <c r="BD20" i="3"/>
  <c r="BF20" i="3" s="1"/>
  <c r="BG20" i="3" s="1"/>
  <c r="BH20" i="3" s="1"/>
  <c r="BC20" i="3"/>
  <c r="BE20" i="3" s="1"/>
  <c r="AV20" i="3"/>
  <c r="AX20" i="3" s="1"/>
  <c r="AU20" i="3"/>
  <c r="AW20" i="3" s="1"/>
  <c r="AY20" i="3" s="1"/>
  <c r="AZ20" i="3" s="1"/>
  <c r="AN20" i="3"/>
  <c r="AP20" i="3" s="1"/>
  <c r="AQ20" i="3" s="1"/>
  <c r="AR20" i="3" s="1"/>
  <c r="AM20" i="3"/>
  <c r="AO20" i="3" s="1"/>
  <c r="AF20" i="3"/>
  <c r="AH20" i="3" s="1"/>
  <c r="AE20" i="3"/>
  <c r="AG20" i="3" s="1"/>
  <c r="AI20" i="3" s="1"/>
  <c r="AJ20" i="3" s="1"/>
  <c r="X20" i="3"/>
  <c r="Z20" i="3" s="1"/>
  <c r="AA20" i="3" s="1"/>
  <c r="AB20" i="3" s="1"/>
  <c r="W20" i="3"/>
  <c r="Y20" i="3" s="1"/>
  <c r="P20" i="3"/>
  <c r="R20" i="3" s="1"/>
  <c r="O20" i="3"/>
  <c r="Q20" i="3" s="1"/>
  <c r="S20" i="3" s="1"/>
  <c r="T20" i="3" s="1"/>
  <c r="H20" i="3"/>
  <c r="J20" i="3" s="1"/>
  <c r="K20" i="3" s="1"/>
  <c r="L20" i="3" s="1"/>
  <c r="G20" i="3"/>
  <c r="I20" i="3" s="1"/>
  <c r="IF18" i="3"/>
  <c r="IH18" i="3" s="1"/>
  <c r="IE18" i="3"/>
  <c r="IG18" i="3" s="1"/>
  <c r="II18" i="3" s="1"/>
  <c r="IJ18" i="3" s="1"/>
  <c r="HX18" i="3"/>
  <c r="HZ18" i="3" s="1"/>
  <c r="IA18" i="3" s="1"/>
  <c r="IB18" i="3" s="1"/>
  <c r="HW18" i="3"/>
  <c r="HY18" i="3" s="1"/>
  <c r="HP18" i="3"/>
  <c r="HR18" i="3" s="1"/>
  <c r="HO18" i="3"/>
  <c r="HQ18" i="3" s="1"/>
  <c r="HS18" i="3" s="1"/>
  <c r="HT18" i="3" s="1"/>
  <c r="HH18" i="3"/>
  <c r="HJ18" i="3" s="1"/>
  <c r="HK18" i="3" s="1"/>
  <c r="HL18" i="3" s="1"/>
  <c r="HG18" i="3"/>
  <c r="HI18" i="3" s="1"/>
  <c r="GZ18" i="3"/>
  <c r="HB18" i="3" s="1"/>
  <c r="GY18" i="3"/>
  <c r="HA18" i="3" s="1"/>
  <c r="HC18" i="3" s="1"/>
  <c r="HD18" i="3" s="1"/>
  <c r="GR18" i="3"/>
  <c r="GT18" i="3" s="1"/>
  <c r="GU18" i="3" s="1"/>
  <c r="GV18" i="3" s="1"/>
  <c r="GQ18" i="3"/>
  <c r="GS18" i="3" s="1"/>
  <c r="GJ18" i="3"/>
  <c r="GL18" i="3" s="1"/>
  <c r="GI18" i="3"/>
  <c r="GK18" i="3" s="1"/>
  <c r="GM18" i="3" s="1"/>
  <c r="GN18" i="3" s="1"/>
  <c r="GB18" i="3"/>
  <c r="GD18" i="3" s="1"/>
  <c r="GE18" i="3" s="1"/>
  <c r="GF18" i="3" s="1"/>
  <c r="GA18" i="3"/>
  <c r="GC18" i="3" s="1"/>
  <c r="FT18" i="3"/>
  <c r="FV18" i="3" s="1"/>
  <c r="FS18" i="3"/>
  <c r="FU18" i="3" s="1"/>
  <c r="FW18" i="3" s="1"/>
  <c r="FX18" i="3" s="1"/>
  <c r="FL18" i="3"/>
  <c r="FN18" i="3" s="1"/>
  <c r="FO18" i="3" s="1"/>
  <c r="FP18" i="3" s="1"/>
  <c r="FK18" i="3"/>
  <c r="FM18" i="3" s="1"/>
  <c r="FD18" i="3"/>
  <c r="FF18" i="3" s="1"/>
  <c r="FC18" i="3"/>
  <c r="FE18" i="3" s="1"/>
  <c r="FG18" i="3" s="1"/>
  <c r="FH18" i="3" s="1"/>
  <c r="EV18" i="3"/>
  <c r="EX18" i="3" s="1"/>
  <c r="EY18" i="3" s="1"/>
  <c r="EZ18" i="3" s="1"/>
  <c r="EU18" i="3"/>
  <c r="EW18" i="3" s="1"/>
  <c r="EN18" i="3"/>
  <c r="EP18" i="3" s="1"/>
  <c r="EM18" i="3"/>
  <c r="EO18" i="3" s="1"/>
  <c r="EQ18" i="3" s="1"/>
  <c r="ER18" i="3" s="1"/>
  <c r="EF18" i="3"/>
  <c r="EH18" i="3" s="1"/>
  <c r="EI18" i="3" s="1"/>
  <c r="EJ18" i="3" s="1"/>
  <c r="EE18" i="3"/>
  <c r="EG18" i="3" s="1"/>
  <c r="DX18" i="3"/>
  <c r="DZ18" i="3" s="1"/>
  <c r="DW18" i="3"/>
  <c r="DY18" i="3" s="1"/>
  <c r="EA18" i="3" s="1"/>
  <c r="EB18" i="3" s="1"/>
  <c r="DP18" i="3"/>
  <c r="DR18" i="3" s="1"/>
  <c r="DS18" i="3" s="1"/>
  <c r="DT18" i="3" s="1"/>
  <c r="DO18" i="3"/>
  <c r="DQ18" i="3" s="1"/>
  <c r="DH18" i="3"/>
  <c r="DJ18" i="3" s="1"/>
  <c r="DG18" i="3"/>
  <c r="DI18" i="3" s="1"/>
  <c r="DK18" i="3" s="1"/>
  <c r="DL18" i="3" s="1"/>
  <c r="CZ18" i="3"/>
  <c r="DB18" i="3" s="1"/>
  <c r="DC18" i="3" s="1"/>
  <c r="DD18" i="3" s="1"/>
  <c r="CY18" i="3"/>
  <c r="DA18" i="3" s="1"/>
  <c r="CR18" i="3"/>
  <c r="CT18" i="3" s="1"/>
  <c r="CQ18" i="3"/>
  <c r="CS18" i="3" s="1"/>
  <c r="CU18" i="3" s="1"/>
  <c r="CV18" i="3" s="1"/>
  <c r="CJ18" i="3"/>
  <c r="CL18" i="3" s="1"/>
  <c r="CM18" i="3" s="1"/>
  <c r="CN18" i="3" s="1"/>
  <c r="CI18" i="3"/>
  <c r="CK18" i="3" s="1"/>
  <c r="CB18" i="3"/>
  <c r="CD18" i="3" s="1"/>
  <c r="CA18" i="3"/>
  <c r="CC18" i="3" s="1"/>
  <c r="CE18" i="3" s="1"/>
  <c r="CF18" i="3" s="1"/>
  <c r="BT18" i="3"/>
  <c r="BV18" i="3" s="1"/>
  <c r="BW18" i="3" s="1"/>
  <c r="BX18" i="3" s="1"/>
  <c r="BS18" i="3"/>
  <c r="BU18" i="3" s="1"/>
  <c r="BL18" i="3"/>
  <c r="BN18" i="3" s="1"/>
  <c r="BK18" i="3"/>
  <c r="BM18" i="3" s="1"/>
  <c r="BO18" i="3" s="1"/>
  <c r="BP18" i="3" s="1"/>
  <c r="BD18" i="3"/>
  <c r="BF18" i="3" s="1"/>
  <c r="BG18" i="3" s="1"/>
  <c r="BH18" i="3" s="1"/>
  <c r="BC18" i="3"/>
  <c r="BE18" i="3" s="1"/>
  <c r="AV18" i="3"/>
  <c r="AX18" i="3" s="1"/>
  <c r="AU18" i="3"/>
  <c r="AW18" i="3" s="1"/>
  <c r="AY18" i="3" s="1"/>
  <c r="AZ18" i="3" s="1"/>
  <c r="AN18" i="3"/>
  <c r="AP18" i="3" s="1"/>
  <c r="AQ18" i="3" s="1"/>
  <c r="AR18" i="3" s="1"/>
  <c r="AM18" i="3"/>
  <c r="AO18" i="3" s="1"/>
  <c r="AF18" i="3"/>
  <c r="AH18" i="3" s="1"/>
  <c r="AE18" i="3"/>
  <c r="AG18" i="3" s="1"/>
  <c r="AI18" i="3" s="1"/>
  <c r="AJ18" i="3" s="1"/>
  <c r="X18" i="3"/>
  <c r="Z18" i="3" s="1"/>
  <c r="AA18" i="3" s="1"/>
  <c r="AB18" i="3" s="1"/>
  <c r="W18" i="3"/>
  <c r="Y18" i="3" s="1"/>
  <c r="P18" i="3"/>
  <c r="R18" i="3" s="1"/>
  <c r="O18" i="3"/>
  <c r="Q18" i="3" s="1"/>
  <c r="S18" i="3" s="1"/>
  <c r="T18" i="3" s="1"/>
  <c r="H18" i="3"/>
  <c r="J18" i="3" s="1"/>
  <c r="K18" i="3" s="1"/>
  <c r="L18" i="3" s="1"/>
  <c r="G18" i="3"/>
  <c r="I18" i="3" s="1"/>
  <c r="IF17" i="3"/>
  <c r="IH17" i="3" s="1"/>
  <c r="IE17" i="3"/>
  <c r="IG17" i="3" s="1"/>
  <c r="II17" i="3" s="1"/>
  <c r="IJ17" i="3" s="1"/>
  <c r="HX17" i="3"/>
  <c r="HZ17" i="3" s="1"/>
  <c r="IA17" i="3" s="1"/>
  <c r="IB17" i="3" s="1"/>
  <c r="HW17" i="3"/>
  <c r="HY17" i="3" s="1"/>
  <c r="HP17" i="3"/>
  <c r="HR17" i="3" s="1"/>
  <c r="HO17" i="3"/>
  <c r="HQ17" i="3" s="1"/>
  <c r="HS17" i="3" s="1"/>
  <c r="HT17" i="3" s="1"/>
  <c r="HH17" i="3"/>
  <c r="HJ17" i="3" s="1"/>
  <c r="HK17" i="3" s="1"/>
  <c r="HL17" i="3" s="1"/>
  <c r="HG17" i="3"/>
  <c r="HI17" i="3" s="1"/>
  <c r="GZ17" i="3"/>
  <c r="HB17" i="3" s="1"/>
  <c r="GY17" i="3"/>
  <c r="HA17" i="3" s="1"/>
  <c r="HC17" i="3" s="1"/>
  <c r="HD17" i="3" s="1"/>
  <c r="GR17" i="3"/>
  <c r="GT17" i="3" s="1"/>
  <c r="GU17" i="3" s="1"/>
  <c r="GV17" i="3" s="1"/>
  <c r="GQ17" i="3"/>
  <c r="GS17" i="3" s="1"/>
  <c r="GJ17" i="3"/>
  <c r="GL17" i="3" s="1"/>
  <c r="GI17" i="3"/>
  <c r="GK17" i="3" s="1"/>
  <c r="GM17" i="3" s="1"/>
  <c r="GN17" i="3" s="1"/>
  <c r="GB17" i="3"/>
  <c r="GD17" i="3" s="1"/>
  <c r="GE17" i="3" s="1"/>
  <c r="GF17" i="3" s="1"/>
  <c r="GA17" i="3"/>
  <c r="GC17" i="3" s="1"/>
  <c r="FT17" i="3"/>
  <c r="FV17" i="3" s="1"/>
  <c r="FS17" i="3"/>
  <c r="FU17" i="3" s="1"/>
  <c r="FW17" i="3" s="1"/>
  <c r="FX17" i="3" s="1"/>
  <c r="FL17" i="3"/>
  <c r="FN17" i="3" s="1"/>
  <c r="FO17" i="3" s="1"/>
  <c r="FP17" i="3" s="1"/>
  <c r="FK17" i="3"/>
  <c r="FM17" i="3" s="1"/>
  <c r="FD17" i="3"/>
  <c r="FF17" i="3" s="1"/>
  <c r="FC17" i="3"/>
  <c r="FE17" i="3" s="1"/>
  <c r="FG17" i="3" s="1"/>
  <c r="FH17" i="3" s="1"/>
  <c r="EV17" i="3"/>
  <c r="EX17" i="3" s="1"/>
  <c r="EY17" i="3" s="1"/>
  <c r="EZ17" i="3" s="1"/>
  <c r="EU17" i="3"/>
  <c r="EW17" i="3" s="1"/>
  <c r="EN17" i="3"/>
  <c r="EP17" i="3" s="1"/>
  <c r="EM17" i="3"/>
  <c r="EO17" i="3" s="1"/>
  <c r="EQ17" i="3" s="1"/>
  <c r="ER17" i="3" s="1"/>
  <c r="EF17" i="3"/>
  <c r="EH17" i="3" s="1"/>
  <c r="EI17" i="3" s="1"/>
  <c r="EJ17" i="3" s="1"/>
  <c r="EE17" i="3"/>
  <c r="EG17" i="3" s="1"/>
  <c r="DX17" i="3"/>
  <c r="DZ17" i="3" s="1"/>
  <c r="DW17" i="3"/>
  <c r="DY17" i="3" s="1"/>
  <c r="EA17" i="3" s="1"/>
  <c r="EB17" i="3" s="1"/>
  <c r="DP17" i="3"/>
  <c r="DR17" i="3" s="1"/>
  <c r="DS17" i="3" s="1"/>
  <c r="DT17" i="3" s="1"/>
  <c r="DO17" i="3"/>
  <c r="DQ17" i="3" s="1"/>
  <c r="DH17" i="3"/>
  <c r="DJ17" i="3" s="1"/>
  <c r="DG17" i="3"/>
  <c r="DI17" i="3" s="1"/>
  <c r="CZ17" i="3"/>
  <c r="DB17" i="3" s="1"/>
  <c r="DC17" i="3" s="1"/>
  <c r="DD17" i="3" s="1"/>
  <c r="CY17" i="3"/>
  <c r="DA17" i="3" s="1"/>
  <c r="CR17" i="3"/>
  <c r="CT17" i="3" s="1"/>
  <c r="CU17" i="3" s="1"/>
  <c r="CV17" i="3" s="1"/>
  <c r="CQ17" i="3"/>
  <c r="CS17" i="3" s="1"/>
  <c r="CJ17" i="3"/>
  <c r="CL17" i="3" s="1"/>
  <c r="CM17" i="3" s="1"/>
  <c r="CN17" i="3" s="1"/>
  <c r="CI17" i="3"/>
  <c r="CK17" i="3" s="1"/>
  <c r="CB17" i="3"/>
  <c r="CD17" i="3" s="1"/>
  <c r="CE17" i="3" s="1"/>
  <c r="CF17" i="3" s="1"/>
  <c r="CA17" i="3"/>
  <c r="CC17" i="3" s="1"/>
  <c r="BT17" i="3"/>
  <c r="BV17" i="3" s="1"/>
  <c r="BW17" i="3" s="1"/>
  <c r="BX17" i="3" s="1"/>
  <c r="BS17" i="3"/>
  <c r="BU17" i="3" s="1"/>
  <c r="BL17" i="3"/>
  <c r="BN17" i="3" s="1"/>
  <c r="BO17" i="3" s="1"/>
  <c r="BP17" i="3" s="1"/>
  <c r="BK17" i="3"/>
  <c r="BM17" i="3" s="1"/>
  <c r="BD17" i="3"/>
  <c r="BF17" i="3" s="1"/>
  <c r="BG17" i="3" s="1"/>
  <c r="BH17" i="3" s="1"/>
  <c r="BC17" i="3"/>
  <c r="BE17" i="3" s="1"/>
  <c r="AV17" i="3"/>
  <c r="AX17" i="3" s="1"/>
  <c r="AY17" i="3" s="1"/>
  <c r="AZ17" i="3" s="1"/>
  <c r="AU17" i="3"/>
  <c r="AW17" i="3" s="1"/>
  <c r="AN17" i="3"/>
  <c r="AP17" i="3" s="1"/>
  <c r="AQ17" i="3" s="1"/>
  <c r="AR17" i="3" s="1"/>
  <c r="AM17" i="3"/>
  <c r="AO17" i="3" s="1"/>
  <c r="AF17" i="3"/>
  <c r="AH17" i="3" s="1"/>
  <c r="AI17" i="3" s="1"/>
  <c r="AJ17" i="3" s="1"/>
  <c r="AE17" i="3"/>
  <c r="AG17" i="3" s="1"/>
  <c r="X17" i="3"/>
  <c r="Z17" i="3" s="1"/>
  <c r="AA17" i="3" s="1"/>
  <c r="AB17" i="3" s="1"/>
  <c r="W17" i="3"/>
  <c r="Y17" i="3" s="1"/>
  <c r="P17" i="3"/>
  <c r="R17" i="3" s="1"/>
  <c r="S17" i="3" s="1"/>
  <c r="T17" i="3" s="1"/>
  <c r="O17" i="3"/>
  <c r="Q17" i="3" s="1"/>
  <c r="H17" i="3"/>
  <c r="J17" i="3" s="1"/>
  <c r="K17" i="3" s="1"/>
  <c r="L17" i="3" s="1"/>
  <c r="G17" i="3"/>
  <c r="I17" i="3" s="1"/>
  <c r="IF15" i="3"/>
  <c r="IH15" i="3" s="1"/>
  <c r="II15" i="3" s="1"/>
  <c r="IJ15" i="3" s="1"/>
  <c r="IE15" i="3"/>
  <c r="IG15" i="3" s="1"/>
  <c r="HX15" i="3"/>
  <c r="HZ15" i="3" s="1"/>
  <c r="IA15" i="3" s="1"/>
  <c r="IB15" i="3" s="1"/>
  <c r="HW15" i="3"/>
  <c r="HY15" i="3" s="1"/>
  <c r="HP15" i="3"/>
  <c r="HR15" i="3" s="1"/>
  <c r="HS15" i="3" s="1"/>
  <c r="HT15" i="3" s="1"/>
  <c r="HO15" i="3"/>
  <c r="HQ15" i="3" s="1"/>
  <c r="HH15" i="3"/>
  <c r="HJ15" i="3" s="1"/>
  <c r="HK15" i="3" s="1"/>
  <c r="HL15" i="3" s="1"/>
  <c r="HG15" i="3"/>
  <c r="HI15" i="3" s="1"/>
  <c r="GZ15" i="3"/>
  <c r="HB15" i="3" s="1"/>
  <c r="HC15" i="3" s="1"/>
  <c r="HD15" i="3" s="1"/>
  <c r="GY15" i="3"/>
  <c r="HA15" i="3" s="1"/>
  <c r="GR15" i="3"/>
  <c r="GT15" i="3" s="1"/>
  <c r="GU15" i="3" s="1"/>
  <c r="GV15" i="3" s="1"/>
  <c r="GQ15" i="3"/>
  <c r="GS15" i="3" s="1"/>
  <c r="GJ15" i="3"/>
  <c r="GL15" i="3" s="1"/>
  <c r="GM15" i="3" s="1"/>
  <c r="GN15" i="3" s="1"/>
  <c r="GI15" i="3"/>
  <c r="GK15" i="3" s="1"/>
  <c r="GB15" i="3"/>
  <c r="GD15" i="3" s="1"/>
  <c r="GE15" i="3" s="1"/>
  <c r="GF15" i="3" s="1"/>
  <c r="GA15" i="3"/>
  <c r="GC15" i="3" s="1"/>
  <c r="FT15" i="3"/>
  <c r="FV15" i="3" s="1"/>
  <c r="FW15" i="3" s="1"/>
  <c r="FX15" i="3" s="1"/>
  <c r="FS15" i="3"/>
  <c r="FU15" i="3" s="1"/>
  <c r="FL15" i="3"/>
  <c r="FN15" i="3" s="1"/>
  <c r="FO15" i="3" s="1"/>
  <c r="FP15" i="3" s="1"/>
  <c r="FK15" i="3"/>
  <c r="FM15" i="3" s="1"/>
  <c r="FD15" i="3"/>
  <c r="FF15" i="3" s="1"/>
  <c r="FG15" i="3" s="1"/>
  <c r="FH15" i="3" s="1"/>
  <c r="FC15" i="3"/>
  <c r="FE15" i="3" s="1"/>
  <c r="EV15" i="3"/>
  <c r="EX15" i="3" s="1"/>
  <c r="EY15" i="3" s="1"/>
  <c r="EZ15" i="3" s="1"/>
  <c r="EU15" i="3"/>
  <c r="EW15" i="3" s="1"/>
  <c r="EN15" i="3"/>
  <c r="EP15" i="3" s="1"/>
  <c r="EQ15" i="3" s="1"/>
  <c r="ER15" i="3" s="1"/>
  <c r="EM15" i="3"/>
  <c r="EO15" i="3" s="1"/>
  <c r="EF15" i="3"/>
  <c r="EH15" i="3" s="1"/>
  <c r="EI15" i="3" s="1"/>
  <c r="EJ15" i="3" s="1"/>
  <c r="EE15" i="3"/>
  <c r="EG15" i="3" s="1"/>
  <c r="DX15" i="3"/>
  <c r="DZ15" i="3" s="1"/>
  <c r="EA15" i="3" s="1"/>
  <c r="EB15" i="3" s="1"/>
  <c r="DW15" i="3"/>
  <c r="DY15" i="3" s="1"/>
  <c r="DP15" i="3"/>
  <c r="DR15" i="3" s="1"/>
  <c r="DS15" i="3" s="1"/>
  <c r="DT15" i="3" s="1"/>
  <c r="DO15" i="3"/>
  <c r="DQ15" i="3" s="1"/>
  <c r="DH15" i="3"/>
  <c r="DJ15" i="3" s="1"/>
  <c r="DK15" i="3" s="1"/>
  <c r="DL15" i="3" s="1"/>
  <c r="DG15" i="3"/>
  <c r="DI15" i="3" s="1"/>
  <c r="CZ15" i="3"/>
  <c r="DB15" i="3" s="1"/>
  <c r="DC15" i="3" s="1"/>
  <c r="DD15" i="3" s="1"/>
  <c r="CY15" i="3"/>
  <c r="DA15" i="3" s="1"/>
  <c r="CR15" i="3"/>
  <c r="CT15" i="3" s="1"/>
  <c r="CU15" i="3" s="1"/>
  <c r="CV15" i="3" s="1"/>
  <c r="CQ15" i="3"/>
  <c r="CS15" i="3" s="1"/>
  <c r="CJ15" i="3"/>
  <c r="CL15" i="3" s="1"/>
  <c r="CM15" i="3" s="1"/>
  <c r="CN15" i="3" s="1"/>
  <c r="CI15" i="3"/>
  <c r="CK15" i="3" s="1"/>
  <c r="CB15" i="3"/>
  <c r="CD15" i="3" s="1"/>
  <c r="CE15" i="3" s="1"/>
  <c r="CF15" i="3" s="1"/>
  <c r="CA15" i="3"/>
  <c r="CC15" i="3" s="1"/>
  <c r="BT15" i="3"/>
  <c r="BV15" i="3" s="1"/>
  <c r="BW15" i="3" s="1"/>
  <c r="BX15" i="3" s="1"/>
  <c r="BS15" i="3"/>
  <c r="BU15" i="3" s="1"/>
  <c r="BL15" i="3"/>
  <c r="BN15" i="3" s="1"/>
  <c r="BO15" i="3" s="1"/>
  <c r="BP15" i="3" s="1"/>
  <c r="BK15" i="3"/>
  <c r="BM15" i="3" s="1"/>
  <c r="BD15" i="3"/>
  <c r="BF15" i="3" s="1"/>
  <c r="BG15" i="3" s="1"/>
  <c r="BH15" i="3" s="1"/>
  <c r="BC15" i="3"/>
  <c r="BE15" i="3" s="1"/>
  <c r="AV15" i="3"/>
  <c r="AX15" i="3" s="1"/>
  <c r="AY15" i="3" s="1"/>
  <c r="AZ15" i="3" s="1"/>
  <c r="AU15" i="3"/>
  <c r="AW15" i="3" s="1"/>
  <c r="AN15" i="3"/>
  <c r="AP15" i="3" s="1"/>
  <c r="AQ15" i="3" s="1"/>
  <c r="AR15" i="3" s="1"/>
  <c r="AM15" i="3"/>
  <c r="AO15" i="3" s="1"/>
  <c r="AF15" i="3"/>
  <c r="AH15" i="3" s="1"/>
  <c r="AI15" i="3" s="1"/>
  <c r="AJ15" i="3" s="1"/>
  <c r="AE15" i="3"/>
  <c r="AG15" i="3" s="1"/>
  <c r="X15" i="3"/>
  <c r="Z15" i="3" s="1"/>
  <c r="AA15" i="3" s="1"/>
  <c r="AB15" i="3" s="1"/>
  <c r="W15" i="3"/>
  <c r="Y15" i="3" s="1"/>
  <c r="P15" i="3"/>
  <c r="R15" i="3" s="1"/>
  <c r="S15" i="3" s="1"/>
  <c r="T15" i="3" s="1"/>
  <c r="O15" i="3"/>
  <c r="Q15" i="3" s="1"/>
  <c r="H15" i="3"/>
  <c r="J15" i="3" s="1"/>
  <c r="K15" i="3" s="1"/>
  <c r="L15" i="3" s="1"/>
  <c r="G15" i="3"/>
  <c r="I15" i="3" s="1"/>
  <c r="IF14" i="3"/>
  <c r="IH14" i="3" s="1"/>
  <c r="II14" i="3" s="1"/>
  <c r="IJ14" i="3" s="1"/>
  <c r="IE14" i="3"/>
  <c r="IG14" i="3" s="1"/>
  <c r="HX14" i="3"/>
  <c r="HZ14" i="3" s="1"/>
  <c r="IA14" i="3" s="1"/>
  <c r="IB14" i="3" s="1"/>
  <c r="HW14" i="3"/>
  <c r="HY14" i="3" s="1"/>
  <c r="HP14" i="3"/>
  <c r="HR14" i="3" s="1"/>
  <c r="HS14" i="3" s="1"/>
  <c r="HT14" i="3" s="1"/>
  <c r="HO14" i="3"/>
  <c r="HQ14" i="3" s="1"/>
  <c r="HH14" i="3"/>
  <c r="HJ14" i="3" s="1"/>
  <c r="HK14" i="3" s="1"/>
  <c r="HL14" i="3" s="1"/>
  <c r="HG14" i="3"/>
  <c r="HI14" i="3" s="1"/>
  <c r="GZ14" i="3"/>
  <c r="HB14" i="3" s="1"/>
  <c r="HC14" i="3" s="1"/>
  <c r="HD14" i="3" s="1"/>
  <c r="GY14" i="3"/>
  <c r="HA14" i="3" s="1"/>
  <c r="GR14" i="3"/>
  <c r="GT14" i="3" s="1"/>
  <c r="GU14" i="3" s="1"/>
  <c r="GV14" i="3" s="1"/>
  <c r="GQ14" i="3"/>
  <c r="GS14" i="3" s="1"/>
  <c r="GJ14" i="3"/>
  <c r="GL14" i="3" s="1"/>
  <c r="GM14" i="3" s="1"/>
  <c r="GN14" i="3" s="1"/>
  <c r="GI14" i="3"/>
  <c r="GK14" i="3" s="1"/>
  <c r="GB14" i="3"/>
  <c r="GD14" i="3" s="1"/>
  <c r="GE14" i="3" s="1"/>
  <c r="GF14" i="3" s="1"/>
  <c r="GA14" i="3"/>
  <c r="GC14" i="3" s="1"/>
  <c r="FT14" i="3"/>
  <c r="FV14" i="3" s="1"/>
  <c r="FW14" i="3" s="1"/>
  <c r="FX14" i="3" s="1"/>
  <c r="FS14" i="3"/>
  <c r="FU14" i="3" s="1"/>
  <c r="FL14" i="3"/>
  <c r="FN14" i="3" s="1"/>
  <c r="FO14" i="3" s="1"/>
  <c r="FP14" i="3" s="1"/>
  <c r="FK14" i="3"/>
  <c r="FM14" i="3" s="1"/>
  <c r="FD14" i="3"/>
  <c r="FF14" i="3" s="1"/>
  <c r="FG14" i="3" s="1"/>
  <c r="FH14" i="3" s="1"/>
  <c r="FC14" i="3"/>
  <c r="FE14" i="3" s="1"/>
  <c r="EV14" i="3"/>
  <c r="EX14" i="3" s="1"/>
  <c r="EY14" i="3" s="1"/>
  <c r="EZ14" i="3" s="1"/>
  <c r="EU14" i="3"/>
  <c r="EW14" i="3" s="1"/>
  <c r="EN14" i="3"/>
  <c r="EP14" i="3" s="1"/>
  <c r="EQ14" i="3" s="1"/>
  <c r="ER14" i="3" s="1"/>
  <c r="EM14" i="3"/>
  <c r="EO14" i="3" s="1"/>
  <c r="EF14" i="3"/>
  <c r="EH14" i="3" s="1"/>
  <c r="EI14" i="3" s="1"/>
  <c r="EJ14" i="3" s="1"/>
  <c r="EE14" i="3"/>
  <c r="EG14" i="3" s="1"/>
  <c r="DX14" i="3"/>
  <c r="DZ14" i="3" s="1"/>
  <c r="EA14" i="3" s="1"/>
  <c r="EB14" i="3" s="1"/>
  <c r="DW14" i="3"/>
  <c r="DY14" i="3" s="1"/>
  <c r="DP14" i="3"/>
  <c r="DR14" i="3" s="1"/>
  <c r="DS14" i="3" s="1"/>
  <c r="DT14" i="3" s="1"/>
  <c r="DO14" i="3"/>
  <c r="DQ14" i="3" s="1"/>
  <c r="DH14" i="3"/>
  <c r="DJ14" i="3" s="1"/>
  <c r="DK14" i="3" s="1"/>
  <c r="DL14" i="3" s="1"/>
  <c r="DG14" i="3"/>
  <c r="DI14" i="3" s="1"/>
  <c r="CZ14" i="3"/>
  <c r="DB14" i="3" s="1"/>
  <c r="DC14" i="3" s="1"/>
  <c r="DD14" i="3" s="1"/>
  <c r="CY14" i="3"/>
  <c r="DA14" i="3" s="1"/>
  <c r="CR14" i="3"/>
  <c r="CT14" i="3" s="1"/>
  <c r="CU14" i="3" s="1"/>
  <c r="CV14" i="3" s="1"/>
  <c r="CQ14" i="3"/>
  <c r="CS14" i="3" s="1"/>
  <c r="CJ14" i="3"/>
  <c r="CL14" i="3" s="1"/>
  <c r="CM14" i="3" s="1"/>
  <c r="CN14" i="3" s="1"/>
  <c r="CI14" i="3"/>
  <c r="CK14" i="3" s="1"/>
  <c r="CB14" i="3"/>
  <c r="CD14" i="3" s="1"/>
  <c r="CE14" i="3" s="1"/>
  <c r="CF14" i="3" s="1"/>
  <c r="CA14" i="3"/>
  <c r="CC14" i="3" s="1"/>
  <c r="BT14" i="3"/>
  <c r="BV14" i="3" s="1"/>
  <c r="BW14" i="3" s="1"/>
  <c r="BX14" i="3" s="1"/>
  <c r="BS14" i="3"/>
  <c r="BU14" i="3" s="1"/>
  <c r="BL14" i="3"/>
  <c r="BN14" i="3" s="1"/>
  <c r="BO14" i="3" s="1"/>
  <c r="BP14" i="3" s="1"/>
  <c r="BK14" i="3"/>
  <c r="BM14" i="3" s="1"/>
  <c r="BD14" i="3"/>
  <c r="BF14" i="3" s="1"/>
  <c r="BG14" i="3" s="1"/>
  <c r="BH14" i="3" s="1"/>
  <c r="BC14" i="3"/>
  <c r="BE14" i="3" s="1"/>
  <c r="AV14" i="3"/>
  <c r="AX14" i="3" s="1"/>
  <c r="AY14" i="3" s="1"/>
  <c r="AZ14" i="3" s="1"/>
  <c r="AU14" i="3"/>
  <c r="AW14" i="3" s="1"/>
  <c r="AN14" i="3"/>
  <c r="AP14" i="3" s="1"/>
  <c r="AM14" i="3"/>
  <c r="AO14" i="3" s="1"/>
  <c r="AF14" i="3"/>
  <c r="AH14" i="3" s="1"/>
  <c r="AE14" i="3"/>
  <c r="AG14" i="3" s="1"/>
  <c r="X14" i="3"/>
  <c r="Z14" i="3" s="1"/>
  <c r="W14" i="3"/>
  <c r="Y14" i="3" s="1"/>
  <c r="P14" i="3"/>
  <c r="R14" i="3" s="1"/>
  <c r="O14" i="3"/>
  <c r="Q14" i="3" s="1"/>
  <c r="H14" i="3"/>
  <c r="J14" i="3" s="1"/>
  <c r="G14" i="3"/>
  <c r="I14" i="3" s="1"/>
  <c r="IF12" i="3"/>
  <c r="IH12" i="3" s="1"/>
  <c r="IE12" i="3"/>
  <c r="IG12" i="3" s="1"/>
  <c r="HX12" i="3"/>
  <c r="HZ12" i="3" s="1"/>
  <c r="HW12" i="3"/>
  <c r="HY12" i="3" s="1"/>
  <c r="HP12" i="3"/>
  <c r="HR12" i="3" s="1"/>
  <c r="HO12" i="3"/>
  <c r="HQ12" i="3" s="1"/>
  <c r="HH12" i="3"/>
  <c r="HJ12" i="3" s="1"/>
  <c r="HG12" i="3"/>
  <c r="HI12" i="3" s="1"/>
  <c r="GZ12" i="3"/>
  <c r="HB12" i="3" s="1"/>
  <c r="GY12" i="3"/>
  <c r="HA12" i="3" s="1"/>
  <c r="GR12" i="3"/>
  <c r="GT12" i="3" s="1"/>
  <c r="GQ12" i="3"/>
  <c r="GS12" i="3" s="1"/>
  <c r="GJ12" i="3"/>
  <c r="GL12" i="3" s="1"/>
  <c r="GI12" i="3"/>
  <c r="GK12" i="3" s="1"/>
  <c r="GB12" i="3"/>
  <c r="GD12" i="3" s="1"/>
  <c r="GA12" i="3"/>
  <c r="GC12" i="3" s="1"/>
  <c r="FT12" i="3"/>
  <c r="FV12" i="3" s="1"/>
  <c r="FS12" i="3"/>
  <c r="FU12" i="3" s="1"/>
  <c r="FL12" i="3"/>
  <c r="FN12" i="3" s="1"/>
  <c r="FK12" i="3"/>
  <c r="FM12" i="3" s="1"/>
  <c r="FD12" i="3"/>
  <c r="FF12" i="3" s="1"/>
  <c r="FC12" i="3"/>
  <c r="FE12" i="3" s="1"/>
  <c r="EV12" i="3"/>
  <c r="EX12" i="3" s="1"/>
  <c r="EU12" i="3"/>
  <c r="EW12" i="3" s="1"/>
  <c r="EN12" i="3"/>
  <c r="EP12" i="3" s="1"/>
  <c r="EM12" i="3"/>
  <c r="EO12" i="3" s="1"/>
  <c r="EF12" i="3"/>
  <c r="EH12" i="3" s="1"/>
  <c r="EE12" i="3"/>
  <c r="EG12" i="3" s="1"/>
  <c r="DX12" i="3"/>
  <c r="DZ12" i="3" s="1"/>
  <c r="DW12" i="3"/>
  <c r="DY12" i="3" s="1"/>
  <c r="DP12" i="3"/>
  <c r="DR12" i="3" s="1"/>
  <c r="DO12" i="3"/>
  <c r="DQ12" i="3" s="1"/>
  <c r="DH12" i="3"/>
  <c r="DJ12" i="3" s="1"/>
  <c r="DG12" i="3"/>
  <c r="DI12" i="3" s="1"/>
  <c r="CZ12" i="3"/>
  <c r="DB12" i="3" s="1"/>
  <c r="CY12" i="3"/>
  <c r="DA12" i="3" s="1"/>
  <c r="CR12" i="3"/>
  <c r="CT12" i="3" s="1"/>
  <c r="CQ12" i="3"/>
  <c r="CS12" i="3" s="1"/>
  <c r="CJ12" i="3"/>
  <c r="CL12" i="3" s="1"/>
  <c r="CI12" i="3"/>
  <c r="CK12" i="3" s="1"/>
  <c r="CB12" i="3"/>
  <c r="CD12" i="3" s="1"/>
  <c r="CA12" i="3"/>
  <c r="CC12" i="3" s="1"/>
  <c r="BT12" i="3"/>
  <c r="BV12" i="3" s="1"/>
  <c r="BS12" i="3"/>
  <c r="BU12" i="3" s="1"/>
  <c r="BL12" i="3"/>
  <c r="BN12" i="3" s="1"/>
  <c r="BK12" i="3"/>
  <c r="BM12" i="3" s="1"/>
  <c r="BD12" i="3"/>
  <c r="BF12" i="3" s="1"/>
  <c r="BC12" i="3"/>
  <c r="BE12" i="3" s="1"/>
  <c r="AV12" i="3"/>
  <c r="AX12" i="3" s="1"/>
  <c r="AU12" i="3"/>
  <c r="AW12" i="3" s="1"/>
  <c r="AN12" i="3"/>
  <c r="AP12" i="3" s="1"/>
  <c r="AM12" i="3"/>
  <c r="AO12" i="3" s="1"/>
  <c r="AF12" i="3"/>
  <c r="AH12" i="3" s="1"/>
  <c r="AE12" i="3"/>
  <c r="AG12" i="3" s="1"/>
  <c r="X12" i="3"/>
  <c r="Z12" i="3" s="1"/>
  <c r="W12" i="3"/>
  <c r="Y12" i="3" s="1"/>
  <c r="P12" i="3"/>
  <c r="R12" i="3" s="1"/>
  <c r="O12" i="3"/>
  <c r="Q12" i="3" s="1"/>
  <c r="H12" i="3"/>
  <c r="J12" i="3" s="1"/>
  <c r="G12" i="3"/>
  <c r="I12" i="3" s="1"/>
  <c r="IF11" i="3"/>
  <c r="IH11" i="3" s="1"/>
  <c r="IE11" i="3"/>
  <c r="IG11" i="3" s="1"/>
  <c r="HX11" i="3"/>
  <c r="HZ11" i="3" s="1"/>
  <c r="HW11" i="3"/>
  <c r="HY11" i="3" s="1"/>
  <c r="HP11" i="3"/>
  <c r="HR11" i="3" s="1"/>
  <c r="HO11" i="3"/>
  <c r="HQ11" i="3" s="1"/>
  <c r="HH11" i="3"/>
  <c r="HJ11" i="3" s="1"/>
  <c r="HG11" i="3"/>
  <c r="HI11" i="3" s="1"/>
  <c r="GZ11" i="3"/>
  <c r="HB11" i="3" s="1"/>
  <c r="GY11" i="3"/>
  <c r="HA11" i="3" s="1"/>
  <c r="GR11" i="3"/>
  <c r="GT11" i="3" s="1"/>
  <c r="GQ11" i="3"/>
  <c r="GS11" i="3" s="1"/>
  <c r="GJ11" i="3"/>
  <c r="GL11" i="3" s="1"/>
  <c r="GI11" i="3"/>
  <c r="GK11" i="3" s="1"/>
  <c r="GB11" i="3"/>
  <c r="GD11" i="3" s="1"/>
  <c r="GA11" i="3"/>
  <c r="GC11" i="3" s="1"/>
  <c r="FT11" i="3"/>
  <c r="FV11" i="3" s="1"/>
  <c r="FS11" i="3"/>
  <c r="FU11" i="3" s="1"/>
  <c r="FL11" i="3"/>
  <c r="FN11" i="3" s="1"/>
  <c r="FK11" i="3"/>
  <c r="FM11" i="3" s="1"/>
  <c r="FD11" i="3"/>
  <c r="FF11" i="3" s="1"/>
  <c r="FC11" i="3"/>
  <c r="FE11" i="3" s="1"/>
  <c r="EV11" i="3"/>
  <c r="EX11" i="3" s="1"/>
  <c r="EU11" i="3"/>
  <c r="EW11" i="3" s="1"/>
  <c r="EN11" i="3"/>
  <c r="EP11" i="3" s="1"/>
  <c r="EM11" i="3"/>
  <c r="EO11" i="3" s="1"/>
  <c r="EF11" i="3"/>
  <c r="EH11" i="3" s="1"/>
  <c r="EE11" i="3"/>
  <c r="EG11" i="3" s="1"/>
  <c r="DX11" i="3"/>
  <c r="DZ11" i="3" s="1"/>
  <c r="DW11" i="3"/>
  <c r="DY11" i="3" s="1"/>
  <c r="DP11" i="3"/>
  <c r="DR11" i="3" s="1"/>
  <c r="DO11" i="3"/>
  <c r="DQ11" i="3" s="1"/>
  <c r="DH11" i="3"/>
  <c r="DJ11" i="3" s="1"/>
  <c r="DG11" i="3"/>
  <c r="DI11" i="3" s="1"/>
  <c r="CZ11" i="3"/>
  <c r="DB11" i="3" s="1"/>
  <c r="CY11" i="3"/>
  <c r="DA11" i="3" s="1"/>
  <c r="CR11" i="3"/>
  <c r="CT11" i="3" s="1"/>
  <c r="CQ11" i="3"/>
  <c r="CS11" i="3" s="1"/>
  <c r="CJ11" i="3"/>
  <c r="CL11" i="3" s="1"/>
  <c r="CI11" i="3"/>
  <c r="CK11" i="3" s="1"/>
  <c r="CB11" i="3"/>
  <c r="CD11" i="3" s="1"/>
  <c r="CA11" i="3"/>
  <c r="CC11" i="3" s="1"/>
  <c r="BT11" i="3"/>
  <c r="BV11" i="3" s="1"/>
  <c r="BS11" i="3"/>
  <c r="BU11" i="3" s="1"/>
  <c r="BL11" i="3"/>
  <c r="BN11" i="3" s="1"/>
  <c r="BK11" i="3"/>
  <c r="BM11" i="3" s="1"/>
  <c r="BD11" i="3"/>
  <c r="BF11" i="3" s="1"/>
  <c r="BC11" i="3"/>
  <c r="BE11" i="3" s="1"/>
  <c r="AV11" i="3"/>
  <c r="AX11" i="3" s="1"/>
  <c r="AU11" i="3"/>
  <c r="AW11" i="3" s="1"/>
  <c r="AN11" i="3"/>
  <c r="AP11" i="3" s="1"/>
  <c r="AM11" i="3"/>
  <c r="AO11" i="3" s="1"/>
  <c r="AF11" i="3"/>
  <c r="AH11" i="3" s="1"/>
  <c r="AE11" i="3"/>
  <c r="AG11" i="3" s="1"/>
  <c r="X11" i="3"/>
  <c r="Z11" i="3" s="1"/>
  <c r="W11" i="3"/>
  <c r="Y11" i="3" s="1"/>
  <c r="P11" i="3"/>
  <c r="R11" i="3" s="1"/>
  <c r="O11" i="3"/>
  <c r="Q11" i="3" s="1"/>
  <c r="H11" i="3"/>
  <c r="J11" i="3" s="1"/>
  <c r="G11" i="3"/>
  <c r="I11" i="3" s="1"/>
  <c r="IF9" i="3"/>
  <c r="IH9" i="3" s="1"/>
  <c r="IE9" i="3"/>
  <c r="IG9" i="3" s="1"/>
  <c r="HX9" i="3"/>
  <c r="HZ9" i="3" s="1"/>
  <c r="HW9" i="3"/>
  <c r="HY9" i="3" s="1"/>
  <c r="HP9" i="3"/>
  <c r="HR9" i="3" s="1"/>
  <c r="HO9" i="3"/>
  <c r="HQ9" i="3" s="1"/>
  <c r="HH9" i="3"/>
  <c r="HJ9" i="3" s="1"/>
  <c r="HG9" i="3"/>
  <c r="HI9" i="3" s="1"/>
  <c r="GZ9" i="3"/>
  <c r="HB9" i="3" s="1"/>
  <c r="GY9" i="3"/>
  <c r="HA9" i="3" s="1"/>
  <c r="GR9" i="3"/>
  <c r="GT9" i="3" s="1"/>
  <c r="GQ9" i="3"/>
  <c r="GS9" i="3" s="1"/>
  <c r="GJ9" i="3"/>
  <c r="GL9" i="3" s="1"/>
  <c r="GI9" i="3"/>
  <c r="GK9" i="3" s="1"/>
  <c r="GB9" i="3"/>
  <c r="GD9" i="3" s="1"/>
  <c r="GA9" i="3"/>
  <c r="GC9" i="3" s="1"/>
  <c r="FT9" i="3"/>
  <c r="FV9" i="3" s="1"/>
  <c r="FS9" i="3"/>
  <c r="FU9" i="3" s="1"/>
  <c r="FL9" i="3"/>
  <c r="FN9" i="3" s="1"/>
  <c r="FK9" i="3"/>
  <c r="FM9" i="3" s="1"/>
  <c r="FD9" i="3"/>
  <c r="FF9" i="3" s="1"/>
  <c r="FC9" i="3"/>
  <c r="FE9" i="3" s="1"/>
  <c r="EV9" i="3"/>
  <c r="EX9" i="3" s="1"/>
  <c r="EU9" i="3"/>
  <c r="EW9" i="3" s="1"/>
  <c r="EN9" i="3"/>
  <c r="EP9" i="3" s="1"/>
  <c r="EM9" i="3"/>
  <c r="EO9" i="3" s="1"/>
  <c r="EF9" i="3"/>
  <c r="EH9" i="3" s="1"/>
  <c r="EE9" i="3"/>
  <c r="EG9" i="3" s="1"/>
  <c r="DX9" i="3"/>
  <c r="DZ9" i="3" s="1"/>
  <c r="DW9" i="3"/>
  <c r="DY9" i="3" s="1"/>
  <c r="DP9" i="3"/>
  <c r="DR9" i="3" s="1"/>
  <c r="DO9" i="3"/>
  <c r="DQ9" i="3" s="1"/>
  <c r="DH9" i="3"/>
  <c r="DJ9" i="3" s="1"/>
  <c r="DG9" i="3"/>
  <c r="DI9" i="3" s="1"/>
  <c r="CZ9" i="3"/>
  <c r="DB9" i="3" s="1"/>
  <c r="CY9" i="3"/>
  <c r="DA9" i="3" s="1"/>
  <c r="CR9" i="3"/>
  <c r="CT9" i="3" s="1"/>
  <c r="CQ9" i="3"/>
  <c r="CS9" i="3" s="1"/>
  <c r="CJ9" i="3"/>
  <c r="CL9" i="3" s="1"/>
  <c r="CI9" i="3"/>
  <c r="CK9" i="3" s="1"/>
  <c r="CB9" i="3"/>
  <c r="CD9" i="3" s="1"/>
  <c r="CA9" i="3"/>
  <c r="CC9" i="3" s="1"/>
  <c r="BT9" i="3"/>
  <c r="BV9" i="3" s="1"/>
  <c r="BS9" i="3"/>
  <c r="BU9" i="3" s="1"/>
  <c r="BL9" i="3"/>
  <c r="BN9" i="3" s="1"/>
  <c r="BK9" i="3"/>
  <c r="BM9" i="3" s="1"/>
  <c r="BD9" i="3"/>
  <c r="BF9" i="3" s="1"/>
  <c r="BC9" i="3"/>
  <c r="BE9" i="3" s="1"/>
  <c r="AV9" i="3"/>
  <c r="AX9" i="3" s="1"/>
  <c r="AU9" i="3"/>
  <c r="AW9" i="3" s="1"/>
  <c r="AN9" i="3"/>
  <c r="AP9" i="3" s="1"/>
  <c r="AM9" i="3"/>
  <c r="AO9" i="3" s="1"/>
  <c r="AF9" i="3"/>
  <c r="AH9" i="3" s="1"/>
  <c r="AE9" i="3"/>
  <c r="AG9" i="3" s="1"/>
  <c r="X9" i="3"/>
  <c r="Z9" i="3" s="1"/>
  <c r="W9" i="3"/>
  <c r="Y9" i="3" s="1"/>
  <c r="P9" i="3"/>
  <c r="R9" i="3" s="1"/>
  <c r="O9" i="3"/>
  <c r="Q9" i="3" s="1"/>
  <c r="H9" i="3"/>
  <c r="J9" i="3" s="1"/>
  <c r="G9" i="3"/>
  <c r="I9" i="3" s="1"/>
  <c r="IF8" i="3"/>
  <c r="IH8" i="3" s="1"/>
  <c r="IE8" i="3"/>
  <c r="IG8" i="3" s="1"/>
  <c r="IB8" i="3"/>
  <c r="HP8" i="3"/>
  <c r="HR8" i="3" s="1"/>
  <c r="HS8" i="3" s="1"/>
  <c r="HT8" i="3" s="1"/>
  <c r="HO8" i="3"/>
  <c r="HQ8" i="3" s="1"/>
  <c r="HH8" i="3"/>
  <c r="HJ8" i="3" s="1"/>
  <c r="HK8" i="3" s="1"/>
  <c r="HL8" i="3" s="1"/>
  <c r="HG8" i="3"/>
  <c r="HI8" i="3" s="1"/>
  <c r="GZ8" i="3"/>
  <c r="HB8" i="3" s="1"/>
  <c r="HC8" i="3" s="1"/>
  <c r="HD8" i="3" s="1"/>
  <c r="GY8" i="3"/>
  <c r="HA8" i="3" s="1"/>
  <c r="GR8" i="3"/>
  <c r="GT8" i="3" s="1"/>
  <c r="GU8" i="3" s="1"/>
  <c r="GV8" i="3" s="1"/>
  <c r="GQ8" i="3"/>
  <c r="GS8" i="3" s="1"/>
  <c r="GJ8" i="3"/>
  <c r="GL8" i="3" s="1"/>
  <c r="GM8" i="3" s="1"/>
  <c r="GN8" i="3" s="1"/>
  <c r="GI8" i="3"/>
  <c r="GK8" i="3" s="1"/>
  <c r="GB8" i="3"/>
  <c r="GD8" i="3" s="1"/>
  <c r="GE8" i="3" s="1"/>
  <c r="GF8" i="3" s="1"/>
  <c r="GA8" i="3"/>
  <c r="GC8" i="3" s="1"/>
  <c r="FX8" i="3"/>
  <c r="FL8" i="3"/>
  <c r="FN8" i="3" s="1"/>
  <c r="FK8" i="3"/>
  <c r="FM8" i="3" s="1"/>
  <c r="FD8" i="3"/>
  <c r="FF8" i="3" s="1"/>
  <c r="FC8" i="3"/>
  <c r="FE8" i="3" s="1"/>
  <c r="EV8" i="3"/>
  <c r="EX8" i="3" s="1"/>
  <c r="EU8" i="3"/>
  <c r="EW8" i="3" s="1"/>
  <c r="EN8" i="3"/>
  <c r="EP8" i="3" s="1"/>
  <c r="EM8" i="3"/>
  <c r="EO8" i="3" s="1"/>
  <c r="EF8" i="3"/>
  <c r="EH8" i="3" s="1"/>
  <c r="EE8" i="3"/>
  <c r="EG8" i="3" s="1"/>
  <c r="DX8" i="3"/>
  <c r="DZ8" i="3" s="1"/>
  <c r="DW8" i="3"/>
  <c r="DY8" i="3" s="1"/>
  <c r="DT8" i="3"/>
  <c r="DH8" i="3"/>
  <c r="DJ8" i="3" s="1"/>
  <c r="DK8" i="3" s="1"/>
  <c r="DL8" i="3" s="1"/>
  <c r="DG8" i="3"/>
  <c r="DI8" i="3" s="1"/>
  <c r="CZ8" i="3"/>
  <c r="DB8" i="3" s="1"/>
  <c r="DC8" i="3" s="1"/>
  <c r="DD8" i="3" s="1"/>
  <c r="CY8" i="3"/>
  <c r="DA8" i="3" s="1"/>
  <c r="CR8" i="3"/>
  <c r="CT8" i="3" s="1"/>
  <c r="CU8" i="3" s="1"/>
  <c r="CV8" i="3" s="1"/>
  <c r="CQ8" i="3"/>
  <c r="CS8" i="3" s="1"/>
  <c r="CJ8" i="3"/>
  <c r="CL8" i="3" s="1"/>
  <c r="CM8" i="3" s="1"/>
  <c r="CN8" i="3" s="1"/>
  <c r="CI8" i="3"/>
  <c r="CK8" i="3" s="1"/>
  <c r="CB8" i="3"/>
  <c r="CD8" i="3" s="1"/>
  <c r="CE8" i="3" s="1"/>
  <c r="CF8" i="3" s="1"/>
  <c r="CA8" i="3"/>
  <c r="CC8" i="3" s="1"/>
  <c r="BT8" i="3"/>
  <c r="BV8" i="3" s="1"/>
  <c r="BW8" i="3" s="1"/>
  <c r="BX8" i="3" s="1"/>
  <c r="BS8" i="3"/>
  <c r="BU8" i="3" s="1"/>
  <c r="BP8" i="3"/>
  <c r="BD8" i="3"/>
  <c r="BF8" i="3" s="1"/>
  <c r="BC8" i="3"/>
  <c r="BE8" i="3" s="1"/>
  <c r="AV8" i="3"/>
  <c r="AX8" i="3" s="1"/>
  <c r="AU8" i="3"/>
  <c r="AW8" i="3" s="1"/>
  <c r="AN8" i="3"/>
  <c r="AP8" i="3" s="1"/>
  <c r="AM8" i="3"/>
  <c r="AO8" i="3" s="1"/>
  <c r="AF8" i="3"/>
  <c r="AH8" i="3" s="1"/>
  <c r="AE8" i="3"/>
  <c r="AG8" i="3" s="1"/>
  <c r="X8" i="3"/>
  <c r="Z8" i="3" s="1"/>
  <c r="W8" i="3"/>
  <c r="Y8" i="3" s="1"/>
  <c r="P8" i="3"/>
  <c r="R8" i="3" s="1"/>
  <c r="O8" i="3"/>
  <c r="Q8" i="3" s="1"/>
  <c r="L8" i="3"/>
  <c r="IF6" i="3"/>
  <c r="IH6" i="3" s="1"/>
  <c r="II6" i="3" s="1"/>
  <c r="IJ6" i="3" s="1"/>
  <c r="IE6" i="3"/>
  <c r="IG6" i="3" s="1"/>
  <c r="HX6" i="3"/>
  <c r="HZ6" i="3" s="1"/>
  <c r="IA6" i="3" s="1"/>
  <c r="IB6" i="3" s="1"/>
  <c r="HW6" i="3"/>
  <c r="HY6" i="3" s="1"/>
  <c r="HP6" i="3"/>
  <c r="HR6" i="3" s="1"/>
  <c r="HS6" i="3" s="1"/>
  <c r="HT6" i="3" s="1"/>
  <c r="HO6" i="3"/>
  <c r="HQ6" i="3" s="1"/>
  <c r="HH6" i="3"/>
  <c r="HJ6" i="3" s="1"/>
  <c r="HK6" i="3" s="1"/>
  <c r="HL6" i="3" s="1"/>
  <c r="HG6" i="3"/>
  <c r="HI6" i="3" s="1"/>
  <c r="GZ6" i="3"/>
  <c r="HB6" i="3" s="1"/>
  <c r="HC6" i="3" s="1"/>
  <c r="HD6" i="3" s="1"/>
  <c r="GY6" i="3"/>
  <c r="HA6" i="3" s="1"/>
  <c r="GR6" i="3"/>
  <c r="GT6" i="3" s="1"/>
  <c r="GU6" i="3" s="1"/>
  <c r="GV6" i="3" s="1"/>
  <c r="GQ6" i="3"/>
  <c r="GS6" i="3" s="1"/>
  <c r="GJ6" i="3"/>
  <c r="GL6" i="3" s="1"/>
  <c r="GM6" i="3" s="1"/>
  <c r="GN6" i="3" s="1"/>
  <c r="GI6" i="3"/>
  <c r="GK6" i="3" s="1"/>
  <c r="GB6" i="3"/>
  <c r="GD6" i="3" s="1"/>
  <c r="GE6" i="3" s="1"/>
  <c r="GF6" i="3" s="1"/>
  <c r="GA6" i="3"/>
  <c r="GC6" i="3" s="1"/>
  <c r="FT6" i="3"/>
  <c r="FV6" i="3" s="1"/>
  <c r="FW6" i="3" s="1"/>
  <c r="FX6" i="3" s="1"/>
  <c r="FS6" i="3"/>
  <c r="FU6" i="3" s="1"/>
  <c r="FL6" i="3"/>
  <c r="FN6" i="3" s="1"/>
  <c r="FO6" i="3" s="1"/>
  <c r="FP6" i="3" s="1"/>
  <c r="FK6" i="3"/>
  <c r="FM6" i="3" s="1"/>
  <c r="FD6" i="3"/>
  <c r="FF6" i="3" s="1"/>
  <c r="FG6" i="3" s="1"/>
  <c r="FH6" i="3" s="1"/>
  <c r="FC6" i="3"/>
  <c r="FE6" i="3" s="1"/>
  <c r="EV6" i="3"/>
  <c r="EX6" i="3" s="1"/>
  <c r="EY6" i="3" s="1"/>
  <c r="EZ6" i="3" s="1"/>
  <c r="EU6" i="3"/>
  <c r="EW6" i="3" s="1"/>
  <c r="EN6" i="3"/>
  <c r="EP6" i="3" s="1"/>
  <c r="EQ6" i="3" s="1"/>
  <c r="ER6" i="3" s="1"/>
  <c r="EM6" i="3"/>
  <c r="EO6" i="3" s="1"/>
  <c r="EF6" i="3"/>
  <c r="EH6" i="3" s="1"/>
  <c r="EI6" i="3" s="1"/>
  <c r="EJ6" i="3" s="1"/>
  <c r="EE6" i="3"/>
  <c r="EG6" i="3" s="1"/>
  <c r="DX6" i="3"/>
  <c r="DZ6" i="3" s="1"/>
  <c r="EA6" i="3" s="1"/>
  <c r="EB6" i="3" s="1"/>
  <c r="DW6" i="3"/>
  <c r="DY6" i="3" s="1"/>
  <c r="DP6" i="3"/>
  <c r="DR6" i="3" s="1"/>
  <c r="DS6" i="3" s="1"/>
  <c r="DT6" i="3" s="1"/>
  <c r="DO6" i="3"/>
  <c r="DQ6" i="3" s="1"/>
  <c r="DH6" i="3"/>
  <c r="DJ6" i="3" s="1"/>
  <c r="DK6" i="3" s="1"/>
  <c r="DL6" i="3" s="1"/>
  <c r="DG6" i="3"/>
  <c r="DI6" i="3" s="1"/>
  <c r="CZ6" i="3"/>
  <c r="DB6" i="3" s="1"/>
  <c r="DC6" i="3" s="1"/>
  <c r="DD6" i="3" s="1"/>
  <c r="CY6" i="3"/>
  <c r="DA6" i="3" s="1"/>
  <c r="CR6" i="3"/>
  <c r="CT6" i="3" s="1"/>
  <c r="CU6" i="3" s="1"/>
  <c r="CV6" i="3" s="1"/>
  <c r="CQ6" i="3"/>
  <c r="CS6" i="3" s="1"/>
  <c r="CJ6" i="3"/>
  <c r="CL6" i="3" s="1"/>
  <c r="CM6" i="3" s="1"/>
  <c r="CN6" i="3" s="1"/>
  <c r="CI6" i="3"/>
  <c r="CK6" i="3" s="1"/>
  <c r="CB6" i="3"/>
  <c r="CD6" i="3" s="1"/>
  <c r="CE6" i="3" s="1"/>
  <c r="CF6" i="3" s="1"/>
  <c r="CA6" i="3"/>
  <c r="CC6" i="3" s="1"/>
  <c r="BT6" i="3"/>
  <c r="BV6" i="3" s="1"/>
  <c r="BW6" i="3" s="1"/>
  <c r="BX6" i="3" s="1"/>
  <c r="BS6" i="3"/>
  <c r="BU6" i="3" s="1"/>
  <c r="BL6" i="3"/>
  <c r="BN6" i="3" s="1"/>
  <c r="BO6" i="3" s="1"/>
  <c r="BP6" i="3" s="1"/>
  <c r="BK6" i="3"/>
  <c r="BM6" i="3" s="1"/>
  <c r="BD6" i="3"/>
  <c r="BF6" i="3" s="1"/>
  <c r="BG6" i="3" s="1"/>
  <c r="BH6" i="3" s="1"/>
  <c r="BC6" i="3"/>
  <c r="BE6" i="3" s="1"/>
  <c r="AV6" i="3"/>
  <c r="AX6" i="3" s="1"/>
  <c r="AY6" i="3" s="1"/>
  <c r="AZ6" i="3" s="1"/>
  <c r="AU6" i="3"/>
  <c r="AW6" i="3" s="1"/>
  <c r="AN6" i="3"/>
  <c r="AP6" i="3" s="1"/>
  <c r="AQ6" i="3" s="1"/>
  <c r="AR6" i="3" s="1"/>
  <c r="AM6" i="3"/>
  <c r="AO6" i="3" s="1"/>
  <c r="AF6" i="3"/>
  <c r="AH6" i="3" s="1"/>
  <c r="AI6" i="3" s="1"/>
  <c r="AJ6" i="3" s="1"/>
  <c r="AE6" i="3"/>
  <c r="AG6" i="3" s="1"/>
  <c r="X6" i="3"/>
  <c r="Z6" i="3" s="1"/>
  <c r="AA6" i="3" s="1"/>
  <c r="AB6" i="3" s="1"/>
  <c r="W6" i="3"/>
  <c r="Y6" i="3" s="1"/>
  <c r="P6" i="3"/>
  <c r="R6" i="3" s="1"/>
  <c r="S6" i="3" s="1"/>
  <c r="T6" i="3" s="1"/>
  <c r="O6" i="3"/>
  <c r="Q6" i="3" s="1"/>
  <c r="H6" i="3"/>
  <c r="J6" i="3" s="1"/>
  <c r="K6" i="3" s="1"/>
  <c r="L6" i="3" s="1"/>
  <c r="G6" i="3"/>
  <c r="I6" i="3" s="1"/>
  <c r="IF5" i="3"/>
  <c r="IH5" i="3" s="1"/>
  <c r="II5" i="3" s="1"/>
  <c r="IJ5" i="3" s="1"/>
  <c r="IE5" i="3"/>
  <c r="IG5" i="3" s="1"/>
  <c r="HX5" i="3"/>
  <c r="HZ5" i="3" s="1"/>
  <c r="IA5" i="3" s="1"/>
  <c r="IB5" i="3" s="1"/>
  <c r="HW5" i="3"/>
  <c r="HY5" i="3" s="1"/>
  <c r="HP5" i="3"/>
  <c r="HR5" i="3" s="1"/>
  <c r="HS5" i="3" s="1"/>
  <c r="HT5" i="3" s="1"/>
  <c r="HO5" i="3"/>
  <c r="HQ5" i="3" s="1"/>
  <c r="HH5" i="3"/>
  <c r="HJ5" i="3" s="1"/>
  <c r="HK5" i="3" s="1"/>
  <c r="HL5" i="3" s="1"/>
  <c r="HG5" i="3"/>
  <c r="HI5" i="3" s="1"/>
  <c r="GZ5" i="3"/>
  <c r="HB5" i="3" s="1"/>
  <c r="HC5" i="3" s="1"/>
  <c r="HD5" i="3" s="1"/>
  <c r="GY5" i="3"/>
  <c r="HA5" i="3" s="1"/>
  <c r="GR5" i="3"/>
  <c r="GT5" i="3" s="1"/>
  <c r="GU5" i="3" s="1"/>
  <c r="GV5" i="3" s="1"/>
  <c r="GQ5" i="3"/>
  <c r="GS5" i="3" s="1"/>
  <c r="GJ5" i="3"/>
  <c r="GL5" i="3" s="1"/>
  <c r="GM5" i="3" s="1"/>
  <c r="GN5" i="3" s="1"/>
  <c r="GI5" i="3"/>
  <c r="GK5" i="3" s="1"/>
  <c r="GB5" i="3"/>
  <c r="GD5" i="3" s="1"/>
  <c r="GE5" i="3" s="1"/>
  <c r="GF5" i="3" s="1"/>
  <c r="GA5" i="3"/>
  <c r="GC5" i="3" s="1"/>
  <c r="FT5" i="3"/>
  <c r="FV5" i="3" s="1"/>
  <c r="FW5" i="3" s="1"/>
  <c r="FX5" i="3" s="1"/>
  <c r="FS5" i="3"/>
  <c r="FU5" i="3" s="1"/>
  <c r="FL5" i="3"/>
  <c r="FN5" i="3" s="1"/>
  <c r="FO5" i="3" s="1"/>
  <c r="FP5" i="3" s="1"/>
  <c r="FK5" i="3"/>
  <c r="FM5" i="3" s="1"/>
  <c r="FD5" i="3"/>
  <c r="FF5" i="3" s="1"/>
  <c r="FG5" i="3" s="1"/>
  <c r="FH5" i="3" s="1"/>
  <c r="FC5" i="3"/>
  <c r="FE5" i="3" s="1"/>
  <c r="EV5" i="3"/>
  <c r="EX5" i="3" s="1"/>
  <c r="EY5" i="3" s="1"/>
  <c r="EZ5" i="3" s="1"/>
  <c r="EU5" i="3"/>
  <c r="EW5" i="3" s="1"/>
  <c r="EN5" i="3"/>
  <c r="EP5" i="3" s="1"/>
  <c r="EQ5" i="3" s="1"/>
  <c r="ER5" i="3" s="1"/>
  <c r="EM5" i="3"/>
  <c r="EO5" i="3" s="1"/>
  <c r="EF5" i="3"/>
  <c r="EH5" i="3" s="1"/>
  <c r="EI5" i="3" s="1"/>
  <c r="EJ5" i="3" s="1"/>
  <c r="EE5" i="3"/>
  <c r="EG5" i="3" s="1"/>
  <c r="DX5" i="3"/>
  <c r="DZ5" i="3" s="1"/>
  <c r="EA5" i="3" s="1"/>
  <c r="EB5" i="3" s="1"/>
  <c r="DW5" i="3"/>
  <c r="DY5" i="3" s="1"/>
  <c r="DP5" i="3"/>
  <c r="DR5" i="3" s="1"/>
  <c r="DS5" i="3" s="1"/>
  <c r="DT5" i="3" s="1"/>
  <c r="DO5" i="3"/>
  <c r="DQ5" i="3" s="1"/>
  <c r="DH5" i="3"/>
  <c r="DJ5" i="3" s="1"/>
  <c r="DK5" i="3" s="1"/>
  <c r="DL5" i="3" s="1"/>
  <c r="DG5" i="3"/>
  <c r="DI5" i="3" s="1"/>
  <c r="CZ5" i="3"/>
  <c r="DB5" i="3" s="1"/>
  <c r="DC5" i="3" s="1"/>
  <c r="DD5" i="3" s="1"/>
  <c r="CY5" i="3"/>
  <c r="DA5" i="3" s="1"/>
  <c r="CR5" i="3"/>
  <c r="CT5" i="3" s="1"/>
  <c r="CU5" i="3" s="1"/>
  <c r="CV5" i="3" s="1"/>
  <c r="CQ5" i="3"/>
  <c r="CS5" i="3" s="1"/>
  <c r="CJ5" i="3"/>
  <c r="CL5" i="3" s="1"/>
  <c r="CM5" i="3" s="1"/>
  <c r="CN5" i="3" s="1"/>
  <c r="CI5" i="3"/>
  <c r="CK5" i="3" s="1"/>
  <c r="CB5" i="3"/>
  <c r="CD5" i="3" s="1"/>
  <c r="CE5" i="3" s="1"/>
  <c r="CF5" i="3" s="1"/>
  <c r="CA5" i="3"/>
  <c r="CC5" i="3" s="1"/>
  <c r="BT5" i="3"/>
  <c r="BV5" i="3" s="1"/>
  <c r="BW5" i="3" s="1"/>
  <c r="BX5" i="3" s="1"/>
  <c r="BS5" i="3"/>
  <c r="BU5" i="3" s="1"/>
  <c r="BL5" i="3"/>
  <c r="BN5" i="3" s="1"/>
  <c r="BO5" i="3" s="1"/>
  <c r="BP5" i="3" s="1"/>
  <c r="BK5" i="3"/>
  <c r="BM5" i="3" s="1"/>
  <c r="BD5" i="3"/>
  <c r="BF5" i="3" s="1"/>
  <c r="BG5" i="3" s="1"/>
  <c r="BH5" i="3" s="1"/>
  <c r="BC5" i="3"/>
  <c r="BE5" i="3" s="1"/>
  <c r="AV5" i="3"/>
  <c r="AX5" i="3" s="1"/>
  <c r="AY5" i="3" s="1"/>
  <c r="AZ5" i="3" s="1"/>
  <c r="AU5" i="3"/>
  <c r="AW5" i="3" s="1"/>
  <c r="AN5" i="3"/>
  <c r="AP5" i="3" s="1"/>
  <c r="AQ5" i="3" s="1"/>
  <c r="AR5" i="3" s="1"/>
  <c r="AM5" i="3"/>
  <c r="AO5" i="3" s="1"/>
  <c r="AF5" i="3"/>
  <c r="AH5" i="3" s="1"/>
  <c r="AI5" i="3" s="1"/>
  <c r="AJ5" i="3" s="1"/>
  <c r="AE5" i="3"/>
  <c r="AG5" i="3" s="1"/>
  <c r="X5" i="3"/>
  <c r="Z5" i="3" s="1"/>
  <c r="AA5" i="3" s="1"/>
  <c r="AB5" i="3" s="1"/>
  <c r="W5" i="3"/>
  <c r="Y5" i="3" s="1"/>
  <c r="P5" i="3"/>
  <c r="R5" i="3" s="1"/>
  <c r="S5" i="3" s="1"/>
  <c r="T5" i="3" s="1"/>
  <c r="O5" i="3"/>
  <c r="Q5" i="3" s="1"/>
  <c r="H5" i="3"/>
  <c r="J5" i="3" s="1"/>
  <c r="K5" i="3" s="1"/>
  <c r="L5" i="3" s="1"/>
  <c r="G5" i="3"/>
  <c r="I5" i="3" s="1"/>
  <c r="O133" i="1"/>
  <c r="R133" i="1"/>
  <c r="S133" i="1" s="1"/>
  <c r="O134" i="1"/>
  <c r="L134" i="1" s="1"/>
  <c r="R134" i="1"/>
  <c r="S134" i="1" s="1"/>
  <c r="O135" i="1"/>
  <c r="L135" i="1" s="1"/>
  <c r="R135" i="1"/>
  <c r="S135" i="1" s="1"/>
  <c r="L136" i="1"/>
  <c r="O136" i="1"/>
  <c r="P136" i="1"/>
  <c r="R136" i="1"/>
  <c r="S136" i="1"/>
  <c r="O137" i="1"/>
  <c r="R137" i="1"/>
  <c r="S137" i="1" s="1"/>
  <c r="O138" i="1"/>
  <c r="L138" i="1" s="1"/>
  <c r="R138" i="1"/>
  <c r="S138" i="1" s="1"/>
  <c r="O139" i="1"/>
  <c r="L139" i="1" s="1"/>
  <c r="R139" i="1"/>
  <c r="S139" i="1" s="1"/>
  <c r="L140" i="1"/>
  <c r="O140" i="1"/>
  <c r="P140" i="1"/>
  <c r="R140" i="1"/>
  <c r="S140" i="1"/>
  <c r="O141" i="1"/>
  <c r="R141" i="1"/>
  <c r="S141" i="1" s="1"/>
  <c r="O142" i="1"/>
  <c r="L142" i="1" s="1"/>
  <c r="R142" i="1"/>
  <c r="S142" i="1" s="1"/>
  <c r="O143" i="1"/>
  <c r="L143" i="1" s="1"/>
  <c r="R143" i="1"/>
  <c r="S143" i="1" s="1"/>
  <c r="L144" i="1"/>
  <c r="O144" i="1"/>
  <c r="P144" i="1"/>
  <c r="R144" i="1"/>
  <c r="S144" i="1"/>
  <c r="O145" i="1"/>
  <c r="R145" i="1"/>
  <c r="S145" i="1" s="1"/>
  <c r="O146" i="1"/>
  <c r="L146" i="1" s="1"/>
  <c r="R146" i="1"/>
  <c r="S146" i="1" s="1"/>
  <c r="O147" i="1"/>
  <c r="L147" i="1" s="1"/>
  <c r="R147" i="1"/>
  <c r="S147" i="1" s="1"/>
  <c r="L148" i="1"/>
  <c r="O148" i="1"/>
  <c r="P148" i="1"/>
  <c r="R148" i="1"/>
  <c r="S148" i="1"/>
  <c r="O149" i="1"/>
  <c r="R149" i="1"/>
  <c r="S149" i="1" s="1"/>
  <c r="O150" i="1"/>
  <c r="L150" i="1" s="1"/>
  <c r="R150" i="1"/>
  <c r="S150" i="1" s="1"/>
  <c r="O151" i="1"/>
  <c r="L151" i="1" s="1"/>
  <c r="R151" i="1"/>
  <c r="S151" i="1" s="1"/>
  <c r="L152" i="1"/>
  <c r="O152" i="1"/>
  <c r="P152" i="1"/>
  <c r="R152" i="1"/>
  <c r="S152" i="1"/>
  <c r="S8" i="3" l="1"/>
  <c r="T8" i="3" s="1"/>
  <c r="AA8" i="3"/>
  <c r="AB8" i="3" s="1"/>
  <c r="AI8" i="3"/>
  <c r="AJ8" i="3" s="1"/>
  <c r="AQ8" i="3"/>
  <c r="AR8" i="3" s="1"/>
  <c r="AY8" i="3"/>
  <c r="AZ8" i="3" s="1"/>
  <c r="BG8" i="3"/>
  <c r="BH8" i="3" s="1"/>
  <c r="EA8" i="3"/>
  <c r="EB8" i="3" s="1"/>
  <c r="EI8" i="3"/>
  <c r="EJ8" i="3" s="1"/>
  <c r="EQ8" i="3"/>
  <c r="ER8" i="3" s="1"/>
  <c r="EY8" i="3"/>
  <c r="EZ8" i="3" s="1"/>
  <c r="FG8" i="3"/>
  <c r="FH8" i="3" s="1"/>
  <c r="FO8" i="3"/>
  <c r="FP8" i="3" s="1"/>
  <c r="II8" i="3"/>
  <c r="IJ8" i="3" s="1"/>
  <c r="K9" i="3"/>
  <c r="L9" i="3" s="1"/>
  <c r="S9" i="3"/>
  <c r="T9" i="3" s="1"/>
  <c r="AA9" i="3"/>
  <c r="AB9" i="3" s="1"/>
  <c r="AI9" i="3"/>
  <c r="AJ9" i="3" s="1"/>
  <c r="AQ9" i="3"/>
  <c r="AR9" i="3" s="1"/>
  <c r="AY9" i="3"/>
  <c r="AZ9" i="3" s="1"/>
  <c r="BG9" i="3"/>
  <c r="BH9" i="3" s="1"/>
  <c r="BO9" i="3"/>
  <c r="BP9" i="3" s="1"/>
  <c r="BW9" i="3"/>
  <c r="BX9" i="3" s="1"/>
  <c r="CE9" i="3"/>
  <c r="CF9" i="3" s="1"/>
  <c r="CM9" i="3"/>
  <c r="CN9" i="3" s="1"/>
  <c r="CU9" i="3"/>
  <c r="CV9" i="3" s="1"/>
  <c r="DC9" i="3"/>
  <c r="DD9" i="3" s="1"/>
  <c r="DK9" i="3"/>
  <c r="DL9" i="3" s="1"/>
  <c r="DS9" i="3"/>
  <c r="DT9" i="3" s="1"/>
  <c r="EA9" i="3"/>
  <c r="EB9" i="3" s="1"/>
  <c r="EI9" i="3"/>
  <c r="EJ9" i="3" s="1"/>
  <c r="EQ9" i="3"/>
  <c r="ER9" i="3" s="1"/>
  <c r="EY9" i="3"/>
  <c r="EZ9" i="3" s="1"/>
  <c r="FG9" i="3"/>
  <c r="FH9" i="3" s="1"/>
  <c r="FO9" i="3"/>
  <c r="FP9" i="3" s="1"/>
  <c r="FW9" i="3"/>
  <c r="FX9" i="3" s="1"/>
  <c r="GE9" i="3"/>
  <c r="GF9" i="3" s="1"/>
  <c r="GM9" i="3"/>
  <c r="GN9" i="3" s="1"/>
  <c r="GU9" i="3"/>
  <c r="GV9" i="3" s="1"/>
  <c r="HC9" i="3"/>
  <c r="HD9" i="3" s="1"/>
  <c r="HK9" i="3"/>
  <c r="HL9" i="3" s="1"/>
  <c r="HS9" i="3"/>
  <c r="HT9" i="3" s="1"/>
  <c r="IA9" i="3"/>
  <c r="IB9" i="3" s="1"/>
  <c r="II9" i="3"/>
  <c r="IJ9" i="3" s="1"/>
  <c r="K11" i="3"/>
  <c r="L11" i="3" s="1"/>
  <c r="S11" i="3"/>
  <c r="T11" i="3" s="1"/>
  <c r="AA11" i="3"/>
  <c r="AB11" i="3" s="1"/>
  <c r="AI11" i="3"/>
  <c r="AJ11" i="3" s="1"/>
  <c r="AQ11" i="3"/>
  <c r="AR11" i="3" s="1"/>
  <c r="AY11" i="3"/>
  <c r="AZ11" i="3" s="1"/>
  <c r="BG11" i="3"/>
  <c r="BH11" i="3" s="1"/>
  <c r="BO11" i="3"/>
  <c r="BP11" i="3" s="1"/>
  <c r="BW11" i="3"/>
  <c r="BX11" i="3" s="1"/>
  <c r="CE11" i="3"/>
  <c r="CF11" i="3" s="1"/>
  <c r="CM11" i="3"/>
  <c r="CN11" i="3" s="1"/>
  <c r="CU11" i="3"/>
  <c r="CV11" i="3" s="1"/>
  <c r="DC11" i="3"/>
  <c r="DD11" i="3" s="1"/>
  <c r="DK11" i="3"/>
  <c r="DL11" i="3" s="1"/>
  <c r="DS11" i="3"/>
  <c r="DT11" i="3" s="1"/>
  <c r="EA11" i="3"/>
  <c r="EB11" i="3" s="1"/>
  <c r="EI11" i="3"/>
  <c r="EJ11" i="3" s="1"/>
  <c r="EQ11" i="3"/>
  <c r="ER11" i="3" s="1"/>
  <c r="EY11" i="3"/>
  <c r="EZ11" i="3" s="1"/>
  <c r="FG11" i="3"/>
  <c r="FH11" i="3" s="1"/>
  <c r="FO11" i="3"/>
  <c r="FP11" i="3" s="1"/>
  <c r="FW11" i="3"/>
  <c r="FX11" i="3" s="1"/>
  <c r="GE11" i="3"/>
  <c r="GF11" i="3" s="1"/>
  <c r="GM11" i="3"/>
  <c r="GN11" i="3" s="1"/>
  <c r="GU11" i="3"/>
  <c r="GV11" i="3" s="1"/>
  <c r="HC11" i="3"/>
  <c r="HD11" i="3" s="1"/>
  <c r="HK11" i="3"/>
  <c r="HL11" i="3" s="1"/>
  <c r="HS11" i="3"/>
  <c r="HT11" i="3" s="1"/>
  <c r="IA11" i="3"/>
  <c r="IB11" i="3" s="1"/>
  <c r="II11" i="3"/>
  <c r="IJ11" i="3" s="1"/>
  <c r="K12" i="3"/>
  <c r="L12" i="3" s="1"/>
  <c r="S12" i="3"/>
  <c r="T12" i="3" s="1"/>
  <c r="AA12" i="3"/>
  <c r="AB12" i="3" s="1"/>
  <c r="AI12" i="3"/>
  <c r="AJ12" i="3" s="1"/>
  <c r="AQ12" i="3"/>
  <c r="AR12" i="3" s="1"/>
  <c r="AY12" i="3"/>
  <c r="AZ12" i="3" s="1"/>
  <c r="BG12" i="3"/>
  <c r="BH12" i="3" s="1"/>
  <c r="BO12" i="3"/>
  <c r="BP12" i="3" s="1"/>
  <c r="BW12" i="3"/>
  <c r="BX12" i="3" s="1"/>
  <c r="CE12" i="3"/>
  <c r="CF12" i="3" s="1"/>
  <c r="CM12" i="3"/>
  <c r="CN12" i="3" s="1"/>
  <c r="CU12" i="3"/>
  <c r="CV12" i="3" s="1"/>
  <c r="DC12" i="3"/>
  <c r="DD12" i="3" s="1"/>
  <c r="DK12" i="3"/>
  <c r="DL12" i="3" s="1"/>
  <c r="DS12" i="3"/>
  <c r="DT12" i="3" s="1"/>
  <c r="EA12" i="3"/>
  <c r="EB12" i="3" s="1"/>
  <c r="EI12" i="3"/>
  <c r="EJ12" i="3" s="1"/>
  <c r="EQ12" i="3"/>
  <c r="ER12" i="3" s="1"/>
  <c r="EY12" i="3"/>
  <c r="EZ12" i="3" s="1"/>
  <c r="FG12" i="3"/>
  <c r="FH12" i="3" s="1"/>
  <c r="FO12" i="3"/>
  <c r="FP12" i="3" s="1"/>
  <c r="FW12" i="3"/>
  <c r="FX12" i="3" s="1"/>
  <c r="GE12" i="3"/>
  <c r="GF12" i="3" s="1"/>
  <c r="GM12" i="3"/>
  <c r="GN12" i="3" s="1"/>
  <c r="GU12" i="3"/>
  <c r="GV12" i="3" s="1"/>
  <c r="HC12" i="3"/>
  <c r="HD12" i="3" s="1"/>
  <c r="HK12" i="3"/>
  <c r="HL12" i="3" s="1"/>
  <c r="HS12" i="3"/>
  <c r="HT12" i="3" s="1"/>
  <c r="IA12" i="3"/>
  <c r="IB12" i="3" s="1"/>
  <c r="II12" i="3"/>
  <c r="IJ12" i="3" s="1"/>
  <c r="K14" i="3"/>
  <c r="L14" i="3" s="1"/>
  <c r="S14" i="3"/>
  <c r="T14" i="3" s="1"/>
  <c r="AA14" i="3"/>
  <c r="AB14" i="3" s="1"/>
  <c r="AI14" i="3"/>
  <c r="AJ14" i="3" s="1"/>
  <c r="AQ14" i="3"/>
  <c r="AR14" i="3" s="1"/>
  <c r="DK17" i="3"/>
  <c r="DL17" i="3" s="1"/>
  <c r="EQ20" i="3"/>
  <c r="ER20" i="3" s="1"/>
  <c r="P150" i="1"/>
  <c r="L149" i="1"/>
  <c r="P146" i="1"/>
  <c r="L145" i="1"/>
  <c r="P142" i="1"/>
  <c r="L141" i="1"/>
  <c r="P138" i="1"/>
  <c r="L137" i="1"/>
  <c r="P134" i="1"/>
  <c r="L133" i="1"/>
  <c r="P151" i="1"/>
  <c r="P149" i="1"/>
  <c r="P147" i="1"/>
  <c r="P145" i="1"/>
  <c r="P143" i="1"/>
  <c r="P141" i="1"/>
  <c r="P139" i="1"/>
  <c r="P137" i="1"/>
  <c r="P135" i="1"/>
  <c r="P133" i="1"/>
  <c r="Q3" i="2"/>
  <c r="M9" i="2" l="1"/>
  <c r="M10" i="2"/>
  <c r="M11" i="2"/>
  <c r="M8" i="2" l="1"/>
  <c r="R132" i="1" l="1"/>
  <c r="S132" i="1" s="1"/>
  <c r="O132" i="1"/>
  <c r="P132" i="1" s="1"/>
  <c r="R131" i="1"/>
  <c r="S131" i="1" s="1"/>
  <c r="O131" i="1"/>
  <c r="P131" i="1" s="1"/>
  <c r="R130" i="1"/>
  <c r="S130" i="1" s="1"/>
  <c r="O130" i="1"/>
  <c r="P130" i="1" s="1"/>
  <c r="R129" i="1"/>
  <c r="S129" i="1" s="1"/>
  <c r="O129" i="1"/>
  <c r="P129" i="1" s="1"/>
  <c r="R128" i="1"/>
  <c r="S128" i="1" s="1"/>
  <c r="O128" i="1"/>
  <c r="P128" i="1" s="1"/>
  <c r="R127" i="1"/>
  <c r="S127" i="1" s="1"/>
  <c r="O127" i="1"/>
  <c r="P127" i="1" s="1"/>
  <c r="R126" i="1"/>
  <c r="S126" i="1" s="1"/>
  <c r="O126" i="1"/>
  <c r="P126" i="1" s="1"/>
  <c r="R125" i="1"/>
  <c r="S125" i="1" s="1"/>
  <c r="O125" i="1"/>
  <c r="P125" i="1" s="1"/>
  <c r="R124" i="1"/>
  <c r="S124" i="1" s="1"/>
  <c r="O124" i="1"/>
  <c r="P124" i="1" s="1"/>
  <c r="R123" i="1"/>
  <c r="S123" i="1" s="1"/>
  <c r="O123" i="1"/>
  <c r="P123" i="1" s="1"/>
  <c r="R122" i="1"/>
  <c r="S122" i="1" s="1"/>
  <c r="O122" i="1"/>
  <c r="P122" i="1" s="1"/>
  <c r="R121" i="1"/>
  <c r="S121" i="1" s="1"/>
  <c r="O121" i="1"/>
  <c r="P121" i="1" s="1"/>
  <c r="R120" i="1"/>
  <c r="S120" i="1" s="1"/>
  <c r="O120" i="1"/>
  <c r="P120" i="1" s="1"/>
  <c r="R119" i="1"/>
  <c r="S119" i="1" s="1"/>
  <c r="O119" i="1"/>
  <c r="P119" i="1" s="1"/>
  <c r="R118" i="1"/>
  <c r="S118" i="1" s="1"/>
  <c r="O118" i="1"/>
  <c r="P118" i="1" s="1"/>
  <c r="R117" i="1"/>
  <c r="S117" i="1" s="1"/>
  <c r="O117" i="1"/>
  <c r="P117" i="1" s="1"/>
  <c r="R116" i="1"/>
  <c r="S116" i="1" s="1"/>
  <c r="O116" i="1"/>
  <c r="P116" i="1" s="1"/>
  <c r="R115" i="1"/>
  <c r="S115" i="1" s="1"/>
  <c r="O115" i="1"/>
  <c r="P115" i="1" s="1"/>
  <c r="R114" i="1"/>
  <c r="S114" i="1" s="1"/>
  <c r="O114" i="1"/>
  <c r="P114" i="1" s="1"/>
  <c r="R113" i="1"/>
  <c r="S113" i="1" s="1"/>
  <c r="O113" i="1"/>
  <c r="P113" i="1" s="1"/>
  <c r="R112" i="1"/>
  <c r="S112" i="1" s="1"/>
  <c r="O112" i="1"/>
  <c r="P112" i="1" s="1"/>
  <c r="R111" i="1"/>
  <c r="S111" i="1" s="1"/>
  <c r="O111" i="1"/>
  <c r="P111" i="1" s="1"/>
  <c r="R110" i="1"/>
  <c r="S110" i="1" s="1"/>
  <c r="O110" i="1"/>
  <c r="P110" i="1" s="1"/>
  <c r="R109" i="1"/>
  <c r="S109" i="1" s="1"/>
  <c r="O109" i="1"/>
  <c r="P109" i="1" s="1"/>
  <c r="R108" i="1"/>
  <c r="S108" i="1" s="1"/>
  <c r="O108" i="1"/>
  <c r="P108" i="1" s="1"/>
  <c r="R107" i="1"/>
  <c r="S107" i="1" s="1"/>
  <c r="O107" i="1"/>
  <c r="P107" i="1" s="1"/>
  <c r="R106" i="1"/>
  <c r="S106" i="1" s="1"/>
  <c r="O106" i="1"/>
  <c r="P106" i="1" s="1"/>
  <c r="R105" i="1"/>
  <c r="S105" i="1" s="1"/>
  <c r="O105" i="1"/>
  <c r="P105" i="1" s="1"/>
  <c r="R104" i="1"/>
  <c r="S104" i="1" s="1"/>
  <c r="O104" i="1"/>
  <c r="P104" i="1" s="1"/>
  <c r="R103" i="1"/>
  <c r="S103" i="1" s="1"/>
  <c r="O103" i="1"/>
  <c r="P103" i="1" s="1"/>
  <c r="R102" i="1"/>
  <c r="S102" i="1" s="1"/>
  <c r="O102" i="1"/>
  <c r="P102" i="1" s="1"/>
  <c r="R101" i="1"/>
  <c r="S101" i="1" s="1"/>
  <c r="O101" i="1"/>
  <c r="P101" i="1" s="1"/>
  <c r="R100" i="1"/>
  <c r="S100" i="1" s="1"/>
  <c r="O100" i="1"/>
  <c r="P100" i="1" s="1"/>
  <c r="R99" i="1"/>
  <c r="S99" i="1" s="1"/>
  <c r="O99" i="1"/>
  <c r="P99" i="1" s="1"/>
  <c r="R98" i="1"/>
  <c r="S98" i="1" s="1"/>
  <c r="O98" i="1"/>
  <c r="P98" i="1" s="1"/>
  <c r="R97" i="1"/>
  <c r="S97" i="1" s="1"/>
  <c r="O97" i="1"/>
  <c r="P97" i="1" s="1"/>
  <c r="R96" i="1"/>
  <c r="S96" i="1" s="1"/>
  <c r="O96" i="1"/>
  <c r="P96" i="1" s="1"/>
  <c r="R95" i="1"/>
  <c r="S95" i="1" s="1"/>
  <c r="O95" i="1"/>
  <c r="P95" i="1" s="1"/>
  <c r="R94" i="1"/>
  <c r="S94" i="1" s="1"/>
  <c r="O94" i="1"/>
  <c r="P94" i="1" s="1"/>
  <c r="R93" i="1"/>
  <c r="S93" i="1" s="1"/>
  <c r="O93" i="1"/>
  <c r="P93" i="1" s="1"/>
  <c r="R92" i="1"/>
  <c r="S92" i="1" s="1"/>
  <c r="O92" i="1"/>
  <c r="P92" i="1" s="1"/>
  <c r="R91" i="1"/>
  <c r="S91" i="1" s="1"/>
  <c r="O91" i="1"/>
  <c r="P91" i="1" s="1"/>
  <c r="R90" i="1"/>
  <c r="S90" i="1" s="1"/>
  <c r="O90" i="1"/>
  <c r="P90" i="1" s="1"/>
  <c r="R89" i="1"/>
  <c r="S89" i="1" s="1"/>
  <c r="O89" i="1"/>
  <c r="P89" i="1" s="1"/>
  <c r="R88" i="1"/>
  <c r="S88" i="1" s="1"/>
  <c r="O88" i="1"/>
  <c r="P88" i="1" s="1"/>
  <c r="R87" i="1"/>
  <c r="S87" i="1" s="1"/>
  <c r="O87" i="1"/>
  <c r="P87" i="1" s="1"/>
  <c r="R86" i="1"/>
  <c r="S86" i="1" s="1"/>
  <c r="O86" i="1"/>
  <c r="P86" i="1" s="1"/>
  <c r="R85" i="1"/>
  <c r="S85" i="1" s="1"/>
  <c r="O85" i="1"/>
  <c r="P85" i="1" s="1"/>
  <c r="R84" i="1"/>
  <c r="S84" i="1" s="1"/>
  <c r="O84" i="1"/>
  <c r="P84" i="1" s="1"/>
  <c r="R83" i="1"/>
  <c r="S83" i="1" s="1"/>
  <c r="O83" i="1"/>
  <c r="P83" i="1" s="1"/>
  <c r="R82" i="1"/>
  <c r="S82" i="1" s="1"/>
  <c r="O82" i="1"/>
  <c r="P82" i="1" s="1"/>
  <c r="R81" i="1"/>
  <c r="S81" i="1" s="1"/>
  <c r="O81" i="1"/>
  <c r="P81" i="1" s="1"/>
  <c r="R80" i="1"/>
  <c r="S80" i="1" s="1"/>
  <c r="O80" i="1"/>
  <c r="P80" i="1" s="1"/>
  <c r="R79" i="1"/>
  <c r="S79" i="1" s="1"/>
  <c r="O79" i="1"/>
  <c r="P79" i="1" s="1"/>
  <c r="R78" i="1"/>
  <c r="S78" i="1" s="1"/>
  <c r="O78" i="1"/>
  <c r="P78" i="1" s="1"/>
  <c r="O77" i="1"/>
  <c r="R76" i="1"/>
  <c r="S76" i="1" s="1"/>
  <c r="O76" i="1"/>
  <c r="P76" i="1" s="1"/>
  <c r="R75" i="1"/>
  <c r="S75" i="1" s="1"/>
  <c r="O75" i="1"/>
  <c r="P75" i="1" s="1"/>
  <c r="R74" i="1"/>
  <c r="S74" i="1" s="1"/>
  <c r="O74" i="1"/>
  <c r="P74" i="1" s="1"/>
  <c r="R73" i="1"/>
  <c r="S73" i="1" s="1"/>
  <c r="O73" i="1"/>
  <c r="P73" i="1" s="1"/>
  <c r="R72" i="1"/>
  <c r="S72" i="1" s="1"/>
  <c r="O72" i="1"/>
  <c r="P72" i="1" s="1"/>
  <c r="R71" i="1"/>
  <c r="S71" i="1" s="1"/>
  <c r="O71" i="1"/>
  <c r="P71" i="1" s="1"/>
  <c r="R70" i="1"/>
  <c r="S70" i="1" s="1"/>
  <c r="O70" i="1"/>
  <c r="P70" i="1" s="1"/>
  <c r="R69" i="1"/>
  <c r="S69" i="1" s="1"/>
  <c r="O69" i="1"/>
  <c r="P69" i="1" s="1"/>
  <c r="R68" i="1"/>
  <c r="S68" i="1" s="1"/>
  <c r="O68" i="1"/>
  <c r="P68" i="1" s="1"/>
  <c r="R67" i="1"/>
  <c r="S67" i="1" s="1"/>
  <c r="O67" i="1"/>
  <c r="P67" i="1" s="1"/>
  <c r="R66" i="1"/>
  <c r="S66" i="1" s="1"/>
  <c r="O66" i="1"/>
  <c r="P66" i="1" s="1"/>
  <c r="R65" i="1"/>
  <c r="S65" i="1" s="1"/>
  <c r="O65" i="1"/>
  <c r="P65" i="1" s="1"/>
  <c r="R64" i="1"/>
  <c r="S64" i="1" s="1"/>
  <c r="O64" i="1"/>
  <c r="P64" i="1" s="1"/>
  <c r="R63" i="1"/>
  <c r="S63" i="1" s="1"/>
  <c r="O63" i="1"/>
  <c r="P63" i="1" s="1"/>
  <c r="R62" i="1"/>
  <c r="S62" i="1" s="1"/>
  <c r="O62" i="1"/>
  <c r="P62" i="1" s="1"/>
  <c r="R61" i="1"/>
  <c r="S61" i="1" s="1"/>
  <c r="O61" i="1"/>
  <c r="P61" i="1" s="1"/>
  <c r="R60" i="1"/>
  <c r="S60" i="1" s="1"/>
  <c r="O60" i="1"/>
  <c r="P60" i="1" s="1"/>
  <c r="R59" i="1"/>
  <c r="S59" i="1" s="1"/>
  <c r="O59" i="1"/>
  <c r="P59" i="1" s="1"/>
  <c r="R58" i="1"/>
  <c r="S58" i="1" s="1"/>
  <c r="O58" i="1"/>
  <c r="P58" i="1" s="1"/>
  <c r="R57" i="1"/>
  <c r="S57" i="1" s="1"/>
  <c r="O57" i="1"/>
  <c r="P57" i="1" s="1"/>
  <c r="R56" i="1"/>
  <c r="S56" i="1" s="1"/>
  <c r="O56" i="1"/>
  <c r="P56" i="1" s="1"/>
  <c r="R55" i="1"/>
  <c r="S55" i="1" s="1"/>
  <c r="O55" i="1"/>
  <c r="P55" i="1" s="1"/>
  <c r="R54" i="1"/>
  <c r="S54" i="1" s="1"/>
  <c r="O54" i="1"/>
  <c r="P54" i="1" s="1"/>
  <c r="R53" i="1"/>
  <c r="S53" i="1" s="1"/>
  <c r="O53" i="1"/>
  <c r="P53" i="1" s="1"/>
  <c r="R52" i="1"/>
  <c r="S52" i="1" s="1"/>
  <c r="O52" i="1"/>
  <c r="P52" i="1" s="1"/>
  <c r="R51" i="1"/>
  <c r="S51" i="1" s="1"/>
  <c r="O51" i="1"/>
  <c r="P51" i="1" s="1"/>
  <c r="R50" i="1"/>
  <c r="S50" i="1" s="1"/>
  <c r="O50" i="1"/>
  <c r="P50" i="1" s="1"/>
  <c r="R49" i="1"/>
  <c r="S49" i="1" s="1"/>
  <c r="O49" i="1"/>
  <c r="P49" i="1" s="1"/>
  <c r="R48" i="1"/>
  <c r="S48" i="1" s="1"/>
  <c r="O48" i="1"/>
  <c r="P48" i="1" s="1"/>
  <c r="R47" i="1"/>
  <c r="S47" i="1" s="1"/>
  <c r="O47" i="1"/>
  <c r="P47" i="1" s="1"/>
  <c r="R46" i="1"/>
  <c r="S46" i="1" s="1"/>
  <c r="O46" i="1"/>
  <c r="P46" i="1" s="1"/>
  <c r="R45" i="1"/>
  <c r="S45" i="1" s="1"/>
  <c r="O45" i="1"/>
  <c r="P45" i="1" s="1"/>
  <c r="R44" i="1"/>
  <c r="S44" i="1" s="1"/>
  <c r="O44" i="1"/>
  <c r="P44" i="1" s="1"/>
  <c r="R43" i="1"/>
  <c r="S43" i="1" s="1"/>
  <c r="O43" i="1"/>
  <c r="P43" i="1" s="1"/>
  <c r="R42" i="1"/>
  <c r="S42" i="1" s="1"/>
  <c r="O42" i="1"/>
  <c r="P42" i="1" s="1"/>
  <c r="R41" i="1"/>
  <c r="S41" i="1" s="1"/>
  <c r="O41" i="1"/>
  <c r="R40" i="1"/>
  <c r="S40" i="1" s="1"/>
  <c r="O40" i="1"/>
  <c r="R39" i="1"/>
  <c r="S39" i="1" s="1"/>
  <c r="O39" i="1"/>
  <c r="P39" i="1" s="1"/>
  <c r="R38" i="1"/>
  <c r="S38" i="1" s="1"/>
  <c r="O38" i="1"/>
  <c r="P38" i="1" s="1"/>
  <c r="O37" i="1"/>
  <c r="P37" i="1" s="1"/>
  <c r="R36" i="1"/>
  <c r="S36" i="1" s="1"/>
  <c r="O36" i="1"/>
  <c r="P36" i="1" s="1"/>
  <c r="R35" i="1"/>
  <c r="S35" i="1" s="1"/>
  <c r="O35" i="1"/>
  <c r="P35" i="1" s="1"/>
  <c r="R34" i="1"/>
  <c r="S34" i="1" s="1"/>
  <c r="O34" i="1"/>
  <c r="P34" i="1" s="1"/>
  <c r="R33" i="1"/>
  <c r="S33" i="1" s="1"/>
  <c r="O33" i="1"/>
  <c r="P33" i="1" s="1"/>
  <c r="R32" i="1"/>
  <c r="S32" i="1" s="1"/>
  <c r="O32" i="1"/>
  <c r="R31" i="1"/>
  <c r="S31" i="1" s="1"/>
  <c r="O31" i="1"/>
  <c r="P31" i="1" s="1"/>
  <c r="R30" i="1"/>
  <c r="S30" i="1" s="1"/>
  <c r="O30" i="1"/>
  <c r="P30" i="1" s="1"/>
  <c r="R29" i="1"/>
  <c r="S29" i="1" s="1"/>
  <c r="O29" i="1"/>
  <c r="P29" i="1" s="1"/>
  <c r="R28" i="1"/>
  <c r="S28" i="1" s="1"/>
  <c r="O28" i="1"/>
  <c r="P28" i="1" s="1"/>
  <c r="R27" i="1"/>
  <c r="S27" i="1" s="1"/>
  <c r="O27" i="1"/>
  <c r="P27" i="1" s="1"/>
  <c r="R26" i="1"/>
  <c r="S26" i="1" s="1"/>
  <c r="O26" i="1"/>
  <c r="R25" i="1"/>
  <c r="S25" i="1" s="1"/>
  <c r="O25" i="1"/>
  <c r="R24" i="1"/>
  <c r="S24" i="1" s="1"/>
  <c r="O24" i="1"/>
  <c r="P24" i="1" s="1"/>
  <c r="R23" i="1"/>
  <c r="S23" i="1" s="1"/>
  <c r="O23" i="1"/>
  <c r="P23" i="1" s="1"/>
  <c r="R22" i="1"/>
  <c r="S22" i="1" s="1"/>
  <c r="O22" i="1"/>
  <c r="P22" i="1" s="1"/>
  <c r="R21" i="1"/>
  <c r="O21" i="1"/>
  <c r="P21" i="1" s="1"/>
  <c r="R20" i="1"/>
  <c r="S20" i="1" s="1"/>
  <c r="O20" i="1"/>
  <c r="P20" i="1" s="1"/>
  <c r="R19" i="1"/>
  <c r="S19" i="1" s="1"/>
  <c r="O19" i="1"/>
  <c r="P19" i="1" s="1"/>
  <c r="R18" i="1"/>
  <c r="S18" i="1" s="1"/>
  <c r="O18" i="1"/>
  <c r="R17" i="1"/>
  <c r="S17" i="1" s="1"/>
  <c r="O17" i="1"/>
  <c r="R16" i="1"/>
  <c r="S16" i="1" s="1"/>
  <c r="O16" i="1"/>
  <c r="P16" i="1" s="1"/>
  <c r="R15" i="1"/>
  <c r="S15" i="1" s="1"/>
  <c r="O15" i="1"/>
  <c r="P15" i="1" s="1"/>
  <c r="R14" i="1"/>
  <c r="S14" i="1" s="1"/>
  <c r="O14" i="1"/>
  <c r="P14" i="1" s="1"/>
  <c r="R13" i="1"/>
  <c r="S13" i="1" s="1"/>
  <c r="O13" i="1"/>
  <c r="P13" i="1" s="1"/>
  <c r="R12" i="1"/>
  <c r="S12" i="1" s="1"/>
  <c r="O12" i="1"/>
  <c r="P12" i="1" s="1"/>
  <c r="R11" i="1"/>
  <c r="S11" i="1" s="1"/>
  <c r="O11" i="1"/>
  <c r="P11" i="1" s="1"/>
  <c r="R10" i="1"/>
  <c r="S10" i="1" s="1"/>
  <c r="O10" i="1"/>
  <c r="P10" i="1" s="1"/>
  <c r="R9" i="1"/>
  <c r="S9" i="1" s="1"/>
  <c r="O9" i="1"/>
  <c r="R8" i="1"/>
  <c r="S8" i="1" s="1"/>
  <c r="O8" i="1"/>
  <c r="P8" i="1" s="1"/>
  <c r="R7" i="1"/>
  <c r="S7" i="1" s="1"/>
  <c r="O7" i="1"/>
  <c r="P7" i="1" s="1"/>
  <c r="R6" i="1"/>
  <c r="S6" i="1" s="1"/>
  <c r="O6" i="1"/>
  <c r="P6" i="1" s="1"/>
  <c r="R5" i="1"/>
  <c r="S5" i="1" s="1"/>
  <c r="O5" i="1"/>
  <c r="P5" i="1" s="1"/>
  <c r="L21" i="1" l="1"/>
  <c r="L40" i="1"/>
  <c r="P40" i="1"/>
  <c r="S21" i="1"/>
  <c r="L9" i="1"/>
  <c r="P9" i="1"/>
  <c r="L17" i="1"/>
  <c r="P17" i="1"/>
  <c r="L32" i="1"/>
  <c r="P32" i="1"/>
  <c r="L25" i="1"/>
  <c r="P25" i="1"/>
  <c r="L29" i="1"/>
  <c r="L41" i="1"/>
  <c r="P41" i="1"/>
  <c r="L18" i="1"/>
  <c r="P18" i="1"/>
  <c r="R77" i="1"/>
  <c r="S77" i="1" s="1"/>
  <c r="P77" i="1"/>
  <c r="L26" i="1"/>
  <c r="P26" i="1"/>
  <c r="L19" i="1"/>
  <c r="L28" i="1"/>
  <c r="L43" i="1"/>
  <c r="L24" i="1"/>
  <c r="L20" i="1"/>
  <c r="L23" i="1"/>
  <c r="L35" i="1"/>
  <c r="L5" i="1"/>
  <c r="L11" i="1"/>
  <c r="L33" i="1"/>
  <c r="L27" i="1"/>
  <c r="L57" i="1"/>
  <c r="L7" i="1"/>
  <c r="L65" i="1"/>
  <c r="L31" i="1"/>
  <c r="L61" i="1"/>
  <c r="L13" i="1"/>
  <c r="L44" i="1"/>
  <c r="L59" i="1"/>
  <c r="L71" i="1"/>
  <c r="L15" i="1"/>
  <c r="L47" i="1"/>
  <c r="L51" i="1"/>
  <c r="L75" i="1"/>
  <c r="L22" i="1"/>
  <c r="L30" i="1"/>
  <c r="L42" i="1"/>
  <c r="L69" i="1"/>
  <c r="L38" i="1"/>
  <c r="L55" i="1"/>
  <c r="L73" i="1"/>
  <c r="L6" i="1"/>
  <c r="L8" i="1"/>
  <c r="L10" i="1"/>
  <c r="L12" i="1"/>
  <c r="L14" i="1"/>
  <c r="L16" i="1"/>
  <c r="L34" i="1"/>
  <c r="L36" i="1"/>
  <c r="L49" i="1"/>
  <c r="L63" i="1"/>
  <c r="L67" i="1"/>
  <c r="L53" i="1"/>
  <c r="L114" i="1"/>
  <c r="L81" i="1"/>
  <c r="L85" i="1"/>
  <c r="L101" i="1"/>
  <c r="L121" i="1"/>
  <c r="L68" i="1"/>
  <c r="L78" i="1"/>
  <c r="L98" i="1"/>
  <c r="R37" i="1"/>
  <c r="S37" i="1" s="1"/>
  <c r="L46" i="1"/>
  <c r="L62" i="1"/>
  <c r="L109" i="1"/>
  <c r="L117" i="1"/>
  <c r="L129" i="1"/>
  <c r="L94" i="1"/>
  <c r="L56" i="1"/>
  <c r="L72" i="1"/>
  <c r="L79" i="1"/>
  <c r="L83" i="1"/>
  <c r="L87" i="1"/>
  <c r="L91" i="1"/>
  <c r="L95" i="1"/>
  <c r="L99" i="1"/>
  <c r="L103" i="1"/>
  <c r="L107" i="1"/>
  <c r="L111" i="1"/>
  <c r="L48" i="1"/>
  <c r="L64" i="1"/>
  <c r="L93" i="1"/>
  <c r="L105" i="1"/>
  <c r="L74" i="1"/>
  <c r="L82" i="1"/>
  <c r="L115" i="1"/>
  <c r="L119" i="1"/>
  <c r="L123" i="1"/>
  <c r="L127" i="1"/>
  <c r="L131" i="1"/>
  <c r="L89" i="1"/>
  <c r="L97" i="1"/>
  <c r="L58" i="1"/>
  <c r="L52" i="1"/>
  <c r="L90" i="1"/>
  <c r="L60" i="1"/>
  <c r="L76" i="1"/>
  <c r="L80" i="1"/>
  <c r="L84" i="1"/>
  <c r="L88" i="1"/>
  <c r="L92" i="1"/>
  <c r="L96" i="1"/>
  <c r="L100" i="1"/>
  <c r="L113" i="1"/>
  <c r="L125" i="1"/>
  <c r="L86" i="1"/>
  <c r="L50" i="1"/>
  <c r="L66" i="1"/>
  <c r="L39" i="1"/>
  <c r="L45" i="1"/>
  <c r="L54" i="1"/>
  <c r="L70" i="1"/>
  <c r="L102" i="1"/>
  <c r="L104" i="1"/>
  <c r="L106" i="1"/>
  <c r="L108" i="1"/>
  <c r="L110" i="1"/>
  <c r="L112" i="1"/>
  <c r="L116" i="1"/>
  <c r="L118" i="1"/>
  <c r="L120" i="1"/>
  <c r="L122" i="1"/>
  <c r="L124" i="1"/>
  <c r="L126" i="1"/>
  <c r="L128" i="1"/>
  <c r="L130" i="1"/>
  <c r="L132" i="1"/>
  <c r="E9" i="2" l="1"/>
  <c r="I9" i="2"/>
  <c r="J10" i="2"/>
  <c r="I10" i="2"/>
  <c r="H10" i="2"/>
  <c r="H9" i="2"/>
  <c r="G10" i="2"/>
  <c r="G9" i="2"/>
  <c r="J9" i="2"/>
  <c r="F10" i="2"/>
  <c r="F9" i="2"/>
  <c r="E10" i="2"/>
  <c r="L77" i="1"/>
  <c r="F5" i="2"/>
  <c r="I5" i="2"/>
  <c r="J7" i="2"/>
  <c r="J6" i="2"/>
  <c r="I7" i="2"/>
  <c r="G8" i="2"/>
  <c r="I6" i="2"/>
  <c r="I4" i="2"/>
  <c r="H5" i="2"/>
  <c r="J5" i="2"/>
  <c r="F8" i="2"/>
  <c r="J8" i="2"/>
  <c r="J4" i="2"/>
  <c r="I8" i="2"/>
  <c r="G6" i="2"/>
  <c r="E8" i="2"/>
  <c r="E6" i="2"/>
  <c r="H6" i="2"/>
  <c r="H7" i="2"/>
  <c r="G7" i="2"/>
  <c r="E5" i="2"/>
  <c r="E4" i="2"/>
  <c r="F7" i="2"/>
  <c r="G5" i="2"/>
  <c r="F6" i="2"/>
  <c r="G4" i="2"/>
  <c r="E7" i="2"/>
  <c r="H4" i="2"/>
  <c r="F4" i="2"/>
  <c r="H8" i="2"/>
  <c r="L37" i="1"/>
  <c r="K9" i="2" l="1"/>
  <c r="K8" i="2"/>
  <c r="K5" i="2"/>
  <c r="K6" i="2"/>
  <c r="K10" i="2"/>
  <c r="K4" i="2"/>
  <c r="K7" i="2"/>
</calcChain>
</file>

<file path=xl/sharedStrings.xml><?xml version="1.0" encoding="utf-8"?>
<sst xmlns="http://schemas.openxmlformats.org/spreadsheetml/2006/main" count="1514" uniqueCount="208">
  <si>
    <t>GIỜ CHẤM CÔNG</t>
  </si>
  <si>
    <t>Ngày</t>
  </si>
  <si>
    <t>Thứ</t>
  </si>
  <si>
    <t>Mã NV</t>
  </si>
  <si>
    <t>Tên nhân viên</t>
  </si>
  <si>
    <t>Phòng ban</t>
  </si>
  <si>
    <t>Chức vụ</t>
  </si>
  <si>
    <t xml:space="preserve">Vào 1 </t>
  </si>
  <si>
    <t xml:space="preserve">Ra 1 </t>
  </si>
  <si>
    <t xml:space="preserve">Vào 2 </t>
  </si>
  <si>
    <t xml:space="preserve">Ra 2 </t>
  </si>
  <si>
    <t>Tổng giờ</t>
  </si>
  <si>
    <t>Công</t>
  </si>
  <si>
    <t>Vào</t>
  </si>
  <si>
    <t>Ra</t>
  </si>
  <si>
    <t>Muộn (h)</t>
  </si>
  <si>
    <t>Sớm (h)</t>
  </si>
  <si>
    <t>Giải Trình</t>
  </si>
  <si>
    <t>Tư</t>
  </si>
  <si>
    <t>Chưa SX</t>
  </si>
  <si>
    <t>22:05</t>
  </si>
  <si>
    <t>Năm</t>
  </si>
  <si>
    <t>Sáu</t>
  </si>
  <si>
    <t>Bảy</t>
  </si>
  <si>
    <t>Hai</t>
  </si>
  <si>
    <t>Ba</t>
  </si>
  <si>
    <t>08:56</t>
  </si>
  <si>
    <t>CN</t>
  </si>
  <si>
    <t>08:57</t>
  </si>
  <si>
    <t>22:01</t>
  </si>
  <si>
    <t>16:55</t>
  </si>
  <si>
    <t>22:09</t>
  </si>
  <si>
    <t>08:52</t>
  </si>
  <si>
    <t>22:08</t>
  </si>
  <si>
    <t>09:23</t>
  </si>
  <si>
    <t>09:21</t>
  </si>
  <si>
    <t>17:15</t>
  </si>
  <si>
    <t>08:53</t>
  </si>
  <si>
    <t>17:21</t>
  </si>
  <si>
    <t>22:06</t>
  </si>
  <si>
    <t>09:26</t>
  </si>
  <si>
    <t>17:19</t>
  </si>
  <si>
    <t>17:17</t>
  </si>
  <si>
    <t>09:28</t>
  </si>
  <si>
    <t>22:02</t>
  </si>
  <si>
    <t>22:00</t>
  </si>
  <si>
    <t>16:56</t>
  </si>
  <si>
    <t>22:04</t>
  </si>
  <si>
    <t>17:16</t>
  </si>
  <si>
    <t>17:20</t>
  </si>
  <si>
    <t>08:55</t>
  </si>
  <si>
    <t>08:54</t>
  </si>
  <si>
    <t>08:58</t>
  </si>
  <si>
    <t>17:18</t>
  </si>
  <si>
    <t>Quy chế</t>
  </si>
  <si>
    <t>STT</t>
  </si>
  <si>
    <t>Đi muộn về sớm</t>
  </si>
  <si>
    <t>1 lần</t>
  </si>
  <si>
    <t>2 lần</t>
  </si>
  <si>
    <t xml:space="preserve">3 lần </t>
  </si>
  <si>
    <t>…</t>
  </si>
  <si>
    <t>Dưới 30p</t>
  </si>
  <si>
    <t>Trên 30p</t>
  </si>
  <si>
    <t>Chi Nhánh</t>
  </si>
  <si>
    <t>Đi muộn</t>
  </si>
  <si>
    <t>Về sớm</t>
  </si>
  <si>
    <t>Lịch làm việc đăng ký</t>
  </si>
  <si>
    <t>Vi phạm đi muộn</t>
  </si>
  <si>
    <t>Vi phạm về sớm</t>
  </si>
  <si>
    <t>Vi phạm</t>
  </si>
  <si>
    <t xml:space="preserve"> </t>
  </si>
  <si>
    <t>Dưới 5p</t>
  </si>
  <si>
    <t>Dưới 10p</t>
  </si>
  <si>
    <t>Hà Thu Trang</t>
  </si>
  <si>
    <t>14:55</t>
  </si>
  <si>
    <t>Nguyễn Thị Cẩm Nhung</t>
  </si>
  <si>
    <t>09:25</t>
  </si>
  <si>
    <t>08:50</t>
  </si>
  <si>
    <t>09:20</t>
  </si>
  <si>
    <t>17:27</t>
  </si>
  <si>
    <t>09:22</t>
  </si>
  <si>
    <t>09:24</t>
  </si>
  <si>
    <t xml:space="preserve">Vũ Phương Anh </t>
  </si>
  <si>
    <t>09:19</t>
  </si>
  <si>
    <t>08:51</t>
  </si>
  <si>
    <t>Bắc Kạn</t>
  </si>
  <si>
    <t>=(n-2)*100,000+40,000+20000</t>
  </si>
  <si>
    <t>4 lần</t>
  </si>
  <si>
    <t>=(n-3)*40,000+20,000</t>
  </si>
  <si>
    <t>N lần (n&gt;=3)</t>
  </si>
  <si>
    <t>BK-002</t>
  </si>
  <si>
    <t>Bac Kan</t>
  </si>
  <si>
    <t>22:07</t>
  </si>
  <si>
    <t>BK-009</t>
  </si>
  <si>
    <t>17:22</t>
  </si>
  <si>
    <t>16:45</t>
  </si>
  <si>
    <t>22:15</t>
  </si>
  <si>
    <t>QLBK-001</t>
  </si>
  <si>
    <t>22:14</t>
  </si>
  <si>
    <t>22:12</t>
  </si>
  <si>
    <t>09:00</t>
  </si>
  <si>
    <t>17:28</t>
  </si>
  <si>
    <t>16:53</t>
  </si>
  <si>
    <t>16:57</t>
  </si>
  <si>
    <t>22:11</t>
  </si>
  <si>
    <t>09:02</t>
  </si>
  <si>
    <t>08:45</t>
  </si>
  <si>
    <t>BK-018</t>
  </si>
  <si>
    <t>Nguyễn Thùy Dương</t>
  </si>
  <si>
    <t>09:13</t>
  </si>
  <si>
    <t>16:50</t>
  </si>
  <si>
    <t>09:17</t>
  </si>
  <si>
    <t>BK-019</t>
  </si>
  <si>
    <t>Đặng Thị Chinh</t>
  </si>
  <si>
    <t>22:13</t>
  </si>
  <si>
    <t>17:29</t>
  </si>
  <si>
    <t>09:09</t>
  </si>
  <si>
    <t>Mức phạt</t>
  </si>
  <si>
    <t>Từ ngày 01/06/2023 đến ngày 30/06/2023</t>
  </si>
  <si>
    <t>22:29</t>
  </si>
  <si>
    <t>14:54</t>
  </si>
  <si>
    <t>13:56</t>
  </si>
  <si>
    <t>22:03</t>
  </si>
  <si>
    <t>08:25</t>
  </si>
  <si>
    <t>08:35</t>
  </si>
  <si>
    <t>16:58</t>
  </si>
  <si>
    <t>22:28</t>
  </si>
  <si>
    <t>13:24</t>
  </si>
  <si>
    <t>13:27</t>
  </si>
  <si>
    <t>13:25</t>
  </si>
  <si>
    <t>13:28</t>
  </si>
  <si>
    <t>22:18</t>
  </si>
  <si>
    <t>13:26</t>
  </si>
  <si>
    <t>13:29</t>
  </si>
  <si>
    <t>14:50</t>
  </si>
  <si>
    <t>22:30</t>
  </si>
  <si>
    <t>09:27</t>
  </si>
  <si>
    <t>22:10</t>
  </si>
  <si>
    <t>08:59</t>
  </si>
  <si>
    <t>08:27</t>
  </si>
  <si>
    <t>13:23</t>
  </si>
  <si>
    <t>21:02</t>
  </si>
  <si>
    <t>08:28</t>
  </si>
  <si>
    <t>08:31</t>
  </si>
  <si>
    <t>16:04</t>
  </si>
  <si>
    <t>09:01</t>
  </si>
  <si>
    <t>22:26</t>
  </si>
  <si>
    <t>22:19</t>
  </si>
  <si>
    <t>08:41</t>
  </si>
  <si>
    <t>08:48</t>
  </si>
  <si>
    <t>08:03</t>
  </si>
  <si>
    <t>11:59</t>
  </si>
  <si>
    <t>16:51</t>
  </si>
  <si>
    <t>08:46</t>
  </si>
  <si>
    <t>09:05</t>
  </si>
  <si>
    <t>16:49</t>
  </si>
  <si>
    <t>08:42</t>
  </si>
  <si>
    <t>08:21</t>
  </si>
  <si>
    <t>17:41</t>
  </si>
  <si>
    <t>08:19</t>
  </si>
  <si>
    <t>08:23</t>
  </si>
  <si>
    <t>16:46</t>
  </si>
  <si>
    <t>08:47</t>
  </si>
  <si>
    <t>13:12</t>
  </si>
  <si>
    <t>08:36</t>
  </si>
  <si>
    <t>BK-020</t>
  </si>
  <si>
    <t>Ngô Thị Mái</t>
  </si>
  <si>
    <t>15:34</t>
  </si>
  <si>
    <t>16:54</t>
  </si>
  <si>
    <t>20:02</t>
  </si>
  <si>
    <t>08:30</t>
  </si>
  <si>
    <t>17:25</t>
  </si>
  <si>
    <t>08:29</t>
  </si>
  <si>
    <t>16:20</t>
  </si>
  <si>
    <t>08:40</t>
  </si>
  <si>
    <t>17:32</t>
  </si>
  <si>
    <t>17:30</t>
  </si>
  <si>
    <t>17:23</t>
  </si>
  <si>
    <t>18:07</t>
  </si>
  <si>
    <t>09:33</t>
  </si>
  <si>
    <t>09:16</t>
  </si>
  <si>
    <t>LỊCH LÀM VIỆC TUẦN
 29.5 đến 04.  - CHI NHÁNH FUNNY KIDS BẮC KẠN</t>
  </si>
  <si>
    <t>Sáng</t>
  </si>
  <si>
    <t>Chiều</t>
  </si>
  <si>
    <t>Giờ vào KH 1</t>
  </si>
  <si>
    <t>Giờ ra KH 1</t>
  </si>
  <si>
    <t xml:space="preserve">Tổng giờ </t>
  </si>
  <si>
    <t>BK-001</t>
  </si>
  <si>
    <t>QLCN</t>
  </si>
  <si>
    <t>9r-17h15</t>
  </si>
  <si>
    <t>9-17h15</t>
  </si>
  <si>
    <t>Hà Thị Thu Trang</t>
  </si>
  <si>
    <t>9r-17</t>
  </si>
  <si>
    <t>8r-17</t>
  </si>
  <si>
    <t>17-22</t>
  </si>
  <si>
    <t>15-22</t>
  </si>
  <si>
    <t>14-22</t>
  </si>
  <si>
    <t>13r-22</t>
  </si>
  <si>
    <t>Vũ Phương Anh</t>
  </si>
  <si>
    <t>9-17</t>
  </si>
  <si>
    <t>8r-17h15</t>
  </si>
  <si>
    <t>17-21</t>
  </si>
  <si>
    <t>s</t>
  </si>
  <si>
    <t>BK-014</t>
  </si>
  <si>
    <t>12-22</t>
  </si>
  <si>
    <t>Đặng Chinh</t>
  </si>
  <si>
    <t>z</t>
  </si>
  <si>
    <t>17-20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</si>
</sst>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h:mm;@"/>
  </numFmts>
  <fonts count="32">
    <font>
      <sz val="10"/>
      <name val="Arial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VNI-Times"/>
    </font>
    <font>
      <b/>
      <sz val="28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4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i/>
      <sz val="14"/>
      <color theme="1"/>
      <name val="Calibri Light"/>
      <family val="1"/>
      <scheme val="major"/>
    </font>
    <font>
      <sz val="11"/>
      <color rgb="FF000000"/>
      <name val="Calibri"/>
      <family val="2"/>
    </font>
    <font>
      <b/>
      <i/>
      <sz val="14"/>
      <color theme="1"/>
      <name val="Calibri Light"/>
      <family val="2"/>
      <scheme val="major"/>
    </font>
    <font>
      <sz val="14"/>
      <color theme="0"/>
      <name val="Calibri Light"/>
      <family val="1"/>
      <scheme val="maj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7">
    <xf numFmtId="0" fontId="0" fillId="0" borderId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22" fillId="0" borderId="0"/>
    <xf numFmtId="0" fontId="29" fillId="0" borderId="0"/>
  </cellStyleXfs>
  <cellXfs count="171">
    <xf numFmtId="0" fontId="0" fillId="0" borderId="0" xfId="0"/>
    <xf numFmtId="165" fontId="0" fillId="0" borderId="0" xfId="0" applyNumberFormat="1"/>
    <xf numFmtId="2" fontId="19" fillId="33" borderId="11" xfId="0" applyNumberFormat="1" applyFont="1" applyFill="1" applyBorder="1" applyAlignment="1">
      <alignment horizontal="center"/>
    </xf>
    <xf numFmtId="165" fontId="19" fillId="33" borderId="11" xfId="0" applyNumberFormat="1" applyFont="1" applyFill="1" applyBorder="1" applyAlignment="1">
      <alignment horizontal="center"/>
    </xf>
    <xf numFmtId="165" fontId="19" fillId="33" borderId="11" xfId="1" applyNumberFormat="1" applyFon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0" xfId="1" applyNumberFormat="1" applyFont="1" applyFill="1" applyBorder="1" applyAlignment="1">
      <alignment horizontal="center"/>
    </xf>
    <xf numFmtId="43" fontId="18" fillId="0" borderId="0" xfId="1" applyFont="1" applyFill="1" applyBorder="1" applyAlignment="1">
      <alignment horizontal="center"/>
    </xf>
    <xf numFmtId="0" fontId="19" fillId="0" borderId="0" xfId="44"/>
    <xf numFmtId="0" fontId="19" fillId="0" borderId="0" xfId="44" applyAlignment="1">
      <alignment horizontal="left"/>
    </xf>
    <xf numFmtId="164" fontId="18" fillId="0" borderId="0" xfId="43" applyNumberFormat="1" applyFont="1" applyFill="1" applyBorder="1" applyAlignment="1" applyProtection="1"/>
    <xf numFmtId="43" fontId="19" fillId="34" borderId="12" xfId="1" applyFont="1" applyFill="1" applyBorder="1" applyAlignment="1">
      <alignment horizontal="center"/>
    </xf>
    <xf numFmtId="43" fontId="18" fillId="34" borderId="13" xfId="1" applyFont="1" applyFill="1" applyBorder="1" applyAlignment="1">
      <alignment horizontal="center"/>
    </xf>
    <xf numFmtId="43" fontId="19" fillId="37" borderId="11" xfId="1" applyFont="1" applyFill="1" applyBorder="1" applyAlignment="1">
      <alignment horizontal="center"/>
    </xf>
    <xf numFmtId="43" fontId="19" fillId="37" borderId="12" xfId="1" applyFont="1" applyFill="1" applyBorder="1" applyAlignment="1">
      <alignment horizontal="center"/>
    </xf>
    <xf numFmtId="43" fontId="18" fillId="40" borderId="10" xfId="1" applyFont="1" applyFill="1" applyBorder="1" applyAlignment="1">
      <alignment horizontal="center"/>
    </xf>
    <xf numFmtId="43" fontId="18" fillId="40" borderId="13" xfId="1" applyFont="1" applyFill="1" applyBorder="1" applyAlignment="1">
      <alignment horizontal="center"/>
    </xf>
    <xf numFmtId="43" fontId="19" fillId="39" borderId="10" xfId="1" applyFont="1" applyFill="1" applyBorder="1" applyAlignment="1">
      <alignment horizontal="center"/>
    </xf>
    <xf numFmtId="43" fontId="19" fillId="34" borderId="10" xfId="1" applyFont="1" applyFill="1" applyBorder="1" applyAlignment="1">
      <alignment horizontal="center"/>
    </xf>
    <xf numFmtId="43" fontId="18" fillId="41" borderId="10" xfId="1" applyFont="1" applyFill="1" applyBorder="1" applyAlignment="1">
      <alignment horizontal="center"/>
    </xf>
    <xf numFmtId="43" fontId="18" fillId="34" borderId="10" xfId="1" applyFont="1" applyFill="1" applyBorder="1" applyAlignment="1">
      <alignment horizontal="center"/>
    </xf>
    <xf numFmtId="43" fontId="0" fillId="42" borderId="10" xfId="1" applyFont="1" applyFill="1" applyBorder="1"/>
    <xf numFmtId="0" fontId="0" fillId="42" borderId="10" xfId="0" applyFill="1" applyBorder="1"/>
    <xf numFmtId="43" fontId="0" fillId="0" borderId="10" xfId="1" applyFont="1" applyBorder="1"/>
    <xf numFmtId="0" fontId="0" fillId="0" borderId="10" xfId="0" applyBorder="1"/>
    <xf numFmtId="0" fontId="19" fillId="0" borderId="0" xfId="44" applyBorder="1" applyAlignment="1">
      <alignment horizontal="center" vertical="center"/>
    </xf>
    <xf numFmtId="0" fontId="19" fillId="0" borderId="0" xfId="44" applyBorder="1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164" fontId="18" fillId="0" borderId="0" xfId="1" applyNumberFormat="1" applyFont="1" applyBorder="1" applyAlignment="1">
      <alignment horizontal="center" vertical="center"/>
    </xf>
    <xf numFmtId="0" fontId="20" fillId="33" borderId="18" xfId="44" applyFont="1" applyFill="1" applyBorder="1" applyAlignment="1">
      <alignment horizontal="center"/>
    </xf>
    <xf numFmtId="0" fontId="20" fillId="36" borderId="18" xfId="44" applyFont="1" applyFill="1" applyBorder="1" applyAlignment="1">
      <alignment horizontal="center"/>
    </xf>
    <xf numFmtId="3" fontId="20" fillId="36" borderId="18" xfId="44" applyNumberFormat="1" applyFont="1" applyFill="1" applyBorder="1" applyAlignment="1">
      <alignment horizontal="center"/>
    </xf>
    <xf numFmtId="0" fontId="20" fillId="36" borderId="18" xfId="44" quotePrefix="1" applyFont="1" applyFill="1" applyBorder="1" applyAlignment="1">
      <alignment horizontal="left"/>
    </xf>
    <xf numFmtId="164" fontId="20" fillId="36" borderId="18" xfId="43" applyNumberFormat="1" applyFont="1" applyFill="1" applyBorder="1" applyAlignment="1">
      <alignment horizontal="center" vertical="center"/>
    </xf>
    <xf numFmtId="165" fontId="18" fillId="36" borderId="10" xfId="0" applyNumberFormat="1" applyFont="1" applyFill="1" applyBorder="1" applyAlignment="1">
      <alignment horizontal="center"/>
    </xf>
    <xf numFmtId="0" fontId="19" fillId="0" borderId="19" xfId="44" applyBorder="1" applyAlignment="1">
      <alignment horizontal="left" vertical="center"/>
    </xf>
    <xf numFmtId="164" fontId="0" fillId="0" borderId="11" xfId="1" applyNumberFormat="1" applyFont="1" applyBorder="1" applyAlignment="1">
      <alignment vertical="center"/>
    </xf>
    <xf numFmtId="164" fontId="18" fillId="0" borderId="11" xfId="1" applyNumberFormat="1" applyFont="1" applyBorder="1" applyAlignment="1">
      <alignment horizontal="center" vertical="center"/>
    </xf>
    <xf numFmtId="0" fontId="21" fillId="38" borderId="19" xfId="44" applyFont="1" applyFill="1" applyBorder="1" applyAlignment="1">
      <alignment horizontal="center" vertical="center"/>
    </xf>
    <xf numFmtId="164" fontId="18" fillId="43" borderId="19" xfId="43" applyNumberFormat="1" applyFont="1" applyFill="1" applyBorder="1" applyAlignment="1">
      <alignment horizontal="center" vertical="center"/>
    </xf>
    <xf numFmtId="164" fontId="0" fillId="0" borderId="19" xfId="1" applyNumberFormat="1" applyFont="1" applyBorder="1" applyAlignment="1">
      <alignment vertical="center"/>
    </xf>
    <xf numFmtId="164" fontId="18" fillId="0" borderId="19" xfId="1" applyNumberFormat="1" applyFont="1" applyBorder="1" applyAlignment="1">
      <alignment horizontal="center" vertical="center"/>
    </xf>
    <xf numFmtId="164" fontId="19" fillId="0" borderId="19" xfId="1" applyNumberFormat="1" applyFont="1" applyBorder="1"/>
    <xf numFmtId="0" fontId="19" fillId="0" borderId="19" xfId="44" applyBorder="1" applyAlignment="1">
      <alignment horizontal="center" vertical="center"/>
    </xf>
    <xf numFmtId="0" fontId="21" fillId="0" borderId="22" xfId="0" applyFont="1" applyBorder="1"/>
    <xf numFmtId="14" fontId="0" fillId="0" borderId="22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0" fillId="35" borderId="22" xfId="0" applyFill="1" applyBorder="1"/>
    <xf numFmtId="0" fontId="24" fillId="0" borderId="0" xfId="0" applyFont="1" applyAlignment="1">
      <alignment vertical="center"/>
    </xf>
    <xf numFmtId="0" fontId="24" fillId="46" borderId="0" xfId="0" applyFont="1" applyFill="1" applyAlignment="1">
      <alignment horizontal="center" vertical="center"/>
    </xf>
    <xf numFmtId="0" fontId="25" fillId="46" borderId="0" xfId="0" applyFont="1" applyFill="1" applyAlignment="1">
      <alignment horizontal="center" vertical="center"/>
    </xf>
    <xf numFmtId="14" fontId="24" fillId="0" borderId="0" xfId="0" applyNumberFormat="1" applyFont="1" applyAlignment="1">
      <alignment vertical="center"/>
    </xf>
    <xf numFmtId="49" fontId="26" fillId="47" borderId="29" xfId="0" applyNumberFormat="1" applyFont="1" applyFill="1" applyBorder="1" applyAlignment="1">
      <alignment horizontal="center" vertical="center" wrapText="1"/>
    </xf>
    <xf numFmtId="49" fontId="26" fillId="47" borderId="30" xfId="0" applyNumberFormat="1" applyFont="1" applyFill="1" applyBorder="1" applyAlignment="1">
      <alignment horizontal="center" vertical="center" wrapText="1"/>
    </xf>
    <xf numFmtId="0" fontId="26" fillId="47" borderId="30" xfId="0" applyFont="1" applyFill="1" applyBorder="1" applyAlignment="1">
      <alignment horizontal="center" vertical="center"/>
    </xf>
    <xf numFmtId="165" fontId="26" fillId="47" borderId="30" xfId="0" applyNumberFormat="1" applyFont="1" applyFill="1" applyBorder="1" applyAlignment="1">
      <alignment horizontal="center" vertical="center" wrapText="1"/>
    </xf>
    <xf numFmtId="0" fontId="26" fillId="47" borderId="31" xfId="0" applyFont="1" applyFill="1" applyBorder="1" applyAlignment="1">
      <alignment horizontal="center" vertical="center" wrapText="1"/>
    </xf>
    <xf numFmtId="165" fontId="26" fillId="47" borderId="31" xfId="0" applyNumberFormat="1" applyFont="1" applyFill="1" applyBorder="1" applyAlignment="1">
      <alignment horizontal="center" vertical="center" wrapText="1"/>
    </xf>
    <xf numFmtId="49" fontId="28" fillId="46" borderId="35" xfId="0" quotePrefix="1" applyNumberFormat="1" applyFont="1" applyFill="1" applyBorder="1" applyAlignment="1">
      <alignment horizontal="center" vertical="center"/>
    </xf>
    <xf numFmtId="49" fontId="25" fillId="46" borderId="19" xfId="0" applyNumberFormat="1" applyFont="1" applyFill="1" applyBorder="1" applyAlignment="1">
      <alignment horizontal="center" vertical="center"/>
    </xf>
    <xf numFmtId="0" fontId="28" fillId="46" borderId="36" xfId="46" applyFont="1" applyFill="1" applyBorder="1" applyAlignment="1">
      <alignment horizontal="center" vertical="center" wrapText="1"/>
    </xf>
    <xf numFmtId="165" fontId="28" fillId="46" borderId="36" xfId="46" applyNumberFormat="1" applyFont="1" applyFill="1" applyBorder="1" applyAlignment="1">
      <alignment horizontal="center" vertical="center" wrapText="1"/>
    </xf>
    <xf numFmtId="0" fontId="28" fillId="46" borderId="37" xfId="46" applyFont="1" applyFill="1" applyBorder="1" applyAlignment="1">
      <alignment horizontal="center" vertical="center" wrapText="1"/>
    </xf>
    <xf numFmtId="49" fontId="28" fillId="46" borderId="36" xfId="0" quotePrefix="1" applyNumberFormat="1" applyFont="1" applyFill="1" applyBorder="1" applyAlignment="1">
      <alignment horizontal="center" vertical="center"/>
    </xf>
    <xf numFmtId="0" fontId="25" fillId="46" borderId="19" xfId="46" applyFont="1" applyFill="1" applyBorder="1" applyAlignment="1">
      <alignment horizontal="center" vertical="center" wrapText="1"/>
    </xf>
    <xf numFmtId="165" fontId="25" fillId="46" borderId="19" xfId="46" applyNumberFormat="1" applyFont="1" applyFill="1" applyBorder="1" applyAlignment="1">
      <alignment horizontal="center" vertical="center" wrapText="1"/>
    </xf>
    <xf numFmtId="0" fontId="25" fillId="46" borderId="38" xfId="46" applyFont="1" applyFill="1" applyBorder="1" applyAlignment="1">
      <alignment horizontal="center" vertical="center" wrapText="1"/>
    </xf>
    <xf numFmtId="49" fontId="28" fillId="34" borderId="35" xfId="0" quotePrefix="1" applyNumberFormat="1" applyFont="1" applyFill="1" applyBorder="1" applyAlignment="1">
      <alignment horizontal="center" vertical="center"/>
    </xf>
    <xf numFmtId="49" fontId="28" fillId="34" borderId="36" xfId="0" quotePrefix="1" applyNumberFormat="1" applyFont="1" applyFill="1" applyBorder="1" applyAlignment="1">
      <alignment horizontal="center" vertical="center"/>
    </xf>
    <xf numFmtId="0" fontId="28" fillId="34" borderId="36" xfId="46" applyFont="1" applyFill="1" applyBorder="1" applyAlignment="1">
      <alignment horizontal="center" vertical="center" wrapText="1"/>
    </xf>
    <xf numFmtId="165" fontId="28" fillId="34" borderId="36" xfId="46" applyNumberFormat="1" applyFont="1" applyFill="1" applyBorder="1" applyAlignment="1">
      <alignment horizontal="center" vertical="center" wrapText="1"/>
    </xf>
    <xf numFmtId="0" fontId="28" fillId="34" borderId="37" xfId="46" applyFont="1" applyFill="1" applyBorder="1" applyAlignment="1">
      <alignment horizontal="center" vertical="center" wrapText="1"/>
    </xf>
    <xf numFmtId="49" fontId="25" fillId="34" borderId="19" xfId="0" applyNumberFormat="1" applyFont="1" applyFill="1" applyBorder="1" applyAlignment="1">
      <alignment horizontal="center" vertical="center"/>
    </xf>
    <xf numFmtId="0" fontId="24" fillId="46" borderId="0" xfId="0" applyFont="1" applyFill="1" applyAlignment="1">
      <alignment vertical="center"/>
    </xf>
    <xf numFmtId="49" fontId="25" fillId="46" borderId="42" xfId="0" applyNumberFormat="1" applyFont="1" applyFill="1" applyBorder="1" applyAlignment="1">
      <alignment horizontal="center" vertical="center"/>
    </xf>
    <xf numFmtId="49" fontId="24" fillId="46" borderId="19" xfId="0" applyNumberFormat="1" applyFont="1" applyFill="1" applyBorder="1" applyAlignment="1">
      <alignment horizontal="center" vertical="center"/>
    </xf>
    <xf numFmtId="0" fontId="28" fillId="46" borderId="43" xfId="46" applyFont="1" applyFill="1" applyBorder="1" applyAlignment="1">
      <alignment horizontal="center" vertical="center" wrapText="1"/>
    </xf>
    <xf numFmtId="165" fontId="28" fillId="46" borderId="43" xfId="46" applyNumberFormat="1" applyFont="1" applyFill="1" applyBorder="1" applyAlignment="1">
      <alignment horizontal="center" vertical="center" wrapText="1"/>
    </xf>
    <xf numFmtId="0" fontId="28" fillId="46" borderId="44" xfId="46" applyFont="1" applyFill="1" applyBorder="1" applyAlignment="1">
      <alignment horizontal="center" vertical="center" wrapText="1"/>
    </xf>
    <xf numFmtId="49" fontId="28" fillId="46" borderId="45" xfId="0" quotePrefix="1" applyNumberFormat="1" applyFont="1" applyFill="1" applyBorder="1" applyAlignment="1">
      <alignment horizontal="center" vertical="center"/>
    </xf>
    <xf numFmtId="49" fontId="28" fillId="46" borderId="43" xfId="0" quotePrefix="1" applyNumberFormat="1" applyFont="1" applyFill="1" applyBorder="1" applyAlignment="1">
      <alignment horizontal="center" vertical="center"/>
    </xf>
    <xf numFmtId="0" fontId="30" fillId="46" borderId="19" xfId="46" applyFont="1" applyFill="1" applyBorder="1" applyAlignment="1">
      <alignment horizontal="center" vertical="center" wrapText="1"/>
    </xf>
    <xf numFmtId="165" fontId="30" fillId="46" borderId="19" xfId="46" applyNumberFormat="1" applyFont="1" applyFill="1" applyBorder="1" applyAlignment="1">
      <alignment horizontal="center" vertical="center" wrapText="1"/>
    </xf>
    <xf numFmtId="49" fontId="28" fillId="34" borderId="45" xfId="0" quotePrefix="1" applyNumberFormat="1" applyFont="1" applyFill="1" applyBorder="1" applyAlignment="1">
      <alignment horizontal="center" vertical="center"/>
    </xf>
    <xf numFmtId="49" fontId="28" fillId="34" borderId="43" xfId="0" quotePrefix="1" applyNumberFormat="1" applyFont="1" applyFill="1" applyBorder="1" applyAlignment="1">
      <alignment horizontal="center" vertical="center"/>
    </xf>
    <xf numFmtId="0" fontId="28" fillId="34" borderId="43" xfId="46" applyFont="1" applyFill="1" applyBorder="1" applyAlignment="1">
      <alignment horizontal="center" vertical="center" wrapText="1"/>
    </xf>
    <xf numFmtId="165" fontId="28" fillId="34" borderId="43" xfId="46" applyNumberFormat="1" applyFont="1" applyFill="1" applyBorder="1" applyAlignment="1">
      <alignment horizontal="center" vertical="center" wrapText="1"/>
    </xf>
    <xf numFmtId="0" fontId="28" fillId="34" borderId="44" xfId="46" applyFont="1" applyFill="1" applyBorder="1" applyAlignment="1">
      <alignment horizontal="center" vertical="center" wrapText="1"/>
    </xf>
    <xf numFmtId="49" fontId="25" fillId="34" borderId="42" xfId="0" applyNumberFormat="1" applyFont="1" applyFill="1" applyBorder="1" applyAlignment="1">
      <alignment horizontal="center" vertical="center"/>
    </xf>
    <xf numFmtId="49" fontId="24" fillId="34" borderId="19" xfId="0" applyNumberFormat="1" applyFont="1" applyFill="1" applyBorder="1" applyAlignment="1">
      <alignment horizontal="center" vertical="center"/>
    </xf>
    <xf numFmtId="0" fontId="24" fillId="46" borderId="19" xfId="46" applyFont="1" applyFill="1" applyBorder="1" applyAlignment="1">
      <alignment horizontal="center" vertical="center" wrapText="1"/>
    </xf>
    <xf numFmtId="165" fontId="24" fillId="46" borderId="19" xfId="46" applyNumberFormat="1" applyFont="1" applyFill="1" applyBorder="1" applyAlignment="1">
      <alignment horizontal="center" vertical="center" wrapText="1"/>
    </xf>
    <xf numFmtId="0" fontId="24" fillId="34" borderId="19" xfId="46" applyFont="1" applyFill="1" applyBorder="1" applyAlignment="1">
      <alignment horizontal="center" vertical="center" wrapText="1"/>
    </xf>
    <xf numFmtId="165" fontId="24" fillId="34" borderId="19" xfId="46" applyNumberFormat="1" applyFont="1" applyFill="1" applyBorder="1" applyAlignment="1">
      <alignment horizontal="center" vertical="center" wrapText="1"/>
    </xf>
    <xf numFmtId="0" fontId="28" fillId="46" borderId="19" xfId="46" applyFont="1" applyFill="1" applyBorder="1" applyAlignment="1">
      <alignment horizontal="center" vertical="center" wrapText="1"/>
    </xf>
    <xf numFmtId="165" fontId="28" fillId="46" borderId="19" xfId="46" applyNumberFormat="1" applyFont="1" applyFill="1" applyBorder="1" applyAlignment="1">
      <alignment horizontal="center" vertical="center" wrapText="1"/>
    </xf>
    <xf numFmtId="0" fontId="28" fillId="34" borderId="19" xfId="46" applyFont="1" applyFill="1" applyBorder="1" applyAlignment="1">
      <alignment horizontal="center" vertical="center" wrapText="1"/>
    </xf>
    <xf numFmtId="165" fontId="28" fillId="34" borderId="19" xfId="46" applyNumberFormat="1" applyFont="1" applyFill="1" applyBorder="1" applyAlignment="1">
      <alignment horizontal="center" vertical="center" wrapText="1"/>
    </xf>
    <xf numFmtId="49" fontId="24" fillId="34" borderId="42" xfId="0" applyNumberFormat="1" applyFont="1" applyFill="1" applyBorder="1" applyAlignment="1">
      <alignment horizontal="center" vertical="center"/>
    </xf>
    <xf numFmtId="49" fontId="24" fillId="46" borderId="42" xfId="0" applyNumberFormat="1" applyFont="1" applyFill="1" applyBorder="1" applyAlignment="1">
      <alignment horizontal="center" vertical="center"/>
    </xf>
    <xf numFmtId="49" fontId="28" fillId="48" borderId="35" xfId="0" quotePrefix="1" applyNumberFormat="1" applyFont="1" applyFill="1" applyBorder="1" applyAlignment="1">
      <alignment horizontal="center" vertical="center"/>
    </xf>
    <xf numFmtId="49" fontId="25" fillId="48" borderId="19" xfId="0" applyNumberFormat="1" applyFont="1" applyFill="1" applyBorder="1" applyAlignment="1">
      <alignment horizontal="center" vertical="center"/>
    </xf>
    <xf numFmtId="49" fontId="25" fillId="48" borderId="42" xfId="0" applyNumberFormat="1" applyFont="1" applyFill="1" applyBorder="1" applyAlignment="1">
      <alignment horizontal="center" vertical="center"/>
    </xf>
    <xf numFmtId="49" fontId="24" fillId="48" borderId="19" xfId="0" applyNumberFormat="1" applyFont="1" applyFill="1" applyBorder="1" applyAlignment="1">
      <alignment horizontal="center" vertical="center"/>
    </xf>
    <xf numFmtId="0" fontId="24" fillId="46" borderId="46" xfId="0" applyFont="1" applyFill="1" applyBorder="1" applyAlignment="1">
      <alignment horizontal="center" vertical="center"/>
    </xf>
    <xf numFmtId="49" fontId="25" fillId="46" borderId="16" xfId="0" applyNumberFormat="1" applyFont="1" applyFill="1" applyBorder="1" applyAlignment="1">
      <alignment horizontal="center" vertical="center"/>
    </xf>
    <xf numFmtId="49" fontId="24" fillId="46" borderId="21" xfId="0" applyNumberFormat="1" applyFont="1" applyFill="1" applyBorder="1" applyAlignment="1">
      <alignment horizontal="center" vertical="center"/>
    </xf>
    <xf numFmtId="0" fontId="24" fillId="48" borderId="19" xfId="46" applyFont="1" applyFill="1" applyBorder="1" applyAlignment="1">
      <alignment horizontal="center" vertical="center" wrapText="1"/>
    </xf>
    <xf numFmtId="165" fontId="24" fillId="48" borderId="19" xfId="46" applyNumberFormat="1" applyFont="1" applyFill="1" applyBorder="1" applyAlignment="1">
      <alignment horizontal="center" vertical="center" wrapText="1"/>
    </xf>
    <xf numFmtId="0" fontId="28" fillId="48" borderId="44" xfId="46" applyFont="1" applyFill="1" applyBorder="1" applyAlignment="1">
      <alignment horizontal="center" vertical="center" wrapText="1"/>
    </xf>
    <xf numFmtId="0" fontId="28" fillId="48" borderId="19" xfId="46" applyFont="1" applyFill="1" applyBorder="1" applyAlignment="1">
      <alignment horizontal="center" vertical="center" wrapText="1"/>
    </xf>
    <xf numFmtId="165" fontId="28" fillId="48" borderId="19" xfId="46" applyNumberFormat="1" applyFont="1" applyFill="1" applyBorder="1" applyAlignment="1">
      <alignment horizontal="center" vertical="center" wrapText="1"/>
    </xf>
    <xf numFmtId="0" fontId="31" fillId="46" borderId="0" xfId="0" applyFont="1" applyFill="1" applyAlignment="1">
      <alignment horizontal="center" vertical="center"/>
    </xf>
    <xf numFmtId="0" fontId="24" fillId="46" borderId="0" xfId="46" applyFont="1" applyFill="1" applyAlignment="1">
      <alignment horizontal="center" vertical="center" wrapText="1"/>
    </xf>
    <xf numFmtId="165" fontId="24" fillId="46" borderId="0" xfId="46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38" borderId="10" xfId="0" applyFill="1" applyBorder="1" applyAlignment="1">
      <alignment horizontal="center"/>
    </xf>
    <xf numFmtId="0" fontId="20" fillId="33" borderId="13" xfId="44" applyFont="1" applyFill="1" applyBorder="1" applyAlignment="1">
      <alignment horizontal="center"/>
    </xf>
    <xf numFmtId="0" fontId="20" fillId="33" borderId="16" xfId="44" applyFont="1" applyFill="1" applyBorder="1" applyAlignment="1">
      <alignment horizontal="center"/>
    </xf>
    <xf numFmtId="0" fontId="20" fillId="33" borderId="15" xfId="44" applyFont="1" applyFill="1" applyBorder="1" applyAlignment="1">
      <alignment horizontal="center"/>
    </xf>
    <xf numFmtId="0" fontId="19" fillId="33" borderId="14" xfId="44" applyFill="1" applyBorder="1" applyAlignment="1">
      <alignment horizontal="center" vertical="center"/>
    </xf>
    <xf numFmtId="0" fontId="19" fillId="33" borderId="11" xfId="44" applyFill="1" applyBorder="1" applyAlignment="1">
      <alignment horizontal="center" vertical="center"/>
    </xf>
    <xf numFmtId="164" fontId="0" fillId="43" borderId="19" xfId="43" applyNumberFormat="1" applyFont="1" applyFill="1" applyBorder="1" applyAlignment="1">
      <alignment horizontal="center" vertical="center"/>
    </xf>
    <xf numFmtId="0" fontId="21" fillId="38" borderId="19" xfId="44" applyFont="1" applyFill="1" applyBorder="1" applyAlignment="1">
      <alignment horizontal="center" vertical="center"/>
    </xf>
    <xf numFmtId="164" fontId="18" fillId="44" borderId="19" xfId="1" applyNumberFormat="1" applyFont="1" applyFill="1" applyBorder="1" applyAlignment="1">
      <alignment horizontal="center" vertical="center"/>
    </xf>
    <xf numFmtId="0" fontId="21" fillId="33" borderId="17" xfId="44" applyFont="1" applyFill="1" applyBorder="1" applyAlignment="1">
      <alignment horizontal="center" vertical="center"/>
    </xf>
    <xf numFmtId="0" fontId="21" fillId="33" borderId="20" xfId="44" applyFont="1" applyFill="1" applyBorder="1" applyAlignment="1">
      <alignment horizontal="center" vertical="center"/>
    </xf>
    <xf numFmtId="0" fontId="21" fillId="33" borderId="12" xfId="44" applyFont="1" applyFill="1" applyBorder="1" applyAlignment="1">
      <alignment horizontal="center" vertical="center"/>
    </xf>
    <xf numFmtId="0" fontId="21" fillId="33" borderId="21" xfId="44" applyFont="1" applyFill="1" applyBorder="1" applyAlignment="1">
      <alignment horizontal="center" vertical="center"/>
    </xf>
    <xf numFmtId="0" fontId="24" fillId="46" borderId="48" xfId="0" applyFont="1" applyFill="1" applyBorder="1" applyAlignment="1">
      <alignment horizontal="center" vertical="center"/>
    </xf>
    <xf numFmtId="0" fontId="24" fillId="46" borderId="50" xfId="0" applyFont="1" applyFill="1" applyBorder="1" applyAlignment="1">
      <alignment horizontal="center" vertical="center"/>
    </xf>
    <xf numFmtId="0" fontId="24" fillId="46" borderId="14" xfId="0" applyFont="1" applyFill="1" applyBorder="1" applyAlignment="1">
      <alignment horizontal="center" vertical="center"/>
    </xf>
    <xf numFmtId="0" fontId="24" fillId="46" borderId="11" xfId="0" applyFont="1" applyFill="1" applyBorder="1" applyAlignment="1">
      <alignment horizontal="center" vertical="center"/>
    </xf>
    <xf numFmtId="0" fontId="25" fillId="46" borderId="14" xfId="0" applyFont="1" applyFill="1" applyBorder="1" applyAlignment="1">
      <alignment horizontal="left" vertical="center"/>
    </xf>
    <xf numFmtId="0" fontId="25" fillId="46" borderId="11" xfId="0" applyFont="1" applyFill="1" applyBorder="1" applyAlignment="1">
      <alignment horizontal="left" vertical="center"/>
    </xf>
    <xf numFmtId="0" fontId="24" fillId="46" borderId="49" xfId="0" applyFont="1" applyFill="1" applyBorder="1" applyAlignment="1">
      <alignment horizontal="center" vertical="center"/>
    </xf>
    <xf numFmtId="0" fontId="24" fillId="46" borderId="51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46" borderId="46" xfId="0" applyFont="1" applyFill="1" applyBorder="1" applyAlignment="1">
      <alignment horizontal="center" vertical="center"/>
    </xf>
    <xf numFmtId="0" fontId="24" fillId="46" borderId="0" xfId="0" applyFont="1" applyFill="1" applyAlignment="1">
      <alignment horizontal="center" vertical="center"/>
    </xf>
    <xf numFmtId="0" fontId="24" fillId="46" borderId="47" xfId="0" applyFont="1" applyFill="1" applyBorder="1" applyAlignment="1">
      <alignment horizontal="center" vertical="center"/>
    </xf>
    <xf numFmtId="0" fontId="28" fillId="46" borderId="46" xfId="0" applyFont="1" applyFill="1" applyBorder="1" applyAlignment="1">
      <alignment horizontal="center" vertical="center"/>
    </xf>
    <xf numFmtId="0" fontId="28" fillId="46" borderId="0" xfId="0" applyFont="1" applyFill="1" applyAlignment="1">
      <alignment horizontal="center" vertical="center"/>
    </xf>
    <xf numFmtId="0" fontId="28" fillId="46" borderId="47" xfId="0" applyFont="1" applyFill="1" applyBorder="1" applyAlignment="1">
      <alignment horizontal="center" vertical="center"/>
    </xf>
    <xf numFmtId="14" fontId="27" fillId="47" borderId="26" xfId="0" applyNumberFormat="1" applyFont="1" applyFill="1" applyBorder="1" applyAlignment="1">
      <alignment horizontal="center" vertical="center"/>
    </xf>
    <xf numFmtId="14" fontId="27" fillId="47" borderId="25" xfId="0" applyNumberFormat="1" applyFont="1" applyFill="1" applyBorder="1" applyAlignment="1">
      <alignment horizontal="center" vertical="center"/>
    </xf>
    <xf numFmtId="14" fontId="27" fillId="47" borderId="24" xfId="0" applyNumberFormat="1" applyFont="1" applyFill="1" applyBorder="1" applyAlignment="1">
      <alignment horizontal="center" vertical="center"/>
    </xf>
    <xf numFmtId="0" fontId="28" fillId="46" borderId="32" xfId="0" applyFont="1" applyFill="1" applyBorder="1" applyAlignment="1">
      <alignment horizontal="center" vertical="center"/>
    </xf>
    <xf numFmtId="0" fontId="28" fillId="46" borderId="39" xfId="0" applyFont="1" applyFill="1" applyBorder="1" applyAlignment="1">
      <alignment horizontal="center" vertical="center"/>
    </xf>
    <xf numFmtId="0" fontId="28" fillId="46" borderId="33" xfId="0" applyFont="1" applyFill="1" applyBorder="1" applyAlignment="1">
      <alignment horizontal="center" vertical="center"/>
    </xf>
    <xf numFmtId="0" fontId="28" fillId="46" borderId="40" xfId="0" applyFont="1" applyFill="1" applyBorder="1" applyAlignment="1">
      <alignment horizontal="center" vertical="center"/>
    </xf>
    <xf numFmtId="0" fontId="28" fillId="46" borderId="33" xfId="0" applyFont="1" applyFill="1" applyBorder="1" applyAlignment="1">
      <alignment horizontal="left" vertical="center"/>
    </xf>
    <xf numFmtId="0" fontId="28" fillId="46" borderId="40" xfId="0" applyFont="1" applyFill="1" applyBorder="1" applyAlignment="1">
      <alignment horizontal="left" vertical="center"/>
    </xf>
    <xf numFmtId="0" fontId="28" fillId="46" borderId="34" xfId="0" applyFont="1" applyFill="1" applyBorder="1" applyAlignment="1">
      <alignment horizontal="center" vertical="center"/>
    </xf>
    <xf numFmtId="0" fontId="28" fillId="46" borderId="41" xfId="0" applyFont="1" applyFill="1" applyBorder="1" applyAlignment="1">
      <alignment horizontal="center" vertical="center"/>
    </xf>
    <xf numFmtId="0" fontId="23" fillId="45" borderId="0" xfId="45" quotePrefix="1" applyFont="1" applyFill="1" applyAlignment="1" applyProtection="1">
      <alignment horizontal="center" vertical="center" wrapText="1"/>
      <protection locked="0"/>
    </xf>
    <xf numFmtId="0" fontId="23" fillId="45" borderId="0" xfId="45" quotePrefix="1" applyFont="1" applyFill="1" applyAlignment="1" applyProtection="1">
      <alignment horizontal="center" vertical="center"/>
      <protection locked="0"/>
    </xf>
    <xf numFmtId="0" fontId="26" fillId="47" borderId="23" xfId="0" applyFont="1" applyFill="1" applyBorder="1" applyAlignment="1">
      <alignment horizontal="center" vertical="center"/>
    </xf>
    <xf numFmtId="0" fontId="26" fillId="47" borderId="27" xfId="0" applyFont="1" applyFill="1" applyBorder="1" applyAlignment="1">
      <alignment horizontal="center" vertical="center"/>
    </xf>
    <xf numFmtId="49" fontId="26" fillId="47" borderId="23" xfId="0" applyNumberFormat="1" applyFont="1" applyFill="1" applyBorder="1" applyAlignment="1">
      <alignment horizontal="center" vertical="center" wrapText="1"/>
    </xf>
    <xf numFmtId="49" fontId="26" fillId="47" borderId="27" xfId="0" applyNumberFormat="1" applyFont="1" applyFill="1" applyBorder="1" applyAlignment="1">
      <alignment horizontal="center" vertical="center" wrapText="1"/>
    </xf>
    <xf numFmtId="0" fontId="26" fillId="47" borderId="23" xfId="0" applyFont="1" applyFill="1" applyBorder="1" applyAlignment="1">
      <alignment horizontal="center" vertical="center" wrapText="1"/>
    </xf>
    <xf numFmtId="0" fontId="26" fillId="47" borderId="27" xfId="0" applyFont="1" applyFill="1" applyBorder="1" applyAlignment="1">
      <alignment horizontal="center" vertical="center" wrapText="1"/>
    </xf>
    <xf numFmtId="0" fontId="26" fillId="47" borderId="24" xfId="0" applyFont="1" applyFill="1" applyBorder="1" applyAlignment="1">
      <alignment horizontal="center" vertical="center" wrapText="1"/>
    </xf>
    <xf numFmtId="0" fontId="26" fillId="47" borderId="28" xfId="0" applyFont="1" applyFill="1" applyBorder="1" applyAlignment="1">
      <alignment horizontal="center" vertical="center"/>
    </xf>
    <xf numFmtId="0" fontId="18" fillId="0" borderId="22" xfId="44" applyFont="1" applyBorder="1" applyAlignment="1">
      <alignment horizontal="left" vertical="center"/>
    </xf>
    <xf numFmtId="0" fontId="19" fillId="46" borderId="19" xfId="44" applyFill="1" applyBorder="1" applyAlignment="1">
      <alignment horizontal="left" vertical="center"/>
    </xf>
    <xf numFmtId="0" fontId="18" fillId="46" borderId="22" xfId="44" applyFont="1" applyFill="1" applyBorder="1" applyAlignment="1">
      <alignment horizontal="left" vertic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Comma 2" xfId="4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/>
    <cellStyle name="Normal 2 3" xfId="46"/>
    <cellStyle name="Normal 5" xfId="45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tabSelected="1" zoomScale="90" zoomScaleNormal="90" workbookViewId="0">
      <selection activeCell="F14" sqref="F14"/>
    </sheetView>
  </sheetViews>
  <sheetFormatPr defaultRowHeight="12.75"/>
  <cols>
    <col min="1" max="1" width="9.5703125" bestFit="1" customWidth="1"/>
    <col min="2" max="2" width="5.7109375" bestFit="1" customWidth="1"/>
    <col min="3" max="3" width="7.5703125" customWidth="1"/>
    <col min="4" max="4" width="22.42578125" bestFit="1" customWidth="1"/>
    <col min="5" max="5" width="11.42578125" customWidth="1"/>
    <col min="6" max="6" width="9.5703125" customWidth="1"/>
    <col min="7" max="8" width="5.7109375" bestFit="1" customWidth="1"/>
    <col min="9" max="10" width="5.7109375" customWidth="1"/>
    <col min="12" max="12" width="8.5703125" customWidth="1"/>
    <col min="13" max="14" width="9.5703125" style="1" customWidth="1"/>
    <col min="16" max="16" width="12.42578125" customWidth="1"/>
    <col min="17" max="17" width="13.85546875" customWidth="1"/>
    <col min="19" max="19" width="12.140625" customWidth="1"/>
  </cols>
  <sheetData>
    <row r="1" spans="1:20" ht="18" customHeight="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20">
      <c r="A2" s="118" t="s">
        <v>118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20">
      <c r="L3" s="119" t="s">
        <v>66</v>
      </c>
      <c r="M3" s="119"/>
      <c r="N3" s="119"/>
      <c r="O3" s="119" t="s">
        <v>67</v>
      </c>
      <c r="P3" s="119"/>
      <c r="Q3" s="119"/>
      <c r="R3" s="119" t="s">
        <v>68</v>
      </c>
      <c r="S3" s="119"/>
      <c r="T3" s="119"/>
    </row>
    <row r="4" spans="1:20">
      <c r="A4" s="47" t="s">
        <v>1</v>
      </c>
      <c r="B4" s="47" t="s">
        <v>2</v>
      </c>
      <c r="C4" s="47" t="s">
        <v>3</v>
      </c>
      <c r="D4" s="47" t="s">
        <v>4</v>
      </c>
      <c r="E4" s="47" t="s">
        <v>5</v>
      </c>
      <c r="F4" s="47" t="s">
        <v>6</v>
      </c>
      <c r="G4" s="47" t="s">
        <v>7</v>
      </c>
      <c r="H4" s="47" t="s">
        <v>8</v>
      </c>
      <c r="I4" s="47" t="s">
        <v>9</v>
      </c>
      <c r="J4" s="47" t="s">
        <v>10</v>
      </c>
      <c r="K4" s="47" t="s">
        <v>11</v>
      </c>
      <c r="L4" s="2" t="s">
        <v>12</v>
      </c>
      <c r="M4" s="3" t="s">
        <v>13</v>
      </c>
      <c r="N4" s="4" t="s">
        <v>14</v>
      </c>
      <c r="O4" s="16" t="s">
        <v>15</v>
      </c>
      <c r="P4" s="17" t="s">
        <v>64</v>
      </c>
      <c r="Q4" s="14" t="s">
        <v>17</v>
      </c>
      <c r="R4" s="20" t="s">
        <v>16</v>
      </c>
      <c r="S4" s="20" t="s">
        <v>65</v>
      </c>
      <c r="T4" s="21" t="s">
        <v>17</v>
      </c>
    </row>
    <row r="5" spans="1:20">
      <c r="A5" s="48">
        <v>45078</v>
      </c>
      <c r="B5" s="49" t="s">
        <v>21</v>
      </c>
      <c r="C5" s="49" t="s">
        <v>90</v>
      </c>
      <c r="D5" s="49" t="s">
        <v>73</v>
      </c>
      <c r="E5" s="49" t="s">
        <v>91</v>
      </c>
      <c r="F5" s="49" t="s">
        <v>19</v>
      </c>
      <c r="G5" s="50" t="s">
        <v>78</v>
      </c>
      <c r="H5" s="50" t="s">
        <v>119</v>
      </c>
      <c r="I5" s="49"/>
      <c r="J5" s="49"/>
      <c r="K5" s="49">
        <v>13.15</v>
      </c>
      <c r="L5" s="5">
        <f t="shared" ref="L5:L68" si="0">HOUR(N5-M5)+MINUTE(N5-M5)/60-O5-R5</f>
        <v>-9.3333333333333339</v>
      </c>
      <c r="M5" s="6"/>
      <c r="N5" s="6"/>
      <c r="O5" s="18">
        <f t="shared" ref="O5:O68" si="1">IF(G5-M5&gt;0,HOUR(G5 - M5)+MINUTE(G5 - M5)/60,0)</f>
        <v>9.3333333333333339</v>
      </c>
      <c r="P5" s="19" t="str">
        <f>IF($H5&gt;0,INDEX('Phạt đi muộn về sớm'!$M$7:$N$11,MATCH(O5,'Phạt đi muộn về sớm'!$M$7:$M$11,1),2), "Quên chấm công")</f>
        <v>Trên 30p</v>
      </c>
      <c r="Q5" s="15"/>
      <c r="R5" s="22">
        <f t="shared" ref="R5:R68" si="2">IF(N5-H5&gt;0,HOUR(N5-H5)+MINUTE(N5-H5)/60,0)</f>
        <v>0</v>
      </c>
      <c r="S5" s="22" t="str">
        <f>IF($H5&gt;0,IF(R5&gt;0,IF(R5&gt;0.5,"Trên 30p", "Dưới 30p"),""), "Quên chấm công")</f>
        <v/>
      </c>
      <c r="T5" s="23"/>
    </row>
    <row r="6" spans="1:20">
      <c r="A6" s="48">
        <v>45079</v>
      </c>
      <c r="B6" s="49" t="s">
        <v>22</v>
      </c>
      <c r="C6" s="49" t="s">
        <v>90</v>
      </c>
      <c r="D6" s="49" t="s">
        <v>73</v>
      </c>
      <c r="E6" s="49" t="s">
        <v>91</v>
      </c>
      <c r="F6" s="49" t="s">
        <v>19</v>
      </c>
      <c r="G6" s="50" t="s">
        <v>120</v>
      </c>
      <c r="H6" s="50" t="s">
        <v>104</v>
      </c>
      <c r="I6" s="49"/>
      <c r="J6" s="49"/>
      <c r="K6" s="49">
        <v>7.28</v>
      </c>
      <c r="L6" s="5">
        <f t="shared" si="0"/>
        <v>-14.9</v>
      </c>
      <c r="M6" s="6"/>
      <c r="N6" s="6"/>
      <c r="O6" s="18">
        <f t="shared" si="1"/>
        <v>14.9</v>
      </c>
      <c r="P6" s="19" t="str">
        <f>IF($H6&gt;0,INDEX('Phạt đi muộn về sớm'!$M$7:$N$11,MATCH(O6,'Phạt đi muộn về sớm'!$M$7:$M$11,1),2), "Quên chấm công")</f>
        <v>Trên 30p</v>
      </c>
      <c r="Q6" s="15"/>
      <c r="R6" s="22">
        <f t="shared" si="2"/>
        <v>0</v>
      </c>
      <c r="S6" s="22" t="str">
        <f t="shared" ref="S6:S69" si="3">IF($H6&gt;0,IF(R6&gt;0,IF(R6&gt;0.5,"Trên 30p", "Dưới 30p"),""), "Quên chấm công")</f>
        <v/>
      </c>
      <c r="T6" s="23"/>
    </row>
    <row r="7" spans="1:20">
      <c r="A7" s="48">
        <v>45080</v>
      </c>
      <c r="B7" s="49" t="s">
        <v>23</v>
      </c>
      <c r="C7" s="49" t="s">
        <v>90</v>
      </c>
      <c r="D7" s="49" t="s">
        <v>73</v>
      </c>
      <c r="E7" s="49" t="s">
        <v>91</v>
      </c>
      <c r="F7" s="49" t="s">
        <v>19</v>
      </c>
      <c r="G7" s="50" t="s">
        <v>121</v>
      </c>
      <c r="H7" s="50" t="s">
        <v>20</v>
      </c>
      <c r="I7" s="49"/>
      <c r="J7" s="49"/>
      <c r="K7" s="49">
        <v>8.1300000000000008</v>
      </c>
      <c r="L7" s="5">
        <f t="shared" si="0"/>
        <v>-13.933333333333334</v>
      </c>
      <c r="M7" s="6"/>
      <c r="N7" s="6"/>
      <c r="O7" s="18">
        <f t="shared" si="1"/>
        <v>13.933333333333334</v>
      </c>
      <c r="P7" s="19" t="str">
        <f>IF($H7&gt;0,INDEX('Phạt đi muộn về sớm'!$M$7:$N$11,MATCH(O7,'Phạt đi muộn về sớm'!$M$7:$M$11,1),2), "Quên chấm công")</f>
        <v>Trên 30p</v>
      </c>
      <c r="Q7" s="15"/>
      <c r="R7" s="22">
        <f t="shared" si="2"/>
        <v>0</v>
      </c>
      <c r="S7" s="22" t="str">
        <f t="shared" si="3"/>
        <v/>
      </c>
      <c r="T7" s="23"/>
    </row>
    <row r="8" spans="1:20">
      <c r="A8" s="48">
        <v>45081</v>
      </c>
      <c r="B8" s="49" t="s">
        <v>27</v>
      </c>
      <c r="C8" s="49" t="s">
        <v>90</v>
      </c>
      <c r="D8" s="49" t="s">
        <v>73</v>
      </c>
      <c r="E8" s="49" t="s">
        <v>91</v>
      </c>
      <c r="F8" s="49" t="s">
        <v>19</v>
      </c>
      <c r="G8" s="50" t="s">
        <v>121</v>
      </c>
      <c r="H8" s="50" t="s">
        <v>122</v>
      </c>
      <c r="I8" s="49"/>
      <c r="J8" s="49"/>
      <c r="K8" s="49">
        <v>8.1199999999999992</v>
      </c>
      <c r="L8" s="5">
        <f>HOUR(N8-M8)+MINUTE(N8-M8)/60-O8-R8</f>
        <v>-13.933333333333334</v>
      </c>
      <c r="M8" s="6"/>
      <c r="N8" s="6"/>
      <c r="O8" s="18">
        <f>IF(G8-M8&gt;0,HOUR(G8 - M8)+MINUTE(G8 - M8)/60,0)</f>
        <v>13.933333333333334</v>
      </c>
      <c r="P8" s="19" t="str">
        <f>IF($H8&gt;0,INDEX('Phạt đi muộn về sớm'!$M$7:$N$11,MATCH(O8,'Phạt đi muộn về sớm'!$M$7:$M$11,1),2), "Quên chấm công")</f>
        <v>Trên 30p</v>
      </c>
      <c r="Q8" s="15"/>
      <c r="R8" s="22">
        <f>IF(N8-H8&gt;0,HOUR(N8-H8)+MINUTE(N8-H8)/60,0)</f>
        <v>0</v>
      </c>
      <c r="S8" s="22" t="str">
        <f t="shared" si="3"/>
        <v/>
      </c>
      <c r="T8" s="23"/>
    </row>
    <row r="9" spans="1:20">
      <c r="A9" s="48">
        <v>45082</v>
      </c>
      <c r="B9" s="49" t="s">
        <v>24</v>
      </c>
      <c r="C9" s="49" t="s">
        <v>90</v>
      </c>
      <c r="D9" s="49" t="s">
        <v>73</v>
      </c>
      <c r="E9" s="49" t="s">
        <v>91</v>
      </c>
      <c r="F9" s="49" t="s">
        <v>19</v>
      </c>
      <c r="G9" s="50" t="s">
        <v>123</v>
      </c>
      <c r="H9" s="50" t="s">
        <v>124</v>
      </c>
      <c r="I9" s="50" t="s">
        <v>39</v>
      </c>
      <c r="J9" s="49"/>
      <c r="K9" s="49">
        <v>0.17</v>
      </c>
      <c r="L9" s="5">
        <f t="shared" si="0"/>
        <v>-8.4166666666666661</v>
      </c>
      <c r="M9" s="6"/>
      <c r="N9" s="6"/>
      <c r="O9" s="18">
        <f t="shared" si="1"/>
        <v>8.4166666666666661</v>
      </c>
      <c r="P9" s="19" t="str">
        <f>IF($H9&gt;0,INDEX('Phạt đi muộn về sớm'!$M$7:$N$11,MATCH(O9,'Phạt đi muộn về sớm'!$M$7:$M$11,1),2), "Quên chấm công")</f>
        <v>Trên 30p</v>
      </c>
      <c r="Q9" s="15"/>
      <c r="R9" s="22">
        <f t="shared" si="2"/>
        <v>0</v>
      </c>
      <c r="S9" s="22" t="str">
        <f t="shared" si="3"/>
        <v/>
      </c>
      <c r="T9" s="23"/>
    </row>
    <row r="10" spans="1:20">
      <c r="A10" s="48">
        <v>45086</v>
      </c>
      <c r="B10" s="49" t="s">
        <v>22</v>
      </c>
      <c r="C10" s="49" t="s">
        <v>90</v>
      </c>
      <c r="D10" s="49" t="s">
        <v>73</v>
      </c>
      <c r="E10" s="49" t="s">
        <v>91</v>
      </c>
      <c r="F10" s="49" t="s">
        <v>19</v>
      </c>
      <c r="G10" s="50" t="s">
        <v>125</v>
      </c>
      <c r="H10" s="50" t="s">
        <v>126</v>
      </c>
      <c r="I10" s="49"/>
      <c r="J10" s="49"/>
      <c r="K10" s="49">
        <v>5.48</v>
      </c>
      <c r="L10" s="5">
        <f t="shared" si="0"/>
        <v>-16.966666666666665</v>
      </c>
      <c r="M10" s="6"/>
      <c r="N10" s="6"/>
      <c r="O10" s="18">
        <f t="shared" si="1"/>
        <v>16.966666666666665</v>
      </c>
      <c r="P10" s="19" t="str">
        <f>IF($H10&gt;0,INDEX('Phạt đi muộn về sớm'!$M$7:$N$11,MATCH(O10,'Phạt đi muộn về sớm'!$M$7:$M$11,1),2), "Quên chấm công")</f>
        <v>Trên 30p</v>
      </c>
      <c r="Q10" s="15"/>
      <c r="R10" s="22">
        <f t="shared" si="2"/>
        <v>0</v>
      </c>
      <c r="S10" s="22" t="str">
        <f t="shared" si="3"/>
        <v/>
      </c>
      <c r="T10" s="23"/>
    </row>
    <row r="11" spans="1:20">
      <c r="A11" s="48">
        <v>45087</v>
      </c>
      <c r="B11" s="49" t="s">
        <v>23</v>
      </c>
      <c r="C11" s="49" t="s">
        <v>90</v>
      </c>
      <c r="D11" s="49" t="s">
        <v>73</v>
      </c>
      <c r="E11" s="49" t="s">
        <v>91</v>
      </c>
      <c r="F11" s="49" t="s">
        <v>19</v>
      </c>
      <c r="G11" s="50" t="s">
        <v>120</v>
      </c>
      <c r="H11" s="50" t="s">
        <v>44</v>
      </c>
      <c r="I11" s="49"/>
      <c r="J11" s="49"/>
      <c r="K11" s="49">
        <v>7.12</v>
      </c>
      <c r="L11" s="5">
        <f t="shared" si="0"/>
        <v>-14.9</v>
      </c>
      <c r="M11" s="6"/>
      <c r="N11" s="6"/>
      <c r="O11" s="18">
        <f t="shared" si="1"/>
        <v>14.9</v>
      </c>
      <c r="P11" s="19" t="str">
        <f>IF($H11&gt;0,INDEX('Phạt đi muộn về sớm'!$M$7:$N$11,MATCH(O11,'Phạt đi muộn về sớm'!$M$7:$M$11,1),2), "Quên chấm công")</f>
        <v>Trên 30p</v>
      </c>
      <c r="Q11" s="15"/>
      <c r="R11" s="22">
        <f t="shared" si="2"/>
        <v>0</v>
      </c>
      <c r="S11" s="22" t="str">
        <f t="shared" si="3"/>
        <v/>
      </c>
      <c r="T11" s="23"/>
    </row>
    <row r="12" spans="1:20">
      <c r="A12" s="48">
        <v>45088</v>
      </c>
      <c r="B12" s="49" t="s">
        <v>27</v>
      </c>
      <c r="C12" s="49" t="s">
        <v>90</v>
      </c>
      <c r="D12" s="49" t="s">
        <v>73</v>
      </c>
      <c r="E12" s="49" t="s">
        <v>91</v>
      </c>
      <c r="F12" s="49" t="s">
        <v>19</v>
      </c>
      <c r="G12" s="50" t="s">
        <v>74</v>
      </c>
      <c r="H12" s="50" t="s">
        <v>47</v>
      </c>
      <c r="I12" s="49"/>
      <c r="J12" s="49"/>
      <c r="K12" s="49">
        <v>7.15</v>
      </c>
      <c r="L12" s="5">
        <f t="shared" si="0"/>
        <v>-14.916666666666666</v>
      </c>
      <c r="M12" s="6"/>
      <c r="N12" s="6"/>
      <c r="O12" s="18">
        <f t="shared" si="1"/>
        <v>14.916666666666666</v>
      </c>
      <c r="P12" s="19" t="str">
        <f>IF($H12&gt;0,INDEX('Phạt đi muộn về sớm'!$M$7:$N$11,MATCH(O12,'Phạt đi muộn về sớm'!$M$7:$M$11,1),2), "Quên chấm công")</f>
        <v>Trên 30p</v>
      </c>
      <c r="Q12" s="15"/>
      <c r="R12" s="22">
        <f t="shared" si="2"/>
        <v>0</v>
      </c>
      <c r="S12" s="22" t="str">
        <f t="shared" si="3"/>
        <v/>
      </c>
      <c r="T12" s="23"/>
    </row>
    <row r="13" spans="1:20">
      <c r="A13" s="48">
        <v>45089</v>
      </c>
      <c r="B13" s="49" t="s">
        <v>24</v>
      </c>
      <c r="C13" s="49" t="s">
        <v>90</v>
      </c>
      <c r="D13" s="49" t="s">
        <v>73</v>
      </c>
      <c r="E13" s="49" t="s">
        <v>91</v>
      </c>
      <c r="F13" s="49" t="s">
        <v>19</v>
      </c>
      <c r="G13" s="50" t="s">
        <v>127</v>
      </c>
      <c r="H13" s="50" t="s">
        <v>99</v>
      </c>
      <c r="I13" s="49"/>
      <c r="J13" s="49"/>
      <c r="K13" s="49">
        <v>8.8000000000000007</v>
      </c>
      <c r="L13" s="5">
        <f t="shared" si="0"/>
        <v>-13.4</v>
      </c>
      <c r="M13" s="6"/>
      <c r="N13" s="6"/>
      <c r="O13" s="18">
        <f t="shared" si="1"/>
        <v>13.4</v>
      </c>
      <c r="P13" s="19" t="str">
        <f>IF($H13&gt;0,INDEX('Phạt đi muộn về sớm'!$M$7:$N$11,MATCH(O13,'Phạt đi muộn về sớm'!$M$7:$M$11,1),2), "Quên chấm công")</f>
        <v>Trên 30p</v>
      </c>
      <c r="Q13" s="15"/>
      <c r="R13" s="22">
        <f t="shared" si="2"/>
        <v>0</v>
      </c>
      <c r="S13" s="22" t="str">
        <f t="shared" si="3"/>
        <v/>
      </c>
      <c r="T13" s="23"/>
    </row>
    <row r="14" spans="1:20">
      <c r="A14" s="48">
        <v>45090</v>
      </c>
      <c r="B14" s="49" t="s">
        <v>25</v>
      </c>
      <c r="C14" s="49" t="s">
        <v>90</v>
      </c>
      <c r="D14" s="49" t="s">
        <v>73</v>
      </c>
      <c r="E14" s="49" t="s">
        <v>91</v>
      </c>
      <c r="F14" s="49" t="s">
        <v>19</v>
      </c>
      <c r="G14" s="50" t="s">
        <v>121</v>
      </c>
      <c r="H14" s="50" t="s">
        <v>29</v>
      </c>
      <c r="I14" s="49"/>
      <c r="J14" s="49"/>
      <c r="K14" s="49">
        <v>8.07</v>
      </c>
      <c r="L14" s="5">
        <f t="shared" si="0"/>
        <v>-13.933333333333334</v>
      </c>
      <c r="M14" s="6"/>
      <c r="N14" s="6"/>
      <c r="O14" s="18">
        <f t="shared" si="1"/>
        <v>13.933333333333334</v>
      </c>
      <c r="P14" s="19" t="str">
        <f>IF($H14&gt;0,INDEX('Phạt đi muộn về sớm'!$M$7:$N$11,MATCH(O14,'Phạt đi muộn về sớm'!$M$7:$M$11,1),2), "Quên chấm công")</f>
        <v>Trên 30p</v>
      </c>
      <c r="Q14" s="15"/>
      <c r="R14" s="22">
        <f t="shared" si="2"/>
        <v>0</v>
      </c>
      <c r="S14" s="22" t="str">
        <f t="shared" si="3"/>
        <v/>
      </c>
      <c r="T14" s="23"/>
    </row>
    <row r="15" spans="1:20">
      <c r="A15" s="48">
        <v>45091</v>
      </c>
      <c r="B15" s="49" t="s">
        <v>18</v>
      </c>
      <c r="C15" s="49" t="s">
        <v>90</v>
      </c>
      <c r="D15" s="49" t="s">
        <v>73</v>
      </c>
      <c r="E15" s="49" t="s">
        <v>91</v>
      </c>
      <c r="F15" s="49" t="s">
        <v>19</v>
      </c>
      <c r="G15" s="50" t="s">
        <v>128</v>
      </c>
      <c r="H15" s="50" t="s">
        <v>114</v>
      </c>
      <c r="I15" s="49"/>
      <c r="J15" s="49"/>
      <c r="K15" s="49">
        <v>8.77</v>
      </c>
      <c r="L15" s="5">
        <f t="shared" si="0"/>
        <v>-13.45</v>
      </c>
      <c r="M15" s="6"/>
      <c r="N15" s="6"/>
      <c r="O15" s="18">
        <f t="shared" si="1"/>
        <v>13.45</v>
      </c>
      <c r="P15" s="19" t="str">
        <f>IF($H15&gt;0,INDEX('Phạt đi muộn về sớm'!$M$7:$N$11,MATCH(O15,'Phạt đi muộn về sớm'!$M$7:$M$11,1),2), "Quên chấm công")</f>
        <v>Trên 30p</v>
      </c>
      <c r="Q15" s="15"/>
      <c r="R15" s="22">
        <f t="shared" si="2"/>
        <v>0</v>
      </c>
      <c r="S15" s="22" t="str">
        <f t="shared" si="3"/>
        <v/>
      </c>
      <c r="T15" s="23"/>
    </row>
    <row r="16" spans="1:20">
      <c r="A16" s="48">
        <v>45092</v>
      </c>
      <c r="B16" s="49" t="s">
        <v>21</v>
      </c>
      <c r="C16" s="49" t="s">
        <v>90</v>
      </c>
      <c r="D16" s="49" t="s">
        <v>73</v>
      </c>
      <c r="E16" s="49" t="s">
        <v>91</v>
      </c>
      <c r="F16" s="49" t="s">
        <v>19</v>
      </c>
      <c r="G16" s="50" t="s">
        <v>129</v>
      </c>
      <c r="H16" s="50" t="s">
        <v>44</v>
      </c>
      <c r="I16" s="49"/>
      <c r="J16" s="49"/>
      <c r="K16" s="49">
        <v>8.6</v>
      </c>
      <c r="L16" s="5">
        <f t="shared" si="0"/>
        <v>-13.416666666666666</v>
      </c>
      <c r="M16" s="6"/>
      <c r="N16" s="6"/>
      <c r="O16" s="18">
        <f t="shared" si="1"/>
        <v>13.416666666666666</v>
      </c>
      <c r="P16" s="19" t="str">
        <f>IF($H16&gt;0,INDEX('Phạt đi muộn về sớm'!$M$7:$N$11,MATCH(O16,'Phạt đi muộn về sớm'!$M$7:$M$11,1),2), "Quên chấm công")</f>
        <v>Trên 30p</v>
      </c>
      <c r="Q16" s="15"/>
      <c r="R16" s="22">
        <f t="shared" si="2"/>
        <v>0</v>
      </c>
      <c r="S16" s="22" t="str">
        <f t="shared" si="3"/>
        <v/>
      </c>
      <c r="T16" s="23"/>
    </row>
    <row r="17" spans="1:20">
      <c r="A17" s="48">
        <v>45093</v>
      </c>
      <c r="B17" s="49" t="s">
        <v>22</v>
      </c>
      <c r="C17" s="49" t="s">
        <v>90</v>
      </c>
      <c r="D17" s="49" t="s">
        <v>73</v>
      </c>
      <c r="E17" s="49" t="s">
        <v>91</v>
      </c>
      <c r="F17" s="49" t="s">
        <v>19</v>
      </c>
      <c r="G17" s="50" t="s">
        <v>128</v>
      </c>
      <c r="H17" s="50" t="s">
        <v>96</v>
      </c>
      <c r="I17" s="49"/>
      <c r="J17" s="49"/>
      <c r="K17" s="49">
        <v>8.7799999999999994</v>
      </c>
      <c r="L17" s="5">
        <f t="shared" si="0"/>
        <v>-13.45</v>
      </c>
      <c r="M17" s="6"/>
      <c r="N17" s="6"/>
      <c r="O17" s="18">
        <f t="shared" si="1"/>
        <v>13.45</v>
      </c>
      <c r="P17" s="19" t="str">
        <f>IF($H17&gt;0,INDEX('Phạt đi muộn về sớm'!$M$7:$N$11,MATCH(O17,'Phạt đi muộn về sớm'!$M$7:$M$11,1),2), "Quên chấm công")</f>
        <v>Trên 30p</v>
      </c>
      <c r="Q17" s="15"/>
      <c r="R17" s="22">
        <f t="shared" si="2"/>
        <v>0</v>
      </c>
      <c r="S17" s="22" t="str">
        <f t="shared" si="3"/>
        <v/>
      </c>
      <c r="T17" s="23"/>
    </row>
    <row r="18" spans="1:20">
      <c r="A18" s="48">
        <v>45094</v>
      </c>
      <c r="B18" s="49" t="s">
        <v>23</v>
      </c>
      <c r="C18" s="49" t="s">
        <v>90</v>
      </c>
      <c r="D18" s="49" t="s">
        <v>73</v>
      </c>
      <c r="E18" s="49" t="s">
        <v>91</v>
      </c>
      <c r="F18" s="49" t="s">
        <v>19</v>
      </c>
      <c r="G18" s="50" t="s">
        <v>130</v>
      </c>
      <c r="H18" s="50" t="s">
        <v>45</v>
      </c>
      <c r="I18" s="49"/>
      <c r="J18" s="49"/>
      <c r="K18" s="49">
        <v>8.5299999999999994</v>
      </c>
      <c r="L18" s="5">
        <f t="shared" si="0"/>
        <v>-13.466666666666667</v>
      </c>
      <c r="M18" s="6"/>
      <c r="N18" s="6"/>
      <c r="O18" s="18">
        <f t="shared" si="1"/>
        <v>13.466666666666667</v>
      </c>
      <c r="P18" s="19" t="str">
        <f>IF($H18&gt;0,INDEX('Phạt đi muộn về sớm'!$M$7:$N$11,MATCH(O18,'Phạt đi muộn về sớm'!$M$7:$M$11,1),2), "Quên chấm công")</f>
        <v>Trên 30p</v>
      </c>
      <c r="Q18" s="15"/>
      <c r="R18" s="22">
        <f t="shared" si="2"/>
        <v>0</v>
      </c>
      <c r="S18" s="22" t="str">
        <f t="shared" si="3"/>
        <v/>
      </c>
      <c r="T18" s="23"/>
    </row>
    <row r="19" spans="1:20">
      <c r="A19" s="48">
        <v>45095</v>
      </c>
      <c r="B19" s="49" t="s">
        <v>27</v>
      </c>
      <c r="C19" s="49" t="s">
        <v>90</v>
      </c>
      <c r="D19" s="49" t="s">
        <v>73</v>
      </c>
      <c r="E19" s="49" t="s">
        <v>91</v>
      </c>
      <c r="F19" s="49" t="s">
        <v>19</v>
      </c>
      <c r="G19" s="50" t="s">
        <v>128</v>
      </c>
      <c r="H19" s="50" t="s">
        <v>131</v>
      </c>
      <c r="I19" s="49"/>
      <c r="J19" s="49"/>
      <c r="K19" s="49">
        <v>8.85</v>
      </c>
      <c r="L19" s="5">
        <f t="shared" si="0"/>
        <v>-13.45</v>
      </c>
      <c r="M19" s="6"/>
      <c r="N19" s="6"/>
      <c r="O19" s="18">
        <f t="shared" si="1"/>
        <v>13.45</v>
      </c>
      <c r="P19" s="19" t="str">
        <f>IF($H19&gt;0,INDEX('Phạt đi muộn về sớm'!$M$7:$N$11,MATCH(O19,'Phạt đi muộn về sớm'!$M$7:$M$11,1),2), "Quên chấm công")</f>
        <v>Trên 30p</v>
      </c>
      <c r="Q19" s="15"/>
      <c r="R19" s="22">
        <f t="shared" si="2"/>
        <v>0</v>
      </c>
      <c r="S19" s="22" t="str">
        <f t="shared" si="3"/>
        <v/>
      </c>
      <c r="T19" s="23"/>
    </row>
    <row r="20" spans="1:20">
      <c r="A20" s="48">
        <v>45096</v>
      </c>
      <c r="B20" s="49" t="s">
        <v>24</v>
      </c>
      <c r="C20" s="49" t="s">
        <v>90</v>
      </c>
      <c r="D20" s="49" t="s">
        <v>73</v>
      </c>
      <c r="E20" s="49" t="s">
        <v>91</v>
      </c>
      <c r="F20" s="49" t="s">
        <v>19</v>
      </c>
      <c r="G20" s="50" t="s">
        <v>127</v>
      </c>
      <c r="H20" s="50" t="s">
        <v>29</v>
      </c>
      <c r="I20" s="49"/>
      <c r="J20" s="49"/>
      <c r="K20" s="49">
        <v>8.6199999999999992</v>
      </c>
      <c r="L20" s="5">
        <f t="shared" si="0"/>
        <v>-13.4</v>
      </c>
      <c r="M20" s="6"/>
      <c r="N20" s="6"/>
      <c r="O20" s="18">
        <f t="shared" si="1"/>
        <v>13.4</v>
      </c>
      <c r="P20" s="19" t="str">
        <f>IF($H20&gt;0,INDEX('Phạt đi muộn về sớm'!$M$7:$N$11,MATCH(O20,'Phạt đi muộn về sớm'!$M$7:$M$11,1),2), "Quên chấm công")</f>
        <v>Trên 30p</v>
      </c>
      <c r="Q20" s="15"/>
      <c r="R20" s="22">
        <f t="shared" si="2"/>
        <v>0</v>
      </c>
      <c r="S20" s="22" t="str">
        <f t="shared" si="3"/>
        <v/>
      </c>
      <c r="T20" s="23"/>
    </row>
    <row r="21" spans="1:20">
      <c r="A21" s="48">
        <v>45098</v>
      </c>
      <c r="B21" s="49" t="s">
        <v>18</v>
      </c>
      <c r="C21" s="49" t="s">
        <v>90</v>
      </c>
      <c r="D21" s="49" t="s">
        <v>73</v>
      </c>
      <c r="E21" s="49" t="s">
        <v>91</v>
      </c>
      <c r="F21" s="49" t="s">
        <v>19</v>
      </c>
      <c r="G21" s="50" t="s">
        <v>132</v>
      </c>
      <c r="H21" s="50" t="s">
        <v>29</v>
      </c>
      <c r="I21" s="49"/>
      <c r="J21" s="49"/>
      <c r="K21" s="49">
        <v>8.57</v>
      </c>
      <c r="L21" s="5">
        <f t="shared" si="0"/>
        <v>-13.433333333333334</v>
      </c>
      <c r="M21" s="6"/>
      <c r="N21" s="6"/>
      <c r="O21" s="18">
        <f t="shared" si="1"/>
        <v>13.433333333333334</v>
      </c>
      <c r="P21" s="19" t="str">
        <f>IF($H21&gt;0,INDEX('Phạt đi muộn về sớm'!$M$7:$N$11,MATCH(O21,'Phạt đi muộn về sớm'!$M$7:$M$11,1),2), "Quên chấm công")</f>
        <v>Trên 30p</v>
      </c>
      <c r="Q21" s="15"/>
      <c r="R21" s="22">
        <f t="shared" si="2"/>
        <v>0</v>
      </c>
      <c r="S21" s="22" t="str">
        <f t="shared" si="3"/>
        <v/>
      </c>
      <c r="T21" s="23"/>
    </row>
    <row r="22" spans="1:20">
      <c r="A22" s="48">
        <v>45099</v>
      </c>
      <c r="B22" s="49" t="s">
        <v>21</v>
      </c>
      <c r="C22" s="49" t="s">
        <v>90</v>
      </c>
      <c r="D22" s="49" t="s">
        <v>73</v>
      </c>
      <c r="E22" s="49" t="s">
        <v>91</v>
      </c>
      <c r="F22" s="49" t="s">
        <v>19</v>
      </c>
      <c r="G22" s="50" t="s">
        <v>133</v>
      </c>
      <c r="H22" s="50" t="s">
        <v>45</v>
      </c>
      <c r="I22" s="49"/>
      <c r="J22" s="49"/>
      <c r="K22" s="49">
        <v>8.5</v>
      </c>
      <c r="L22" s="5">
        <f t="shared" si="0"/>
        <v>-13.483333333333333</v>
      </c>
      <c r="M22" s="6"/>
      <c r="N22" s="6"/>
      <c r="O22" s="18">
        <f t="shared" si="1"/>
        <v>13.483333333333333</v>
      </c>
      <c r="P22" s="19" t="str">
        <f>IF($H22&gt;0,INDEX('Phạt đi muộn về sớm'!$M$7:$N$11,MATCH(O22,'Phạt đi muộn về sớm'!$M$7:$M$11,1),2), "Quên chấm công")</f>
        <v>Trên 30p</v>
      </c>
      <c r="Q22" s="15"/>
      <c r="R22" s="22">
        <f t="shared" si="2"/>
        <v>0</v>
      </c>
      <c r="S22" s="22" t="str">
        <f t="shared" si="3"/>
        <v/>
      </c>
      <c r="T22" s="23"/>
    </row>
    <row r="23" spans="1:20">
      <c r="A23" s="48">
        <v>45100</v>
      </c>
      <c r="B23" s="49" t="s">
        <v>22</v>
      </c>
      <c r="C23" s="49" t="s">
        <v>90</v>
      </c>
      <c r="D23" s="49" t="s">
        <v>73</v>
      </c>
      <c r="E23" s="49" t="s">
        <v>91</v>
      </c>
      <c r="F23" s="49" t="s">
        <v>19</v>
      </c>
      <c r="G23" s="50" t="s">
        <v>128</v>
      </c>
      <c r="H23" s="50" t="s">
        <v>20</v>
      </c>
      <c r="I23" s="49"/>
      <c r="J23" s="49"/>
      <c r="K23" s="49">
        <v>8.6300000000000008</v>
      </c>
      <c r="L23" s="5">
        <f t="shared" si="0"/>
        <v>-13.45</v>
      </c>
      <c r="M23" s="6"/>
      <c r="N23" s="6"/>
      <c r="O23" s="18">
        <f t="shared" si="1"/>
        <v>13.45</v>
      </c>
      <c r="P23" s="19" t="str">
        <f>IF($H23&gt;0,INDEX('Phạt đi muộn về sớm'!$M$7:$N$11,MATCH(O23,'Phạt đi muộn về sớm'!$M$7:$M$11,1),2), "Quên chấm công")</f>
        <v>Trên 30p</v>
      </c>
      <c r="Q23" s="15"/>
      <c r="R23" s="22">
        <f t="shared" si="2"/>
        <v>0</v>
      </c>
      <c r="S23" s="22" t="str">
        <f t="shared" si="3"/>
        <v/>
      </c>
      <c r="T23" s="23"/>
    </row>
    <row r="24" spans="1:20">
      <c r="A24" s="48">
        <v>45101</v>
      </c>
      <c r="B24" s="49" t="s">
        <v>23</v>
      </c>
      <c r="C24" s="49" t="s">
        <v>90</v>
      </c>
      <c r="D24" s="49" t="s">
        <v>73</v>
      </c>
      <c r="E24" s="49" t="s">
        <v>91</v>
      </c>
      <c r="F24" s="49" t="s">
        <v>19</v>
      </c>
      <c r="G24" s="50" t="s">
        <v>128</v>
      </c>
      <c r="H24" s="50" t="s">
        <v>44</v>
      </c>
      <c r="I24" s="49"/>
      <c r="J24" s="49"/>
      <c r="K24" s="49">
        <v>8.58</v>
      </c>
      <c r="L24" s="5">
        <f t="shared" si="0"/>
        <v>-13.45</v>
      </c>
      <c r="M24" s="6"/>
      <c r="N24" s="6"/>
      <c r="O24" s="18">
        <f t="shared" si="1"/>
        <v>13.45</v>
      </c>
      <c r="P24" s="19" t="str">
        <f>IF($H24&gt;0,INDEX('Phạt đi muộn về sớm'!$M$7:$N$11,MATCH(O24,'Phạt đi muộn về sớm'!$M$7:$M$11,1),2), "Quên chấm công")</f>
        <v>Trên 30p</v>
      </c>
      <c r="Q24" s="15"/>
      <c r="R24" s="22">
        <f t="shared" si="2"/>
        <v>0</v>
      </c>
      <c r="S24" s="22" t="str">
        <f t="shared" si="3"/>
        <v/>
      </c>
      <c r="T24" s="23"/>
    </row>
    <row r="25" spans="1:20">
      <c r="A25" s="48">
        <v>45102</v>
      </c>
      <c r="B25" s="49" t="s">
        <v>27</v>
      </c>
      <c r="C25" s="49" t="s">
        <v>90</v>
      </c>
      <c r="D25" s="49" t="s">
        <v>73</v>
      </c>
      <c r="E25" s="49" t="s">
        <v>91</v>
      </c>
      <c r="F25" s="49" t="s">
        <v>19</v>
      </c>
      <c r="G25" s="50" t="s">
        <v>132</v>
      </c>
      <c r="H25" s="50" t="s">
        <v>114</v>
      </c>
      <c r="I25" s="49"/>
      <c r="J25" s="49"/>
      <c r="K25" s="49">
        <v>8.77</v>
      </c>
      <c r="L25" s="5">
        <f>HOUR(N25-M25)+MINUTE(N25-M25)/60-O25-R25</f>
        <v>-13.433333333333334</v>
      </c>
      <c r="M25" s="6"/>
      <c r="N25" s="6"/>
      <c r="O25" s="18">
        <f>IF(G25-M25&gt;0,HOUR(G25 - M25)+MINUTE(G25 - M25)/60,0)</f>
        <v>13.433333333333334</v>
      </c>
      <c r="P25" s="19" t="str">
        <f>IF($H25&gt;0,INDEX('Phạt đi muộn về sớm'!$M$7:$N$11,MATCH(O25,'Phạt đi muộn về sớm'!$M$7:$M$11,1),2), "Quên chấm công")</f>
        <v>Trên 30p</v>
      </c>
      <c r="Q25" s="15"/>
      <c r="R25" s="22">
        <f>IF(N25-H25&gt;0,HOUR(N25-H25)+MINUTE(N25-H25)/60,0)</f>
        <v>0</v>
      </c>
      <c r="S25" s="22" t="str">
        <f t="shared" si="3"/>
        <v/>
      </c>
      <c r="T25" s="23"/>
    </row>
    <row r="26" spans="1:20">
      <c r="A26" s="48">
        <v>45103</v>
      </c>
      <c r="B26" s="49" t="s">
        <v>24</v>
      </c>
      <c r="C26" s="49" t="s">
        <v>90</v>
      </c>
      <c r="D26" s="49" t="s">
        <v>73</v>
      </c>
      <c r="E26" s="49" t="s">
        <v>91</v>
      </c>
      <c r="F26" s="49" t="s">
        <v>19</v>
      </c>
      <c r="G26" s="50" t="s">
        <v>132</v>
      </c>
      <c r="H26" s="50" t="s">
        <v>29</v>
      </c>
      <c r="I26" s="49"/>
      <c r="J26" s="49"/>
      <c r="K26" s="49">
        <v>8.57</v>
      </c>
      <c r="L26" s="5">
        <f t="shared" si="0"/>
        <v>-13.433333333333334</v>
      </c>
      <c r="M26" s="6"/>
      <c r="N26" s="6"/>
      <c r="O26" s="18">
        <f t="shared" si="1"/>
        <v>13.433333333333334</v>
      </c>
      <c r="P26" s="19" t="str">
        <f>IF($H26&gt;0,INDEX('Phạt đi muộn về sớm'!$M$7:$N$11,MATCH(O26,'Phạt đi muộn về sớm'!$M$7:$M$11,1),2), "Quên chấm công")</f>
        <v>Trên 30p</v>
      </c>
      <c r="Q26" s="15"/>
      <c r="R26" s="22">
        <f t="shared" si="2"/>
        <v>0</v>
      </c>
      <c r="S26" s="22" t="str">
        <f t="shared" si="3"/>
        <v/>
      </c>
      <c r="T26" s="23"/>
    </row>
    <row r="27" spans="1:20">
      <c r="A27" s="48">
        <v>45104</v>
      </c>
      <c r="B27" s="49" t="s">
        <v>25</v>
      </c>
      <c r="C27" s="49" t="s">
        <v>90</v>
      </c>
      <c r="D27" s="49" t="s">
        <v>73</v>
      </c>
      <c r="E27" s="49" t="s">
        <v>91</v>
      </c>
      <c r="F27" s="49" t="s">
        <v>19</v>
      </c>
      <c r="G27" s="50" t="s">
        <v>133</v>
      </c>
      <c r="H27" s="50" t="s">
        <v>114</v>
      </c>
      <c r="I27" s="49"/>
      <c r="J27" s="49"/>
      <c r="K27" s="49">
        <v>8.7200000000000006</v>
      </c>
      <c r="L27" s="5">
        <f t="shared" si="0"/>
        <v>-13.483333333333333</v>
      </c>
      <c r="M27" s="6"/>
      <c r="N27" s="6"/>
      <c r="O27" s="18">
        <f t="shared" si="1"/>
        <v>13.483333333333333</v>
      </c>
      <c r="P27" s="19" t="str">
        <f>IF($H27&gt;0,INDEX('Phạt đi muộn về sớm'!$M$7:$N$11,MATCH(O27,'Phạt đi muộn về sớm'!$M$7:$M$11,1),2), "Quên chấm công")</f>
        <v>Trên 30p</v>
      </c>
      <c r="Q27" s="15"/>
      <c r="R27" s="22">
        <f t="shared" si="2"/>
        <v>0</v>
      </c>
      <c r="S27" s="22" t="str">
        <f t="shared" si="3"/>
        <v/>
      </c>
      <c r="T27" s="23"/>
    </row>
    <row r="28" spans="1:20">
      <c r="A28" s="48">
        <v>45105</v>
      </c>
      <c r="B28" s="49" t="s">
        <v>18</v>
      </c>
      <c r="C28" s="49" t="s">
        <v>90</v>
      </c>
      <c r="D28" s="49" t="s">
        <v>73</v>
      </c>
      <c r="E28" s="49" t="s">
        <v>91</v>
      </c>
      <c r="F28" s="49" t="s">
        <v>19</v>
      </c>
      <c r="G28" s="50" t="s">
        <v>128</v>
      </c>
      <c r="H28" s="50" t="s">
        <v>44</v>
      </c>
      <c r="I28" s="49"/>
      <c r="J28" s="49"/>
      <c r="K28" s="49">
        <v>8.57</v>
      </c>
      <c r="L28" s="5">
        <f t="shared" si="0"/>
        <v>-13.45</v>
      </c>
      <c r="M28" s="6"/>
      <c r="N28" s="6"/>
      <c r="O28" s="18">
        <f t="shared" si="1"/>
        <v>13.45</v>
      </c>
      <c r="P28" s="19" t="str">
        <f>IF($H28&gt;0,INDEX('Phạt đi muộn về sớm'!$M$7:$N$11,MATCH(O28,'Phạt đi muộn về sớm'!$M$7:$M$11,1),2), "Quên chấm công")</f>
        <v>Trên 30p</v>
      </c>
      <c r="Q28" s="15"/>
      <c r="R28" s="22">
        <f t="shared" si="2"/>
        <v>0</v>
      </c>
      <c r="S28" s="22" t="str">
        <f t="shared" si="3"/>
        <v/>
      </c>
      <c r="T28" s="23"/>
    </row>
    <row r="29" spans="1:20">
      <c r="A29" s="48">
        <v>45106</v>
      </c>
      <c r="B29" s="49" t="s">
        <v>21</v>
      </c>
      <c r="C29" s="49" t="s">
        <v>90</v>
      </c>
      <c r="D29" s="49" t="s">
        <v>73</v>
      </c>
      <c r="E29" s="49" t="s">
        <v>91</v>
      </c>
      <c r="F29" s="49" t="s">
        <v>19</v>
      </c>
      <c r="G29" s="50" t="s">
        <v>130</v>
      </c>
      <c r="H29" s="50" t="s">
        <v>104</v>
      </c>
      <c r="I29" s="49"/>
      <c r="J29" s="49"/>
      <c r="K29" s="49">
        <v>8.7200000000000006</v>
      </c>
      <c r="L29" s="5">
        <f t="shared" si="0"/>
        <v>-13.466666666666667</v>
      </c>
      <c r="M29" s="6"/>
      <c r="N29" s="6"/>
      <c r="O29" s="18">
        <f t="shared" si="1"/>
        <v>13.466666666666667</v>
      </c>
      <c r="P29" s="19" t="str">
        <f>IF($H29&gt;0,INDEX('Phạt đi muộn về sớm'!$M$7:$N$11,MATCH(O29,'Phạt đi muộn về sớm'!$M$7:$M$11,1),2), "Quên chấm công")</f>
        <v>Trên 30p</v>
      </c>
      <c r="Q29" s="15"/>
      <c r="R29" s="22">
        <f t="shared" si="2"/>
        <v>0</v>
      </c>
      <c r="S29" s="22" t="str">
        <f t="shared" si="3"/>
        <v/>
      </c>
      <c r="T29" s="23"/>
    </row>
    <row r="30" spans="1:20">
      <c r="A30" s="48">
        <v>45078</v>
      </c>
      <c r="B30" s="49" t="s">
        <v>21</v>
      </c>
      <c r="C30" s="49" t="s">
        <v>93</v>
      </c>
      <c r="D30" s="49" t="s">
        <v>82</v>
      </c>
      <c r="E30" s="49" t="s">
        <v>91</v>
      </c>
      <c r="F30" s="49" t="s">
        <v>19</v>
      </c>
      <c r="G30" s="50" t="s">
        <v>134</v>
      </c>
      <c r="H30" s="50" t="s">
        <v>135</v>
      </c>
      <c r="I30" s="49"/>
      <c r="J30" s="49"/>
      <c r="K30" s="49">
        <v>7.65</v>
      </c>
      <c r="L30" s="5">
        <f t="shared" si="0"/>
        <v>-14.833333333333334</v>
      </c>
      <c r="M30" s="6"/>
      <c r="N30" s="6"/>
      <c r="O30" s="18">
        <f t="shared" si="1"/>
        <v>14.833333333333334</v>
      </c>
      <c r="P30" s="19" t="str">
        <f>IF($H30&gt;0,INDEX('Phạt đi muộn về sớm'!$M$7:$N$11,MATCH(O30,'Phạt đi muộn về sớm'!$M$7:$M$11,1),2), "Quên chấm công")</f>
        <v>Trên 30p</v>
      </c>
      <c r="Q30" s="15"/>
      <c r="R30" s="22">
        <f t="shared" si="2"/>
        <v>0</v>
      </c>
      <c r="S30" s="22" t="str">
        <f t="shared" si="3"/>
        <v/>
      </c>
      <c r="T30" s="23"/>
    </row>
    <row r="31" spans="1:20">
      <c r="A31" s="48">
        <v>45079</v>
      </c>
      <c r="B31" s="49" t="s">
        <v>22</v>
      </c>
      <c r="C31" s="49" t="s">
        <v>93</v>
      </c>
      <c r="D31" s="49" t="s">
        <v>82</v>
      </c>
      <c r="E31" s="49" t="s">
        <v>91</v>
      </c>
      <c r="F31" s="49" t="s">
        <v>19</v>
      </c>
      <c r="G31" s="50" t="s">
        <v>136</v>
      </c>
      <c r="H31" s="50" t="s">
        <v>137</v>
      </c>
      <c r="I31" s="49"/>
      <c r="J31" s="49"/>
      <c r="K31" s="49">
        <v>12.7</v>
      </c>
      <c r="L31" s="5">
        <f t="shared" si="0"/>
        <v>-9.4499999999999993</v>
      </c>
      <c r="M31" s="37"/>
      <c r="N31" s="37"/>
      <c r="O31" s="18">
        <f t="shared" si="1"/>
        <v>9.4499999999999993</v>
      </c>
      <c r="P31" s="19" t="str">
        <f>IF($H31&gt;0,INDEX('Phạt đi muộn về sớm'!$M$7:$N$11,MATCH(O31,'Phạt đi muộn về sớm'!$M$7:$M$11,1),2), "Quên chấm công")</f>
        <v>Trên 30p</v>
      </c>
      <c r="Q31" s="15"/>
      <c r="R31" s="22">
        <f t="shared" si="2"/>
        <v>0</v>
      </c>
      <c r="S31" s="22" t="str">
        <f t="shared" si="3"/>
        <v/>
      </c>
      <c r="T31" s="23"/>
    </row>
    <row r="32" spans="1:20">
      <c r="A32" s="48">
        <v>45080</v>
      </c>
      <c r="B32" s="49" t="s">
        <v>23</v>
      </c>
      <c r="C32" s="49" t="s">
        <v>93</v>
      </c>
      <c r="D32" s="49" t="s">
        <v>82</v>
      </c>
      <c r="E32" s="49" t="s">
        <v>91</v>
      </c>
      <c r="F32" s="49" t="s">
        <v>19</v>
      </c>
      <c r="G32" s="50" t="s">
        <v>138</v>
      </c>
      <c r="H32" s="50" t="s">
        <v>20</v>
      </c>
      <c r="I32" s="49"/>
      <c r="J32" s="49"/>
      <c r="K32" s="49">
        <v>13.08</v>
      </c>
      <c r="L32" s="5">
        <f t="shared" si="0"/>
        <v>-8.9833333333333325</v>
      </c>
      <c r="M32" s="6"/>
      <c r="N32" s="6"/>
      <c r="O32" s="18">
        <f t="shared" si="1"/>
        <v>8.9833333333333325</v>
      </c>
      <c r="P32" s="19" t="str">
        <f>IF($H32&gt;0,INDEX('Phạt đi muộn về sớm'!$M$7:$N$11,MATCH(O32,'Phạt đi muộn về sớm'!$M$7:$M$11,1),2), "Quên chấm công")</f>
        <v>Trên 30p</v>
      </c>
      <c r="Q32" s="15"/>
      <c r="R32" s="22">
        <f t="shared" si="2"/>
        <v>0</v>
      </c>
      <c r="S32" s="22" t="str">
        <f t="shared" si="3"/>
        <v/>
      </c>
      <c r="T32" s="23"/>
    </row>
    <row r="33" spans="1:20">
      <c r="A33" s="48">
        <v>45081</v>
      </c>
      <c r="B33" s="49" t="s">
        <v>27</v>
      </c>
      <c r="C33" s="49" t="s">
        <v>93</v>
      </c>
      <c r="D33" s="49" t="s">
        <v>82</v>
      </c>
      <c r="E33" s="49" t="s">
        <v>91</v>
      </c>
      <c r="F33" s="49" t="s">
        <v>19</v>
      </c>
      <c r="G33" s="50" t="s">
        <v>50</v>
      </c>
      <c r="H33" s="50" t="s">
        <v>29</v>
      </c>
      <c r="I33" s="49"/>
      <c r="J33" s="49"/>
      <c r="K33" s="49">
        <v>13.08</v>
      </c>
      <c r="L33" s="5">
        <f t="shared" si="0"/>
        <v>-8.9166666666666661</v>
      </c>
      <c r="M33" s="6"/>
      <c r="N33" s="6"/>
      <c r="O33" s="18">
        <f t="shared" si="1"/>
        <v>8.9166666666666661</v>
      </c>
      <c r="P33" s="19" t="str">
        <f>IF($H33&gt;0,INDEX('Phạt đi muộn về sớm'!$M$7:$N$11,MATCH(O33,'Phạt đi muộn về sớm'!$M$7:$M$11,1),2), "Quên chấm công")</f>
        <v>Trên 30p</v>
      </c>
      <c r="Q33" s="15"/>
      <c r="R33" s="22">
        <f t="shared" si="2"/>
        <v>0</v>
      </c>
      <c r="S33" s="22" t="str">
        <f t="shared" si="3"/>
        <v/>
      </c>
      <c r="T33" s="23"/>
    </row>
    <row r="34" spans="1:20">
      <c r="A34" s="48">
        <v>45082</v>
      </c>
      <c r="B34" s="49" t="s">
        <v>24</v>
      </c>
      <c r="C34" s="49" t="s">
        <v>93</v>
      </c>
      <c r="D34" s="49" t="s">
        <v>82</v>
      </c>
      <c r="E34" s="49" t="s">
        <v>91</v>
      </c>
      <c r="F34" s="49" t="s">
        <v>19</v>
      </c>
      <c r="G34" s="50" t="s">
        <v>139</v>
      </c>
      <c r="H34" s="50" t="s">
        <v>48</v>
      </c>
      <c r="I34" s="49"/>
      <c r="J34" s="49"/>
      <c r="K34" s="49">
        <v>8.8000000000000007</v>
      </c>
      <c r="L34" s="5">
        <f t="shared" si="0"/>
        <v>-8.4499999999999993</v>
      </c>
      <c r="M34" s="6"/>
      <c r="N34" s="6"/>
      <c r="O34" s="18">
        <f t="shared" si="1"/>
        <v>8.4499999999999993</v>
      </c>
      <c r="P34" s="19" t="str">
        <f>IF($H34&gt;0,INDEX('Phạt đi muộn về sớm'!$M$7:$N$11,MATCH(O34,'Phạt đi muộn về sớm'!$M$7:$M$11,1),2), "Quên chấm công")</f>
        <v>Trên 30p</v>
      </c>
      <c r="Q34" s="15"/>
      <c r="R34" s="22">
        <f t="shared" si="2"/>
        <v>0</v>
      </c>
      <c r="S34" s="22" t="str">
        <f t="shared" si="3"/>
        <v/>
      </c>
      <c r="T34" s="23"/>
    </row>
    <row r="35" spans="1:20">
      <c r="A35" s="48">
        <v>45083</v>
      </c>
      <c r="B35" s="49" t="s">
        <v>25</v>
      </c>
      <c r="C35" s="49" t="s">
        <v>93</v>
      </c>
      <c r="D35" s="49" t="s">
        <v>82</v>
      </c>
      <c r="E35" s="49" t="s">
        <v>91</v>
      </c>
      <c r="F35" s="49" t="s">
        <v>19</v>
      </c>
      <c r="G35" s="50" t="s">
        <v>30</v>
      </c>
      <c r="H35" s="50" t="s">
        <v>131</v>
      </c>
      <c r="I35" s="49"/>
      <c r="J35" s="49"/>
      <c r="K35" s="49">
        <v>5.38</v>
      </c>
      <c r="L35" s="5">
        <f t="shared" si="0"/>
        <v>-16.916666666666668</v>
      </c>
      <c r="M35" s="6"/>
      <c r="N35" s="6"/>
      <c r="O35" s="18">
        <f t="shared" si="1"/>
        <v>16.916666666666668</v>
      </c>
      <c r="P35" s="19" t="str">
        <f>IF($H35&gt;0,INDEX('Phạt đi muộn về sớm'!$M$7:$N$11,MATCH(O35,'Phạt đi muộn về sớm'!$M$7:$M$11,1),2), "Quên chấm công")</f>
        <v>Trên 30p</v>
      </c>
      <c r="Q35" s="15"/>
      <c r="R35" s="22">
        <f t="shared" si="2"/>
        <v>0</v>
      </c>
      <c r="S35" s="22" t="str">
        <f t="shared" si="3"/>
        <v/>
      </c>
      <c r="T35" s="23"/>
    </row>
    <row r="36" spans="1:20">
      <c r="A36" s="48">
        <v>45085</v>
      </c>
      <c r="B36" s="49" t="s">
        <v>21</v>
      </c>
      <c r="C36" s="49" t="s">
        <v>93</v>
      </c>
      <c r="D36" s="49" t="s">
        <v>82</v>
      </c>
      <c r="E36" s="49" t="s">
        <v>91</v>
      </c>
      <c r="F36" s="49" t="s">
        <v>19</v>
      </c>
      <c r="G36" s="50" t="s">
        <v>46</v>
      </c>
      <c r="H36" s="50" t="s">
        <v>29</v>
      </c>
      <c r="I36" s="49"/>
      <c r="J36" s="49"/>
      <c r="K36" s="49">
        <v>5.07</v>
      </c>
      <c r="L36" s="5">
        <f t="shared" si="0"/>
        <v>-16.933333333333334</v>
      </c>
      <c r="M36" s="6"/>
      <c r="N36" s="6"/>
      <c r="O36" s="18">
        <f t="shared" si="1"/>
        <v>16.933333333333334</v>
      </c>
      <c r="P36" s="19" t="str">
        <f>IF($H36&gt;0,INDEX('Phạt đi muộn về sớm'!$M$7:$N$11,MATCH(O36,'Phạt đi muộn về sớm'!$M$7:$M$11,1),2), "Quên chấm công")</f>
        <v>Trên 30p</v>
      </c>
      <c r="Q36" s="15"/>
      <c r="R36" s="22">
        <f t="shared" si="2"/>
        <v>0</v>
      </c>
      <c r="S36" s="22" t="str">
        <f t="shared" si="3"/>
        <v/>
      </c>
      <c r="T36" s="23"/>
    </row>
    <row r="37" spans="1:20">
      <c r="A37" s="48">
        <v>45086</v>
      </c>
      <c r="B37" s="49" t="s">
        <v>22</v>
      </c>
      <c r="C37" s="49" t="s">
        <v>93</v>
      </c>
      <c r="D37" s="49" t="s">
        <v>82</v>
      </c>
      <c r="E37" s="49" t="s">
        <v>91</v>
      </c>
      <c r="F37" s="49" t="s">
        <v>19</v>
      </c>
      <c r="G37" s="50" t="s">
        <v>43</v>
      </c>
      <c r="H37" s="50" t="s">
        <v>114</v>
      </c>
      <c r="I37" s="49"/>
      <c r="J37" s="49"/>
      <c r="K37" s="49">
        <v>12.75</v>
      </c>
      <c r="L37" s="5">
        <f t="shared" si="0"/>
        <v>-9.4666666666666668</v>
      </c>
      <c r="M37" s="6"/>
      <c r="N37" s="6"/>
      <c r="O37" s="18">
        <f t="shared" si="1"/>
        <v>9.4666666666666668</v>
      </c>
      <c r="P37" s="19" t="str">
        <f>IF($H37&gt;0,INDEX('Phạt đi muộn về sớm'!$M$7:$N$11,MATCH(O37,'Phạt đi muộn về sớm'!$M$7:$M$11,1),2), "Quên chấm công")</f>
        <v>Trên 30p</v>
      </c>
      <c r="Q37" s="15"/>
      <c r="R37" s="22">
        <f t="shared" si="2"/>
        <v>0</v>
      </c>
      <c r="S37" s="22" t="str">
        <f t="shared" si="3"/>
        <v/>
      </c>
      <c r="T37" s="23"/>
    </row>
    <row r="38" spans="1:20">
      <c r="A38" s="48">
        <v>45087</v>
      </c>
      <c r="B38" s="49" t="s">
        <v>23</v>
      </c>
      <c r="C38" s="49" t="s">
        <v>93</v>
      </c>
      <c r="D38" s="49" t="s">
        <v>82</v>
      </c>
      <c r="E38" s="49" t="s">
        <v>91</v>
      </c>
      <c r="F38" s="49" t="s">
        <v>19</v>
      </c>
      <c r="G38" s="50" t="s">
        <v>26</v>
      </c>
      <c r="H38" s="50" t="s">
        <v>29</v>
      </c>
      <c r="I38" s="49"/>
      <c r="J38" s="49"/>
      <c r="K38" s="49">
        <v>13.08</v>
      </c>
      <c r="L38" s="5">
        <f t="shared" si="0"/>
        <v>-8.9333333333333336</v>
      </c>
      <c r="M38" s="6"/>
      <c r="N38" s="6"/>
      <c r="O38" s="18">
        <f t="shared" si="1"/>
        <v>8.9333333333333336</v>
      </c>
      <c r="P38" s="19" t="str">
        <f>IF($H38&gt;0,INDEX('Phạt đi muộn về sớm'!$M$7:$N$11,MATCH(O38,'Phạt đi muộn về sớm'!$M$7:$M$11,1),2), "Quên chấm công")</f>
        <v>Trên 30p</v>
      </c>
      <c r="Q38" s="15"/>
      <c r="R38" s="22">
        <f t="shared" si="2"/>
        <v>0</v>
      </c>
      <c r="S38" s="22" t="str">
        <f t="shared" si="3"/>
        <v/>
      </c>
      <c r="T38" s="23"/>
    </row>
    <row r="39" spans="1:20">
      <c r="A39" s="48">
        <v>45088</v>
      </c>
      <c r="B39" s="49" t="s">
        <v>27</v>
      </c>
      <c r="C39" s="49" t="s">
        <v>93</v>
      </c>
      <c r="D39" s="49" t="s">
        <v>82</v>
      </c>
      <c r="E39" s="49" t="s">
        <v>91</v>
      </c>
      <c r="F39" s="49" t="s">
        <v>19</v>
      </c>
      <c r="G39" s="50" t="s">
        <v>50</v>
      </c>
      <c r="H39" s="50" t="s">
        <v>48</v>
      </c>
      <c r="I39" s="49"/>
      <c r="J39" s="49"/>
      <c r="K39" s="49">
        <v>8.33</v>
      </c>
      <c r="L39" s="5">
        <f t="shared" si="0"/>
        <v>-8.9166666666666661</v>
      </c>
      <c r="M39" s="6"/>
      <c r="N39" s="6"/>
      <c r="O39" s="18">
        <f t="shared" si="1"/>
        <v>8.9166666666666661</v>
      </c>
      <c r="P39" s="19" t="str">
        <f>IF($H39&gt;0,INDEX('Phạt đi muộn về sớm'!$M$7:$N$11,MATCH(O39,'Phạt đi muộn về sớm'!$M$7:$M$11,1),2), "Quên chấm công")</f>
        <v>Trên 30p</v>
      </c>
      <c r="Q39" s="15"/>
      <c r="R39" s="22">
        <f t="shared" si="2"/>
        <v>0</v>
      </c>
      <c r="S39" s="22" t="str">
        <f t="shared" si="3"/>
        <v/>
      </c>
      <c r="T39" s="23"/>
    </row>
    <row r="40" spans="1:20">
      <c r="A40" s="48">
        <v>45089</v>
      </c>
      <c r="B40" s="49" t="s">
        <v>24</v>
      </c>
      <c r="C40" s="49" t="s">
        <v>93</v>
      </c>
      <c r="D40" s="49" t="s">
        <v>82</v>
      </c>
      <c r="E40" s="49" t="s">
        <v>91</v>
      </c>
      <c r="F40" s="49" t="s">
        <v>19</v>
      </c>
      <c r="G40" s="50" t="s">
        <v>140</v>
      </c>
      <c r="H40" s="49"/>
      <c r="I40" s="49"/>
      <c r="J40" s="49"/>
      <c r="K40" s="49">
        <v>0</v>
      </c>
      <c r="L40" s="5">
        <f t="shared" si="0"/>
        <v>-13.383333333333333</v>
      </c>
      <c r="M40" s="6"/>
      <c r="N40" s="6"/>
      <c r="O40" s="18">
        <f t="shared" si="1"/>
        <v>13.383333333333333</v>
      </c>
      <c r="P40" s="19" t="str">
        <f>IF($H40&gt;0,INDEX('Phạt đi muộn về sớm'!$M$7:$N$11,MATCH(O40,'Phạt đi muộn về sớm'!$M$7:$M$11,1),2), "Quên chấm công")</f>
        <v>Quên chấm công</v>
      </c>
      <c r="Q40" s="15"/>
      <c r="R40" s="22">
        <f t="shared" si="2"/>
        <v>0</v>
      </c>
      <c r="S40" s="22" t="str">
        <f t="shared" si="3"/>
        <v>Quên chấm công</v>
      </c>
      <c r="T40" s="23"/>
    </row>
    <row r="41" spans="1:20">
      <c r="A41" s="48">
        <v>45090</v>
      </c>
      <c r="B41" s="49" t="s">
        <v>25</v>
      </c>
      <c r="C41" s="49" t="s">
        <v>93</v>
      </c>
      <c r="D41" s="49" t="s">
        <v>82</v>
      </c>
      <c r="E41" s="49" t="s">
        <v>91</v>
      </c>
      <c r="F41" s="49" t="s">
        <v>19</v>
      </c>
      <c r="G41" s="50" t="s">
        <v>34</v>
      </c>
      <c r="H41" s="50" t="s">
        <v>48</v>
      </c>
      <c r="I41" s="49"/>
      <c r="J41" s="49"/>
      <c r="K41" s="49">
        <v>7.88</v>
      </c>
      <c r="L41" s="5">
        <f t="shared" si="0"/>
        <v>-9.3833333333333329</v>
      </c>
      <c r="M41" s="6"/>
      <c r="N41" s="6"/>
      <c r="O41" s="18">
        <f t="shared" si="1"/>
        <v>9.3833333333333329</v>
      </c>
      <c r="P41" s="19" t="str">
        <f>IF($H41&gt;0,INDEX('Phạt đi muộn về sớm'!$M$7:$N$11,MATCH(O41,'Phạt đi muộn về sớm'!$M$7:$M$11,1),2), "Quên chấm công")</f>
        <v>Trên 30p</v>
      </c>
      <c r="Q41" s="15"/>
      <c r="R41" s="22">
        <f t="shared" si="2"/>
        <v>0</v>
      </c>
      <c r="S41" s="22" t="str">
        <f t="shared" si="3"/>
        <v/>
      </c>
      <c r="T41" s="23"/>
    </row>
    <row r="42" spans="1:20">
      <c r="A42" s="48">
        <v>45092</v>
      </c>
      <c r="B42" s="49" t="s">
        <v>21</v>
      </c>
      <c r="C42" s="49" t="s">
        <v>93</v>
      </c>
      <c r="D42" s="49" t="s">
        <v>82</v>
      </c>
      <c r="E42" s="49" t="s">
        <v>91</v>
      </c>
      <c r="F42" s="49" t="s">
        <v>19</v>
      </c>
      <c r="G42" s="50" t="s">
        <v>103</v>
      </c>
      <c r="H42" s="50" t="s">
        <v>44</v>
      </c>
      <c r="I42" s="49"/>
      <c r="J42" s="49"/>
      <c r="K42" s="49">
        <v>5.08</v>
      </c>
      <c r="L42" s="5">
        <f t="shared" si="0"/>
        <v>-16.95</v>
      </c>
      <c r="M42" s="6"/>
      <c r="N42" s="6"/>
      <c r="O42" s="18">
        <f t="shared" si="1"/>
        <v>16.95</v>
      </c>
      <c r="P42" s="19" t="str">
        <f>IF($H42&gt;0,INDEX('Phạt đi muộn về sớm'!$M$7:$N$11,MATCH(O42,'Phạt đi muộn về sớm'!$M$7:$M$11,1),2), "Quên chấm công")</f>
        <v>Trên 30p</v>
      </c>
      <c r="Q42" s="15"/>
      <c r="R42" s="22">
        <f t="shared" si="2"/>
        <v>0</v>
      </c>
      <c r="S42" s="22" t="str">
        <f t="shared" si="3"/>
        <v/>
      </c>
      <c r="T42" s="23"/>
    </row>
    <row r="43" spans="1:20">
      <c r="A43" s="48">
        <v>45093</v>
      </c>
      <c r="B43" s="49" t="s">
        <v>22</v>
      </c>
      <c r="C43" s="49" t="s">
        <v>93</v>
      </c>
      <c r="D43" s="49" t="s">
        <v>82</v>
      </c>
      <c r="E43" s="49" t="s">
        <v>91</v>
      </c>
      <c r="F43" s="49" t="s">
        <v>19</v>
      </c>
      <c r="G43" s="50" t="s">
        <v>34</v>
      </c>
      <c r="H43" s="50" t="s">
        <v>36</v>
      </c>
      <c r="I43" s="49"/>
      <c r="J43" s="49"/>
      <c r="K43" s="49">
        <v>7.87</v>
      </c>
      <c r="L43" s="5">
        <f t="shared" si="0"/>
        <v>-9.3833333333333329</v>
      </c>
      <c r="M43" s="6"/>
      <c r="N43" s="6"/>
      <c r="O43" s="18">
        <f t="shared" si="1"/>
        <v>9.3833333333333329</v>
      </c>
      <c r="P43" s="19" t="str">
        <f>IF($H43&gt;0,INDEX('Phạt đi muộn về sớm'!$M$7:$N$11,MATCH(O43,'Phạt đi muộn về sớm'!$M$7:$M$11,1),2), "Quên chấm công")</f>
        <v>Trên 30p</v>
      </c>
      <c r="Q43" s="15"/>
      <c r="R43" s="22">
        <f t="shared" si="2"/>
        <v>0</v>
      </c>
      <c r="S43" s="22" t="str">
        <f t="shared" si="3"/>
        <v/>
      </c>
      <c r="T43" s="23"/>
    </row>
    <row r="44" spans="1:20">
      <c r="A44" s="48">
        <v>45094</v>
      </c>
      <c r="B44" s="49" t="s">
        <v>23</v>
      </c>
      <c r="C44" s="49" t="s">
        <v>93</v>
      </c>
      <c r="D44" s="49" t="s">
        <v>82</v>
      </c>
      <c r="E44" s="49" t="s">
        <v>91</v>
      </c>
      <c r="F44" s="49" t="s">
        <v>19</v>
      </c>
      <c r="G44" s="50" t="s">
        <v>50</v>
      </c>
      <c r="H44" s="50" t="s">
        <v>141</v>
      </c>
      <c r="I44" s="49"/>
      <c r="J44" s="49"/>
      <c r="K44" s="49">
        <v>12.1</v>
      </c>
      <c r="L44" s="5">
        <f t="shared" si="0"/>
        <v>-8.9166666666666661</v>
      </c>
      <c r="M44" s="6"/>
      <c r="N44" s="6"/>
      <c r="O44" s="18">
        <f t="shared" si="1"/>
        <v>8.9166666666666661</v>
      </c>
      <c r="P44" s="19" t="str">
        <f>IF($H44&gt;0,INDEX('Phạt đi muộn về sớm'!$M$7:$N$11,MATCH(O44,'Phạt đi muộn về sớm'!$M$7:$M$11,1),2), "Quên chấm công")</f>
        <v>Trên 30p</v>
      </c>
      <c r="Q44" s="15"/>
      <c r="R44" s="22">
        <f t="shared" si="2"/>
        <v>0</v>
      </c>
      <c r="S44" s="22" t="str">
        <f t="shared" si="3"/>
        <v/>
      </c>
      <c r="T44" s="23"/>
    </row>
    <row r="45" spans="1:20">
      <c r="A45" s="48">
        <v>45095</v>
      </c>
      <c r="B45" s="49" t="s">
        <v>27</v>
      </c>
      <c r="C45" s="49" t="s">
        <v>93</v>
      </c>
      <c r="D45" s="49" t="s">
        <v>82</v>
      </c>
      <c r="E45" s="49" t="s">
        <v>91</v>
      </c>
      <c r="F45" s="49" t="s">
        <v>19</v>
      </c>
      <c r="G45" s="50" t="s">
        <v>26</v>
      </c>
      <c r="H45" s="50" t="s">
        <v>122</v>
      </c>
      <c r="I45" s="49"/>
      <c r="J45" s="49"/>
      <c r="K45" s="49">
        <v>13.1</v>
      </c>
      <c r="L45" s="5">
        <f t="shared" si="0"/>
        <v>-8.9333333333333336</v>
      </c>
      <c r="M45" s="6"/>
      <c r="N45" s="6"/>
      <c r="O45" s="18">
        <f t="shared" si="1"/>
        <v>8.9333333333333336</v>
      </c>
      <c r="P45" s="19" t="str">
        <f>IF($H45&gt;0,INDEX('Phạt đi muộn về sớm'!$M$7:$N$11,MATCH(O45,'Phạt đi muộn về sớm'!$M$7:$M$11,1),2), "Quên chấm công")</f>
        <v>Trên 30p</v>
      </c>
      <c r="Q45" s="15"/>
      <c r="R45" s="22">
        <f t="shared" si="2"/>
        <v>0</v>
      </c>
      <c r="S45" s="22" t="str">
        <f t="shared" si="3"/>
        <v/>
      </c>
      <c r="T45" s="23"/>
    </row>
    <row r="46" spans="1:20">
      <c r="A46" s="48">
        <v>45096</v>
      </c>
      <c r="B46" s="49" t="s">
        <v>24</v>
      </c>
      <c r="C46" s="49" t="s">
        <v>93</v>
      </c>
      <c r="D46" s="49" t="s">
        <v>82</v>
      </c>
      <c r="E46" s="49" t="s">
        <v>91</v>
      </c>
      <c r="F46" s="49" t="s">
        <v>19</v>
      </c>
      <c r="G46" s="50" t="s">
        <v>142</v>
      </c>
      <c r="H46" s="50" t="s">
        <v>42</v>
      </c>
      <c r="I46" s="49"/>
      <c r="J46" s="49"/>
      <c r="K46" s="49">
        <v>8.8000000000000007</v>
      </c>
      <c r="L46" s="5">
        <f t="shared" si="0"/>
        <v>-8.4666666666666668</v>
      </c>
      <c r="M46" s="6"/>
      <c r="N46" s="6"/>
      <c r="O46" s="18">
        <f t="shared" si="1"/>
        <v>8.4666666666666668</v>
      </c>
      <c r="P46" s="19" t="str">
        <f>IF($H46&gt;0,INDEX('Phạt đi muộn về sớm'!$M$7:$N$11,MATCH(O46,'Phạt đi muộn về sớm'!$M$7:$M$11,1),2), "Quên chấm công")</f>
        <v>Trên 30p</v>
      </c>
      <c r="Q46" s="15"/>
      <c r="R46" s="22">
        <f t="shared" si="2"/>
        <v>0</v>
      </c>
      <c r="S46" s="22" t="str">
        <f t="shared" si="3"/>
        <v/>
      </c>
      <c r="T46" s="23"/>
    </row>
    <row r="47" spans="1:20">
      <c r="A47" s="48">
        <v>45097</v>
      </c>
      <c r="B47" s="49" t="s">
        <v>25</v>
      </c>
      <c r="C47" s="49" t="s">
        <v>93</v>
      </c>
      <c r="D47" s="49" t="s">
        <v>82</v>
      </c>
      <c r="E47" s="49" t="s">
        <v>91</v>
      </c>
      <c r="F47" s="49" t="s">
        <v>19</v>
      </c>
      <c r="G47" s="50" t="s">
        <v>102</v>
      </c>
      <c r="H47" s="50" t="s">
        <v>99</v>
      </c>
      <c r="I47" s="49"/>
      <c r="J47" s="49"/>
      <c r="K47" s="49">
        <v>5.3</v>
      </c>
      <c r="L47" s="5">
        <f t="shared" si="0"/>
        <v>-16.883333333333333</v>
      </c>
      <c r="M47" s="6"/>
      <c r="N47" s="6"/>
      <c r="O47" s="18">
        <f t="shared" si="1"/>
        <v>16.883333333333333</v>
      </c>
      <c r="P47" s="19" t="str">
        <f>IF($H47&gt;0,INDEX('Phạt đi muộn về sớm'!$M$7:$N$11,MATCH(O47,'Phạt đi muộn về sớm'!$M$7:$M$11,1),2), "Quên chấm công")</f>
        <v>Trên 30p</v>
      </c>
      <c r="Q47" s="15"/>
      <c r="R47" s="22">
        <f t="shared" si="2"/>
        <v>0</v>
      </c>
      <c r="S47" s="22" t="str">
        <f t="shared" si="3"/>
        <v/>
      </c>
      <c r="T47" s="23"/>
    </row>
    <row r="48" spans="1:20">
      <c r="A48" s="48">
        <v>45098</v>
      </c>
      <c r="B48" s="49" t="s">
        <v>18</v>
      </c>
      <c r="C48" s="49" t="s">
        <v>93</v>
      </c>
      <c r="D48" s="49" t="s">
        <v>82</v>
      </c>
      <c r="E48" s="49" t="s">
        <v>91</v>
      </c>
      <c r="F48" s="49" t="s">
        <v>19</v>
      </c>
      <c r="G48" s="50" t="s">
        <v>26</v>
      </c>
      <c r="H48" s="50" t="s">
        <v>29</v>
      </c>
      <c r="I48" s="49"/>
      <c r="J48" s="49"/>
      <c r="K48" s="49">
        <v>13.07</v>
      </c>
      <c r="L48" s="5">
        <f t="shared" si="0"/>
        <v>-8.9333333333333336</v>
      </c>
      <c r="M48" s="6"/>
      <c r="N48" s="6"/>
      <c r="O48" s="18">
        <f t="shared" si="1"/>
        <v>8.9333333333333336</v>
      </c>
      <c r="P48" s="19" t="str">
        <f>IF($H48&gt;0,INDEX('Phạt đi muộn về sớm'!$M$7:$N$11,MATCH(O48,'Phạt đi muộn về sớm'!$M$7:$M$11,1),2), "Quên chấm công")</f>
        <v>Trên 30p</v>
      </c>
      <c r="Q48" s="15"/>
      <c r="R48" s="22">
        <f t="shared" si="2"/>
        <v>0</v>
      </c>
      <c r="S48" s="22" t="str">
        <f t="shared" si="3"/>
        <v/>
      </c>
      <c r="T48" s="23"/>
    </row>
    <row r="49" spans="1:20">
      <c r="A49" s="48">
        <v>45100</v>
      </c>
      <c r="B49" s="49" t="s">
        <v>22</v>
      </c>
      <c r="C49" s="49" t="s">
        <v>93</v>
      </c>
      <c r="D49" s="49" t="s">
        <v>82</v>
      </c>
      <c r="E49" s="49" t="s">
        <v>91</v>
      </c>
      <c r="F49" s="49" t="s">
        <v>19</v>
      </c>
      <c r="G49" s="50" t="s">
        <v>30</v>
      </c>
      <c r="H49" s="50" t="s">
        <v>20</v>
      </c>
      <c r="I49" s="49"/>
      <c r="J49" s="49"/>
      <c r="K49" s="49">
        <v>5.17</v>
      </c>
      <c r="L49" s="5">
        <f t="shared" si="0"/>
        <v>-16.916666666666668</v>
      </c>
      <c r="M49" s="6"/>
      <c r="N49" s="6"/>
      <c r="O49" s="18">
        <f t="shared" si="1"/>
        <v>16.916666666666668</v>
      </c>
      <c r="P49" s="19" t="str">
        <f>IF($H49&gt;0,INDEX('Phạt đi muộn về sớm'!$M$7:$N$11,MATCH(O49,'Phạt đi muộn về sớm'!$M$7:$M$11,1),2), "Quên chấm công")</f>
        <v>Trên 30p</v>
      </c>
      <c r="Q49" s="15"/>
      <c r="R49" s="22">
        <f t="shared" si="2"/>
        <v>0</v>
      </c>
      <c r="S49" s="22" t="str">
        <f t="shared" si="3"/>
        <v/>
      </c>
      <c r="T49" s="23"/>
    </row>
    <row r="50" spans="1:20">
      <c r="A50" s="48">
        <v>45101</v>
      </c>
      <c r="B50" s="49" t="s">
        <v>23</v>
      </c>
      <c r="C50" s="49" t="s">
        <v>93</v>
      </c>
      <c r="D50" s="49" t="s">
        <v>82</v>
      </c>
      <c r="E50" s="49" t="s">
        <v>91</v>
      </c>
      <c r="F50" s="49" t="s">
        <v>19</v>
      </c>
      <c r="G50" s="50" t="s">
        <v>30</v>
      </c>
      <c r="H50" s="50" t="s">
        <v>29</v>
      </c>
      <c r="I50" s="49"/>
      <c r="J50" s="49"/>
      <c r="K50" s="49">
        <v>5.08</v>
      </c>
      <c r="L50" s="5">
        <f t="shared" si="0"/>
        <v>-16.916666666666668</v>
      </c>
      <c r="M50" s="6"/>
      <c r="N50" s="6"/>
      <c r="O50" s="18">
        <f t="shared" si="1"/>
        <v>16.916666666666668</v>
      </c>
      <c r="P50" s="19" t="str">
        <f>IF($H50&gt;0,INDEX('Phạt đi muộn về sớm'!$M$7:$N$11,MATCH(O50,'Phạt đi muộn về sớm'!$M$7:$M$11,1),2), "Quên chấm công")</f>
        <v>Trên 30p</v>
      </c>
      <c r="Q50" s="15"/>
      <c r="R50" s="22">
        <f t="shared" si="2"/>
        <v>0</v>
      </c>
      <c r="S50" s="22" t="str">
        <f t="shared" si="3"/>
        <v/>
      </c>
      <c r="T50" s="23"/>
    </row>
    <row r="51" spans="1:20">
      <c r="A51" s="48">
        <v>45102</v>
      </c>
      <c r="B51" s="49" t="s">
        <v>27</v>
      </c>
      <c r="C51" s="49" t="s">
        <v>93</v>
      </c>
      <c r="D51" s="49" t="s">
        <v>82</v>
      </c>
      <c r="E51" s="49" t="s">
        <v>91</v>
      </c>
      <c r="F51" s="49" t="s">
        <v>19</v>
      </c>
      <c r="G51" s="50" t="s">
        <v>143</v>
      </c>
      <c r="H51" s="50" t="s">
        <v>144</v>
      </c>
      <c r="I51" s="49"/>
      <c r="J51" s="49"/>
      <c r="K51" s="49">
        <v>7.53</v>
      </c>
      <c r="L51" s="5">
        <f t="shared" si="0"/>
        <v>-8.5166666666666675</v>
      </c>
      <c r="M51" s="6"/>
      <c r="N51" s="6"/>
      <c r="O51" s="18">
        <f t="shared" si="1"/>
        <v>8.5166666666666675</v>
      </c>
      <c r="P51" s="19" t="str">
        <f>IF($H51&gt;0,INDEX('Phạt đi muộn về sớm'!$M$7:$N$11,MATCH(O51,'Phạt đi muộn về sớm'!$M$7:$M$11,1),2), "Quên chấm công")</f>
        <v>Trên 30p</v>
      </c>
      <c r="Q51" s="15"/>
      <c r="R51" s="22">
        <f t="shared" si="2"/>
        <v>0</v>
      </c>
      <c r="S51" s="22" t="str">
        <f t="shared" si="3"/>
        <v/>
      </c>
      <c r="T51" s="23"/>
    </row>
    <row r="52" spans="1:20">
      <c r="A52" s="48">
        <v>45103</v>
      </c>
      <c r="B52" s="49" t="s">
        <v>24</v>
      </c>
      <c r="C52" s="49" t="s">
        <v>93</v>
      </c>
      <c r="D52" s="49" t="s">
        <v>82</v>
      </c>
      <c r="E52" s="49" t="s">
        <v>91</v>
      </c>
      <c r="F52" s="49" t="s">
        <v>19</v>
      </c>
      <c r="G52" s="50" t="s">
        <v>50</v>
      </c>
      <c r="H52" s="50" t="s">
        <v>29</v>
      </c>
      <c r="I52" s="49"/>
      <c r="J52" s="49"/>
      <c r="K52" s="49">
        <v>13.1</v>
      </c>
      <c r="L52" s="5">
        <f t="shared" si="0"/>
        <v>-8.9166666666666661</v>
      </c>
      <c r="M52" s="6"/>
      <c r="N52" s="6"/>
      <c r="O52" s="18">
        <f t="shared" si="1"/>
        <v>8.9166666666666661</v>
      </c>
      <c r="P52" s="19" t="str">
        <f>IF($H52&gt;0,INDEX('Phạt đi muộn về sớm'!$M$7:$N$11,MATCH(O52,'Phạt đi muộn về sớm'!$M$7:$M$11,1),2), "Quên chấm công")</f>
        <v>Trên 30p</v>
      </c>
      <c r="Q52" s="15"/>
      <c r="R52" s="22">
        <f t="shared" si="2"/>
        <v>0</v>
      </c>
      <c r="S52" s="22" t="str">
        <f t="shared" si="3"/>
        <v/>
      </c>
      <c r="T52" s="23"/>
    </row>
    <row r="53" spans="1:20">
      <c r="A53" s="48">
        <v>45104</v>
      </c>
      <c r="B53" s="49" t="s">
        <v>25</v>
      </c>
      <c r="C53" s="49" t="s">
        <v>93</v>
      </c>
      <c r="D53" s="49" t="s">
        <v>82</v>
      </c>
      <c r="E53" s="49" t="s">
        <v>91</v>
      </c>
      <c r="F53" s="49" t="s">
        <v>19</v>
      </c>
      <c r="G53" s="50" t="s">
        <v>125</v>
      </c>
      <c r="H53" s="50" t="s">
        <v>31</v>
      </c>
      <c r="I53" s="49"/>
      <c r="J53" s="49"/>
      <c r="K53" s="49">
        <v>5.18</v>
      </c>
      <c r="L53" s="5">
        <f t="shared" si="0"/>
        <v>-16.966666666666665</v>
      </c>
      <c r="M53" s="6"/>
      <c r="N53" s="6"/>
      <c r="O53" s="18">
        <f t="shared" si="1"/>
        <v>16.966666666666665</v>
      </c>
      <c r="P53" s="19" t="str">
        <f>IF($H53&gt;0,INDEX('Phạt đi muộn về sớm'!$M$7:$N$11,MATCH(O53,'Phạt đi muộn về sớm'!$M$7:$M$11,1),2), "Quên chấm công")</f>
        <v>Trên 30p</v>
      </c>
      <c r="Q53" s="15"/>
      <c r="R53" s="22">
        <f t="shared" si="2"/>
        <v>0</v>
      </c>
      <c r="S53" s="22" t="str">
        <f t="shared" si="3"/>
        <v/>
      </c>
      <c r="T53" s="23"/>
    </row>
    <row r="54" spans="1:20">
      <c r="A54" s="48">
        <v>45105</v>
      </c>
      <c r="B54" s="49" t="s">
        <v>18</v>
      </c>
      <c r="C54" s="49" t="s">
        <v>93</v>
      </c>
      <c r="D54" s="49" t="s">
        <v>82</v>
      </c>
      <c r="E54" s="49" t="s">
        <v>91</v>
      </c>
      <c r="F54" s="49" t="s">
        <v>19</v>
      </c>
      <c r="G54" s="50" t="s">
        <v>138</v>
      </c>
      <c r="H54" s="50" t="s">
        <v>41</v>
      </c>
      <c r="I54" s="49"/>
      <c r="J54" s="49"/>
      <c r="K54" s="49">
        <v>8.33</v>
      </c>
      <c r="L54" s="5">
        <f t="shared" si="0"/>
        <v>-8.9833333333333325</v>
      </c>
      <c r="M54" s="6"/>
      <c r="N54" s="6"/>
      <c r="O54" s="18">
        <f t="shared" si="1"/>
        <v>8.9833333333333325</v>
      </c>
      <c r="P54" s="19" t="str">
        <f>IF($H54&gt;0,INDEX('Phạt đi muộn về sớm'!$M$7:$N$11,MATCH(O54,'Phạt đi muộn về sớm'!$M$7:$M$11,1),2), "Quên chấm công")</f>
        <v>Trên 30p</v>
      </c>
      <c r="Q54" s="15"/>
      <c r="R54" s="22">
        <f t="shared" si="2"/>
        <v>0</v>
      </c>
      <c r="S54" s="22" t="str">
        <f t="shared" si="3"/>
        <v/>
      </c>
      <c r="T54" s="23"/>
    </row>
    <row r="55" spans="1:20">
      <c r="A55" s="48">
        <v>45106</v>
      </c>
      <c r="B55" s="49" t="s">
        <v>21</v>
      </c>
      <c r="C55" s="49" t="s">
        <v>93</v>
      </c>
      <c r="D55" s="49" t="s">
        <v>82</v>
      </c>
      <c r="E55" s="49" t="s">
        <v>91</v>
      </c>
      <c r="F55" s="49" t="s">
        <v>19</v>
      </c>
      <c r="G55" s="50" t="s">
        <v>145</v>
      </c>
      <c r="H55" s="50" t="s">
        <v>48</v>
      </c>
      <c r="I55" s="49"/>
      <c r="J55" s="49"/>
      <c r="K55" s="49">
        <v>8.25</v>
      </c>
      <c r="L55" s="5">
        <f t="shared" si="0"/>
        <v>-9.0166666666666675</v>
      </c>
      <c r="M55" s="6"/>
      <c r="N55" s="6"/>
      <c r="O55" s="18">
        <f t="shared" si="1"/>
        <v>9.0166666666666675</v>
      </c>
      <c r="P55" s="19" t="str">
        <f>IF($H55&gt;0,INDEX('Phạt đi muộn về sớm'!$M$7:$N$11,MATCH(O55,'Phạt đi muộn về sớm'!$M$7:$M$11,1),2), "Quên chấm công")</f>
        <v>Trên 30p</v>
      </c>
      <c r="Q55" s="15"/>
      <c r="R55" s="22">
        <f t="shared" si="2"/>
        <v>0</v>
      </c>
      <c r="S55" s="22" t="str">
        <f t="shared" si="3"/>
        <v/>
      </c>
      <c r="T55" s="23"/>
    </row>
    <row r="56" spans="1:20">
      <c r="A56" s="48">
        <v>45078</v>
      </c>
      <c r="B56" s="49" t="s">
        <v>21</v>
      </c>
      <c r="C56" s="49" t="s">
        <v>107</v>
      </c>
      <c r="D56" s="49" t="s">
        <v>108</v>
      </c>
      <c r="E56" s="49" t="s">
        <v>91</v>
      </c>
      <c r="F56" s="49" t="s">
        <v>19</v>
      </c>
      <c r="G56" s="50" t="s">
        <v>120</v>
      </c>
      <c r="H56" s="50" t="s">
        <v>146</v>
      </c>
      <c r="I56" s="49"/>
      <c r="J56" s="49"/>
      <c r="K56" s="49">
        <v>7.53</v>
      </c>
      <c r="L56" s="5">
        <f t="shared" si="0"/>
        <v>-14.9</v>
      </c>
      <c r="M56" s="6"/>
      <c r="N56" s="6"/>
      <c r="O56" s="18">
        <f t="shared" si="1"/>
        <v>14.9</v>
      </c>
      <c r="P56" s="19" t="str">
        <f>IF($H56&gt;0,INDEX('Phạt đi muộn về sớm'!$M$7:$N$11,MATCH(O56,'Phạt đi muộn về sớm'!$M$7:$M$11,1),2), "Quên chấm công")</f>
        <v>Trên 30p</v>
      </c>
      <c r="Q56" s="15"/>
      <c r="R56" s="22">
        <f t="shared" si="2"/>
        <v>0</v>
      </c>
      <c r="S56" s="22" t="str">
        <f t="shared" si="3"/>
        <v/>
      </c>
      <c r="T56" s="23"/>
    </row>
    <row r="57" spans="1:20">
      <c r="A57" s="48">
        <v>45079</v>
      </c>
      <c r="B57" s="49" t="s">
        <v>22</v>
      </c>
      <c r="C57" s="49" t="s">
        <v>107</v>
      </c>
      <c r="D57" s="49" t="s">
        <v>108</v>
      </c>
      <c r="E57" s="49" t="s">
        <v>91</v>
      </c>
      <c r="F57" s="49" t="s">
        <v>19</v>
      </c>
      <c r="G57" s="50" t="s">
        <v>32</v>
      </c>
      <c r="H57" s="50" t="s">
        <v>147</v>
      </c>
      <c r="I57" s="49"/>
      <c r="J57" s="49"/>
      <c r="K57" s="49">
        <v>13.43</v>
      </c>
      <c r="L57" s="5">
        <f t="shared" si="0"/>
        <v>-8.8666666666666671</v>
      </c>
      <c r="M57" s="6"/>
      <c r="N57" s="6"/>
      <c r="O57" s="18">
        <f t="shared" si="1"/>
        <v>8.8666666666666671</v>
      </c>
      <c r="P57" s="19" t="str">
        <f>IF($H57&gt;0,INDEX('Phạt đi muộn về sớm'!$M$7:$N$11,MATCH(O57,'Phạt đi muộn về sớm'!$M$7:$M$11,1),2), "Quên chấm công")</f>
        <v>Trên 30p</v>
      </c>
      <c r="Q57" s="15"/>
      <c r="R57" s="22">
        <f t="shared" si="2"/>
        <v>0</v>
      </c>
      <c r="S57" s="22" t="str">
        <f t="shared" si="3"/>
        <v/>
      </c>
      <c r="T57" s="23"/>
    </row>
    <row r="58" spans="1:20">
      <c r="A58" s="48">
        <v>45080</v>
      </c>
      <c r="B58" s="49" t="s">
        <v>23</v>
      </c>
      <c r="C58" s="49" t="s">
        <v>107</v>
      </c>
      <c r="D58" s="49" t="s">
        <v>108</v>
      </c>
      <c r="E58" s="49" t="s">
        <v>91</v>
      </c>
      <c r="F58" s="49" t="s">
        <v>19</v>
      </c>
      <c r="G58" s="50" t="s">
        <v>148</v>
      </c>
      <c r="H58" s="50" t="s">
        <v>149</v>
      </c>
      <c r="I58" s="50" t="s">
        <v>122</v>
      </c>
      <c r="J58" s="49"/>
      <c r="K58" s="49">
        <v>0.1</v>
      </c>
      <c r="L58" s="5">
        <f t="shared" si="0"/>
        <v>-8.6833333333333336</v>
      </c>
      <c r="M58" s="6"/>
      <c r="N58" s="6"/>
      <c r="O58" s="18">
        <f t="shared" si="1"/>
        <v>8.6833333333333336</v>
      </c>
      <c r="P58" s="19" t="str">
        <f>IF($H58&gt;0,INDEX('Phạt đi muộn về sớm'!$M$7:$N$11,MATCH(O58,'Phạt đi muộn về sớm'!$M$7:$M$11,1),2), "Quên chấm công")</f>
        <v>Trên 30p</v>
      </c>
      <c r="Q58" s="15"/>
      <c r="R58" s="22">
        <f t="shared" si="2"/>
        <v>0</v>
      </c>
      <c r="S58" s="22" t="str">
        <f t="shared" si="3"/>
        <v/>
      </c>
      <c r="T58" s="23"/>
    </row>
    <row r="59" spans="1:20">
      <c r="A59" s="48">
        <v>45081</v>
      </c>
      <c r="B59" s="49" t="s">
        <v>27</v>
      </c>
      <c r="C59" s="49" t="s">
        <v>107</v>
      </c>
      <c r="D59" s="49" t="s">
        <v>108</v>
      </c>
      <c r="E59" s="49" t="s">
        <v>91</v>
      </c>
      <c r="F59" s="49" t="s">
        <v>19</v>
      </c>
      <c r="G59" s="50" t="s">
        <v>100</v>
      </c>
      <c r="H59" s="50" t="s">
        <v>122</v>
      </c>
      <c r="I59" s="49"/>
      <c r="J59" s="49"/>
      <c r="K59" s="49">
        <v>13.05</v>
      </c>
      <c r="L59" s="5">
        <f t="shared" si="0"/>
        <v>-9</v>
      </c>
      <c r="M59" s="6"/>
      <c r="N59" s="6"/>
      <c r="O59" s="18">
        <f t="shared" si="1"/>
        <v>9</v>
      </c>
      <c r="P59" s="19" t="str">
        <f>IF($H59&gt;0,INDEX('Phạt đi muộn về sớm'!$M$7:$N$11,MATCH(O59,'Phạt đi muộn về sớm'!$M$7:$M$11,1),2), "Quên chấm công")</f>
        <v>Trên 30p</v>
      </c>
      <c r="Q59" s="15"/>
      <c r="R59" s="22">
        <f t="shared" si="2"/>
        <v>0</v>
      </c>
      <c r="S59" s="22" t="str">
        <f t="shared" si="3"/>
        <v/>
      </c>
      <c r="T59" s="23"/>
    </row>
    <row r="60" spans="1:20">
      <c r="A60" s="48">
        <v>45082</v>
      </c>
      <c r="B60" s="49" t="s">
        <v>24</v>
      </c>
      <c r="C60" s="49" t="s">
        <v>107</v>
      </c>
      <c r="D60" s="49" t="s">
        <v>108</v>
      </c>
      <c r="E60" s="49" t="s">
        <v>91</v>
      </c>
      <c r="F60" s="49" t="s">
        <v>19</v>
      </c>
      <c r="G60" s="50" t="s">
        <v>150</v>
      </c>
      <c r="H60" s="50" t="s">
        <v>41</v>
      </c>
      <c r="I60" s="49"/>
      <c r="J60" s="49"/>
      <c r="K60" s="49">
        <v>9.27</v>
      </c>
      <c r="L60" s="5">
        <f t="shared" si="0"/>
        <v>-8.0500000000000007</v>
      </c>
      <c r="M60" s="6"/>
      <c r="N60" s="6"/>
      <c r="O60" s="18">
        <f t="shared" si="1"/>
        <v>8.0500000000000007</v>
      </c>
      <c r="P60" s="19" t="str">
        <f>IF($H60&gt;0,INDEX('Phạt đi muộn về sớm'!$M$7:$N$11,MATCH(O60,'Phạt đi muộn về sớm'!$M$7:$M$11,1),2), "Quên chấm công")</f>
        <v>Trên 30p</v>
      </c>
      <c r="Q60" s="15"/>
      <c r="R60" s="22">
        <f t="shared" si="2"/>
        <v>0</v>
      </c>
      <c r="S60" s="22" t="str">
        <f t="shared" si="3"/>
        <v/>
      </c>
      <c r="T60" s="23"/>
    </row>
    <row r="61" spans="1:20">
      <c r="A61" s="48">
        <v>45083</v>
      </c>
      <c r="B61" s="49" t="s">
        <v>25</v>
      </c>
      <c r="C61" s="49" t="s">
        <v>107</v>
      </c>
      <c r="D61" s="49" t="s">
        <v>108</v>
      </c>
      <c r="E61" s="49" t="s">
        <v>91</v>
      </c>
      <c r="F61" s="49" t="s">
        <v>19</v>
      </c>
      <c r="G61" s="50" t="s">
        <v>105</v>
      </c>
      <c r="H61" s="50" t="s">
        <v>131</v>
      </c>
      <c r="I61" s="49"/>
      <c r="J61" s="49"/>
      <c r="K61" s="49">
        <v>13.27</v>
      </c>
      <c r="L61" s="5">
        <f t="shared" si="0"/>
        <v>-9.0333333333333332</v>
      </c>
      <c r="M61" s="6"/>
      <c r="N61" s="6"/>
      <c r="O61" s="18">
        <f t="shared" si="1"/>
        <v>9.0333333333333332</v>
      </c>
      <c r="P61" s="19" t="str">
        <f>IF($H61&gt;0,INDEX('Phạt đi muộn về sớm'!$M$7:$N$11,MATCH(O61,'Phạt đi muộn về sớm'!$M$7:$M$11,1),2), "Quên chấm công")</f>
        <v>Trên 30p</v>
      </c>
      <c r="Q61" s="15"/>
      <c r="R61" s="22">
        <f t="shared" si="2"/>
        <v>0</v>
      </c>
      <c r="S61" s="22" t="str">
        <f t="shared" si="3"/>
        <v/>
      </c>
      <c r="T61" s="23"/>
    </row>
    <row r="62" spans="1:20">
      <c r="A62" s="48">
        <v>45084</v>
      </c>
      <c r="B62" s="49" t="s">
        <v>18</v>
      </c>
      <c r="C62" s="49" t="s">
        <v>107</v>
      </c>
      <c r="D62" s="49" t="s">
        <v>108</v>
      </c>
      <c r="E62" s="49" t="s">
        <v>91</v>
      </c>
      <c r="F62" s="49" t="s">
        <v>19</v>
      </c>
      <c r="G62" s="50" t="s">
        <v>151</v>
      </c>
      <c r="H62" s="50" t="s">
        <v>20</v>
      </c>
      <c r="I62" s="49"/>
      <c r="J62" s="49"/>
      <c r="K62" s="49">
        <v>10.1</v>
      </c>
      <c r="L62" s="5">
        <f t="shared" si="0"/>
        <v>-11.983333333333333</v>
      </c>
      <c r="M62" s="6"/>
      <c r="N62" s="6"/>
      <c r="O62" s="18">
        <f t="shared" si="1"/>
        <v>11.983333333333333</v>
      </c>
      <c r="P62" s="19" t="str">
        <f>IF($H62&gt;0,INDEX('Phạt đi muộn về sớm'!$M$7:$N$11,MATCH(O62,'Phạt đi muộn về sớm'!$M$7:$M$11,1),2), "Quên chấm công")</f>
        <v>Trên 30p</v>
      </c>
      <c r="Q62" s="15"/>
      <c r="R62" s="22">
        <f t="shared" si="2"/>
        <v>0</v>
      </c>
      <c r="S62" s="22" t="str">
        <f t="shared" si="3"/>
        <v/>
      </c>
      <c r="T62" s="23"/>
    </row>
    <row r="63" spans="1:20">
      <c r="A63" s="48">
        <v>45085</v>
      </c>
      <c r="B63" s="49" t="s">
        <v>21</v>
      </c>
      <c r="C63" s="49" t="s">
        <v>107</v>
      </c>
      <c r="D63" s="49" t="s">
        <v>108</v>
      </c>
      <c r="E63" s="49" t="s">
        <v>91</v>
      </c>
      <c r="F63" s="49" t="s">
        <v>19</v>
      </c>
      <c r="G63" s="50" t="s">
        <v>152</v>
      </c>
      <c r="H63" s="50" t="s">
        <v>20</v>
      </c>
      <c r="I63" s="49"/>
      <c r="J63" s="49"/>
      <c r="K63" s="49">
        <v>5.22</v>
      </c>
      <c r="L63" s="5">
        <f t="shared" si="0"/>
        <v>-16.850000000000001</v>
      </c>
      <c r="M63" s="6"/>
      <c r="N63" s="6"/>
      <c r="O63" s="18">
        <f t="shared" si="1"/>
        <v>16.850000000000001</v>
      </c>
      <c r="P63" s="19" t="str">
        <f>IF($H63&gt;0,INDEX('Phạt đi muộn về sớm'!$M$7:$N$11,MATCH(O63,'Phạt đi muộn về sớm'!$M$7:$M$11,1),2), "Quên chấm công")</f>
        <v>Trên 30p</v>
      </c>
      <c r="Q63" s="15"/>
      <c r="R63" s="22">
        <f t="shared" si="2"/>
        <v>0</v>
      </c>
      <c r="S63" s="22" t="str">
        <f t="shared" si="3"/>
        <v/>
      </c>
      <c r="T63" s="23"/>
    </row>
    <row r="64" spans="1:20">
      <c r="A64" s="48">
        <v>45086</v>
      </c>
      <c r="B64" s="49" t="s">
        <v>22</v>
      </c>
      <c r="C64" s="49" t="s">
        <v>107</v>
      </c>
      <c r="D64" s="49" t="s">
        <v>108</v>
      </c>
      <c r="E64" s="49" t="s">
        <v>91</v>
      </c>
      <c r="F64" s="49" t="s">
        <v>19</v>
      </c>
      <c r="G64" s="50" t="s">
        <v>116</v>
      </c>
      <c r="H64" s="50" t="s">
        <v>48</v>
      </c>
      <c r="I64" s="49"/>
      <c r="J64" s="49"/>
      <c r="K64" s="49">
        <v>8.1199999999999992</v>
      </c>
      <c r="L64" s="5">
        <f t="shared" si="0"/>
        <v>-9.15</v>
      </c>
      <c r="M64" s="6"/>
      <c r="N64" s="6"/>
      <c r="O64" s="18">
        <f t="shared" si="1"/>
        <v>9.15</v>
      </c>
      <c r="P64" s="19" t="str">
        <f>IF($H64&gt;0,INDEX('Phạt đi muộn về sớm'!$M$7:$N$11,MATCH(O64,'Phạt đi muộn về sớm'!$M$7:$M$11,1),2), "Quên chấm công")</f>
        <v>Trên 30p</v>
      </c>
      <c r="Q64" s="15"/>
      <c r="R64" s="22">
        <f t="shared" si="2"/>
        <v>0</v>
      </c>
      <c r="S64" s="22" t="str">
        <f t="shared" si="3"/>
        <v/>
      </c>
      <c r="T64" s="23"/>
    </row>
    <row r="65" spans="1:20">
      <c r="A65" s="48">
        <v>45087</v>
      </c>
      <c r="B65" s="49" t="s">
        <v>23</v>
      </c>
      <c r="C65" s="49" t="s">
        <v>107</v>
      </c>
      <c r="D65" s="49" t="s">
        <v>108</v>
      </c>
      <c r="E65" s="49" t="s">
        <v>91</v>
      </c>
      <c r="F65" s="49" t="s">
        <v>19</v>
      </c>
      <c r="G65" s="50" t="s">
        <v>153</v>
      </c>
      <c r="H65" s="50" t="s">
        <v>47</v>
      </c>
      <c r="I65" s="49"/>
      <c r="J65" s="49"/>
      <c r="K65" s="49">
        <v>13.28</v>
      </c>
      <c r="L65" s="5">
        <f t="shared" si="0"/>
        <v>-8.7666666666666675</v>
      </c>
      <c r="M65" s="6"/>
      <c r="N65" s="6"/>
      <c r="O65" s="18">
        <f t="shared" si="1"/>
        <v>8.7666666666666675</v>
      </c>
      <c r="P65" s="19" t="str">
        <f>IF($H65&gt;0,INDEX('Phạt đi muộn về sớm'!$M$7:$N$11,MATCH(O65,'Phạt đi muộn về sớm'!$M$7:$M$11,1),2), "Quên chấm công")</f>
        <v>Trên 30p</v>
      </c>
      <c r="Q65" s="15"/>
      <c r="R65" s="22">
        <f t="shared" si="2"/>
        <v>0</v>
      </c>
      <c r="S65" s="22" t="str">
        <f t="shared" si="3"/>
        <v/>
      </c>
      <c r="T65" s="23"/>
    </row>
    <row r="66" spans="1:20">
      <c r="A66" s="48">
        <v>45088</v>
      </c>
      <c r="B66" s="49" t="s">
        <v>27</v>
      </c>
      <c r="C66" s="49" t="s">
        <v>107</v>
      </c>
      <c r="D66" s="49" t="s">
        <v>108</v>
      </c>
      <c r="E66" s="49" t="s">
        <v>91</v>
      </c>
      <c r="F66" s="49" t="s">
        <v>19</v>
      </c>
      <c r="G66" s="50" t="s">
        <v>32</v>
      </c>
      <c r="H66" s="50" t="s">
        <v>44</v>
      </c>
      <c r="I66" s="49"/>
      <c r="J66" s="49"/>
      <c r="K66" s="49">
        <v>13.15</v>
      </c>
      <c r="L66" s="5">
        <f t="shared" si="0"/>
        <v>-8.8666666666666671</v>
      </c>
      <c r="M66" s="6"/>
      <c r="N66" s="6"/>
      <c r="O66" s="18">
        <f t="shared" si="1"/>
        <v>8.8666666666666671</v>
      </c>
      <c r="P66" s="19" t="str">
        <f>IF($H66&gt;0,INDEX('Phạt đi muộn về sớm'!$M$7:$N$11,MATCH(O66,'Phạt đi muộn về sớm'!$M$7:$M$11,1),2), "Quên chấm công")</f>
        <v>Trên 30p</v>
      </c>
      <c r="Q66" s="15"/>
      <c r="R66" s="22">
        <f t="shared" si="2"/>
        <v>0</v>
      </c>
      <c r="S66" s="22" t="str">
        <f t="shared" si="3"/>
        <v/>
      </c>
      <c r="T66" s="23"/>
    </row>
    <row r="67" spans="1:20">
      <c r="A67" s="48">
        <v>45089</v>
      </c>
      <c r="B67" s="49" t="s">
        <v>24</v>
      </c>
      <c r="C67" s="49" t="s">
        <v>107</v>
      </c>
      <c r="D67" s="49" t="s">
        <v>108</v>
      </c>
      <c r="E67" s="49" t="s">
        <v>91</v>
      </c>
      <c r="F67" s="49" t="s">
        <v>19</v>
      </c>
      <c r="G67" s="50" t="s">
        <v>149</v>
      </c>
      <c r="H67" s="50" t="s">
        <v>36</v>
      </c>
      <c r="I67" s="49"/>
      <c r="J67" s="49"/>
      <c r="K67" s="49">
        <v>8.43</v>
      </c>
      <c r="L67" s="5">
        <f t="shared" si="0"/>
        <v>-8.8000000000000007</v>
      </c>
      <c r="M67" s="6"/>
      <c r="N67" s="6"/>
      <c r="O67" s="18">
        <f t="shared" si="1"/>
        <v>8.8000000000000007</v>
      </c>
      <c r="P67" s="19" t="str">
        <f>IF($H67&gt;0,INDEX('Phạt đi muộn về sớm'!$M$7:$N$11,MATCH(O67,'Phạt đi muộn về sớm'!$M$7:$M$11,1),2), "Quên chấm công")</f>
        <v>Trên 30p</v>
      </c>
      <c r="Q67" s="15"/>
      <c r="R67" s="22">
        <f t="shared" si="2"/>
        <v>0</v>
      </c>
      <c r="S67" s="22" t="str">
        <f t="shared" si="3"/>
        <v/>
      </c>
      <c r="T67" s="23"/>
    </row>
    <row r="68" spans="1:20">
      <c r="A68" s="48">
        <v>45090</v>
      </c>
      <c r="B68" s="49" t="s">
        <v>25</v>
      </c>
      <c r="C68" s="49" t="s">
        <v>107</v>
      </c>
      <c r="D68" s="49" t="s">
        <v>108</v>
      </c>
      <c r="E68" s="49" t="s">
        <v>91</v>
      </c>
      <c r="F68" s="49" t="s">
        <v>19</v>
      </c>
      <c r="G68" s="50" t="s">
        <v>154</v>
      </c>
      <c r="H68" s="50" t="s">
        <v>31</v>
      </c>
      <c r="I68" s="49"/>
      <c r="J68" s="49"/>
      <c r="K68" s="49">
        <v>13.07</v>
      </c>
      <c r="L68" s="5">
        <f t="shared" si="0"/>
        <v>-9.0833333333333339</v>
      </c>
      <c r="M68" s="6"/>
      <c r="N68" s="6"/>
      <c r="O68" s="18">
        <f t="shared" si="1"/>
        <v>9.0833333333333339</v>
      </c>
      <c r="P68" s="19" t="str">
        <f>IF($H68&gt;0,INDEX('Phạt đi muộn về sớm'!$M$7:$N$11,MATCH(O68,'Phạt đi muộn về sớm'!$M$7:$M$11,1),2), "Quên chấm công")</f>
        <v>Trên 30p</v>
      </c>
      <c r="Q68" s="15"/>
      <c r="R68" s="22">
        <f t="shared" si="2"/>
        <v>0</v>
      </c>
      <c r="S68" s="22" t="str">
        <f t="shared" si="3"/>
        <v/>
      </c>
      <c r="T68" s="23"/>
    </row>
    <row r="69" spans="1:20">
      <c r="A69" s="48">
        <v>45091</v>
      </c>
      <c r="B69" s="49" t="s">
        <v>18</v>
      </c>
      <c r="C69" s="49" t="s">
        <v>107</v>
      </c>
      <c r="D69" s="49" t="s">
        <v>108</v>
      </c>
      <c r="E69" s="49" t="s">
        <v>91</v>
      </c>
      <c r="F69" s="49" t="s">
        <v>19</v>
      </c>
      <c r="G69" s="50" t="s">
        <v>155</v>
      </c>
      <c r="H69" s="50" t="s">
        <v>98</v>
      </c>
      <c r="I69" s="49"/>
      <c r="J69" s="49"/>
      <c r="K69" s="49">
        <v>5.42</v>
      </c>
      <c r="L69" s="5">
        <f t="shared" ref="L69:L132" si="4">HOUR(N69-M69)+MINUTE(N69-M69)/60-O69-R69</f>
        <v>-16.816666666666666</v>
      </c>
      <c r="M69" s="6"/>
      <c r="N69" s="6"/>
      <c r="O69" s="18">
        <f t="shared" ref="O69:O132" si="5">IF(G69-M69&gt;0,HOUR(G69 - M69)+MINUTE(G69 - M69)/60,0)</f>
        <v>16.816666666666666</v>
      </c>
      <c r="P69" s="19" t="str">
        <f>IF($H69&gt;0,INDEX('Phạt đi muộn về sớm'!$M$7:$N$11,MATCH(O69,'Phạt đi muộn về sớm'!$M$7:$M$11,1),2), "Quên chấm công")</f>
        <v>Trên 30p</v>
      </c>
      <c r="Q69" s="15"/>
      <c r="R69" s="22">
        <f t="shared" ref="R69:R132" si="6">IF(N69-H69&gt;0,HOUR(N69-H69)+MINUTE(N69-H69)/60,0)</f>
        <v>0</v>
      </c>
      <c r="S69" s="22" t="str">
        <f t="shared" si="3"/>
        <v/>
      </c>
      <c r="T69" s="23"/>
    </row>
    <row r="70" spans="1:20">
      <c r="A70" s="48">
        <v>45092</v>
      </c>
      <c r="B70" s="49" t="s">
        <v>21</v>
      </c>
      <c r="C70" s="49" t="s">
        <v>107</v>
      </c>
      <c r="D70" s="49" t="s">
        <v>108</v>
      </c>
      <c r="E70" s="49" t="s">
        <v>91</v>
      </c>
      <c r="F70" s="49" t="s">
        <v>19</v>
      </c>
      <c r="G70" s="50" t="s">
        <v>145</v>
      </c>
      <c r="H70" s="50" t="s">
        <v>109</v>
      </c>
      <c r="I70" s="50" t="s">
        <v>29</v>
      </c>
      <c r="J70" s="49"/>
      <c r="K70" s="49">
        <v>0.18</v>
      </c>
      <c r="L70" s="5">
        <f t="shared" si="4"/>
        <v>-9.0166666666666675</v>
      </c>
      <c r="M70" s="6"/>
      <c r="N70" s="6"/>
      <c r="O70" s="18">
        <f t="shared" si="5"/>
        <v>9.0166666666666675</v>
      </c>
      <c r="P70" s="19" t="str">
        <f>IF($H70&gt;0,INDEX('Phạt đi muộn về sớm'!$M$7:$N$11,MATCH(O70,'Phạt đi muộn về sớm'!$M$7:$M$11,1),2), "Quên chấm công")</f>
        <v>Trên 30p</v>
      </c>
      <c r="Q70" s="15"/>
      <c r="R70" s="22">
        <f t="shared" si="6"/>
        <v>0</v>
      </c>
      <c r="S70" s="22" t="str">
        <f t="shared" ref="S70:S132" si="7">IF($H70&gt;0,IF(R70&gt;0,IF(R70&gt;0.5,"Trên 30p", "Dưới 30p"),""), "Quên chấm công")</f>
        <v/>
      </c>
      <c r="T70" s="23"/>
    </row>
    <row r="71" spans="1:20">
      <c r="A71" s="48">
        <v>45094</v>
      </c>
      <c r="B71" s="49" t="s">
        <v>23</v>
      </c>
      <c r="C71" s="49" t="s">
        <v>107</v>
      </c>
      <c r="D71" s="49" t="s">
        <v>108</v>
      </c>
      <c r="E71" s="49" t="s">
        <v>91</v>
      </c>
      <c r="F71" s="49" t="s">
        <v>19</v>
      </c>
      <c r="G71" s="50" t="s">
        <v>149</v>
      </c>
      <c r="H71" s="50" t="s">
        <v>45</v>
      </c>
      <c r="I71" s="49"/>
      <c r="J71" s="49"/>
      <c r="K71" s="49">
        <v>13.18</v>
      </c>
      <c r="L71" s="5">
        <f t="shared" si="4"/>
        <v>-8.8000000000000007</v>
      </c>
      <c r="M71" s="6"/>
      <c r="N71" s="6"/>
      <c r="O71" s="18">
        <f t="shared" si="5"/>
        <v>8.8000000000000007</v>
      </c>
      <c r="P71" s="19" t="str">
        <f>IF($H71&gt;0,INDEX('Phạt đi muộn về sớm'!$M$7:$N$11,MATCH(O71,'Phạt đi muộn về sớm'!$M$7:$M$11,1),2), "Quên chấm công")</f>
        <v>Trên 30p</v>
      </c>
      <c r="Q71" s="15"/>
      <c r="R71" s="22">
        <f t="shared" si="6"/>
        <v>0</v>
      </c>
      <c r="S71" s="22" t="str">
        <f t="shared" si="7"/>
        <v/>
      </c>
      <c r="T71" s="23"/>
    </row>
    <row r="72" spans="1:20">
      <c r="A72" s="48">
        <v>45095</v>
      </c>
      <c r="B72" s="49" t="s">
        <v>27</v>
      </c>
      <c r="C72" s="49" t="s">
        <v>107</v>
      </c>
      <c r="D72" s="49" t="s">
        <v>108</v>
      </c>
      <c r="E72" s="49" t="s">
        <v>91</v>
      </c>
      <c r="F72" s="49" t="s">
        <v>19</v>
      </c>
      <c r="G72" s="50" t="s">
        <v>156</v>
      </c>
      <c r="H72" s="50" t="s">
        <v>48</v>
      </c>
      <c r="I72" s="49"/>
      <c r="J72" s="49"/>
      <c r="K72" s="49">
        <v>8.5500000000000007</v>
      </c>
      <c r="L72" s="5">
        <f t="shared" si="4"/>
        <v>-8.6999999999999993</v>
      </c>
      <c r="M72" s="6"/>
      <c r="N72" s="6"/>
      <c r="O72" s="18">
        <f t="shared" si="5"/>
        <v>8.6999999999999993</v>
      </c>
      <c r="P72" s="19" t="str">
        <f>IF($H72&gt;0,INDEX('Phạt đi muộn về sớm'!$M$7:$N$11,MATCH(O72,'Phạt đi muộn về sớm'!$M$7:$M$11,1),2), "Quên chấm công")</f>
        <v>Trên 30p</v>
      </c>
      <c r="Q72" s="15"/>
      <c r="R72" s="22">
        <f t="shared" si="6"/>
        <v>0</v>
      </c>
      <c r="S72" s="22" t="str">
        <f t="shared" si="7"/>
        <v/>
      </c>
      <c r="T72" s="23"/>
    </row>
    <row r="73" spans="1:20">
      <c r="A73" s="48">
        <v>45096</v>
      </c>
      <c r="B73" s="49" t="s">
        <v>24</v>
      </c>
      <c r="C73" s="49" t="s">
        <v>107</v>
      </c>
      <c r="D73" s="49" t="s">
        <v>108</v>
      </c>
      <c r="E73" s="49" t="s">
        <v>91</v>
      </c>
      <c r="F73" s="49" t="s">
        <v>19</v>
      </c>
      <c r="G73" s="50" t="s">
        <v>157</v>
      </c>
      <c r="H73" s="50" t="s">
        <v>45</v>
      </c>
      <c r="I73" s="49"/>
      <c r="J73" s="49"/>
      <c r="K73" s="49">
        <v>13.65</v>
      </c>
      <c r="L73" s="5">
        <f t="shared" si="4"/>
        <v>-8.35</v>
      </c>
      <c r="M73" s="6"/>
      <c r="N73" s="6"/>
      <c r="O73" s="18">
        <f t="shared" si="5"/>
        <v>8.35</v>
      </c>
      <c r="P73" s="19" t="str">
        <f>IF($H73&gt;0,INDEX('Phạt đi muộn về sớm'!$M$7:$N$11,MATCH(O73,'Phạt đi muộn về sớm'!$M$7:$M$11,1),2), "Quên chấm công")</f>
        <v>Trên 30p</v>
      </c>
      <c r="Q73" s="15"/>
      <c r="R73" s="22">
        <f t="shared" si="6"/>
        <v>0</v>
      </c>
      <c r="S73" s="22" t="str">
        <f t="shared" si="7"/>
        <v/>
      </c>
      <c r="T73" s="23"/>
    </row>
    <row r="74" spans="1:20">
      <c r="A74" s="48">
        <v>45098</v>
      </c>
      <c r="B74" s="49" t="s">
        <v>18</v>
      </c>
      <c r="C74" s="49" t="s">
        <v>107</v>
      </c>
      <c r="D74" s="49" t="s">
        <v>108</v>
      </c>
      <c r="E74" s="49" t="s">
        <v>91</v>
      </c>
      <c r="F74" s="49" t="s">
        <v>19</v>
      </c>
      <c r="G74" s="50" t="s">
        <v>77</v>
      </c>
      <c r="H74" s="50" t="s">
        <v>36</v>
      </c>
      <c r="I74" s="49"/>
      <c r="J74" s="49"/>
      <c r="K74" s="49">
        <v>8.42</v>
      </c>
      <c r="L74" s="5">
        <f t="shared" si="4"/>
        <v>-8.8333333333333339</v>
      </c>
      <c r="M74" s="6"/>
      <c r="N74" s="6"/>
      <c r="O74" s="18">
        <f t="shared" si="5"/>
        <v>8.8333333333333339</v>
      </c>
      <c r="P74" s="19" t="str">
        <f>IF($H74&gt;0,INDEX('Phạt đi muộn về sớm'!$M$7:$N$11,MATCH(O74,'Phạt đi muộn về sớm'!$M$7:$M$11,1),2), "Quên chấm công")</f>
        <v>Trên 30p</v>
      </c>
      <c r="Q74" s="15"/>
      <c r="R74" s="22">
        <f t="shared" si="6"/>
        <v>0</v>
      </c>
      <c r="S74" s="22" t="str">
        <f t="shared" si="7"/>
        <v/>
      </c>
      <c r="T74" s="23"/>
    </row>
    <row r="75" spans="1:20">
      <c r="A75" s="48">
        <v>45099</v>
      </c>
      <c r="B75" s="49" t="s">
        <v>21</v>
      </c>
      <c r="C75" s="49" t="s">
        <v>107</v>
      </c>
      <c r="D75" s="49" t="s">
        <v>108</v>
      </c>
      <c r="E75" s="49" t="s">
        <v>91</v>
      </c>
      <c r="F75" s="49" t="s">
        <v>19</v>
      </c>
      <c r="G75" s="50" t="s">
        <v>51</v>
      </c>
      <c r="H75" s="50" t="s">
        <v>158</v>
      </c>
      <c r="I75" s="49"/>
      <c r="J75" s="49"/>
      <c r="K75" s="49">
        <v>8.7799999999999994</v>
      </c>
      <c r="L75" s="5">
        <f t="shared" si="4"/>
        <v>-8.9</v>
      </c>
      <c r="M75" s="6"/>
      <c r="N75" s="6"/>
      <c r="O75" s="18">
        <f t="shared" si="5"/>
        <v>8.9</v>
      </c>
      <c r="P75" s="19" t="str">
        <f>IF($H75&gt;0,INDEX('Phạt đi muộn về sớm'!$M$7:$N$11,MATCH(O75,'Phạt đi muộn về sớm'!$M$7:$M$11,1),2), "Quên chấm công")</f>
        <v>Trên 30p</v>
      </c>
      <c r="Q75" s="15"/>
      <c r="R75" s="22">
        <f t="shared" si="6"/>
        <v>0</v>
      </c>
      <c r="S75" s="22" t="str">
        <f t="shared" si="7"/>
        <v/>
      </c>
      <c r="T75" s="23"/>
    </row>
    <row r="76" spans="1:20">
      <c r="A76" s="48">
        <v>45100</v>
      </c>
      <c r="B76" s="49" t="s">
        <v>22</v>
      </c>
      <c r="C76" s="49" t="s">
        <v>107</v>
      </c>
      <c r="D76" s="49" t="s">
        <v>108</v>
      </c>
      <c r="E76" s="49" t="s">
        <v>91</v>
      </c>
      <c r="F76" s="49" t="s">
        <v>19</v>
      </c>
      <c r="G76" s="50" t="s">
        <v>32</v>
      </c>
      <c r="H76" s="50" t="s">
        <v>48</v>
      </c>
      <c r="I76" s="49"/>
      <c r="J76" s="49"/>
      <c r="K76" s="49">
        <v>8.3800000000000008</v>
      </c>
      <c r="L76" s="5">
        <f t="shared" si="4"/>
        <v>-8.8666666666666671</v>
      </c>
      <c r="M76" s="6"/>
      <c r="N76" s="6"/>
      <c r="O76" s="18">
        <f t="shared" si="5"/>
        <v>8.8666666666666671</v>
      </c>
      <c r="P76" s="19" t="str">
        <f>IF($H76&gt;0,INDEX('Phạt đi muộn về sớm'!$M$7:$N$11,MATCH(O76,'Phạt đi muộn về sớm'!$M$7:$M$11,1),2), "Quên chấm công")</f>
        <v>Trên 30p</v>
      </c>
      <c r="Q76" s="15"/>
      <c r="R76" s="22">
        <f t="shared" si="6"/>
        <v>0</v>
      </c>
      <c r="S76" s="22" t="str">
        <f t="shared" si="7"/>
        <v/>
      </c>
      <c r="T76" s="23"/>
    </row>
    <row r="77" spans="1:20">
      <c r="A77" s="48">
        <v>45101</v>
      </c>
      <c r="B77" s="49" t="s">
        <v>23</v>
      </c>
      <c r="C77" s="49" t="s">
        <v>107</v>
      </c>
      <c r="D77" s="49" t="s">
        <v>108</v>
      </c>
      <c r="E77" s="49" t="s">
        <v>91</v>
      </c>
      <c r="F77" s="49" t="s">
        <v>19</v>
      </c>
      <c r="G77" s="50" t="s">
        <v>157</v>
      </c>
      <c r="H77" s="50" t="s">
        <v>29</v>
      </c>
      <c r="I77" s="49"/>
      <c r="J77" s="49"/>
      <c r="K77" s="49">
        <v>13.65</v>
      </c>
      <c r="L77" s="5">
        <f t="shared" si="4"/>
        <v>-8.35</v>
      </c>
      <c r="M77" s="6"/>
      <c r="N77" s="6"/>
      <c r="O77" s="18">
        <f t="shared" si="5"/>
        <v>8.35</v>
      </c>
      <c r="P77" s="19" t="str">
        <f>IF($H77&gt;0,INDEX('Phạt đi muộn về sớm'!$M$7:$N$11,MATCH(O77,'Phạt đi muộn về sớm'!$M$7:$M$11,1),2), "Quên chấm công")</f>
        <v>Trên 30p</v>
      </c>
      <c r="Q77" s="15"/>
      <c r="R77" s="22">
        <f t="shared" si="6"/>
        <v>0</v>
      </c>
      <c r="S77" s="22" t="str">
        <f t="shared" si="7"/>
        <v/>
      </c>
      <c r="T77" s="23"/>
    </row>
    <row r="78" spans="1:20">
      <c r="A78" s="48">
        <v>45102</v>
      </c>
      <c r="B78" s="49" t="s">
        <v>27</v>
      </c>
      <c r="C78" s="49" t="s">
        <v>107</v>
      </c>
      <c r="D78" s="49" t="s">
        <v>108</v>
      </c>
      <c r="E78" s="49" t="s">
        <v>91</v>
      </c>
      <c r="F78" s="49" t="s">
        <v>19</v>
      </c>
      <c r="G78" s="50" t="s">
        <v>159</v>
      </c>
      <c r="H78" s="50" t="s">
        <v>48</v>
      </c>
      <c r="I78" s="49"/>
      <c r="J78" s="49"/>
      <c r="K78" s="49">
        <v>8.93</v>
      </c>
      <c r="L78" s="5">
        <f t="shared" si="4"/>
        <v>-8.3166666666666664</v>
      </c>
      <c r="M78" s="6"/>
      <c r="N78" s="6"/>
      <c r="O78" s="18">
        <f t="shared" si="5"/>
        <v>8.3166666666666664</v>
      </c>
      <c r="P78" s="19" t="str">
        <f>IF($H78&gt;0,INDEX('Phạt đi muộn về sớm'!$M$7:$N$11,MATCH(O78,'Phạt đi muộn về sớm'!$M$7:$M$11,1),2), "Quên chấm công")</f>
        <v>Trên 30p</v>
      </c>
      <c r="Q78" s="15"/>
      <c r="R78" s="22">
        <f t="shared" si="6"/>
        <v>0</v>
      </c>
      <c r="S78" s="22" t="str">
        <f t="shared" si="7"/>
        <v/>
      </c>
      <c r="T78" s="23"/>
    </row>
    <row r="79" spans="1:20">
      <c r="A79" s="48">
        <v>45103</v>
      </c>
      <c r="B79" s="49" t="s">
        <v>24</v>
      </c>
      <c r="C79" s="49" t="s">
        <v>107</v>
      </c>
      <c r="D79" s="49" t="s">
        <v>108</v>
      </c>
      <c r="E79" s="49" t="s">
        <v>91</v>
      </c>
      <c r="F79" s="49" t="s">
        <v>19</v>
      </c>
      <c r="G79" s="50" t="s">
        <v>102</v>
      </c>
      <c r="H79" s="50" t="s">
        <v>44</v>
      </c>
      <c r="I79" s="49"/>
      <c r="J79" s="49"/>
      <c r="K79" s="49">
        <v>5.13</v>
      </c>
      <c r="L79" s="5">
        <f t="shared" si="4"/>
        <v>-16.883333333333333</v>
      </c>
      <c r="M79" s="6"/>
      <c r="N79" s="6"/>
      <c r="O79" s="18">
        <f t="shared" si="5"/>
        <v>16.883333333333333</v>
      </c>
      <c r="P79" s="19" t="str">
        <f>IF($H79&gt;0,INDEX('Phạt đi muộn về sớm'!$M$7:$N$11,MATCH(O79,'Phạt đi muộn về sớm'!$M$7:$M$11,1),2), "Quên chấm công")</f>
        <v>Trên 30p</v>
      </c>
      <c r="Q79" s="15"/>
      <c r="R79" s="22">
        <f t="shared" si="6"/>
        <v>0</v>
      </c>
      <c r="S79" s="22" t="str">
        <f t="shared" si="7"/>
        <v/>
      </c>
      <c r="T79" s="23"/>
    </row>
    <row r="80" spans="1:20">
      <c r="A80" s="48">
        <v>45104</v>
      </c>
      <c r="B80" s="49" t="s">
        <v>25</v>
      </c>
      <c r="C80" s="49" t="s">
        <v>107</v>
      </c>
      <c r="D80" s="49" t="s">
        <v>108</v>
      </c>
      <c r="E80" s="49" t="s">
        <v>91</v>
      </c>
      <c r="F80" s="49" t="s">
        <v>19</v>
      </c>
      <c r="G80" s="50" t="s">
        <v>81</v>
      </c>
      <c r="H80" s="50" t="s">
        <v>48</v>
      </c>
      <c r="I80" s="49"/>
      <c r="J80" s="49"/>
      <c r="K80" s="49">
        <v>7.85</v>
      </c>
      <c r="L80" s="5">
        <f t="shared" si="4"/>
        <v>-9.4</v>
      </c>
      <c r="M80" s="6"/>
      <c r="N80" s="6"/>
      <c r="O80" s="18">
        <f t="shared" si="5"/>
        <v>9.4</v>
      </c>
      <c r="P80" s="19" t="str">
        <f>IF($H80&gt;0,INDEX('Phạt đi muộn về sớm'!$M$7:$N$11,MATCH(O80,'Phạt đi muộn về sớm'!$M$7:$M$11,1),2), "Quên chấm công")</f>
        <v>Trên 30p</v>
      </c>
      <c r="Q80" s="15"/>
      <c r="R80" s="22">
        <f t="shared" si="6"/>
        <v>0</v>
      </c>
      <c r="S80" s="22" t="str">
        <f t="shared" si="7"/>
        <v/>
      </c>
      <c r="T80" s="23"/>
    </row>
    <row r="81" spans="1:20">
      <c r="A81" s="48">
        <v>45105</v>
      </c>
      <c r="B81" s="49" t="s">
        <v>18</v>
      </c>
      <c r="C81" s="49" t="s">
        <v>107</v>
      </c>
      <c r="D81" s="49" t="s">
        <v>108</v>
      </c>
      <c r="E81" s="49" t="s">
        <v>91</v>
      </c>
      <c r="F81" s="49" t="s">
        <v>19</v>
      </c>
      <c r="G81" s="50" t="s">
        <v>83</v>
      </c>
      <c r="H81" s="50" t="s">
        <v>49</v>
      </c>
      <c r="I81" s="49"/>
      <c r="J81" s="49"/>
      <c r="K81" s="49">
        <v>8</v>
      </c>
      <c r="L81" s="5">
        <f t="shared" si="4"/>
        <v>-9.3166666666666664</v>
      </c>
      <c r="M81" s="6"/>
      <c r="N81" s="6"/>
      <c r="O81" s="18">
        <f t="shared" si="5"/>
        <v>9.3166666666666664</v>
      </c>
      <c r="P81" s="19" t="str">
        <f>IF($H81&gt;0,INDEX('Phạt đi muộn về sớm'!$M$7:$N$11,MATCH(O81,'Phạt đi muộn về sớm'!$M$7:$M$11,1),2), "Quên chấm công")</f>
        <v>Trên 30p</v>
      </c>
      <c r="Q81" s="15"/>
      <c r="R81" s="22">
        <f t="shared" si="6"/>
        <v>0</v>
      </c>
      <c r="S81" s="22" t="str">
        <f t="shared" si="7"/>
        <v/>
      </c>
      <c r="T81" s="23"/>
    </row>
    <row r="82" spans="1:20">
      <c r="A82" s="48">
        <v>45107</v>
      </c>
      <c r="B82" s="49" t="s">
        <v>22</v>
      </c>
      <c r="C82" s="49" t="s">
        <v>107</v>
      </c>
      <c r="D82" s="49" t="s">
        <v>108</v>
      </c>
      <c r="E82" s="49" t="s">
        <v>91</v>
      </c>
      <c r="F82" s="49" t="s">
        <v>19</v>
      </c>
      <c r="G82" s="50" t="s">
        <v>153</v>
      </c>
      <c r="H82" s="49"/>
      <c r="I82" s="49"/>
      <c r="J82" s="49"/>
      <c r="K82" s="49">
        <v>0</v>
      </c>
      <c r="L82" s="5">
        <f t="shared" si="4"/>
        <v>-8.7666666666666675</v>
      </c>
      <c r="M82" s="6"/>
      <c r="N82" s="6"/>
      <c r="O82" s="18">
        <f t="shared" si="5"/>
        <v>8.7666666666666675</v>
      </c>
      <c r="P82" s="19" t="str">
        <f>IF($H82&gt;0,INDEX('Phạt đi muộn về sớm'!$M$7:$N$11,MATCH(O82,'Phạt đi muộn về sớm'!$M$7:$M$11,1),2), "Quên chấm công")</f>
        <v>Quên chấm công</v>
      </c>
      <c r="Q82" s="15"/>
      <c r="R82" s="22">
        <f t="shared" si="6"/>
        <v>0</v>
      </c>
      <c r="S82" s="22" t="str">
        <f t="shared" si="7"/>
        <v>Quên chấm công</v>
      </c>
      <c r="T82" s="23"/>
    </row>
    <row r="83" spans="1:20">
      <c r="A83" s="48">
        <v>45078</v>
      </c>
      <c r="B83" s="49" t="s">
        <v>21</v>
      </c>
      <c r="C83" s="49" t="s">
        <v>112</v>
      </c>
      <c r="D83" s="49" t="s">
        <v>113</v>
      </c>
      <c r="E83" s="49" t="s">
        <v>91</v>
      </c>
      <c r="F83" s="49" t="s">
        <v>19</v>
      </c>
      <c r="G83" s="50" t="s">
        <v>78</v>
      </c>
      <c r="H83" s="50" t="s">
        <v>146</v>
      </c>
      <c r="I83" s="49"/>
      <c r="J83" s="49"/>
      <c r="K83" s="49">
        <v>13.1</v>
      </c>
      <c r="L83" s="5">
        <f t="shared" si="4"/>
        <v>-9.3333333333333339</v>
      </c>
      <c r="M83" s="6"/>
      <c r="N83" s="6"/>
      <c r="O83" s="18">
        <f t="shared" si="5"/>
        <v>9.3333333333333339</v>
      </c>
      <c r="P83" s="19" t="str">
        <f>IF($H83&gt;0,INDEX('Phạt đi muộn về sớm'!$M$7:$N$11,MATCH(O83,'Phạt đi muộn về sớm'!$M$7:$M$11,1),2), "Quên chấm công")</f>
        <v>Trên 30p</v>
      </c>
      <c r="Q83" s="15"/>
      <c r="R83" s="22">
        <f t="shared" si="6"/>
        <v>0</v>
      </c>
      <c r="S83" s="22" t="str">
        <f t="shared" si="7"/>
        <v/>
      </c>
      <c r="T83" s="23"/>
    </row>
    <row r="84" spans="1:20">
      <c r="A84" s="48">
        <v>45080</v>
      </c>
      <c r="B84" s="49" t="s">
        <v>23</v>
      </c>
      <c r="C84" s="49" t="s">
        <v>112</v>
      </c>
      <c r="D84" s="49" t="s">
        <v>113</v>
      </c>
      <c r="E84" s="49" t="s">
        <v>91</v>
      </c>
      <c r="F84" s="49" t="s">
        <v>19</v>
      </c>
      <c r="G84" s="50" t="s">
        <v>26</v>
      </c>
      <c r="H84" s="50" t="s">
        <v>20</v>
      </c>
      <c r="I84" s="49"/>
      <c r="J84" s="49"/>
      <c r="K84" s="49">
        <v>13.15</v>
      </c>
      <c r="L84" s="5">
        <f t="shared" si="4"/>
        <v>-8.9333333333333336</v>
      </c>
      <c r="M84" s="6"/>
      <c r="N84" s="6"/>
      <c r="O84" s="18">
        <f t="shared" si="5"/>
        <v>8.9333333333333336</v>
      </c>
      <c r="P84" s="19" t="str">
        <f>IF($H84&gt;0,INDEX('Phạt đi muộn về sớm'!$M$7:$N$11,MATCH(O84,'Phạt đi muộn về sớm'!$M$7:$M$11,1),2), "Quên chấm công")</f>
        <v>Trên 30p</v>
      </c>
      <c r="Q84" s="15"/>
      <c r="R84" s="22">
        <f t="shared" si="6"/>
        <v>0</v>
      </c>
      <c r="S84" s="22" t="str">
        <f t="shared" si="7"/>
        <v/>
      </c>
      <c r="T84" s="23"/>
    </row>
    <row r="85" spans="1:20">
      <c r="A85" s="48">
        <v>45081</v>
      </c>
      <c r="B85" s="49" t="s">
        <v>27</v>
      </c>
      <c r="C85" s="49" t="s">
        <v>112</v>
      </c>
      <c r="D85" s="49" t="s">
        <v>113</v>
      </c>
      <c r="E85" s="49" t="s">
        <v>91</v>
      </c>
      <c r="F85" s="49" t="s">
        <v>19</v>
      </c>
      <c r="G85" s="50" t="s">
        <v>84</v>
      </c>
      <c r="H85" s="50" t="s">
        <v>38</v>
      </c>
      <c r="I85" s="49"/>
      <c r="J85" s="49"/>
      <c r="K85" s="49">
        <v>8.48</v>
      </c>
      <c r="L85" s="5">
        <f t="shared" si="4"/>
        <v>-8.85</v>
      </c>
      <c r="M85" s="6"/>
      <c r="N85" s="6"/>
      <c r="O85" s="18">
        <f t="shared" si="5"/>
        <v>8.85</v>
      </c>
      <c r="P85" s="19" t="str">
        <f>IF($H85&gt;0,INDEX('Phạt đi muộn về sớm'!$M$7:$N$11,MATCH(O85,'Phạt đi muộn về sớm'!$M$7:$M$11,1),2), "Quên chấm công")</f>
        <v>Trên 30p</v>
      </c>
      <c r="Q85" s="15"/>
      <c r="R85" s="22">
        <f t="shared" si="6"/>
        <v>0</v>
      </c>
      <c r="S85" s="22" t="str">
        <f t="shared" si="7"/>
        <v/>
      </c>
      <c r="T85" s="23"/>
    </row>
    <row r="86" spans="1:20">
      <c r="A86" s="48">
        <v>45082</v>
      </c>
      <c r="B86" s="49" t="s">
        <v>24</v>
      </c>
      <c r="C86" s="49" t="s">
        <v>112</v>
      </c>
      <c r="D86" s="49" t="s">
        <v>113</v>
      </c>
      <c r="E86" s="49" t="s">
        <v>91</v>
      </c>
      <c r="F86" s="49" t="s">
        <v>19</v>
      </c>
      <c r="G86" s="50" t="s">
        <v>160</v>
      </c>
      <c r="H86" s="50" t="s">
        <v>47</v>
      </c>
      <c r="I86" s="49"/>
      <c r="J86" s="49"/>
      <c r="K86" s="49">
        <v>13.67</v>
      </c>
      <c r="L86" s="5">
        <f t="shared" si="4"/>
        <v>-8.3833333333333329</v>
      </c>
      <c r="M86" s="6"/>
      <c r="N86" s="6"/>
      <c r="O86" s="18">
        <f t="shared" si="5"/>
        <v>8.3833333333333329</v>
      </c>
      <c r="P86" s="19" t="str">
        <f>IF($H86&gt;0,INDEX('Phạt đi muộn về sớm'!$M$7:$N$11,MATCH(O86,'Phạt đi muộn về sớm'!$M$7:$M$11,1),2), "Quên chấm công")</f>
        <v>Trên 30p</v>
      </c>
      <c r="Q86" s="15"/>
      <c r="R86" s="22">
        <f t="shared" si="6"/>
        <v>0</v>
      </c>
      <c r="S86" s="22" t="str">
        <f t="shared" si="7"/>
        <v/>
      </c>
      <c r="T86" s="23"/>
    </row>
    <row r="87" spans="1:20">
      <c r="A87" s="48">
        <v>45083</v>
      </c>
      <c r="B87" s="49" t="s">
        <v>25</v>
      </c>
      <c r="C87" s="49" t="s">
        <v>112</v>
      </c>
      <c r="D87" s="49" t="s">
        <v>113</v>
      </c>
      <c r="E87" s="49" t="s">
        <v>91</v>
      </c>
      <c r="F87" s="49" t="s">
        <v>19</v>
      </c>
      <c r="G87" s="50" t="s">
        <v>83</v>
      </c>
      <c r="H87" s="50" t="s">
        <v>53</v>
      </c>
      <c r="I87" s="49"/>
      <c r="J87" s="49"/>
      <c r="K87" s="49">
        <v>7.97</v>
      </c>
      <c r="L87" s="5">
        <f t="shared" si="4"/>
        <v>-9.3166666666666664</v>
      </c>
      <c r="M87" s="6"/>
      <c r="N87" s="6"/>
      <c r="O87" s="18">
        <f t="shared" si="5"/>
        <v>9.3166666666666664</v>
      </c>
      <c r="P87" s="19" t="str">
        <f>IF($H87&gt;0,INDEX('Phạt đi muộn về sớm'!$M$7:$N$11,MATCH(O87,'Phạt đi muộn về sớm'!$M$7:$M$11,1),2), "Quên chấm công")</f>
        <v>Trên 30p</v>
      </c>
      <c r="Q87" s="15"/>
      <c r="R87" s="22">
        <f t="shared" si="6"/>
        <v>0</v>
      </c>
      <c r="S87" s="22" t="str">
        <f t="shared" si="7"/>
        <v/>
      </c>
      <c r="T87" s="23"/>
    </row>
    <row r="88" spans="1:20">
      <c r="A88" s="48">
        <v>45084</v>
      </c>
      <c r="B88" s="49" t="s">
        <v>18</v>
      </c>
      <c r="C88" s="49" t="s">
        <v>112</v>
      </c>
      <c r="D88" s="49" t="s">
        <v>113</v>
      </c>
      <c r="E88" s="49" t="s">
        <v>91</v>
      </c>
      <c r="F88" s="49" t="s">
        <v>19</v>
      </c>
      <c r="G88" s="50" t="s">
        <v>155</v>
      </c>
      <c r="H88" s="50" t="s">
        <v>39</v>
      </c>
      <c r="I88" s="49"/>
      <c r="J88" s="49"/>
      <c r="K88" s="49">
        <v>5.28</v>
      </c>
      <c r="L88" s="5">
        <f t="shared" si="4"/>
        <v>-16.816666666666666</v>
      </c>
      <c r="M88" s="6"/>
      <c r="N88" s="6"/>
      <c r="O88" s="18">
        <f t="shared" si="5"/>
        <v>16.816666666666666</v>
      </c>
      <c r="P88" s="19" t="str">
        <f>IF($H88&gt;0,INDEX('Phạt đi muộn về sớm'!$M$7:$N$11,MATCH(O88,'Phạt đi muộn về sớm'!$M$7:$M$11,1),2), "Quên chấm công")</f>
        <v>Trên 30p</v>
      </c>
      <c r="Q88" s="15"/>
      <c r="R88" s="22">
        <f t="shared" si="6"/>
        <v>0</v>
      </c>
      <c r="S88" s="22" t="str">
        <f t="shared" si="7"/>
        <v/>
      </c>
      <c r="T88" s="23"/>
    </row>
    <row r="89" spans="1:20">
      <c r="A89" s="48">
        <v>45085</v>
      </c>
      <c r="B89" s="49" t="s">
        <v>21</v>
      </c>
      <c r="C89" s="49" t="s">
        <v>112</v>
      </c>
      <c r="D89" s="49" t="s">
        <v>113</v>
      </c>
      <c r="E89" s="49" t="s">
        <v>91</v>
      </c>
      <c r="F89" s="49" t="s">
        <v>19</v>
      </c>
      <c r="G89" s="50" t="s">
        <v>83</v>
      </c>
      <c r="H89" s="50" t="s">
        <v>42</v>
      </c>
      <c r="I89" s="49"/>
      <c r="J89" s="49"/>
      <c r="K89" s="49">
        <v>7.97</v>
      </c>
      <c r="L89" s="5">
        <f t="shared" si="4"/>
        <v>-9.3166666666666664</v>
      </c>
      <c r="M89" s="6"/>
      <c r="N89" s="6"/>
      <c r="O89" s="18">
        <f t="shared" si="5"/>
        <v>9.3166666666666664</v>
      </c>
      <c r="P89" s="19" t="str">
        <f>IF($H89&gt;0,INDEX('Phạt đi muộn về sớm'!$M$7:$N$11,MATCH(O89,'Phạt đi muộn về sớm'!$M$7:$M$11,1),2), "Quên chấm công")</f>
        <v>Trên 30p</v>
      </c>
      <c r="Q89" s="15"/>
      <c r="R89" s="22">
        <f t="shared" si="6"/>
        <v>0</v>
      </c>
      <c r="S89" s="22" t="str">
        <f t="shared" si="7"/>
        <v/>
      </c>
      <c r="T89" s="23"/>
    </row>
    <row r="90" spans="1:20">
      <c r="A90" s="48">
        <v>45086</v>
      </c>
      <c r="B90" s="49" t="s">
        <v>22</v>
      </c>
      <c r="C90" s="49" t="s">
        <v>112</v>
      </c>
      <c r="D90" s="49" t="s">
        <v>113</v>
      </c>
      <c r="E90" s="49" t="s">
        <v>91</v>
      </c>
      <c r="F90" s="49" t="s">
        <v>19</v>
      </c>
      <c r="G90" s="50" t="s">
        <v>161</v>
      </c>
      <c r="H90" s="50" t="s">
        <v>104</v>
      </c>
      <c r="I90" s="49"/>
      <c r="J90" s="49"/>
      <c r="K90" s="49">
        <v>5.42</v>
      </c>
      <c r="L90" s="5">
        <f t="shared" si="4"/>
        <v>-16.766666666666666</v>
      </c>
      <c r="M90" s="6"/>
      <c r="N90" s="6"/>
      <c r="O90" s="18">
        <f t="shared" si="5"/>
        <v>16.766666666666666</v>
      </c>
      <c r="P90" s="19" t="str">
        <f>IF($H90&gt;0,INDEX('Phạt đi muộn về sớm'!$M$7:$N$11,MATCH(O90,'Phạt đi muộn về sớm'!$M$7:$M$11,1),2), "Quên chấm công")</f>
        <v>Trên 30p</v>
      </c>
      <c r="Q90" s="15"/>
      <c r="R90" s="22">
        <f t="shared" si="6"/>
        <v>0</v>
      </c>
      <c r="S90" s="22" t="str">
        <f t="shared" si="7"/>
        <v/>
      </c>
      <c r="T90" s="23"/>
    </row>
    <row r="91" spans="1:20">
      <c r="A91" s="48">
        <v>45087</v>
      </c>
      <c r="B91" s="49" t="s">
        <v>23</v>
      </c>
      <c r="C91" s="49" t="s">
        <v>112</v>
      </c>
      <c r="D91" s="49" t="s">
        <v>113</v>
      </c>
      <c r="E91" s="49" t="s">
        <v>91</v>
      </c>
      <c r="F91" s="49" t="s">
        <v>19</v>
      </c>
      <c r="G91" s="50" t="s">
        <v>162</v>
      </c>
      <c r="H91" s="50" t="s">
        <v>44</v>
      </c>
      <c r="I91" s="49"/>
      <c r="J91" s="49"/>
      <c r="K91" s="49">
        <v>13.23</v>
      </c>
      <c r="L91" s="5">
        <f t="shared" si="4"/>
        <v>-8.7833333333333332</v>
      </c>
      <c r="M91" s="6"/>
      <c r="N91" s="6"/>
      <c r="O91" s="18">
        <f t="shared" si="5"/>
        <v>8.7833333333333332</v>
      </c>
      <c r="P91" s="19" t="str">
        <f>IF($H91&gt;0,INDEX('Phạt đi muộn về sớm'!$M$7:$N$11,MATCH(O91,'Phạt đi muộn về sớm'!$M$7:$M$11,1),2), "Quên chấm công")</f>
        <v>Trên 30p</v>
      </c>
      <c r="Q91" s="15"/>
      <c r="R91" s="22">
        <f t="shared" si="6"/>
        <v>0</v>
      </c>
      <c r="S91" s="22" t="str">
        <f t="shared" si="7"/>
        <v/>
      </c>
      <c r="T91" s="23"/>
    </row>
    <row r="92" spans="1:20">
      <c r="A92" s="48">
        <v>45088</v>
      </c>
      <c r="B92" s="49" t="s">
        <v>27</v>
      </c>
      <c r="C92" s="49" t="s">
        <v>112</v>
      </c>
      <c r="D92" s="49" t="s">
        <v>113</v>
      </c>
      <c r="E92" s="49" t="s">
        <v>91</v>
      </c>
      <c r="F92" s="49" t="s">
        <v>19</v>
      </c>
      <c r="G92" s="50" t="s">
        <v>32</v>
      </c>
      <c r="H92" s="50" t="s">
        <v>122</v>
      </c>
      <c r="I92" s="49"/>
      <c r="J92" s="49"/>
      <c r="K92" s="49">
        <v>13.17</v>
      </c>
      <c r="L92" s="5">
        <f t="shared" si="4"/>
        <v>-8.8666666666666671</v>
      </c>
      <c r="M92" s="6"/>
      <c r="N92" s="6"/>
      <c r="O92" s="18">
        <f t="shared" si="5"/>
        <v>8.8666666666666671</v>
      </c>
      <c r="P92" s="19" t="str">
        <f>IF($H92&gt;0,INDEX('Phạt đi muộn về sớm'!$M$7:$N$11,MATCH(O92,'Phạt đi muộn về sớm'!$M$7:$M$11,1),2), "Quên chấm công")</f>
        <v>Trên 30p</v>
      </c>
      <c r="Q92" s="15"/>
      <c r="R92" s="22">
        <f t="shared" si="6"/>
        <v>0</v>
      </c>
      <c r="S92" s="22" t="str">
        <f t="shared" si="7"/>
        <v/>
      </c>
      <c r="T92" s="23"/>
    </row>
    <row r="93" spans="1:20">
      <c r="A93" s="48">
        <v>45089</v>
      </c>
      <c r="B93" s="49" t="s">
        <v>24</v>
      </c>
      <c r="C93" s="49" t="s">
        <v>112</v>
      </c>
      <c r="D93" s="49" t="s">
        <v>113</v>
      </c>
      <c r="E93" s="49" t="s">
        <v>91</v>
      </c>
      <c r="F93" s="49" t="s">
        <v>19</v>
      </c>
      <c r="G93" s="50" t="s">
        <v>26</v>
      </c>
      <c r="H93" s="50" t="s">
        <v>48</v>
      </c>
      <c r="I93" s="49"/>
      <c r="J93" s="49"/>
      <c r="K93" s="49">
        <v>8.33</v>
      </c>
      <c r="L93" s="5">
        <f t="shared" si="4"/>
        <v>-8.9333333333333336</v>
      </c>
      <c r="M93" s="6"/>
      <c r="N93" s="6"/>
      <c r="O93" s="18">
        <f t="shared" si="5"/>
        <v>8.9333333333333336</v>
      </c>
      <c r="P93" s="19" t="str">
        <f>IF($H93&gt;0,INDEX('Phạt đi muộn về sớm'!$M$7:$N$11,MATCH(O93,'Phạt đi muộn về sớm'!$M$7:$M$11,1),2), "Quên chấm công")</f>
        <v>Trên 30p</v>
      </c>
      <c r="Q93" s="15"/>
      <c r="R93" s="22">
        <f t="shared" si="6"/>
        <v>0</v>
      </c>
      <c r="S93" s="22" t="str">
        <f t="shared" si="7"/>
        <v/>
      </c>
      <c r="T93" s="23"/>
    </row>
    <row r="94" spans="1:20">
      <c r="A94" s="48">
        <v>45091</v>
      </c>
      <c r="B94" s="49" t="s">
        <v>18</v>
      </c>
      <c r="C94" s="49" t="s">
        <v>112</v>
      </c>
      <c r="D94" s="49" t="s">
        <v>113</v>
      </c>
      <c r="E94" s="49" t="s">
        <v>91</v>
      </c>
      <c r="F94" s="49" t="s">
        <v>19</v>
      </c>
      <c r="G94" s="50" t="s">
        <v>34</v>
      </c>
      <c r="H94" s="50" t="s">
        <v>33</v>
      </c>
      <c r="I94" s="49"/>
      <c r="J94" s="49"/>
      <c r="K94" s="49">
        <v>12.73</v>
      </c>
      <c r="L94" s="5">
        <f t="shared" si="4"/>
        <v>-9.3833333333333329</v>
      </c>
      <c r="M94" s="6"/>
      <c r="N94" s="6"/>
      <c r="O94" s="18">
        <f t="shared" si="5"/>
        <v>9.3833333333333329</v>
      </c>
      <c r="P94" s="19" t="str">
        <f>IF($H94&gt;0,INDEX('Phạt đi muộn về sớm'!$M$7:$N$11,MATCH(O94,'Phạt đi muộn về sớm'!$M$7:$M$11,1),2), "Quên chấm công")</f>
        <v>Trên 30p</v>
      </c>
      <c r="Q94" s="15"/>
      <c r="R94" s="22">
        <f t="shared" si="6"/>
        <v>0</v>
      </c>
      <c r="S94" s="22" t="str">
        <f t="shared" si="7"/>
        <v/>
      </c>
      <c r="T94" s="23"/>
    </row>
    <row r="95" spans="1:20">
      <c r="A95" s="48">
        <v>45092</v>
      </c>
      <c r="B95" s="49" t="s">
        <v>21</v>
      </c>
      <c r="C95" s="49" t="s">
        <v>112</v>
      </c>
      <c r="D95" s="49" t="s">
        <v>113</v>
      </c>
      <c r="E95" s="49" t="s">
        <v>91</v>
      </c>
      <c r="F95" s="49" t="s">
        <v>19</v>
      </c>
      <c r="G95" s="50" t="s">
        <v>78</v>
      </c>
      <c r="H95" s="50" t="s">
        <v>42</v>
      </c>
      <c r="I95" s="49"/>
      <c r="J95" s="49"/>
      <c r="K95" s="49">
        <v>7.93</v>
      </c>
      <c r="L95" s="5">
        <f t="shared" si="4"/>
        <v>-9.3333333333333339</v>
      </c>
      <c r="M95" s="6"/>
      <c r="N95" s="6"/>
      <c r="O95" s="18">
        <f t="shared" si="5"/>
        <v>9.3333333333333339</v>
      </c>
      <c r="P95" s="19" t="str">
        <f>IF($H95&gt;0,INDEX('Phạt đi muộn về sớm'!$M$7:$N$11,MATCH(O95,'Phạt đi muộn về sớm'!$M$7:$M$11,1),2), "Quên chấm công")</f>
        <v>Trên 30p</v>
      </c>
      <c r="Q95" s="15"/>
      <c r="R95" s="22">
        <f t="shared" si="6"/>
        <v>0</v>
      </c>
      <c r="S95" s="22" t="str">
        <f t="shared" si="7"/>
        <v/>
      </c>
      <c r="T95" s="23"/>
    </row>
    <row r="96" spans="1:20">
      <c r="A96" s="48">
        <v>45093</v>
      </c>
      <c r="B96" s="49" t="s">
        <v>22</v>
      </c>
      <c r="C96" s="49" t="s">
        <v>112</v>
      </c>
      <c r="D96" s="49" t="s">
        <v>113</v>
      </c>
      <c r="E96" s="49" t="s">
        <v>91</v>
      </c>
      <c r="F96" s="49" t="s">
        <v>19</v>
      </c>
      <c r="G96" s="50" t="s">
        <v>78</v>
      </c>
      <c r="H96" s="50" t="s">
        <v>92</v>
      </c>
      <c r="I96" s="49"/>
      <c r="J96" s="49"/>
      <c r="K96" s="49">
        <v>12.78</v>
      </c>
      <c r="L96" s="5">
        <f t="shared" si="4"/>
        <v>-9.3333333333333339</v>
      </c>
      <c r="M96" s="6"/>
      <c r="N96" s="6"/>
      <c r="O96" s="18">
        <f t="shared" si="5"/>
        <v>9.3333333333333339</v>
      </c>
      <c r="P96" s="19" t="str">
        <f>IF($H96&gt;0,INDEX('Phạt đi muộn về sớm'!$M$7:$N$11,MATCH(O96,'Phạt đi muộn về sớm'!$M$7:$M$11,1),2), "Quên chấm công")</f>
        <v>Trên 30p</v>
      </c>
      <c r="Q96" s="15"/>
      <c r="R96" s="22">
        <f t="shared" si="6"/>
        <v>0</v>
      </c>
      <c r="S96" s="22" t="str">
        <f t="shared" si="7"/>
        <v/>
      </c>
      <c r="T96" s="23"/>
    </row>
    <row r="97" spans="1:20">
      <c r="A97" s="48">
        <v>45094</v>
      </c>
      <c r="B97" s="49" t="s">
        <v>23</v>
      </c>
      <c r="C97" s="49" t="s">
        <v>112</v>
      </c>
      <c r="D97" s="49" t="s">
        <v>113</v>
      </c>
      <c r="E97" s="49" t="s">
        <v>91</v>
      </c>
      <c r="F97" s="49" t="s">
        <v>19</v>
      </c>
      <c r="G97" s="50" t="s">
        <v>84</v>
      </c>
      <c r="H97" s="50" t="s">
        <v>141</v>
      </c>
      <c r="I97" s="49"/>
      <c r="J97" s="49"/>
      <c r="K97" s="49">
        <v>12.17</v>
      </c>
      <c r="L97" s="5">
        <f t="shared" si="4"/>
        <v>-8.85</v>
      </c>
      <c r="M97" s="6"/>
      <c r="N97" s="6"/>
      <c r="O97" s="18">
        <f t="shared" si="5"/>
        <v>8.85</v>
      </c>
      <c r="P97" s="19" t="str">
        <f>IF($H97&gt;0,INDEX('Phạt đi muộn về sớm'!$M$7:$N$11,MATCH(O97,'Phạt đi muộn về sớm'!$M$7:$M$11,1),2), "Quên chấm công")</f>
        <v>Trên 30p</v>
      </c>
      <c r="Q97" s="15"/>
      <c r="R97" s="22">
        <f t="shared" si="6"/>
        <v>0</v>
      </c>
      <c r="S97" s="22" t="str">
        <f t="shared" si="7"/>
        <v/>
      </c>
      <c r="T97" s="23"/>
    </row>
    <row r="98" spans="1:20">
      <c r="A98" s="48">
        <v>45095</v>
      </c>
      <c r="B98" s="49" t="s">
        <v>27</v>
      </c>
      <c r="C98" s="49" t="s">
        <v>112</v>
      </c>
      <c r="D98" s="49" t="s">
        <v>113</v>
      </c>
      <c r="E98" s="49" t="s">
        <v>91</v>
      </c>
      <c r="F98" s="49" t="s">
        <v>19</v>
      </c>
      <c r="G98" s="50" t="s">
        <v>26</v>
      </c>
      <c r="H98" s="50" t="s">
        <v>48</v>
      </c>
      <c r="I98" s="49"/>
      <c r="J98" s="49"/>
      <c r="K98" s="49">
        <v>8.33</v>
      </c>
      <c r="L98" s="5">
        <f t="shared" si="4"/>
        <v>-8.9333333333333336</v>
      </c>
      <c r="M98" s="6"/>
      <c r="N98" s="6"/>
      <c r="O98" s="18">
        <f t="shared" si="5"/>
        <v>8.9333333333333336</v>
      </c>
      <c r="P98" s="19" t="str">
        <f>IF($H98&gt;0,INDEX('Phạt đi muộn về sớm'!$M$7:$N$11,MATCH(O98,'Phạt đi muộn về sớm'!$M$7:$M$11,1),2), "Quên chấm công")</f>
        <v>Trên 30p</v>
      </c>
      <c r="Q98" s="15"/>
      <c r="R98" s="22">
        <f t="shared" si="6"/>
        <v>0</v>
      </c>
      <c r="S98" s="22" t="str">
        <f t="shared" si="7"/>
        <v/>
      </c>
      <c r="T98" s="23"/>
    </row>
    <row r="99" spans="1:20">
      <c r="A99" s="48">
        <v>45096</v>
      </c>
      <c r="B99" s="49" t="s">
        <v>24</v>
      </c>
      <c r="C99" s="49" t="s">
        <v>112</v>
      </c>
      <c r="D99" s="49" t="s">
        <v>113</v>
      </c>
      <c r="E99" s="49" t="s">
        <v>91</v>
      </c>
      <c r="F99" s="49" t="s">
        <v>19</v>
      </c>
      <c r="G99" s="50" t="s">
        <v>163</v>
      </c>
      <c r="H99" s="50" t="s">
        <v>29</v>
      </c>
      <c r="I99" s="50" t="s">
        <v>39</v>
      </c>
      <c r="J99" s="49"/>
      <c r="K99" s="49">
        <v>8.82</v>
      </c>
      <c r="L99" s="5">
        <f t="shared" si="4"/>
        <v>-13.2</v>
      </c>
      <c r="M99" s="6"/>
      <c r="N99" s="6"/>
      <c r="O99" s="18">
        <f t="shared" si="5"/>
        <v>13.2</v>
      </c>
      <c r="P99" s="19" t="str">
        <f>IF($H99&gt;0,INDEX('Phạt đi muộn về sớm'!$M$7:$N$11,MATCH(O99,'Phạt đi muộn về sớm'!$M$7:$M$11,1),2), "Quên chấm công")</f>
        <v>Trên 30p</v>
      </c>
      <c r="Q99" s="15"/>
      <c r="R99" s="22">
        <f t="shared" si="6"/>
        <v>0</v>
      </c>
      <c r="S99" s="22" t="str">
        <f t="shared" si="7"/>
        <v/>
      </c>
      <c r="T99" s="23"/>
    </row>
    <row r="100" spans="1:20">
      <c r="A100" s="48">
        <v>45097</v>
      </c>
      <c r="B100" s="49" t="s">
        <v>25</v>
      </c>
      <c r="C100" s="49" t="s">
        <v>112</v>
      </c>
      <c r="D100" s="49" t="s">
        <v>113</v>
      </c>
      <c r="E100" s="49" t="s">
        <v>91</v>
      </c>
      <c r="F100" s="49" t="s">
        <v>19</v>
      </c>
      <c r="G100" s="50" t="s">
        <v>50</v>
      </c>
      <c r="H100" s="50" t="s">
        <v>48</v>
      </c>
      <c r="I100" s="49"/>
      <c r="J100" s="49"/>
      <c r="K100" s="49">
        <v>8.35</v>
      </c>
      <c r="L100" s="5">
        <f t="shared" si="4"/>
        <v>-8.9166666666666661</v>
      </c>
      <c r="M100" s="6"/>
      <c r="N100" s="6"/>
      <c r="O100" s="18">
        <f t="shared" si="5"/>
        <v>8.9166666666666661</v>
      </c>
      <c r="P100" s="19" t="str">
        <f>IF($H100&gt;0,INDEX('Phạt đi muộn về sớm'!$M$7:$N$11,MATCH(O100,'Phạt đi muộn về sớm'!$M$7:$M$11,1),2), "Quên chấm công")</f>
        <v>Trên 30p</v>
      </c>
      <c r="Q100" s="15"/>
      <c r="R100" s="22">
        <f t="shared" si="6"/>
        <v>0</v>
      </c>
      <c r="S100" s="22" t="str">
        <f t="shared" si="7"/>
        <v/>
      </c>
      <c r="T100" s="23"/>
    </row>
    <row r="101" spans="1:20">
      <c r="A101" s="48">
        <v>45099</v>
      </c>
      <c r="B101" s="49" t="s">
        <v>21</v>
      </c>
      <c r="C101" s="49" t="s">
        <v>112</v>
      </c>
      <c r="D101" s="49" t="s">
        <v>113</v>
      </c>
      <c r="E101" s="49" t="s">
        <v>91</v>
      </c>
      <c r="F101" s="49" t="s">
        <v>19</v>
      </c>
      <c r="G101" s="50" t="s">
        <v>95</v>
      </c>
      <c r="H101" s="50" t="s">
        <v>45</v>
      </c>
      <c r="I101" s="49"/>
      <c r="J101" s="49"/>
      <c r="K101" s="49">
        <v>5.25</v>
      </c>
      <c r="L101" s="5">
        <f t="shared" si="4"/>
        <v>-16.75</v>
      </c>
      <c r="M101" s="6"/>
      <c r="N101" s="6"/>
      <c r="O101" s="18">
        <f t="shared" si="5"/>
        <v>16.75</v>
      </c>
      <c r="P101" s="19" t="str">
        <f>IF($H101&gt;0,INDEX('Phạt đi muộn về sớm'!$M$7:$N$11,MATCH(O101,'Phạt đi muộn về sớm'!$M$7:$M$11,1),2), "Quên chấm công")</f>
        <v>Trên 30p</v>
      </c>
      <c r="Q101" s="15"/>
      <c r="R101" s="22">
        <f t="shared" si="6"/>
        <v>0</v>
      </c>
      <c r="S101" s="22" t="str">
        <f t="shared" si="7"/>
        <v/>
      </c>
      <c r="T101" s="23"/>
    </row>
    <row r="102" spans="1:20">
      <c r="A102" s="48">
        <v>45100</v>
      </c>
      <c r="B102" s="49" t="s">
        <v>22</v>
      </c>
      <c r="C102" s="49" t="s">
        <v>112</v>
      </c>
      <c r="D102" s="49" t="s">
        <v>113</v>
      </c>
      <c r="E102" s="49" t="s">
        <v>91</v>
      </c>
      <c r="F102" s="49" t="s">
        <v>19</v>
      </c>
      <c r="G102" s="50" t="s">
        <v>50</v>
      </c>
      <c r="H102" s="50" t="s">
        <v>20</v>
      </c>
      <c r="I102" s="49"/>
      <c r="J102" s="49"/>
      <c r="K102" s="49">
        <v>13.17</v>
      </c>
      <c r="L102" s="5">
        <f t="shared" si="4"/>
        <v>-8.9166666666666661</v>
      </c>
      <c r="M102" s="6"/>
      <c r="N102" s="6"/>
      <c r="O102" s="18">
        <f t="shared" si="5"/>
        <v>8.9166666666666661</v>
      </c>
      <c r="P102" s="19" t="str">
        <f>IF($H102&gt;0,INDEX('Phạt đi muộn về sớm'!$M$7:$N$11,MATCH(O102,'Phạt đi muộn về sớm'!$M$7:$M$11,1),2), "Quên chấm công")</f>
        <v>Trên 30p</v>
      </c>
      <c r="Q102" s="15"/>
      <c r="R102" s="22">
        <f t="shared" si="6"/>
        <v>0</v>
      </c>
      <c r="S102" s="22" t="str">
        <f t="shared" si="7"/>
        <v/>
      </c>
      <c r="T102" s="23"/>
    </row>
    <row r="103" spans="1:20">
      <c r="A103" s="48">
        <v>45101</v>
      </c>
      <c r="B103" s="49" t="s">
        <v>23</v>
      </c>
      <c r="C103" s="49" t="s">
        <v>112</v>
      </c>
      <c r="D103" s="49" t="s">
        <v>113</v>
      </c>
      <c r="E103" s="49" t="s">
        <v>91</v>
      </c>
      <c r="F103" s="49" t="s">
        <v>19</v>
      </c>
      <c r="G103" s="50" t="s">
        <v>164</v>
      </c>
      <c r="H103" s="50" t="s">
        <v>29</v>
      </c>
      <c r="I103" s="49"/>
      <c r="J103" s="49"/>
      <c r="K103" s="49">
        <v>13.4</v>
      </c>
      <c r="L103" s="5">
        <f t="shared" si="4"/>
        <v>-8.6</v>
      </c>
      <c r="M103" s="6"/>
      <c r="N103" s="6"/>
      <c r="O103" s="18">
        <f t="shared" si="5"/>
        <v>8.6</v>
      </c>
      <c r="P103" s="19" t="str">
        <f>IF($H103&gt;0,INDEX('Phạt đi muộn về sớm'!$M$7:$N$11,MATCH(O103,'Phạt đi muộn về sớm'!$M$7:$M$11,1),2), "Quên chấm công")</f>
        <v>Trên 30p</v>
      </c>
      <c r="Q103" s="15"/>
      <c r="R103" s="22">
        <f t="shared" si="6"/>
        <v>0</v>
      </c>
      <c r="S103" s="22" t="str">
        <f t="shared" si="7"/>
        <v/>
      </c>
      <c r="T103" s="23"/>
    </row>
    <row r="104" spans="1:20">
      <c r="A104" s="48">
        <v>45102</v>
      </c>
      <c r="B104" s="49" t="s">
        <v>27</v>
      </c>
      <c r="C104" s="49" t="s">
        <v>112</v>
      </c>
      <c r="D104" s="49" t="s">
        <v>113</v>
      </c>
      <c r="E104" s="49" t="s">
        <v>91</v>
      </c>
      <c r="F104" s="49" t="s">
        <v>19</v>
      </c>
      <c r="G104" s="50" t="s">
        <v>142</v>
      </c>
      <c r="H104" s="50" t="s">
        <v>31</v>
      </c>
      <c r="I104" s="49"/>
      <c r="J104" s="49"/>
      <c r="K104" s="49">
        <v>13.68</v>
      </c>
      <c r="L104" s="5">
        <f t="shared" si="4"/>
        <v>-8.4666666666666668</v>
      </c>
      <c r="M104" s="6"/>
      <c r="N104" s="6"/>
      <c r="O104" s="18">
        <f t="shared" si="5"/>
        <v>8.4666666666666668</v>
      </c>
      <c r="P104" s="19" t="str">
        <f>IF($H104&gt;0,INDEX('Phạt đi muộn về sớm'!$M$7:$N$11,MATCH(O104,'Phạt đi muộn về sớm'!$M$7:$M$11,1),2), "Quên chấm công")</f>
        <v>Trên 30p</v>
      </c>
      <c r="Q104" s="15"/>
      <c r="R104" s="22">
        <f t="shared" si="6"/>
        <v>0</v>
      </c>
      <c r="S104" s="22" t="str">
        <f t="shared" si="7"/>
        <v/>
      </c>
      <c r="T104" s="23"/>
    </row>
    <row r="105" spans="1:20">
      <c r="A105" s="48">
        <v>45104</v>
      </c>
      <c r="B105" s="49" t="s">
        <v>25</v>
      </c>
      <c r="C105" s="49" t="s">
        <v>112</v>
      </c>
      <c r="D105" s="49" t="s">
        <v>113</v>
      </c>
      <c r="E105" s="49" t="s">
        <v>91</v>
      </c>
      <c r="F105" s="49" t="s">
        <v>19</v>
      </c>
      <c r="G105" s="50" t="s">
        <v>78</v>
      </c>
      <c r="H105" s="50" t="s">
        <v>36</v>
      </c>
      <c r="I105" s="49"/>
      <c r="J105" s="49"/>
      <c r="K105" s="49">
        <v>7.92</v>
      </c>
      <c r="L105" s="5">
        <f t="shared" si="4"/>
        <v>-9.3333333333333339</v>
      </c>
      <c r="M105" s="6"/>
      <c r="N105" s="6"/>
      <c r="O105" s="18">
        <f t="shared" si="5"/>
        <v>9.3333333333333339</v>
      </c>
      <c r="P105" s="19" t="str">
        <f>IF($H105&gt;0,INDEX('Phạt đi muộn về sớm'!$M$7:$N$11,MATCH(O105,'Phạt đi muộn về sớm'!$M$7:$M$11,1),2), "Quên chấm công")</f>
        <v>Trên 30p</v>
      </c>
      <c r="Q105" s="15"/>
      <c r="R105" s="22">
        <f t="shared" si="6"/>
        <v>0</v>
      </c>
      <c r="S105" s="22" t="str">
        <f t="shared" si="7"/>
        <v/>
      </c>
      <c r="T105" s="23"/>
    </row>
    <row r="106" spans="1:20">
      <c r="A106" s="48">
        <v>45105</v>
      </c>
      <c r="B106" s="49" t="s">
        <v>18</v>
      </c>
      <c r="C106" s="49" t="s">
        <v>112</v>
      </c>
      <c r="D106" s="49" t="s">
        <v>113</v>
      </c>
      <c r="E106" s="49" t="s">
        <v>91</v>
      </c>
      <c r="F106" s="49" t="s">
        <v>19</v>
      </c>
      <c r="G106" s="50" t="s">
        <v>46</v>
      </c>
      <c r="H106" s="50" t="s">
        <v>44</v>
      </c>
      <c r="I106" s="49"/>
      <c r="J106" s="49"/>
      <c r="K106" s="49">
        <v>5.08</v>
      </c>
      <c r="L106" s="5">
        <f t="shared" si="4"/>
        <v>-16.933333333333334</v>
      </c>
      <c r="M106" s="6"/>
      <c r="N106" s="6"/>
      <c r="O106" s="18">
        <f t="shared" si="5"/>
        <v>16.933333333333334</v>
      </c>
      <c r="P106" s="19" t="str">
        <f>IF($H106&gt;0,INDEX('Phạt đi muộn về sớm'!$M$7:$N$11,MATCH(O106,'Phạt đi muộn về sớm'!$M$7:$M$11,1),2), "Quên chấm công")</f>
        <v>Trên 30p</v>
      </c>
      <c r="Q106" s="15"/>
      <c r="R106" s="22">
        <f t="shared" si="6"/>
        <v>0</v>
      </c>
      <c r="S106" s="22" t="str">
        <f t="shared" si="7"/>
        <v/>
      </c>
      <c r="T106" s="23"/>
    </row>
    <row r="107" spans="1:20">
      <c r="A107" s="48">
        <v>45106</v>
      </c>
      <c r="B107" s="49" t="s">
        <v>21</v>
      </c>
      <c r="C107" s="49" t="s">
        <v>112</v>
      </c>
      <c r="D107" s="49" t="s">
        <v>113</v>
      </c>
      <c r="E107" s="49" t="s">
        <v>91</v>
      </c>
      <c r="F107" s="49" t="s">
        <v>19</v>
      </c>
      <c r="G107" s="50" t="s">
        <v>152</v>
      </c>
      <c r="H107" s="50" t="s">
        <v>47</v>
      </c>
      <c r="I107" s="49"/>
      <c r="J107" s="49"/>
      <c r="K107" s="49">
        <v>5.2</v>
      </c>
      <c r="L107" s="5">
        <f t="shared" si="4"/>
        <v>-16.850000000000001</v>
      </c>
      <c r="M107" s="6"/>
      <c r="N107" s="6"/>
      <c r="O107" s="18">
        <f t="shared" si="5"/>
        <v>16.850000000000001</v>
      </c>
      <c r="P107" s="19" t="str">
        <f>IF($H107&gt;0,INDEX('Phạt đi muộn về sớm'!$M$7:$N$11,MATCH(O107,'Phạt đi muộn về sớm'!$M$7:$M$11,1),2), "Quên chấm công")</f>
        <v>Trên 30p</v>
      </c>
      <c r="Q107" s="15"/>
      <c r="R107" s="22">
        <f t="shared" si="6"/>
        <v>0</v>
      </c>
      <c r="S107" s="22" t="str">
        <f t="shared" si="7"/>
        <v/>
      </c>
      <c r="T107" s="23"/>
    </row>
    <row r="108" spans="1:20">
      <c r="A108" s="48">
        <v>45107</v>
      </c>
      <c r="B108" s="49" t="s">
        <v>22</v>
      </c>
      <c r="C108" s="49" t="s">
        <v>112</v>
      </c>
      <c r="D108" s="49" t="s">
        <v>113</v>
      </c>
      <c r="E108" s="49" t="s">
        <v>91</v>
      </c>
      <c r="F108" s="49" t="s">
        <v>19</v>
      </c>
      <c r="G108" s="50" t="s">
        <v>106</v>
      </c>
      <c r="H108" s="49"/>
      <c r="I108" s="49"/>
      <c r="J108" s="49"/>
      <c r="K108" s="49">
        <v>0</v>
      </c>
      <c r="L108" s="5">
        <f t="shared" si="4"/>
        <v>-8.75</v>
      </c>
      <c r="M108" s="6"/>
      <c r="N108" s="6"/>
      <c r="O108" s="18">
        <f t="shared" si="5"/>
        <v>8.75</v>
      </c>
      <c r="P108" s="19" t="str">
        <f>IF($H108&gt;0,INDEX('Phạt đi muộn về sớm'!$M$7:$N$11,MATCH(O108,'Phạt đi muộn về sớm'!$M$7:$M$11,1),2), "Quên chấm công")</f>
        <v>Quên chấm công</v>
      </c>
      <c r="Q108" s="15"/>
      <c r="R108" s="22">
        <f t="shared" si="6"/>
        <v>0</v>
      </c>
      <c r="S108" s="22" t="str">
        <f t="shared" si="7"/>
        <v>Quên chấm công</v>
      </c>
      <c r="T108" s="23"/>
    </row>
    <row r="109" spans="1:20">
      <c r="A109" s="48">
        <v>45084</v>
      </c>
      <c r="B109" s="49" t="s">
        <v>18</v>
      </c>
      <c r="C109" s="49" t="s">
        <v>165</v>
      </c>
      <c r="D109" s="49" t="s">
        <v>166</v>
      </c>
      <c r="E109" s="49" t="s">
        <v>91</v>
      </c>
      <c r="F109" s="49" t="s">
        <v>19</v>
      </c>
      <c r="G109" s="50" t="s">
        <v>100</v>
      </c>
      <c r="H109" s="50" t="s">
        <v>167</v>
      </c>
      <c r="I109" s="50" t="s">
        <v>38</v>
      </c>
      <c r="J109" s="49"/>
      <c r="K109" s="49">
        <v>6.55</v>
      </c>
      <c r="L109" s="5">
        <f t="shared" si="4"/>
        <v>-9</v>
      </c>
      <c r="M109" s="6"/>
      <c r="N109" s="6"/>
      <c r="O109" s="18">
        <f t="shared" si="5"/>
        <v>9</v>
      </c>
      <c r="P109" s="19" t="str">
        <f>IF($H109&gt;0,INDEX('Phạt đi muộn về sớm'!$M$7:$N$11,MATCH(O109,'Phạt đi muộn về sớm'!$M$7:$M$11,1),2), "Quên chấm công")</f>
        <v>Trên 30p</v>
      </c>
      <c r="Q109" s="15"/>
      <c r="R109" s="22">
        <f t="shared" si="6"/>
        <v>0</v>
      </c>
      <c r="S109" s="22" t="str">
        <f t="shared" si="7"/>
        <v/>
      </c>
      <c r="T109" s="23"/>
    </row>
    <row r="110" spans="1:20">
      <c r="A110" s="48">
        <v>45085</v>
      </c>
      <c r="B110" s="49" t="s">
        <v>21</v>
      </c>
      <c r="C110" s="49" t="s">
        <v>165</v>
      </c>
      <c r="D110" s="49" t="s">
        <v>166</v>
      </c>
      <c r="E110" s="49" t="s">
        <v>91</v>
      </c>
      <c r="F110" s="49" t="s">
        <v>19</v>
      </c>
      <c r="G110" s="50" t="s">
        <v>105</v>
      </c>
      <c r="H110" s="50" t="s">
        <v>20</v>
      </c>
      <c r="I110" s="49"/>
      <c r="J110" s="49"/>
      <c r="K110" s="49">
        <v>13.05</v>
      </c>
      <c r="L110" s="5">
        <f t="shared" si="4"/>
        <v>-9.0333333333333332</v>
      </c>
      <c r="M110" s="6"/>
      <c r="N110" s="6"/>
      <c r="O110" s="18">
        <f t="shared" si="5"/>
        <v>9.0333333333333332</v>
      </c>
      <c r="P110" s="19" t="str">
        <f>IF($H110&gt;0,INDEX('Phạt đi muộn về sớm'!$M$7:$N$11,MATCH(O110,'Phạt đi muộn về sớm'!$M$7:$M$11,1),2), "Quên chấm công")</f>
        <v>Trên 30p</v>
      </c>
      <c r="Q110" s="15"/>
      <c r="R110" s="22">
        <f t="shared" si="6"/>
        <v>0</v>
      </c>
      <c r="S110" s="22" t="str">
        <f t="shared" si="7"/>
        <v/>
      </c>
      <c r="T110" s="23"/>
    </row>
    <row r="111" spans="1:20">
      <c r="A111" s="48">
        <v>45086</v>
      </c>
      <c r="B111" s="49" t="s">
        <v>22</v>
      </c>
      <c r="C111" s="49" t="s">
        <v>165</v>
      </c>
      <c r="D111" s="49" t="s">
        <v>166</v>
      </c>
      <c r="E111" s="49" t="s">
        <v>91</v>
      </c>
      <c r="F111" s="49" t="s">
        <v>19</v>
      </c>
      <c r="G111" s="50" t="s">
        <v>76</v>
      </c>
      <c r="H111" s="50" t="s">
        <v>42</v>
      </c>
      <c r="I111" s="49"/>
      <c r="J111" s="49"/>
      <c r="K111" s="49">
        <v>7.85</v>
      </c>
      <c r="L111" s="5">
        <f t="shared" si="4"/>
        <v>-9.4166666666666661</v>
      </c>
      <c r="M111" s="6"/>
      <c r="N111" s="6"/>
      <c r="O111" s="18">
        <f t="shared" si="5"/>
        <v>9.4166666666666661</v>
      </c>
      <c r="P111" s="19" t="str">
        <f>IF($H111&gt;0,INDEX('Phạt đi muộn về sớm'!$M$7:$N$11,MATCH(O111,'Phạt đi muộn về sớm'!$M$7:$M$11,1),2), "Quên chấm công")</f>
        <v>Trên 30p</v>
      </c>
      <c r="Q111" s="15"/>
      <c r="R111" s="22">
        <f t="shared" si="6"/>
        <v>0</v>
      </c>
      <c r="S111" s="22" t="str">
        <f t="shared" si="7"/>
        <v/>
      </c>
      <c r="T111" s="23"/>
    </row>
    <row r="112" spans="1:20">
      <c r="A112" s="48">
        <v>45087</v>
      </c>
      <c r="B112" s="49" t="s">
        <v>23</v>
      </c>
      <c r="C112" s="49" t="s">
        <v>165</v>
      </c>
      <c r="D112" s="49" t="s">
        <v>166</v>
      </c>
      <c r="E112" s="49" t="s">
        <v>91</v>
      </c>
      <c r="F112" s="49" t="s">
        <v>19</v>
      </c>
      <c r="G112" s="50" t="s">
        <v>50</v>
      </c>
      <c r="H112" s="50" t="s">
        <v>29</v>
      </c>
      <c r="I112" s="49"/>
      <c r="J112" s="49"/>
      <c r="K112" s="49">
        <v>13.1</v>
      </c>
      <c r="L112" s="5">
        <f t="shared" si="4"/>
        <v>-8.9166666666666661</v>
      </c>
      <c r="M112" s="6"/>
      <c r="N112" s="6"/>
      <c r="O112" s="18">
        <f t="shared" si="5"/>
        <v>8.9166666666666661</v>
      </c>
      <c r="P112" s="19" t="str">
        <f>IF($H112&gt;0,INDEX('Phạt đi muộn về sớm'!$M$7:$N$11,MATCH(O112,'Phạt đi muộn về sớm'!$M$7:$M$11,1),2), "Quên chấm công")</f>
        <v>Trên 30p</v>
      </c>
      <c r="Q112" s="15"/>
      <c r="R112" s="22">
        <f t="shared" si="6"/>
        <v>0</v>
      </c>
      <c r="S112" s="22" t="str">
        <f t="shared" si="7"/>
        <v/>
      </c>
      <c r="T112" s="23"/>
    </row>
    <row r="113" spans="1:20">
      <c r="A113" s="48">
        <v>45088</v>
      </c>
      <c r="B113" s="49" t="s">
        <v>27</v>
      </c>
      <c r="C113" s="49" t="s">
        <v>165</v>
      </c>
      <c r="D113" s="49" t="s">
        <v>166</v>
      </c>
      <c r="E113" s="49" t="s">
        <v>91</v>
      </c>
      <c r="F113" s="49" t="s">
        <v>19</v>
      </c>
      <c r="G113" s="50" t="s">
        <v>37</v>
      </c>
      <c r="H113" s="50" t="s">
        <v>48</v>
      </c>
      <c r="I113" s="49"/>
      <c r="J113" s="49"/>
      <c r="K113" s="49">
        <v>8.3800000000000008</v>
      </c>
      <c r="L113" s="5">
        <f t="shared" si="4"/>
        <v>-8.8833333333333329</v>
      </c>
      <c r="M113" s="6"/>
      <c r="N113" s="6"/>
      <c r="O113" s="18">
        <f t="shared" si="5"/>
        <v>8.8833333333333329</v>
      </c>
      <c r="P113" s="19" t="str">
        <f>IF($H113&gt;0,INDEX('Phạt đi muộn về sớm'!$M$7:$N$11,MATCH(O113,'Phạt đi muộn về sớm'!$M$7:$M$11,1),2), "Quên chấm công")</f>
        <v>Trên 30p</v>
      </c>
      <c r="Q113" s="15"/>
      <c r="R113" s="22">
        <f t="shared" si="6"/>
        <v>0</v>
      </c>
      <c r="S113" s="22" t="str">
        <f t="shared" si="7"/>
        <v/>
      </c>
      <c r="T113" s="23"/>
    </row>
    <row r="114" spans="1:20">
      <c r="A114" s="48">
        <v>45090</v>
      </c>
      <c r="B114" s="49" t="s">
        <v>25</v>
      </c>
      <c r="C114" s="49" t="s">
        <v>165</v>
      </c>
      <c r="D114" s="49" t="s">
        <v>166</v>
      </c>
      <c r="E114" s="49" t="s">
        <v>91</v>
      </c>
      <c r="F114" s="49" t="s">
        <v>19</v>
      </c>
      <c r="G114" s="50" t="s">
        <v>168</v>
      </c>
      <c r="H114" s="50" t="s">
        <v>98</v>
      </c>
      <c r="I114" s="49"/>
      <c r="J114" s="49"/>
      <c r="K114" s="49">
        <v>5.32</v>
      </c>
      <c r="L114" s="5">
        <f t="shared" si="4"/>
        <v>-16.899999999999999</v>
      </c>
      <c r="M114" s="6"/>
      <c r="N114" s="6"/>
      <c r="O114" s="18">
        <f t="shared" si="5"/>
        <v>16.899999999999999</v>
      </c>
      <c r="P114" s="19" t="str">
        <f>IF($H114&gt;0,INDEX('Phạt đi muộn về sớm'!$M$7:$N$11,MATCH(O114,'Phạt đi muộn về sớm'!$M$7:$M$11,1),2), "Quên chấm công")</f>
        <v>Trên 30p</v>
      </c>
      <c r="Q114" s="15"/>
      <c r="R114" s="22">
        <f t="shared" si="6"/>
        <v>0</v>
      </c>
      <c r="S114" s="22" t="str">
        <f t="shared" si="7"/>
        <v/>
      </c>
      <c r="T114" s="23"/>
    </row>
    <row r="115" spans="1:20">
      <c r="A115" s="48">
        <v>45091</v>
      </c>
      <c r="B115" s="49" t="s">
        <v>18</v>
      </c>
      <c r="C115" s="49" t="s">
        <v>165</v>
      </c>
      <c r="D115" s="49" t="s">
        <v>166</v>
      </c>
      <c r="E115" s="49" t="s">
        <v>91</v>
      </c>
      <c r="F115" s="49" t="s">
        <v>19</v>
      </c>
      <c r="G115" s="50" t="s">
        <v>35</v>
      </c>
      <c r="H115" s="50" t="s">
        <v>42</v>
      </c>
      <c r="I115" s="49"/>
      <c r="J115" s="49"/>
      <c r="K115" s="49">
        <v>7.93</v>
      </c>
      <c r="L115" s="5">
        <f t="shared" si="4"/>
        <v>-9.35</v>
      </c>
      <c r="M115" s="6"/>
      <c r="N115" s="6"/>
      <c r="O115" s="18">
        <f t="shared" si="5"/>
        <v>9.35</v>
      </c>
      <c r="P115" s="19" t="str">
        <f>IF($H115&gt;0,INDEX('Phạt đi muộn về sớm'!$M$7:$N$11,MATCH(O115,'Phạt đi muộn về sớm'!$M$7:$M$11,1),2), "Quên chấm công")</f>
        <v>Trên 30p</v>
      </c>
      <c r="Q115" s="15"/>
      <c r="R115" s="22">
        <f t="shared" si="6"/>
        <v>0</v>
      </c>
      <c r="S115" s="22" t="str">
        <f t="shared" si="7"/>
        <v/>
      </c>
      <c r="T115" s="23"/>
    </row>
    <row r="116" spans="1:20">
      <c r="A116" s="48">
        <v>45092</v>
      </c>
      <c r="B116" s="49" t="s">
        <v>21</v>
      </c>
      <c r="C116" s="49" t="s">
        <v>165</v>
      </c>
      <c r="D116" s="49" t="s">
        <v>166</v>
      </c>
      <c r="E116" s="49" t="s">
        <v>91</v>
      </c>
      <c r="F116" s="49" t="s">
        <v>19</v>
      </c>
      <c r="G116" s="50" t="s">
        <v>80</v>
      </c>
      <c r="H116" s="50" t="s">
        <v>42</v>
      </c>
      <c r="I116" s="49"/>
      <c r="J116" s="49"/>
      <c r="K116" s="49">
        <v>7.92</v>
      </c>
      <c r="L116" s="5">
        <f t="shared" si="4"/>
        <v>-9.3666666666666671</v>
      </c>
      <c r="M116" s="6"/>
      <c r="N116" s="6"/>
      <c r="O116" s="18">
        <f t="shared" si="5"/>
        <v>9.3666666666666671</v>
      </c>
      <c r="P116" s="19" t="str">
        <f>IF($H116&gt;0,INDEX('Phạt đi muộn về sớm'!$M$7:$N$11,MATCH(O116,'Phạt đi muộn về sớm'!$M$7:$M$11,1),2), "Quên chấm công")</f>
        <v>Trên 30p</v>
      </c>
      <c r="Q116" s="15"/>
      <c r="R116" s="22">
        <f t="shared" si="6"/>
        <v>0</v>
      </c>
      <c r="S116" s="22" t="str">
        <f t="shared" si="7"/>
        <v/>
      </c>
      <c r="T116" s="23"/>
    </row>
    <row r="117" spans="1:20">
      <c r="A117" s="48">
        <v>45094</v>
      </c>
      <c r="B117" s="49" t="s">
        <v>23</v>
      </c>
      <c r="C117" s="49" t="s">
        <v>165</v>
      </c>
      <c r="D117" s="49" t="s">
        <v>166</v>
      </c>
      <c r="E117" s="49" t="s">
        <v>91</v>
      </c>
      <c r="F117" s="49" t="s">
        <v>19</v>
      </c>
      <c r="G117" s="50" t="s">
        <v>106</v>
      </c>
      <c r="H117" s="50" t="s">
        <v>45</v>
      </c>
      <c r="I117" s="49"/>
      <c r="J117" s="49"/>
      <c r="K117" s="49">
        <v>13.23</v>
      </c>
      <c r="L117" s="5">
        <f t="shared" si="4"/>
        <v>-8.75</v>
      </c>
      <c r="M117" s="6"/>
      <c r="N117" s="6"/>
      <c r="O117" s="18">
        <f t="shared" si="5"/>
        <v>8.75</v>
      </c>
      <c r="P117" s="19" t="str">
        <f>IF($H117&gt;0,INDEX('Phạt đi muộn về sớm'!$M$7:$N$11,MATCH(O117,'Phạt đi muộn về sớm'!$M$7:$M$11,1),2), "Quên chấm công")</f>
        <v>Trên 30p</v>
      </c>
      <c r="Q117" s="15"/>
      <c r="R117" s="22">
        <f t="shared" si="6"/>
        <v>0</v>
      </c>
      <c r="S117" s="22" t="str">
        <f t="shared" si="7"/>
        <v/>
      </c>
      <c r="T117" s="23"/>
    </row>
    <row r="118" spans="1:20">
      <c r="A118" s="48">
        <v>45095</v>
      </c>
      <c r="B118" s="49" t="s">
        <v>27</v>
      </c>
      <c r="C118" s="49" t="s">
        <v>165</v>
      </c>
      <c r="D118" s="49" t="s">
        <v>166</v>
      </c>
      <c r="E118" s="49" t="s">
        <v>91</v>
      </c>
      <c r="F118" s="49" t="s">
        <v>19</v>
      </c>
      <c r="G118" s="50" t="s">
        <v>51</v>
      </c>
      <c r="H118" s="50" t="s">
        <v>169</v>
      </c>
      <c r="I118" s="49"/>
      <c r="J118" s="49"/>
      <c r="K118" s="49">
        <v>11.13</v>
      </c>
      <c r="L118" s="5">
        <f t="shared" si="4"/>
        <v>-8.9</v>
      </c>
      <c r="M118" s="6"/>
      <c r="N118" s="6"/>
      <c r="O118" s="18">
        <f t="shared" si="5"/>
        <v>8.9</v>
      </c>
      <c r="P118" s="19" t="str">
        <f>IF($H118&gt;0,INDEX('Phạt đi muộn về sớm'!$M$7:$N$11,MATCH(O118,'Phạt đi muộn về sớm'!$M$7:$M$11,1),2), "Quên chấm công")</f>
        <v>Trên 30p</v>
      </c>
      <c r="Q118" s="15"/>
      <c r="R118" s="22">
        <f t="shared" si="6"/>
        <v>0</v>
      </c>
      <c r="S118" s="22" t="str">
        <f t="shared" si="7"/>
        <v/>
      </c>
      <c r="T118" s="23"/>
    </row>
    <row r="119" spans="1:20">
      <c r="A119" s="48">
        <v>45096</v>
      </c>
      <c r="B119" s="49" t="s">
        <v>24</v>
      </c>
      <c r="C119" s="49" t="s">
        <v>165</v>
      </c>
      <c r="D119" s="49" t="s">
        <v>166</v>
      </c>
      <c r="E119" s="49" t="s">
        <v>91</v>
      </c>
      <c r="F119" s="49" t="s">
        <v>19</v>
      </c>
      <c r="G119" s="50" t="s">
        <v>170</v>
      </c>
      <c r="H119" s="50" t="s">
        <v>171</v>
      </c>
      <c r="I119" s="49"/>
      <c r="J119" s="49"/>
      <c r="K119" s="49">
        <v>8.92</v>
      </c>
      <c r="L119" s="5">
        <f t="shared" si="4"/>
        <v>-8.5</v>
      </c>
      <c r="M119" s="6"/>
      <c r="N119" s="6"/>
      <c r="O119" s="18">
        <f t="shared" si="5"/>
        <v>8.5</v>
      </c>
      <c r="P119" s="19" t="str">
        <f>IF($H119&gt;0,INDEX('Phạt đi muộn về sớm'!$M$7:$N$11,MATCH(O119,'Phạt đi muộn về sớm'!$M$7:$M$11,1),2), "Quên chấm công")</f>
        <v>Trên 30p</v>
      </c>
      <c r="Q119" s="15"/>
      <c r="R119" s="22">
        <f t="shared" si="6"/>
        <v>0</v>
      </c>
      <c r="S119" s="22" t="str">
        <f t="shared" si="7"/>
        <v/>
      </c>
      <c r="T119" s="23"/>
    </row>
    <row r="120" spans="1:20">
      <c r="A120" s="48">
        <v>45097</v>
      </c>
      <c r="B120" s="49" t="s">
        <v>25</v>
      </c>
      <c r="C120" s="49" t="s">
        <v>165</v>
      </c>
      <c r="D120" s="49" t="s">
        <v>166</v>
      </c>
      <c r="E120" s="49" t="s">
        <v>91</v>
      </c>
      <c r="F120" s="49" t="s">
        <v>19</v>
      </c>
      <c r="G120" s="50" t="s">
        <v>145</v>
      </c>
      <c r="H120" s="50" t="s">
        <v>99</v>
      </c>
      <c r="I120" s="49"/>
      <c r="J120" s="49"/>
      <c r="K120" s="49">
        <v>13.18</v>
      </c>
      <c r="L120" s="5">
        <f t="shared" si="4"/>
        <v>-9.0166666666666675</v>
      </c>
      <c r="M120" s="6"/>
      <c r="N120" s="6"/>
      <c r="O120" s="18">
        <f t="shared" si="5"/>
        <v>9.0166666666666675</v>
      </c>
      <c r="P120" s="19" t="str">
        <f>IF($H120&gt;0,INDEX('Phạt đi muộn về sớm'!$M$7:$N$11,MATCH(O120,'Phạt đi muộn về sớm'!$M$7:$M$11,1),2), "Quên chấm công")</f>
        <v>Trên 30p</v>
      </c>
      <c r="Q120" s="15"/>
      <c r="R120" s="22">
        <f t="shared" si="6"/>
        <v>0</v>
      </c>
      <c r="S120" s="22" t="str">
        <f t="shared" si="7"/>
        <v/>
      </c>
      <c r="T120" s="23"/>
    </row>
    <row r="121" spans="1:20">
      <c r="A121" s="48">
        <v>45098</v>
      </c>
      <c r="B121" s="49" t="s">
        <v>18</v>
      </c>
      <c r="C121" s="49" t="s">
        <v>165</v>
      </c>
      <c r="D121" s="49" t="s">
        <v>166</v>
      </c>
      <c r="E121" s="49" t="s">
        <v>91</v>
      </c>
      <c r="F121" s="49" t="s">
        <v>19</v>
      </c>
      <c r="G121" s="50" t="s">
        <v>110</v>
      </c>
      <c r="H121" s="50" t="s">
        <v>29</v>
      </c>
      <c r="I121" s="49"/>
      <c r="J121" s="49"/>
      <c r="K121" s="49">
        <v>5.17</v>
      </c>
      <c r="L121" s="5">
        <f t="shared" si="4"/>
        <v>-16.833333333333332</v>
      </c>
      <c r="M121" s="6"/>
      <c r="N121" s="6"/>
      <c r="O121" s="18">
        <f t="shared" si="5"/>
        <v>16.833333333333332</v>
      </c>
      <c r="P121" s="19" t="str">
        <f>IF($H121&gt;0,INDEX('Phạt đi muộn về sớm'!$M$7:$N$11,MATCH(O121,'Phạt đi muộn về sớm'!$M$7:$M$11,1),2), "Quên chấm công")</f>
        <v>Trên 30p</v>
      </c>
      <c r="Q121" s="15"/>
      <c r="R121" s="22">
        <f t="shared" si="6"/>
        <v>0</v>
      </c>
      <c r="S121" s="22" t="str">
        <f t="shared" si="7"/>
        <v/>
      </c>
      <c r="T121" s="23"/>
    </row>
    <row r="122" spans="1:20">
      <c r="A122" s="48">
        <v>45099</v>
      </c>
      <c r="B122" s="49" t="s">
        <v>21</v>
      </c>
      <c r="C122" s="49" t="s">
        <v>165</v>
      </c>
      <c r="D122" s="49" t="s">
        <v>166</v>
      </c>
      <c r="E122" s="49" t="s">
        <v>91</v>
      </c>
      <c r="F122" s="49" t="s">
        <v>19</v>
      </c>
      <c r="G122" s="50" t="s">
        <v>50</v>
      </c>
      <c r="H122" s="50" t="s">
        <v>45</v>
      </c>
      <c r="I122" s="49"/>
      <c r="J122" s="49"/>
      <c r="K122" s="49">
        <v>13.08</v>
      </c>
      <c r="L122" s="5">
        <f t="shared" si="4"/>
        <v>-8.9166666666666661</v>
      </c>
      <c r="M122" s="6"/>
      <c r="N122" s="6"/>
      <c r="O122" s="18">
        <f t="shared" si="5"/>
        <v>8.9166666666666661</v>
      </c>
      <c r="P122" s="19" t="str">
        <f>IF($H122&gt;0,INDEX('Phạt đi muộn về sớm'!$M$7:$N$11,MATCH(O122,'Phạt đi muộn về sớm'!$M$7:$M$11,1),2), "Quên chấm công")</f>
        <v>Trên 30p</v>
      </c>
      <c r="Q122" s="15"/>
      <c r="R122" s="22">
        <f t="shared" si="6"/>
        <v>0</v>
      </c>
      <c r="S122" s="22" t="str">
        <f t="shared" si="7"/>
        <v/>
      </c>
      <c r="T122" s="23"/>
    </row>
    <row r="123" spans="1:20">
      <c r="A123" s="48">
        <v>45101</v>
      </c>
      <c r="B123" s="49" t="s">
        <v>23</v>
      </c>
      <c r="C123" s="49" t="s">
        <v>165</v>
      </c>
      <c r="D123" s="49" t="s">
        <v>166</v>
      </c>
      <c r="E123" s="49" t="s">
        <v>91</v>
      </c>
      <c r="F123" s="49" t="s">
        <v>19</v>
      </c>
      <c r="G123" s="50" t="s">
        <v>172</v>
      </c>
      <c r="H123" s="50" t="s">
        <v>29</v>
      </c>
      <c r="I123" s="49"/>
      <c r="J123" s="49"/>
      <c r="K123" s="49">
        <v>13.53</v>
      </c>
      <c r="L123" s="5">
        <f t="shared" si="4"/>
        <v>-8.4833333333333325</v>
      </c>
      <c r="M123" s="6"/>
      <c r="N123" s="6"/>
      <c r="O123" s="18">
        <f t="shared" si="5"/>
        <v>8.4833333333333325</v>
      </c>
      <c r="P123" s="19" t="str">
        <f>IF($H123&gt;0,INDEX('Phạt đi muộn về sớm'!$M$7:$N$11,MATCH(O123,'Phạt đi muộn về sớm'!$M$7:$M$11,1),2), "Quên chấm công")</f>
        <v>Trên 30p</v>
      </c>
      <c r="Q123" s="15"/>
      <c r="R123" s="22">
        <f t="shared" si="6"/>
        <v>0</v>
      </c>
      <c r="S123" s="22" t="str">
        <f t="shared" si="7"/>
        <v/>
      </c>
      <c r="T123" s="23"/>
    </row>
    <row r="124" spans="1:20">
      <c r="A124" s="48">
        <v>45102</v>
      </c>
      <c r="B124" s="49" t="s">
        <v>27</v>
      </c>
      <c r="C124" s="49" t="s">
        <v>165</v>
      </c>
      <c r="D124" s="49" t="s">
        <v>166</v>
      </c>
      <c r="E124" s="49" t="s">
        <v>91</v>
      </c>
      <c r="F124" s="49" t="s">
        <v>19</v>
      </c>
      <c r="G124" s="50" t="s">
        <v>172</v>
      </c>
      <c r="H124" s="50" t="s">
        <v>173</v>
      </c>
      <c r="I124" s="49"/>
      <c r="J124" s="49"/>
      <c r="K124" s="49">
        <v>7.85</v>
      </c>
      <c r="L124" s="5">
        <f t="shared" si="4"/>
        <v>-8.4833333333333325</v>
      </c>
      <c r="M124" s="6"/>
      <c r="N124" s="6"/>
      <c r="O124" s="18">
        <f t="shared" si="5"/>
        <v>8.4833333333333325</v>
      </c>
      <c r="P124" s="19" t="str">
        <f>IF($H124&gt;0,INDEX('Phạt đi muộn về sớm'!$M$7:$N$11,MATCH(O124,'Phạt đi muộn về sớm'!$M$7:$M$11,1),2), "Quên chấm công")</f>
        <v>Trên 30p</v>
      </c>
      <c r="Q124" s="15"/>
      <c r="R124" s="22">
        <f t="shared" si="6"/>
        <v>0</v>
      </c>
      <c r="S124" s="22" t="str">
        <f t="shared" si="7"/>
        <v/>
      </c>
      <c r="T124" s="23"/>
    </row>
    <row r="125" spans="1:20">
      <c r="A125" s="48">
        <v>45103</v>
      </c>
      <c r="B125" s="49" t="s">
        <v>24</v>
      </c>
      <c r="C125" s="49" t="s">
        <v>165</v>
      </c>
      <c r="D125" s="49" t="s">
        <v>166</v>
      </c>
      <c r="E125" s="49" t="s">
        <v>91</v>
      </c>
      <c r="F125" s="49" t="s">
        <v>19</v>
      </c>
      <c r="G125" s="50" t="s">
        <v>142</v>
      </c>
      <c r="H125" s="50" t="s">
        <v>53</v>
      </c>
      <c r="I125" s="49"/>
      <c r="J125" s="49"/>
      <c r="K125" s="49">
        <v>8.82</v>
      </c>
      <c r="L125" s="5">
        <f t="shared" si="4"/>
        <v>-8.4666666666666668</v>
      </c>
      <c r="M125" s="6"/>
      <c r="N125" s="6"/>
      <c r="O125" s="18">
        <f t="shared" si="5"/>
        <v>8.4666666666666668</v>
      </c>
      <c r="P125" s="19" t="str">
        <f>IF($H125&gt;0,INDEX('Phạt đi muộn về sớm'!$M$7:$N$11,MATCH(O125,'Phạt đi muộn về sớm'!$M$7:$M$11,1),2), "Quên chấm công")</f>
        <v>Trên 30p</v>
      </c>
      <c r="Q125" s="15"/>
      <c r="R125" s="22">
        <f t="shared" si="6"/>
        <v>0</v>
      </c>
      <c r="S125" s="22" t="str">
        <f t="shared" si="7"/>
        <v/>
      </c>
      <c r="T125" s="23"/>
    </row>
    <row r="126" spans="1:20">
      <c r="A126" s="48">
        <v>45105</v>
      </c>
      <c r="B126" s="49" t="s">
        <v>18</v>
      </c>
      <c r="C126" s="49" t="s">
        <v>165</v>
      </c>
      <c r="D126" s="49" t="s">
        <v>166</v>
      </c>
      <c r="E126" s="49" t="s">
        <v>91</v>
      </c>
      <c r="F126" s="49" t="s">
        <v>19</v>
      </c>
      <c r="G126" s="50" t="s">
        <v>168</v>
      </c>
      <c r="H126" s="50" t="s">
        <v>29</v>
      </c>
      <c r="I126" s="49"/>
      <c r="J126" s="49"/>
      <c r="K126" s="49">
        <v>5.12</v>
      </c>
      <c r="L126" s="5">
        <f t="shared" si="4"/>
        <v>-16.899999999999999</v>
      </c>
      <c r="M126" s="6"/>
      <c r="N126" s="6"/>
      <c r="O126" s="18">
        <f t="shared" si="5"/>
        <v>16.899999999999999</v>
      </c>
      <c r="P126" s="19" t="str">
        <f>IF($H126&gt;0,INDEX('Phạt đi muộn về sớm'!$M$7:$N$11,MATCH(O126,'Phạt đi muộn về sớm'!$M$7:$M$11,1),2), "Quên chấm công")</f>
        <v>Trên 30p</v>
      </c>
      <c r="Q126" s="15"/>
      <c r="R126" s="22">
        <f t="shared" si="6"/>
        <v>0</v>
      </c>
      <c r="S126" s="22" t="str">
        <f t="shared" si="7"/>
        <v/>
      </c>
      <c r="T126" s="23"/>
    </row>
    <row r="127" spans="1:20">
      <c r="A127" s="48">
        <v>45106</v>
      </c>
      <c r="B127" s="49" t="s">
        <v>21</v>
      </c>
      <c r="C127" s="49" t="s">
        <v>165</v>
      </c>
      <c r="D127" s="49" t="s">
        <v>166</v>
      </c>
      <c r="E127" s="49" t="s">
        <v>91</v>
      </c>
      <c r="F127" s="49" t="s">
        <v>19</v>
      </c>
      <c r="G127" s="50" t="s">
        <v>138</v>
      </c>
      <c r="H127" s="50" t="s">
        <v>42</v>
      </c>
      <c r="I127" s="49"/>
      <c r="J127" s="49"/>
      <c r="K127" s="49">
        <v>8.2799999999999994</v>
      </c>
      <c r="L127" s="5">
        <f t="shared" si="4"/>
        <v>-8.9833333333333325</v>
      </c>
      <c r="M127" s="6"/>
      <c r="N127" s="6"/>
      <c r="O127" s="18">
        <f t="shared" si="5"/>
        <v>8.9833333333333325</v>
      </c>
      <c r="P127" s="19" t="str">
        <f>IF($H127&gt;0,INDEX('Phạt đi muộn về sớm'!$M$7:$N$11,MATCH(O127,'Phạt đi muộn về sớm'!$M$7:$M$11,1),2), "Quên chấm công")</f>
        <v>Trên 30p</v>
      </c>
      <c r="Q127" s="15"/>
      <c r="R127" s="22">
        <f t="shared" si="6"/>
        <v>0</v>
      </c>
      <c r="S127" s="22" t="str">
        <f t="shared" si="7"/>
        <v/>
      </c>
      <c r="T127" s="23"/>
    </row>
    <row r="128" spans="1:20">
      <c r="A128" s="48">
        <v>45078</v>
      </c>
      <c r="B128" s="49" t="s">
        <v>21</v>
      </c>
      <c r="C128" s="49" t="s">
        <v>97</v>
      </c>
      <c r="D128" s="49" t="s">
        <v>75</v>
      </c>
      <c r="E128" s="49" t="s">
        <v>91</v>
      </c>
      <c r="F128" s="49" t="s">
        <v>19</v>
      </c>
      <c r="G128" s="50" t="s">
        <v>40</v>
      </c>
      <c r="H128" s="50" t="s">
        <v>94</v>
      </c>
      <c r="I128" s="49"/>
      <c r="J128" s="49"/>
      <c r="K128" s="49">
        <v>7.93</v>
      </c>
      <c r="L128" s="5">
        <f t="shared" si="4"/>
        <v>-9.4333333333333336</v>
      </c>
      <c r="M128" s="6"/>
      <c r="N128" s="6"/>
      <c r="O128" s="18">
        <f t="shared" si="5"/>
        <v>9.4333333333333336</v>
      </c>
      <c r="P128" s="19" t="str">
        <f>IF($H128&gt;0,INDEX('Phạt đi muộn về sớm'!$M$7:$N$11,MATCH(O128,'Phạt đi muộn về sớm'!$M$7:$M$11,1),2), "Quên chấm công")</f>
        <v>Trên 30p</v>
      </c>
      <c r="Q128" s="15"/>
      <c r="R128" s="22">
        <f t="shared" si="6"/>
        <v>0</v>
      </c>
      <c r="S128" s="22" t="str">
        <f t="shared" si="7"/>
        <v/>
      </c>
      <c r="T128" s="23"/>
    </row>
    <row r="129" spans="1:20">
      <c r="A129" s="48">
        <v>45079</v>
      </c>
      <c r="B129" s="49" t="s">
        <v>22</v>
      </c>
      <c r="C129" s="49" t="s">
        <v>97</v>
      </c>
      <c r="D129" s="49" t="s">
        <v>75</v>
      </c>
      <c r="E129" s="49" t="s">
        <v>91</v>
      </c>
      <c r="F129" s="49" t="s">
        <v>19</v>
      </c>
      <c r="G129" s="50" t="s">
        <v>28</v>
      </c>
      <c r="H129" s="50" t="s">
        <v>41</v>
      </c>
      <c r="I129" s="49"/>
      <c r="J129" s="49"/>
      <c r="K129" s="49">
        <v>8.35</v>
      </c>
      <c r="L129" s="5">
        <f t="shared" si="4"/>
        <v>-8.9499999999999993</v>
      </c>
      <c r="M129" s="6"/>
      <c r="N129" s="6"/>
      <c r="O129" s="18">
        <f t="shared" si="5"/>
        <v>8.9499999999999993</v>
      </c>
      <c r="P129" s="19" t="str">
        <f>IF($H129&gt;0,INDEX('Phạt đi muộn về sớm'!$M$7:$N$11,MATCH(O129,'Phạt đi muộn về sớm'!$M$7:$M$11,1),2), "Quên chấm công")</f>
        <v>Trên 30p</v>
      </c>
      <c r="Q129" s="15"/>
      <c r="R129" s="22">
        <f t="shared" si="6"/>
        <v>0</v>
      </c>
      <c r="S129" s="22" t="str">
        <f t="shared" si="7"/>
        <v/>
      </c>
      <c r="T129" s="23"/>
    </row>
    <row r="130" spans="1:20">
      <c r="A130" s="48">
        <v>45080</v>
      </c>
      <c r="B130" s="49" t="s">
        <v>23</v>
      </c>
      <c r="C130" s="49" t="s">
        <v>97</v>
      </c>
      <c r="D130" s="49" t="s">
        <v>75</v>
      </c>
      <c r="E130" s="49" t="s">
        <v>91</v>
      </c>
      <c r="F130" s="49" t="s">
        <v>19</v>
      </c>
      <c r="G130" s="50" t="s">
        <v>100</v>
      </c>
      <c r="H130" s="50" t="s">
        <v>101</v>
      </c>
      <c r="I130" s="49"/>
      <c r="J130" s="49"/>
      <c r="K130" s="49">
        <v>8.4700000000000006</v>
      </c>
      <c r="L130" s="5">
        <f t="shared" si="4"/>
        <v>-9</v>
      </c>
      <c r="M130" s="6"/>
      <c r="N130" s="6"/>
      <c r="O130" s="18">
        <f t="shared" si="5"/>
        <v>9</v>
      </c>
      <c r="P130" s="19" t="str">
        <f>IF($H130&gt;0,INDEX('Phạt đi muộn về sớm'!$M$7:$N$11,MATCH(O130,'Phạt đi muộn về sớm'!$M$7:$M$11,1),2), "Quên chấm công")</f>
        <v>Trên 30p</v>
      </c>
      <c r="Q130" s="15"/>
      <c r="R130" s="22">
        <f t="shared" si="6"/>
        <v>0</v>
      </c>
      <c r="S130" s="22" t="str">
        <f t="shared" si="7"/>
        <v/>
      </c>
      <c r="T130" s="23"/>
    </row>
    <row r="131" spans="1:20">
      <c r="A131" s="48">
        <v>45081</v>
      </c>
      <c r="B131" s="49" t="s">
        <v>27</v>
      </c>
      <c r="C131" s="49" t="s">
        <v>97</v>
      </c>
      <c r="D131" s="49" t="s">
        <v>75</v>
      </c>
      <c r="E131" s="49" t="s">
        <v>91</v>
      </c>
      <c r="F131" s="49" t="s">
        <v>19</v>
      </c>
      <c r="G131" s="50" t="s">
        <v>174</v>
      </c>
      <c r="H131" s="50" t="s">
        <v>49</v>
      </c>
      <c r="I131" s="49"/>
      <c r="J131" s="49"/>
      <c r="K131" s="49">
        <v>8.67</v>
      </c>
      <c r="L131" s="5">
        <f t="shared" si="4"/>
        <v>-8.6666666666666661</v>
      </c>
      <c r="M131" s="6"/>
      <c r="N131" s="6"/>
      <c r="O131" s="18">
        <f t="shared" si="5"/>
        <v>8.6666666666666661</v>
      </c>
      <c r="P131" s="19" t="str">
        <f>IF($H131&gt;0,INDEX('Phạt đi muộn về sớm'!$M$7:$N$11,MATCH(O131,'Phạt đi muộn về sớm'!$M$7:$M$11,1),2), "Quên chấm công")</f>
        <v>Trên 30p</v>
      </c>
      <c r="Q131" s="15"/>
      <c r="R131" s="22">
        <f t="shared" si="6"/>
        <v>0</v>
      </c>
      <c r="S131" s="22" t="str">
        <f t="shared" si="7"/>
        <v/>
      </c>
      <c r="T131" s="23"/>
    </row>
    <row r="132" spans="1:20">
      <c r="A132" s="48">
        <v>45082</v>
      </c>
      <c r="B132" s="49" t="s">
        <v>24</v>
      </c>
      <c r="C132" s="49" t="s">
        <v>97</v>
      </c>
      <c r="D132" s="49" t="s">
        <v>75</v>
      </c>
      <c r="E132" s="49" t="s">
        <v>91</v>
      </c>
      <c r="F132" s="49" t="s">
        <v>19</v>
      </c>
      <c r="G132" s="50" t="s">
        <v>52</v>
      </c>
      <c r="H132" s="50" t="s">
        <v>42</v>
      </c>
      <c r="I132" s="49"/>
      <c r="J132" s="49"/>
      <c r="K132" s="49">
        <v>8.32</v>
      </c>
      <c r="L132" s="5">
        <f t="shared" si="4"/>
        <v>-8.9666666666666668</v>
      </c>
      <c r="M132" s="6"/>
      <c r="N132" s="6"/>
      <c r="O132" s="18">
        <f t="shared" si="5"/>
        <v>8.9666666666666668</v>
      </c>
      <c r="P132" s="19" t="str">
        <f>IF($H132&gt;0,INDEX('Phạt đi muộn về sớm'!$M$7:$N$11,MATCH(O132,'Phạt đi muộn về sớm'!$M$7:$M$11,1),2), "Quên chấm công")</f>
        <v>Trên 30p</v>
      </c>
      <c r="Q132" s="15"/>
      <c r="R132" s="22">
        <f t="shared" si="6"/>
        <v>0</v>
      </c>
      <c r="S132" s="22" t="str">
        <f t="shared" si="7"/>
        <v/>
      </c>
      <c r="T132" s="23"/>
    </row>
    <row r="133" spans="1:20">
      <c r="A133" s="48">
        <v>45083</v>
      </c>
      <c r="B133" s="49" t="s">
        <v>25</v>
      </c>
      <c r="C133" s="49" t="s">
        <v>97</v>
      </c>
      <c r="D133" s="49" t="s">
        <v>75</v>
      </c>
      <c r="E133" s="49" t="s">
        <v>91</v>
      </c>
      <c r="F133" s="49" t="s">
        <v>19</v>
      </c>
      <c r="G133" s="50" t="s">
        <v>111</v>
      </c>
      <c r="H133" s="50" t="s">
        <v>48</v>
      </c>
      <c r="I133" s="49"/>
      <c r="J133" s="49"/>
      <c r="K133" s="49">
        <v>7.97</v>
      </c>
      <c r="L133" s="5">
        <f t="shared" ref="L133:L152" si="8">HOUR(N133-M133)+MINUTE(N133-M133)/60-O133-R133</f>
        <v>-9.2833333333333332</v>
      </c>
      <c r="M133" s="6"/>
      <c r="N133" s="6"/>
      <c r="O133" s="18">
        <f t="shared" ref="O133:O152" si="9">IF(G133-M133&gt;0,HOUR(G133 - M133)+MINUTE(G133 - M133)/60,0)</f>
        <v>9.2833333333333332</v>
      </c>
      <c r="P133" s="19" t="str">
        <f>IF($H133&gt;0,INDEX('Phạt đi muộn về sớm'!$M$7:$N$11,MATCH(O133,'Phạt đi muộn về sớm'!$M$7:$M$11,1),2), "Quên chấm công")</f>
        <v>Trên 30p</v>
      </c>
      <c r="Q133" s="15"/>
      <c r="R133" s="22">
        <f t="shared" ref="R133:R152" si="10">IF(N133-H133&gt;0,HOUR(N133-H133)+MINUTE(N133-H133)/60,0)</f>
        <v>0</v>
      </c>
      <c r="S133" s="22" t="str">
        <f t="shared" ref="S133:S152" si="11">IF($H133&gt;0,IF(R133&gt;0,IF(R133&gt;0.5,"Trên 30p", "Dưới 30p"),""), "Quên chấm công")</f>
        <v/>
      </c>
      <c r="T133" s="23"/>
    </row>
    <row r="134" spans="1:20">
      <c r="A134" s="48">
        <v>45084</v>
      </c>
      <c r="B134" s="49" t="s">
        <v>18</v>
      </c>
      <c r="C134" s="49" t="s">
        <v>97</v>
      </c>
      <c r="D134" s="49" t="s">
        <v>75</v>
      </c>
      <c r="E134" s="49" t="s">
        <v>91</v>
      </c>
      <c r="F134" s="49" t="s">
        <v>19</v>
      </c>
      <c r="G134" s="50" t="s">
        <v>81</v>
      </c>
      <c r="H134" s="50" t="s">
        <v>79</v>
      </c>
      <c r="I134" s="50" t="s">
        <v>115</v>
      </c>
      <c r="J134" s="49"/>
      <c r="K134" s="49">
        <v>8.0500000000000007</v>
      </c>
      <c r="L134" s="5">
        <f t="shared" si="8"/>
        <v>-9.4</v>
      </c>
      <c r="M134" s="6"/>
      <c r="N134" s="6"/>
      <c r="O134" s="18">
        <f t="shared" si="9"/>
        <v>9.4</v>
      </c>
      <c r="P134" s="19" t="str">
        <f>IF($H134&gt;0,INDEX('Phạt đi muộn về sớm'!$M$7:$N$11,MATCH(O134,'Phạt đi muộn về sớm'!$M$7:$M$11,1),2), "Quên chấm công")</f>
        <v>Trên 30p</v>
      </c>
      <c r="Q134" s="15"/>
      <c r="R134" s="22">
        <f t="shared" si="10"/>
        <v>0</v>
      </c>
      <c r="S134" s="22" t="str">
        <f t="shared" si="11"/>
        <v/>
      </c>
      <c r="T134" s="23"/>
    </row>
    <row r="135" spans="1:20">
      <c r="A135" s="48">
        <v>45085</v>
      </c>
      <c r="B135" s="49" t="s">
        <v>21</v>
      </c>
      <c r="C135" s="49" t="s">
        <v>97</v>
      </c>
      <c r="D135" s="49" t="s">
        <v>75</v>
      </c>
      <c r="E135" s="49" t="s">
        <v>91</v>
      </c>
      <c r="F135" s="49" t="s">
        <v>19</v>
      </c>
      <c r="G135" s="50" t="s">
        <v>40</v>
      </c>
      <c r="H135" s="50" t="s">
        <v>175</v>
      </c>
      <c r="I135" s="49"/>
      <c r="J135" s="49"/>
      <c r="K135" s="49">
        <v>8.08</v>
      </c>
      <c r="L135" s="5">
        <f t="shared" si="8"/>
        <v>-9.4333333333333336</v>
      </c>
      <c r="M135" s="6"/>
      <c r="N135" s="6"/>
      <c r="O135" s="18">
        <f t="shared" si="9"/>
        <v>9.4333333333333336</v>
      </c>
      <c r="P135" s="19" t="str">
        <f>IF($H135&gt;0,INDEX('Phạt đi muộn về sớm'!$M$7:$N$11,MATCH(O135,'Phạt đi muộn về sớm'!$M$7:$M$11,1),2), "Quên chấm công")</f>
        <v>Trên 30p</v>
      </c>
      <c r="Q135" s="15"/>
      <c r="R135" s="22">
        <f t="shared" si="10"/>
        <v>0</v>
      </c>
      <c r="S135" s="22" t="str">
        <f t="shared" si="11"/>
        <v/>
      </c>
      <c r="T135" s="23"/>
    </row>
    <row r="136" spans="1:20">
      <c r="A136" s="48">
        <v>45087</v>
      </c>
      <c r="B136" s="49" t="s">
        <v>23</v>
      </c>
      <c r="C136" s="49" t="s">
        <v>97</v>
      </c>
      <c r="D136" s="49" t="s">
        <v>75</v>
      </c>
      <c r="E136" s="49" t="s">
        <v>91</v>
      </c>
      <c r="F136" s="49" t="s">
        <v>19</v>
      </c>
      <c r="G136" s="50" t="s">
        <v>32</v>
      </c>
      <c r="H136" s="50" t="s">
        <v>176</v>
      </c>
      <c r="I136" s="49"/>
      <c r="J136" s="49"/>
      <c r="K136" s="49">
        <v>8.6300000000000008</v>
      </c>
      <c r="L136" s="5">
        <f t="shared" si="8"/>
        <v>-8.8666666666666671</v>
      </c>
      <c r="M136" s="6"/>
      <c r="N136" s="6"/>
      <c r="O136" s="18">
        <f t="shared" si="9"/>
        <v>8.8666666666666671</v>
      </c>
      <c r="P136" s="19" t="str">
        <f>IF($H136&gt;0,INDEX('Phạt đi muộn về sớm'!$M$7:$N$11,MATCH(O136,'Phạt đi muộn về sớm'!$M$7:$M$11,1),2), "Quên chấm công")</f>
        <v>Trên 30p</v>
      </c>
      <c r="Q136" s="15"/>
      <c r="R136" s="22">
        <f t="shared" si="10"/>
        <v>0</v>
      </c>
      <c r="S136" s="22" t="str">
        <f t="shared" si="11"/>
        <v/>
      </c>
      <c r="T136" s="23"/>
    </row>
    <row r="137" spans="1:20">
      <c r="A137" s="48">
        <v>45088</v>
      </c>
      <c r="B137" s="49" t="s">
        <v>27</v>
      </c>
      <c r="C137" s="49" t="s">
        <v>97</v>
      </c>
      <c r="D137" s="49" t="s">
        <v>75</v>
      </c>
      <c r="E137" s="49" t="s">
        <v>91</v>
      </c>
      <c r="F137" s="49" t="s">
        <v>19</v>
      </c>
      <c r="G137" s="50" t="s">
        <v>50</v>
      </c>
      <c r="H137" s="50" t="s">
        <v>48</v>
      </c>
      <c r="I137" s="49"/>
      <c r="J137" s="49"/>
      <c r="K137" s="49">
        <v>8.33</v>
      </c>
      <c r="L137" s="5">
        <f t="shared" si="8"/>
        <v>-8.9166666666666661</v>
      </c>
      <c r="M137" s="6"/>
      <c r="N137" s="6"/>
      <c r="O137" s="18">
        <f t="shared" si="9"/>
        <v>8.9166666666666661</v>
      </c>
      <c r="P137" s="19" t="str">
        <f>IF($H137&gt;0,INDEX('Phạt đi muộn về sớm'!$M$7:$N$11,MATCH(O137,'Phạt đi muộn về sớm'!$M$7:$M$11,1),2), "Quên chấm công")</f>
        <v>Trên 30p</v>
      </c>
      <c r="Q137" s="15"/>
      <c r="R137" s="22">
        <f t="shared" si="10"/>
        <v>0</v>
      </c>
      <c r="S137" s="22" t="str">
        <f t="shared" si="11"/>
        <v/>
      </c>
      <c r="T137" s="23"/>
    </row>
    <row r="138" spans="1:20">
      <c r="A138" s="48">
        <v>45089</v>
      </c>
      <c r="B138" s="49" t="s">
        <v>24</v>
      </c>
      <c r="C138" s="49" t="s">
        <v>97</v>
      </c>
      <c r="D138" s="49" t="s">
        <v>75</v>
      </c>
      <c r="E138" s="49" t="s">
        <v>91</v>
      </c>
      <c r="F138" s="49" t="s">
        <v>19</v>
      </c>
      <c r="G138" s="50" t="s">
        <v>84</v>
      </c>
      <c r="H138" s="50" t="s">
        <v>48</v>
      </c>
      <c r="I138" s="49"/>
      <c r="J138" s="49"/>
      <c r="K138" s="49">
        <v>8.42</v>
      </c>
      <c r="L138" s="5">
        <f t="shared" si="8"/>
        <v>-8.85</v>
      </c>
      <c r="M138" s="6"/>
      <c r="N138" s="6"/>
      <c r="O138" s="18">
        <f t="shared" si="9"/>
        <v>8.85</v>
      </c>
      <c r="P138" s="19" t="str">
        <f>IF($H138&gt;0,INDEX('Phạt đi muộn về sớm'!$M$7:$N$11,MATCH(O138,'Phạt đi muộn về sớm'!$M$7:$M$11,1),2), "Quên chấm công")</f>
        <v>Trên 30p</v>
      </c>
      <c r="Q138" s="15"/>
      <c r="R138" s="22">
        <f t="shared" si="10"/>
        <v>0</v>
      </c>
      <c r="S138" s="22" t="str">
        <f t="shared" si="11"/>
        <v/>
      </c>
      <c r="T138" s="23"/>
    </row>
    <row r="139" spans="1:20">
      <c r="A139" s="48">
        <v>45090</v>
      </c>
      <c r="B139" s="49" t="s">
        <v>25</v>
      </c>
      <c r="C139" s="49" t="s">
        <v>97</v>
      </c>
      <c r="D139" s="49" t="s">
        <v>75</v>
      </c>
      <c r="E139" s="49" t="s">
        <v>91</v>
      </c>
      <c r="F139" s="49" t="s">
        <v>19</v>
      </c>
      <c r="G139" s="50" t="s">
        <v>43</v>
      </c>
      <c r="H139" s="50" t="s">
        <v>36</v>
      </c>
      <c r="I139" s="49"/>
      <c r="J139" s="49"/>
      <c r="K139" s="49">
        <v>7.78</v>
      </c>
      <c r="L139" s="5">
        <f t="shared" si="8"/>
        <v>-9.4666666666666668</v>
      </c>
      <c r="M139" s="6"/>
      <c r="N139" s="6"/>
      <c r="O139" s="18">
        <f t="shared" si="9"/>
        <v>9.4666666666666668</v>
      </c>
      <c r="P139" s="19" t="str">
        <f>IF($H139&gt;0,INDEX('Phạt đi muộn về sớm'!$M$7:$N$11,MATCH(O139,'Phạt đi muộn về sớm'!$M$7:$M$11,1),2), "Quên chấm công")</f>
        <v>Trên 30p</v>
      </c>
      <c r="Q139" s="15"/>
      <c r="R139" s="22">
        <f t="shared" si="10"/>
        <v>0</v>
      </c>
      <c r="S139" s="22" t="str">
        <f t="shared" si="11"/>
        <v/>
      </c>
      <c r="T139" s="23"/>
    </row>
    <row r="140" spans="1:20">
      <c r="A140" s="48">
        <v>45091</v>
      </c>
      <c r="B140" s="49" t="s">
        <v>18</v>
      </c>
      <c r="C140" s="49" t="s">
        <v>97</v>
      </c>
      <c r="D140" s="49" t="s">
        <v>75</v>
      </c>
      <c r="E140" s="49" t="s">
        <v>91</v>
      </c>
      <c r="F140" s="49" t="s">
        <v>19</v>
      </c>
      <c r="G140" s="50" t="s">
        <v>35</v>
      </c>
      <c r="H140" s="50" t="s">
        <v>42</v>
      </c>
      <c r="I140" s="49"/>
      <c r="J140" s="49"/>
      <c r="K140" s="49">
        <v>7.93</v>
      </c>
      <c r="L140" s="5">
        <f t="shared" si="8"/>
        <v>-9.35</v>
      </c>
      <c r="M140" s="6"/>
      <c r="N140" s="6"/>
      <c r="O140" s="18">
        <f t="shared" si="9"/>
        <v>9.35</v>
      </c>
      <c r="P140" s="19" t="str">
        <f>IF($H140&gt;0,INDEX('Phạt đi muộn về sớm'!$M$7:$N$11,MATCH(O140,'Phạt đi muộn về sớm'!$M$7:$M$11,1),2), "Quên chấm công")</f>
        <v>Trên 30p</v>
      </c>
      <c r="Q140" s="15"/>
      <c r="R140" s="22">
        <f t="shared" si="10"/>
        <v>0</v>
      </c>
      <c r="S140" s="22" t="str">
        <f t="shared" si="11"/>
        <v/>
      </c>
      <c r="T140" s="23"/>
    </row>
    <row r="141" spans="1:20">
      <c r="A141" s="48">
        <v>45093</v>
      </c>
      <c r="B141" s="49" t="s">
        <v>22</v>
      </c>
      <c r="C141" s="49" t="s">
        <v>97</v>
      </c>
      <c r="D141" s="49" t="s">
        <v>75</v>
      </c>
      <c r="E141" s="49" t="s">
        <v>91</v>
      </c>
      <c r="F141" s="49" t="s">
        <v>19</v>
      </c>
      <c r="G141" s="50" t="s">
        <v>78</v>
      </c>
      <c r="H141" s="50" t="s">
        <v>36</v>
      </c>
      <c r="I141" s="49"/>
      <c r="J141" s="49"/>
      <c r="K141" s="49">
        <v>7.92</v>
      </c>
      <c r="L141" s="5">
        <f t="shared" si="8"/>
        <v>-9.3333333333333339</v>
      </c>
      <c r="M141" s="6"/>
      <c r="N141" s="6"/>
      <c r="O141" s="18">
        <f t="shared" si="9"/>
        <v>9.3333333333333339</v>
      </c>
      <c r="P141" s="19" t="str">
        <f>IF($H141&gt;0,INDEX('Phạt đi muộn về sớm'!$M$7:$N$11,MATCH(O141,'Phạt đi muộn về sớm'!$M$7:$M$11,1),2), "Quên chấm công")</f>
        <v>Trên 30p</v>
      </c>
      <c r="Q141" s="15"/>
      <c r="R141" s="22">
        <f t="shared" si="10"/>
        <v>0</v>
      </c>
      <c r="S141" s="22" t="str">
        <f t="shared" si="11"/>
        <v/>
      </c>
      <c r="T141" s="23"/>
    </row>
    <row r="142" spans="1:20">
      <c r="A142" s="48">
        <v>45094</v>
      </c>
      <c r="B142" s="49" t="s">
        <v>23</v>
      </c>
      <c r="C142" s="49" t="s">
        <v>97</v>
      </c>
      <c r="D142" s="49" t="s">
        <v>75</v>
      </c>
      <c r="E142" s="49" t="s">
        <v>91</v>
      </c>
      <c r="F142" s="49" t="s">
        <v>19</v>
      </c>
      <c r="G142" s="50" t="s">
        <v>51</v>
      </c>
      <c r="H142" s="50" t="s">
        <v>50</v>
      </c>
      <c r="I142" s="50" t="s">
        <v>171</v>
      </c>
      <c r="J142" s="49"/>
      <c r="K142" s="49">
        <v>0.02</v>
      </c>
      <c r="L142" s="5">
        <f t="shared" si="8"/>
        <v>-8.9</v>
      </c>
      <c r="M142" s="6"/>
      <c r="N142" s="6"/>
      <c r="O142" s="18">
        <f t="shared" si="9"/>
        <v>8.9</v>
      </c>
      <c r="P142" s="19" t="str">
        <f>IF($H142&gt;0,INDEX('Phạt đi muộn về sớm'!$M$7:$N$11,MATCH(O142,'Phạt đi muộn về sớm'!$M$7:$M$11,1),2), "Quên chấm công")</f>
        <v>Trên 30p</v>
      </c>
      <c r="Q142" s="15"/>
      <c r="R142" s="22">
        <f t="shared" si="10"/>
        <v>0</v>
      </c>
      <c r="S142" s="22" t="str">
        <f t="shared" si="11"/>
        <v/>
      </c>
      <c r="T142" s="23"/>
    </row>
    <row r="143" spans="1:20">
      <c r="A143" s="48">
        <v>45095</v>
      </c>
      <c r="B143" s="49" t="s">
        <v>27</v>
      </c>
      <c r="C143" s="49" t="s">
        <v>97</v>
      </c>
      <c r="D143" s="49" t="s">
        <v>75</v>
      </c>
      <c r="E143" s="49" t="s">
        <v>91</v>
      </c>
      <c r="F143" s="49" t="s">
        <v>19</v>
      </c>
      <c r="G143" s="50" t="s">
        <v>28</v>
      </c>
      <c r="H143" s="50" t="s">
        <v>48</v>
      </c>
      <c r="I143" s="49"/>
      <c r="J143" s="49"/>
      <c r="K143" s="49">
        <v>8.32</v>
      </c>
      <c r="L143" s="5">
        <f t="shared" si="8"/>
        <v>-8.9499999999999993</v>
      </c>
      <c r="M143" s="6"/>
      <c r="N143" s="6"/>
      <c r="O143" s="18">
        <f t="shared" si="9"/>
        <v>8.9499999999999993</v>
      </c>
      <c r="P143" s="19" t="str">
        <f>IF($H143&gt;0,INDEX('Phạt đi muộn về sớm'!$M$7:$N$11,MATCH(O143,'Phạt đi muộn về sớm'!$M$7:$M$11,1),2), "Quên chấm công")</f>
        <v>Trên 30p</v>
      </c>
      <c r="Q143" s="15"/>
      <c r="R143" s="22">
        <f t="shared" si="10"/>
        <v>0</v>
      </c>
      <c r="S143" s="22" t="str">
        <f t="shared" si="11"/>
        <v/>
      </c>
      <c r="T143" s="23"/>
    </row>
    <row r="144" spans="1:20">
      <c r="A144" s="48">
        <v>45096</v>
      </c>
      <c r="B144" s="49" t="s">
        <v>24</v>
      </c>
      <c r="C144" s="49" t="s">
        <v>97</v>
      </c>
      <c r="D144" s="49" t="s">
        <v>75</v>
      </c>
      <c r="E144" s="49" t="s">
        <v>91</v>
      </c>
      <c r="F144" s="49" t="s">
        <v>19</v>
      </c>
      <c r="G144" s="50" t="s">
        <v>81</v>
      </c>
      <c r="H144" s="50" t="s">
        <v>177</v>
      </c>
      <c r="I144" s="50" t="s">
        <v>171</v>
      </c>
      <c r="J144" s="49"/>
      <c r="K144" s="49">
        <v>7.98</v>
      </c>
      <c r="L144" s="5">
        <f t="shared" si="8"/>
        <v>-9.4</v>
      </c>
      <c r="M144" s="6"/>
      <c r="N144" s="6"/>
      <c r="O144" s="18">
        <f t="shared" si="9"/>
        <v>9.4</v>
      </c>
      <c r="P144" s="19" t="str">
        <f>IF($H144&gt;0,INDEX('Phạt đi muộn về sớm'!$M$7:$N$11,MATCH(O144,'Phạt đi muộn về sớm'!$M$7:$M$11,1),2), "Quên chấm công")</f>
        <v>Trên 30p</v>
      </c>
      <c r="Q144" s="15"/>
      <c r="R144" s="22">
        <f t="shared" si="10"/>
        <v>0</v>
      </c>
      <c r="S144" s="22" t="str">
        <f t="shared" si="11"/>
        <v/>
      </c>
      <c r="T144" s="23"/>
    </row>
    <row r="145" spans="1:20">
      <c r="A145" s="48">
        <v>45097</v>
      </c>
      <c r="B145" s="49" t="s">
        <v>25</v>
      </c>
      <c r="C145" s="49" t="s">
        <v>97</v>
      </c>
      <c r="D145" s="49" t="s">
        <v>75</v>
      </c>
      <c r="E145" s="49" t="s">
        <v>91</v>
      </c>
      <c r="F145" s="49" t="s">
        <v>19</v>
      </c>
      <c r="G145" s="50" t="s">
        <v>40</v>
      </c>
      <c r="H145" s="50" t="s">
        <v>48</v>
      </c>
      <c r="I145" s="50" t="s">
        <v>53</v>
      </c>
      <c r="J145" s="49"/>
      <c r="K145" s="49">
        <v>7.83</v>
      </c>
      <c r="L145" s="5">
        <f t="shared" si="8"/>
        <v>-9.4333333333333336</v>
      </c>
      <c r="M145" s="6"/>
      <c r="N145" s="6"/>
      <c r="O145" s="18">
        <f t="shared" si="9"/>
        <v>9.4333333333333336</v>
      </c>
      <c r="P145" s="19" t="str">
        <f>IF($H145&gt;0,INDEX('Phạt đi muộn về sớm'!$M$7:$N$11,MATCH(O145,'Phạt đi muộn về sớm'!$M$7:$M$11,1),2), "Quên chấm công")</f>
        <v>Trên 30p</v>
      </c>
      <c r="Q145" s="15"/>
      <c r="R145" s="22">
        <f t="shared" si="10"/>
        <v>0</v>
      </c>
      <c r="S145" s="22" t="str">
        <f t="shared" si="11"/>
        <v/>
      </c>
      <c r="T145" s="23"/>
    </row>
    <row r="146" spans="1:20">
      <c r="A146" s="48">
        <v>45098</v>
      </c>
      <c r="B146" s="49" t="s">
        <v>18</v>
      </c>
      <c r="C146" s="49" t="s">
        <v>97</v>
      </c>
      <c r="D146" s="49" t="s">
        <v>75</v>
      </c>
      <c r="E146" s="49" t="s">
        <v>91</v>
      </c>
      <c r="F146" s="49" t="s">
        <v>19</v>
      </c>
      <c r="G146" s="50" t="s">
        <v>136</v>
      </c>
      <c r="H146" s="50" t="s">
        <v>36</v>
      </c>
      <c r="I146" s="49"/>
      <c r="J146" s="49"/>
      <c r="K146" s="49">
        <v>7.8</v>
      </c>
      <c r="L146" s="5">
        <f t="shared" si="8"/>
        <v>-9.4499999999999993</v>
      </c>
      <c r="M146" s="6"/>
      <c r="N146" s="6"/>
      <c r="O146" s="18">
        <f t="shared" si="9"/>
        <v>9.4499999999999993</v>
      </c>
      <c r="P146" s="19" t="str">
        <f>IF($H146&gt;0,INDEX('Phạt đi muộn về sớm'!$M$7:$N$11,MATCH(O146,'Phạt đi muộn về sớm'!$M$7:$M$11,1),2), "Quên chấm công")</f>
        <v>Trên 30p</v>
      </c>
      <c r="Q146" s="15"/>
      <c r="R146" s="22">
        <f t="shared" si="10"/>
        <v>0</v>
      </c>
      <c r="S146" s="22" t="str">
        <f t="shared" si="11"/>
        <v/>
      </c>
      <c r="T146" s="23"/>
    </row>
    <row r="147" spans="1:20">
      <c r="A147" s="48">
        <v>45099</v>
      </c>
      <c r="B147" s="49" t="s">
        <v>21</v>
      </c>
      <c r="C147" s="49" t="s">
        <v>97</v>
      </c>
      <c r="D147" s="49" t="s">
        <v>75</v>
      </c>
      <c r="E147" s="49" t="s">
        <v>91</v>
      </c>
      <c r="F147" s="49" t="s">
        <v>19</v>
      </c>
      <c r="G147" s="50" t="s">
        <v>40</v>
      </c>
      <c r="H147" s="50" t="s">
        <v>178</v>
      </c>
      <c r="I147" s="49"/>
      <c r="J147" s="49"/>
      <c r="K147" s="49">
        <v>8.68</v>
      </c>
      <c r="L147" s="5">
        <f t="shared" si="8"/>
        <v>-9.4333333333333336</v>
      </c>
      <c r="M147" s="6"/>
      <c r="N147" s="6"/>
      <c r="O147" s="18">
        <f t="shared" si="9"/>
        <v>9.4333333333333336</v>
      </c>
      <c r="P147" s="19" t="str">
        <f>IF($H147&gt;0,INDEX('Phạt đi muộn về sớm'!$M$7:$N$11,MATCH(O147,'Phạt đi muộn về sớm'!$M$7:$M$11,1),2), "Quên chấm công")</f>
        <v>Trên 30p</v>
      </c>
      <c r="Q147" s="15"/>
      <c r="R147" s="22">
        <f t="shared" si="10"/>
        <v>0</v>
      </c>
      <c r="S147" s="22" t="str">
        <f t="shared" si="11"/>
        <v/>
      </c>
      <c r="T147" s="23"/>
    </row>
    <row r="148" spans="1:20">
      <c r="A148" s="48">
        <v>45101</v>
      </c>
      <c r="B148" s="49" t="s">
        <v>23</v>
      </c>
      <c r="C148" s="49" t="s">
        <v>97</v>
      </c>
      <c r="D148" s="49" t="s">
        <v>75</v>
      </c>
      <c r="E148" s="49" t="s">
        <v>91</v>
      </c>
      <c r="F148" s="49" t="s">
        <v>19</v>
      </c>
      <c r="G148" s="50" t="s">
        <v>84</v>
      </c>
      <c r="H148" s="50" t="s">
        <v>42</v>
      </c>
      <c r="I148" s="49"/>
      <c r="J148" s="49"/>
      <c r="K148" s="49">
        <v>8.42</v>
      </c>
      <c r="L148" s="5">
        <f t="shared" si="8"/>
        <v>-8.85</v>
      </c>
      <c r="M148" s="6"/>
      <c r="N148" s="6"/>
      <c r="O148" s="18">
        <f t="shared" si="9"/>
        <v>8.85</v>
      </c>
      <c r="P148" s="19" t="str">
        <f>IF($H148&gt;0,INDEX('Phạt đi muộn về sớm'!$M$7:$N$11,MATCH(O148,'Phạt đi muộn về sớm'!$M$7:$M$11,1),2), "Quên chấm công")</f>
        <v>Trên 30p</v>
      </c>
      <c r="Q148" s="15"/>
      <c r="R148" s="22">
        <f t="shared" si="10"/>
        <v>0</v>
      </c>
      <c r="S148" s="22" t="str">
        <f t="shared" si="11"/>
        <v/>
      </c>
      <c r="T148" s="23"/>
    </row>
    <row r="149" spans="1:20">
      <c r="A149" s="48">
        <v>45102</v>
      </c>
      <c r="B149" s="49" t="s">
        <v>27</v>
      </c>
      <c r="C149" s="49" t="s">
        <v>97</v>
      </c>
      <c r="D149" s="49" t="s">
        <v>75</v>
      </c>
      <c r="E149" s="49" t="s">
        <v>91</v>
      </c>
      <c r="F149" s="49" t="s">
        <v>19</v>
      </c>
      <c r="G149" s="50" t="s">
        <v>162</v>
      </c>
      <c r="H149" s="50" t="s">
        <v>48</v>
      </c>
      <c r="I149" s="49"/>
      <c r="J149" s="49"/>
      <c r="K149" s="49">
        <v>8.4700000000000006</v>
      </c>
      <c r="L149" s="5">
        <f t="shared" si="8"/>
        <v>-8.7833333333333332</v>
      </c>
      <c r="M149" s="6"/>
      <c r="N149" s="6"/>
      <c r="O149" s="18">
        <f t="shared" si="9"/>
        <v>8.7833333333333332</v>
      </c>
      <c r="P149" s="19" t="str">
        <f>IF($H149&gt;0,INDEX('Phạt đi muộn về sớm'!$M$7:$N$11,MATCH(O149,'Phạt đi muộn về sớm'!$M$7:$M$11,1),2), "Quên chấm công")</f>
        <v>Trên 30p</v>
      </c>
      <c r="Q149" s="15"/>
      <c r="R149" s="22">
        <f t="shared" si="10"/>
        <v>0</v>
      </c>
      <c r="S149" s="22" t="str">
        <f t="shared" si="11"/>
        <v/>
      </c>
      <c r="T149" s="23"/>
    </row>
    <row r="150" spans="1:20">
      <c r="A150" s="48">
        <v>45103</v>
      </c>
      <c r="B150" s="49" t="s">
        <v>24</v>
      </c>
      <c r="C150" s="49" t="s">
        <v>97</v>
      </c>
      <c r="D150" s="49" t="s">
        <v>75</v>
      </c>
      <c r="E150" s="49" t="s">
        <v>91</v>
      </c>
      <c r="F150" s="49" t="s">
        <v>19</v>
      </c>
      <c r="G150" s="50" t="s">
        <v>43</v>
      </c>
      <c r="H150" s="50" t="s">
        <v>179</v>
      </c>
      <c r="I150" s="50" t="s">
        <v>53</v>
      </c>
      <c r="J150" s="49"/>
      <c r="K150" s="49">
        <v>0.08</v>
      </c>
      <c r="L150" s="5">
        <f t="shared" si="8"/>
        <v>-9.4666666666666668</v>
      </c>
      <c r="M150" s="6"/>
      <c r="N150" s="6"/>
      <c r="O150" s="18">
        <f t="shared" si="9"/>
        <v>9.4666666666666668</v>
      </c>
      <c r="P150" s="19" t="str">
        <f>IF($H150&gt;0,INDEX('Phạt đi muộn về sớm'!$M$7:$N$11,MATCH(O150,'Phạt đi muộn về sớm'!$M$7:$M$11,1),2), "Quên chấm công")</f>
        <v>Trên 30p</v>
      </c>
      <c r="Q150" s="15"/>
      <c r="R150" s="22">
        <f t="shared" si="10"/>
        <v>0</v>
      </c>
      <c r="S150" s="22" t="str">
        <f t="shared" si="11"/>
        <v/>
      </c>
      <c r="T150" s="23"/>
    </row>
    <row r="151" spans="1:20">
      <c r="A151" s="48">
        <v>45104</v>
      </c>
      <c r="B151" s="49" t="s">
        <v>25</v>
      </c>
      <c r="C151" s="49" t="s">
        <v>97</v>
      </c>
      <c r="D151" s="49" t="s">
        <v>75</v>
      </c>
      <c r="E151" s="49" t="s">
        <v>91</v>
      </c>
      <c r="F151" s="49" t="s">
        <v>19</v>
      </c>
      <c r="G151" s="50" t="s">
        <v>34</v>
      </c>
      <c r="H151" s="50" t="s">
        <v>36</v>
      </c>
      <c r="I151" s="49"/>
      <c r="J151" s="49"/>
      <c r="K151" s="49">
        <v>7.87</v>
      </c>
      <c r="L151" s="5">
        <f t="shared" si="8"/>
        <v>-9.3833333333333329</v>
      </c>
      <c r="M151" s="6"/>
      <c r="N151" s="6"/>
      <c r="O151" s="18">
        <f t="shared" si="9"/>
        <v>9.3833333333333329</v>
      </c>
      <c r="P151" s="19" t="str">
        <f>IF($H151&gt;0,INDEX('Phạt đi muộn về sớm'!$M$7:$N$11,MATCH(O151,'Phạt đi muộn về sớm'!$M$7:$M$11,1),2), "Quên chấm công")</f>
        <v>Trên 30p</v>
      </c>
      <c r="Q151" s="15"/>
      <c r="R151" s="22">
        <f t="shared" si="10"/>
        <v>0</v>
      </c>
      <c r="S151" s="22" t="str">
        <f t="shared" si="11"/>
        <v/>
      </c>
      <c r="T151" s="23"/>
    </row>
    <row r="152" spans="1:20">
      <c r="A152" s="48">
        <v>45107</v>
      </c>
      <c r="B152" s="49" t="s">
        <v>22</v>
      </c>
      <c r="C152" s="49" t="s">
        <v>97</v>
      </c>
      <c r="D152" s="49" t="s">
        <v>75</v>
      </c>
      <c r="E152" s="49" t="s">
        <v>91</v>
      </c>
      <c r="F152" s="49" t="s">
        <v>19</v>
      </c>
      <c r="G152" s="50" t="s">
        <v>180</v>
      </c>
      <c r="H152" s="49"/>
      <c r="I152" s="49"/>
      <c r="J152" s="49"/>
      <c r="K152" s="49">
        <v>0</v>
      </c>
      <c r="L152" s="5">
        <f t="shared" si="8"/>
        <v>-9.2666666666666675</v>
      </c>
      <c r="M152" s="6"/>
      <c r="N152" s="6"/>
      <c r="O152" s="18">
        <f t="shared" si="9"/>
        <v>9.2666666666666675</v>
      </c>
      <c r="P152" s="19" t="str">
        <f>IF($H152&gt;0,INDEX('Phạt đi muộn về sớm'!$M$7:$N$11,MATCH(O152,'Phạt đi muộn về sớm'!$M$7:$M$11,1),2), "Quên chấm công")</f>
        <v>Quên chấm công</v>
      </c>
      <c r="Q152" s="15"/>
      <c r="R152" s="22">
        <f t="shared" si="10"/>
        <v>0</v>
      </c>
      <c r="S152" s="22" t="str">
        <f t="shared" si="11"/>
        <v>Quên chấm công</v>
      </c>
      <c r="T152" s="23"/>
    </row>
    <row r="153" spans="1:20">
      <c r="L153" s="7"/>
      <c r="M153" s="8"/>
      <c r="N153" s="9"/>
      <c r="O153" s="10"/>
      <c r="P153" s="10"/>
      <c r="Q153" s="10"/>
      <c r="R153" s="10"/>
      <c r="S153" s="10"/>
      <c r="T153" s="10"/>
    </row>
    <row r="154" spans="1:20">
      <c r="L154" s="7"/>
      <c r="M154" s="8"/>
      <c r="N154" s="9"/>
      <c r="O154" s="10"/>
      <c r="P154" s="10"/>
      <c r="Q154" s="10"/>
      <c r="R154" s="10"/>
      <c r="S154" s="10"/>
      <c r="T154" s="10"/>
    </row>
    <row r="155" spans="1:20">
      <c r="L155" s="7"/>
      <c r="M155" s="8"/>
      <c r="N155" s="9"/>
      <c r="O155" s="10"/>
      <c r="P155" s="10"/>
      <c r="Q155" s="10"/>
      <c r="R155" s="10"/>
      <c r="S155" s="10"/>
      <c r="T155" s="10"/>
    </row>
    <row r="156" spans="1:20">
      <c r="L156" s="7"/>
      <c r="M156" s="8"/>
      <c r="N156" s="9"/>
      <c r="O156" s="10"/>
      <c r="P156" s="10"/>
      <c r="Q156" s="10"/>
      <c r="R156" s="10"/>
      <c r="S156" s="10"/>
      <c r="T156" s="10"/>
    </row>
    <row r="157" spans="1:20">
      <c r="L157" s="7"/>
      <c r="M157" s="8"/>
      <c r="N157" s="9"/>
      <c r="O157" s="10"/>
      <c r="P157" s="10"/>
      <c r="Q157" s="10"/>
      <c r="R157" s="10"/>
      <c r="S157" s="10"/>
      <c r="T157" s="10"/>
    </row>
    <row r="158" spans="1:20">
      <c r="L158" s="7"/>
      <c r="M158" s="8"/>
      <c r="N158" s="9"/>
      <c r="O158" s="10"/>
      <c r="P158" s="10"/>
      <c r="Q158" s="10"/>
      <c r="R158" s="10"/>
      <c r="S158" s="10"/>
      <c r="T158" s="10"/>
    </row>
    <row r="159" spans="1:20">
      <c r="L159" s="7"/>
      <c r="M159" s="8"/>
      <c r="N159" s="8"/>
      <c r="O159" s="10"/>
      <c r="P159" s="10"/>
      <c r="Q159" s="10"/>
      <c r="R159" s="10"/>
      <c r="S159" s="10"/>
      <c r="T159" s="10"/>
    </row>
    <row r="160" spans="1:20">
      <c r="L160" s="7"/>
      <c r="M160" s="8"/>
      <c r="N160" s="9"/>
      <c r="O160" s="10"/>
      <c r="P160" s="10"/>
      <c r="Q160" s="10"/>
      <c r="R160" s="10"/>
      <c r="S160" s="10"/>
      <c r="T160" s="10"/>
    </row>
    <row r="161" spans="12:20">
      <c r="L161" s="7"/>
      <c r="M161" s="8"/>
      <c r="N161" s="9"/>
      <c r="O161" s="10"/>
      <c r="P161" s="10"/>
      <c r="Q161" s="10"/>
      <c r="R161" s="10"/>
      <c r="S161" s="10"/>
      <c r="T161" s="10"/>
    </row>
    <row r="162" spans="12:20">
      <c r="L162" s="7"/>
      <c r="M162" s="8"/>
      <c r="N162" s="8"/>
      <c r="O162" s="10"/>
      <c r="P162" s="10"/>
      <c r="Q162" s="10"/>
      <c r="R162" s="10"/>
      <c r="S162" s="10"/>
      <c r="T162" s="10"/>
    </row>
    <row r="163" spans="12:20">
      <c r="L163" s="7"/>
      <c r="M163" s="8"/>
      <c r="N163" s="8"/>
      <c r="O163" s="10"/>
      <c r="P163" s="10"/>
      <c r="Q163" s="10"/>
      <c r="R163" s="10"/>
      <c r="S163" s="10"/>
      <c r="T163" s="10"/>
    </row>
    <row r="164" spans="12:20">
      <c r="L164" s="7"/>
      <c r="M164" s="8"/>
      <c r="N164" s="9"/>
      <c r="O164" s="10"/>
      <c r="P164" s="10"/>
      <c r="Q164" s="10"/>
      <c r="R164" s="10"/>
      <c r="S164" s="10"/>
      <c r="T164" s="10"/>
    </row>
    <row r="165" spans="12:20">
      <c r="L165" s="7"/>
      <c r="M165" s="8"/>
      <c r="N165" s="8"/>
      <c r="O165" s="10"/>
      <c r="P165" s="10"/>
      <c r="Q165" s="10"/>
      <c r="R165" s="10"/>
      <c r="S165" s="10"/>
      <c r="T165" s="10"/>
    </row>
    <row r="166" spans="12:20">
      <c r="L166" s="7"/>
      <c r="M166" s="8"/>
      <c r="N166" s="8"/>
      <c r="O166" s="10"/>
      <c r="P166" s="10"/>
      <c r="Q166" s="10"/>
      <c r="R166" s="10"/>
      <c r="S166" s="10"/>
      <c r="T166" s="10"/>
    </row>
    <row r="167" spans="12:20">
      <c r="L167" s="7"/>
      <c r="M167" s="8"/>
      <c r="N167" s="9"/>
      <c r="O167" s="10"/>
      <c r="P167" s="10"/>
      <c r="Q167" s="10"/>
      <c r="R167" s="10"/>
      <c r="S167" s="10"/>
      <c r="T167" s="10"/>
    </row>
    <row r="168" spans="12:20">
      <c r="L168" s="7"/>
      <c r="M168" s="8"/>
      <c r="N168" s="8"/>
      <c r="O168" s="10"/>
      <c r="P168" s="10"/>
      <c r="Q168" s="10"/>
      <c r="R168" s="10"/>
      <c r="S168" s="10"/>
      <c r="T168" s="10"/>
    </row>
    <row r="169" spans="12:20">
      <c r="L169" s="7"/>
      <c r="M169" s="8"/>
      <c r="N169" s="9"/>
      <c r="O169" s="10"/>
      <c r="P169" s="10"/>
      <c r="Q169" s="10"/>
      <c r="R169" s="10"/>
      <c r="S169" s="10"/>
      <c r="T169" s="10"/>
    </row>
    <row r="170" spans="12:20">
      <c r="L170" s="7"/>
      <c r="M170" s="8"/>
      <c r="N170" s="9"/>
      <c r="O170" s="10"/>
      <c r="P170" s="10"/>
      <c r="Q170" s="10"/>
      <c r="R170" s="10"/>
      <c r="S170" s="10"/>
      <c r="T170" s="10"/>
    </row>
    <row r="171" spans="12:20">
      <c r="L171" s="7"/>
      <c r="M171" s="8"/>
      <c r="N171" s="8"/>
      <c r="O171" s="10"/>
      <c r="P171" s="10"/>
      <c r="Q171" s="10"/>
      <c r="R171" s="10"/>
      <c r="S171" s="10"/>
      <c r="T171" s="10"/>
    </row>
    <row r="172" spans="12:20">
      <c r="L172" s="7"/>
      <c r="M172" s="8"/>
      <c r="N172" s="8"/>
      <c r="O172" s="10"/>
      <c r="P172" s="10"/>
      <c r="Q172" s="10"/>
      <c r="R172" s="10"/>
      <c r="S172" s="10"/>
      <c r="T172" s="10"/>
    </row>
    <row r="173" spans="12:20">
      <c r="L173" s="7"/>
      <c r="M173" s="8"/>
      <c r="N173" s="9"/>
      <c r="O173" s="10"/>
      <c r="P173" s="10"/>
      <c r="Q173" s="10"/>
      <c r="R173" s="10"/>
      <c r="S173" s="10"/>
      <c r="T173" s="10"/>
    </row>
    <row r="174" spans="12:20">
      <c r="L174" s="7"/>
      <c r="M174" s="8"/>
      <c r="N174" s="9"/>
      <c r="O174" s="10"/>
      <c r="P174" s="10"/>
      <c r="Q174" s="10"/>
      <c r="R174" s="10"/>
      <c r="S174" s="10"/>
      <c r="T174" s="10"/>
    </row>
    <row r="175" spans="12:20">
      <c r="L175" s="7"/>
      <c r="M175" s="8"/>
      <c r="N175" s="9"/>
      <c r="O175" s="10"/>
      <c r="P175" s="10"/>
      <c r="Q175" s="10"/>
      <c r="R175" s="10"/>
      <c r="S175" s="10"/>
      <c r="T175" s="10"/>
    </row>
    <row r="176" spans="12:20">
      <c r="L176" s="7"/>
      <c r="M176" s="8"/>
      <c r="N176" s="9"/>
      <c r="O176" s="10"/>
      <c r="P176" s="10"/>
      <c r="Q176" s="10"/>
      <c r="R176" s="10"/>
      <c r="S176" s="10"/>
      <c r="T176" s="10"/>
    </row>
    <row r="177" spans="12:20">
      <c r="L177" s="7"/>
      <c r="M177" s="8"/>
      <c r="N177" s="8"/>
      <c r="O177" s="10"/>
      <c r="P177" s="10"/>
      <c r="Q177" s="10"/>
      <c r="R177" s="10"/>
      <c r="S177" s="10"/>
      <c r="T177" s="10"/>
    </row>
    <row r="178" spans="12:20">
      <c r="L178" s="7"/>
      <c r="M178" s="8"/>
      <c r="N178" s="9"/>
      <c r="O178" s="10"/>
      <c r="P178" s="10"/>
      <c r="Q178" s="10"/>
      <c r="R178" s="10"/>
      <c r="S178" s="10"/>
      <c r="T178" s="10"/>
    </row>
    <row r="179" spans="12:20">
      <c r="L179" s="7"/>
      <c r="M179" s="8"/>
      <c r="N179" s="9"/>
      <c r="O179" s="10"/>
      <c r="P179" s="10"/>
      <c r="Q179" s="10"/>
      <c r="R179" s="10"/>
      <c r="S179" s="10"/>
      <c r="T179" s="10"/>
    </row>
    <row r="180" spans="12:20">
      <c r="L180" s="7"/>
      <c r="M180" s="8"/>
      <c r="N180" s="9"/>
      <c r="O180" s="10"/>
      <c r="P180" s="10"/>
      <c r="Q180" s="10"/>
      <c r="R180" s="10"/>
      <c r="S180" s="10"/>
      <c r="T180" s="10"/>
    </row>
    <row r="181" spans="12:20">
      <c r="L181" s="7"/>
      <c r="M181" s="8"/>
      <c r="N181" s="9"/>
      <c r="O181" s="10"/>
      <c r="P181" s="10"/>
      <c r="Q181" s="10"/>
      <c r="R181" s="10"/>
      <c r="S181" s="10"/>
      <c r="T181" s="10"/>
    </row>
    <row r="182" spans="12:20">
      <c r="L182" s="7"/>
      <c r="M182" s="8"/>
      <c r="N182" s="9"/>
      <c r="O182" s="10"/>
      <c r="P182" s="10"/>
      <c r="Q182" s="10"/>
      <c r="R182" s="10"/>
      <c r="S182" s="10"/>
      <c r="T182" s="10"/>
    </row>
    <row r="183" spans="12:20">
      <c r="L183" s="7"/>
      <c r="M183" s="8"/>
      <c r="N183" s="9"/>
      <c r="O183" s="10"/>
      <c r="P183" s="10"/>
      <c r="Q183" s="10"/>
      <c r="R183" s="10"/>
      <c r="S183" s="10"/>
      <c r="T183" s="10"/>
    </row>
    <row r="184" spans="12:20">
      <c r="L184" s="7"/>
      <c r="M184" s="8"/>
      <c r="N184" s="9"/>
      <c r="O184" s="10"/>
      <c r="P184" s="10"/>
      <c r="Q184" s="10"/>
      <c r="R184" s="10"/>
      <c r="S184" s="10"/>
      <c r="T184" s="10"/>
    </row>
    <row r="185" spans="12:20">
      <c r="L185" s="7"/>
      <c r="M185" s="8"/>
      <c r="N185" s="9"/>
      <c r="O185" s="10"/>
      <c r="P185" s="10"/>
      <c r="Q185" s="10"/>
      <c r="R185" s="10"/>
      <c r="S185" s="10"/>
      <c r="T185" s="10"/>
    </row>
    <row r="186" spans="12:20">
      <c r="L186" s="7"/>
      <c r="M186" s="8"/>
      <c r="N186" s="9"/>
      <c r="O186" s="10"/>
      <c r="P186" s="10"/>
      <c r="Q186" s="10"/>
      <c r="R186" s="10"/>
      <c r="S186" s="10"/>
      <c r="T186" s="10"/>
    </row>
    <row r="187" spans="12:20">
      <c r="L187" s="7"/>
      <c r="M187" s="8"/>
      <c r="N187" s="9"/>
      <c r="O187" s="10"/>
      <c r="P187" s="10"/>
      <c r="Q187" s="10"/>
      <c r="R187" s="10"/>
      <c r="S187" s="10"/>
      <c r="T187" s="10"/>
    </row>
    <row r="188" spans="12:20">
      <c r="L188" s="7"/>
      <c r="M188" s="8"/>
      <c r="N188" s="9"/>
      <c r="O188" s="10"/>
      <c r="P188" s="10"/>
      <c r="Q188" s="10"/>
      <c r="R188" s="10"/>
      <c r="S188" s="10"/>
      <c r="T188" s="10"/>
    </row>
    <row r="189" spans="12:20">
      <c r="L189" s="7"/>
      <c r="M189" s="8"/>
      <c r="N189" s="9"/>
      <c r="O189" s="10"/>
      <c r="P189" s="10"/>
      <c r="Q189" s="10"/>
      <c r="R189" s="10"/>
      <c r="S189" s="10"/>
      <c r="T189" s="10"/>
    </row>
    <row r="190" spans="12:20">
      <c r="L190" s="7"/>
      <c r="M190" s="8"/>
      <c r="N190" s="9"/>
      <c r="O190" s="10"/>
      <c r="P190" s="10"/>
      <c r="Q190" s="10"/>
      <c r="R190" s="10"/>
      <c r="S190" s="10"/>
      <c r="T190" s="10"/>
    </row>
    <row r="191" spans="12:20">
      <c r="L191" s="7"/>
      <c r="M191" s="8"/>
      <c r="N191" s="9"/>
      <c r="O191" s="10"/>
      <c r="P191" s="10"/>
      <c r="Q191" s="10"/>
      <c r="R191" s="10"/>
      <c r="S191" s="10"/>
      <c r="T191" s="10"/>
    </row>
    <row r="192" spans="12:20">
      <c r="L192" s="7"/>
      <c r="M192" s="8"/>
      <c r="N192" s="9"/>
      <c r="O192" s="10"/>
      <c r="P192" s="10"/>
      <c r="Q192" s="10"/>
      <c r="R192" s="10"/>
      <c r="S192" s="10"/>
      <c r="T192" s="10"/>
    </row>
    <row r="193" spans="12:20">
      <c r="L193" s="7"/>
      <c r="M193" s="8"/>
      <c r="N193" s="9"/>
      <c r="O193" s="10"/>
      <c r="P193" s="10"/>
      <c r="Q193" s="10"/>
      <c r="R193" s="10"/>
      <c r="S193" s="10"/>
      <c r="T193" s="10"/>
    </row>
    <row r="194" spans="12:20">
      <c r="L194" s="7"/>
      <c r="M194" s="8"/>
      <c r="N194" s="9"/>
      <c r="O194" s="10"/>
      <c r="P194" s="10"/>
      <c r="Q194" s="10"/>
      <c r="R194" s="10"/>
      <c r="S194" s="10"/>
      <c r="T194" s="10"/>
    </row>
    <row r="195" spans="12:20">
      <c r="L195" s="7"/>
      <c r="M195" s="8"/>
      <c r="N195" s="9"/>
      <c r="O195" s="10"/>
      <c r="P195" s="10"/>
      <c r="Q195" s="10"/>
      <c r="R195" s="10"/>
      <c r="S195" s="10"/>
      <c r="T195" s="10"/>
    </row>
    <row r="196" spans="12:20">
      <c r="L196" s="7"/>
      <c r="M196" s="8"/>
      <c r="N196" s="9"/>
      <c r="O196" s="10"/>
      <c r="P196" s="10"/>
      <c r="Q196" s="10"/>
      <c r="R196" s="10"/>
      <c r="S196" s="10"/>
      <c r="T196" s="10"/>
    </row>
    <row r="197" spans="12:20">
      <c r="L197" s="7"/>
      <c r="M197" s="8"/>
      <c r="N197" s="9"/>
      <c r="O197" s="10"/>
      <c r="P197" s="10"/>
      <c r="Q197" s="10"/>
      <c r="R197" s="10"/>
      <c r="S197" s="10"/>
      <c r="T197" s="10"/>
    </row>
    <row r="198" spans="12:20">
      <c r="L198" s="7"/>
      <c r="M198" s="8"/>
      <c r="N198" s="9"/>
      <c r="O198" s="10"/>
      <c r="P198" s="10"/>
      <c r="Q198" s="10"/>
      <c r="R198" s="10"/>
      <c r="S198" s="10"/>
      <c r="T198" s="10"/>
    </row>
    <row r="199" spans="12:20">
      <c r="L199" s="7"/>
      <c r="M199" s="8"/>
      <c r="N199" s="9"/>
      <c r="O199" s="10"/>
      <c r="P199" s="10"/>
      <c r="Q199" s="10"/>
      <c r="R199" s="10"/>
      <c r="S199" s="10"/>
      <c r="T199" s="10"/>
    </row>
    <row r="200" spans="12:20">
      <c r="L200" s="7"/>
      <c r="M200" s="8"/>
      <c r="N200" s="9"/>
      <c r="O200" s="10"/>
      <c r="P200" s="10"/>
      <c r="Q200" s="10"/>
      <c r="R200" s="10"/>
      <c r="S200" s="10"/>
      <c r="T200" s="10"/>
    </row>
    <row r="201" spans="12:20">
      <c r="L201" s="7"/>
      <c r="M201" s="8"/>
      <c r="N201" s="9"/>
      <c r="O201" s="10"/>
      <c r="P201" s="10"/>
      <c r="Q201" s="10"/>
      <c r="R201" s="10"/>
      <c r="S201" s="10"/>
      <c r="T201" s="10"/>
    </row>
    <row r="202" spans="12:20">
      <c r="L202" s="7"/>
      <c r="M202" s="8"/>
      <c r="N202" s="9"/>
      <c r="O202" s="10"/>
      <c r="P202" s="10"/>
      <c r="Q202" s="10"/>
      <c r="R202" s="10"/>
      <c r="S202" s="10"/>
      <c r="T202" s="10"/>
    </row>
    <row r="203" spans="12:20">
      <c r="L203" s="7"/>
      <c r="M203" s="8"/>
      <c r="N203" s="9"/>
      <c r="O203" s="10"/>
      <c r="P203" s="10"/>
      <c r="Q203" s="10"/>
      <c r="R203" s="10"/>
      <c r="S203" s="10"/>
      <c r="T203" s="10"/>
    </row>
    <row r="204" spans="12:20">
      <c r="L204" s="7"/>
      <c r="M204" s="8"/>
      <c r="N204" s="9"/>
      <c r="O204" s="10"/>
      <c r="P204" s="10"/>
      <c r="Q204" s="10"/>
      <c r="R204" s="10"/>
      <c r="S204" s="10"/>
      <c r="T204" s="10"/>
    </row>
    <row r="205" spans="12:20">
      <c r="L205" s="7"/>
      <c r="M205" s="8"/>
      <c r="N205" s="9"/>
      <c r="O205" s="10"/>
      <c r="P205" s="10"/>
      <c r="Q205" s="10"/>
      <c r="R205" s="10"/>
      <c r="S205" s="10"/>
      <c r="T205" s="10"/>
    </row>
    <row r="206" spans="12:20">
      <c r="L206" s="7"/>
      <c r="M206" s="8"/>
      <c r="N206" s="9"/>
      <c r="O206" s="10"/>
      <c r="P206" s="10"/>
      <c r="Q206" s="10"/>
      <c r="R206" s="10"/>
      <c r="S206" s="10"/>
      <c r="T206" s="10"/>
    </row>
    <row r="207" spans="12:20">
      <c r="L207" s="7"/>
      <c r="M207" s="8"/>
      <c r="N207" s="9"/>
      <c r="O207" s="10"/>
      <c r="P207" s="10"/>
      <c r="Q207" s="10"/>
      <c r="R207" s="10"/>
      <c r="S207" s="10"/>
      <c r="T207" s="10"/>
    </row>
    <row r="208" spans="12:20">
      <c r="L208" s="7"/>
      <c r="M208" s="8"/>
      <c r="N208" s="9"/>
      <c r="O208" s="10"/>
      <c r="P208" s="10"/>
      <c r="Q208" s="10"/>
      <c r="R208" s="10"/>
      <c r="S208" s="10"/>
      <c r="T208" s="10"/>
    </row>
    <row r="209" spans="12:20">
      <c r="L209" s="7"/>
      <c r="M209" s="8"/>
      <c r="N209" s="9"/>
      <c r="O209" s="10"/>
      <c r="P209" s="10"/>
      <c r="Q209" s="10"/>
      <c r="R209" s="10"/>
      <c r="S209" s="10"/>
      <c r="T209" s="10"/>
    </row>
    <row r="210" spans="12:20">
      <c r="L210" s="7"/>
      <c r="M210" s="8"/>
      <c r="N210" s="9"/>
      <c r="O210" s="10"/>
      <c r="P210" s="10"/>
      <c r="Q210" s="10"/>
      <c r="R210" s="10"/>
      <c r="S210" s="10"/>
      <c r="T210" s="10"/>
    </row>
    <row r="211" spans="12:20">
      <c r="L211" s="7"/>
      <c r="M211" s="8"/>
      <c r="N211" s="9"/>
      <c r="O211" s="10"/>
      <c r="P211" s="10"/>
      <c r="Q211" s="10"/>
      <c r="R211" s="10"/>
      <c r="S211" s="10"/>
      <c r="T211" s="10"/>
    </row>
    <row r="212" spans="12:20">
      <c r="L212" s="7"/>
      <c r="M212" s="8"/>
      <c r="N212" s="9"/>
      <c r="O212" s="10"/>
      <c r="P212" s="10"/>
      <c r="Q212" s="10"/>
      <c r="R212" s="10"/>
      <c r="S212" s="10"/>
      <c r="T212" s="10"/>
    </row>
    <row r="213" spans="12:20">
      <c r="L213" s="7"/>
      <c r="M213" s="8"/>
      <c r="N213" s="9"/>
      <c r="O213" s="10"/>
      <c r="P213" s="10"/>
      <c r="Q213" s="10"/>
      <c r="R213" s="10"/>
      <c r="S213" s="10"/>
      <c r="T213" s="10"/>
    </row>
    <row r="214" spans="12:20">
      <c r="L214" s="7"/>
      <c r="M214" s="8"/>
      <c r="N214" s="9"/>
      <c r="O214" s="10"/>
      <c r="P214" s="10"/>
      <c r="Q214" s="10"/>
      <c r="R214" s="10"/>
      <c r="S214" s="10"/>
      <c r="T214" s="10"/>
    </row>
    <row r="215" spans="12:20">
      <c r="L215" s="7"/>
      <c r="M215" s="8"/>
      <c r="N215" s="9"/>
      <c r="O215" s="10"/>
      <c r="P215" s="10"/>
      <c r="Q215" s="10"/>
      <c r="R215" s="10"/>
      <c r="S215" s="10"/>
      <c r="T215" s="10"/>
    </row>
    <row r="216" spans="12:20">
      <c r="L216" s="7"/>
      <c r="M216" s="8"/>
      <c r="N216" s="9"/>
      <c r="O216" s="10"/>
      <c r="P216" s="10"/>
      <c r="Q216" s="10"/>
      <c r="R216" s="10"/>
      <c r="S216" s="10"/>
      <c r="T216" s="10"/>
    </row>
    <row r="217" spans="12:20">
      <c r="L217" s="7"/>
      <c r="M217" s="8"/>
      <c r="N217" s="9"/>
      <c r="O217" s="10"/>
      <c r="P217" s="10"/>
      <c r="Q217" s="10"/>
      <c r="R217" s="10"/>
      <c r="S217" s="10"/>
      <c r="T217" s="10"/>
    </row>
    <row r="218" spans="12:20">
      <c r="L218" s="7"/>
      <c r="M218" s="8"/>
      <c r="N218" s="9"/>
      <c r="O218" s="10"/>
      <c r="P218" s="10"/>
      <c r="Q218" s="10"/>
      <c r="R218" s="10"/>
      <c r="S218" s="10"/>
      <c r="T218" s="10"/>
    </row>
    <row r="219" spans="12:20">
      <c r="L219" s="7"/>
      <c r="M219" s="8"/>
      <c r="N219" s="9"/>
      <c r="O219" s="10"/>
      <c r="P219" s="10"/>
      <c r="Q219" s="10"/>
      <c r="R219" s="10"/>
      <c r="S219" s="10"/>
      <c r="T219" s="10"/>
    </row>
    <row r="220" spans="12:20">
      <c r="L220" s="7"/>
      <c r="M220" s="8"/>
      <c r="N220" s="9"/>
      <c r="O220" s="10"/>
      <c r="P220" s="10"/>
      <c r="Q220" s="10"/>
      <c r="R220" s="10"/>
      <c r="S220" s="10"/>
      <c r="T220" s="10"/>
    </row>
    <row r="221" spans="12:20">
      <c r="L221" s="7"/>
      <c r="M221" s="8"/>
      <c r="N221" s="9"/>
      <c r="O221" s="10"/>
      <c r="P221" s="10"/>
      <c r="Q221" s="10"/>
      <c r="R221" s="10"/>
      <c r="S221" s="10"/>
      <c r="T221" s="10"/>
    </row>
    <row r="222" spans="12:20">
      <c r="L222" s="7"/>
      <c r="M222" s="8"/>
      <c r="N222" s="9"/>
      <c r="O222" s="10"/>
      <c r="P222" s="10"/>
      <c r="Q222" s="10"/>
      <c r="R222" s="10"/>
      <c r="S222" s="10"/>
      <c r="T222" s="10"/>
    </row>
    <row r="223" spans="12:20">
      <c r="L223" s="7"/>
      <c r="M223" s="8"/>
      <c r="N223" s="9"/>
      <c r="O223" s="10"/>
      <c r="P223" s="10"/>
      <c r="Q223" s="10"/>
      <c r="R223" s="10"/>
      <c r="S223" s="10"/>
      <c r="T223" s="10"/>
    </row>
    <row r="224" spans="12:20">
      <c r="L224" s="7"/>
      <c r="M224" s="8"/>
      <c r="N224" s="9"/>
      <c r="O224" s="10"/>
      <c r="P224" s="10"/>
      <c r="Q224" s="10"/>
      <c r="R224" s="10"/>
      <c r="S224" s="10"/>
      <c r="T224" s="10"/>
    </row>
    <row r="225" spans="12:20">
      <c r="L225" s="7"/>
      <c r="M225" s="8"/>
      <c r="N225" s="9"/>
      <c r="O225" s="10"/>
      <c r="P225" s="10"/>
      <c r="Q225" s="10"/>
      <c r="R225" s="10"/>
      <c r="S225" s="10"/>
      <c r="T225" s="10"/>
    </row>
    <row r="226" spans="12:20">
      <c r="L226" s="7"/>
      <c r="M226" s="8"/>
      <c r="N226" s="9"/>
      <c r="O226" s="10"/>
      <c r="P226" s="10"/>
      <c r="Q226" s="10"/>
      <c r="R226" s="10"/>
      <c r="S226" s="10"/>
      <c r="T226" s="10"/>
    </row>
    <row r="227" spans="12:20">
      <c r="L227" s="7"/>
      <c r="M227" s="8"/>
      <c r="N227" s="9"/>
      <c r="O227" s="10"/>
      <c r="P227" s="10"/>
      <c r="Q227" s="10"/>
      <c r="R227" s="10"/>
      <c r="S227" s="10"/>
      <c r="T227" s="10"/>
    </row>
    <row r="228" spans="12:20">
      <c r="L228" s="7"/>
      <c r="M228" s="8"/>
      <c r="N228" s="9"/>
      <c r="O228" s="10"/>
      <c r="P228" s="10"/>
      <c r="Q228" s="10"/>
      <c r="R228" s="10"/>
      <c r="S228" s="10"/>
      <c r="T228" s="10"/>
    </row>
    <row r="229" spans="12:20">
      <c r="L229" s="7"/>
      <c r="M229" s="8"/>
      <c r="N229" s="9"/>
      <c r="O229" s="10"/>
      <c r="P229" s="10"/>
      <c r="Q229" s="10"/>
      <c r="R229" s="10"/>
      <c r="S229" s="10"/>
      <c r="T229" s="10"/>
    </row>
    <row r="230" spans="12:20">
      <c r="L230" s="7"/>
      <c r="M230" s="8"/>
      <c r="N230" s="9"/>
      <c r="O230" s="10"/>
      <c r="P230" s="10"/>
      <c r="Q230" s="10"/>
      <c r="R230" s="10"/>
      <c r="S230" s="10"/>
      <c r="T230" s="10"/>
    </row>
    <row r="231" spans="12:20">
      <c r="L231" s="7"/>
      <c r="M231" s="8"/>
      <c r="N231" s="9"/>
      <c r="O231" s="10"/>
      <c r="P231" s="10"/>
      <c r="Q231" s="10"/>
      <c r="R231" s="10"/>
      <c r="S231" s="10"/>
      <c r="T231" s="10"/>
    </row>
    <row r="232" spans="12:20">
      <c r="L232" s="7"/>
      <c r="M232" s="8"/>
      <c r="N232" s="9"/>
      <c r="O232" s="10"/>
      <c r="P232" s="10"/>
      <c r="Q232" s="10"/>
      <c r="R232" s="10"/>
      <c r="S232" s="10"/>
      <c r="T232" s="10"/>
    </row>
    <row r="233" spans="12:20">
      <c r="L233" s="7"/>
      <c r="M233" s="8"/>
      <c r="N233" s="9"/>
      <c r="O233" s="10"/>
      <c r="P233" s="10"/>
      <c r="Q233" s="10"/>
      <c r="R233" s="10"/>
      <c r="S233" s="10"/>
      <c r="T233" s="10"/>
    </row>
    <row r="234" spans="12:20">
      <c r="L234" s="7"/>
      <c r="M234" s="8"/>
      <c r="N234" s="9"/>
      <c r="O234" s="10"/>
      <c r="P234" s="10"/>
      <c r="Q234" s="10"/>
      <c r="R234" s="10"/>
      <c r="S234" s="10"/>
      <c r="T234" s="10"/>
    </row>
    <row r="235" spans="12:20">
      <c r="L235" s="7"/>
      <c r="M235" s="8"/>
      <c r="N235" s="9"/>
      <c r="O235" s="10"/>
      <c r="P235" s="10"/>
      <c r="Q235" s="10"/>
      <c r="R235" s="10"/>
      <c r="S235" s="10"/>
      <c r="T235" s="10"/>
    </row>
    <row r="236" spans="12:20">
      <c r="L236" s="7"/>
      <c r="M236" s="8"/>
      <c r="N236" s="9"/>
      <c r="O236" s="10"/>
      <c r="P236" s="10"/>
      <c r="Q236" s="10"/>
      <c r="R236" s="10"/>
      <c r="S236" s="10"/>
      <c r="T236" s="10"/>
    </row>
    <row r="237" spans="12:20">
      <c r="L237" s="7"/>
      <c r="M237" s="8"/>
      <c r="N237" s="9"/>
      <c r="O237" s="10"/>
      <c r="P237" s="10"/>
      <c r="Q237" s="10"/>
      <c r="R237" s="10"/>
      <c r="S237" s="10"/>
      <c r="T237" s="10"/>
    </row>
    <row r="238" spans="12:20">
      <c r="L238" s="7"/>
      <c r="M238" s="8"/>
      <c r="N238" s="9"/>
      <c r="O238" s="10"/>
      <c r="P238" s="10"/>
      <c r="Q238" s="10"/>
      <c r="R238" s="10"/>
      <c r="S238" s="10"/>
      <c r="T238" s="10"/>
    </row>
    <row r="239" spans="12:20">
      <c r="L239" s="7"/>
      <c r="M239" s="8"/>
      <c r="N239" s="9"/>
      <c r="O239" s="10"/>
      <c r="P239" s="10"/>
      <c r="Q239" s="10"/>
      <c r="R239" s="10"/>
      <c r="S239" s="10"/>
      <c r="T239" s="10"/>
    </row>
    <row r="240" spans="12:20">
      <c r="L240" s="7"/>
      <c r="M240" s="8"/>
      <c r="N240" s="9"/>
      <c r="O240" s="10"/>
      <c r="P240" s="10"/>
      <c r="Q240" s="10"/>
      <c r="R240" s="10"/>
      <c r="S240" s="10"/>
      <c r="T240" s="10"/>
    </row>
    <row r="241" spans="12:20">
      <c r="L241" s="7"/>
      <c r="M241" s="8"/>
      <c r="N241" s="9"/>
      <c r="O241" s="10"/>
      <c r="P241" s="10"/>
      <c r="Q241" s="10"/>
      <c r="R241" s="10"/>
      <c r="S241" s="10"/>
      <c r="T241" s="10"/>
    </row>
    <row r="242" spans="12:20">
      <c r="L242" s="7"/>
      <c r="M242" s="8"/>
      <c r="N242" s="9"/>
      <c r="O242" s="10"/>
      <c r="P242" s="10"/>
      <c r="Q242" s="10"/>
      <c r="R242" s="10"/>
      <c r="S242" s="10"/>
      <c r="T242" s="10"/>
    </row>
    <row r="243" spans="12:20">
      <c r="L243" s="7"/>
      <c r="M243" s="8"/>
      <c r="N243" s="9"/>
      <c r="O243" s="10"/>
      <c r="P243" s="10"/>
      <c r="Q243" s="10"/>
      <c r="R243" s="10"/>
      <c r="S243" s="10"/>
      <c r="T243" s="10"/>
    </row>
    <row r="244" spans="12:20">
      <c r="L244" s="7"/>
      <c r="M244" s="8"/>
      <c r="N244" s="9"/>
      <c r="O244" s="10"/>
      <c r="P244" s="10"/>
      <c r="Q244" s="10"/>
      <c r="R244" s="10"/>
      <c r="S244" s="10"/>
      <c r="T244" s="10"/>
    </row>
    <row r="245" spans="12:20">
      <c r="L245" s="7"/>
      <c r="M245" s="8"/>
      <c r="N245" s="9"/>
      <c r="O245" s="10"/>
      <c r="P245" s="10"/>
      <c r="Q245" s="10"/>
      <c r="R245" s="10"/>
      <c r="S245" s="10"/>
      <c r="T245" s="10"/>
    </row>
    <row r="246" spans="12:20">
      <c r="L246" s="7"/>
      <c r="M246" s="8"/>
      <c r="N246" s="9"/>
      <c r="O246" s="10"/>
      <c r="P246" s="10"/>
      <c r="Q246" s="10"/>
      <c r="R246" s="10"/>
      <c r="S246" s="10"/>
      <c r="T246" s="10"/>
    </row>
    <row r="247" spans="12:20">
      <c r="L247" s="7"/>
      <c r="M247" s="8"/>
      <c r="N247" s="9"/>
      <c r="O247" s="10"/>
      <c r="P247" s="10"/>
      <c r="Q247" s="10"/>
      <c r="R247" s="10"/>
      <c r="S247" s="10"/>
      <c r="T247" s="10"/>
    </row>
    <row r="248" spans="12:20">
      <c r="L248" s="7"/>
      <c r="M248" s="8"/>
      <c r="N248" s="9"/>
      <c r="O248" s="10"/>
      <c r="P248" s="10"/>
      <c r="Q248" s="10"/>
      <c r="R248" s="10"/>
      <c r="S248" s="10"/>
      <c r="T248" s="10"/>
    </row>
    <row r="249" spans="12:20">
      <c r="L249" s="7"/>
      <c r="M249" s="8"/>
      <c r="N249" s="9"/>
      <c r="O249" s="10"/>
      <c r="P249" s="10"/>
      <c r="Q249" s="10"/>
      <c r="R249" s="10"/>
      <c r="S249" s="10"/>
      <c r="T249" s="10"/>
    </row>
    <row r="250" spans="12:20">
      <c r="L250" s="7"/>
      <c r="M250" s="8"/>
      <c r="N250" s="9"/>
      <c r="O250" s="10"/>
      <c r="P250" s="10"/>
      <c r="Q250" s="10"/>
      <c r="R250" s="10"/>
      <c r="S250" s="10"/>
      <c r="T250" s="10"/>
    </row>
    <row r="251" spans="12:20">
      <c r="L251" s="7"/>
      <c r="M251" s="8"/>
      <c r="N251" s="9"/>
      <c r="O251" s="10"/>
      <c r="P251" s="10"/>
      <c r="Q251" s="10"/>
      <c r="R251" s="10"/>
      <c r="S251" s="10"/>
      <c r="T251" s="10"/>
    </row>
    <row r="252" spans="12:20">
      <c r="L252" s="7"/>
      <c r="M252" s="8"/>
      <c r="N252" s="9"/>
      <c r="O252" s="10"/>
      <c r="P252" s="10"/>
      <c r="Q252" s="10"/>
      <c r="R252" s="10"/>
      <c r="S252" s="10"/>
      <c r="T252" s="10"/>
    </row>
    <row r="253" spans="12:20">
      <c r="L253" s="7"/>
      <c r="M253" s="8"/>
      <c r="N253" s="9"/>
      <c r="O253" s="10"/>
      <c r="P253" s="10"/>
      <c r="Q253" s="10"/>
      <c r="R253" s="10"/>
      <c r="S253" s="10"/>
      <c r="T253" s="10"/>
    </row>
    <row r="254" spans="12:20">
      <c r="L254" s="7"/>
      <c r="M254" s="8"/>
      <c r="N254" s="9"/>
      <c r="O254" s="10"/>
      <c r="P254" s="10"/>
      <c r="Q254" s="10"/>
      <c r="R254" s="10"/>
      <c r="S254" s="10"/>
      <c r="T254" s="10"/>
    </row>
    <row r="255" spans="12:20">
      <c r="L255" s="7"/>
      <c r="M255" s="8"/>
      <c r="N255" s="9"/>
      <c r="O255" s="10"/>
      <c r="P255" s="10"/>
      <c r="Q255" s="10"/>
      <c r="R255" s="10"/>
      <c r="S255" s="10"/>
      <c r="T255" s="10"/>
    </row>
    <row r="256" spans="12:20">
      <c r="L256" s="7"/>
      <c r="M256" s="8"/>
      <c r="N256" s="9"/>
      <c r="O256" s="10"/>
      <c r="P256" s="10"/>
      <c r="Q256" s="10"/>
      <c r="R256" s="10"/>
      <c r="S256" s="10"/>
      <c r="T256" s="10"/>
    </row>
    <row r="257" spans="12:20">
      <c r="L257" s="7"/>
      <c r="M257" s="8"/>
      <c r="N257" s="9"/>
      <c r="O257" s="10"/>
      <c r="P257" s="10"/>
      <c r="Q257" s="10"/>
      <c r="R257" s="10"/>
      <c r="S257" s="10"/>
      <c r="T257" s="10"/>
    </row>
    <row r="258" spans="12:20">
      <c r="L258" s="7"/>
      <c r="M258" s="8"/>
      <c r="N258" s="9"/>
      <c r="O258" s="10"/>
      <c r="P258" s="10"/>
      <c r="Q258" s="10"/>
      <c r="R258" s="10"/>
      <c r="S258" s="10"/>
      <c r="T258" s="10"/>
    </row>
    <row r="259" spans="12:20">
      <c r="L259" s="7"/>
      <c r="M259" s="8"/>
      <c r="N259" s="9"/>
      <c r="O259" s="10"/>
      <c r="P259" s="10"/>
      <c r="Q259" s="10"/>
      <c r="R259" s="10"/>
      <c r="S259" s="10"/>
      <c r="T259" s="10"/>
    </row>
    <row r="260" spans="12:20">
      <c r="L260" s="7"/>
      <c r="M260" s="8"/>
      <c r="N260" s="9"/>
      <c r="O260" s="10"/>
      <c r="P260" s="10"/>
      <c r="Q260" s="10"/>
      <c r="R260" s="10"/>
      <c r="S260" s="10"/>
      <c r="T260" s="10"/>
    </row>
    <row r="261" spans="12:20">
      <c r="L261" s="7"/>
      <c r="M261" s="8"/>
      <c r="N261" s="9"/>
      <c r="O261" s="10"/>
      <c r="P261" s="10"/>
      <c r="Q261" s="10"/>
      <c r="R261" s="10"/>
      <c r="S261" s="10"/>
      <c r="T261" s="10"/>
    </row>
    <row r="262" spans="12:20">
      <c r="L262" s="7"/>
      <c r="M262" s="8"/>
      <c r="N262" s="9"/>
      <c r="O262" s="10"/>
      <c r="P262" s="10"/>
      <c r="Q262" s="10"/>
      <c r="R262" s="10"/>
      <c r="S262" s="10"/>
      <c r="T262" s="10"/>
    </row>
    <row r="263" spans="12:20">
      <c r="L263" s="7"/>
      <c r="M263" s="8"/>
      <c r="N263" s="9"/>
      <c r="O263" s="10"/>
      <c r="P263" s="10"/>
      <c r="Q263" s="10"/>
      <c r="R263" s="10"/>
      <c r="S263" s="10"/>
      <c r="T263" s="10"/>
    </row>
    <row r="264" spans="12:20">
      <c r="L264" s="7"/>
      <c r="M264" s="8"/>
      <c r="N264" s="9"/>
      <c r="O264" s="10"/>
      <c r="P264" s="10"/>
      <c r="Q264" s="10"/>
      <c r="R264" s="10"/>
      <c r="S264" s="10"/>
      <c r="T264" s="10"/>
    </row>
    <row r="265" spans="12:20">
      <c r="L265" s="7"/>
      <c r="M265" s="8"/>
      <c r="N265" s="9"/>
      <c r="O265" s="10"/>
      <c r="P265" s="10"/>
      <c r="Q265" s="10"/>
      <c r="R265" s="10"/>
      <c r="S265" s="10"/>
      <c r="T265" s="10"/>
    </row>
    <row r="266" spans="12:20">
      <c r="L266" s="7"/>
      <c r="M266" s="8"/>
      <c r="N266" s="9"/>
      <c r="O266" s="10"/>
      <c r="P266" s="10"/>
      <c r="Q266" s="10"/>
      <c r="R266" s="10"/>
      <c r="S266" s="10"/>
      <c r="T266" s="10"/>
    </row>
    <row r="267" spans="12:20">
      <c r="L267" s="7"/>
      <c r="M267" s="8"/>
      <c r="N267" s="9"/>
      <c r="O267" s="10"/>
      <c r="P267" s="10"/>
      <c r="Q267" s="10"/>
      <c r="R267" s="10"/>
      <c r="S267" s="10"/>
      <c r="T267" s="10"/>
    </row>
    <row r="268" spans="12:20">
      <c r="L268" s="7"/>
      <c r="M268" s="8"/>
      <c r="N268" s="9"/>
      <c r="O268" s="10"/>
      <c r="P268" s="10"/>
      <c r="Q268" s="10"/>
      <c r="R268" s="10"/>
      <c r="S268" s="10"/>
      <c r="T268" s="10"/>
    </row>
    <row r="269" spans="12:20">
      <c r="L269" s="7"/>
      <c r="M269" s="8"/>
      <c r="N269" s="9"/>
      <c r="O269" s="10"/>
      <c r="P269" s="10"/>
      <c r="Q269" s="10"/>
      <c r="R269" s="10"/>
      <c r="S269" s="10"/>
      <c r="T269" s="10"/>
    </row>
    <row r="270" spans="12:20">
      <c r="L270" s="7"/>
      <c r="M270" s="8"/>
      <c r="N270" s="9"/>
      <c r="O270" s="10"/>
      <c r="P270" s="10"/>
      <c r="Q270" s="10"/>
      <c r="R270" s="10"/>
      <c r="S270" s="10"/>
      <c r="T270" s="10"/>
    </row>
    <row r="271" spans="12:20">
      <c r="L271" s="7"/>
      <c r="M271" s="8"/>
      <c r="N271" s="9"/>
      <c r="O271" s="10"/>
      <c r="P271" s="10"/>
      <c r="Q271" s="10"/>
      <c r="R271" s="10"/>
      <c r="S271" s="10"/>
      <c r="T271" s="10"/>
    </row>
    <row r="272" spans="12:20">
      <c r="L272" s="7"/>
      <c r="M272" s="8"/>
      <c r="N272" s="9"/>
      <c r="O272" s="10"/>
      <c r="P272" s="10"/>
      <c r="Q272" s="10"/>
      <c r="R272" s="10"/>
      <c r="S272" s="10"/>
      <c r="T272" s="10"/>
    </row>
    <row r="273" spans="12:20">
      <c r="L273" s="7"/>
      <c r="M273" s="8"/>
      <c r="N273" s="9"/>
      <c r="O273" s="10"/>
      <c r="P273" s="10"/>
      <c r="Q273" s="10"/>
      <c r="R273" s="10"/>
      <c r="S273" s="10"/>
      <c r="T273" s="10"/>
    </row>
    <row r="274" spans="12:20">
      <c r="L274" s="7"/>
      <c r="M274" s="8"/>
      <c r="N274" s="9"/>
      <c r="O274" s="10"/>
      <c r="P274" s="10"/>
      <c r="Q274" s="10"/>
      <c r="R274" s="10"/>
      <c r="S274" s="10"/>
      <c r="T274" s="10"/>
    </row>
    <row r="275" spans="12:20">
      <c r="L275" s="7"/>
      <c r="M275" s="8"/>
      <c r="N275" s="9"/>
      <c r="O275" s="10"/>
      <c r="P275" s="10"/>
      <c r="Q275" s="10"/>
      <c r="R275" s="10"/>
      <c r="S275" s="10"/>
      <c r="T275" s="10"/>
    </row>
    <row r="276" spans="12:20">
      <c r="L276" s="7"/>
      <c r="M276" s="8"/>
      <c r="N276" s="9"/>
      <c r="O276" s="10"/>
      <c r="P276" s="10"/>
      <c r="Q276" s="10"/>
      <c r="R276" s="10"/>
      <c r="S276" s="10"/>
      <c r="T276" s="10"/>
    </row>
    <row r="277" spans="12:20">
      <c r="L277" s="7"/>
      <c r="M277" s="8"/>
      <c r="N277" s="9"/>
      <c r="O277" s="10"/>
      <c r="P277" s="10"/>
      <c r="Q277" s="10"/>
      <c r="R277" s="10"/>
      <c r="S277" s="10"/>
      <c r="T277" s="10"/>
    </row>
    <row r="278" spans="12:20">
      <c r="L278" s="7"/>
      <c r="M278" s="8"/>
      <c r="N278" s="9"/>
      <c r="O278" s="10"/>
      <c r="P278" s="10"/>
      <c r="Q278" s="10"/>
      <c r="R278" s="10"/>
      <c r="S278" s="10"/>
      <c r="T278" s="10"/>
    </row>
    <row r="279" spans="12:20">
      <c r="L279" s="7"/>
      <c r="M279" s="8"/>
      <c r="N279" s="9"/>
      <c r="O279" s="10"/>
      <c r="P279" s="10"/>
      <c r="Q279" s="10"/>
      <c r="R279" s="10"/>
      <c r="S279" s="10"/>
      <c r="T279" s="10"/>
    </row>
    <row r="280" spans="12:20">
      <c r="L280" s="7"/>
      <c r="M280" s="8"/>
      <c r="N280" s="9"/>
      <c r="O280" s="10"/>
      <c r="P280" s="10"/>
      <c r="Q280" s="10"/>
      <c r="R280" s="10"/>
      <c r="S280" s="10"/>
      <c r="T280" s="10"/>
    </row>
    <row r="281" spans="12:20">
      <c r="L281" s="7"/>
      <c r="M281" s="8"/>
      <c r="N281" s="9"/>
      <c r="O281" s="10"/>
      <c r="P281" s="10"/>
      <c r="Q281" s="10"/>
      <c r="R281" s="10"/>
      <c r="S281" s="10"/>
      <c r="T281" s="10"/>
    </row>
    <row r="282" spans="12:20">
      <c r="L282" s="7"/>
      <c r="M282" s="8"/>
      <c r="N282" s="9"/>
      <c r="O282" s="10"/>
      <c r="P282" s="10"/>
      <c r="Q282" s="10"/>
      <c r="R282" s="10"/>
      <c r="S282" s="10"/>
      <c r="T282" s="10"/>
    </row>
    <row r="283" spans="12:20">
      <c r="L283" s="7"/>
      <c r="M283" s="8"/>
      <c r="N283" s="9"/>
      <c r="O283" s="10"/>
      <c r="P283" s="10"/>
      <c r="Q283" s="10"/>
      <c r="R283" s="10"/>
      <c r="S283" s="10"/>
      <c r="T283" s="10"/>
    </row>
    <row r="284" spans="12:20">
      <c r="L284" s="7"/>
      <c r="M284" s="8"/>
      <c r="N284" s="9"/>
      <c r="O284" s="10"/>
      <c r="P284" s="10"/>
      <c r="Q284" s="10"/>
      <c r="R284" s="10"/>
      <c r="S284" s="10"/>
      <c r="T284" s="10"/>
    </row>
    <row r="285" spans="12:20">
      <c r="L285" s="7"/>
      <c r="M285" s="8"/>
      <c r="N285" s="9"/>
      <c r="O285" s="10"/>
      <c r="P285" s="10"/>
      <c r="Q285" s="10"/>
      <c r="R285" s="10"/>
      <c r="S285" s="10"/>
      <c r="T285" s="10"/>
    </row>
    <row r="286" spans="12:20">
      <c r="L286" s="7"/>
      <c r="M286" s="8"/>
      <c r="N286" s="9"/>
      <c r="O286" s="10"/>
      <c r="P286" s="10"/>
      <c r="Q286" s="10"/>
      <c r="R286" s="10"/>
      <c r="S286" s="10"/>
      <c r="T286" s="10"/>
    </row>
    <row r="287" spans="12:20">
      <c r="L287" s="7"/>
      <c r="M287" s="8"/>
      <c r="N287" s="9"/>
      <c r="O287" s="10"/>
      <c r="P287" s="10"/>
      <c r="Q287" s="10"/>
      <c r="R287" s="10"/>
      <c r="S287" s="10"/>
      <c r="T287" s="10"/>
    </row>
    <row r="288" spans="12:20">
      <c r="L288" s="7"/>
      <c r="M288" s="8"/>
      <c r="N288" s="9"/>
      <c r="O288" s="10"/>
      <c r="P288" s="10"/>
      <c r="Q288" s="10"/>
      <c r="R288" s="10"/>
      <c r="S288" s="10"/>
      <c r="T288" s="10"/>
    </row>
    <row r="289" spans="12:20">
      <c r="L289" s="7"/>
      <c r="M289" s="8"/>
      <c r="N289" s="9"/>
      <c r="O289" s="10"/>
      <c r="P289" s="10"/>
      <c r="Q289" s="10"/>
      <c r="R289" s="10"/>
      <c r="S289" s="10"/>
      <c r="T289" s="10"/>
    </row>
    <row r="290" spans="12:20">
      <c r="L290" s="7"/>
      <c r="M290" s="8"/>
      <c r="N290" s="9"/>
      <c r="O290" s="10"/>
      <c r="P290" s="10"/>
      <c r="Q290" s="10"/>
      <c r="R290" s="10"/>
      <c r="S290" s="10"/>
      <c r="T290" s="10"/>
    </row>
    <row r="291" spans="12:20">
      <c r="L291" s="7"/>
      <c r="M291" s="8"/>
      <c r="N291" s="9"/>
      <c r="O291" s="10"/>
      <c r="P291" s="10"/>
      <c r="Q291" s="10"/>
      <c r="R291" s="10"/>
      <c r="S291" s="10"/>
      <c r="T291" s="10"/>
    </row>
    <row r="292" spans="12:20">
      <c r="L292" s="7"/>
      <c r="M292" s="8"/>
      <c r="N292" s="9"/>
      <c r="O292" s="10"/>
      <c r="P292" s="10"/>
      <c r="Q292" s="10"/>
      <c r="R292" s="10"/>
      <c r="S292" s="10"/>
      <c r="T292" s="10"/>
    </row>
    <row r="293" spans="12:20">
      <c r="L293" s="7"/>
      <c r="M293" s="8"/>
      <c r="N293" s="9"/>
      <c r="O293" s="10"/>
      <c r="P293" s="10"/>
      <c r="Q293" s="10"/>
      <c r="R293" s="10"/>
      <c r="S293" s="10"/>
      <c r="T293" s="10"/>
    </row>
  </sheetData>
  <autoFilter ref="A4:T132"/>
  <mergeCells count="5">
    <mergeCell ref="A1:K1"/>
    <mergeCell ref="A2:K2"/>
    <mergeCell ref="L3:N3"/>
    <mergeCell ref="O3:Q3"/>
    <mergeCell ref="R3:T3"/>
  </mergeCells>
  <conditionalFormatting sqref="O5:O292 R5:R292">
    <cfRule type="cellIs" dxfId="1" priority="0" operator="equal">
      <formula>0.5</formula>
    </cfRule>
  </conditionalFormatting>
  <conditionalFormatting sqref="O5:O293 R5:R293">
    <cfRule type="cellIs" dxfId="0" priority="1" operator="greaterThan">
      <formula>0.5</formula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S14"/>
  <sheetViews>
    <sheetView workbookViewId="0">
      <selection activeCell="G7" sqref="G7"/>
    </sheetView>
  </sheetViews>
  <sheetFormatPr defaultColWidth="9.140625" defaultRowHeight="12.75"/>
  <cols>
    <col min="1" max="1" width="5.42578125" style="11" customWidth="1"/>
    <col min="2" max="2" width="14.5703125" style="11" customWidth="1"/>
    <col min="3" max="3" width="21.140625" style="12" customWidth="1"/>
    <col min="4" max="4" width="21.7109375" style="12" customWidth="1"/>
    <col min="5" max="8" width="11" style="12" customWidth="1"/>
    <col min="9" max="9" width="10.5703125" style="13" customWidth="1"/>
    <col min="10" max="10" width="9.28515625" style="13" bestFit="1" customWidth="1"/>
    <col min="11" max="11" width="10.28515625" style="11" bestFit="1" customWidth="1"/>
    <col min="12" max="12" width="9.140625" style="11"/>
    <col min="13" max="13" width="14.7109375" style="11" customWidth="1"/>
    <col min="14" max="18" width="9.140625" style="11"/>
    <col min="19" max="19" width="28.42578125" style="11" customWidth="1"/>
    <col min="20" max="16384" width="9.140625" style="11"/>
  </cols>
  <sheetData>
    <row r="1" spans="1:19" ht="17.25" customHeight="1">
      <c r="M1" s="120" t="s">
        <v>54</v>
      </c>
      <c r="N1" s="121"/>
      <c r="O1" s="121"/>
      <c r="P1" s="121"/>
      <c r="Q1" s="121"/>
      <c r="R1" s="121"/>
      <c r="S1" s="122"/>
    </row>
    <row r="2" spans="1:19" ht="17.25" customHeight="1">
      <c r="A2" s="123" t="s">
        <v>55</v>
      </c>
      <c r="B2" s="123" t="s">
        <v>63</v>
      </c>
      <c r="C2" s="128" t="s">
        <v>4</v>
      </c>
      <c r="D2" s="129"/>
      <c r="E2" s="126" t="s">
        <v>64</v>
      </c>
      <c r="F2" s="126"/>
      <c r="G2" s="126"/>
      <c r="H2" s="126"/>
      <c r="I2" s="125" t="s">
        <v>65</v>
      </c>
      <c r="J2" s="125"/>
      <c r="K2" s="127" t="s">
        <v>117</v>
      </c>
      <c r="M2" s="32" t="s">
        <v>56</v>
      </c>
      <c r="N2" s="32" t="s">
        <v>57</v>
      </c>
      <c r="O2" s="32" t="s">
        <v>58</v>
      </c>
      <c r="P2" s="32" t="s">
        <v>59</v>
      </c>
      <c r="Q2" s="32" t="s">
        <v>87</v>
      </c>
      <c r="R2" s="32" t="s">
        <v>60</v>
      </c>
      <c r="S2" s="32" t="s">
        <v>89</v>
      </c>
    </row>
    <row r="3" spans="1:19" ht="17.25" customHeight="1">
      <c r="A3" s="124"/>
      <c r="B3" s="124"/>
      <c r="C3" s="130"/>
      <c r="D3" s="131"/>
      <c r="E3" s="41" t="s">
        <v>71</v>
      </c>
      <c r="F3" s="41" t="s">
        <v>72</v>
      </c>
      <c r="G3" s="41" t="s">
        <v>61</v>
      </c>
      <c r="H3" s="41" t="s">
        <v>62</v>
      </c>
      <c r="I3" s="42" t="s">
        <v>61</v>
      </c>
      <c r="J3" s="42" t="s">
        <v>62</v>
      </c>
      <c r="K3" s="127"/>
      <c r="M3" s="33" t="s">
        <v>61</v>
      </c>
      <c r="N3" s="33">
        <v>0</v>
      </c>
      <c r="O3" s="34">
        <v>0</v>
      </c>
      <c r="P3" s="34">
        <v>20000</v>
      </c>
      <c r="Q3" s="34">
        <f>P3+40000</f>
        <v>60000</v>
      </c>
      <c r="R3" s="33" t="s">
        <v>60</v>
      </c>
      <c r="S3" s="35" t="s">
        <v>88</v>
      </c>
    </row>
    <row r="4" spans="1:19" ht="17.25" customHeight="1">
      <c r="A4" s="46">
        <v>1</v>
      </c>
      <c r="B4" s="46" t="s">
        <v>85</v>
      </c>
      <c r="C4" s="169" t="s">
        <v>73</v>
      </c>
      <c r="D4" s="38" t="s">
        <v>73</v>
      </c>
      <c r="E4" s="43">
        <f>COUNTIFS('Chấm công'!$P$5:$P$317,"*"&amp;E$3&amp;"*",'Chấm công'!$D$5:$D$317,$C4,'Chấm công'!$Q$5:$Q$317,"")</f>
        <v>0</v>
      </c>
      <c r="F4" s="43">
        <f>COUNTIFS('Chấm công'!$P$5:$P$317,"*"&amp;F$3&amp;"*",'Chấm công'!$D$5:$D$317,$C4,'Chấm công'!$Q$5:$Q$317,"")</f>
        <v>0</v>
      </c>
      <c r="G4" s="43">
        <f>COUNTIFS('Chấm công'!$P$5:$P$317,"*"&amp;G$3&amp;"*",'Chấm công'!$D$5:$D$317,$C4,'Chấm công'!$Q$5:$Q$317,"")</f>
        <v>0</v>
      </c>
      <c r="H4" s="43">
        <f>COUNTIFS('Chấm công'!$P$5:$P$317,"*"&amp;H$3&amp;"*",'Chấm công'!$D$5:$D$317,$C4,'Chấm công'!$Q$5:$Q$317,"")</f>
        <v>25</v>
      </c>
      <c r="I4" s="44">
        <f>COUNTIFS('Chấm công'!$S$5:$S$317,"*"&amp;I$3&amp;"*",'Chấm công'!$D$5:$D$317,$C4,'Chấm công'!$T$5:$T$317,"")</f>
        <v>0</v>
      </c>
      <c r="J4" s="44">
        <f>COUNTIFS('Chấm công'!$S$5:$S$317,"*"&amp;J$3&amp;"*",'Chấm công'!$D$5:$D$317,$C4,'Chấm công'!$T$5:$T$317,"")</f>
        <v>0</v>
      </c>
      <c r="K4" s="45">
        <f>IF((E4+F4+G4)&gt;2, ((E4+F4+G4)-3)*40000+20000,0) + IF((H4+J4)&gt;1, ((H4+J4)-2)*100000+40000+20000, IF((H4+J4)=1,20000,0))</f>
        <v>2360000</v>
      </c>
      <c r="M4" s="36" t="s">
        <v>62</v>
      </c>
      <c r="N4" s="34">
        <v>20000</v>
      </c>
      <c r="O4" s="34">
        <v>60000</v>
      </c>
      <c r="P4" s="34">
        <v>160000</v>
      </c>
      <c r="Q4" s="33">
        <v>260000</v>
      </c>
      <c r="R4" s="33" t="s">
        <v>60</v>
      </c>
      <c r="S4" s="35" t="s">
        <v>86</v>
      </c>
    </row>
    <row r="5" spans="1:19" ht="17.25" customHeight="1">
      <c r="A5" s="46">
        <v>2</v>
      </c>
      <c r="B5" s="46" t="s">
        <v>85</v>
      </c>
      <c r="C5" s="169" t="s">
        <v>82</v>
      </c>
      <c r="D5" s="38" t="s">
        <v>82</v>
      </c>
      <c r="E5" s="43">
        <f>COUNTIFS('Chấm công'!$P$5:$P$317,"*"&amp;E$3&amp;"*",'Chấm công'!$D$5:$D$317,$C5,'Chấm công'!$Q$5:$Q$317,"")</f>
        <v>0</v>
      </c>
      <c r="F5" s="43">
        <f>COUNTIFS('Chấm công'!$P$5:$P$317,"*"&amp;F$3&amp;"*",'Chấm công'!$D$5:$D$317,$C5,'Chấm công'!$Q$5:$Q$317,"")</f>
        <v>0</v>
      </c>
      <c r="G5" s="43">
        <f>COUNTIFS('Chấm công'!$P$5:$P$317,"*"&amp;G$3&amp;"*",'Chấm công'!$D$5:$D$317,$C5,'Chấm công'!$Q$5:$Q$317,"")</f>
        <v>0</v>
      </c>
      <c r="H5" s="43">
        <f>COUNTIFS('Chấm công'!$P$5:$P$317,"*"&amp;H$3&amp;"*",'Chấm công'!$D$5:$D$317,$C5,'Chấm công'!$Q$5:$Q$317,"")</f>
        <v>25</v>
      </c>
      <c r="I5" s="44">
        <f>COUNTIFS('Chấm công'!$S$5:$S$317,"*"&amp;I$3&amp;"*",'Chấm công'!$D$5:$D$317,$C5,'Chấm công'!$T$5:$T$317,"")</f>
        <v>0</v>
      </c>
      <c r="J5" s="44">
        <f>COUNTIFS('Chấm công'!$S$5:$S$317,"*"&amp;J$3&amp;"*",'Chấm công'!$D$5:$D$317,$C5,'Chấm công'!$T$5:$T$317,"")</f>
        <v>0</v>
      </c>
      <c r="K5" s="45">
        <f t="shared" ref="K5:K8" si="0">IF((E5+F5+G5)&gt;2, ((E5+F5+G5)-3)*40000+20000,0) + IF((H5+J5)&gt;1, ((H5+J5)-2)*100000+40000+20000, IF((H5+J5)=1,20000,0))</f>
        <v>2360000</v>
      </c>
    </row>
    <row r="6" spans="1:19" ht="17.25" customHeight="1">
      <c r="A6" s="46">
        <v>3</v>
      </c>
      <c r="B6" s="46" t="s">
        <v>85</v>
      </c>
      <c r="C6" s="169" t="s">
        <v>75</v>
      </c>
      <c r="D6" s="38" t="s">
        <v>75</v>
      </c>
      <c r="E6" s="43">
        <f>COUNTIFS('Chấm công'!$P$5:$P$317,"*"&amp;E$3&amp;"*",'Chấm công'!$D$5:$D$317,$C6,'Chấm công'!$Q$5:$Q$317,"")</f>
        <v>0</v>
      </c>
      <c r="F6" s="43">
        <f>COUNTIFS('Chấm công'!$P$5:$P$317,"*"&amp;F$3&amp;"*",'Chấm công'!$D$5:$D$317,$C6,'Chấm công'!$Q$5:$Q$317,"")</f>
        <v>0</v>
      </c>
      <c r="G6" s="43">
        <f>COUNTIFS('Chấm công'!$P$5:$P$317,"*"&amp;G$3&amp;"*",'Chấm công'!$D$5:$D$317,$C6,'Chấm công'!$Q$5:$Q$317,"")</f>
        <v>0</v>
      </c>
      <c r="H6" s="43">
        <f>COUNTIFS('Chấm công'!$P$5:$P$317,"*"&amp;H$3&amp;"*",'Chấm công'!$D$5:$D$317,$C6,'Chấm công'!$Q$5:$Q$317,"")</f>
        <v>24</v>
      </c>
      <c r="I6" s="44">
        <f>COUNTIFS('Chấm công'!$S$5:$S$317,"*"&amp;I$3&amp;"*",'Chấm công'!$D$5:$D$317,$C6,'Chấm công'!$T$5:$T$317,"")</f>
        <v>0</v>
      </c>
      <c r="J6" s="44">
        <f>COUNTIFS('Chấm công'!$S$5:$S$317,"*"&amp;J$3&amp;"*",'Chấm công'!$D$5:$D$317,$C6,'Chấm công'!$T$5:$T$317,"")</f>
        <v>0</v>
      </c>
      <c r="K6" s="45">
        <f t="shared" si="0"/>
        <v>2260000</v>
      </c>
      <c r="M6" s="24" t="s">
        <v>64</v>
      </c>
      <c r="N6" s="25" t="s">
        <v>69</v>
      </c>
    </row>
    <row r="7" spans="1:19" ht="17.25" customHeight="1">
      <c r="A7" s="46">
        <v>4</v>
      </c>
      <c r="B7" s="46" t="s">
        <v>85</v>
      </c>
      <c r="C7" s="170" t="s">
        <v>166</v>
      </c>
      <c r="D7" s="168" t="s">
        <v>166</v>
      </c>
      <c r="E7" s="43">
        <f>COUNTIFS('Chấm công'!$P$5:$P$317,"*"&amp;E$3&amp;"*",'Chấm công'!$D$5:$D$317,$C7,'Chấm công'!$Q$5:$Q$317,"")</f>
        <v>0</v>
      </c>
      <c r="F7" s="43">
        <f>COUNTIFS('Chấm công'!$P$5:$P$317,"*"&amp;F$3&amp;"*",'Chấm công'!$D$5:$D$317,$C7,'Chấm công'!$Q$5:$Q$317,"")</f>
        <v>0</v>
      </c>
      <c r="G7" s="43">
        <f>COUNTIFS('Chấm công'!$P$5:$P$317,"*"&amp;G$3&amp;"*",'Chấm công'!$D$5:$D$317,$C7,'Chấm công'!$Q$5:$Q$317,"")</f>
        <v>0</v>
      </c>
      <c r="H7" s="43">
        <f>COUNTIFS('Chấm công'!$P$5:$P$317,"*"&amp;H$3&amp;"*",'Chấm công'!$D$5:$D$317,$C7,'Chấm công'!$Q$5:$Q$317,"")</f>
        <v>19</v>
      </c>
      <c r="I7" s="44">
        <f>COUNTIFS('Chấm công'!$S$5:$S$317,"*"&amp;I$3&amp;"*",'Chấm công'!$D$5:$D$317,$C7,'Chấm công'!$T$5:$T$317,"")</f>
        <v>0</v>
      </c>
      <c r="J7" s="44">
        <f>COUNTIFS('Chấm công'!$S$5:$S$317,"*"&amp;J$3&amp;"*",'Chấm công'!$D$5:$D$317,$C7,'Chấm công'!$T$5:$T$317,"")</f>
        <v>0</v>
      </c>
      <c r="K7" s="45">
        <f t="shared" si="0"/>
        <v>1760000</v>
      </c>
      <c r="M7" s="26">
        <v>0</v>
      </c>
      <c r="N7" s="27" t="s">
        <v>70</v>
      </c>
    </row>
    <row r="8" spans="1:19" ht="17.25" customHeight="1">
      <c r="A8" s="46">
        <v>5</v>
      </c>
      <c r="B8" s="46" t="s">
        <v>85</v>
      </c>
      <c r="C8" s="169" t="s">
        <v>108</v>
      </c>
      <c r="D8" s="38" t="s">
        <v>108</v>
      </c>
      <c r="E8" s="39">
        <f>COUNTIFS('Chấm công'!$P$5:$P$317,"*"&amp;E$3&amp;"*",'Chấm công'!$D$5:$D$317,$C8,'Chấm công'!$Q$5:$Q$317,"")</f>
        <v>0</v>
      </c>
      <c r="F8" s="39">
        <f>COUNTIFS('Chấm công'!$P$5:$P$317,"*"&amp;F$3&amp;"*",'Chấm công'!$D$5:$D$317,$C8,'Chấm công'!$Q$5:$Q$317,"")</f>
        <v>0</v>
      </c>
      <c r="G8" s="39">
        <f>COUNTIFS('Chấm công'!$P$5:$P$317,"*"&amp;G$3&amp;"*",'Chấm công'!$D$5:$D$317,$C8,'Chấm công'!$Q$5:$Q$317,"")</f>
        <v>0</v>
      </c>
      <c r="H8" s="39">
        <f>COUNTIFS('Chấm công'!$P$5:$P$317,"*"&amp;H$3&amp;"*",'Chấm công'!$D$5:$D$317,$C8,'Chấm công'!$Q$5:$Q$317,"")</f>
        <v>26</v>
      </c>
      <c r="I8" s="40">
        <f>COUNTIFS('Chấm công'!$S$5:$S$317,"*"&amp;I$3&amp;"*",'Chấm công'!$D$5:$D$317,$C8,'Chấm công'!$T$5:$T$317,"")</f>
        <v>0</v>
      </c>
      <c r="J8" s="40">
        <f>COUNTIFS('Chấm công'!$S$5:$S$317,"*"&amp;J$3&amp;"*",'Chấm công'!$D$5:$D$317,$C8,'Chấm công'!$T$5:$T$317,"")</f>
        <v>0</v>
      </c>
      <c r="K8" s="45">
        <f t="shared" si="0"/>
        <v>2460000</v>
      </c>
      <c r="M8" s="26">
        <f>1/60</f>
        <v>1.6666666666666666E-2</v>
      </c>
      <c r="N8" s="27" t="s">
        <v>71</v>
      </c>
    </row>
    <row r="9" spans="1:19" ht="17.25" customHeight="1">
      <c r="A9" s="46">
        <v>6</v>
      </c>
      <c r="B9" s="46" t="s">
        <v>85</v>
      </c>
      <c r="C9" s="169" t="s">
        <v>113</v>
      </c>
      <c r="D9" s="38" t="s">
        <v>113</v>
      </c>
      <c r="E9" s="39">
        <f>COUNTIFS('Chấm công'!$P$5:$P$317,"*"&amp;E$3&amp;"*",'Chấm công'!$D$5:$D$317,$C9,'Chấm công'!$Q$5:$Q$317,"")</f>
        <v>0</v>
      </c>
      <c r="F9" s="39">
        <f>COUNTIFS('Chấm công'!$P$5:$P$317,"*"&amp;F$3&amp;"*",'Chấm công'!$D$5:$D$317,$C9,'Chấm công'!$Q$5:$Q$317,"")</f>
        <v>0</v>
      </c>
      <c r="G9" s="39">
        <f>COUNTIFS('Chấm công'!$P$5:$P$317,"*"&amp;G$3&amp;"*",'Chấm công'!$D$5:$D$317,$C9,'Chấm công'!$Q$5:$Q$317,"")</f>
        <v>0</v>
      </c>
      <c r="H9" s="39">
        <f>COUNTIFS('Chấm công'!$P$5:$P$317,"*"&amp;H$3&amp;"*",'Chấm công'!$D$5:$D$317,$C9,'Chấm công'!$Q$5:$Q$317,"")</f>
        <v>25</v>
      </c>
      <c r="I9" s="40">
        <f>COUNTIFS('Chấm công'!$S$5:$S$317,"*"&amp;I$3&amp;"*",'Chấm công'!$D$5:$D$317,$C9,'Chấm công'!$T$5:$T$317,"")</f>
        <v>0</v>
      </c>
      <c r="J9" s="40">
        <f>COUNTIFS('Chấm công'!$S$5:$S$317,"*"&amp;J$3&amp;"*",'Chấm công'!$D$5:$D$317,$C9,'Chấm công'!$T$5:$T$317,"")</f>
        <v>0</v>
      </c>
      <c r="K9" s="45">
        <f t="shared" ref="K9:K10" si="1">IF((E9+F9+G9)&gt;2, ((E9+F9+G9)-3)*40000+20000,0) + IF((H9+J9)&gt;1, ((H9+J9)-2)*100000+40000+20000, IF((H9+J9)=1,20000,0))</f>
        <v>2360000</v>
      </c>
      <c r="M9" s="26">
        <f>5/60</f>
        <v>8.3333333333333329E-2</v>
      </c>
      <c r="N9" s="27" t="s">
        <v>72</v>
      </c>
    </row>
    <row r="10" spans="1:19" ht="17.25" customHeight="1">
      <c r="A10" s="46"/>
      <c r="B10" s="46"/>
      <c r="C10" s="169"/>
      <c r="D10" s="38"/>
      <c r="E10" s="39">
        <f>COUNTIFS('Chấm công'!$P$5:$P$317,"*"&amp;E$3&amp;"*",'Chấm công'!$D$5:$D$317,$C10,'Chấm công'!$Q$5:$Q$317,"")</f>
        <v>0</v>
      </c>
      <c r="F10" s="39">
        <f>COUNTIFS('Chấm công'!$P$5:$P$317,"*"&amp;F$3&amp;"*",'Chấm công'!$D$5:$D$317,$C10,'Chấm công'!$Q$5:$Q$317,"")</f>
        <v>0</v>
      </c>
      <c r="G10" s="39">
        <f>COUNTIFS('Chấm công'!$P$5:$P$317,"*"&amp;G$3&amp;"*",'Chấm công'!$D$5:$D$317,$C10,'Chấm công'!$Q$5:$Q$317,"")</f>
        <v>0</v>
      </c>
      <c r="H10" s="39">
        <f>COUNTIFS('Chấm công'!$P$5:$P$317,"*"&amp;H$3&amp;"*",'Chấm công'!$D$5:$D$317,$C10,'Chấm công'!$Q$5:$Q$317,"")</f>
        <v>0</v>
      </c>
      <c r="I10" s="40">
        <f>COUNTIFS('Chấm công'!$S$5:$S$317,"*"&amp;I$3&amp;"*",'Chấm công'!$D$5:$D$317,$C10,'Chấm công'!$T$5:$T$317,"")</f>
        <v>0</v>
      </c>
      <c r="J10" s="40">
        <f>COUNTIFS('Chấm công'!$S$5:$S$317,"*"&amp;J$3&amp;"*",'Chấm công'!$D$5:$D$317,$C10,'Chấm công'!$T$5:$T$317,"")</f>
        <v>0</v>
      </c>
      <c r="K10" s="45">
        <f t="shared" si="1"/>
        <v>0</v>
      </c>
      <c r="M10" s="26">
        <f>10/60</f>
        <v>0.16666666666666666</v>
      </c>
      <c r="N10" s="27" t="s">
        <v>61</v>
      </c>
    </row>
    <row r="11" spans="1:19" ht="17.25" customHeight="1">
      <c r="A11" s="46"/>
      <c r="B11" s="46"/>
      <c r="C11" s="170"/>
      <c r="D11" s="168"/>
      <c r="E11" s="39">
        <f>COUNTIFS('Chấm công'!$P$5:$P$317,"*"&amp;E$3&amp;"*",'Chấm công'!$D$5:$D$317,$C11,'Chấm công'!$Q$5:$Q$317,"")</f>
        <v>0</v>
      </c>
      <c r="F11" s="39">
        <f>COUNTIFS('Chấm công'!$P$5:$P$317,"*"&amp;F$3&amp;"*",'Chấm công'!$D$5:$D$317,$C11,'Chấm công'!$Q$5:$Q$317,"")</f>
        <v>0</v>
      </c>
      <c r="G11" s="39">
        <f>COUNTIFS('Chấm công'!$P$5:$P$317,"*"&amp;G$3&amp;"*",'Chấm công'!$D$5:$D$317,$C11,'Chấm công'!$Q$5:$Q$317,"")</f>
        <v>0</v>
      </c>
      <c r="H11" s="39">
        <f>COUNTIFS('Chấm công'!$P$5:$P$317,"*"&amp;H$3&amp;"*",'Chấm công'!$D$5:$D$317,$C11,'Chấm công'!$Q$5:$Q$317,"")</f>
        <v>0</v>
      </c>
      <c r="I11" s="40">
        <f>COUNTIFS('Chấm công'!$S$5:$S$317,"*"&amp;I$3&amp;"*",'Chấm công'!$D$5:$D$317,$C11,'Chấm công'!$T$5:$T$317,"")</f>
        <v>0</v>
      </c>
      <c r="J11" s="40">
        <f>COUNTIFS('Chấm công'!$S$5:$S$317,"*"&amp;J$3&amp;"*",'Chấm công'!$D$5:$D$317,$C11,'Chấm công'!$T$5:$T$317,"")</f>
        <v>0</v>
      </c>
      <c r="K11" s="45">
        <f t="shared" ref="K11" si="2">IF((E11+F11+G11)&gt;2, ((E11+F11+G11)-3)*40000+20000,0) + IF((H11+J11)&gt;1, ((H11+J11)-2)*100000+40000+20000, IF((H11+J11)=1,20000,0))</f>
        <v>0</v>
      </c>
      <c r="M11" s="26">
        <f>31/60</f>
        <v>0.51666666666666672</v>
      </c>
      <c r="N11" s="27" t="s">
        <v>62</v>
      </c>
    </row>
    <row r="12" spans="1:19" ht="17.25" customHeight="1">
      <c r="A12" s="28"/>
      <c r="B12" s="28"/>
      <c r="C12" s="29"/>
      <c r="D12" s="29"/>
      <c r="E12" s="30"/>
      <c r="F12" s="30"/>
      <c r="G12" s="30"/>
      <c r="H12" s="30"/>
      <c r="I12" s="31"/>
      <c r="J12" s="31"/>
    </row>
    <row r="13" spans="1:19" ht="17.25" customHeight="1">
      <c r="A13" s="28"/>
      <c r="B13" s="28"/>
      <c r="C13" s="29"/>
      <c r="D13" s="29"/>
      <c r="E13" s="30"/>
      <c r="F13" s="30"/>
      <c r="G13" s="30"/>
      <c r="H13" s="30"/>
      <c r="I13" s="31"/>
      <c r="J13" s="31"/>
    </row>
    <row r="14" spans="1:19" ht="17.25" customHeight="1">
      <c r="A14" s="28"/>
      <c r="B14" s="28"/>
      <c r="C14" s="29"/>
      <c r="D14" s="29"/>
      <c r="E14" s="30"/>
      <c r="F14" s="30"/>
      <c r="G14" s="30"/>
      <c r="H14" s="30"/>
      <c r="I14" s="31"/>
      <c r="J14" s="31"/>
    </row>
  </sheetData>
  <mergeCells count="7">
    <mergeCell ref="M1:S1"/>
    <mergeCell ref="A2:A3"/>
    <mergeCell ref="I2:J2"/>
    <mergeCell ref="B2:B3"/>
    <mergeCell ref="E2:H2"/>
    <mergeCell ref="K2:K3"/>
    <mergeCell ref="C2:D3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8"/>
  <sheetViews>
    <sheetView topLeftCell="A10" workbookViewId="0">
      <selection activeCell="C22" sqref="C22"/>
    </sheetView>
  </sheetViews>
  <sheetFormatPr defaultColWidth="9" defaultRowHeight="18.75"/>
  <cols>
    <col min="1" max="1" width="9" style="51"/>
    <col min="2" max="2" width="10.7109375" style="51" customWidth="1"/>
    <col min="3" max="3" width="33" style="51" customWidth="1"/>
    <col min="4" max="4" width="15.7109375" style="51" hidden="1" customWidth="1"/>
    <col min="5" max="5" width="11.42578125" style="52" customWidth="1"/>
    <col min="6" max="6" width="11.140625" style="52" customWidth="1"/>
    <col min="7" max="11" width="9" style="52" hidden="1" customWidth="1"/>
    <col min="12" max="12" width="9" style="52" customWidth="1"/>
    <col min="13" max="13" width="12.7109375" style="52" customWidth="1"/>
    <col min="14" max="14" width="12.42578125" style="52" customWidth="1"/>
    <col min="15" max="19" width="9" style="52" hidden="1" customWidth="1"/>
    <col min="20" max="20" width="9" style="52"/>
    <col min="21" max="21" width="11.42578125" style="52" customWidth="1"/>
    <col min="22" max="22" width="11.5703125" style="52" customWidth="1"/>
    <col min="23" max="26" width="9" style="52" hidden="1" customWidth="1"/>
    <col min="27" max="27" width="0.42578125" style="52" hidden="1" customWidth="1"/>
    <col min="28" max="28" width="9" style="52"/>
    <col min="29" max="29" width="12.5703125" style="52" bestFit="1" customWidth="1"/>
    <col min="30" max="30" width="8.140625" style="52" bestFit="1" customWidth="1"/>
    <col min="31" max="31" width="5.28515625" style="52" hidden="1" customWidth="1"/>
    <col min="32" max="32" width="9.140625" style="52" hidden="1" customWidth="1"/>
    <col min="33" max="33" width="17" style="52" hidden="1" customWidth="1"/>
    <col min="34" max="34" width="15.28515625" style="52" hidden="1" customWidth="1"/>
    <col min="35" max="35" width="11.7109375" style="52" hidden="1" customWidth="1"/>
    <col min="36" max="36" width="11.7109375" style="52" bestFit="1" customWidth="1"/>
    <col min="37" max="37" width="13.5703125" style="52" bestFit="1" customWidth="1"/>
    <col min="38" max="38" width="8.140625" style="52" bestFit="1" customWidth="1"/>
    <col min="39" max="39" width="5.28515625" style="52" hidden="1" customWidth="1"/>
    <col min="40" max="40" width="10" style="52" hidden="1" customWidth="1"/>
    <col min="41" max="41" width="17" style="52" hidden="1" customWidth="1"/>
    <col min="42" max="42" width="15.28515625" style="52" hidden="1" customWidth="1"/>
    <col min="43" max="43" width="11.7109375" style="52" hidden="1" customWidth="1"/>
    <col min="44" max="44" width="11.7109375" style="52" bestFit="1" customWidth="1"/>
    <col min="45" max="45" width="12.85546875" style="52" customWidth="1"/>
    <col min="46" max="46" width="11.140625" style="52" customWidth="1"/>
    <col min="47" max="51" width="9" style="52" hidden="1" customWidth="1"/>
    <col min="52" max="52" width="13.140625" style="52" customWidth="1"/>
    <col min="53" max="53" width="12.140625" style="52" customWidth="1"/>
    <col min="54" max="54" width="11.42578125" style="52" customWidth="1"/>
    <col min="55" max="59" width="9" style="52" hidden="1" customWidth="1"/>
    <col min="60" max="60" width="9" style="52"/>
    <col min="61" max="61" width="11.42578125" style="52" customWidth="1"/>
    <col min="62" max="62" width="11.140625" style="52" customWidth="1"/>
    <col min="63" max="67" width="9" style="52" hidden="1" customWidth="1"/>
    <col min="68" max="68" width="9" style="52" customWidth="1"/>
    <col min="69" max="69" width="12.7109375" style="52" customWidth="1"/>
    <col min="70" max="70" width="12.42578125" style="52" customWidth="1"/>
    <col min="71" max="75" width="9" style="52" hidden="1" customWidth="1"/>
    <col min="76" max="76" width="9" style="52"/>
    <col min="77" max="77" width="11.42578125" style="52" customWidth="1"/>
    <col min="78" max="78" width="11.5703125" style="52" customWidth="1"/>
    <col min="79" max="82" width="9" style="52" hidden="1" customWidth="1"/>
    <col min="83" max="83" width="0.42578125" style="52" hidden="1" customWidth="1"/>
    <col min="84" max="84" width="9" style="52"/>
    <col min="85" max="85" width="11.42578125" style="52" customWidth="1"/>
    <col min="86" max="86" width="10.140625" style="52" customWidth="1"/>
    <col min="87" max="90" width="9" style="52" hidden="1" customWidth="1"/>
    <col min="91" max="91" width="1.140625" style="52" hidden="1" customWidth="1"/>
    <col min="92" max="92" width="9" style="52"/>
    <col min="93" max="93" width="12.85546875" style="52" bestFit="1" customWidth="1"/>
    <col min="94" max="94" width="12.5703125" style="52" customWidth="1"/>
    <col min="95" max="99" width="9" style="52" hidden="1" customWidth="1"/>
    <col min="100" max="100" width="9" style="52" customWidth="1"/>
    <col min="101" max="101" width="12.85546875" style="52" customWidth="1"/>
    <col min="102" max="102" width="11.140625" style="52" customWidth="1"/>
    <col min="103" max="107" width="9" style="52" hidden="1" customWidth="1"/>
    <col min="108" max="108" width="13.140625" style="52" customWidth="1"/>
    <col min="109" max="109" width="12.140625" style="52" customWidth="1"/>
    <col min="110" max="110" width="11.42578125" style="52" customWidth="1"/>
    <col min="111" max="115" width="9" style="52" hidden="1" customWidth="1"/>
    <col min="116" max="116" width="9" style="52"/>
    <col min="117" max="117" width="11.42578125" style="52" customWidth="1"/>
    <col min="118" max="118" width="11.140625" style="52" customWidth="1"/>
    <col min="119" max="123" width="9" style="52" hidden="1" customWidth="1"/>
    <col min="124" max="124" width="9" style="52" customWidth="1"/>
    <col min="125" max="125" width="12.7109375" style="52" customWidth="1"/>
    <col min="126" max="126" width="12.42578125" style="52" customWidth="1"/>
    <col min="127" max="131" width="9" style="52" hidden="1" customWidth="1"/>
    <col min="132" max="132" width="9" style="52"/>
    <col min="133" max="133" width="11.42578125" style="52" customWidth="1"/>
    <col min="134" max="134" width="11.5703125" style="52" customWidth="1"/>
    <col min="135" max="138" width="9" style="52" hidden="1" customWidth="1"/>
    <col min="139" max="139" width="0.42578125" style="52" hidden="1" customWidth="1"/>
    <col min="140" max="140" width="9" style="52"/>
    <col min="141" max="141" width="11.42578125" style="52" customWidth="1"/>
    <col min="142" max="142" width="10.140625" style="52" customWidth="1"/>
    <col min="143" max="146" width="9" style="52" hidden="1" customWidth="1"/>
    <col min="147" max="147" width="1.140625" style="52" hidden="1" customWidth="1"/>
    <col min="148" max="148" width="9" style="52"/>
    <col min="149" max="149" width="12.85546875" style="52" bestFit="1" customWidth="1"/>
    <col min="150" max="150" width="12.5703125" style="52" customWidth="1"/>
    <col min="151" max="155" width="9" style="52" hidden="1" customWidth="1"/>
    <col min="156" max="156" width="9" style="52" customWidth="1"/>
    <col min="157" max="157" width="12.85546875" style="52" customWidth="1"/>
    <col min="158" max="158" width="11.140625" style="52" customWidth="1"/>
    <col min="159" max="163" width="9" style="52" hidden="1" customWidth="1"/>
    <col min="164" max="164" width="13.140625" style="52" customWidth="1"/>
    <col min="165" max="165" width="12.140625" style="52" customWidth="1"/>
    <col min="166" max="166" width="11.42578125" style="52" customWidth="1"/>
    <col min="167" max="171" width="9" style="52" hidden="1" customWidth="1"/>
    <col min="172" max="172" width="9" style="52"/>
    <col min="173" max="173" width="11.42578125" style="52" customWidth="1"/>
    <col min="174" max="174" width="11.140625" style="52" customWidth="1"/>
    <col min="175" max="179" width="9" style="52" hidden="1" customWidth="1"/>
    <col min="180" max="180" width="9" style="52" customWidth="1"/>
    <col min="181" max="181" width="12.7109375" style="52" customWidth="1"/>
    <col min="182" max="182" width="12.42578125" style="52" customWidth="1"/>
    <col min="183" max="187" width="9" style="52" hidden="1" customWidth="1"/>
    <col min="188" max="188" width="9" style="52"/>
    <col min="189" max="189" width="11.42578125" style="52" customWidth="1"/>
    <col min="190" max="190" width="11.5703125" style="52" customWidth="1"/>
    <col min="191" max="194" width="9" style="52" hidden="1" customWidth="1"/>
    <col min="195" max="195" width="0.42578125" style="52" hidden="1" customWidth="1"/>
    <col min="196" max="196" width="9" style="52"/>
    <col min="197" max="197" width="11.42578125" style="52" customWidth="1"/>
    <col min="198" max="198" width="10.140625" style="52" customWidth="1"/>
    <col min="199" max="202" width="9" style="52" hidden="1" customWidth="1"/>
    <col min="203" max="203" width="1.140625" style="52" hidden="1" customWidth="1"/>
    <col min="204" max="204" width="9" style="52"/>
    <col min="205" max="205" width="12.85546875" style="52" bestFit="1" customWidth="1"/>
    <col min="206" max="206" width="12.5703125" style="52" customWidth="1"/>
    <col min="207" max="211" width="9" style="52" hidden="1" customWidth="1"/>
    <col min="212" max="212" width="9" style="52" customWidth="1"/>
    <col min="213" max="213" width="12.85546875" style="52" customWidth="1"/>
    <col min="214" max="214" width="11.140625" style="52" customWidth="1"/>
    <col min="215" max="219" width="9" style="52" hidden="1" customWidth="1"/>
    <col min="220" max="220" width="13.140625" style="52" customWidth="1"/>
    <col min="221" max="221" width="12.140625" style="52" customWidth="1"/>
    <col min="222" max="222" width="11.42578125" style="52" customWidth="1"/>
    <col min="223" max="227" width="9" style="52" hidden="1" customWidth="1"/>
    <col min="228" max="228" width="9" style="52"/>
    <col min="229" max="229" width="11.42578125" style="52" customWidth="1"/>
    <col min="230" max="230" width="11.140625" style="52" customWidth="1"/>
    <col min="231" max="235" width="9" style="52" hidden="1" customWidth="1"/>
    <col min="236" max="236" width="9" style="52" customWidth="1"/>
    <col min="237" max="237" width="12.7109375" style="52" customWidth="1"/>
    <col min="238" max="238" width="12.42578125" style="52" customWidth="1"/>
    <col min="239" max="243" width="9" style="52" hidden="1" customWidth="1"/>
    <col min="244" max="244" width="9" style="52"/>
    <col min="245" max="16384" width="9" style="51"/>
  </cols>
  <sheetData>
    <row r="1" spans="1:244" ht="36">
      <c r="A1" s="158" t="s">
        <v>181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</row>
    <row r="2" spans="1:244" ht="19.5" thickBot="1">
      <c r="AT2" s="53"/>
      <c r="BB2" s="53"/>
      <c r="CX2" s="53"/>
      <c r="DF2" s="53"/>
      <c r="FB2" s="53"/>
      <c r="FJ2" s="53"/>
      <c r="HF2" s="53"/>
      <c r="HN2" s="53"/>
    </row>
    <row r="3" spans="1:244" s="54" customFormat="1" ht="19.5" thickBot="1">
      <c r="A3" s="160" t="s">
        <v>55</v>
      </c>
      <c r="B3" s="162" t="s">
        <v>3</v>
      </c>
      <c r="C3" s="164" t="s">
        <v>4</v>
      </c>
      <c r="D3" s="166" t="s">
        <v>6</v>
      </c>
      <c r="E3" s="148">
        <v>45078</v>
      </c>
      <c r="F3" s="148"/>
      <c r="G3" s="148"/>
      <c r="H3" s="148"/>
      <c r="I3" s="148"/>
      <c r="J3" s="148"/>
      <c r="K3" s="148"/>
      <c r="L3" s="148"/>
      <c r="M3" s="147">
        <v>45079</v>
      </c>
      <c r="N3" s="148"/>
      <c r="O3" s="148"/>
      <c r="P3" s="148"/>
      <c r="Q3" s="148"/>
      <c r="R3" s="148"/>
      <c r="S3" s="148"/>
      <c r="T3" s="149"/>
      <c r="U3" s="148">
        <v>45080</v>
      </c>
      <c r="V3" s="148"/>
      <c r="W3" s="148"/>
      <c r="X3" s="148"/>
      <c r="Y3" s="148"/>
      <c r="Z3" s="148"/>
      <c r="AA3" s="148"/>
      <c r="AB3" s="148"/>
      <c r="AC3" s="147">
        <v>45081</v>
      </c>
      <c r="AD3" s="148"/>
      <c r="AE3" s="148"/>
      <c r="AF3" s="148"/>
      <c r="AG3" s="148"/>
      <c r="AH3" s="148"/>
      <c r="AI3" s="148"/>
      <c r="AJ3" s="149"/>
      <c r="AK3" s="147">
        <v>45082</v>
      </c>
      <c r="AL3" s="148"/>
      <c r="AM3" s="148"/>
      <c r="AN3" s="148"/>
      <c r="AO3" s="148"/>
      <c r="AP3" s="148"/>
      <c r="AQ3" s="148"/>
      <c r="AR3" s="149"/>
      <c r="AS3" s="147">
        <v>45083</v>
      </c>
      <c r="AT3" s="148"/>
      <c r="AU3" s="148"/>
      <c r="AV3" s="148"/>
      <c r="AW3" s="148"/>
      <c r="AX3" s="148"/>
      <c r="AY3" s="148"/>
      <c r="AZ3" s="149"/>
      <c r="BA3" s="147">
        <v>45084</v>
      </c>
      <c r="BB3" s="148"/>
      <c r="BC3" s="148"/>
      <c r="BD3" s="148"/>
      <c r="BE3" s="148"/>
      <c r="BF3" s="148"/>
      <c r="BG3" s="148"/>
      <c r="BH3" s="149"/>
      <c r="BI3" s="147">
        <v>45085</v>
      </c>
      <c r="BJ3" s="148"/>
      <c r="BK3" s="148"/>
      <c r="BL3" s="148"/>
      <c r="BM3" s="148"/>
      <c r="BN3" s="148"/>
      <c r="BO3" s="148"/>
      <c r="BP3" s="149"/>
      <c r="BQ3" s="147">
        <v>45086</v>
      </c>
      <c r="BR3" s="148"/>
      <c r="BS3" s="148"/>
      <c r="BT3" s="148"/>
      <c r="BU3" s="148"/>
      <c r="BV3" s="148"/>
      <c r="BW3" s="148"/>
      <c r="BX3" s="149"/>
      <c r="BY3" s="147">
        <v>45087</v>
      </c>
      <c r="BZ3" s="148"/>
      <c r="CA3" s="148"/>
      <c r="CB3" s="148"/>
      <c r="CC3" s="148"/>
      <c r="CD3" s="148"/>
      <c r="CE3" s="148"/>
      <c r="CF3" s="149"/>
      <c r="CG3" s="147">
        <v>45088</v>
      </c>
      <c r="CH3" s="148"/>
      <c r="CI3" s="148"/>
      <c r="CJ3" s="148"/>
      <c r="CK3" s="148"/>
      <c r="CL3" s="148"/>
      <c r="CM3" s="148"/>
      <c r="CN3" s="149"/>
      <c r="CO3" s="147">
        <v>45089</v>
      </c>
      <c r="CP3" s="148"/>
      <c r="CQ3" s="148"/>
      <c r="CR3" s="148"/>
      <c r="CS3" s="148"/>
      <c r="CT3" s="148"/>
      <c r="CU3" s="148"/>
      <c r="CV3" s="149"/>
      <c r="CW3" s="147">
        <v>45090</v>
      </c>
      <c r="CX3" s="148"/>
      <c r="CY3" s="148"/>
      <c r="CZ3" s="148"/>
      <c r="DA3" s="148"/>
      <c r="DB3" s="148"/>
      <c r="DC3" s="148"/>
      <c r="DD3" s="149"/>
      <c r="DE3" s="147">
        <v>45091</v>
      </c>
      <c r="DF3" s="148"/>
      <c r="DG3" s="148"/>
      <c r="DH3" s="148"/>
      <c r="DI3" s="148"/>
      <c r="DJ3" s="148"/>
      <c r="DK3" s="148"/>
      <c r="DL3" s="149"/>
      <c r="DM3" s="147">
        <v>45092</v>
      </c>
      <c r="DN3" s="148"/>
      <c r="DO3" s="148"/>
      <c r="DP3" s="148"/>
      <c r="DQ3" s="148"/>
      <c r="DR3" s="148"/>
      <c r="DS3" s="148"/>
      <c r="DT3" s="149"/>
      <c r="DU3" s="147">
        <v>45093</v>
      </c>
      <c r="DV3" s="148"/>
      <c r="DW3" s="148"/>
      <c r="DX3" s="148"/>
      <c r="DY3" s="148"/>
      <c r="DZ3" s="148"/>
      <c r="EA3" s="148"/>
      <c r="EB3" s="149"/>
      <c r="EC3" s="147">
        <v>45094</v>
      </c>
      <c r="ED3" s="148"/>
      <c r="EE3" s="148"/>
      <c r="EF3" s="148"/>
      <c r="EG3" s="148"/>
      <c r="EH3" s="148"/>
      <c r="EI3" s="148"/>
      <c r="EJ3" s="149"/>
      <c r="EK3" s="147">
        <v>45095</v>
      </c>
      <c r="EL3" s="148"/>
      <c r="EM3" s="148"/>
      <c r="EN3" s="148"/>
      <c r="EO3" s="148"/>
      <c r="EP3" s="148"/>
      <c r="EQ3" s="148"/>
      <c r="ER3" s="149"/>
      <c r="ES3" s="147">
        <v>45096</v>
      </c>
      <c r="ET3" s="148"/>
      <c r="EU3" s="148"/>
      <c r="EV3" s="148"/>
      <c r="EW3" s="148"/>
      <c r="EX3" s="148"/>
      <c r="EY3" s="148"/>
      <c r="EZ3" s="149"/>
      <c r="FA3" s="147">
        <v>45097</v>
      </c>
      <c r="FB3" s="148"/>
      <c r="FC3" s="148"/>
      <c r="FD3" s="148"/>
      <c r="FE3" s="148"/>
      <c r="FF3" s="148"/>
      <c r="FG3" s="148"/>
      <c r="FH3" s="149"/>
      <c r="FI3" s="147">
        <v>45098</v>
      </c>
      <c r="FJ3" s="148"/>
      <c r="FK3" s="148"/>
      <c r="FL3" s="148"/>
      <c r="FM3" s="148"/>
      <c r="FN3" s="148"/>
      <c r="FO3" s="148"/>
      <c r="FP3" s="149"/>
      <c r="FQ3" s="147">
        <v>45099</v>
      </c>
      <c r="FR3" s="148"/>
      <c r="FS3" s="148"/>
      <c r="FT3" s="148"/>
      <c r="FU3" s="148"/>
      <c r="FV3" s="148"/>
      <c r="FW3" s="148"/>
      <c r="FX3" s="149"/>
      <c r="FY3" s="147">
        <v>45100</v>
      </c>
      <c r="FZ3" s="148"/>
      <c r="GA3" s="148"/>
      <c r="GB3" s="148"/>
      <c r="GC3" s="148"/>
      <c r="GD3" s="148"/>
      <c r="GE3" s="148"/>
      <c r="GF3" s="149"/>
      <c r="GG3" s="147">
        <v>45101</v>
      </c>
      <c r="GH3" s="148"/>
      <c r="GI3" s="148"/>
      <c r="GJ3" s="148"/>
      <c r="GK3" s="148"/>
      <c r="GL3" s="148"/>
      <c r="GM3" s="148"/>
      <c r="GN3" s="149"/>
      <c r="GO3" s="147">
        <v>45102</v>
      </c>
      <c r="GP3" s="148"/>
      <c r="GQ3" s="148"/>
      <c r="GR3" s="148"/>
      <c r="GS3" s="148"/>
      <c r="GT3" s="148"/>
      <c r="GU3" s="148"/>
      <c r="GV3" s="149"/>
      <c r="GW3" s="147">
        <v>45103</v>
      </c>
      <c r="GX3" s="148"/>
      <c r="GY3" s="148"/>
      <c r="GZ3" s="148"/>
      <c r="HA3" s="148"/>
      <c r="HB3" s="148"/>
      <c r="HC3" s="148"/>
      <c r="HD3" s="149"/>
      <c r="HE3" s="147">
        <v>45104</v>
      </c>
      <c r="HF3" s="148"/>
      <c r="HG3" s="148"/>
      <c r="HH3" s="148"/>
      <c r="HI3" s="148"/>
      <c r="HJ3" s="148"/>
      <c r="HK3" s="148"/>
      <c r="HL3" s="149"/>
      <c r="HM3" s="147">
        <v>45105</v>
      </c>
      <c r="HN3" s="148"/>
      <c r="HO3" s="148"/>
      <c r="HP3" s="148"/>
      <c r="HQ3" s="148"/>
      <c r="HR3" s="148"/>
      <c r="HS3" s="148"/>
      <c r="HT3" s="149"/>
      <c r="HU3" s="147">
        <v>45106</v>
      </c>
      <c r="HV3" s="148"/>
      <c r="HW3" s="148"/>
      <c r="HX3" s="148"/>
      <c r="HY3" s="148"/>
      <c r="HZ3" s="148"/>
      <c r="IA3" s="148"/>
      <c r="IB3" s="149"/>
      <c r="IC3" s="147">
        <v>45107</v>
      </c>
      <c r="ID3" s="148"/>
      <c r="IE3" s="148"/>
      <c r="IF3" s="148"/>
      <c r="IG3" s="148"/>
      <c r="IH3" s="148"/>
      <c r="II3" s="148"/>
      <c r="IJ3" s="149"/>
    </row>
    <row r="4" spans="1:244" ht="132" thickBot="1">
      <c r="A4" s="161"/>
      <c r="B4" s="163"/>
      <c r="C4" s="165"/>
      <c r="D4" s="167"/>
      <c r="E4" s="55" t="s">
        <v>182</v>
      </c>
      <c r="F4" s="56" t="s">
        <v>183</v>
      </c>
      <c r="G4" s="57"/>
      <c r="H4" s="57"/>
      <c r="I4" s="58" t="s">
        <v>184</v>
      </c>
      <c r="J4" s="58" t="s">
        <v>185</v>
      </c>
      <c r="K4" s="58" t="s">
        <v>186</v>
      </c>
      <c r="L4" s="59" t="s">
        <v>186</v>
      </c>
      <c r="M4" s="55" t="s">
        <v>182</v>
      </c>
      <c r="N4" s="56" t="s">
        <v>183</v>
      </c>
      <c r="O4" s="57"/>
      <c r="P4" s="57"/>
      <c r="Q4" s="58" t="s">
        <v>184</v>
      </c>
      <c r="R4" s="58" t="s">
        <v>185</v>
      </c>
      <c r="S4" s="58" t="s">
        <v>186</v>
      </c>
      <c r="T4" s="59" t="s">
        <v>186</v>
      </c>
      <c r="U4" s="55" t="s">
        <v>182</v>
      </c>
      <c r="V4" s="56" t="s">
        <v>183</v>
      </c>
      <c r="W4" s="57"/>
      <c r="X4" s="57"/>
      <c r="Y4" s="58" t="s">
        <v>184</v>
      </c>
      <c r="Z4" s="58" t="s">
        <v>185</v>
      </c>
      <c r="AA4" s="58" t="s">
        <v>186</v>
      </c>
      <c r="AB4" s="59" t="s">
        <v>186</v>
      </c>
      <c r="AC4" s="55" t="s">
        <v>182</v>
      </c>
      <c r="AD4" s="56" t="s">
        <v>183</v>
      </c>
      <c r="AE4" s="57"/>
      <c r="AF4" s="57"/>
      <c r="AG4" s="58" t="s">
        <v>184</v>
      </c>
      <c r="AH4" s="58" t="s">
        <v>185</v>
      </c>
      <c r="AI4" s="58" t="s">
        <v>186</v>
      </c>
      <c r="AJ4" s="59" t="s">
        <v>186</v>
      </c>
      <c r="AK4" s="55" t="s">
        <v>182</v>
      </c>
      <c r="AL4" s="56" t="s">
        <v>183</v>
      </c>
      <c r="AM4" s="57"/>
      <c r="AN4" s="57"/>
      <c r="AO4" s="58" t="s">
        <v>184</v>
      </c>
      <c r="AP4" s="58" t="s">
        <v>185</v>
      </c>
      <c r="AQ4" s="58" t="s">
        <v>186</v>
      </c>
      <c r="AR4" s="60" t="s">
        <v>186</v>
      </c>
      <c r="AS4" s="55" t="s">
        <v>182</v>
      </c>
      <c r="AT4" s="56" t="s">
        <v>183</v>
      </c>
      <c r="AU4" s="57"/>
      <c r="AV4" s="57"/>
      <c r="AW4" s="58" t="s">
        <v>184</v>
      </c>
      <c r="AX4" s="58" t="s">
        <v>185</v>
      </c>
      <c r="AY4" s="58" t="s">
        <v>186</v>
      </c>
      <c r="AZ4" s="59" t="s">
        <v>186</v>
      </c>
      <c r="BA4" s="55" t="s">
        <v>182</v>
      </c>
      <c r="BB4" s="56" t="s">
        <v>183</v>
      </c>
      <c r="BC4" s="57"/>
      <c r="BD4" s="57"/>
      <c r="BE4" s="58" t="s">
        <v>184</v>
      </c>
      <c r="BF4" s="58" t="s">
        <v>185</v>
      </c>
      <c r="BG4" s="58" t="s">
        <v>186</v>
      </c>
      <c r="BH4" s="59" t="s">
        <v>186</v>
      </c>
      <c r="BI4" s="55" t="s">
        <v>182</v>
      </c>
      <c r="BJ4" s="56" t="s">
        <v>183</v>
      </c>
      <c r="BK4" s="57"/>
      <c r="BL4" s="57"/>
      <c r="BM4" s="58" t="s">
        <v>184</v>
      </c>
      <c r="BN4" s="58" t="s">
        <v>185</v>
      </c>
      <c r="BO4" s="58" t="s">
        <v>186</v>
      </c>
      <c r="BP4" s="59" t="s">
        <v>186</v>
      </c>
      <c r="BQ4" s="55" t="s">
        <v>182</v>
      </c>
      <c r="BR4" s="56" t="s">
        <v>183</v>
      </c>
      <c r="BS4" s="57"/>
      <c r="BT4" s="57"/>
      <c r="BU4" s="58" t="s">
        <v>184</v>
      </c>
      <c r="BV4" s="58" t="s">
        <v>185</v>
      </c>
      <c r="BW4" s="58" t="s">
        <v>186</v>
      </c>
      <c r="BX4" s="59" t="s">
        <v>186</v>
      </c>
      <c r="BY4" s="55" t="s">
        <v>182</v>
      </c>
      <c r="BZ4" s="56" t="s">
        <v>183</v>
      </c>
      <c r="CA4" s="57"/>
      <c r="CB4" s="57"/>
      <c r="CC4" s="58" t="s">
        <v>184</v>
      </c>
      <c r="CD4" s="58" t="s">
        <v>185</v>
      </c>
      <c r="CE4" s="58" t="s">
        <v>186</v>
      </c>
      <c r="CF4" s="59" t="s">
        <v>186</v>
      </c>
      <c r="CG4" s="55" t="s">
        <v>182</v>
      </c>
      <c r="CH4" s="56" t="s">
        <v>183</v>
      </c>
      <c r="CI4" s="57"/>
      <c r="CJ4" s="57"/>
      <c r="CK4" s="58" t="s">
        <v>184</v>
      </c>
      <c r="CL4" s="58" t="s">
        <v>185</v>
      </c>
      <c r="CM4" s="58" t="s">
        <v>186</v>
      </c>
      <c r="CN4" s="59" t="s">
        <v>186</v>
      </c>
      <c r="CO4" s="55" t="s">
        <v>182</v>
      </c>
      <c r="CP4" s="56" t="s">
        <v>183</v>
      </c>
      <c r="CQ4" s="57"/>
      <c r="CR4" s="57"/>
      <c r="CS4" s="58" t="s">
        <v>184</v>
      </c>
      <c r="CT4" s="58" t="s">
        <v>185</v>
      </c>
      <c r="CU4" s="58" t="s">
        <v>186</v>
      </c>
      <c r="CV4" s="60" t="s">
        <v>186</v>
      </c>
      <c r="CW4" s="55" t="s">
        <v>182</v>
      </c>
      <c r="CX4" s="56" t="s">
        <v>183</v>
      </c>
      <c r="CY4" s="57"/>
      <c r="CZ4" s="57"/>
      <c r="DA4" s="58" t="s">
        <v>184</v>
      </c>
      <c r="DB4" s="58" t="s">
        <v>185</v>
      </c>
      <c r="DC4" s="58" t="s">
        <v>186</v>
      </c>
      <c r="DD4" s="59" t="s">
        <v>186</v>
      </c>
      <c r="DE4" s="55" t="s">
        <v>182</v>
      </c>
      <c r="DF4" s="56" t="s">
        <v>183</v>
      </c>
      <c r="DG4" s="57"/>
      <c r="DH4" s="57"/>
      <c r="DI4" s="58" t="s">
        <v>184</v>
      </c>
      <c r="DJ4" s="58" t="s">
        <v>185</v>
      </c>
      <c r="DK4" s="58" t="s">
        <v>186</v>
      </c>
      <c r="DL4" s="59" t="s">
        <v>186</v>
      </c>
      <c r="DM4" s="55" t="s">
        <v>182</v>
      </c>
      <c r="DN4" s="56" t="s">
        <v>183</v>
      </c>
      <c r="DO4" s="57"/>
      <c r="DP4" s="57"/>
      <c r="DQ4" s="58" t="s">
        <v>184</v>
      </c>
      <c r="DR4" s="58" t="s">
        <v>185</v>
      </c>
      <c r="DS4" s="58" t="s">
        <v>186</v>
      </c>
      <c r="DT4" s="59" t="s">
        <v>186</v>
      </c>
      <c r="DU4" s="55" t="s">
        <v>182</v>
      </c>
      <c r="DV4" s="56" t="s">
        <v>183</v>
      </c>
      <c r="DW4" s="57"/>
      <c r="DX4" s="57"/>
      <c r="DY4" s="58" t="s">
        <v>184</v>
      </c>
      <c r="DZ4" s="58" t="s">
        <v>185</v>
      </c>
      <c r="EA4" s="58" t="s">
        <v>186</v>
      </c>
      <c r="EB4" s="59" t="s">
        <v>186</v>
      </c>
      <c r="EC4" s="55" t="s">
        <v>182</v>
      </c>
      <c r="ED4" s="56" t="s">
        <v>183</v>
      </c>
      <c r="EE4" s="57"/>
      <c r="EF4" s="57"/>
      <c r="EG4" s="58" t="s">
        <v>184</v>
      </c>
      <c r="EH4" s="58" t="s">
        <v>185</v>
      </c>
      <c r="EI4" s="58" t="s">
        <v>186</v>
      </c>
      <c r="EJ4" s="59" t="s">
        <v>186</v>
      </c>
      <c r="EK4" s="55" t="s">
        <v>182</v>
      </c>
      <c r="EL4" s="56" t="s">
        <v>183</v>
      </c>
      <c r="EM4" s="57"/>
      <c r="EN4" s="57"/>
      <c r="EO4" s="58" t="s">
        <v>184</v>
      </c>
      <c r="EP4" s="58" t="s">
        <v>185</v>
      </c>
      <c r="EQ4" s="58" t="s">
        <v>186</v>
      </c>
      <c r="ER4" s="59" t="s">
        <v>186</v>
      </c>
      <c r="ES4" s="55" t="s">
        <v>182</v>
      </c>
      <c r="ET4" s="56" t="s">
        <v>183</v>
      </c>
      <c r="EU4" s="57"/>
      <c r="EV4" s="57"/>
      <c r="EW4" s="58" t="s">
        <v>184</v>
      </c>
      <c r="EX4" s="58" t="s">
        <v>185</v>
      </c>
      <c r="EY4" s="58" t="s">
        <v>186</v>
      </c>
      <c r="EZ4" s="60" t="s">
        <v>186</v>
      </c>
      <c r="FA4" s="55" t="s">
        <v>182</v>
      </c>
      <c r="FB4" s="56" t="s">
        <v>183</v>
      </c>
      <c r="FC4" s="57"/>
      <c r="FD4" s="57"/>
      <c r="FE4" s="58" t="s">
        <v>184</v>
      </c>
      <c r="FF4" s="58" t="s">
        <v>185</v>
      </c>
      <c r="FG4" s="58" t="s">
        <v>186</v>
      </c>
      <c r="FH4" s="59" t="s">
        <v>186</v>
      </c>
      <c r="FI4" s="55" t="s">
        <v>182</v>
      </c>
      <c r="FJ4" s="56" t="s">
        <v>183</v>
      </c>
      <c r="FK4" s="57"/>
      <c r="FL4" s="57"/>
      <c r="FM4" s="58" t="s">
        <v>184</v>
      </c>
      <c r="FN4" s="58" t="s">
        <v>185</v>
      </c>
      <c r="FO4" s="58" t="s">
        <v>186</v>
      </c>
      <c r="FP4" s="59" t="s">
        <v>186</v>
      </c>
      <c r="FQ4" s="55" t="s">
        <v>182</v>
      </c>
      <c r="FR4" s="56" t="s">
        <v>183</v>
      </c>
      <c r="FS4" s="57"/>
      <c r="FT4" s="57"/>
      <c r="FU4" s="58" t="s">
        <v>184</v>
      </c>
      <c r="FV4" s="58" t="s">
        <v>185</v>
      </c>
      <c r="FW4" s="58" t="s">
        <v>186</v>
      </c>
      <c r="FX4" s="59" t="s">
        <v>186</v>
      </c>
      <c r="FY4" s="55" t="s">
        <v>182</v>
      </c>
      <c r="FZ4" s="56" t="s">
        <v>183</v>
      </c>
      <c r="GA4" s="57"/>
      <c r="GB4" s="57"/>
      <c r="GC4" s="58" t="s">
        <v>184</v>
      </c>
      <c r="GD4" s="58" t="s">
        <v>185</v>
      </c>
      <c r="GE4" s="58" t="s">
        <v>186</v>
      </c>
      <c r="GF4" s="59" t="s">
        <v>186</v>
      </c>
      <c r="GG4" s="55" t="s">
        <v>182</v>
      </c>
      <c r="GH4" s="56" t="s">
        <v>183</v>
      </c>
      <c r="GI4" s="57"/>
      <c r="GJ4" s="57"/>
      <c r="GK4" s="58" t="s">
        <v>184</v>
      </c>
      <c r="GL4" s="58" t="s">
        <v>185</v>
      </c>
      <c r="GM4" s="58" t="s">
        <v>186</v>
      </c>
      <c r="GN4" s="59" t="s">
        <v>186</v>
      </c>
      <c r="GO4" s="55" t="s">
        <v>182</v>
      </c>
      <c r="GP4" s="56" t="s">
        <v>183</v>
      </c>
      <c r="GQ4" s="57"/>
      <c r="GR4" s="57"/>
      <c r="GS4" s="58" t="s">
        <v>184</v>
      </c>
      <c r="GT4" s="58" t="s">
        <v>185</v>
      </c>
      <c r="GU4" s="58" t="s">
        <v>186</v>
      </c>
      <c r="GV4" s="59" t="s">
        <v>186</v>
      </c>
      <c r="GW4" s="55" t="s">
        <v>182</v>
      </c>
      <c r="GX4" s="56" t="s">
        <v>183</v>
      </c>
      <c r="GY4" s="57"/>
      <c r="GZ4" s="57"/>
      <c r="HA4" s="58" t="s">
        <v>184</v>
      </c>
      <c r="HB4" s="58" t="s">
        <v>185</v>
      </c>
      <c r="HC4" s="58" t="s">
        <v>186</v>
      </c>
      <c r="HD4" s="60" t="s">
        <v>186</v>
      </c>
      <c r="HE4" s="55" t="s">
        <v>182</v>
      </c>
      <c r="HF4" s="56" t="s">
        <v>183</v>
      </c>
      <c r="HG4" s="57"/>
      <c r="HH4" s="57"/>
      <c r="HI4" s="58" t="s">
        <v>184</v>
      </c>
      <c r="HJ4" s="58" t="s">
        <v>185</v>
      </c>
      <c r="HK4" s="58" t="s">
        <v>186</v>
      </c>
      <c r="HL4" s="59" t="s">
        <v>186</v>
      </c>
      <c r="HM4" s="55" t="s">
        <v>182</v>
      </c>
      <c r="HN4" s="56" t="s">
        <v>183</v>
      </c>
      <c r="HO4" s="57"/>
      <c r="HP4" s="57"/>
      <c r="HQ4" s="58" t="s">
        <v>184</v>
      </c>
      <c r="HR4" s="58" t="s">
        <v>185</v>
      </c>
      <c r="HS4" s="58" t="s">
        <v>186</v>
      </c>
      <c r="HT4" s="59" t="s">
        <v>186</v>
      </c>
      <c r="HU4" s="55" t="s">
        <v>182</v>
      </c>
      <c r="HV4" s="56" t="s">
        <v>183</v>
      </c>
      <c r="HW4" s="57"/>
      <c r="HX4" s="57"/>
      <c r="HY4" s="58" t="s">
        <v>184</v>
      </c>
      <c r="HZ4" s="58" t="s">
        <v>185</v>
      </c>
      <c r="IA4" s="58" t="s">
        <v>186</v>
      </c>
      <c r="IB4" s="59" t="s">
        <v>186</v>
      </c>
      <c r="IC4" s="55" t="s">
        <v>182</v>
      </c>
      <c r="ID4" s="56" t="s">
        <v>183</v>
      </c>
      <c r="IE4" s="57"/>
      <c r="IF4" s="57"/>
      <c r="IG4" s="58" t="s">
        <v>184</v>
      </c>
      <c r="IH4" s="58" t="s">
        <v>185</v>
      </c>
      <c r="II4" s="58" t="s">
        <v>186</v>
      </c>
      <c r="IJ4" s="59" t="s">
        <v>186</v>
      </c>
    </row>
    <row r="5" spans="1:244" s="76" customFormat="1" ht="37.5">
      <c r="A5" s="150">
        <v>1</v>
      </c>
      <c r="B5" s="152" t="s">
        <v>187</v>
      </c>
      <c r="C5" s="154" t="s">
        <v>75</v>
      </c>
      <c r="D5" s="156" t="s">
        <v>188</v>
      </c>
      <c r="E5" s="61" t="s">
        <v>189</v>
      </c>
      <c r="F5" s="62"/>
      <c r="G5" s="63" t="str">
        <f>IFERROR(LEFT(E5,FIND("-",E5,1)-1),0)</f>
        <v>9r</v>
      </c>
      <c r="H5" s="63" t="str">
        <f t="shared" ref="H5" si="0">IFERROR(RIGHT(E5,LEN(E5)-FIND("-",E5,1)),0)</f>
        <v>17h15</v>
      </c>
      <c r="I5" s="64">
        <f t="shared" ref="I5:J6" si="1">IF(LEN(G5)&gt;3,TIMEVALUE(LEFT(G5,LEN(G5)-3)&amp;":"&amp;RIGHT(G5,2)),IF(RIGHT(G5,1)="r",TIMEVALUE(LEFT(G5,LEN(G5)-1)&amp;":"&amp;IF(RIGHT(G5,1)="r",30,0)),TIMEVALUE(G5&amp;":"&amp;0)))</f>
        <v>0.39583333333333331</v>
      </c>
      <c r="J5" s="64">
        <f t="shared" si="1"/>
        <v>0.71875</v>
      </c>
      <c r="K5" s="64">
        <f t="shared" ref="K5:K6" si="2">J5-I5</f>
        <v>0.32291666666666669</v>
      </c>
      <c r="L5" s="65">
        <f>K5*24</f>
        <v>7.75</v>
      </c>
      <c r="M5" s="61" t="s">
        <v>189</v>
      </c>
      <c r="N5" s="66"/>
      <c r="O5" s="63" t="str">
        <f>IFERROR(LEFT(M5,FIND("-",M5,1)-1),0)</f>
        <v>9r</v>
      </c>
      <c r="P5" s="63" t="str">
        <f t="shared" ref="P5" si="3">IFERROR(RIGHT(M5,LEN(M5)-FIND("-",M5,1)),0)</f>
        <v>17h15</v>
      </c>
      <c r="Q5" s="64">
        <f t="shared" ref="Q5:R6" si="4">IF(LEN(O5)&gt;3,TIMEVALUE(LEFT(O5,LEN(O5)-3)&amp;":"&amp;RIGHT(O5,2)),IF(RIGHT(O5,1)="r",TIMEVALUE(LEFT(O5,LEN(O5)-1)&amp;":"&amp;IF(RIGHT(O5,1)="r",30,0)),TIMEVALUE(O5&amp;":"&amp;0)))</f>
        <v>0.39583333333333331</v>
      </c>
      <c r="R5" s="64">
        <f t="shared" si="4"/>
        <v>0.71875</v>
      </c>
      <c r="S5" s="64">
        <f t="shared" ref="S5:S6" si="5">R5-Q5</f>
        <v>0.32291666666666669</v>
      </c>
      <c r="T5" s="65">
        <f>S5*24</f>
        <v>7.75</v>
      </c>
      <c r="U5" s="61" t="s">
        <v>190</v>
      </c>
      <c r="V5" s="62"/>
      <c r="W5" s="63" t="str">
        <f>IFERROR(LEFT(U5,FIND("-",U5,1)-1),0)</f>
        <v>9</v>
      </c>
      <c r="X5" s="63" t="str">
        <f t="shared" ref="X5" si="6">IFERROR(RIGHT(U5,LEN(U5)-FIND("-",U5,1)),0)</f>
        <v>17h15</v>
      </c>
      <c r="Y5" s="64">
        <f t="shared" ref="Y5:Z6" si="7">IF(LEN(W5)&gt;3,TIMEVALUE(LEFT(W5,LEN(W5)-3)&amp;":"&amp;RIGHT(W5,2)),IF(RIGHT(W5,1)="r",TIMEVALUE(LEFT(W5,LEN(W5)-1)&amp;":"&amp;IF(RIGHT(W5,1)="r",30,0)),TIMEVALUE(W5&amp;":"&amp;0)))</f>
        <v>0.375</v>
      </c>
      <c r="Z5" s="64">
        <f t="shared" si="7"/>
        <v>0.71875</v>
      </c>
      <c r="AA5" s="64">
        <f t="shared" ref="AA5:AA6" si="8">Z5-Y5</f>
        <v>0.34375</v>
      </c>
      <c r="AB5" s="65">
        <f>AA5*24</f>
        <v>8.25</v>
      </c>
      <c r="AC5" s="61" t="s">
        <v>190</v>
      </c>
      <c r="AD5" s="62"/>
      <c r="AE5" s="67" t="str">
        <f t="shared" ref="AE5" si="9">IFERROR(LEFT(AC5,FIND("-",AC5,1)-1),0)</f>
        <v>9</v>
      </c>
      <c r="AF5" s="67" t="str">
        <f t="shared" ref="AF5" si="10">IFERROR(RIGHT(AC5,LEN(AC5)-FIND("-",AC5,1)),0)</f>
        <v>17h15</v>
      </c>
      <c r="AG5" s="68">
        <f t="shared" ref="AG5:AH6" si="11">IF(LEN(AE5)&gt;3,TIMEVALUE(LEFT(AE5,LEN(AE5)-3)&amp;":"&amp;RIGHT(AE5,2)),IF(RIGHT(AE5,1)="r",TIMEVALUE(LEFT(AE5,LEN(AE5)-1)&amp;":"&amp;IF(RIGHT(AE5,1)="r",30,0)),TIMEVALUE(AE5&amp;":"&amp;0)))</f>
        <v>0.375</v>
      </c>
      <c r="AH5" s="68">
        <f t="shared" si="11"/>
        <v>0.71875</v>
      </c>
      <c r="AI5" s="68">
        <f t="shared" ref="AI5:AI6" si="12">AH5-AG5</f>
        <v>0.34375</v>
      </c>
      <c r="AJ5" s="69">
        <f t="shared" ref="AJ5" si="13">AI5*24</f>
        <v>8.25</v>
      </c>
      <c r="AK5" s="61" t="s">
        <v>190</v>
      </c>
      <c r="AL5" s="62"/>
      <c r="AM5" s="63" t="str">
        <f>IFERROR(LEFT(AK5,FIND("-",AK5,1)-1),0)</f>
        <v>9</v>
      </c>
      <c r="AN5" s="63" t="str">
        <f t="shared" ref="AN5" si="14">IFERROR(RIGHT(AK5,LEN(AK5)-FIND("-",AK5,1)),0)</f>
        <v>17h15</v>
      </c>
      <c r="AO5" s="64">
        <f t="shared" ref="AO5:AP6" si="15">IF(LEN(AM5)&gt;3,TIMEVALUE(LEFT(AM5,LEN(AM5)-3)&amp;":"&amp;RIGHT(AM5,2)),IF(RIGHT(AM5,1)="r",TIMEVALUE(LEFT(AM5,LEN(AM5)-1)&amp;":"&amp;IF(RIGHT(AM5,1)="r",30,0)),TIMEVALUE(AM5&amp;":"&amp;0)))</f>
        <v>0.375</v>
      </c>
      <c r="AP5" s="64">
        <f t="shared" si="15"/>
        <v>0.71875</v>
      </c>
      <c r="AQ5" s="64">
        <f t="shared" ref="AQ5:AQ6" si="16">AP5-AO5</f>
        <v>0.34375</v>
      </c>
      <c r="AR5" s="65">
        <f>AQ5*24</f>
        <v>8.25</v>
      </c>
      <c r="AS5" s="61" t="s">
        <v>189</v>
      </c>
      <c r="AT5" s="66"/>
      <c r="AU5" s="63" t="str">
        <f>IFERROR(LEFT(AS5,FIND("-",AS5,1)-1),0)</f>
        <v>9r</v>
      </c>
      <c r="AV5" s="63" t="str">
        <f t="shared" ref="AV5" si="17">IFERROR(RIGHT(AS5,LEN(AS5)-FIND("-",AS5,1)),0)</f>
        <v>17h15</v>
      </c>
      <c r="AW5" s="64">
        <f t="shared" ref="AW5:AX6" si="18">IF(LEN(AU5)&gt;3,TIMEVALUE(LEFT(AU5,LEN(AU5)-3)&amp;":"&amp;RIGHT(AU5,2)),IF(RIGHT(AU5,1)="r",TIMEVALUE(LEFT(AU5,LEN(AU5)-1)&amp;":"&amp;IF(RIGHT(AU5,1)="r",30,0)),TIMEVALUE(AU5&amp;":"&amp;0)))</f>
        <v>0.39583333333333331</v>
      </c>
      <c r="AX5" s="64">
        <f t="shared" si="18"/>
        <v>0.71875</v>
      </c>
      <c r="AY5" s="64">
        <f t="shared" ref="AY5:AY6" si="19">AX5-AW5</f>
        <v>0.32291666666666669</v>
      </c>
      <c r="AZ5" s="65">
        <f>AY5*24</f>
        <v>7.75</v>
      </c>
      <c r="BA5" s="61" t="s">
        <v>189</v>
      </c>
      <c r="BB5" s="66"/>
      <c r="BC5" s="63" t="str">
        <f>IFERROR(LEFT(BA5,FIND("-",BA5,1)-1),0)</f>
        <v>9r</v>
      </c>
      <c r="BD5" s="63" t="str">
        <f t="shared" ref="BD5" si="20">IFERROR(RIGHT(BA5,LEN(BA5)-FIND("-",BA5,1)),0)</f>
        <v>17h15</v>
      </c>
      <c r="BE5" s="64">
        <f t="shared" ref="BE5:BF6" si="21">IF(LEN(BC5)&gt;3,TIMEVALUE(LEFT(BC5,LEN(BC5)-3)&amp;":"&amp;RIGHT(BC5,2)),IF(RIGHT(BC5,1)="r",TIMEVALUE(LEFT(BC5,LEN(BC5)-1)&amp;":"&amp;IF(RIGHT(BC5,1)="r",30,0)),TIMEVALUE(BC5&amp;":"&amp;0)))</f>
        <v>0.39583333333333331</v>
      </c>
      <c r="BF5" s="64">
        <f t="shared" si="21"/>
        <v>0.71875</v>
      </c>
      <c r="BG5" s="64">
        <f t="shared" ref="BG5:BG6" si="22">BF5-BE5</f>
        <v>0.32291666666666669</v>
      </c>
      <c r="BH5" s="65">
        <f>BG5*24</f>
        <v>7.75</v>
      </c>
      <c r="BI5" s="61" t="s">
        <v>189</v>
      </c>
      <c r="BJ5" s="62"/>
      <c r="BK5" s="63" t="str">
        <f>IFERROR(LEFT(BI5,FIND("-",BI5,1)-1),0)</f>
        <v>9r</v>
      </c>
      <c r="BL5" s="63" t="str">
        <f t="shared" ref="BL5" si="23">IFERROR(RIGHT(BI5,LEN(BI5)-FIND("-",BI5,1)),0)</f>
        <v>17h15</v>
      </c>
      <c r="BM5" s="64">
        <f t="shared" ref="BM5:BN6" si="24">IF(LEN(BK5)&gt;3,TIMEVALUE(LEFT(BK5,LEN(BK5)-3)&amp;":"&amp;RIGHT(BK5,2)),IF(RIGHT(BK5,1)="r",TIMEVALUE(LEFT(BK5,LEN(BK5)-1)&amp;":"&amp;IF(RIGHT(BK5,1)="r",30,0)),TIMEVALUE(BK5&amp;":"&amp;0)))</f>
        <v>0.39583333333333331</v>
      </c>
      <c r="BN5" s="64">
        <f t="shared" si="24"/>
        <v>0.71875</v>
      </c>
      <c r="BO5" s="64">
        <f t="shared" ref="BO5:BO6" si="25">BN5-BM5</f>
        <v>0.32291666666666669</v>
      </c>
      <c r="BP5" s="65">
        <f>BO5*24</f>
        <v>7.75</v>
      </c>
      <c r="BQ5" s="70"/>
      <c r="BR5" s="71"/>
      <c r="BS5" s="72">
        <f>IFERROR(LEFT(BQ5,FIND("-",BQ5,1)-1),0)</f>
        <v>0</v>
      </c>
      <c r="BT5" s="72">
        <f t="shared" ref="BT5" si="26">IFERROR(RIGHT(BQ5,LEN(BQ5)-FIND("-",BQ5,1)),0)</f>
        <v>0</v>
      </c>
      <c r="BU5" s="73">
        <f t="shared" ref="BU5:BV6" si="27">IF(LEN(BS5)&gt;3,TIMEVALUE(LEFT(BS5,LEN(BS5)-3)&amp;":"&amp;RIGHT(BS5,2)),IF(RIGHT(BS5,1)="r",TIMEVALUE(LEFT(BS5,LEN(BS5)-1)&amp;":"&amp;IF(RIGHT(BS5,1)="r",30,0)),TIMEVALUE(BS5&amp;":"&amp;0)))</f>
        <v>0</v>
      </c>
      <c r="BV5" s="73">
        <f t="shared" si="27"/>
        <v>0</v>
      </c>
      <c r="BW5" s="73">
        <f t="shared" ref="BW5:BW6" si="28">BV5-BU5</f>
        <v>0</v>
      </c>
      <c r="BX5" s="74">
        <f>BW5*24</f>
        <v>0</v>
      </c>
      <c r="BY5" s="61" t="s">
        <v>190</v>
      </c>
      <c r="BZ5" s="62"/>
      <c r="CA5" s="63" t="str">
        <f>IFERROR(LEFT(BY5,FIND("-",BY5,1)-1),0)</f>
        <v>9</v>
      </c>
      <c r="CB5" s="63" t="str">
        <f t="shared" ref="CB5" si="29">IFERROR(RIGHT(BY5,LEN(BY5)-FIND("-",BY5,1)),0)</f>
        <v>17h15</v>
      </c>
      <c r="CC5" s="64">
        <f t="shared" ref="CC5:CD6" si="30">IF(LEN(CA5)&gt;3,TIMEVALUE(LEFT(CA5,LEN(CA5)-3)&amp;":"&amp;RIGHT(CA5,2)),IF(RIGHT(CA5,1)="r",TIMEVALUE(LEFT(CA5,LEN(CA5)-1)&amp;":"&amp;IF(RIGHT(CA5,1)="r",30,0)),TIMEVALUE(CA5&amp;":"&amp;0)))</f>
        <v>0.375</v>
      </c>
      <c r="CD5" s="64">
        <f t="shared" si="30"/>
        <v>0.71875</v>
      </c>
      <c r="CE5" s="64">
        <f t="shared" ref="CE5:CE6" si="31">CD5-CC5</f>
        <v>0.34375</v>
      </c>
      <c r="CF5" s="65">
        <f>CE5*24</f>
        <v>8.25</v>
      </c>
      <c r="CG5" s="61" t="s">
        <v>190</v>
      </c>
      <c r="CH5" s="62"/>
      <c r="CI5" s="67" t="str">
        <f t="shared" ref="CI5" si="32">IFERROR(LEFT(CG5,FIND("-",CG5,1)-1),0)</f>
        <v>9</v>
      </c>
      <c r="CJ5" s="67" t="str">
        <f t="shared" ref="CJ5" si="33">IFERROR(RIGHT(CG5,LEN(CG5)-FIND("-",CG5,1)),0)</f>
        <v>17h15</v>
      </c>
      <c r="CK5" s="68">
        <f t="shared" ref="CK5:CL6" si="34">IF(LEN(CI5)&gt;3,TIMEVALUE(LEFT(CI5,LEN(CI5)-3)&amp;":"&amp;RIGHT(CI5,2)),IF(RIGHT(CI5,1)="r",TIMEVALUE(LEFT(CI5,LEN(CI5)-1)&amp;":"&amp;IF(RIGHT(CI5,1)="r",30,0)),TIMEVALUE(CI5&amp;":"&amp;0)))</f>
        <v>0.375</v>
      </c>
      <c r="CL5" s="68">
        <f t="shared" si="34"/>
        <v>0.71875</v>
      </c>
      <c r="CM5" s="68">
        <f t="shared" ref="CM5:CM6" si="35">CL5-CK5</f>
        <v>0.34375</v>
      </c>
      <c r="CN5" s="69">
        <f t="shared" ref="CN5" si="36">CM5*24</f>
        <v>8.25</v>
      </c>
      <c r="CO5" s="61" t="s">
        <v>190</v>
      </c>
      <c r="CP5" s="62"/>
      <c r="CQ5" s="63" t="str">
        <f>IFERROR(LEFT(CO5,FIND("-",CO5,1)-1),0)</f>
        <v>9</v>
      </c>
      <c r="CR5" s="63" t="str">
        <f t="shared" ref="CR5" si="37">IFERROR(RIGHT(CO5,LEN(CO5)-FIND("-",CO5,1)),0)</f>
        <v>17h15</v>
      </c>
      <c r="CS5" s="64">
        <f t="shared" ref="CS5:CT6" si="38">IF(LEN(CQ5)&gt;3,TIMEVALUE(LEFT(CQ5,LEN(CQ5)-3)&amp;":"&amp;RIGHT(CQ5,2)),IF(RIGHT(CQ5,1)="r",TIMEVALUE(LEFT(CQ5,LEN(CQ5)-1)&amp;":"&amp;IF(RIGHT(CQ5,1)="r",30,0)),TIMEVALUE(CQ5&amp;":"&amp;0)))</f>
        <v>0.375</v>
      </c>
      <c r="CT5" s="64">
        <f t="shared" si="38"/>
        <v>0.71875</v>
      </c>
      <c r="CU5" s="64">
        <f t="shared" ref="CU5:CU6" si="39">CT5-CS5</f>
        <v>0.34375</v>
      </c>
      <c r="CV5" s="65">
        <f>CU5*24</f>
        <v>8.25</v>
      </c>
      <c r="CW5" s="61" t="s">
        <v>189</v>
      </c>
      <c r="CX5" s="66"/>
      <c r="CY5" s="63" t="str">
        <f>IFERROR(LEFT(CW5,FIND("-",CW5,1)-1),0)</f>
        <v>9r</v>
      </c>
      <c r="CZ5" s="63" t="str">
        <f t="shared" ref="CZ5" si="40">IFERROR(RIGHT(CW5,LEN(CW5)-FIND("-",CW5,1)),0)</f>
        <v>17h15</v>
      </c>
      <c r="DA5" s="64">
        <f t="shared" ref="DA5:DB6" si="41">IF(LEN(CY5)&gt;3,TIMEVALUE(LEFT(CY5,LEN(CY5)-3)&amp;":"&amp;RIGHT(CY5,2)),IF(RIGHT(CY5,1)="r",TIMEVALUE(LEFT(CY5,LEN(CY5)-1)&amp;":"&amp;IF(RIGHT(CY5,1)="r",30,0)),TIMEVALUE(CY5&amp;":"&amp;0)))</f>
        <v>0.39583333333333331</v>
      </c>
      <c r="DB5" s="64">
        <f t="shared" si="41"/>
        <v>0.71875</v>
      </c>
      <c r="DC5" s="64">
        <f t="shared" ref="DC5:DC6" si="42">DB5-DA5</f>
        <v>0.32291666666666669</v>
      </c>
      <c r="DD5" s="65">
        <f>DC5*24</f>
        <v>7.75</v>
      </c>
      <c r="DE5" s="61" t="s">
        <v>189</v>
      </c>
      <c r="DF5" s="66"/>
      <c r="DG5" s="63" t="str">
        <f>IFERROR(LEFT(DE5,FIND("-",DE5,1)-1),0)</f>
        <v>9r</v>
      </c>
      <c r="DH5" s="63" t="str">
        <f t="shared" ref="DH5" si="43">IFERROR(RIGHT(DE5,LEN(DE5)-FIND("-",DE5,1)),0)</f>
        <v>17h15</v>
      </c>
      <c r="DI5" s="64">
        <f t="shared" ref="DI5:DJ6" si="44">IF(LEN(DG5)&gt;3,TIMEVALUE(LEFT(DG5,LEN(DG5)-3)&amp;":"&amp;RIGHT(DG5,2)),IF(RIGHT(DG5,1)="r",TIMEVALUE(LEFT(DG5,LEN(DG5)-1)&amp;":"&amp;IF(RIGHT(DG5,1)="r",30,0)),TIMEVALUE(DG5&amp;":"&amp;0)))</f>
        <v>0.39583333333333331</v>
      </c>
      <c r="DJ5" s="64">
        <f t="shared" si="44"/>
        <v>0.71875</v>
      </c>
      <c r="DK5" s="64">
        <f t="shared" ref="DK5:DK6" si="45">DJ5-DI5</f>
        <v>0.32291666666666669</v>
      </c>
      <c r="DL5" s="65">
        <f>DK5*24</f>
        <v>7.75</v>
      </c>
      <c r="DM5" s="70"/>
      <c r="DN5" s="75"/>
      <c r="DO5" s="63">
        <f>IFERROR(LEFT(DM5,FIND("-",DM5,1)-1),0)</f>
        <v>0</v>
      </c>
      <c r="DP5" s="63">
        <f t="shared" ref="DP5" si="46">IFERROR(RIGHT(DM5,LEN(DM5)-FIND("-",DM5,1)),0)</f>
        <v>0</v>
      </c>
      <c r="DQ5" s="64">
        <f t="shared" ref="DQ5:DR6" si="47">IF(LEN(DO5)&gt;3,TIMEVALUE(LEFT(DO5,LEN(DO5)-3)&amp;":"&amp;RIGHT(DO5,2)),IF(RIGHT(DO5,1)="r",TIMEVALUE(LEFT(DO5,LEN(DO5)-1)&amp;":"&amp;IF(RIGHT(DO5,1)="r",30,0)),TIMEVALUE(DO5&amp;":"&amp;0)))</f>
        <v>0</v>
      </c>
      <c r="DR5" s="64">
        <f t="shared" si="47"/>
        <v>0</v>
      </c>
      <c r="DS5" s="64">
        <f t="shared" ref="DS5:DS6" si="48">DR5-DQ5</f>
        <v>0</v>
      </c>
      <c r="DT5" s="65">
        <f>DS5*24</f>
        <v>0</v>
      </c>
      <c r="DU5" s="61" t="s">
        <v>190</v>
      </c>
      <c r="DV5" s="66"/>
      <c r="DW5" s="63" t="str">
        <f>IFERROR(LEFT(DU5,FIND("-",DU5,1)-1),0)</f>
        <v>9</v>
      </c>
      <c r="DX5" s="63" t="str">
        <f t="shared" ref="DX5" si="49">IFERROR(RIGHT(DU5,LEN(DU5)-FIND("-",DU5,1)),0)</f>
        <v>17h15</v>
      </c>
      <c r="DY5" s="64">
        <f t="shared" ref="DY5:DZ6" si="50">IF(LEN(DW5)&gt;3,TIMEVALUE(LEFT(DW5,LEN(DW5)-3)&amp;":"&amp;RIGHT(DW5,2)),IF(RIGHT(DW5,1)="r",TIMEVALUE(LEFT(DW5,LEN(DW5)-1)&amp;":"&amp;IF(RIGHT(DW5,1)="r",30,0)),TIMEVALUE(DW5&amp;":"&amp;0)))</f>
        <v>0.375</v>
      </c>
      <c r="DZ5" s="64">
        <f t="shared" si="50"/>
        <v>0.71875</v>
      </c>
      <c r="EA5" s="64">
        <f t="shared" ref="EA5:EA6" si="51">DZ5-DY5</f>
        <v>0.34375</v>
      </c>
      <c r="EB5" s="65">
        <f>EA5*24</f>
        <v>8.25</v>
      </c>
      <c r="EC5" s="61" t="s">
        <v>190</v>
      </c>
      <c r="ED5" s="62"/>
      <c r="EE5" s="63" t="str">
        <f>IFERROR(LEFT(EC5,FIND("-",EC5,1)-1),0)</f>
        <v>9</v>
      </c>
      <c r="EF5" s="63" t="str">
        <f t="shared" ref="EF5" si="52">IFERROR(RIGHT(EC5,LEN(EC5)-FIND("-",EC5,1)),0)</f>
        <v>17h15</v>
      </c>
      <c r="EG5" s="64">
        <f t="shared" ref="EG5:EH6" si="53">IF(LEN(EE5)&gt;3,TIMEVALUE(LEFT(EE5,LEN(EE5)-3)&amp;":"&amp;RIGHT(EE5,2)),IF(RIGHT(EE5,1)="r",TIMEVALUE(LEFT(EE5,LEN(EE5)-1)&amp;":"&amp;IF(RIGHT(EE5,1)="r",30,0)),TIMEVALUE(EE5&amp;":"&amp;0)))</f>
        <v>0.375</v>
      </c>
      <c r="EH5" s="64">
        <f t="shared" si="53"/>
        <v>0.71875</v>
      </c>
      <c r="EI5" s="64">
        <f t="shared" ref="EI5:EI6" si="54">EH5-EG5</f>
        <v>0.34375</v>
      </c>
      <c r="EJ5" s="65">
        <f>EI5*24</f>
        <v>8.25</v>
      </c>
      <c r="EK5" s="61" t="s">
        <v>190</v>
      </c>
      <c r="EL5" s="62"/>
      <c r="EM5" s="67" t="str">
        <f t="shared" ref="EM5" si="55">IFERROR(LEFT(EK5,FIND("-",EK5,1)-1),0)</f>
        <v>9</v>
      </c>
      <c r="EN5" s="67" t="str">
        <f t="shared" ref="EN5" si="56">IFERROR(RIGHT(EK5,LEN(EK5)-FIND("-",EK5,1)),0)</f>
        <v>17h15</v>
      </c>
      <c r="EO5" s="68">
        <f t="shared" ref="EO5:EP6" si="57">IF(LEN(EM5)&gt;3,TIMEVALUE(LEFT(EM5,LEN(EM5)-3)&amp;":"&amp;RIGHT(EM5,2)),IF(RIGHT(EM5,1)="r",TIMEVALUE(LEFT(EM5,LEN(EM5)-1)&amp;":"&amp;IF(RIGHT(EM5,1)="r",30,0)),TIMEVALUE(EM5&amp;":"&amp;0)))</f>
        <v>0.375</v>
      </c>
      <c r="EP5" s="68">
        <f t="shared" si="57"/>
        <v>0.71875</v>
      </c>
      <c r="EQ5" s="68">
        <f t="shared" ref="EQ5:EQ6" si="58">EP5-EO5</f>
        <v>0.34375</v>
      </c>
      <c r="ER5" s="69">
        <f t="shared" ref="ER5" si="59">EQ5*24</f>
        <v>8.25</v>
      </c>
      <c r="ES5" s="61" t="s">
        <v>189</v>
      </c>
      <c r="ET5" s="62"/>
      <c r="EU5" s="63" t="str">
        <f>IFERROR(LEFT(ES5,FIND("-",ES5,1)-1),0)</f>
        <v>9r</v>
      </c>
      <c r="EV5" s="63" t="str">
        <f t="shared" ref="EV5" si="60">IFERROR(RIGHT(ES5,LEN(ES5)-FIND("-",ES5,1)),0)</f>
        <v>17h15</v>
      </c>
      <c r="EW5" s="64">
        <f t="shared" ref="EW5:EX6" si="61">IF(LEN(EU5)&gt;3,TIMEVALUE(LEFT(EU5,LEN(EU5)-3)&amp;":"&amp;RIGHT(EU5,2)),IF(RIGHT(EU5,1)="r",TIMEVALUE(LEFT(EU5,LEN(EU5)-1)&amp;":"&amp;IF(RIGHT(EU5,1)="r",30,0)),TIMEVALUE(EU5&amp;":"&amp;0)))</f>
        <v>0.39583333333333331</v>
      </c>
      <c r="EX5" s="64">
        <f t="shared" si="61"/>
        <v>0.71875</v>
      </c>
      <c r="EY5" s="64">
        <f t="shared" ref="EY5:EY6" si="62">EX5-EW5</f>
        <v>0.32291666666666669</v>
      </c>
      <c r="EZ5" s="65">
        <f>EY5*24</f>
        <v>7.75</v>
      </c>
      <c r="FA5" s="61" t="s">
        <v>189</v>
      </c>
      <c r="FB5" s="66"/>
      <c r="FC5" s="63" t="str">
        <f>IFERROR(LEFT(FA5,FIND("-",FA5,1)-1),0)</f>
        <v>9r</v>
      </c>
      <c r="FD5" s="63" t="str">
        <f t="shared" ref="FD5" si="63">IFERROR(RIGHT(FA5,LEN(FA5)-FIND("-",FA5,1)),0)</f>
        <v>17h15</v>
      </c>
      <c r="FE5" s="64">
        <f t="shared" ref="FE5:FF6" si="64">IF(LEN(FC5)&gt;3,TIMEVALUE(LEFT(FC5,LEN(FC5)-3)&amp;":"&amp;RIGHT(FC5,2)),IF(RIGHT(FC5,1)="r",TIMEVALUE(LEFT(FC5,LEN(FC5)-1)&amp;":"&amp;IF(RIGHT(FC5,1)="r",30,0)),TIMEVALUE(FC5&amp;":"&amp;0)))</f>
        <v>0.39583333333333331</v>
      </c>
      <c r="FF5" s="64">
        <f t="shared" si="64"/>
        <v>0.71875</v>
      </c>
      <c r="FG5" s="64">
        <f t="shared" ref="FG5:FG6" si="65">FF5-FE5</f>
        <v>0.32291666666666669</v>
      </c>
      <c r="FH5" s="65">
        <f>FG5*24</f>
        <v>7.75</v>
      </c>
      <c r="FI5" s="61" t="s">
        <v>189</v>
      </c>
      <c r="FJ5" s="66"/>
      <c r="FK5" s="63" t="str">
        <f>IFERROR(LEFT(FI5,FIND("-",FI5,1)-1),0)</f>
        <v>9r</v>
      </c>
      <c r="FL5" s="63" t="str">
        <f t="shared" ref="FL5" si="66">IFERROR(RIGHT(FI5,LEN(FI5)-FIND("-",FI5,1)),0)</f>
        <v>17h15</v>
      </c>
      <c r="FM5" s="64">
        <f t="shared" ref="FM5:FN6" si="67">IF(LEN(FK5)&gt;3,TIMEVALUE(LEFT(FK5,LEN(FK5)-3)&amp;":"&amp;RIGHT(FK5,2)),IF(RIGHT(FK5,1)="r",TIMEVALUE(LEFT(FK5,LEN(FK5)-1)&amp;":"&amp;IF(RIGHT(FK5,1)="r",30,0)),TIMEVALUE(FK5&amp;":"&amp;0)))</f>
        <v>0.39583333333333331</v>
      </c>
      <c r="FN5" s="64">
        <f t="shared" si="67"/>
        <v>0.71875</v>
      </c>
      <c r="FO5" s="64">
        <f t="shared" ref="FO5:FO6" si="68">FN5-FM5</f>
        <v>0.32291666666666669</v>
      </c>
      <c r="FP5" s="65">
        <f>FO5*24</f>
        <v>7.75</v>
      </c>
      <c r="FQ5" s="61" t="s">
        <v>189</v>
      </c>
      <c r="FR5" s="62"/>
      <c r="FS5" s="63" t="str">
        <f>IFERROR(LEFT(FQ5,FIND("-",FQ5,1)-1),0)</f>
        <v>9r</v>
      </c>
      <c r="FT5" s="63" t="str">
        <f t="shared" ref="FT5" si="69">IFERROR(RIGHT(FQ5,LEN(FQ5)-FIND("-",FQ5,1)),0)</f>
        <v>17h15</v>
      </c>
      <c r="FU5" s="64">
        <f t="shared" ref="FU5:FV6" si="70">IF(LEN(FS5)&gt;3,TIMEVALUE(LEFT(FS5,LEN(FS5)-3)&amp;":"&amp;RIGHT(FS5,2)),IF(RIGHT(FS5,1)="r",TIMEVALUE(LEFT(FS5,LEN(FS5)-1)&amp;":"&amp;IF(RIGHT(FS5,1)="r",30,0)),TIMEVALUE(FS5&amp;":"&amp;0)))</f>
        <v>0.39583333333333331</v>
      </c>
      <c r="FV5" s="64">
        <f t="shared" si="70"/>
        <v>0.71875</v>
      </c>
      <c r="FW5" s="64">
        <f t="shared" ref="FW5:FW6" si="71">FV5-FU5</f>
        <v>0.32291666666666669</v>
      </c>
      <c r="FX5" s="65">
        <f>FW5*24</f>
        <v>7.75</v>
      </c>
      <c r="FY5" s="70"/>
      <c r="FZ5" s="71"/>
      <c r="GA5" s="63">
        <f>IFERROR(LEFT(FY5,FIND("-",FY5,1)-1),0)</f>
        <v>0</v>
      </c>
      <c r="GB5" s="63">
        <f t="shared" ref="GB5" si="72">IFERROR(RIGHT(FY5,LEN(FY5)-FIND("-",FY5,1)),0)</f>
        <v>0</v>
      </c>
      <c r="GC5" s="64">
        <f t="shared" ref="GC5:GD6" si="73">IF(LEN(GA5)&gt;3,TIMEVALUE(LEFT(GA5,LEN(GA5)-3)&amp;":"&amp;RIGHT(GA5,2)),IF(RIGHT(GA5,1)="r",TIMEVALUE(LEFT(GA5,LEN(GA5)-1)&amp;":"&amp;IF(RIGHT(GA5,1)="r",30,0)),TIMEVALUE(GA5&amp;":"&amp;0)))</f>
        <v>0</v>
      </c>
      <c r="GD5" s="64">
        <f t="shared" si="73"/>
        <v>0</v>
      </c>
      <c r="GE5" s="64">
        <f t="shared" ref="GE5:GE6" si="74">GD5-GC5</f>
        <v>0</v>
      </c>
      <c r="GF5" s="65">
        <f>GE5*24</f>
        <v>0</v>
      </c>
      <c r="GG5" s="61" t="s">
        <v>190</v>
      </c>
      <c r="GH5" s="62"/>
      <c r="GI5" s="63" t="str">
        <f>IFERROR(LEFT(GG5,FIND("-",GG5,1)-1),0)</f>
        <v>9</v>
      </c>
      <c r="GJ5" s="63" t="str">
        <f t="shared" ref="GJ5" si="75">IFERROR(RIGHT(GG5,LEN(GG5)-FIND("-",GG5,1)),0)</f>
        <v>17h15</v>
      </c>
      <c r="GK5" s="64">
        <f t="shared" ref="GK5:GL6" si="76">IF(LEN(GI5)&gt;3,TIMEVALUE(LEFT(GI5,LEN(GI5)-3)&amp;":"&amp;RIGHT(GI5,2)),IF(RIGHT(GI5,1)="r",TIMEVALUE(LEFT(GI5,LEN(GI5)-1)&amp;":"&amp;IF(RIGHT(GI5,1)="r",30,0)),TIMEVALUE(GI5&amp;":"&amp;0)))</f>
        <v>0.375</v>
      </c>
      <c r="GL5" s="64">
        <f t="shared" si="76"/>
        <v>0.71875</v>
      </c>
      <c r="GM5" s="64">
        <f t="shared" ref="GM5:GM6" si="77">GL5-GK5</f>
        <v>0.34375</v>
      </c>
      <c r="GN5" s="65">
        <f>GM5*24</f>
        <v>8.25</v>
      </c>
      <c r="GO5" s="61" t="s">
        <v>190</v>
      </c>
      <c r="GP5" s="62"/>
      <c r="GQ5" s="67" t="str">
        <f t="shared" ref="GQ5" si="78">IFERROR(LEFT(GO5,FIND("-",GO5,1)-1),0)</f>
        <v>9</v>
      </c>
      <c r="GR5" s="67" t="str">
        <f t="shared" ref="GR5" si="79">IFERROR(RIGHT(GO5,LEN(GO5)-FIND("-",GO5,1)),0)</f>
        <v>17h15</v>
      </c>
      <c r="GS5" s="68">
        <f t="shared" ref="GS5:GT6" si="80">IF(LEN(GQ5)&gt;3,TIMEVALUE(LEFT(GQ5,LEN(GQ5)-3)&amp;":"&amp;RIGHT(GQ5,2)),IF(RIGHT(GQ5,1)="r",TIMEVALUE(LEFT(GQ5,LEN(GQ5)-1)&amp;":"&amp;IF(RIGHT(GQ5,1)="r",30,0)),TIMEVALUE(GQ5&amp;":"&amp;0)))</f>
        <v>0.375</v>
      </c>
      <c r="GT5" s="68">
        <f t="shared" si="80"/>
        <v>0.71875</v>
      </c>
      <c r="GU5" s="68">
        <f t="shared" ref="GU5:GU6" si="81">GT5-GS5</f>
        <v>0.34375</v>
      </c>
      <c r="GV5" s="69">
        <f t="shared" ref="GV5" si="82">GU5*24</f>
        <v>8.25</v>
      </c>
      <c r="GW5" s="61" t="s">
        <v>189</v>
      </c>
      <c r="GX5" s="62"/>
      <c r="GY5" s="63" t="str">
        <f>IFERROR(LEFT(GW5,FIND("-",GW5,1)-1),0)</f>
        <v>9r</v>
      </c>
      <c r="GZ5" s="63" t="str">
        <f t="shared" ref="GZ5" si="83">IFERROR(RIGHT(GW5,LEN(GW5)-FIND("-",GW5,1)),0)</f>
        <v>17h15</v>
      </c>
      <c r="HA5" s="64">
        <f t="shared" ref="HA5:HB6" si="84">IF(LEN(GY5)&gt;3,TIMEVALUE(LEFT(GY5,LEN(GY5)-3)&amp;":"&amp;RIGHT(GY5,2)),IF(RIGHT(GY5,1)="r",TIMEVALUE(LEFT(GY5,LEN(GY5)-1)&amp;":"&amp;IF(RIGHT(GY5,1)="r",30,0)),TIMEVALUE(GY5&amp;":"&amp;0)))</f>
        <v>0.39583333333333331</v>
      </c>
      <c r="HB5" s="64">
        <f t="shared" si="84"/>
        <v>0.71875</v>
      </c>
      <c r="HC5" s="64">
        <f t="shared" ref="HC5:HC6" si="85">HB5-HA5</f>
        <v>0.32291666666666669</v>
      </c>
      <c r="HD5" s="65">
        <f>HC5*24</f>
        <v>7.75</v>
      </c>
      <c r="HE5" s="61" t="s">
        <v>189</v>
      </c>
      <c r="HF5" s="66"/>
      <c r="HG5" s="63" t="str">
        <f>IFERROR(LEFT(HE5,FIND("-",HE5,1)-1),0)</f>
        <v>9r</v>
      </c>
      <c r="HH5" s="63" t="str">
        <f t="shared" ref="HH5" si="86">IFERROR(RIGHT(HE5,LEN(HE5)-FIND("-",HE5,1)),0)</f>
        <v>17h15</v>
      </c>
      <c r="HI5" s="64">
        <f t="shared" ref="HI5:HJ6" si="87">IF(LEN(HG5)&gt;3,TIMEVALUE(LEFT(HG5,LEN(HG5)-3)&amp;":"&amp;RIGHT(HG5,2)),IF(RIGHT(HG5,1)="r",TIMEVALUE(LEFT(HG5,LEN(HG5)-1)&amp;":"&amp;IF(RIGHT(HG5,1)="r",30,0)),TIMEVALUE(HG5&amp;":"&amp;0)))</f>
        <v>0.39583333333333331</v>
      </c>
      <c r="HJ5" s="64">
        <f t="shared" si="87"/>
        <v>0.71875</v>
      </c>
      <c r="HK5" s="64">
        <f t="shared" ref="HK5:HK6" si="88">HJ5-HI5</f>
        <v>0.32291666666666669</v>
      </c>
      <c r="HL5" s="65">
        <f>HK5*24</f>
        <v>7.75</v>
      </c>
      <c r="HM5" s="70"/>
      <c r="HN5" s="71"/>
      <c r="HO5" s="63">
        <f>IFERROR(LEFT(HM5,FIND("-",HM5,1)-1),0)</f>
        <v>0</v>
      </c>
      <c r="HP5" s="63">
        <f t="shared" ref="HP5" si="89">IFERROR(RIGHT(HM5,LEN(HM5)-FIND("-",HM5,1)),0)</f>
        <v>0</v>
      </c>
      <c r="HQ5" s="64">
        <f t="shared" ref="HQ5:HR6" si="90">IF(LEN(HO5)&gt;3,TIMEVALUE(LEFT(HO5,LEN(HO5)-3)&amp;":"&amp;RIGHT(HO5,2)),IF(RIGHT(HO5,1)="r",TIMEVALUE(LEFT(HO5,LEN(HO5)-1)&amp;":"&amp;IF(RIGHT(HO5,1)="r",30,0)),TIMEVALUE(HO5&amp;":"&amp;0)))</f>
        <v>0</v>
      </c>
      <c r="HR5" s="64">
        <f t="shared" si="90"/>
        <v>0</v>
      </c>
      <c r="HS5" s="64">
        <f t="shared" ref="HS5:HS6" si="91">HR5-HQ5</f>
        <v>0</v>
      </c>
      <c r="HT5" s="65">
        <f>HS5*24</f>
        <v>0</v>
      </c>
      <c r="HU5" s="70"/>
      <c r="HV5" s="75"/>
      <c r="HW5" s="63">
        <f>IFERROR(LEFT(HU5,FIND("-",HU5,1)-1),0)</f>
        <v>0</v>
      </c>
      <c r="HX5" s="63">
        <f t="shared" ref="HX5" si="92">IFERROR(RIGHT(HU5,LEN(HU5)-FIND("-",HU5,1)),0)</f>
        <v>0</v>
      </c>
      <c r="HY5" s="64">
        <f t="shared" ref="HY5:HZ6" si="93">IF(LEN(HW5)&gt;3,TIMEVALUE(LEFT(HW5,LEN(HW5)-3)&amp;":"&amp;RIGHT(HW5,2)),IF(RIGHT(HW5,1)="r",TIMEVALUE(LEFT(HW5,LEN(HW5)-1)&amp;":"&amp;IF(RIGHT(HW5,1)="r",30,0)),TIMEVALUE(HW5&amp;":"&amp;0)))</f>
        <v>0</v>
      </c>
      <c r="HZ5" s="64">
        <f t="shared" si="93"/>
        <v>0</v>
      </c>
      <c r="IA5" s="64">
        <f t="shared" ref="IA5:IA6" si="94">HZ5-HY5</f>
        <v>0</v>
      </c>
      <c r="IB5" s="65">
        <f>IA5*24</f>
        <v>0</v>
      </c>
      <c r="IC5" s="61" t="s">
        <v>189</v>
      </c>
      <c r="ID5" s="66"/>
      <c r="IE5" s="63" t="str">
        <f>IFERROR(LEFT(IC5,FIND("-",IC5,1)-1),0)</f>
        <v>9r</v>
      </c>
      <c r="IF5" s="63" t="str">
        <f t="shared" ref="IF5" si="95">IFERROR(RIGHT(IC5,LEN(IC5)-FIND("-",IC5,1)),0)</f>
        <v>17h15</v>
      </c>
      <c r="IG5" s="64">
        <f t="shared" ref="IG5:IH6" si="96">IF(LEN(IE5)&gt;3,TIMEVALUE(LEFT(IE5,LEN(IE5)-3)&amp;":"&amp;RIGHT(IE5,2)),IF(RIGHT(IE5,1)="r",TIMEVALUE(LEFT(IE5,LEN(IE5)-1)&amp;":"&amp;IF(RIGHT(IE5,1)="r",30,0)),TIMEVALUE(IE5&amp;":"&amp;0)))</f>
        <v>0.39583333333333331</v>
      </c>
      <c r="IH5" s="64">
        <f t="shared" si="96"/>
        <v>0.71875</v>
      </c>
      <c r="II5" s="64">
        <f t="shared" ref="II5:II6" si="97">IH5-IG5</f>
        <v>0.32291666666666669</v>
      </c>
      <c r="IJ5" s="65">
        <f>II5*24</f>
        <v>7.75</v>
      </c>
    </row>
    <row r="6" spans="1:244" s="76" customFormat="1" ht="19.5" thickBot="1">
      <c r="A6" s="151"/>
      <c r="B6" s="153"/>
      <c r="C6" s="155"/>
      <c r="D6" s="157"/>
      <c r="E6" s="77"/>
      <c r="F6" s="78"/>
      <c r="G6" s="79">
        <f>IFERROR(LEFT(F6,FIND("-",F6,1)-1),0)</f>
        <v>0</v>
      </c>
      <c r="H6" s="79">
        <f>IFERROR(RIGHT(F6,LEN(F6)-FIND("-",F6,1)),0)</f>
        <v>0</v>
      </c>
      <c r="I6" s="80">
        <f t="shared" si="1"/>
        <v>0</v>
      </c>
      <c r="J6" s="80">
        <f t="shared" si="1"/>
        <v>0</v>
      </c>
      <c r="K6" s="80">
        <f t="shared" si="2"/>
        <v>0</v>
      </c>
      <c r="L6" s="81">
        <f>K6*24</f>
        <v>0</v>
      </c>
      <c r="M6" s="82"/>
      <c r="N6" s="83"/>
      <c r="O6" s="79">
        <f>IFERROR(LEFT(N6,FIND("-",N6,1)-1),0)</f>
        <v>0</v>
      </c>
      <c r="P6" s="79">
        <f>IFERROR(RIGHT(N6,LEN(N6)-FIND("-",N6,1)),0)</f>
        <v>0</v>
      </c>
      <c r="Q6" s="80">
        <f t="shared" si="4"/>
        <v>0</v>
      </c>
      <c r="R6" s="80">
        <f t="shared" si="4"/>
        <v>0</v>
      </c>
      <c r="S6" s="80">
        <f t="shared" si="5"/>
        <v>0</v>
      </c>
      <c r="T6" s="81">
        <f>S6*24</f>
        <v>0</v>
      </c>
      <c r="U6" s="77"/>
      <c r="V6" s="78"/>
      <c r="W6" s="79">
        <f>IFERROR(LEFT(V6,FIND("-",V6,1)-1),0)</f>
        <v>0</v>
      </c>
      <c r="X6" s="79">
        <f>IFERROR(RIGHT(V6,LEN(V6)-FIND("-",V6,1)),0)</f>
        <v>0</v>
      </c>
      <c r="Y6" s="80">
        <f t="shared" si="7"/>
        <v>0</v>
      </c>
      <c r="Z6" s="80">
        <f t="shared" si="7"/>
        <v>0</v>
      </c>
      <c r="AA6" s="80">
        <f t="shared" si="8"/>
        <v>0</v>
      </c>
      <c r="AB6" s="81">
        <f>AA6*24</f>
        <v>0</v>
      </c>
      <c r="AC6" s="77"/>
      <c r="AD6" s="78"/>
      <c r="AE6" s="84">
        <f>IFERROR(LEFT(AD6,FIND("-",AD6,1)-1),0)</f>
        <v>0</v>
      </c>
      <c r="AF6" s="84">
        <f>IFERROR(RIGHT(AD6,LEN(AD6)-FIND("-",AD6,1)),0)</f>
        <v>0</v>
      </c>
      <c r="AG6" s="85">
        <f t="shared" si="11"/>
        <v>0</v>
      </c>
      <c r="AH6" s="85">
        <f t="shared" si="11"/>
        <v>0</v>
      </c>
      <c r="AI6" s="85">
        <f t="shared" si="12"/>
        <v>0</v>
      </c>
      <c r="AJ6" s="69">
        <f>AI6*24</f>
        <v>0</v>
      </c>
      <c r="AK6" s="77"/>
      <c r="AL6" s="78"/>
      <c r="AM6" s="79">
        <f>IFERROR(LEFT(AL6,FIND("-",AL6,1)-1),0)</f>
        <v>0</v>
      </c>
      <c r="AN6" s="79">
        <f>IFERROR(RIGHT(AL6,LEN(AL6)-FIND("-",AL6,1)),0)</f>
        <v>0</v>
      </c>
      <c r="AO6" s="80">
        <f t="shared" si="15"/>
        <v>0</v>
      </c>
      <c r="AP6" s="80">
        <f t="shared" si="15"/>
        <v>0</v>
      </c>
      <c r="AQ6" s="80">
        <f t="shared" si="16"/>
        <v>0</v>
      </c>
      <c r="AR6" s="81">
        <f>AQ6*24</f>
        <v>0</v>
      </c>
      <c r="AS6" s="82"/>
      <c r="AT6" s="78"/>
      <c r="AU6" s="79">
        <f>IFERROR(LEFT(AT6,FIND("-",AT6,1)-1),0)</f>
        <v>0</v>
      </c>
      <c r="AV6" s="79">
        <f>IFERROR(RIGHT(AT6,LEN(AT6)-FIND("-",AT6,1)),0)</f>
        <v>0</v>
      </c>
      <c r="AW6" s="80">
        <f t="shared" si="18"/>
        <v>0</v>
      </c>
      <c r="AX6" s="80">
        <f t="shared" si="18"/>
        <v>0</v>
      </c>
      <c r="AY6" s="80">
        <f t="shared" si="19"/>
        <v>0</v>
      </c>
      <c r="AZ6" s="81">
        <f>AY6*24</f>
        <v>0</v>
      </c>
      <c r="BA6" s="82"/>
      <c r="BB6" s="83"/>
      <c r="BC6" s="79">
        <f>IFERROR(LEFT(BB6,FIND("-",BB6,1)-1),0)</f>
        <v>0</v>
      </c>
      <c r="BD6" s="79">
        <f>IFERROR(RIGHT(BB6,LEN(BB6)-FIND("-",BB6,1)),0)</f>
        <v>0</v>
      </c>
      <c r="BE6" s="80">
        <f t="shared" si="21"/>
        <v>0</v>
      </c>
      <c r="BF6" s="80">
        <f t="shared" si="21"/>
        <v>0</v>
      </c>
      <c r="BG6" s="80">
        <f t="shared" si="22"/>
        <v>0</v>
      </c>
      <c r="BH6" s="81">
        <f>BG6*24</f>
        <v>0</v>
      </c>
      <c r="BI6" s="77"/>
      <c r="BJ6" s="78"/>
      <c r="BK6" s="79">
        <f>IFERROR(LEFT(BJ6,FIND("-",BJ6,1)-1),0)</f>
        <v>0</v>
      </c>
      <c r="BL6" s="79">
        <f>IFERROR(RIGHT(BJ6,LEN(BJ6)-FIND("-",BJ6,1)),0)</f>
        <v>0</v>
      </c>
      <c r="BM6" s="80">
        <f t="shared" si="24"/>
        <v>0</v>
      </c>
      <c r="BN6" s="80">
        <f t="shared" si="24"/>
        <v>0</v>
      </c>
      <c r="BO6" s="80">
        <f t="shared" si="25"/>
        <v>0</v>
      </c>
      <c r="BP6" s="81">
        <f>BO6*24</f>
        <v>0</v>
      </c>
      <c r="BQ6" s="86"/>
      <c r="BR6" s="87"/>
      <c r="BS6" s="88">
        <f>IFERROR(LEFT(BR6,FIND("-",BR6,1)-1),0)</f>
        <v>0</v>
      </c>
      <c r="BT6" s="88">
        <f>IFERROR(RIGHT(BR6,LEN(BR6)-FIND("-",BR6,1)),0)</f>
        <v>0</v>
      </c>
      <c r="BU6" s="89">
        <f t="shared" si="27"/>
        <v>0</v>
      </c>
      <c r="BV6" s="89">
        <f t="shared" si="27"/>
        <v>0</v>
      </c>
      <c r="BW6" s="89">
        <f t="shared" si="28"/>
        <v>0</v>
      </c>
      <c r="BX6" s="90">
        <f>BW6*24</f>
        <v>0</v>
      </c>
      <c r="BY6" s="77"/>
      <c r="BZ6" s="78"/>
      <c r="CA6" s="79">
        <f>IFERROR(LEFT(BZ6,FIND("-",BZ6,1)-1),0)</f>
        <v>0</v>
      </c>
      <c r="CB6" s="79">
        <f>IFERROR(RIGHT(BZ6,LEN(BZ6)-FIND("-",BZ6,1)),0)</f>
        <v>0</v>
      </c>
      <c r="CC6" s="80">
        <f t="shared" si="30"/>
        <v>0</v>
      </c>
      <c r="CD6" s="80">
        <f t="shared" si="30"/>
        <v>0</v>
      </c>
      <c r="CE6" s="80">
        <f t="shared" si="31"/>
        <v>0</v>
      </c>
      <c r="CF6" s="81">
        <f>CE6*24</f>
        <v>0</v>
      </c>
      <c r="CG6" s="77"/>
      <c r="CH6" s="78"/>
      <c r="CI6" s="84">
        <f>IFERROR(LEFT(CH6,FIND("-",CH6,1)-1),0)</f>
        <v>0</v>
      </c>
      <c r="CJ6" s="84">
        <f>IFERROR(RIGHT(CH6,LEN(CH6)-FIND("-",CH6,1)),0)</f>
        <v>0</v>
      </c>
      <c r="CK6" s="85">
        <f t="shared" si="34"/>
        <v>0</v>
      </c>
      <c r="CL6" s="85">
        <f t="shared" si="34"/>
        <v>0</v>
      </c>
      <c r="CM6" s="85">
        <f t="shared" si="35"/>
        <v>0</v>
      </c>
      <c r="CN6" s="69">
        <f>CM6*24</f>
        <v>0</v>
      </c>
      <c r="CO6" s="77"/>
      <c r="CP6" s="78"/>
      <c r="CQ6" s="79">
        <f>IFERROR(LEFT(CP6,FIND("-",CP6,1)-1),0)</f>
        <v>0</v>
      </c>
      <c r="CR6" s="79">
        <f>IFERROR(RIGHT(CP6,LEN(CP6)-FIND("-",CP6,1)),0)</f>
        <v>0</v>
      </c>
      <c r="CS6" s="80">
        <f t="shared" si="38"/>
        <v>0</v>
      </c>
      <c r="CT6" s="80">
        <f t="shared" si="38"/>
        <v>0</v>
      </c>
      <c r="CU6" s="80">
        <f t="shared" si="39"/>
        <v>0</v>
      </c>
      <c r="CV6" s="81">
        <f>CU6*24</f>
        <v>0</v>
      </c>
      <c r="CW6" s="82"/>
      <c r="CX6" s="78"/>
      <c r="CY6" s="79">
        <f>IFERROR(LEFT(CX6,FIND("-",CX6,1)-1),0)</f>
        <v>0</v>
      </c>
      <c r="CZ6" s="79">
        <f>IFERROR(RIGHT(CX6,LEN(CX6)-FIND("-",CX6,1)),0)</f>
        <v>0</v>
      </c>
      <c r="DA6" s="80">
        <f t="shared" si="41"/>
        <v>0</v>
      </c>
      <c r="DB6" s="80">
        <f t="shared" si="41"/>
        <v>0</v>
      </c>
      <c r="DC6" s="80">
        <f t="shared" si="42"/>
        <v>0</v>
      </c>
      <c r="DD6" s="81">
        <f>DC6*24</f>
        <v>0</v>
      </c>
      <c r="DE6" s="82"/>
      <c r="DF6" s="83"/>
      <c r="DG6" s="79">
        <f>IFERROR(LEFT(DF6,FIND("-",DF6,1)-1),0)</f>
        <v>0</v>
      </c>
      <c r="DH6" s="79">
        <f>IFERROR(RIGHT(DF6,LEN(DF6)-FIND("-",DF6,1)),0)</f>
        <v>0</v>
      </c>
      <c r="DI6" s="80">
        <f t="shared" si="44"/>
        <v>0</v>
      </c>
      <c r="DJ6" s="80">
        <f t="shared" si="44"/>
        <v>0</v>
      </c>
      <c r="DK6" s="80">
        <f t="shared" si="45"/>
        <v>0</v>
      </c>
      <c r="DL6" s="81">
        <f>DK6*24</f>
        <v>0</v>
      </c>
      <c r="DM6" s="91"/>
      <c r="DN6" s="92"/>
      <c r="DO6" s="79">
        <f>IFERROR(LEFT(DN6,FIND("-",DN6,1)-1),0)</f>
        <v>0</v>
      </c>
      <c r="DP6" s="79">
        <f>IFERROR(RIGHT(DN6,LEN(DN6)-FIND("-",DN6,1)),0)</f>
        <v>0</v>
      </c>
      <c r="DQ6" s="80">
        <f t="shared" si="47"/>
        <v>0</v>
      </c>
      <c r="DR6" s="80">
        <f t="shared" si="47"/>
        <v>0</v>
      </c>
      <c r="DS6" s="80">
        <f t="shared" si="48"/>
        <v>0</v>
      </c>
      <c r="DT6" s="81">
        <f>DS6*24</f>
        <v>0</v>
      </c>
      <c r="DU6" s="82"/>
      <c r="DV6" s="83"/>
      <c r="DW6" s="79">
        <f>IFERROR(LEFT(DV6,FIND("-",DV6,1)-1),0)</f>
        <v>0</v>
      </c>
      <c r="DX6" s="79">
        <f>IFERROR(RIGHT(DV6,LEN(DV6)-FIND("-",DV6,1)),0)</f>
        <v>0</v>
      </c>
      <c r="DY6" s="80">
        <f t="shared" si="50"/>
        <v>0</v>
      </c>
      <c r="DZ6" s="80">
        <f t="shared" si="50"/>
        <v>0</v>
      </c>
      <c r="EA6" s="80">
        <f t="shared" si="51"/>
        <v>0</v>
      </c>
      <c r="EB6" s="81">
        <f>EA6*24</f>
        <v>0</v>
      </c>
      <c r="EC6" s="77"/>
      <c r="ED6" s="78"/>
      <c r="EE6" s="79">
        <f>IFERROR(LEFT(ED6,FIND("-",ED6,1)-1),0)</f>
        <v>0</v>
      </c>
      <c r="EF6" s="79">
        <f>IFERROR(RIGHT(ED6,LEN(ED6)-FIND("-",ED6,1)),0)</f>
        <v>0</v>
      </c>
      <c r="EG6" s="80">
        <f t="shared" si="53"/>
        <v>0</v>
      </c>
      <c r="EH6" s="80">
        <f t="shared" si="53"/>
        <v>0</v>
      </c>
      <c r="EI6" s="80">
        <f t="shared" si="54"/>
        <v>0</v>
      </c>
      <c r="EJ6" s="81">
        <f>EI6*24</f>
        <v>0</v>
      </c>
      <c r="EK6" s="77"/>
      <c r="EL6" s="78"/>
      <c r="EM6" s="84">
        <f>IFERROR(LEFT(EL6,FIND("-",EL6,1)-1),0)</f>
        <v>0</v>
      </c>
      <c r="EN6" s="84">
        <f>IFERROR(RIGHT(EL6,LEN(EL6)-FIND("-",EL6,1)),0)</f>
        <v>0</v>
      </c>
      <c r="EO6" s="85">
        <f t="shared" si="57"/>
        <v>0</v>
      </c>
      <c r="EP6" s="85">
        <f t="shared" si="57"/>
        <v>0</v>
      </c>
      <c r="EQ6" s="85">
        <f t="shared" si="58"/>
        <v>0</v>
      </c>
      <c r="ER6" s="69">
        <f>EQ6*24</f>
        <v>0</v>
      </c>
      <c r="ES6" s="77"/>
      <c r="ET6" s="78"/>
      <c r="EU6" s="79">
        <f>IFERROR(LEFT(ET6,FIND("-",ET6,1)-1),0)</f>
        <v>0</v>
      </c>
      <c r="EV6" s="79">
        <f>IFERROR(RIGHT(ET6,LEN(ET6)-FIND("-",ET6,1)),0)</f>
        <v>0</v>
      </c>
      <c r="EW6" s="80">
        <f t="shared" si="61"/>
        <v>0</v>
      </c>
      <c r="EX6" s="80">
        <f t="shared" si="61"/>
        <v>0</v>
      </c>
      <c r="EY6" s="80">
        <f t="shared" si="62"/>
        <v>0</v>
      </c>
      <c r="EZ6" s="81">
        <f>EY6*24</f>
        <v>0</v>
      </c>
      <c r="FA6" s="82"/>
      <c r="FB6" s="78"/>
      <c r="FC6" s="79">
        <f>IFERROR(LEFT(FB6,FIND("-",FB6,1)-1),0)</f>
        <v>0</v>
      </c>
      <c r="FD6" s="79">
        <f>IFERROR(RIGHT(FB6,LEN(FB6)-FIND("-",FB6,1)),0)</f>
        <v>0</v>
      </c>
      <c r="FE6" s="80">
        <f t="shared" si="64"/>
        <v>0</v>
      </c>
      <c r="FF6" s="80">
        <f t="shared" si="64"/>
        <v>0</v>
      </c>
      <c r="FG6" s="80">
        <f t="shared" si="65"/>
        <v>0</v>
      </c>
      <c r="FH6" s="81">
        <f>FG6*24</f>
        <v>0</v>
      </c>
      <c r="FI6" s="82"/>
      <c r="FJ6" s="83"/>
      <c r="FK6" s="79">
        <f>IFERROR(LEFT(FJ6,FIND("-",FJ6,1)-1),0)</f>
        <v>0</v>
      </c>
      <c r="FL6" s="79">
        <f>IFERROR(RIGHT(FJ6,LEN(FJ6)-FIND("-",FJ6,1)),0)</f>
        <v>0</v>
      </c>
      <c r="FM6" s="80">
        <f t="shared" si="67"/>
        <v>0</v>
      </c>
      <c r="FN6" s="80">
        <f t="shared" si="67"/>
        <v>0</v>
      </c>
      <c r="FO6" s="80">
        <f t="shared" si="68"/>
        <v>0</v>
      </c>
      <c r="FP6" s="81">
        <f>FO6*24</f>
        <v>0</v>
      </c>
      <c r="FQ6" s="77"/>
      <c r="FR6" s="78"/>
      <c r="FS6" s="79">
        <f>IFERROR(LEFT(FR6,FIND("-",FR6,1)-1),0)</f>
        <v>0</v>
      </c>
      <c r="FT6" s="79">
        <f>IFERROR(RIGHT(FR6,LEN(FR6)-FIND("-",FR6,1)),0)</f>
        <v>0</v>
      </c>
      <c r="FU6" s="80">
        <f t="shared" si="70"/>
        <v>0</v>
      </c>
      <c r="FV6" s="80">
        <f t="shared" si="70"/>
        <v>0</v>
      </c>
      <c r="FW6" s="80">
        <f t="shared" si="71"/>
        <v>0</v>
      </c>
      <c r="FX6" s="81">
        <f>FW6*24</f>
        <v>0</v>
      </c>
      <c r="FY6" s="86"/>
      <c r="FZ6" s="87"/>
      <c r="GA6" s="79">
        <f>IFERROR(LEFT(FZ6,FIND("-",FZ6,1)-1),0)</f>
        <v>0</v>
      </c>
      <c r="GB6" s="79">
        <f>IFERROR(RIGHT(FZ6,LEN(FZ6)-FIND("-",FZ6,1)),0)</f>
        <v>0</v>
      </c>
      <c r="GC6" s="80">
        <f t="shared" si="73"/>
        <v>0</v>
      </c>
      <c r="GD6" s="80">
        <f t="shared" si="73"/>
        <v>0</v>
      </c>
      <c r="GE6" s="80">
        <f t="shared" si="74"/>
        <v>0</v>
      </c>
      <c r="GF6" s="81">
        <f>GE6*24</f>
        <v>0</v>
      </c>
      <c r="GG6" s="77"/>
      <c r="GH6" s="78"/>
      <c r="GI6" s="79">
        <f>IFERROR(LEFT(GH6,FIND("-",GH6,1)-1),0)</f>
        <v>0</v>
      </c>
      <c r="GJ6" s="79">
        <f>IFERROR(RIGHT(GH6,LEN(GH6)-FIND("-",GH6,1)),0)</f>
        <v>0</v>
      </c>
      <c r="GK6" s="80">
        <f t="shared" si="76"/>
        <v>0</v>
      </c>
      <c r="GL6" s="80">
        <f t="shared" si="76"/>
        <v>0</v>
      </c>
      <c r="GM6" s="80">
        <f t="shared" si="77"/>
        <v>0</v>
      </c>
      <c r="GN6" s="81">
        <f>GM6*24</f>
        <v>0</v>
      </c>
      <c r="GO6" s="77"/>
      <c r="GP6" s="78"/>
      <c r="GQ6" s="84">
        <f>IFERROR(LEFT(GP6,FIND("-",GP6,1)-1),0)</f>
        <v>0</v>
      </c>
      <c r="GR6" s="84">
        <f>IFERROR(RIGHT(GP6,LEN(GP6)-FIND("-",GP6,1)),0)</f>
        <v>0</v>
      </c>
      <c r="GS6" s="85">
        <f t="shared" si="80"/>
        <v>0</v>
      </c>
      <c r="GT6" s="85">
        <f t="shared" si="80"/>
        <v>0</v>
      </c>
      <c r="GU6" s="85">
        <f t="shared" si="81"/>
        <v>0</v>
      </c>
      <c r="GV6" s="69">
        <f>GU6*24</f>
        <v>0</v>
      </c>
      <c r="GW6" s="77"/>
      <c r="GX6" s="78"/>
      <c r="GY6" s="79">
        <f>IFERROR(LEFT(GX6,FIND("-",GX6,1)-1),0)</f>
        <v>0</v>
      </c>
      <c r="GZ6" s="79">
        <f>IFERROR(RIGHT(GX6,LEN(GX6)-FIND("-",GX6,1)),0)</f>
        <v>0</v>
      </c>
      <c r="HA6" s="80">
        <f t="shared" si="84"/>
        <v>0</v>
      </c>
      <c r="HB6" s="80">
        <f t="shared" si="84"/>
        <v>0</v>
      </c>
      <c r="HC6" s="80">
        <f t="shared" si="85"/>
        <v>0</v>
      </c>
      <c r="HD6" s="81">
        <f>HC6*24</f>
        <v>0</v>
      </c>
      <c r="HE6" s="82"/>
      <c r="HF6" s="78"/>
      <c r="HG6" s="79">
        <f>IFERROR(LEFT(HF6,FIND("-",HF6,1)-1),0)</f>
        <v>0</v>
      </c>
      <c r="HH6" s="79">
        <f>IFERROR(RIGHT(HF6,LEN(HF6)-FIND("-",HF6,1)),0)</f>
        <v>0</v>
      </c>
      <c r="HI6" s="80">
        <f t="shared" si="87"/>
        <v>0</v>
      </c>
      <c r="HJ6" s="80">
        <f t="shared" si="87"/>
        <v>0</v>
      </c>
      <c r="HK6" s="80">
        <f t="shared" si="88"/>
        <v>0</v>
      </c>
      <c r="HL6" s="81">
        <f>HK6*24</f>
        <v>0</v>
      </c>
      <c r="HM6" s="86"/>
      <c r="HN6" s="87"/>
      <c r="HO6" s="79">
        <f>IFERROR(LEFT(HN6,FIND("-",HN6,1)-1),0)</f>
        <v>0</v>
      </c>
      <c r="HP6" s="79">
        <f>IFERROR(RIGHT(HN6,LEN(HN6)-FIND("-",HN6,1)),0)</f>
        <v>0</v>
      </c>
      <c r="HQ6" s="80">
        <f t="shared" si="90"/>
        <v>0</v>
      </c>
      <c r="HR6" s="80">
        <f t="shared" si="90"/>
        <v>0</v>
      </c>
      <c r="HS6" s="80">
        <f t="shared" si="91"/>
        <v>0</v>
      </c>
      <c r="HT6" s="81">
        <f>HS6*24</f>
        <v>0</v>
      </c>
      <c r="HU6" s="91"/>
      <c r="HV6" s="92"/>
      <c r="HW6" s="79">
        <f>IFERROR(LEFT(HV6,FIND("-",HV6,1)-1),0)</f>
        <v>0</v>
      </c>
      <c r="HX6" s="79">
        <f>IFERROR(RIGHT(HV6,LEN(HV6)-FIND("-",HV6,1)),0)</f>
        <v>0</v>
      </c>
      <c r="HY6" s="80">
        <f t="shared" si="93"/>
        <v>0</v>
      </c>
      <c r="HZ6" s="80">
        <f t="shared" si="93"/>
        <v>0</v>
      </c>
      <c r="IA6" s="80">
        <f t="shared" si="94"/>
        <v>0</v>
      </c>
      <c r="IB6" s="81">
        <f>IA6*24</f>
        <v>0</v>
      </c>
      <c r="IC6" s="82"/>
      <c r="ID6" s="83"/>
      <c r="IE6" s="79">
        <f>IFERROR(LEFT(ID6,FIND("-",ID6,1)-1),0)</f>
        <v>0</v>
      </c>
      <c r="IF6" s="79">
        <f>IFERROR(RIGHT(ID6,LEN(ID6)-FIND("-",ID6,1)),0)</f>
        <v>0</v>
      </c>
      <c r="IG6" s="80">
        <f t="shared" si="96"/>
        <v>0</v>
      </c>
      <c r="IH6" s="80">
        <f t="shared" si="96"/>
        <v>0</v>
      </c>
      <c r="II6" s="80">
        <f t="shared" si="97"/>
        <v>0</v>
      </c>
      <c r="IJ6" s="81">
        <f>II6*24</f>
        <v>0</v>
      </c>
    </row>
    <row r="7" spans="1:244" s="146" customFormat="1" ht="19.5" thickBot="1">
      <c r="A7" s="144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</row>
    <row r="8" spans="1:244" s="76" customFormat="1" ht="19.5" thickBot="1">
      <c r="A8" s="132">
        <v>2</v>
      </c>
      <c r="B8" s="134" t="s">
        <v>90</v>
      </c>
      <c r="C8" s="136" t="s">
        <v>191</v>
      </c>
      <c r="D8" s="138"/>
      <c r="E8" s="61" t="s">
        <v>192</v>
      </c>
      <c r="F8" s="62"/>
      <c r="G8" s="61"/>
      <c r="H8" s="61"/>
      <c r="I8" s="61"/>
      <c r="J8" s="61"/>
      <c r="K8" s="61"/>
      <c r="L8" s="81">
        <f t="shared" ref="L8" si="98">K8*24</f>
        <v>0</v>
      </c>
      <c r="M8" s="61"/>
      <c r="N8" s="62"/>
      <c r="O8" s="67">
        <f t="shared" ref="O8" si="99">IFERROR(LEFT(M8,FIND("-",M8,1)-1),0)</f>
        <v>0</v>
      </c>
      <c r="P8" s="67">
        <f t="shared" ref="P8" si="100">IFERROR(RIGHT(M8,LEN(M8)-FIND("-",M8,1)),0)</f>
        <v>0</v>
      </c>
      <c r="Q8" s="68">
        <f t="shared" ref="Q8:R9" si="101">IF(LEN(O8)&gt;3,TIMEVALUE(LEFT(O8,LEN(O8)-3)&amp;":"&amp;RIGHT(O8,2)),IF(RIGHT(O8,1)="r",TIMEVALUE(LEFT(O8,LEN(O8)-1)&amp;":"&amp;IF(RIGHT(O8,1)="r",30,0)),TIMEVALUE(O8&amp;":"&amp;0)))</f>
        <v>0</v>
      </c>
      <c r="R8" s="68">
        <f t="shared" si="101"/>
        <v>0</v>
      </c>
      <c r="S8" s="68">
        <f t="shared" ref="S8:S9" si="102">R8-Q8</f>
        <v>0</v>
      </c>
      <c r="T8" s="69">
        <f>S8*24</f>
        <v>0</v>
      </c>
      <c r="U8" s="61"/>
      <c r="V8" s="62"/>
      <c r="W8" s="67">
        <f t="shared" ref="W8" si="103">IFERROR(LEFT(U8,FIND("-",U8,1)-1),0)</f>
        <v>0</v>
      </c>
      <c r="X8" s="67">
        <f t="shared" ref="X8" si="104">IFERROR(RIGHT(U8,LEN(U8)-FIND("-",U8,1)),0)</f>
        <v>0</v>
      </c>
      <c r="Y8" s="68">
        <f t="shared" ref="Y8:Z9" si="105">IF(LEN(W8)&gt;3,TIMEVALUE(LEFT(W8,LEN(W8)-3)&amp;":"&amp;RIGHT(W8,2)),IF(RIGHT(W8,1)="r",TIMEVALUE(LEFT(W8,LEN(W8)-1)&amp;":"&amp;IF(RIGHT(W8,1)="r",30,0)),TIMEVALUE(W8&amp;":"&amp;0)))</f>
        <v>0</v>
      </c>
      <c r="Z8" s="68">
        <f t="shared" si="105"/>
        <v>0</v>
      </c>
      <c r="AA8" s="68">
        <f t="shared" ref="AA8:AA9" si="106">Z8-Y8</f>
        <v>0</v>
      </c>
      <c r="AB8" s="69">
        <f>AA8*24</f>
        <v>0</v>
      </c>
      <c r="AC8" s="61"/>
      <c r="AD8" s="62"/>
      <c r="AE8" s="67">
        <f t="shared" ref="AE8" si="107">IFERROR(LEFT(AC8,FIND("-",AC8,1)-1),0)</f>
        <v>0</v>
      </c>
      <c r="AF8" s="67">
        <f t="shared" ref="AF8" si="108">IFERROR(RIGHT(AC8,LEN(AC8)-FIND("-",AC8,1)),0)</f>
        <v>0</v>
      </c>
      <c r="AG8" s="68">
        <f t="shared" ref="AG8:AH9" si="109">IF(LEN(AE8)&gt;3,TIMEVALUE(LEFT(AE8,LEN(AE8)-3)&amp;":"&amp;RIGHT(AE8,2)),IF(RIGHT(AE8,1)="r",TIMEVALUE(LEFT(AE8,LEN(AE8)-1)&amp;":"&amp;IF(RIGHT(AE8,1)="r",30,0)),TIMEVALUE(AE8&amp;":"&amp;0)))</f>
        <v>0</v>
      </c>
      <c r="AH8" s="68">
        <f t="shared" si="109"/>
        <v>0</v>
      </c>
      <c r="AI8" s="68">
        <f t="shared" ref="AI8:AI9" si="110">AH8-AG8</f>
        <v>0</v>
      </c>
      <c r="AJ8" s="69">
        <f>AI8*24</f>
        <v>0</v>
      </c>
      <c r="AK8" s="61" t="s">
        <v>193</v>
      </c>
      <c r="AL8" s="62"/>
      <c r="AM8" s="93" t="str">
        <f t="shared" ref="AM8" si="111">IFERROR(LEFT(AK8,FIND("-",AK8,1)-1),0)</f>
        <v>8r</v>
      </c>
      <c r="AN8" s="93" t="str">
        <f t="shared" ref="AN8" si="112">IFERROR(RIGHT(AK8,LEN(AK8)-FIND("-",AK8,1)),0)</f>
        <v>17</v>
      </c>
      <c r="AO8" s="94">
        <f t="shared" ref="AO8:AP9" si="113">IF(LEN(AM8)&gt;3,TIMEVALUE(LEFT(AM8,LEN(AM8)-3)&amp;":"&amp;RIGHT(AM8,2)),IF(RIGHT(AM8,1)="r",TIMEVALUE(LEFT(AM8,LEN(AM8)-1)&amp;":"&amp;IF(RIGHT(AM8,1)="r",30,0)),TIMEVALUE(AM8&amp;":"&amp;0)))</f>
        <v>0.35416666666666669</v>
      </c>
      <c r="AP8" s="94">
        <f t="shared" si="113"/>
        <v>0.70833333333333337</v>
      </c>
      <c r="AQ8" s="94">
        <f t="shared" ref="AQ8:AQ9" si="114">AP8-AO8</f>
        <v>0.35416666666666669</v>
      </c>
      <c r="AR8" s="81">
        <f t="shared" ref="AR8:AR9" si="115">AQ8*24</f>
        <v>8.5</v>
      </c>
      <c r="AS8" s="70"/>
      <c r="AT8" s="75"/>
      <c r="AU8" s="95">
        <f t="shared" ref="AU8" si="116">IFERROR(LEFT(AS8,FIND("-",AS8,1)-1),0)</f>
        <v>0</v>
      </c>
      <c r="AV8" s="95">
        <f t="shared" ref="AV8" si="117">IFERROR(RIGHT(AS8,LEN(AS8)-FIND("-",AS8,1)),0)</f>
        <v>0</v>
      </c>
      <c r="AW8" s="96">
        <f t="shared" ref="AW8:AX9" si="118">IF(LEN(AU8)&gt;3,TIMEVALUE(LEFT(AU8,LEN(AU8)-3)&amp;":"&amp;RIGHT(AU8,2)),IF(RIGHT(AU8,1)="r",TIMEVALUE(LEFT(AU8,LEN(AU8)-1)&amp;":"&amp;IF(RIGHT(AU8,1)="r",30,0)),TIMEVALUE(AU8&amp;":"&amp;0)))</f>
        <v>0</v>
      </c>
      <c r="AX8" s="96">
        <f t="shared" si="118"/>
        <v>0</v>
      </c>
      <c r="AY8" s="96">
        <f t="shared" ref="AY8:AY9" si="119">AX8-AW8</f>
        <v>0</v>
      </c>
      <c r="AZ8" s="90">
        <f t="shared" ref="AZ8:AZ9" si="120">AY8*24</f>
        <v>0</v>
      </c>
      <c r="BA8" s="70"/>
      <c r="BB8" s="92"/>
      <c r="BC8" s="95">
        <f t="shared" ref="BC8" si="121">IFERROR(LEFT(BA8,FIND("-",BA8,1)-1),0)</f>
        <v>0</v>
      </c>
      <c r="BD8" s="95">
        <f t="shared" ref="BD8" si="122">IFERROR(RIGHT(BA8,LEN(BA8)-FIND("-",BA8,1)),0)</f>
        <v>0</v>
      </c>
      <c r="BE8" s="96">
        <f t="shared" ref="BE8:BF9" si="123">IF(LEN(BC8)&gt;3,TIMEVALUE(LEFT(BC8,LEN(BC8)-3)&amp;":"&amp;RIGHT(BC8,2)),IF(RIGHT(BC8,1)="r",TIMEVALUE(LEFT(BC8,LEN(BC8)-1)&amp;":"&amp;IF(RIGHT(BC8,1)="r",30,0)),TIMEVALUE(BC8&amp;":"&amp;0)))</f>
        <v>0</v>
      </c>
      <c r="BF8" s="96">
        <f t="shared" si="123"/>
        <v>0</v>
      </c>
      <c r="BG8" s="96">
        <f t="shared" ref="BG8:BG9" si="124">BF8-BE8</f>
        <v>0</v>
      </c>
      <c r="BH8" s="90">
        <f t="shared" ref="BH8:BH9" si="125">BG8*24</f>
        <v>0</v>
      </c>
      <c r="BI8" s="70"/>
      <c r="BJ8" s="75"/>
      <c r="BK8" s="61"/>
      <c r="BL8" s="61"/>
      <c r="BM8" s="61"/>
      <c r="BN8" s="61"/>
      <c r="BO8" s="61"/>
      <c r="BP8" s="81">
        <f t="shared" ref="BP8" si="126">BO8*24</f>
        <v>0</v>
      </c>
      <c r="BQ8" s="61"/>
      <c r="BR8" s="62"/>
      <c r="BS8" s="67">
        <f t="shared" ref="BS8" si="127">IFERROR(LEFT(BQ8,FIND("-",BQ8,1)-1),0)</f>
        <v>0</v>
      </c>
      <c r="BT8" s="67">
        <f t="shared" ref="BT8" si="128">IFERROR(RIGHT(BQ8,LEN(BQ8)-FIND("-",BQ8,1)),0)</f>
        <v>0</v>
      </c>
      <c r="BU8" s="68">
        <f t="shared" ref="BU8:BV9" si="129">IF(LEN(BS8)&gt;3,TIMEVALUE(LEFT(BS8,LEN(BS8)-3)&amp;":"&amp;RIGHT(BS8,2)),IF(RIGHT(BS8,1)="r",TIMEVALUE(LEFT(BS8,LEN(BS8)-1)&amp;":"&amp;IF(RIGHT(BS8,1)="r",30,0)),TIMEVALUE(BS8&amp;":"&amp;0)))</f>
        <v>0</v>
      </c>
      <c r="BV8" s="68">
        <f t="shared" si="129"/>
        <v>0</v>
      </c>
      <c r="BW8" s="68">
        <f t="shared" ref="BW8:BW9" si="130">BV8-BU8</f>
        <v>0</v>
      </c>
      <c r="BX8" s="69">
        <f>BW8*24</f>
        <v>0</v>
      </c>
      <c r="BY8" s="61"/>
      <c r="BZ8" s="62"/>
      <c r="CA8" s="67">
        <f t="shared" ref="CA8" si="131">IFERROR(LEFT(BY8,FIND("-",BY8,1)-1),0)</f>
        <v>0</v>
      </c>
      <c r="CB8" s="67">
        <f t="shared" ref="CB8" si="132">IFERROR(RIGHT(BY8,LEN(BY8)-FIND("-",BY8,1)),0)</f>
        <v>0</v>
      </c>
      <c r="CC8" s="68">
        <f t="shared" ref="CC8:CD9" si="133">IF(LEN(CA8)&gt;3,TIMEVALUE(LEFT(CA8,LEN(CA8)-3)&amp;":"&amp;RIGHT(CA8,2)),IF(RIGHT(CA8,1)="r",TIMEVALUE(LEFT(CA8,LEN(CA8)-1)&amp;":"&amp;IF(RIGHT(CA8,1)="r",30,0)),TIMEVALUE(CA8&amp;":"&amp;0)))</f>
        <v>0</v>
      </c>
      <c r="CD8" s="68">
        <f t="shared" si="133"/>
        <v>0</v>
      </c>
      <c r="CE8" s="68">
        <f t="shared" ref="CE8:CE9" si="134">CD8-CC8</f>
        <v>0</v>
      </c>
      <c r="CF8" s="69">
        <f>CE8*24</f>
        <v>0</v>
      </c>
      <c r="CG8" s="61"/>
      <c r="CH8" s="62"/>
      <c r="CI8" s="67">
        <f t="shared" ref="CI8" si="135">IFERROR(LEFT(CG8,FIND("-",CG8,1)-1),0)</f>
        <v>0</v>
      </c>
      <c r="CJ8" s="67">
        <f t="shared" ref="CJ8" si="136">IFERROR(RIGHT(CG8,LEN(CG8)-FIND("-",CG8,1)),0)</f>
        <v>0</v>
      </c>
      <c r="CK8" s="68">
        <f t="shared" ref="CK8:CL9" si="137">IF(LEN(CI8)&gt;3,TIMEVALUE(LEFT(CI8,LEN(CI8)-3)&amp;":"&amp;RIGHT(CI8,2)),IF(RIGHT(CI8,1)="r",TIMEVALUE(LEFT(CI8,LEN(CI8)-1)&amp;":"&amp;IF(RIGHT(CI8,1)="r",30,0)),TIMEVALUE(CI8&amp;":"&amp;0)))</f>
        <v>0</v>
      </c>
      <c r="CL8" s="68">
        <f t="shared" si="137"/>
        <v>0</v>
      </c>
      <c r="CM8" s="68">
        <f t="shared" ref="CM8:CM9" si="138">CL8-CK8</f>
        <v>0</v>
      </c>
      <c r="CN8" s="69">
        <f>CM8*24</f>
        <v>0</v>
      </c>
      <c r="CO8" s="61"/>
      <c r="CP8" s="62"/>
      <c r="CQ8" s="93">
        <f t="shared" ref="CQ8" si="139">IFERROR(LEFT(CO8,FIND("-",CO8,1)-1),0)</f>
        <v>0</v>
      </c>
      <c r="CR8" s="93">
        <f t="shared" ref="CR8" si="140">IFERROR(RIGHT(CO8,LEN(CO8)-FIND("-",CO8,1)),0)</f>
        <v>0</v>
      </c>
      <c r="CS8" s="94">
        <f t="shared" ref="CS8:CT9" si="141">IF(LEN(CQ8)&gt;3,TIMEVALUE(LEFT(CQ8,LEN(CQ8)-3)&amp;":"&amp;RIGHT(CQ8,2)),IF(RIGHT(CQ8,1)="r",TIMEVALUE(LEFT(CQ8,LEN(CQ8)-1)&amp;":"&amp;IF(RIGHT(CQ8,1)="r",30,0)),TIMEVALUE(CQ8&amp;":"&amp;0)))</f>
        <v>0</v>
      </c>
      <c r="CT8" s="94">
        <f t="shared" si="141"/>
        <v>0</v>
      </c>
      <c r="CU8" s="94">
        <f t="shared" ref="CU8:CU9" si="142">CT8-CS8</f>
        <v>0</v>
      </c>
      <c r="CV8" s="81">
        <f t="shared" ref="CV8:CV9" si="143">CU8*24</f>
        <v>0</v>
      </c>
      <c r="CW8" s="61"/>
      <c r="CX8" s="62"/>
      <c r="CY8" s="93">
        <f t="shared" ref="CY8" si="144">IFERROR(LEFT(CW8,FIND("-",CW8,1)-1),0)</f>
        <v>0</v>
      </c>
      <c r="CZ8" s="93">
        <f t="shared" ref="CZ8" si="145">IFERROR(RIGHT(CW8,LEN(CW8)-FIND("-",CW8,1)),0)</f>
        <v>0</v>
      </c>
      <c r="DA8" s="94">
        <f t="shared" ref="DA8:DB9" si="146">IF(LEN(CY8)&gt;3,TIMEVALUE(LEFT(CY8,LEN(CY8)-3)&amp;":"&amp;RIGHT(CY8,2)),IF(RIGHT(CY8,1)="r",TIMEVALUE(LEFT(CY8,LEN(CY8)-1)&amp;":"&amp;IF(RIGHT(CY8,1)="r",30,0)),TIMEVALUE(CY8&amp;":"&amp;0)))</f>
        <v>0</v>
      </c>
      <c r="DB8" s="94">
        <f t="shared" si="146"/>
        <v>0</v>
      </c>
      <c r="DC8" s="94">
        <f t="shared" ref="DC8:DC9" si="147">DB8-DA8</f>
        <v>0</v>
      </c>
      <c r="DD8" s="81">
        <f t="shared" ref="DD8:DD9" si="148">DC8*24</f>
        <v>0</v>
      </c>
      <c r="DE8" s="61"/>
      <c r="DF8" s="78"/>
      <c r="DG8" s="93">
        <f t="shared" ref="DG8" si="149">IFERROR(LEFT(DE8,FIND("-",DE8,1)-1),0)</f>
        <v>0</v>
      </c>
      <c r="DH8" s="93">
        <f t="shared" ref="DH8" si="150">IFERROR(RIGHT(DE8,LEN(DE8)-FIND("-",DE8,1)),0)</f>
        <v>0</v>
      </c>
      <c r="DI8" s="94">
        <f t="shared" ref="DI8:DJ9" si="151">IF(LEN(DG8)&gt;3,TIMEVALUE(LEFT(DG8,LEN(DG8)-3)&amp;":"&amp;RIGHT(DG8,2)),IF(RIGHT(DG8,1)="r",TIMEVALUE(LEFT(DG8,LEN(DG8)-1)&amp;":"&amp;IF(RIGHT(DG8,1)="r",30,0)),TIMEVALUE(DG8&amp;":"&amp;0)))</f>
        <v>0</v>
      </c>
      <c r="DJ8" s="94">
        <f t="shared" si="151"/>
        <v>0</v>
      </c>
      <c r="DK8" s="94">
        <f t="shared" ref="DK8:DK9" si="152">DJ8-DI8</f>
        <v>0</v>
      </c>
      <c r="DL8" s="81">
        <f t="shared" ref="DL8:DL9" si="153">DK8*24</f>
        <v>0</v>
      </c>
      <c r="DM8" s="61"/>
      <c r="DN8" s="62"/>
      <c r="DO8" s="61"/>
      <c r="DP8" s="61"/>
      <c r="DQ8" s="61"/>
      <c r="DR8" s="61"/>
      <c r="DS8" s="61"/>
      <c r="DT8" s="81">
        <f t="shared" ref="DT8" si="154">DS8*24</f>
        <v>0</v>
      </c>
      <c r="DU8" s="61"/>
      <c r="DV8" s="62"/>
      <c r="DW8" s="67">
        <f t="shared" ref="DW8" si="155">IFERROR(LEFT(DU8,FIND("-",DU8,1)-1),0)</f>
        <v>0</v>
      </c>
      <c r="DX8" s="67">
        <f t="shared" ref="DX8" si="156">IFERROR(RIGHT(DU8,LEN(DU8)-FIND("-",DU8,1)),0)</f>
        <v>0</v>
      </c>
      <c r="DY8" s="68">
        <f t="shared" ref="DY8:DZ9" si="157">IF(LEN(DW8)&gt;3,TIMEVALUE(LEFT(DW8,LEN(DW8)-3)&amp;":"&amp;RIGHT(DW8,2)),IF(RIGHT(DW8,1)="r",TIMEVALUE(LEFT(DW8,LEN(DW8)-1)&amp;":"&amp;IF(RIGHT(DW8,1)="r",30,0)),TIMEVALUE(DW8&amp;":"&amp;0)))</f>
        <v>0</v>
      </c>
      <c r="DZ8" s="68">
        <f t="shared" si="157"/>
        <v>0</v>
      </c>
      <c r="EA8" s="68">
        <f t="shared" ref="EA8:EA9" si="158">DZ8-DY8</f>
        <v>0</v>
      </c>
      <c r="EB8" s="69">
        <f>EA8*24</f>
        <v>0</v>
      </c>
      <c r="EC8" s="61"/>
      <c r="ED8" s="62"/>
      <c r="EE8" s="67">
        <f t="shared" ref="EE8" si="159">IFERROR(LEFT(EC8,FIND("-",EC8,1)-1),0)</f>
        <v>0</v>
      </c>
      <c r="EF8" s="67">
        <f t="shared" ref="EF8" si="160">IFERROR(RIGHT(EC8,LEN(EC8)-FIND("-",EC8,1)),0)</f>
        <v>0</v>
      </c>
      <c r="EG8" s="68">
        <f t="shared" ref="EG8:EH9" si="161">IF(LEN(EE8)&gt;3,TIMEVALUE(LEFT(EE8,LEN(EE8)-3)&amp;":"&amp;RIGHT(EE8,2)),IF(RIGHT(EE8,1)="r",TIMEVALUE(LEFT(EE8,LEN(EE8)-1)&amp;":"&amp;IF(RIGHT(EE8,1)="r",30,0)),TIMEVALUE(EE8&amp;":"&amp;0)))</f>
        <v>0</v>
      </c>
      <c r="EH8" s="68">
        <f t="shared" si="161"/>
        <v>0</v>
      </c>
      <c r="EI8" s="68">
        <f t="shared" ref="EI8:EI9" si="162">EH8-EG8</f>
        <v>0</v>
      </c>
      <c r="EJ8" s="69">
        <f>EI8*24</f>
        <v>0</v>
      </c>
      <c r="EK8" s="61"/>
      <c r="EL8" s="62"/>
      <c r="EM8" s="67">
        <f t="shared" ref="EM8" si="163">IFERROR(LEFT(EK8,FIND("-",EK8,1)-1),0)</f>
        <v>0</v>
      </c>
      <c r="EN8" s="67">
        <f t="shared" ref="EN8" si="164">IFERROR(RIGHT(EK8,LEN(EK8)-FIND("-",EK8,1)),0)</f>
        <v>0</v>
      </c>
      <c r="EO8" s="68">
        <f t="shared" ref="EO8:EP9" si="165">IF(LEN(EM8)&gt;3,TIMEVALUE(LEFT(EM8,LEN(EM8)-3)&amp;":"&amp;RIGHT(EM8,2)),IF(RIGHT(EM8,1)="r",TIMEVALUE(LEFT(EM8,LEN(EM8)-1)&amp;":"&amp;IF(RIGHT(EM8,1)="r",30,0)),TIMEVALUE(EM8&amp;":"&amp;0)))</f>
        <v>0</v>
      </c>
      <c r="EP8" s="68">
        <f t="shared" si="165"/>
        <v>0</v>
      </c>
      <c r="EQ8" s="68">
        <f t="shared" ref="EQ8:EQ9" si="166">EP8-EO8</f>
        <v>0</v>
      </c>
      <c r="ER8" s="69">
        <f>EQ8*24</f>
        <v>0</v>
      </c>
      <c r="ES8" s="61"/>
      <c r="ET8" s="62"/>
      <c r="EU8" s="93">
        <f t="shared" ref="EU8" si="167">IFERROR(LEFT(ES8,FIND("-",ES8,1)-1),0)</f>
        <v>0</v>
      </c>
      <c r="EV8" s="93">
        <f t="shared" ref="EV8" si="168">IFERROR(RIGHT(ES8,LEN(ES8)-FIND("-",ES8,1)),0)</f>
        <v>0</v>
      </c>
      <c r="EW8" s="94">
        <f t="shared" ref="EW8:EX9" si="169">IF(LEN(EU8)&gt;3,TIMEVALUE(LEFT(EU8,LEN(EU8)-3)&amp;":"&amp;RIGHT(EU8,2)),IF(RIGHT(EU8,1)="r",TIMEVALUE(LEFT(EU8,LEN(EU8)-1)&amp;":"&amp;IF(RIGHT(EU8,1)="r",30,0)),TIMEVALUE(EU8&amp;":"&amp;0)))</f>
        <v>0</v>
      </c>
      <c r="EX8" s="94">
        <f t="shared" si="169"/>
        <v>0</v>
      </c>
      <c r="EY8" s="94">
        <f t="shared" ref="EY8:EY9" si="170">EX8-EW8</f>
        <v>0</v>
      </c>
      <c r="EZ8" s="81">
        <f t="shared" ref="EZ8:EZ9" si="171">EY8*24</f>
        <v>0</v>
      </c>
      <c r="FA8" s="70"/>
      <c r="FB8" s="75"/>
      <c r="FC8" s="93">
        <f t="shared" ref="FC8" si="172">IFERROR(LEFT(FA8,FIND("-",FA8,1)-1),0)</f>
        <v>0</v>
      </c>
      <c r="FD8" s="93">
        <f t="shared" ref="FD8" si="173">IFERROR(RIGHT(FA8,LEN(FA8)-FIND("-",FA8,1)),0)</f>
        <v>0</v>
      </c>
      <c r="FE8" s="94">
        <f t="shared" ref="FE8:FF9" si="174">IF(LEN(FC8)&gt;3,TIMEVALUE(LEFT(FC8,LEN(FC8)-3)&amp;":"&amp;RIGHT(FC8,2)),IF(RIGHT(FC8,1)="r",TIMEVALUE(LEFT(FC8,LEN(FC8)-1)&amp;":"&amp;IF(RIGHT(FC8,1)="r",30,0)),TIMEVALUE(FC8&amp;":"&amp;0)))</f>
        <v>0</v>
      </c>
      <c r="FF8" s="94">
        <f t="shared" si="174"/>
        <v>0</v>
      </c>
      <c r="FG8" s="94">
        <f t="shared" ref="FG8:FG9" si="175">FF8-FE8</f>
        <v>0</v>
      </c>
      <c r="FH8" s="81">
        <f t="shared" ref="FH8:FH9" si="176">FG8*24</f>
        <v>0</v>
      </c>
      <c r="FI8" s="61"/>
      <c r="FJ8" s="78"/>
      <c r="FK8" s="93">
        <f t="shared" ref="FK8" si="177">IFERROR(LEFT(FI8,FIND("-",FI8,1)-1),0)</f>
        <v>0</v>
      </c>
      <c r="FL8" s="93">
        <f t="shared" ref="FL8" si="178">IFERROR(RIGHT(FI8,LEN(FI8)-FIND("-",FI8,1)),0)</f>
        <v>0</v>
      </c>
      <c r="FM8" s="94">
        <f t="shared" ref="FM8:FN9" si="179">IF(LEN(FK8)&gt;3,TIMEVALUE(LEFT(FK8,LEN(FK8)-3)&amp;":"&amp;RIGHT(FK8,2)),IF(RIGHT(FK8,1)="r",TIMEVALUE(LEFT(FK8,LEN(FK8)-1)&amp;":"&amp;IF(RIGHT(FK8,1)="r",30,0)),TIMEVALUE(FK8&amp;":"&amp;0)))</f>
        <v>0</v>
      </c>
      <c r="FN8" s="94">
        <f t="shared" si="179"/>
        <v>0</v>
      </c>
      <c r="FO8" s="94">
        <f t="shared" ref="FO8:FO9" si="180">FN8-FM8</f>
        <v>0</v>
      </c>
      <c r="FP8" s="81">
        <f t="shared" ref="FP8:FP9" si="181">FO8*24</f>
        <v>0</v>
      </c>
      <c r="FQ8" s="61"/>
      <c r="FR8" s="62"/>
      <c r="FS8" s="61"/>
      <c r="FT8" s="61"/>
      <c r="FU8" s="61"/>
      <c r="FV8" s="61"/>
      <c r="FW8" s="61"/>
      <c r="FX8" s="81">
        <f t="shared" ref="FX8" si="182">FW8*24</f>
        <v>0</v>
      </c>
      <c r="FY8" s="61"/>
      <c r="FZ8" s="62"/>
      <c r="GA8" s="67">
        <f t="shared" ref="GA8" si="183">IFERROR(LEFT(FY8,FIND("-",FY8,1)-1),0)</f>
        <v>0</v>
      </c>
      <c r="GB8" s="67">
        <f t="shared" ref="GB8" si="184">IFERROR(RIGHT(FY8,LEN(FY8)-FIND("-",FY8,1)),0)</f>
        <v>0</v>
      </c>
      <c r="GC8" s="68">
        <f t="shared" ref="GC8:GD9" si="185">IF(LEN(GA8)&gt;3,TIMEVALUE(LEFT(GA8,LEN(GA8)-3)&amp;":"&amp;RIGHT(GA8,2)),IF(RIGHT(GA8,1)="r",TIMEVALUE(LEFT(GA8,LEN(GA8)-1)&amp;":"&amp;IF(RIGHT(GA8,1)="r",30,0)),TIMEVALUE(GA8&amp;":"&amp;0)))</f>
        <v>0</v>
      </c>
      <c r="GD8" s="68">
        <f t="shared" si="185"/>
        <v>0</v>
      </c>
      <c r="GE8" s="68">
        <f t="shared" ref="GE8:GE9" si="186">GD8-GC8</f>
        <v>0</v>
      </c>
      <c r="GF8" s="69">
        <f>GE8*24</f>
        <v>0</v>
      </c>
      <c r="GG8" s="61"/>
      <c r="GH8" s="62"/>
      <c r="GI8" s="67">
        <f t="shared" ref="GI8" si="187">IFERROR(LEFT(GG8,FIND("-",GG8,1)-1),0)</f>
        <v>0</v>
      </c>
      <c r="GJ8" s="67">
        <f t="shared" ref="GJ8" si="188">IFERROR(RIGHT(GG8,LEN(GG8)-FIND("-",GG8,1)),0)</f>
        <v>0</v>
      </c>
      <c r="GK8" s="68">
        <f t="shared" ref="GK8:GL9" si="189">IF(LEN(GI8)&gt;3,TIMEVALUE(LEFT(GI8,LEN(GI8)-3)&amp;":"&amp;RIGHT(GI8,2)),IF(RIGHT(GI8,1)="r",TIMEVALUE(LEFT(GI8,LEN(GI8)-1)&amp;":"&amp;IF(RIGHT(GI8,1)="r",30,0)),TIMEVALUE(GI8&amp;":"&amp;0)))</f>
        <v>0</v>
      </c>
      <c r="GL8" s="68">
        <f t="shared" si="189"/>
        <v>0</v>
      </c>
      <c r="GM8" s="68">
        <f t="shared" ref="GM8:GM9" si="190">GL8-GK8</f>
        <v>0</v>
      </c>
      <c r="GN8" s="69">
        <f>GM8*24</f>
        <v>0</v>
      </c>
      <c r="GO8" s="61"/>
      <c r="GP8" s="62"/>
      <c r="GQ8" s="67">
        <f t="shared" ref="GQ8" si="191">IFERROR(LEFT(GO8,FIND("-",GO8,1)-1),0)</f>
        <v>0</v>
      </c>
      <c r="GR8" s="67">
        <f t="shared" ref="GR8" si="192">IFERROR(RIGHT(GO8,LEN(GO8)-FIND("-",GO8,1)),0)</f>
        <v>0</v>
      </c>
      <c r="GS8" s="68">
        <f t="shared" ref="GS8:GT9" si="193">IF(LEN(GQ8)&gt;3,TIMEVALUE(LEFT(GQ8,LEN(GQ8)-3)&amp;":"&amp;RIGHT(GQ8,2)),IF(RIGHT(GQ8,1)="r",TIMEVALUE(LEFT(GQ8,LEN(GQ8)-1)&amp;":"&amp;IF(RIGHT(GQ8,1)="r",30,0)),TIMEVALUE(GQ8&amp;":"&amp;0)))</f>
        <v>0</v>
      </c>
      <c r="GT8" s="68">
        <f t="shared" si="193"/>
        <v>0</v>
      </c>
      <c r="GU8" s="68">
        <f t="shared" ref="GU8:GU9" si="194">GT8-GS8</f>
        <v>0</v>
      </c>
      <c r="GV8" s="69">
        <f>GU8*24</f>
        <v>0</v>
      </c>
      <c r="GW8" s="61"/>
      <c r="GX8" s="62"/>
      <c r="GY8" s="93">
        <f t="shared" ref="GY8" si="195">IFERROR(LEFT(GW8,FIND("-",GW8,1)-1),0)</f>
        <v>0</v>
      </c>
      <c r="GZ8" s="93">
        <f t="shared" ref="GZ8" si="196">IFERROR(RIGHT(GW8,LEN(GW8)-FIND("-",GW8,1)),0)</f>
        <v>0</v>
      </c>
      <c r="HA8" s="94">
        <f t="shared" ref="HA8:HB9" si="197">IF(LEN(GY8)&gt;3,TIMEVALUE(LEFT(GY8,LEN(GY8)-3)&amp;":"&amp;RIGHT(GY8,2)),IF(RIGHT(GY8,1)="r",TIMEVALUE(LEFT(GY8,LEN(GY8)-1)&amp;":"&amp;IF(RIGHT(GY8,1)="r",30,0)),TIMEVALUE(GY8&amp;":"&amp;0)))</f>
        <v>0</v>
      </c>
      <c r="HB8" s="94">
        <f t="shared" si="197"/>
        <v>0</v>
      </c>
      <c r="HC8" s="94">
        <f t="shared" ref="HC8:HC9" si="198">HB8-HA8</f>
        <v>0</v>
      </c>
      <c r="HD8" s="81">
        <f t="shared" ref="HD8:HD9" si="199">HC8*24</f>
        <v>0</v>
      </c>
      <c r="HE8" s="61"/>
      <c r="HF8" s="62"/>
      <c r="HG8" s="93">
        <f t="shared" ref="HG8" si="200">IFERROR(LEFT(HE8,FIND("-",HE8,1)-1),0)</f>
        <v>0</v>
      </c>
      <c r="HH8" s="93">
        <f t="shared" ref="HH8" si="201">IFERROR(RIGHT(HE8,LEN(HE8)-FIND("-",HE8,1)),0)</f>
        <v>0</v>
      </c>
      <c r="HI8" s="94">
        <f t="shared" ref="HI8:HJ9" si="202">IF(LEN(HG8)&gt;3,TIMEVALUE(LEFT(HG8,LEN(HG8)-3)&amp;":"&amp;RIGHT(HG8,2)),IF(RIGHT(HG8,1)="r",TIMEVALUE(LEFT(HG8,LEN(HG8)-1)&amp;":"&amp;IF(RIGHT(HG8,1)="r",30,0)),TIMEVALUE(HG8&amp;":"&amp;0)))</f>
        <v>0</v>
      </c>
      <c r="HJ8" s="94">
        <f t="shared" si="202"/>
        <v>0</v>
      </c>
      <c r="HK8" s="94">
        <f t="shared" ref="HK8:HK9" si="203">HJ8-HI8</f>
        <v>0</v>
      </c>
      <c r="HL8" s="81">
        <f t="shared" ref="HL8:HL9" si="204">HK8*24</f>
        <v>0</v>
      </c>
      <c r="HM8" s="61"/>
      <c r="HN8" s="78"/>
      <c r="HO8" s="93">
        <f t="shared" ref="HO8" si="205">IFERROR(LEFT(HM8,FIND("-",HM8,1)-1),0)</f>
        <v>0</v>
      </c>
      <c r="HP8" s="93">
        <f t="shared" ref="HP8" si="206">IFERROR(RIGHT(HM8,LEN(HM8)-FIND("-",HM8,1)),0)</f>
        <v>0</v>
      </c>
      <c r="HQ8" s="94">
        <f t="shared" ref="HQ8:HR9" si="207">IF(LEN(HO8)&gt;3,TIMEVALUE(LEFT(HO8,LEN(HO8)-3)&amp;":"&amp;RIGHT(HO8,2)),IF(RIGHT(HO8,1)="r",TIMEVALUE(LEFT(HO8,LEN(HO8)-1)&amp;":"&amp;IF(RIGHT(HO8,1)="r",30,0)),TIMEVALUE(HO8&amp;":"&amp;0)))</f>
        <v>0</v>
      </c>
      <c r="HR8" s="94">
        <f t="shared" si="207"/>
        <v>0</v>
      </c>
      <c r="HS8" s="94">
        <f t="shared" ref="HS8:HS9" si="208">HR8-HQ8</f>
        <v>0</v>
      </c>
      <c r="HT8" s="81">
        <f t="shared" ref="HT8:HT9" si="209">HS8*24</f>
        <v>0</v>
      </c>
      <c r="HU8" s="61"/>
      <c r="HV8" s="62"/>
      <c r="HW8" s="61"/>
      <c r="HX8" s="61"/>
      <c r="HY8" s="61"/>
      <c r="HZ8" s="61"/>
      <c r="IA8" s="61"/>
      <c r="IB8" s="81">
        <f t="shared" ref="IB8" si="210">IA8*24</f>
        <v>0</v>
      </c>
      <c r="IC8" s="61"/>
      <c r="ID8" s="62"/>
      <c r="IE8" s="67">
        <f t="shared" ref="IE8" si="211">IFERROR(LEFT(IC8,FIND("-",IC8,1)-1),0)</f>
        <v>0</v>
      </c>
      <c r="IF8" s="67">
        <f t="shared" ref="IF8" si="212">IFERROR(RIGHT(IC8,LEN(IC8)-FIND("-",IC8,1)),0)</f>
        <v>0</v>
      </c>
      <c r="IG8" s="68">
        <f t="shared" ref="IG8:IH9" si="213">IF(LEN(IE8)&gt;3,TIMEVALUE(LEFT(IE8,LEN(IE8)-3)&amp;":"&amp;RIGHT(IE8,2)),IF(RIGHT(IE8,1)="r",TIMEVALUE(LEFT(IE8,LEN(IE8)-1)&amp;":"&amp;IF(RIGHT(IE8,1)="r",30,0)),TIMEVALUE(IE8&amp;":"&amp;0)))</f>
        <v>0</v>
      </c>
      <c r="IH8" s="68">
        <f t="shared" si="213"/>
        <v>0</v>
      </c>
      <c r="II8" s="68">
        <f t="shared" ref="II8:II9" si="214">IH8-IG8</f>
        <v>0</v>
      </c>
      <c r="IJ8" s="69">
        <f>II8*24</f>
        <v>0</v>
      </c>
    </row>
    <row r="9" spans="1:244" s="76" customFormat="1" ht="19.5" thickBot="1">
      <c r="A9" s="133"/>
      <c r="B9" s="135"/>
      <c r="C9" s="137"/>
      <c r="D9" s="139"/>
      <c r="E9" s="77"/>
      <c r="F9" s="78" t="s">
        <v>194</v>
      </c>
      <c r="G9" s="84" t="str">
        <f>IFERROR(LEFT(F9,FIND("-",F9,1)-1),0)</f>
        <v>17</v>
      </c>
      <c r="H9" s="84" t="str">
        <f>IFERROR(RIGHT(F9,LEN(F9)-FIND("-",F9,1)),0)</f>
        <v>22</v>
      </c>
      <c r="I9" s="85">
        <f t="shared" ref="I9:J9" si="215">IF(LEN(G9)&gt;3,TIMEVALUE(LEFT(G9,LEN(G9)-3)&amp;":"&amp;RIGHT(G9,2)),IF(RIGHT(G9,1)="r",TIMEVALUE(LEFT(G9,LEN(G9)-1)&amp;":"&amp;IF(RIGHT(G9,1)="r",30,0)),TIMEVALUE(G9&amp;":"&amp;0)))</f>
        <v>0.70833333333333337</v>
      </c>
      <c r="J9" s="85">
        <f t="shared" si="215"/>
        <v>0.91666666666666663</v>
      </c>
      <c r="K9" s="85">
        <f t="shared" ref="K9" si="216">J9-I9</f>
        <v>0.20833333333333326</v>
      </c>
      <c r="L9" s="69">
        <f>K9*24</f>
        <v>4.9999999999999982</v>
      </c>
      <c r="M9" s="77"/>
      <c r="N9" s="78" t="s">
        <v>195</v>
      </c>
      <c r="O9" s="84" t="str">
        <f>IFERROR(LEFT(N9,FIND("-",N9,1)-1),0)</f>
        <v>15</v>
      </c>
      <c r="P9" s="84" t="str">
        <f>IFERROR(RIGHT(N9,LEN(N9)-FIND("-",N9,1)),0)</f>
        <v>22</v>
      </c>
      <c r="Q9" s="85">
        <f t="shared" si="101"/>
        <v>0.625</v>
      </c>
      <c r="R9" s="85">
        <f t="shared" si="101"/>
        <v>0.91666666666666663</v>
      </c>
      <c r="S9" s="85">
        <f t="shared" si="102"/>
        <v>0.29166666666666663</v>
      </c>
      <c r="T9" s="69">
        <f>S9*24</f>
        <v>6.9999999999999991</v>
      </c>
      <c r="U9" s="77"/>
      <c r="V9" s="78" t="s">
        <v>196</v>
      </c>
      <c r="W9" s="84" t="str">
        <f>IFERROR(LEFT(V9,FIND("-",V9,1)-1),0)</f>
        <v>14</v>
      </c>
      <c r="X9" s="84" t="str">
        <f>IFERROR(RIGHT(V9,LEN(V9)-FIND("-",V9,1)),0)</f>
        <v>22</v>
      </c>
      <c r="Y9" s="85">
        <f t="shared" si="105"/>
        <v>0.58333333333333337</v>
      </c>
      <c r="Z9" s="85">
        <f t="shared" si="105"/>
        <v>0.91666666666666663</v>
      </c>
      <c r="AA9" s="85">
        <f t="shared" si="106"/>
        <v>0.33333333333333326</v>
      </c>
      <c r="AB9" s="69">
        <f>AA9*24</f>
        <v>7.9999999999999982</v>
      </c>
      <c r="AC9" s="77"/>
      <c r="AD9" s="78" t="s">
        <v>196</v>
      </c>
      <c r="AE9" s="84" t="str">
        <f>IFERROR(LEFT(AD9,FIND("-",AD9,1)-1),0)</f>
        <v>14</v>
      </c>
      <c r="AF9" s="84" t="str">
        <f>IFERROR(RIGHT(AD9,LEN(AD9)-FIND("-",AD9,1)),0)</f>
        <v>22</v>
      </c>
      <c r="AG9" s="85">
        <f t="shared" si="109"/>
        <v>0.58333333333333337</v>
      </c>
      <c r="AH9" s="85">
        <f t="shared" si="109"/>
        <v>0.91666666666666663</v>
      </c>
      <c r="AI9" s="85">
        <f t="shared" si="110"/>
        <v>0.33333333333333326</v>
      </c>
      <c r="AJ9" s="69">
        <f>AI9*24</f>
        <v>7.9999999999999982</v>
      </c>
      <c r="AK9" s="77"/>
      <c r="AL9" s="78" t="s">
        <v>194</v>
      </c>
      <c r="AM9" s="97" t="str">
        <f>IFERROR(LEFT(AL9,FIND("-",AL9,1)-1),0)</f>
        <v>17</v>
      </c>
      <c r="AN9" s="97" t="str">
        <f>IFERROR(RIGHT(AL9,LEN(AL9)-FIND("-",AL9,1)),0)</f>
        <v>22</v>
      </c>
      <c r="AO9" s="98">
        <f t="shared" si="113"/>
        <v>0.70833333333333337</v>
      </c>
      <c r="AP9" s="98">
        <f t="shared" si="113"/>
        <v>0.91666666666666663</v>
      </c>
      <c r="AQ9" s="98">
        <f t="shared" si="114"/>
        <v>0.20833333333333326</v>
      </c>
      <c r="AR9" s="81">
        <f t="shared" si="115"/>
        <v>4.9999999999999982</v>
      </c>
      <c r="AS9" s="91"/>
      <c r="AT9" s="92"/>
      <c r="AU9" s="99">
        <f>IFERROR(LEFT(AT9,FIND("-",AT9,1)-1),0)</f>
        <v>0</v>
      </c>
      <c r="AV9" s="99">
        <f>IFERROR(RIGHT(AT9,LEN(AT9)-FIND("-",AT9,1)),0)</f>
        <v>0</v>
      </c>
      <c r="AW9" s="100">
        <f t="shared" si="118"/>
        <v>0</v>
      </c>
      <c r="AX9" s="100">
        <f t="shared" si="118"/>
        <v>0</v>
      </c>
      <c r="AY9" s="100">
        <f t="shared" si="119"/>
        <v>0</v>
      </c>
      <c r="AZ9" s="90">
        <f t="shared" si="120"/>
        <v>0</v>
      </c>
      <c r="BA9" s="101"/>
      <c r="BB9" s="92"/>
      <c r="BC9" s="99">
        <f>IFERROR(LEFT(BB9,FIND("-",BB9,1)-1),0)</f>
        <v>0</v>
      </c>
      <c r="BD9" s="99">
        <f>IFERROR(RIGHT(BB9,LEN(BB9)-FIND("-",BB9,1)),0)</f>
        <v>0</v>
      </c>
      <c r="BE9" s="100">
        <f t="shared" si="123"/>
        <v>0</v>
      </c>
      <c r="BF9" s="100">
        <f t="shared" si="123"/>
        <v>0</v>
      </c>
      <c r="BG9" s="100">
        <f t="shared" si="124"/>
        <v>0</v>
      </c>
      <c r="BH9" s="90">
        <f t="shared" si="125"/>
        <v>0</v>
      </c>
      <c r="BI9" s="91"/>
      <c r="BJ9" s="92"/>
      <c r="BK9" s="84">
        <f>IFERROR(LEFT(BJ9,FIND("-",BJ9,1)-1),0)</f>
        <v>0</v>
      </c>
      <c r="BL9" s="84">
        <f>IFERROR(RIGHT(BJ9,LEN(BJ9)-FIND("-",BJ9,1)),0)</f>
        <v>0</v>
      </c>
      <c r="BM9" s="85">
        <f t="shared" ref="BM9:BN9" si="217">IF(LEN(BK9)&gt;3,TIMEVALUE(LEFT(BK9,LEN(BK9)-3)&amp;":"&amp;RIGHT(BK9,2)),IF(RIGHT(BK9,1)="r",TIMEVALUE(LEFT(BK9,LEN(BK9)-1)&amp;":"&amp;IF(RIGHT(BK9,1)="r",30,0)),TIMEVALUE(BK9&amp;":"&amp;0)))</f>
        <v>0</v>
      </c>
      <c r="BN9" s="85">
        <f t="shared" si="217"/>
        <v>0</v>
      </c>
      <c r="BO9" s="85">
        <f t="shared" ref="BO9" si="218">BN9-BM9</f>
        <v>0</v>
      </c>
      <c r="BP9" s="69">
        <f>BO9*24</f>
        <v>0</v>
      </c>
      <c r="BQ9" s="77"/>
      <c r="BR9" s="78" t="s">
        <v>194</v>
      </c>
      <c r="BS9" s="84" t="str">
        <f>IFERROR(LEFT(BR9,FIND("-",BR9,1)-1),0)</f>
        <v>17</v>
      </c>
      <c r="BT9" s="84" t="str">
        <f>IFERROR(RIGHT(BR9,LEN(BR9)-FIND("-",BR9,1)),0)</f>
        <v>22</v>
      </c>
      <c r="BU9" s="85">
        <f t="shared" si="129"/>
        <v>0.70833333333333337</v>
      </c>
      <c r="BV9" s="85">
        <f t="shared" si="129"/>
        <v>0.91666666666666663</v>
      </c>
      <c r="BW9" s="85">
        <f t="shared" si="130"/>
        <v>0.20833333333333326</v>
      </c>
      <c r="BX9" s="69">
        <f>BW9*24</f>
        <v>4.9999999999999982</v>
      </c>
      <c r="BY9" s="77"/>
      <c r="BZ9" s="78" t="s">
        <v>195</v>
      </c>
      <c r="CA9" s="84" t="str">
        <f>IFERROR(LEFT(BZ9,FIND("-",BZ9,1)-1),0)</f>
        <v>15</v>
      </c>
      <c r="CB9" s="84" t="str">
        <f>IFERROR(RIGHT(BZ9,LEN(BZ9)-FIND("-",BZ9,1)),0)</f>
        <v>22</v>
      </c>
      <c r="CC9" s="85">
        <f t="shared" si="133"/>
        <v>0.625</v>
      </c>
      <c r="CD9" s="85">
        <f t="shared" si="133"/>
        <v>0.91666666666666663</v>
      </c>
      <c r="CE9" s="85">
        <f t="shared" si="134"/>
        <v>0.29166666666666663</v>
      </c>
      <c r="CF9" s="69">
        <f>CE9*24</f>
        <v>6.9999999999999991</v>
      </c>
      <c r="CG9" s="77"/>
      <c r="CH9" s="78" t="s">
        <v>195</v>
      </c>
      <c r="CI9" s="84" t="str">
        <f>IFERROR(LEFT(CH9,FIND("-",CH9,1)-1),0)</f>
        <v>15</v>
      </c>
      <c r="CJ9" s="84" t="str">
        <f>IFERROR(RIGHT(CH9,LEN(CH9)-FIND("-",CH9,1)),0)</f>
        <v>22</v>
      </c>
      <c r="CK9" s="85">
        <f t="shared" si="137"/>
        <v>0.625</v>
      </c>
      <c r="CL9" s="85">
        <f t="shared" si="137"/>
        <v>0.91666666666666663</v>
      </c>
      <c r="CM9" s="85">
        <f t="shared" si="138"/>
        <v>0.29166666666666663</v>
      </c>
      <c r="CN9" s="69">
        <f>CM9*24</f>
        <v>6.9999999999999991</v>
      </c>
      <c r="CO9" s="77"/>
      <c r="CP9" s="78" t="s">
        <v>197</v>
      </c>
      <c r="CQ9" s="97" t="str">
        <f>IFERROR(LEFT(CP9,FIND("-",CP9,1)-1),0)</f>
        <v>13r</v>
      </c>
      <c r="CR9" s="97" t="str">
        <f>IFERROR(RIGHT(CP9,LEN(CP9)-FIND("-",CP9,1)),0)</f>
        <v>22</v>
      </c>
      <c r="CS9" s="98">
        <f t="shared" si="141"/>
        <v>0.5625</v>
      </c>
      <c r="CT9" s="98">
        <f t="shared" si="141"/>
        <v>0.91666666666666663</v>
      </c>
      <c r="CU9" s="98">
        <f t="shared" si="142"/>
        <v>0.35416666666666663</v>
      </c>
      <c r="CV9" s="81">
        <f t="shared" si="143"/>
        <v>8.5</v>
      </c>
      <c r="CW9" s="77"/>
      <c r="CX9" s="78" t="s">
        <v>196</v>
      </c>
      <c r="CY9" s="97" t="str">
        <f>IFERROR(LEFT(CX9,FIND("-",CX9,1)-1),0)</f>
        <v>14</v>
      </c>
      <c r="CZ9" s="97" t="str">
        <f>IFERROR(RIGHT(CX9,LEN(CX9)-FIND("-",CX9,1)),0)</f>
        <v>22</v>
      </c>
      <c r="DA9" s="98">
        <f t="shared" si="146"/>
        <v>0.58333333333333337</v>
      </c>
      <c r="DB9" s="98">
        <f t="shared" si="146"/>
        <v>0.91666666666666663</v>
      </c>
      <c r="DC9" s="98">
        <f t="shared" si="147"/>
        <v>0.33333333333333326</v>
      </c>
      <c r="DD9" s="81">
        <f t="shared" si="148"/>
        <v>7.9999999999999982</v>
      </c>
      <c r="DE9" s="102"/>
      <c r="DF9" s="78" t="s">
        <v>196</v>
      </c>
      <c r="DG9" s="97" t="str">
        <f>IFERROR(LEFT(DF9,FIND("-",DF9,1)-1),0)</f>
        <v>14</v>
      </c>
      <c r="DH9" s="97" t="str">
        <f>IFERROR(RIGHT(DF9,LEN(DF9)-FIND("-",DF9,1)),0)</f>
        <v>22</v>
      </c>
      <c r="DI9" s="98">
        <f t="shared" si="151"/>
        <v>0.58333333333333337</v>
      </c>
      <c r="DJ9" s="98">
        <f t="shared" si="151"/>
        <v>0.91666666666666663</v>
      </c>
      <c r="DK9" s="98">
        <f t="shared" si="152"/>
        <v>0.33333333333333326</v>
      </c>
      <c r="DL9" s="81">
        <f t="shared" si="153"/>
        <v>7.9999999999999982</v>
      </c>
      <c r="DM9" s="77"/>
      <c r="DN9" s="78" t="s">
        <v>196</v>
      </c>
      <c r="DO9" s="84" t="str">
        <f>IFERROR(LEFT(DN9,FIND("-",DN9,1)-1),0)</f>
        <v>14</v>
      </c>
      <c r="DP9" s="84" t="str">
        <f>IFERROR(RIGHT(DN9,LEN(DN9)-FIND("-",DN9,1)),0)</f>
        <v>22</v>
      </c>
      <c r="DQ9" s="85">
        <f t="shared" ref="DQ9:DR9" si="219">IF(LEN(DO9)&gt;3,TIMEVALUE(LEFT(DO9,LEN(DO9)-3)&amp;":"&amp;RIGHT(DO9,2)),IF(RIGHT(DO9,1)="r",TIMEVALUE(LEFT(DO9,LEN(DO9)-1)&amp;":"&amp;IF(RIGHT(DO9,1)="r",30,0)),TIMEVALUE(DO9&amp;":"&amp;0)))</f>
        <v>0.58333333333333337</v>
      </c>
      <c r="DR9" s="85">
        <f t="shared" si="219"/>
        <v>0.91666666666666663</v>
      </c>
      <c r="DS9" s="85">
        <f t="shared" ref="DS9" si="220">DR9-DQ9</f>
        <v>0.33333333333333326</v>
      </c>
      <c r="DT9" s="69">
        <f>DS9*24</f>
        <v>7.9999999999999982</v>
      </c>
      <c r="DU9" s="77"/>
      <c r="DV9" s="78" t="s">
        <v>196</v>
      </c>
      <c r="DW9" s="84" t="str">
        <f>IFERROR(LEFT(DV9,FIND("-",DV9,1)-1),0)</f>
        <v>14</v>
      </c>
      <c r="DX9" s="84" t="str">
        <f>IFERROR(RIGHT(DV9,LEN(DV9)-FIND("-",DV9,1)),0)</f>
        <v>22</v>
      </c>
      <c r="DY9" s="85">
        <f t="shared" si="157"/>
        <v>0.58333333333333337</v>
      </c>
      <c r="DZ9" s="85">
        <f t="shared" si="157"/>
        <v>0.91666666666666663</v>
      </c>
      <c r="EA9" s="85">
        <f t="shared" si="158"/>
        <v>0.33333333333333326</v>
      </c>
      <c r="EB9" s="69">
        <f>EA9*24</f>
        <v>7.9999999999999982</v>
      </c>
      <c r="EC9" s="77"/>
      <c r="ED9" s="78" t="s">
        <v>196</v>
      </c>
      <c r="EE9" s="84" t="str">
        <f>IFERROR(LEFT(ED9,FIND("-",ED9,1)-1),0)</f>
        <v>14</v>
      </c>
      <c r="EF9" s="84" t="str">
        <f>IFERROR(RIGHT(ED9,LEN(ED9)-FIND("-",ED9,1)),0)</f>
        <v>22</v>
      </c>
      <c r="EG9" s="85">
        <f t="shared" si="161"/>
        <v>0.58333333333333337</v>
      </c>
      <c r="EH9" s="85">
        <f t="shared" si="161"/>
        <v>0.91666666666666663</v>
      </c>
      <c r="EI9" s="85">
        <f t="shared" si="162"/>
        <v>0.33333333333333326</v>
      </c>
      <c r="EJ9" s="69">
        <f>EI9*24</f>
        <v>7.9999999999999982</v>
      </c>
      <c r="EK9" s="77"/>
      <c r="EL9" s="78" t="s">
        <v>196</v>
      </c>
      <c r="EM9" s="84" t="str">
        <f>IFERROR(LEFT(EL9,FIND("-",EL9,1)-1),0)</f>
        <v>14</v>
      </c>
      <c r="EN9" s="84" t="str">
        <f>IFERROR(RIGHT(EL9,LEN(EL9)-FIND("-",EL9,1)),0)</f>
        <v>22</v>
      </c>
      <c r="EO9" s="85">
        <f t="shared" si="165"/>
        <v>0.58333333333333337</v>
      </c>
      <c r="EP9" s="85">
        <f t="shared" si="165"/>
        <v>0.91666666666666663</v>
      </c>
      <c r="EQ9" s="85">
        <f t="shared" si="166"/>
        <v>0.33333333333333326</v>
      </c>
      <c r="ER9" s="69">
        <f>EQ9*24</f>
        <v>7.9999999999999982</v>
      </c>
      <c r="ES9" s="77"/>
      <c r="ET9" s="78" t="s">
        <v>196</v>
      </c>
      <c r="EU9" s="97" t="str">
        <f>IFERROR(LEFT(ET9,FIND("-",ET9,1)-1),0)</f>
        <v>14</v>
      </c>
      <c r="EV9" s="97" t="str">
        <f>IFERROR(RIGHT(ET9,LEN(ET9)-FIND("-",ET9,1)),0)</f>
        <v>22</v>
      </c>
      <c r="EW9" s="98">
        <f t="shared" si="169"/>
        <v>0.58333333333333337</v>
      </c>
      <c r="EX9" s="98">
        <f t="shared" si="169"/>
        <v>0.91666666666666663</v>
      </c>
      <c r="EY9" s="98">
        <f t="shared" si="170"/>
        <v>0.33333333333333326</v>
      </c>
      <c r="EZ9" s="81">
        <f t="shared" si="171"/>
        <v>7.9999999999999982</v>
      </c>
      <c r="FA9" s="91"/>
      <c r="FB9" s="92"/>
      <c r="FC9" s="97">
        <f>IFERROR(LEFT(FB9,FIND("-",FB9,1)-1),0)</f>
        <v>0</v>
      </c>
      <c r="FD9" s="97">
        <f>IFERROR(RIGHT(FB9,LEN(FB9)-FIND("-",FB9,1)),0)</f>
        <v>0</v>
      </c>
      <c r="FE9" s="98">
        <f t="shared" si="174"/>
        <v>0</v>
      </c>
      <c r="FF9" s="98">
        <f t="shared" si="174"/>
        <v>0</v>
      </c>
      <c r="FG9" s="98">
        <f t="shared" si="175"/>
        <v>0</v>
      </c>
      <c r="FH9" s="81">
        <f t="shared" si="176"/>
        <v>0</v>
      </c>
      <c r="FI9" s="102"/>
      <c r="FJ9" s="78" t="s">
        <v>196</v>
      </c>
      <c r="FK9" s="97" t="str">
        <f>IFERROR(LEFT(FJ9,FIND("-",FJ9,1)-1),0)</f>
        <v>14</v>
      </c>
      <c r="FL9" s="97" t="str">
        <f>IFERROR(RIGHT(FJ9,LEN(FJ9)-FIND("-",FJ9,1)),0)</f>
        <v>22</v>
      </c>
      <c r="FM9" s="98">
        <f t="shared" si="179"/>
        <v>0.58333333333333337</v>
      </c>
      <c r="FN9" s="98">
        <f t="shared" si="179"/>
        <v>0.91666666666666663</v>
      </c>
      <c r="FO9" s="98">
        <f t="shared" si="180"/>
        <v>0.33333333333333326</v>
      </c>
      <c r="FP9" s="81">
        <f t="shared" si="181"/>
        <v>7.9999999999999982</v>
      </c>
      <c r="FQ9" s="77"/>
      <c r="FR9" s="78" t="s">
        <v>196</v>
      </c>
      <c r="FS9" s="84" t="str">
        <f>IFERROR(LEFT(FR9,FIND("-",FR9,1)-1),0)</f>
        <v>14</v>
      </c>
      <c r="FT9" s="84" t="str">
        <f>IFERROR(RIGHT(FR9,LEN(FR9)-FIND("-",FR9,1)),0)</f>
        <v>22</v>
      </c>
      <c r="FU9" s="85">
        <f t="shared" ref="FU9:FV9" si="221">IF(LEN(FS9)&gt;3,TIMEVALUE(LEFT(FS9,LEN(FS9)-3)&amp;":"&amp;RIGHT(FS9,2)),IF(RIGHT(FS9,1)="r",TIMEVALUE(LEFT(FS9,LEN(FS9)-1)&amp;":"&amp;IF(RIGHT(FS9,1)="r",30,0)),TIMEVALUE(FS9&amp;":"&amp;0)))</f>
        <v>0.58333333333333337</v>
      </c>
      <c r="FV9" s="85">
        <f t="shared" si="221"/>
        <v>0.91666666666666663</v>
      </c>
      <c r="FW9" s="85">
        <f t="shared" ref="FW9" si="222">FV9-FU9</f>
        <v>0.33333333333333326</v>
      </c>
      <c r="FX9" s="69">
        <f>FW9*24</f>
        <v>7.9999999999999982</v>
      </c>
      <c r="FY9" s="77"/>
      <c r="FZ9" s="78" t="s">
        <v>196</v>
      </c>
      <c r="GA9" s="84" t="str">
        <f>IFERROR(LEFT(FZ9,FIND("-",FZ9,1)-1),0)</f>
        <v>14</v>
      </c>
      <c r="GB9" s="84" t="str">
        <f>IFERROR(RIGHT(FZ9,LEN(FZ9)-FIND("-",FZ9,1)),0)</f>
        <v>22</v>
      </c>
      <c r="GC9" s="85">
        <f t="shared" si="185"/>
        <v>0.58333333333333337</v>
      </c>
      <c r="GD9" s="85">
        <f t="shared" si="185"/>
        <v>0.91666666666666663</v>
      </c>
      <c r="GE9" s="85">
        <f t="shared" si="186"/>
        <v>0.33333333333333326</v>
      </c>
      <c r="GF9" s="69">
        <f>GE9*24</f>
        <v>7.9999999999999982</v>
      </c>
      <c r="GG9" s="77"/>
      <c r="GH9" s="78" t="s">
        <v>196</v>
      </c>
      <c r="GI9" s="84" t="str">
        <f>IFERROR(LEFT(GH9,FIND("-",GH9,1)-1),0)</f>
        <v>14</v>
      </c>
      <c r="GJ9" s="84" t="str">
        <f>IFERROR(RIGHT(GH9,LEN(GH9)-FIND("-",GH9,1)),0)</f>
        <v>22</v>
      </c>
      <c r="GK9" s="85">
        <f t="shared" si="189"/>
        <v>0.58333333333333337</v>
      </c>
      <c r="GL9" s="85">
        <f t="shared" si="189"/>
        <v>0.91666666666666663</v>
      </c>
      <c r="GM9" s="85">
        <f t="shared" si="190"/>
        <v>0.33333333333333326</v>
      </c>
      <c r="GN9" s="69">
        <f>GM9*24</f>
        <v>7.9999999999999982</v>
      </c>
      <c r="GO9" s="77"/>
      <c r="GP9" s="78" t="s">
        <v>196</v>
      </c>
      <c r="GQ9" s="84" t="str">
        <f>IFERROR(LEFT(GP9,FIND("-",GP9,1)-1),0)</f>
        <v>14</v>
      </c>
      <c r="GR9" s="84" t="str">
        <f>IFERROR(RIGHT(GP9,LEN(GP9)-FIND("-",GP9,1)),0)</f>
        <v>22</v>
      </c>
      <c r="GS9" s="85">
        <f t="shared" si="193"/>
        <v>0.58333333333333337</v>
      </c>
      <c r="GT9" s="85">
        <f t="shared" si="193"/>
        <v>0.91666666666666663</v>
      </c>
      <c r="GU9" s="85">
        <f t="shared" si="194"/>
        <v>0.33333333333333326</v>
      </c>
      <c r="GV9" s="69">
        <f>GU9*24</f>
        <v>7.9999999999999982</v>
      </c>
      <c r="GW9" s="77"/>
      <c r="GX9" s="78" t="s">
        <v>196</v>
      </c>
      <c r="GY9" s="97" t="str">
        <f>IFERROR(LEFT(GX9,FIND("-",GX9,1)-1),0)</f>
        <v>14</v>
      </c>
      <c r="GZ9" s="97" t="str">
        <f>IFERROR(RIGHT(GX9,LEN(GX9)-FIND("-",GX9,1)),0)</f>
        <v>22</v>
      </c>
      <c r="HA9" s="98">
        <f t="shared" si="197"/>
        <v>0.58333333333333337</v>
      </c>
      <c r="HB9" s="98">
        <f t="shared" si="197"/>
        <v>0.91666666666666663</v>
      </c>
      <c r="HC9" s="98">
        <f t="shared" si="198"/>
        <v>0.33333333333333326</v>
      </c>
      <c r="HD9" s="81">
        <f t="shared" si="199"/>
        <v>7.9999999999999982</v>
      </c>
      <c r="HE9" s="77"/>
      <c r="HF9" s="78" t="s">
        <v>196</v>
      </c>
      <c r="HG9" s="97" t="str">
        <f>IFERROR(LEFT(HF9,FIND("-",HF9,1)-1),0)</f>
        <v>14</v>
      </c>
      <c r="HH9" s="97" t="str">
        <f>IFERROR(RIGHT(HF9,LEN(HF9)-FIND("-",HF9,1)),0)</f>
        <v>22</v>
      </c>
      <c r="HI9" s="98">
        <f t="shared" si="202"/>
        <v>0.58333333333333337</v>
      </c>
      <c r="HJ9" s="98">
        <f t="shared" si="202"/>
        <v>0.91666666666666663</v>
      </c>
      <c r="HK9" s="98">
        <f t="shared" si="203"/>
        <v>0.33333333333333326</v>
      </c>
      <c r="HL9" s="81">
        <f t="shared" si="204"/>
        <v>7.9999999999999982</v>
      </c>
      <c r="HM9" s="102"/>
      <c r="HN9" s="78" t="s">
        <v>196</v>
      </c>
      <c r="HO9" s="97" t="str">
        <f>IFERROR(LEFT(HN9,FIND("-",HN9,1)-1),0)</f>
        <v>14</v>
      </c>
      <c r="HP9" s="97" t="str">
        <f>IFERROR(RIGHT(HN9,LEN(HN9)-FIND("-",HN9,1)),0)</f>
        <v>22</v>
      </c>
      <c r="HQ9" s="98">
        <f t="shared" si="207"/>
        <v>0.58333333333333337</v>
      </c>
      <c r="HR9" s="98">
        <f t="shared" si="207"/>
        <v>0.91666666666666663</v>
      </c>
      <c r="HS9" s="98">
        <f t="shared" si="208"/>
        <v>0.33333333333333326</v>
      </c>
      <c r="HT9" s="81">
        <f t="shared" si="209"/>
        <v>7.9999999999999982</v>
      </c>
      <c r="HU9" s="77"/>
      <c r="HV9" s="78" t="s">
        <v>196</v>
      </c>
      <c r="HW9" s="84" t="str">
        <f>IFERROR(LEFT(HV9,FIND("-",HV9,1)-1),0)</f>
        <v>14</v>
      </c>
      <c r="HX9" s="84" t="str">
        <f>IFERROR(RIGHT(HV9,LEN(HV9)-FIND("-",HV9,1)),0)</f>
        <v>22</v>
      </c>
      <c r="HY9" s="85">
        <f t="shared" ref="HY9:HZ9" si="223">IF(LEN(HW9)&gt;3,TIMEVALUE(LEFT(HW9,LEN(HW9)-3)&amp;":"&amp;RIGHT(HW9,2)),IF(RIGHT(HW9,1)="r",TIMEVALUE(LEFT(HW9,LEN(HW9)-1)&amp;":"&amp;IF(RIGHT(HW9,1)="r",30,0)),TIMEVALUE(HW9&amp;":"&amp;0)))</f>
        <v>0.58333333333333337</v>
      </c>
      <c r="HZ9" s="85">
        <f t="shared" si="223"/>
        <v>0.91666666666666663</v>
      </c>
      <c r="IA9" s="85">
        <f t="shared" ref="IA9" si="224">HZ9-HY9</f>
        <v>0.33333333333333326</v>
      </c>
      <c r="IB9" s="69">
        <f>IA9*24</f>
        <v>7.9999999999999982</v>
      </c>
      <c r="IC9" s="77"/>
      <c r="ID9" s="78" t="s">
        <v>196</v>
      </c>
      <c r="IE9" s="84" t="str">
        <f>IFERROR(LEFT(ID9,FIND("-",ID9,1)-1),0)</f>
        <v>14</v>
      </c>
      <c r="IF9" s="84" t="str">
        <f>IFERROR(RIGHT(ID9,LEN(ID9)-FIND("-",ID9,1)),0)</f>
        <v>22</v>
      </c>
      <c r="IG9" s="85">
        <f t="shared" si="213"/>
        <v>0.58333333333333337</v>
      </c>
      <c r="IH9" s="85">
        <f t="shared" si="213"/>
        <v>0.91666666666666663</v>
      </c>
      <c r="II9" s="85">
        <f t="shared" si="214"/>
        <v>0.33333333333333326</v>
      </c>
      <c r="IJ9" s="69">
        <f>II9*24</f>
        <v>7.9999999999999982</v>
      </c>
    </row>
    <row r="10" spans="1:244" s="76" customFormat="1" ht="19.5" thickBot="1">
      <c r="A10" s="141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</row>
    <row r="11" spans="1:244" s="76" customFormat="1" ht="38.25" thickBot="1">
      <c r="A11" s="132">
        <v>3</v>
      </c>
      <c r="B11" s="134" t="s">
        <v>93</v>
      </c>
      <c r="C11" s="136" t="s">
        <v>198</v>
      </c>
      <c r="D11" s="138"/>
      <c r="E11" s="61"/>
      <c r="F11" s="62"/>
      <c r="G11" s="93">
        <f t="shared" ref="G11" si="225">IFERROR(LEFT(E11,FIND("-",E11,1)-1),0)</f>
        <v>0</v>
      </c>
      <c r="H11" s="93">
        <f t="shared" ref="H11" si="226">IFERROR(RIGHT(E11,LEN(E11)-FIND("-",E11,1)),0)</f>
        <v>0</v>
      </c>
      <c r="I11" s="94">
        <f t="shared" ref="I11:J12" si="227">IF(LEN(G11)&gt;3,TIMEVALUE(LEFT(G11,LEN(G11)-3)&amp;":"&amp;RIGHT(G11,2)),IF(RIGHT(G11,1)="r",TIMEVALUE(LEFT(G11,LEN(G11)-1)&amp;":"&amp;IF(RIGHT(G11,1)="r",30,0)),TIMEVALUE(G11&amp;":"&amp;0)))</f>
        <v>0</v>
      </c>
      <c r="J11" s="94">
        <f t="shared" si="227"/>
        <v>0</v>
      </c>
      <c r="K11" s="94">
        <f t="shared" ref="K11:K12" si="228">J11-I11</f>
        <v>0</v>
      </c>
      <c r="L11" s="81">
        <f t="shared" ref="L11:L12" si="229">K11*24</f>
        <v>0</v>
      </c>
      <c r="M11" s="61" t="s">
        <v>192</v>
      </c>
      <c r="N11" s="62"/>
      <c r="O11" s="67" t="str">
        <f t="shared" ref="O11" si="230">IFERROR(LEFT(M11,FIND("-",M11,1)-1),0)</f>
        <v>9r</v>
      </c>
      <c r="P11" s="67" t="str">
        <f t="shared" ref="P11" si="231">IFERROR(RIGHT(M11,LEN(M11)-FIND("-",M11,1)),0)</f>
        <v>17</v>
      </c>
      <c r="Q11" s="68">
        <f t="shared" ref="Q11:R12" si="232">IF(LEN(O11)&gt;3,TIMEVALUE(LEFT(O11,LEN(O11)-3)&amp;":"&amp;RIGHT(O11,2)),IF(RIGHT(O11,1)="r",TIMEVALUE(LEFT(O11,LEN(O11)-1)&amp;":"&amp;IF(RIGHT(O11,1)="r",30,0)),TIMEVALUE(O11&amp;":"&amp;0)))</f>
        <v>0.39583333333333331</v>
      </c>
      <c r="R11" s="68">
        <f t="shared" si="232"/>
        <v>0.70833333333333337</v>
      </c>
      <c r="S11" s="68">
        <f t="shared" ref="S11:S12" si="233">R11-Q11</f>
        <v>0.31250000000000006</v>
      </c>
      <c r="T11" s="69">
        <f t="shared" ref="T11" si="234">S11*24</f>
        <v>7.5000000000000018</v>
      </c>
      <c r="U11" s="61" t="s">
        <v>199</v>
      </c>
      <c r="V11" s="62"/>
      <c r="W11" s="67" t="str">
        <f t="shared" ref="W11" si="235">IFERROR(LEFT(U11,FIND("-",U11,1)-1),0)</f>
        <v>9</v>
      </c>
      <c r="X11" s="67" t="str">
        <f t="shared" ref="X11" si="236">IFERROR(RIGHT(U11,LEN(U11)-FIND("-",U11,1)),0)</f>
        <v>17</v>
      </c>
      <c r="Y11" s="68">
        <f t="shared" ref="Y11:Z12" si="237">IF(LEN(W11)&gt;3,TIMEVALUE(LEFT(W11,LEN(W11)-3)&amp;":"&amp;RIGHT(W11,2)),IF(RIGHT(W11,1)="r",TIMEVALUE(LEFT(W11,LEN(W11)-1)&amp;":"&amp;IF(RIGHT(W11,1)="r",30,0)),TIMEVALUE(W11&amp;":"&amp;0)))</f>
        <v>0.375</v>
      </c>
      <c r="Z11" s="68">
        <f t="shared" si="237"/>
        <v>0.70833333333333337</v>
      </c>
      <c r="AA11" s="68">
        <f t="shared" ref="AA11:AA12" si="238">Z11-Y11</f>
        <v>0.33333333333333337</v>
      </c>
      <c r="AB11" s="69">
        <f t="shared" ref="AB11" si="239">AA11*24</f>
        <v>8</v>
      </c>
      <c r="AC11" s="61" t="s">
        <v>199</v>
      </c>
      <c r="AD11" s="62"/>
      <c r="AE11" s="67" t="str">
        <f t="shared" ref="AE11" si="240">IFERROR(LEFT(AC11,FIND("-",AC11,1)-1),0)</f>
        <v>9</v>
      </c>
      <c r="AF11" s="67" t="str">
        <f t="shared" ref="AF11" si="241">IFERROR(RIGHT(AC11,LEN(AC11)-FIND("-",AC11,1)),0)</f>
        <v>17</v>
      </c>
      <c r="AG11" s="68">
        <f t="shared" ref="AG11:AH12" si="242">IF(LEN(AE11)&gt;3,TIMEVALUE(LEFT(AE11,LEN(AE11)-3)&amp;":"&amp;RIGHT(AE11,2)),IF(RIGHT(AE11,1)="r",TIMEVALUE(LEFT(AE11,LEN(AE11)-1)&amp;":"&amp;IF(RIGHT(AE11,1)="r",30,0)),TIMEVALUE(AE11&amp;":"&amp;0)))</f>
        <v>0.375</v>
      </c>
      <c r="AH11" s="68">
        <f t="shared" si="242"/>
        <v>0.70833333333333337</v>
      </c>
      <c r="AI11" s="68">
        <f t="shared" ref="AI11:AI12" si="243">AH11-AG11</f>
        <v>0.33333333333333337</v>
      </c>
      <c r="AJ11" s="69">
        <f t="shared" ref="AJ11" si="244">AI11*24</f>
        <v>8</v>
      </c>
      <c r="AK11" s="61" t="s">
        <v>200</v>
      </c>
      <c r="AL11" s="62"/>
      <c r="AM11" s="93" t="str">
        <f t="shared" ref="AM11" si="245">IFERROR(LEFT(AK11,FIND("-",AK11,1)-1),0)</f>
        <v>8r</v>
      </c>
      <c r="AN11" s="93" t="str">
        <f t="shared" ref="AN11" si="246">IFERROR(RIGHT(AK11,LEN(AK11)-FIND("-",AK11,1)),0)</f>
        <v>17h15</v>
      </c>
      <c r="AO11" s="94">
        <f t="shared" ref="AO11:AP12" si="247">IF(LEN(AM11)&gt;3,TIMEVALUE(LEFT(AM11,LEN(AM11)-3)&amp;":"&amp;RIGHT(AM11,2)),IF(RIGHT(AM11,1)="r",TIMEVALUE(LEFT(AM11,LEN(AM11)-1)&amp;":"&amp;IF(RIGHT(AM11,1)="r",30,0)),TIMEVALUE(AM11&amp;":"&amp;0)))</f>
        <v>0.35416666666666669</v>
      </c>
      <c r="AP11" s="94">
        <f t="shared" si="247"/>
        <v>0.71875</v>
      </c>
      <c r="AQ11" s="94">
        <f t="shared" ref="AQ11:AQ12" si="248">AP11-AO11</f>
        <v>0.36458333333333331</v>
      </c>
      <c r="AR11" s="81">
        <f t="shared" ref="AR11:AR12" si="249">AQ11*24</f>
        <v>8.75</v>
      </c>
      <c r="AS11" s="61"/>
      <c r="AT11" s="62"/>
      <c r="AU11" s="93">
        <f t="shared" ref="AU11" si="250">IFERROR(LEFT(AS11,FIND("-",AS11,1)-1),0)</f>
        <v>0</v>
      </c>
      <c r="AV11" s="93">
        <f t="shared" ref="AV11" si="251">IFERROR(RIGHT(AS11,LEN(AS11)-FIND("-",AS11,1)),0)</f>
        <v>0</v>
      </c>
      <c r="AW11" s="94">
        <f t="shared" ref="AW11:AX12" si="252">IF(LEN(AU11)&gt;3,TIMEVALUE(LEFT(AU11,LEN(AU11)-3)&amp;":"&amp;RIGHT(AU11,2)),IF(RIGHT(AU11,1)="r",TIMEVALUE(LEFT(AU11,LEN(AU11)-1)&amp;":"&amp;IF(RIGHT(AU11,1)="r",30,0)),TIMEVALUE(AU11&amp;":"&amp;0)))</f>
        <v>0</v>
      </c>
      <c r="AX11" s="94">
        <f t="shared" si="252"/>
        <v>0</v>
      </c>
      <c r="AY11" s="94">
        <f t="shared" ref="AY11:AY12" si="253">AX11-AW11</f>
        <v>0</v>
      </c>
      <c r="AZ11" s="81">
        <f t="shared" ref="AZ11:AZ12" si="254">AY11*24</f>
        <v>0</v>
      </c>
      <c r="BA11" s="70"/>
      <c r="BB11" s="92"/>
      <c r="BC11" s="93">
        <f t="shared" ref="BC11" si="255">IFERROR(LEFT(BA11,FIND("-",BA11,1)-1),0)</f>
        <v>0</v>
      </c>
      <c r="BD11" s="93">
        <f t="shared" ref="BD11" si="256">IFERROR(RIGHT(BA11,LEN(BA11)-FIND("-",BA11,1)),0)</f>
        <v>0</v>
      </c>
      <c r="BE11" s="94">
        <f t="shared" ref="BE11:BF12" si="257">IF(LEN(BC11)&gt;3,TIMEVALUE(LEFT(BC11,LEN(BC11)-3)&amp;":"&amp;RIGHT(BC11,2)),IF(RIGHT(BC11,1)="r",TIMEVALUE(LEFT(BC11,LEN(BC11)-1)&amp;":"&amp;IF(RIGHT(BC11,1)="r",30,0)),TIMEVALUE(BC11&amp;":"&amp;0)))</f>
        <v>0</v>
      </c>
      <c r="BF11" s="94">
        <f t="shared" si="257"/>
        <v>0</v>
      </c>
      <c r="BG11" s="94">
        <f t="shared" ref="BG11:BG12" si="258">BF11-BE11</f>
        <v>0</v>
      </c>
      <c r="BH11" s="81">
        <f t="shared" ref="BH11:BH12" si="259">BG11*24</f>
        <v>0</v>
      </c>
      <c r="BI11" s="61"/>
      <c r="BJ11" s="62"/>
      <c r="BK11" s="93">
        <f t="shared" ref="BK11" si="260">IFERROR(LEFT(BI11,FIND("-",BI11,1)-1),0)</f>
        <v>0</v>
      </c>
      <c r="BL11" s="93">
        <f t="shared" ref="BL11" si="261">IFERROR(RIGHT(BI11,LEN(BI11)-FIND("-",BI11,1)),0)</f>
        <v>0</v>
      </c>
      <c r="BM11" s="94">
        <f t="shared" ref="BM11:BN12" si="262">IF(LEN(BK11)&gt;3,TIMEVALUE(LEFT(BK11,LEN(BK11)-3)&amp;":"&amp;RIGHT(BK11,2)),IF(RIGHT(BK11,1)="r",TIMEVALUE(LEFT(BK11,LEN(BK11)-1)&amp;":"&amp;IF(RIGHT(BK11,1)="r",30,0)),TIMEVALUE(BK11&amp;":"&amp;0)))</f>
        <v>0</v>
      </c>
      <c r="BN11" s="94">
        <f t="shared" si="262"/>
        <v>0</v>
      </c>
      <c r="BO11" s="94">
        <f t="shared" ref="BO11:BO12" si="263">BN11-BM11</f>
        <v>0</v>
      </c>
      <c r="BP11" s="81">
        <f t="shared" ref="BP11:BP12" si="264">BO11*24</f>
        <v>0</v>
      </c>
      <c r="BQ11" s="61" t="s">
        <v>192</v>
      </c>
      <c r="BR11" s="62"/>
      <c r="BS11" s="67" t="str">
        <f t="shared" ref="BS11" si="265">IFERROR(LEFT(BQ11,FIND("-",BQ11,1)-1),0)</f>
        <v>9r</v>
      </c>
      <c r="BT11" s="67" t="str">
        <f t="shared" ref="BT11" si="266">IFERROR(RIGHT(BQ11,LEN(BQ11)-FIND("-",BQ11,1)),0)</f>
        <v>17</v>
      </c>
      <c r="BU11" s="68">
        <f t="shared" ref="BU11:BV12" si="267">IF(LEN(BS11)&gt;3,TIMEVALUE(LEFT(BS11,LEN(BS11)-3)&amp;":"&amp;RIGHT(BS11,2)),IF(RIGHT(BS11,1)="r",TIMEVALUE(LEFT(BS11,LEN(BS11)-1)&amp;":"&amp;IF(RIGHT(BS11,1)="r",30,0)),TIMEVALUE(BS11&amp;":"&amp;0)))</f>
        <v>0.39583333333333331</v>
      </c>
      <c r="BV11" s="68">
        <f t="shared" si="267"/>
        <v>0.70833333333333337</v>
      </c>
      <c r="BW11" s="68">
        <f t="shared" ref="BW11:BW12" si="268">BV11-BU11</f>
        <v>0.31250000000000006</v>
      </c>
      <c r="BX11" s="69">
        <f t="shared" ref="BX11" si="269">BW11*24</f>
        <v>7.5000000000000018</v>
      </c>
      <c r="BY11" s="61" t="s">
        <v>199</v>
      </c>
      <c r="BZ11" s="62"/>
      <c r="CA11" s="67" t="str">
        <f t="shared" ref="CA11" si="270">IFERROR(LEFT(BY11,FIND("-",BY11,1)-1),0)</f>
        <v>9</v>
      </c>
      <c r="CB11" s="67" t="str">
        <f t="shared" ref="CB11" si="271">IFERROR(RIGHT(BY11,LEN(BY11)-FIND("-",BY11,1)),0)</f>
        <v>17</v>
      </c>
      <c r="CC11" s="68">
        <f t="shared" ref="CC11:CD12" si="272">IF(LEN(CA11)&gt;3,TIMEVALUE(LEFT(CA11,LEN(CA11)-3)&amp;":"&amp;RIGHT(CA11,2)),IF(RIGHT(CA11,1)="r",TIMEVALUE(LEFT(CA11,LEN(CA11)-1)&amp;":"&amp;IF(RIGHT(CA11,1)="r",30,0)),TIMEVALUE(CA11&amp;":"&amp;0)))</f>
        <v>0.375</v>
      </c>
      <c r="CD11" s="68">
        <f t="shared" si="272"/>
        <v>0.70833333333333337</v>
      </c>
      <c r="CE11" s="68">
        <f t="shared" ref="CE11:CE12" si="273">CD11-CC11</f>
        <v>0.33333333333333337</v>
      </c>
      <c r="CF11" s="69">
        <f t="shared" ref="CF11" si="274">CE11*24</f>
        <v>8</v>
      </c>
      <c r="CG11" s="61" t="s">
        <v>190</v>
      </c>
      <c r="CH11" s="62"/>
      <c r="CI11" s="67" t="str">
        <f t="shared" ref="CI11" si="275">IFERROR(LEFT(CG11,FIND("-",CG11,1)-1),0)</f>
        <v>9</v>
      </c>
      <c r="CJ11" s="67" t="str">
        <f t="shared" ref="CJ11" si="276">IFERROR(RIGHT(CG11,LEN(CG11)-FIND("-",CG11,1)),0)</f>
        <v>17h15</v>
      </c>
      <c r="CK11" s="68">
        <f t="shared" ref="CK11:CL12" si="277">IF(LEN(CI11)&gt;3,TIMEVALUE(LEFT(CI11,LEN(CI11)-3)&amp;":"&amp;RIGHT(CI11,2)),IF(RIGHT(CI11,1)="r",TIMEVALUE(LEFT(CI11,LEN(CI11)-1)&amp;":"&amp;IF(RIGHT(CI11,1)="r",30,0)),TIMEVALUE(CI11&amp;":"&amp;0)))</f>
        <v>0.375</v>
      </c>
      <c r="CL11" s="68">
        <f t="shared" si="277"/>
        <v>0.71875</v>
      </c>
      <c r="CM11" s="68">
        <f t="shared" ref="CM11:CM12" si="278">CL11-CK11</f>
        <v>0.34375</v>
      </c>
      <c r="CN11" s="69">
        <f t="shared" ref="CN11" si="279">CM11*24</f>
        <v>8.25</v>
      </c>
      <c r="CO11" s="61"/>
      <c r="CP11" s="62"/>
      <c r="CQ11" s="93">
        <f t="shared" ref="CQ11" si="280">IFERROR(LEFT(CO11,FIND("-",CO11,1)-1),0)</f>
        <v>0</v>
      </c>
      <c r="CR11" s="93">
        <f t="shared" ref="CR11" si="281">IFERROR(RIGHT(CO11,LEN(CO11)-FIND("-",CO11,1)),0)</f>
        <v>0</v>
      </c>
      <c r="CS11" s="94">
        <f t="shared" ref="CS11:CT12" si="282">IF(LEN(CQ11)&gt;3,TIMEVALUE(LEFT(CQ11,LEN(CQ11)-3)&amp;":"&amp;RIGHT(CQ11,2)),IF(RIGHT(CQ11,1)="r",TIMEVALUE(LEFT(CQ11,LEN(CQ11)-1)&amp;":"&amp;IF(RIGHT(CQ11,1)="r",30,0)),TIMEVALUE(CQ11&amp;":"&amp;0)))</f>
        <v>0</v>
      </c>
      <c r="CT11" s="94">
        <f t="shared" si="282"/>
        <v>0</v>
      </c>
      <c r="CU11" s="94">
        <f t="shared" ref="CU11:CU12" si="283">CT11-CS11</f>
        <v>0</v>
      </c>
      <c r="CV11" s="81">
        <f t="shared" ref="CV11:CV12" si="284">CU11*24</f>
        <v>0</v>
      </c>
      <c r="CW11" s="61" t="s">
        <v>189</v>
      </c>
      <c r="CX11" s="62"/>
      <c r="CY11" s="93" t="str">
        <f t="shared" ref="CY11" si="285">IFERROR(LEFT(CW11,FIND("-",CW11,1)-1),0)</f>
        <v>9r</v>
      </c>
      <c r="CZ11" s="93" t="str">
        <f t="shared" ref="CZ11" si="286">IFERROR(RIGHT(CW11,LEN(CW11)-FIND("-",CW11,1)),0)</f>
        <v>17h15</v>
      </c>
      <c r="DA11" s="94">
        <f t="shared" ref="DA11:DB12" si="287">IF(LEN(CY11)&gt;3,TIMEVALUE(LEFT(CY11,LEN(CY11)-3)&amp;":"&amp;RIGHT(CY11,2)),IF(RIGHT(CY11,1)="r",TIMEVALUE(LEFT(CY11,LEN(CY11)-1)&amp;":"&amp;IF(RIGHT(CY11,1)="r",30,0)),TIMEVALUE(CY11&amp;":"&amp;0)))</f>
        <v>0.39583333333333331</v>
      </c>
      <c r="DB11" s="94">
        <f t="shared" si="287"/>
        <v>0.71875</v>
      </c>
      <c r="DC11" s="94">
        <f t="shared" ref="DC11:DC12" si="288">DB11-DA11</f>
        <v>0.32291666666666669</v>
      </c>
      <c r="DD11" s="81">
        <f t="shared" ref="DD11:DD12" si="289">DC11*24</f>
        <v>7.75</v>
      </c>
      <c r="DE11" s="70"/>
      <c r="DF11" s="92"/>
      <c r="DG11" s="93">
        <f t="shared" ref="DG11" si="290">IFERROR(LEFT(DE11,FIND("-",DE11,1)-1),0)</f>
        <v>0</v>
      </c>
      <c r="DH11" s="93">
        <f t="shared" ref="DH11" si="291">IFERROR(RIGHT(DE11,LEN(DE11)-FIND("-",DE11,1)),0)</f>
        <v>0</v>
      </c>
      <c r="DI11" s="94">
        <f t="shared" ref="DI11:DJ12" si="292">IF(LEN(DG11)&gt;3,TIMEVALUE(LEFT(DG11,LEN(DG11)-3)&amp;":"&amp;RIGHT(DG11,2)),IF(RIGHT(DG11,1)="r",TIMEVALUE(LEFT(DG11,LEN(DG11)-1)&amp;":"&amp;IF(RIGHT(DG11,1)="r",30,0)),TIMEVALUE(DG11&amp;":"&amp;0)))</f>
        <v>0</v>
      </c>
      <c r="DJ11" s="94">
        <f t="shared" si="292"/>
        <v>0</v>
      </c>
      <c r="DK11" s="94">
        <f t="shared" ref="DK11:DK12" si="293">DJ11-DI11</f>
        <v>0</v>
      </c>
      <c r="DL11" s="81">
        <f t="shared" ref="DL11:DL12" si="294">DK11*24</f>
        <v>0</v>
      </c>
      <c r="DM11" s="61"/>
      <c r="DN11" s="62"/>
      <c r="DO11" s="93">
        <f t="shared" ref="DO11" si="295">IFERROR(LEFT(DM11,FIND("-",DM11,1)-1),0)</f>
        <v>0</v>
      </c>
      <c r="DP11" s="93">
        <f t="shared" ref="DP11" si="296">IFERROR(RIGHT(DM11,LEN(DM11)-FIND("-",DM11,1)),0)</f>
        <v>0</v>
      </c>
      <c r="DQ11" s="94">
        <f t="shared" ref="DQ11:DR12" si="297">IF(LEN(DO11)&gt;3,TIMEVALUE(LEFT(DO11,LEN(DO11)-3)&amp;":"&amp;RIGHT(DO11,2)),IF(RIGHT(DO11,1)="r",TIMEVALUE(LEFT(DO11,LEN(DO11)-1)&amp;":"&amp;IF(RIGHT(DO11,1)="r",30,0)),TIMEVALUE(DO11&amp;":"&amp;0)))</f>
        <v>0</v>
      </c>
      <c r="DR11" s="94">
        <f t="shared" si="297"/>
        <v>0</v>
      </c>
      <c r="DS11" s="94">
        <f t="shared" ref="DS11:DS12" si="298">DR11-DQ11</f>
        <v>0</v>
      </c>
      <c r="DT11" s="81">
        <f t="shared" ref="DT11:DT12" si="299">DS11*24</f>
        <v>0</v>
      </c>
      <c r="DU11" s="61" t="s">
        <v>189</v>
      </c>
      <c r="DV11" s="62"/>
      <c r="DW11" s="67" t="str">
        <f t="shared" ref="DW11" si="300">IFERROR(LEFT(DU11,FIND("-",DU11,1)-1),0)</f>
        <v>9r</v>
      </c>
      <c r="DX11" s="67" t="str">
        <f t="shared" ref="DX11" si="301">IFERROR(RIGHT(DU11,LEN(DU11)-FIND("-",DU11,1)),0)</f>
        <v>17h15</v>
      </c>
      <c r="DY11" s="68">
        <f t="shared" ref="DY11:DZ12" si="302">IF(LEN(DW11)&gt;3,TIMEVALUE(LEFT(DW11,LEN(DW11)-3)&amp;":"&amp;RIGHT(DW11,2)),IF(RIGHT(DW11,1)="r",TIMEVALUE(LEFT(DW11,LEN(DW11)-1)&amp;":"&amp;IF(RIGHT(DW11,1)="r",30,0)),TIMEVALUE(DW11&amp;":"&amp;0)))</f>
        <v>0.39583333333333331</v>
      </c>
      <c r="DZ11" s="68">
        <f t="shared" si="302"/>
        <v>0.71875</v>
      </c>
      <c r="EA11" s="68">
        <f t="shared" ref="EA11:EA12" si="303">DZ11-DY11</f>
        <v>0.32291666666666669</v>
      </c>
      <c r="EB11" s="69">
        <f t="shared" ref="EB11" si="304">EA11*24</f>
        <v>7.75</v>
      </c>
      <c r="EC11" s="61" t="s">
        <v>199</v>
      </c>
      <c r="ED11" s="62"/>
      <c r="EE11" s="67" t="str">
        <f t="shared" ref="EE11" si="305">IFERROR(LEFT(EC11,FIND("-",EC11,1)-1),0)</f>
        <v>9</v>
      </c>
      <c r="EF11" s="67" t="str">
        <f t="shared" ref="EF11" si="306">IFERROR(RIGHT(EC11,LEN(EC11)-FIND("-",EC11,1)),0)</f>
        <v>17</v>
      </c>
      <c r="EG11" s="68">
        <f t="shared" ref="EG11:EH12" si="307">IF(LEN(EE11)&gt;3,TIMEVALUE(LEFT(EE11,LEN(EE11)-3)&amp;":"&amp;RIGHT(EE11,2)),IF(RIGHT(EE11,1)="r",TIMEVALUE(LEFT(EE11,LEN(EE11)-1)&amp;":"&amp;IF(RIGHT(EE11,1)="r",30,0)),TIMEVALUE(EE11&amp;":"&amp;0)))</f>
        <v>0.375</v>
      </c>
      <c r="EH11" s="68">
        <f t="shared" si="307"/>
        <v>0.70833333333333337</v>
      </c>
      <c r="EI11" s="68">
        <f t="shared" ref="EI11:EI12" si="308">EH11-EG11</f>
        <v>0.33333333333333337</v>
      </c>
      <c r="EJ11" s="69">
        <f t="shared" ref="EJ11" si="309">EI11*24</f>
        <v>8</v>
      </c>
      <c r="EK11" s="61" t="s">
        <v>199</v>
      </c>
      <c r="EL11" s="62"/>
      <c r="EM11" s="67" t="str">
        <f t="shared" ref="EM11" si="310">IFERROR(LEFT(EK11,FIND("-",EK11,1)-1),0)</f>
        <v>9</v>
      </c>
      <c r="EN11" s="67" t="str">
        <f t="shared" ref="EN11" si="311">IFERROR(RIGHT(EK11,LEN(EK11)-FIND("-",EK11,1)),0)</f>
        <v>17</v>
      </c>
      <c r="EO11" s="68">
        <f t="shared" ref="EO11:EP12" si="312">IF(LEN(EM11)&gt;3,TIMEVALUE(LEFT(EM11,LEN(EM11)-3)&amp;":"&amp;RIGHT(EM11,2)),IF(RIGHT(EM11,1)="r",TIMEVALUE(LEFT(EM11,LEN(EM11)-1)&amp;":"&amp;IF(RIGHT(EM11,1)="r",30,0)),TIMEVALUE(EM11&amp;":"&amp;0)))</f>
        <v>0.375</v>
      </c>
      <c r="EP11" s="68">
        <f t="shared" si="312"/>
        <v>0.70833333333333337</v>
      </c>
      <c r="EQ11" s="68">
        <f t="shared" ref="EQ11:EQ12" si="313">EP11-EO11</f>
        <v>0.33333333333333337</v>
      </c>
      <c r="ER11" s="69">
        <f t="shared" ref="ER11" si="314">EQ11*24</f>
        <v>8</v>
      </c>
      <c r="ES11" s="61" t="s">
        <v>190</v>
      </c>
      <c r="ET11" s="62"/>
      <c r="EU11" s="93" t="str">
        <f t="shared" ref="EU11" si="315">IFERROR(LEFT(ES11,FIND("-",ES11,1)-1),0)</f>
        <v>9</v>
      </c>
      <c r="EV11" s="93" t="str">
        <f t="shared" ref="EV11" si="316">IFERROR(RIGHT(ES11,LEN(ES11)-FIND("-",ES11,1)),0)</f>
        <v>17h15</v>
      </c>
      <c r="EW11" s="94">
        <f t="shared" ref="EW11:EX12" si="317">IF(LEN(EU11)&gt;3,TIMEVALUE(LEFT(EU11,LEN(EU11)-3)&amp;":"&amp;RIGHT(EU11,2)),IF(RIGHT(EU11,1)="r",TIMEVALUE(LEFT(EU11,LEN(EU11)-1)&amp;":"&amp;IF(RIGHT(EU11,1)="r",30,0)),TIMEVALUE(EU11&amp;":"&amp;0)))</f>
        <v>0.375</v>
      </c>
      <c r="EX11" s="94">
        <f t="shared" si="317"/>
        <v>0.71875</v>
      </c>
      <c r="EY11" s="94">
        <f t="shared" ref="EY11:EY12" si="318">EX11-EW11</f>
        <v>0.34375</v>
      </c>
      <c r="EZ11" s="81">
        <f t="shared" ref="EZ11:EZ12" si="319">EY11*24</f>
        <v>8.25</v>
      </c>
      <c r="FA11" s="61"/>
      <c r="FB11" s="62"/>
      <c r="FC11" s="93">
        <f t="shared" ref="FC11" si="320">IFERROR(LEFT(FA11,FIND("-",FA11,1)-1),0)</f>
        <v>0</v>
      </c>
      <c r="FD11" s="93">
        <f t="shared" ref="FD11" si="321">IFERROR(RIGHT(FA11,LEN(FA11)-FIND("-",FA11,1)),0)</f>
        <v>0</v>
      </c>
      <c r="FE11" s="94">
        <f t="shared" ref="FE11:FF12" si="322">IF(LEN(FC11)&gt;3,TIMEVALUE(LEFT(FC11,LEN(FC11)-3)&amp;":"&amp;RIGHT(FC11,2)),IF(RIGHT(FC11,1)="r",TIMEVALUE(LEFT(FC11,LEN(FC11)-1)&amp;":"&amp;IF(RIGHT(FC11,1)="r",30,0)),TIMEVALUE(FC11&amp;":"&amp;0)))</f>
        <v>0</v>
      </c>
      <c r="FF11" s="94">
        <f t="shared" si="322"/>
        <v>0</v>
      </c>
      <c r="FG11" s="94">
        <f t="shared" ref="FG11:FG12" si="323">FF11-FE11</f>
        <v>0</v>
      </c>
      <c r="FH11" s="81">
        <f t="shared" ref="FH11:FH12" si="324">FG11*24</f>
        <v>0</v>
      </c>
      <c r="FI11" s="61" t="s">
        <v>192</v>
      </c>
      <c r="FJ11" s="62"/>
      <c r="FK11" s="93" t="str">
        <f t="shared" ref="FK11" si="325">IFERROR(LEFT(FI11,FIND("-",FI11,1)-1),0)</f>
        <v>9r</v>
      </c>
      <c r="FL11" s="93" t="str">
        <f t="shared" ref="FL11" si="326">IFERROR(RIGHT(FI11,LEN(FI11)-FIND("-",FI11,1)),0)</f>
        <v>17</v>
      </c>
      <c r="FM11" s="94">
        <f t="shared" ref="FM11:FN12" si="327">IF(LEN(FK11)&gt;3,TIMEVALUE(LEFT(FK11,LEN(FK11)-3)&amp;":"&amp;RIGHT(FK11,2)),IF(RIGHT(FK11,1)="r",TIMEVALUE(LEFT(FK11,LEN(FK11)-1)&amp;":"&amp;IF(RIGHT(FK11,1)="r",30,0)),TIMEVALUE(FK11&amp;":"&amp;0)))</f>
        <v>0.39583333333333331</v>
      </c>
      <c r="FN11" s="94">
        <f t="shared" si="327"/>
        <v>0.70833333333333337</v>
      </c>
      <c r="FO11" s="94">
        <f t="shared" ref="FO11:FO12" si="328">FN11-FM11</f>
        <v>0.31250000000000006</v>
      </c>
      <c r="FP11" s="81">
        <f t="shared" ref="FP11:FP12" si="329">FO11*24</f>
        <v>7.5000000000000018</v>
      </c>
      <c r="FQ11" s="103"/>
      <c r="FR11" s="104"/>
      <c r="FS11" s="93">
        <f t="shared" ref="FS11" si="330">IFERROR(LEFT(FQ11,FIND("-",FQ11,1)-1),0)</f>
        <v>0</v>
      </c>
      <c r="FT11" s="93">
        <f t="shared" ref="FT11" si="331">IFERROR(RIGHT(FQ11,LEN(FQ11)-FIND("-",FQ11,1)),0)</f>
        <v>0</v>
      </c>
      <c r="FU11" s="94">
        <f t="shared" ref="FU11:FV12" si="332">IF(LEN(FS11)&gt;3,TIMEVALUE(LEFT(FS11,LEN(FS11)-3)&amp;":"&amp;RIGHT(FS11,2)),IF(RIGHT(FS11,1)="r",TIMEVALUE(LEFT(FS11,LEN(FS11)-1)&amp;":"&amp;IF(RIGHT(FS11,1)="r",30,0)),TIMEVALUE(FS11&amp;":"&amp;0)))</f>
        <v>0</v>
      </c>
      <c r="FV11" s="94">
        <f t="shared" si="332"/>
        <v>0</v>
      </c>
      <c r="FW11" s="94">
        <f t="shared" ref="FW11:FW12" si="333">FV11-FU11</f>
        <v>0</v>
      </c>
      <c r="FX11" s="81">
        <f t="shared" ref="FX11:FX12" si="334">FW11*24</f>
        <v>0</v>
      </c>
      <c r="FY11" s="61"/>
      <c r="FZ11" s="62"/>
      <c r="GA11" s="67">
        <f t="shared" ref="GA11" si="335">IFERROR(LEFT(FY11,FIND("-",FY11,1)-1),0)</f>
        <v>0</v>
      </c>
      <c r="GB11" s="67">
        <f t="shared" ref="GB11" si="336">IFERROR(RIGHT(FY11,LEN(FY11)-FIND("-",FY11,1)),0)</f>
        <v>0</v>
      </c>
      <c r="GC11" s="68">
        <f t="shared" ref="GC11:GD12" si="337">IF(LEN(GA11)&gt;3,TIMEVALUE(LEFT(GA11,LEN(GA11)-3)&amp;":"&amp;RIGHT(GA11,2)),IF(RIGHT(GA11,1)="r",TIMEVALUE(LEFT(GA11,LEN(GA11)-1)&amp;":"&amp;IF(RIGHT(GA11,1)="r",30,0)),TIMEVALUE(GA11&amp;":"&amp;0)))</f>
        <v>0</v>
      </c>
      <c r="GD11" s="68">
        <f t="shared" si="337"/>
        <v>0</v>
      </c>
      <c r="GE11" s="68">
        <f t="shared" ref="GE11:GE12" si="338">GD11-GC11</f>
        <v>0</v>
      </c>
      <c r="GF11" s="69">
        <f t="shared" ref="GF11" si="339">GE11*24</f>
        <v>0</v>
      </c>
      <c r="GG11" s="61"/>
      <c r="GH11" s="62"/>
      <c r="GI11" s="67">
        <f t="shared" ref="GI11" si="340">IFERROR(LEFT(GG11,FIND("-",GG11,1)-1),0)</f>
        <v>0</v>
      </c>
      <c r="GJ11" s="67">
        <f t="shared" ref="GJ11" si="341">IFERROR(RIGHT(GG11,LEN(GG11)-FIND("-",GG11,1)),0)</f>
        <v>0</v>
      </c>
      <c r="GK11" s="68">
        <f t="shared" ref="GK11:GL12" si="342">IF(LEN(GI11)&gt;3,TIMEVALUE(LEFT(GI11,LEN(GI11)-3)&amp;":"&amp;RIGHT(GI11,2)),IF(RIGHT(GI11,1)="r",TIMEVALUE(LEFT(GI11,LEN(GI11)-1)&amp;":"&amp;IF(RIGHT(GI11,1)="r",30,0)),TIMEVALUE(GI11&amp;":"&amp;0)))</f>
        <v>0</v>
      </c>
      <c r="GL11" s="68">
        <f t="shared" si="342"/>
        <v>0</v>
      </c>
      <c r="GM11" s="68">
        <f t="shared" ref="GM11:GM12" si="343">GL11-GK11</f>
        <v>0</v>
      </c>
      <c r="GN11" s="69">
        <f t="shared" ref="GN11" si="344">GM11*24</f>
        <v>0</v>
      </c>
      <c r="GO11" s="61" t="s">
        <v>190</v>
      </c>
      <c r="GP11" s="62"/>
      <c r="GQ11" s="67" t="str">
        <f t="shared" ref="GQ11" si="345">IFERROR(LEFT(GO11,FIND("-",GO11,1)-1),0)</f>
        <v>9</v>
      </c>
      <c r="GR11" s="67" t="str">
        <f t="shared" ref="GR11" si="346">IFERROR(RIGHT(GO11,LEN(GO11)-FIND("-",GO11,1)),0)</f>
        <v>17h15</v>
      </c>
      <c r="GS11" s="68">
        <f t="shared" ref="GS11:GT12" si="347">IF(LEN(GQ11)&gt;3,TIMEVALUE(LEFT(GQ11,LEN(GQ11)-3)&amp;":"&amp;RIGHT(GQ11,2)),IF(RIGHT(GQ11,1)="r",TIMEVALUE(LEFT(GQ11,LEN(GQ11)-1)&amp;":"&amp;IF(RIGHT(GQ11,1)="r",30,0)),TIMEVALUE(GQ11&amp;":"&amp;0)))</f>
        <v>0.375</v>
      </c>
      <c r="GT11" s="68">
        <f t="shared" si="347"/>
        <v>0.71875</v>
      </c>
      <c r="GU11" s="68">
        <f t="shared" ref="GU11:GU12" si="348">GT11-GS11</f>
        <v>0.34375</v>
      </c>
      <c r="GV11" s="69">
        <f t="shared" ref="GV11" si="349">GU11*24</f>
        <v>8.25</v>
      </c>
      <c r="GW11" s="61" t="s">
        <v>199</v>
      </c>
      <c r="GX11" s="62"/>
      <c r="GY11" s="93" t="str">
        <f t="shared" ref="GY11" si="350">IFERROR(LEFT(GW11,FIND("-",GW11,1)-1),0)</f>
        <v>9</v>
      </c>
      <c r="GZ11" s="93" t="str">
        <f t="shared" ref="GZ11" si="351">IFERROR(RIGHT(GW11,LEN(GW11)-FIND("-",GW11,1)),0)</f>
        <v>17</v>
      </c>
      <c r="HA11" s="94">
        <f t="shared" ref="HA11:HB12" si="352">IF(LEN(GY11)&gt;3,TIMEVALUE(LEFT(GY11,LEN(GY11)-3)&amp;":"&amp;RIGHT(GY11,2)),IF(RIGHT(GY11,1)="r",TIMEVALUE(LEFT(GY11,LEN(GY11)-1)&amp;":"&amp;IF(RIGHT(GY11,1)="r",30,0)),TIMEVALUE(GY11&amp;":"&amp;0)))</f>
        <v>0.375</v>
      </c>
      <c r="HB11" s="94">
        <f t="shared" si="352"/>
        <v>0.70833333333333337</v>
      </c>
      <c r="HC11" s="94">
        <f t="shared" ref="HC11:HC12" si="353">HB11-HA11</f>
        <v>0.33333333333333337</v>
      </c>
      <c r="HD11" s="81">
        <f t="shared" ref="HD11:HD12" si="354">HC11*24</f>
        <v>8</v>
      </c>
      <c r="HE11" s="61"/>
      <c r="HF11" s="62"/>
      <c r="HG11" s="93">
        <f t="shared" ref="HG11" si="355">IFERROR(LEFT(HE11,FIND("-",HE11,1)-1),0)</f>
        <v>0</v>
      </c>
      <c r="HH11" s="93">
        <f t="shared" ref="HH11" si="356">IFERROR(RIGHT(HE11,LEN(HE11)-FIND("-",HE11,1)),0)</f>
        <v>0</v>
      </c>
      <c r="HI11" s="94">
        <f t="shared" ref="HI11:HJ12" si="357">IF(LEN(HG11)&gt;3,TIMEVALUE(LEFT(HG11,LEN(HG11)-3)&amp;":"&amp;RIGHT(HG11,2)),IF(RIGHT(HG11,1)="r",TIMEVALUE(LEFT(HG11,LEN(HG11)-1)&amp;":"&amp;IF(RIGHT(HG11,1)="r",30,0)),TIMEVALUE(HG11&amp;":"&amp;0)))</f>
        <v>0</v>
      </c>
      <c r="HJ11" s="94">
        <f t="shared" si="357"/>
        <v>0</v>
      </c>
      <c r="HK11" s="94">
        <f t="shared" ref="HK11:HK12" si="358">HJ11-HI11</f>
        <v>0</v>
      </c>
      <c r="HL11" s="81">
        <f t="shared" ref="HL11:HL12" si="359">HK11*24</f>
        <v>0</v>
      </c>
      <c r="HM11" s="61" t="s">
        <v>189</v>
      </c>
      <c r="HN11" s="62"/>
      <c r="HO11" s="93" t="str">
        <f t="shared" ref="HO11" si="360">IFERROR(LEFT(HM11,FIND("-",HM11,1)-1),0)</f>
        <v>9r</v>
      </c>
      <c r="HP11" s="93" t="str">
        <f t="shared" ref="HP11" si="361">IFERROR(RIGHT(HM11,LEN(HM11)-FIND("-",HM11,1)),0)</f>
        <v>17h15</v>
      </c>
      <c r="HQ11" s="94">
        <f t="shared" ref="HQ11:HR12" si="362">IF(LEN(HO11)&gt;3,TIMEVALUE(LEFT(HO11,LEN(HO11)-3)&amp;":"&amp;RIGHT(HO11,2)),IF(RIGHT(HO11,1)="r",TIMEVALUE(LEFT(HO11,LEN(HO11)-1)&amp;":"&amp;IF(RIGHT(HO11,1)="r",30,0)),TIMEVALUE(HO11&amp;":"&amp;0)))</f>
        <v>0.39583333333333331</v>
      </c>
      <c r="HR11" s="94">
        <f t="shared" si="362"/>
        <v>0.71875</v>
      </c>
      <c r="HS11" s="94">
        <f t="shared" ref="HS11:HS12" si="363">HR11-HQ11</f>
        <v>0.32291666666666669</v>
      </c>
      <c r="HT11" s="81">
        <f t="shared" ref="HT11:HT12" si="364">HS11*24</f>
        <v>7.75</v>
      </c>
      <c r="HU11" s="61" t="s">
        <v>189</v>
      </c>
      <c r="HV11" s="62"/>
      <c r="HW11" s="93" t="str">
        <f t="shared" ref="HW11" si="365">IFERROR(LEFT(HU11,FIND("-",HU11,1)-1),0)</f>
        <v>9r</v>
      </c>
      <c r="HX11" s="93" t="str">
        <f t="shared" ref="HX11" si="366">IFERROR(RIGHT(HU11,LEN(HU11)-FIND("-",HU11,1)),0)</f>
        <v>17h15</v>
      </c>
      <c r="HY11" s="94">
        <f t="shared" ref="HY11:HZ12" si="367">IF(LEN(HW11)&gt;3,TIMEVALUE(LEFT(HW11,LEN(HW11)-3)&amp;":"&amp;RIGHT(HW11,2)),IF(RIGHT(HW11,1)="r",TIMEVALUE(LEFT(HW11,LEN(HW11)-1)&amp;":"&amp;IF(RIGHT(HW11,1)="r",30,0)),TIMEVALUE(HW11&amp;":"&amp;0)))</f>
        <v>0.39583333333333331</v>
      </c>
      <c r="HZ11" s="94">
        <f t="shared" si="367"/>
        <v>0.71875</v>
      </c>
      <c r="IA11" s="94">
        <f t="shared" ref="IA11:IA12" si="368">HZ11-HY11</f>
        <v>0.32291666666666669</v>
      </c>
      <c r="IB11" s="81">
        <f t="shared" ref="IB11:IB12" si="369">IA11*24</f>
        <v>7.75</v>
      </c>
      <c r="IC11" s="103"/>
      <c r="ID11" s="104"/>
      <c r="IE11" s="67">
        <f t="shared" ref="IE11" si="370">IFERROR(LEFT(IC11,FIND("-",IC11,1)-1),0)</f>
        <v>0</v>
      </c>
      <c r="IF11" s="67">
        <f t="shared" ref="IF11" si="371">IFERROR(RIGHT(IC11,LEN(IC11)-FIND("-",IC11,1)),0)</f>
        <v>0</v>
      </c>
      <c r="IG11" s="68">
        <f t="shared" ref="IG11:IH12" si="372">IF(LEN(IE11)&gt;3,TIMEVALUE(LEFT(IE11,LEN(IE11)-3)&amp;":"&amp;RIGHT(IE11,2)),IF(RIGHT(IE11,1)="r",TIMEVALUE(LEFT(IE11,LEN(IE11)-1)&amp;":"&amp;IF(RIGHT(IE11,1)="r",30,0)),TIMEVALUE(IE11&amp;":"&amp;0)))</f>
        <v>0</v>
      </c>
      <c r="IH11" s="68">
        <f t="shared" si="372"/>
        <v>0</v>
      </c>
      <c r="II11" s="68">
        <f t="shared" ref="II11:II12" si="373">IH11-IG11</f>
        <v>0</v>
      </c>
      <c r="IJ11" s="69">
        <f t="shared" ref="IJ11" si="374">II11*24</f>
        <v>0</v>
      </c>
    </row>
    <row r="12" spans="1:244" s="76" customFormat="1" ht="19.5" thickBot="1">
      <c r="A12" s="133"/>
      <c r="B12" s="135"/>
      <c r="C12" s="137"/>
      <c r="D12" s="139"/>
      <c r="E12" s="77"/>
      <c r="F12" s="78" t="s">
        <v>195</v>
      </c>
      <c r="G12" s="97" t="str">
        <f>IFERROR(LEFT(F12,FIND("-",F12,1)-1),0)</f>
        <v>15</v>
      </c>
      <c r="H12" s="97" t="str">
        <f>IFERROR(RIGHT(F12,LEN(F12)-FIND("-",F12,1)),0)</f>
        <v>22</v>
      </c>
      <c r="I12" s="98">
        <f t="shared" si="227"/>
        <v>0.625</v>
      </c>
      <c r="J12" s="98">
        <f t="shared" si="227"/>
        <v>0.91666666666666663</v>
      </c>
      <c r="K12" s="98">
        <f t="shared" si="228"/>
        <v>0.29166666666666663</v>
      </c>
      <c r="L12" s="81">
        <f t="shared" si="229"/>
        <v>6.9999999999999991</v>
      </c>
      <c r="M12" s="77"/>
      <c r="N12" s="78" t="s">
        <v>194</v>
      </c>
      <c r="O12" s="84" t="str">
        <f>IFERROR(LEFT(N12,FIND("-",N12,1)-1),0)</f>
        <v>17</v>
      </c>
      <c r="P12" s="84" t="str">
        <f>IFERROR(RIGHT(N12,LEN(N12)-FIND("-",N12,1)),0)</f>
        <v>22</v>
      </c>
      <c r="Q12" s="85">
        <f t="shared" si="232"/>
        <v>0.70833333333333337</v>
      </c>
      <c r="R12" s="85">
        <f t="shared" si="232"/>
        <v>0.91666666666666663</v>
      </c>
      <c r="S12" s="85">
        <f t="shared" si="233"/>
        <v>0.20833333333333326</v>
      </c>
      <c r="T12" s="69">
        <f>S12*24</f>
        <v>4.9999999999999982</v>
      </c>
      <c r="U12" s="77"/>
      <c r="V12" s="78" t="s">
        <v>194</v>
      </c>
      <c r="W12" s="84" t="str">
        <f>IFERROR(LEFT(V12,FIND("-",V12,1)-1),0)</f>
        <v>17</v>
      </c>
      <c r="X12" s="84" t="str">
        <f>IFERROR(RIGHT(V12,LEN(V12)-FIND("-",V12,1)),0)</f>
        <v>22</v>
      </c>
      <c r="Y12" s="85">
        <f t="shared" si="237"/>
        <v>0.70833333333333337</v>
      </c>
      <c r="Z12" s="85">
        <f t="shared" si="237"/>
        <v>0.91666666666666663</v>
      </c>
      <c r="AA12" s="85">
        <f t="shared" si="238"/>
        <v>0.20833333333333326</v>
      </c>
      <c r="AB12" s="69">
        <f>AA12*24</f>
        <v>4.9999999999999982</v>
      </c>
      <c r="AC12" s="77"/>
      <c r="AD12" s="78" t="s">
        <v>194</v>
      </c>
      <c r="AE12" s="84" t="str">
        <f>IFERROR(LEFT(AD12,FIND("-",AD12,1)-1),0)</f>
        <v>17</v>
      </c>
      <c r="AF12" s="84" t="str">
        <f>IFERROR(RIGHT(AD12,LEN(AD12)-FIND("-",AD12,1)),0)</f>
        <v>22</v>
      </c>
      <c r="AG12" s="85">
        <f t="shared" si="242"/>
        <v>0.70833333333333337</v>
      </c>
      <c r="AH12" s="85">
        <f t="shared" si="242"/>
        <v>0.91666666666666663</v>
      </c>
      <c r="AI12" s="85">
        <f t="shared" si="243"/>
        <v>0.20833333333333326</v>
      </c>
      <c r="AJ12" s="69">
        <f>AI12*24</f>
        <v>4.9999999999999982</v>
      </c>
      <c r="AK12" s="77"/>
      <c r="AL12" s="78"/>
      <c r="AM12" s="97">
        <f>IFERROR(LEFT(AL12,FIND("-",AL12,1)-1),0)</f>
        <v>0</v>
      </c>
      <c r="AN12" s="97">
        <f>IFERROR(RIGHT(AL12,LEN(AL12)-FIND("-",AL12,1)),0)</f>
        <v>0</v>
      </c>
      <c r="AO12" s="98">
        <f t="shared" si="247"/>
        <v>0</v>
      </c>
      <c r="AP12" s="98">
        <f t="shared" si="247"/>
        <v>0</v>
      </c>
      <c r="AQ12" s="98">
        <f t="shared" si="248"/>
        <v>0</v>
      </c>
      <c r="AR12" s="81">
        <f t="shared" si="249"/>
        <v>0</v>
      </c>
      <c r="AS12" s="77"/>
      <c r="AT12" s="78" t="s">
        <v>194</v>
      </c>
      <c r="AU12" s="97" t="str">
        <f>IFERROR(LEFT(AT12,FIND("-",AT12,1)-1),0)</f>
        <v>17</v>
      </c>
      <c r="AV12" s="97" t="str">
        <f>IFERROR(RIGHT(AT12,LEN(AT12)-FIND("-",AT12,1)),0)</f>
        <v>22</v>
      </c>
      <c r="AW12" s="98">
        <f t="shared" si="252"/>
        <v>0.70833333333333337</v>
      </c>
      <c r="AX12" s="98">
        <f t="shared" si="252"/>
        <v>0.91666666666666663</v>
      </c>
      <c r="AY12" s="98">
        <f t="shared" si="253"/>
        <v>0.20833333333333326</v>
      </c>
      <c r="AZ12" s="81">
        <f t="shared" si="254"/>
        <v>4.9999999999999982</v>
      </c>
      <c r="BA12" s="101"/>
      <c r="BB12" s="92"/>
      <c r="BC12" s="97">
        <f>IFERROR(LEFT(BB12,FIND("-",BB12,1)-1),0)</f>
        <v>0</v>
      </c>
      <c r="BD12" s="97">
        <f>IFERROR(RIGHT(BB12,LEN(BB12)-FIND("-",BB12,1)),0)</f>
        <v>0</v>
      </c>
      <c r="BE12" s="98">
        <f t="shared" si="257"/>
        <v>0</v>
      </c>
      <c r="BF12" s="98">
        <f t="shared" si="257"/>
        <v>0</v>
      </c>
      <c r="BG12" s="98">
        <f t="shared" si="258"/>
        <v>0</v>
      </c>
      <c r="BH12" s="81">
        <f t="shared" si="259"/>
        <v>0</v>
      </c>
      <c r="BI12" s="77"/>
      <c r="BJ12" s="78" t="s">
        <v>194</v>
      </c>
      <c r="BK12" s="97" t="str">
        <f>IFERROR(LEFT(BJ12,FIND("-",BJ12,1)-1),0)</f>
        <v>17</v>
      </c>
      <c r="BL12" s="97" t="str">
        <f>IFERROR(RIGHT(BJ12,LEN(BJ12)-FIND("-",BJ12,1)),0)</f>
        <v>22</v>
      </c>
      <c r="BM12" s="98">
        <f t="shared" si="262"/>
        <v>0.70833333333333337</v>
      </c>
      <c r="BN12" s="98">
        <f t="shared" si="262"/>
        <v>0.91666666666666663</v>
      </c>
      <c r="BO12" s="98">
        <f t="shared" si="263"/>
        <v>0.20833333333333326</v>
      </c>
      <c r="BP12" s="81">
        <f t="shared" si="264"/>
        <v>4.9999999999999982</v>
      </c>
      <c r="BQ12" s="77"/>
      <c r="BR12" s="78" t="s">
        <v>194</v>
      </c>
      <c r="BS12" s="84" t="str">
        <f>IFERROR(LEFT(BR12,FIND("-",BR12,1)-1),0)</f>
        <v>17</v>
      </c>
      <c r="BT12" s="84" t="str">
        <f>IFERROR(RIGHT(BR12,LEN(BR12)-FIND("-",BR12,1)),0)</f>
        <v>22</v>
      </c>
      <c r="BU12" s="85">
        <f t="shared" si="267"/>
        <v>0.70833333333333337</v>
      </c>
      <c r="BV12" s="85">
        <f t="shared" si="267"/>
        <v>0.91666666666666663</v>
      </c>
      <c r="BW12" s="85">
        <f t="shared" si="268"/>
        <v>0.20833333333333326</v>
      </c>
      <c r="BX12" s="69">
        <f>BW12*24</f>
        <v>4.9999999999999982</v>
      </c>
      <c r="BY12" s="77"/>
      <c r="BZ12" s="78" t="s">
        <v>194</v>
      </c>
      <c r="CA12" s="84" t="str">
        <f>IFERROR(LEFT(BZ12,FIND("-",BZ12,1)-1),0)</f>
        <v>17</v>
      </c>
      <c r="CB12" s="84" t="str">
        <f>IFERROR(RIGHT(BZ12,LEN(BZ12)-FIND("-",BZ12,1)),0)</f>
        <v>22</v>
      </c>
      <c r="CC12" s="85">
        <f t="shared" si="272"/>
        <v>0.70833333333333337</v>
      </c>
      <c r="CD12" s="85">
        <f t="shared" si="272"/>
        <v>0.91666666666666663</v>
      </c>
      <c r="CE12" s="85">
        <f t="shared" si="273"/>
        <v>0.20833333333333326</v>
      </c>
      <c r="CF12" s="69">
        <f>CE12*24</f>
        <v>4.9999999999999982</v>
      </c>
      <c r="CG12" s="77"/>
      <c r="CH12" s="78"/>
      <c r="CI12" s="84">
        <f>IFERROR(LEFT(CH12,FIND("-",CH12,1)-1),0)</f>
        <v>0</v>
      </c>
      <c r="CJ12" s="84">
        <f>IFERROR(RIGHT(CH12,LEN(CH12)-FIND("-",CH12,1)),0)</f>
        <v>0</v>
      </c>
      <c r="CK12" s="85">
        <f t="shared" si="277"/>
        <v>0</v>
      </c>
      <c r="CL12" s="85">
        <f t="shared" si="277"/>
        <v>0</v>
      </c>
      <c r="CM12" s="85">
        <f t="shared" si="278"/>
        <v>0</v>
      </c>
      <c r="CN12" s="69">
        <f>CM12*24</f>
        <v>0</v>
      </c>
      <c r="CO12" s="77"/>
      <c r="CP12" s="78" t="s">
        <v>197</v>
      </c>
      <c r="CQ12" s="97" t="str">
        <f>IFERROR(LEFT(CP12,FIND("-",CP12,1)-1),0)</f>
        <v>13r</v>
      </c>
      <c r="CR12" s="97" t="str">
        <f>IFERROR(RIGHT(CP12,LEN(CP12)-FIND("-",CP12,1)),0)</f>
        <v>22</v>
      </c>
      <c r="CS12" s="98">
        <f t="shared" si="282"/>
        <v>0.5625</v>
      </c>
      <c r="CT12" s="98">
        <f t="shared" si="282"/>
        <v>0.91666666666666663</v>
      </c>
      <c r="CU12" s="98">
        <f t="shared" si="283"/>
        <v>0.35416666666666663</v>
      </c>
      <c r="CV12" s="81">
        <f t="shared" si="284"/>
        <v>8.5</v>
      </c>
      <c r="CW12" s="77"/>
      <c r="CX12" s="78"/>
      <c r="CY12" s="97">
        <f>IFERROR(LEFT(CX12,FIND("-",CX12,1)-1),0)</f>
        <v>0</v>
      </c>
      <c r="CZ12" s="97">
        <f>IFERROR(RIGHT(CX12,LEN(CX12)-FIND("-",CX12,1)),0)</f>
        <v>0</v>
      </c>
      <c r="DA12" s="98">
        <f t="shared" si="287"/>
        <v>0</v>
      </c>
      <c r="DB12" s="98">
        <f t="shared" si="287"/>
        <v>0</v>
      </c>
      <c r="DC12" s="98">
        <f t="shared" si="288"/>
        <v>0</v>
      </c>
      <c r="DD12" s="81">
        <f t="shared" si="289"/>
        <v>0</v>
      </c>
      <c r="DE12" s="101"/>
      <c r="DF12" s="92"/>
      <c r="DG12" s="97">
        <f>IFERROR(LEFT(DF12,FIND("-",DF12,1)-1),0)</f>
        <v>0</v>
      </c>
      <c r="DH12" s="97">
        <f>IFERROR(RIGHT(DF12,LEN(DF12)-FIND("-",DF12,1)),0)</f>
        <v>0</v>
      </c>
      <c r="DI12" s="98">
        <f t="shared" si="292"/>
        <v>0</v>
      </c>
      <c r="DJ12" s="98">
        <f t="shared" si="292"/>
        <v>0</v>
      </c>
      <c r="DK12" s="98">
        <f t="shared" si="293"/>
        <v>0</v>
      </c>
      <c r="DL12" s="81">
        <f t="shared" si="294"/>
        <v>0</v>
      </c>
      <c r="DM12" s="77"/>
      <c r="DN12" s="78" t="s">
        <v>194</v>
      </c>
      <c r="DO12" s="97" t="str">
        <f>IFERROR(LEFT(DN12,FIND("-",DN12,1)-1),0)</f>
        <v>17</v>
      </c>
      <c r="DP12" s="97" t="str">
        <f>IFERROR(RIGHT(DN12,LEN(DN12)-FIND("-",DN12,1)),0)</f>
        <v>22</v>
      </c>
      <c r="DQ12" s="98">
        <f t="shared" si="297"/>
        <v>0.70833333333333337</v>
      </c>
      <c r="DR12" s="98">
        <f t="shared" si="297"/>
        <v>0.91666666666666663</v>
      </c>
      <c r="DS12" s="98">
        <f t="shared" si="298"/>
        <v>0.20833333333333326</v>
      </c>
      <c r="DT12" s="81">
        <f t="shared" si="299"/>
        <v>4.9999999999999982</v>
      </c>
      <c r="DU12" s="77"/>
      <c r="DV12" s="78"/>
      <c r="DW12" s="84">
        <f>IFERROR(LEFT(DV12,FIND("-",DV12,1)-1),0)</f>
        <v>0</v>
      </c>
      <c r="DX12" s="84">
        <f>IFERROR(RIGHT(DV12,LEN(DV12)-FIND("-",DV12,1)),0)</f>
        <v>0</v>
      </c>
      <c r="DY12" s="85">
        <f t="shared" si="302"/>
        <v>0</v>
      </c>
      <c r="DZ12" s="85">
        <f t="shared" si="302"/>
        <v>0</v>
      </c>
      <c r="EA12" s="85">
        <f t="shared" si="303"/>
        <v>0</v>
      </c>
      <c r="EB12" s="69">
        <f>EA12*24</f>
        <v>0</v>
      </c>
      <c r="EC12" s="77"/>
      <c r="ED12" s="78" t="s">
        <v>201</v>
      </c>
      <c r="EE12" s="84" t="str">
        <f>IFERROR(LEFT(ED12,FIND("-",ED12,1)-1),0)</f>
        <v>17</v>
      </c>
      <c r="EF12" s="84" t="str">
        <f>IFERROR(RIGHT(ED12,LEN(ED12)-FIND("-",ED12,1)),0)</f>
        <v>21</v>
      </c>
      <c r="EG12" s="85">
        <f t="shared" si="307"/>
        <v>0.70833333333333337</v>
      </c>
      <c r="EH12" s="85">
        <f t="shared" si="307"/>
        <v>0.875</v>
      </c>
      <c r="EI12" s="85">
        <f t="shared" si="308"/>
        <v>0.16666666666666663</v>
      </c>
      <c r="EJ12" s="69">
        <f>EI12*24</f>
        <v>3.9999999999999991</v>
      </c>
      <c r="EK12" s="77"/>
      <c r="EL12" s="78" t="s">
        <v>194</v>
      </c>
      <c r="EM12" s="84" t="str">
        <f>IFERROR(LEFT(EL12,FIND("-",EL12,1)-1),0)</f>
        <v>17</v>
      </c>
      <c r="EN12" s="84" t="str">
        <f>IFERROR(RIGHT(EL12,LEN(EL12)-FIND("-",EL12,1)),0)</f>
        <v>22</v>
      </c>
      <c r="EO12" s="85">
        <f t="shared" si="312"/>
        <v>0.70833333333333337</v>
      </c>
      <c r="EP12" s="85">
        <f t="shared" si="312"/>
        <v>0.91666666666666663</v>
      </c>
      <c r="EQ12" s="85">
        <f t="shared" si="313"/>
        <v>0.20833333333333326</v>
      </c>
      <c r="ER12" s="69">
        <f>EQ12*24</f>
        <v>4.9999999999999982</v>
      </c>
      <c r="ES12" s="77"/>
      <c r="ET12" s="78"/>
      <c r="EU12" s="97">
        <f>IFERROR(LEFT(ET12,FIND("-",ET12,1)-1),0)</f>
        <v>0</v>
      </c>
      <c r="EV12" s="97">
        <f>IFERROR(RIGHT(ET12,LEN(ET12)-FIND("-",ET12,1)),0)</f>
        <v>0</v>
      </c>
      <c r="EW12" s="98">
        <f t="shared" si="317"/>
        <v>0</v>
      </c>
      <c r="EX12" s="98">
        <f t="shared" si="317"/>
        <v>0</v>
      </c>
      <c r="EY12" s="98">
        <f t="shared" si="318"/>
        <v>0</v>
      </c>
      <c r="EZ12" s="81">
        <f t="shared" si="319"/>
        <v>0</v>
      </c>
      <c r="FA12" s="77"/>
      <c r="FB12" s="78" t="s">
        <v>194</v>
      </c>
      <c r="FC12" s="97" t="str">
        <f>IFERROR(LEFT(FB12,FIND("-",FB12,1)-1),0)</f>
        <v>17</v>
      </c>
      <c r="FD12" s="97" t="str">
        <f>IFERROR(RIGHT(FB12,LEN(FB12)-FIND("-",FB12,1)),0)</f>
        <v>22</v>
      </c>
      <c r="FE12" s="98">
        <f t="shared" si="322"/>
        <v>0.70833333333333337</v>
      </c>
      <c r="FF12" s="98">
        <f t="shared" si="322"/>
        <v>0.91666666666666663</v>
      </c>
      <c r="FG12" s="98">
        <f t="shared" si="323"/>
        <v>0.20833333333333326</v>
      </c>
      <c r="FH12" s="81">
        <f t="shared" si="324"/>
        <v>4.9999999999999982</v>
      </c>
      <c r="FI12" s="77"/>
      <c r="FJ12" s="78" t="s">
        <v>194</v>
      </c>
      <c r="FK12" s="97" t="str">
        <f>IFERROR(LEFT(FJ12,FIND("-",FJ12,1)-1),0)</f>
        <v>17</v>
      </c>
      <c r="FL12" s="97" t="str">
        <f>IFERROR(RIGHT(FJ12,LEN(FJ12)-FIND("-",FJ12,1)),0)</f>
        <v>22</v>
      </c>
      <c r="FM12" s="98">
        <f t="shared" si="327"/>
        <v>0.70833333333333337</v>
      </c>
      <c r="FN12" s="98">
        <f t="shared" si="327"/>
        <v>0.91666666666666663</v>
      </c>
      <c r="FO12" s="98">
        <f t="shared" si="328"/>
        <v>0.20833333333333326</v>
      </c>
      <c r="FP12" s="81">
        <f t="shared" si="329"/>
        <v>4.9999999999999982</v>
      </c>
      <c r="FQ12" s="105"/>
      <c r="FR12" s="106"/>
      <c r="FS12" s="97">
        <f>IFERROR(LEFT(FR12,FIND("-",FR12,1)-1),0)</f>
        <v>0</v>
      </c>
      <c r="FT12" s="97">
        <f>IFERROR(RIGHT(FR12,LEN(FR12)-FIND("-",FR12,1)),0)</f>
        <v>0</v>
      </c>
      <c r="FU12" s="98">
        <f t="shared" si="332"/>
        <v>0</v>
      </c>
      <c r="FV12" s="98">
        <f t="shared" si="332"/>
        <v>0</v>
      </c>
      <c r="FW12" s="98">
        <f t="shared" si="333"/>
        <v>0</v>
      </c>
      <c r="FX12" s="81">
        <f t="shared" si="334"/>
        <v>0</v>
      </c>
      <c r="FY12" s="77"/>
      <c r="FZ12" s="78" t="s">
        <v>194</v>
      </c>
      <c r="GA12" s="84" t="str">
        <f>IFERROR(LEFT(FZ12,FIND("-",FZ12,1)-1),0)</f>
        <v>17</v>
      </c>
      <c r="GB12" s="84" t="str">
        <f>IFERROR(RIGHT(FZ12,LEN(FZ12)-FIND("-",FZ12,1)),0)</f>
        <v>22</v>
      </c>
      <c r="GC12" s="85">
        <f t="shared" si="337"/>
        <v>0.70833333333333337</v>
      </c>
      <c r="GD12" s="85">
        <f t="shared" si="337"/>
        <v>0.91666666666666663</v>
      </c>
      <c r="GE12" s="85">
        <f t="shared" si="338"/>
        <v>0.20833333333333326</v>
      </c>
      <c r="GF12" s="69">
        <f>GE12*24</f>
        <v>4.9999999999999982</v>
      </c>
      <c r="GG12" s="77"/>
      <c r="GH12" s="78" t="s">
        <v>194</v>
      </c>
      <c r="GI12" s="84" t="str">
        <f>IFERROR(LEFT(GH12,FIND("-",GH12,1)-1),0)</f>
        <v>17</v>
      </c>
      <c r="GJ12" s="84" t="str">
        <f>IFERROR(RIGHT(GH12,LEN(GH12)-FIND("-",GH12,1)),0)</f>
        <v>22</v>
      </c>
      <c r="GK12" s="85">
        <f t="shared" si="342"/>
        <v>0.70833333333333337</v>
      </c>
      <c r="GL12" s="85">
        <f t="shared" si="342"/>
        <v>0.91666666666666663</v>
      </c>
      <c r="GM12" s="85">
        <f t="shared" si="343"/>
        <v>0.20833333333333326</v>
      </c>
      <c r="GN12" s="69">
        <f>GM12*24</f>
        <v>4.9999999999999982</v>
      </c>
      <c r="GO12" s="77"/>
      <c r="GP12" s="78"/>
      <c r="GQ12" s="84">
        <f>IFERROR(LEFT(GP12,FIND("-",GP12,1)-1),0)</f>
        <v>0</v>
      </c>
      <c r="GR12" s="84">
        <f>IFERROR(RIGHT(GP12,LEN(GP12)-FIND("-",GP12,1)),0)</f>
        <v>0</v>
      </c>
      <c r="GS12" s="85">
        <f t="shared" si="347"/>
        <v>0</v>
      </c>
      <c r="GT12" s="85">
        <f t="shared" si="347"/>
        <v>0</v>
      </c>
      <c r="GU12" s="85">
        <f t="shared" si="348"/>
        <v>0</v>
      </c>
      <c r="GV12" s="69">
        <f>GU12*24</f>
        <v>0</v>
      </c>
      <c r="GW12" s="77"/>
      <c r="GX12" s="78" t="s">
        <v>194</v>
      </c>
      <c r="GY12" s="97" t="str">
        <f>IFERROR(LEFT(GX12,FIND("-",GX12,1)-1),0)</f>
        <v>17</v>
      </c>
      <c r="GZ12" s="97" t="str">
        <f>IFERROR(RIGHT(GX12,LEN(GX12)-FIND("-",GX12,1)),0)</f>
        <v>22</v>
      </c>
      <c r="HA12" s="98">
        <f t="shared" si="352"/>
        <v>0.70833333333333337</v>
      </c>
      <c r="HB12" s="98">
        <f t="shared" si="352"/>
        <v>0.91666666666666663</v>
      </c>
      <c r="HC12" s="98">
        <f t="shared" si="353"/>
        <v>0.20833333333333326</v>
      </c>
      <c r="HD12" s="81">
        <f t="shared" si="354"/>
        <v>4.9999999999999982</v>
      </c>
      <c r="HE12" s="77"/>
      <c r="HF12" s="78" t="s">
        <v>194</v>
      </c>
      <c r="HG12" s="97" t="str">
        <f>IFERROR(LEFT(HF12,FIND("-",HF12,1)-1),0)</f>
        <v>17</v>
      </c>
      <c r="HH12" s="97" t="str">
        <f>IFERROR(RIGHT(HF12,LEN(HF12)-FIND("-",HF12,1)),0)</f>
        <v>22</v>
      </c>
      <c r="HI12" s="98">
        <f t="shared" si="357"/>
        <v>0.70833333333333337</v>
      </c>
      <c r="HJ12" s="98">
        <f t="shared" si="357"/>
        <v>0.91666666666666663</v>
      </c>
      <c r="HK12" s="98">
        <f t="shared" si="358"/>
        <v>0.20833333333333326</v>
      </c>
      <c r="HL12" s="81">
        <f t="shared" si="359"/>
        <v>4.9999999999999982</v>
      </c>
      <c r="HM12" s="77"/>
      <c r="HN12" s="78"/>
      <c r="HO12" s="97">
        <f>IFERROR(LEFT(HN12,FIND("-",HN12,1)-1),0)</f>
        <v>0</v>
      </c>
      <c r="HP12" s="97">
        <f>IFERROR(RIGHT(HN12,LEN(HN12)-FIND("-",HN12,1)),0)</f>
        <v>0</v>
      </c>
      <c r="HQ12" s="98">
        <f t="shared" si="362"/>
        <v>0</v>
      </c>
      <c r="HR12" s="98">
        <f t="shared" si="362"/>
        <v>0</v>
      </c>
      <c r="HS12" s="98">
        <f t="shared" si="363"/>
        <v>0</v>
      </c>
      <c r="HT12" s="81">
        <f t="shared" si="364"/>
        <v>0</v>
      </c>
      <c r="HU12" s="77"/>
      <c r="HV12" s="78"/>
      <c r="HW12" s="97">
        <f>IFERROR(LEFT(HV12,FIND("-",HV12,1)-1),0)</f>
        <v>0</v>
      </c>
      <c r="HX12" s="97">
        <f>IFERROR(RIGHT(HV12,LEN(HV12)-FIND("-",HV12,1)),0)</f>
        <v>0</v>
      </c>
      <c r="HY12" s="98">
        <f t="shared" si="367"/>
        <v>0</v>
      </c>
      <c r="HZ12" s="98">
        <f t="shared" si="367"/>
        <v>0</v>
      </c>
      <c r="IA12" s="98">
        <f t="shared" si="368"/>
        <v>0</v>
      </c>
      <c r="IB12" s="81">
        <f t="shared" si="369"/>
        <v>0</v>
      </c>
      <c r="IC12" s="105"/>
      <c r="ID12" s="106"/>
      <c r="IE12" s="84">
        <f>IFERROR(LEFT(ID12,FIND("-",ID12,1)-1),0)</f>
        <v>0</v>
      </c>
      <c r="IF12" s="84">
        <f>IFERROR(RIGHT(ID12,LEN(ID12)-FIND("-",ID12,1)),0)</f>
        <v>0</v>
      </c>
      <c r="IG12" s="85">
        <f t="shared" si="372"/>
        <v>0</v>
      </c>
      <c r="IH12" s="85">
        <f t="shared" si="372"/>
        <v>0</v>
      </c>
      <c r="II12" s="85">
        <f t="shared" si="373"/>
        <v>0</v>
      </c>
      <c r="IJ12" s="69">
        <f>II12*24</f>
        <v>0</v>
      </c>
    </row>
    <row r="13" spans="1:244" s="143" customFormat="1" ht="19.5" thickBot="1">
      <c r="A13" s="141" t="s">
        <v>202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</row>
    <row r="14" spans="1:244" s="52" customFormat="1" ht="38.25" thickBot="1">
      <c r="A14" s="132">
        <v>4</v>
      </c>
      <c r="B14" s="134" t="s">
        <v>203</v>
      </c>
      <c r="C14" s="136" t="s">
        <v>108</v>
      </c>
      <c r="D14" s="138"/>
      <c r="E14" s="61"/>
      <c r="F14" s="62"/>
      <c r="G14" s="93">
        <f t="shared" ref="G14" si="375">IFERROR(LEFT(E14,FIND("-",E14,1)-1),0)</f>
        <v>0</v>
      </c>
      <c r="H14" s="93">
        <f t="shared" ref="H14" si="376">IFERROR(RIGHT(E14,LEN(E14)-FIND("-",E14,1)),0)</f>
        <v>0</v>
      </c>
      <c r="I14" s="94">
        <f t="shared" ref="I14:J15" si="377">IF(LEN(G14)&gt;3,TIMEVALUE(LEFT(G14,LEN(G14)-3)&amp;":"&amp;RIGHT(G14,2)),IF(RIGHT(G14,1)="r",TIMEVALUE(LEFT(G14,LEN(G14)-1)&amp;":"&amp;IF(RIGHT(G14,1)="r",30,0)),TIMEVALUE(G14&amp;":"&amp;0)))</f>
        <v>0</v>
      </c>
      <c r="J14" s="94">
        <f t="shared" si="377"/>
        <v>0</v>
      </c>
      <c r="K14" s="94">
        <f t="shared" ref="K14:K15" si="378">J14-I14</f>
        <v>0</v>
      </c>
      <c r="L14" s="81">
        <f t="shared" ref="L14" si="379">K14*24</f>
        <v>0</v>
      </c>
      <c r="M14" s="61" t="s">
        <v>192</v>
      </c>
      <c r="N14" s="62"/>
      <c r="O14" s="93" t="str">
        <f t="shared" ref="O14" si="380">IFERROR(LEFT(M14,FIND("-",M14,1)-1),0)</f>
        <v>9r</v>
      </c>
      <c r="P14" s="93" t="str">
        <f t="shared" ref="P14" si="381">IFERROR(RIGHT(M14,LEN(M14)-FIND("-",M14,1)),0)</f>
        <v>17</v>
      </c>
      <c r="Q14" s="94">
        <f t="shared" ref="Q14:R15" si="382">IF(LEN(O14)&gt;3,TIMEVALUE(LEFT(O14,LEN(O14)-3)&amp;":"&amp;RIGHT(O14,2)),IF(RIGHT(O14,1)="r",TIMEVALUE(LEFT(O14,LEN(O14)-1)&amp;":"&amp;IF(RIGHT(O14,1)="r",30,0)),TIMEVALUE(O14&amp;":"&amp;0)))</f>
        <v>0.39583333333333331</v>
      </c>
      <c r="R14" s="94">
        <f t="shared" si="382"/>
        <v>0.70833333333333337</v>
      </c>
      <c r="S14" s="94">
        <f t="shared" ref="S14:S15" si="383">R14-Q14</f>
        <v>0.31250000000000006</v>
      </c>
      <c r="T14" s="81">
        <f t="shared" ref="T14:T15" si="384">S14*24</f>
        <v>7.5000000000000018</v>
      </c>
      <c r="U14" s="61" t="s">
        <v>199</v>
      </c>
      <c r="V14" s="62"/>
      <c r="W14" s="67" t="str">
        <f t="shared" ref="W14" si="385">IFERROR(LEFT(U14,FIND("-",U14,1)-1),0)</f>
        <v>9</v>
      </c>
      <c r="X14" s="67" t="str">
        <f t="shared" ref="X14" si="386">IFERROR(RIGHT(U14,LEN(U14)-FIND("-",U14,1)),0)</f>
        <v>17</v>
      </c>
      <c r="Y14" s="68">
        <f t="shared" ref="Y14:Z15" si="387">IF(LEN(W14)&gt;3,TIMEVALUE(LEFT(W14,LEN(W14)-3)&amp;":"&amp;RIGHT(W14,2)),IF(RIGHT(W14,1)="r",TIMEVALUE(LEFT(W14,LEN(W14)-1)&amp;":"&amp;IF(RIGHT(W14,1)="r",30,0)),TIMEVALUE(W14&amp;":"&amp;0)))</f>
        <v>0.375</v>
      </c>
      <c r="Z14" s="68">
        <f t="shared" si="387"/>
        <v>0.70833333333333337</v>
      </c>
      <c r="AA14" s="68">
        <f t="shared" ref="AA14:AA15" si="388">Z14-Y14</f>
        <v>0.33333333333333337</v>
      </c>
      <c r="AB14" s="69">
        <f t="shared" ref="AB14" si="389">AA14*24</f>
        <v>8</v>
      </c>
      <c r="AC14" s="61" t="s">
        <v>199</v>
      </c>
      <c r="AD14" s="62"/>
      <c r="AE14" s="67" t="str">
        <f t="shared" ref="AE14" si="390">IFERROR(LEFT(AC14,FIND("-",AC14,1)-1),0)</f>
        <v>9</v>
      </c>
      <c r="AF14" s="67" t="str">
        <f t="shared" ref="AF14" si="391">IFERROR(RIGHT(AC14,LEN(AC14)-FIND("-",AC14,1)),0)</f>
        <v>17</v>
      </c>
      <c r="AG14" s="68">
        <f t="shared" ref="AG14:AH15" si="392">IF(LEN(AE14)&gt;3,TIMEVALUE(LEFT(AE14,LEN(AE14)-3)&amp;":"&amp;RIGHT(AE14,2)),IF(RIGHT(AE14,1)="r",TIMEVALUE(LEFT(AE14,LEN(AE14)-1)&amp;":"&amp;IF(RIGHT(AE14,1)="r",30,0)),TIMEVALUE(AE14&amp;":"&amp;0)))</f>
        <v>0.375</v>
      </c>
      <c r="AH14" s="68">
        <f t="shared" si="392"/>
        <v>0.70833333333333337</v>
      </c>
      <c r="AI14" s="68">
        <f t="shared" ref="AI14:AI15" si="393">AH14-AG14</f>
        <v>0.33333333333333337</v>
      </c>
      <c r="AJ14" s="69">
        <f t="shared" ref="AJ14" si="394">AI14*24</f>
        <v>8</v>
      </c>
      <c r="AK14" s="61" t="s">
        <v>200</v>
      </c>
      <c r="AL14" s="62"/>
      <c r="AM14" s="95" t="str">
        <f t="shared" ref="AM14" si="395">IFERROR(LEFT(AK14,FIND("-",AK14,1)-1),0)</f>
        <v>8r</v>
      </c>
      <c r="AN14" s="95" t="str">
        <f t="shared" ref="AN14" si="396">IFERROR(RIGHT(AK14,LEN(AK14)-FIND("-",AK14,1)),0)</f>
        <v>17h15</v>
      </c>
      <c r="AO14" s="96">
        <f t="shared" ref="AO14:AP15" si="397">IF(LEN(AM14)&gt;3,TIMEVALUE(LEFT(AM14,LEN(AM14)-3)&amp;":"&amp;RIGHT(AM14,2)),IF(RIGHT(AM14,1)="r",TIMEVALUE(LEFT(AM14,LEN(AM14)-1)&amp;":"&amp;IF(RIGHT(AM14,1)="r",30,0)),TIMEVALUE(AM14&amp;":"&amp;0)))</f>
        <v>0.35416666666666669</v>
      </c>
      <c r="AP14" s="96">
        <f t="shared" si="397"/>
        <v>0.71875</v>
      </c>
      <c r="AQ14" s="96">
        <f t="shared" ref="AQ14:AQ15" si="398">AP14-AO14</f>
        <v>0.36458333333333331</v>
      </c>
      <c r="AR14" s="81">
        <f t="shared" ref="AR14:AR15" si="399">AQ14*24</f>
        <v>8.75</v>
      </c>
      <c r="AS14" s="61" t="s">
        <v>192</v>
      </c>
      <c r="AT14" s="62"/>
      <c r="AU14" s="93" t="str">
        <f t="shared" ref="AU14" si="400">IFERROR(LEFT(AS14,FIND("-",AS14,1)-1),0)</f>
        <v>9r</v>
      </c>
      <c r="AV14" s="93" t="str">
        <f t="shared" ref="AV14" si="401">IFERROR(RIGHT(AS14,LEN(AS14)-FIND("-",AS14,1)),0)</f>
        <v>17</v>
      </c>
      <c r="AW14" s="94">
        <f t="shared" ref="AW14:AX15" si="402">IF(LEN(AU14)&gt;3,TIMEVALUE(LEFT(AU14,LEN(AU14)-3)&amp;":"&amp;RIGHT(AU14,2)),IF(RIGHT(AU14,1)="r",TIMEVALUE(LEFT(AU14,LEN(AU14)-1)&amp;":"&amp;IF(RIGHT(AU14,1)="r",30,0)),TIMEVALUE(AU14&amp;":"&amp;0)))</f>
        <v>0.39583333333333331</v>
      </c>
      <c r="AX14" s="94">
        <f t="shared" si="402"/>
        <v>0.70833333333333337</v>
      </c>
      <c r="AY14" s="94">
        <f t="shared" ref="AY14:AY15" si="403">AX14-AW14</f>
        <v>0.31250000000000006</v>
      </c>
      <c r="AZ14" s="81">
        <f t="shared" ref="AZ14:AZ15" si="404">AY14*24</f>
        <v>7.5000000000000018</v>
      </c>
      <c r="BA14" s="61"/>
      <c r="BB14" s="62"/>
      <c r="BC14" s="67">
        <f t="shared" ref="BC14" si="405">IFERROR(LEFT(BA14,FIND("-",BA14,1)-1),0)</f>
        <v>0</v>
      </c>
      <c r="BD14" s="67">
        <f t="shared" ref="BD14" si="406">IFERROR(RIGHT(BA14,LEN(BA14)-FIND("-",BA14,1)),0)</f>
        <v>0</v>
      </c>
      <c r="BE14" s="68">
        <f t="shared" ref="BE14:BF15" si="407">IF(LEN(BC14)&gt;3,TIMEVALUE(LEFT(BC14,LEN(BC14)-3)&amp;":"&amp;RIGHT(BC14,2)),IF(RIGHT(BC14,1)="r",TIMEVALUE(LEFT(BC14,LEN(BC14)-1)&amp;":"&amp;IF(RIGHT(BC14,1)="r",30,0)),TIMEVALUE(BC14&amp;":"&amp;0)))</f>
        <v>0</v>
      </c>
      <c r="BF14" s="68">
        <f t="shared" si="407"/>
        <v>0</v>
      </c>
      <c r="BG14" s="68">
        <f t="shared" ref="BG14:BG15" si="408">BF14-BE14</f>
        <v>0</v>
      </c>
      <c r="BH14" s="69">
        <f t="shared" ref="BH14" si="409">BG14*24</f>
        <v>0</v>
      </c>
      <c r="BI14" s="61"/>
      <c r="BJ14" s="62"/>
      <c r="BK14" s="93">
        <f t="shared" ref="BK14" si="410">IFERROR(LEFT(BI14,FIND("-",BI14,1)-1),0)</f>
        <v>0</v>
      </c>
      <c r="BL14" s="93">
        <f t="shared" ref="BL14" si="411">IFERROR(RIGHT(BI14,LEN(BI14)-FIND("-",BI14,1)),0)</f>
        <v>0</v>
      </c>
      <c r="BM14" s="94">
        <f t="shared" ref="BM14:BN15" si="412">IF(LEN(BK14)&gt;3,TIMEVALUE(LEFT(BK14,LEN(BK14)-3)&amp;":"&amp;RIGHT(BK14,2)),IF(RIGHT(BK14,1)="r",TIMEVALUE(LEFT(BK14,LEN(BK14)-1)&amp;":"&amp;IF(RIGHT(BK14,1)="r",30,0)),TIMEVALUE(BK14&amp;":"&amp;0)))</f>
        <v>0</v>
      </c>
      <c r="BN14" s="94">
        <f t="shared" si="412"/>
        <v>0</v>
      </c>
      <c r="BO14" s="94">
        <f t="shared" ref="BO14:BO15" si="413">BN14-BM14</f>
        <v>0</v>
      </c>
      <c r="BP14" s="81">
        <f t="shared" ref="BP14" si="414">BO14*24</f>
        <v>0</v>
      </c>
      <c r="BQ14" s="61" t="s">
        <v>189</v>
      </c>
      <c r="BR14" s="62"/>
      <c r="BS14" s="93" t="str">
        <f t="shared" ref="BS14" si="415">IFERROR(LEFT(BQ14,FIND("-",BQ14,1)-1),0)</f>
        <v>9r</v>
      </c>
      <c r="BT14" s="93" t="str">
        <f t="shared" ref="BT14" si="416">IFERROR(RIGHT(BQ14,LEN(BQ14)-FIND("-",BQ14,1)),0)</f>
        <v>17h15</v>
      </c>
      <c r="BU14" s="94">
        <f t="shared" ref="BU14:BV15" si="417">IF(LEN(BS14)&gt;3,TIMEVALUE(LEFT(BS14,LEN(BS14)-3)&amp;":"&amp;RIGHT(BS14,2)),IF(RIGHT(BS14,1)="r",TIMEVALUE(LEFT(BS14,LEN(BS14)-1)&amp;":"&amp;IF(RIGHT(BS14,1)="r",30,0)),TIMEVALUE(BS14&amp;":"&amp;0)))</f>
        <v>0.39583333333333331</v>
      </c>
      <c r="BV14" s="94">
        <f t="shared" si="417"/>
        <v>0.71875</v>
      </c>
      <c r="BW14" s="94">
        <f t="shared" ref="BW14:BW15" si="418">BV14-BU14</f>
        <v>0.32291666666666669</v>
      </c>
      <c r="BX14" s="81">
        <f t="shared" ref="BX14:BX15" si="419">BW14*24</f>
        <v>7.75</v>
      </c>
      <c r="BY14" s="61" t="s">
        <v>199</v>
      </c>
      <c r="BZ14" s="62"/>
      <c r="CA14" s="67" t="str">
        <f t="shared" ref="CA14" si="420">IFERROR(LEFT(BY14,FIND("-",BY14,1)-1),0)</f>
        <v>9</v>
      </c>
      <c r="CB14" s="67" t="str">
        <f t="shared" ref="CB14" si="421">IFERROR(RIGHT(BY14,LEN(BY14)-FIND("-",BY14,1)),0)</f>
        <v>17</v>
      </c>
      <c r="CC14" s="68">
        <f t="shared" ref="CC14:CD15" si="422">IF(LEN(CA14)&gt;3,TIMEVALUE(LEFT(CA14,LEN(CA14)-3)&amp;":"&amp;RIGHT(CA14,2)),IF(RIGHT(CA14,1)="r",TIMEVALUE(LEFT(CA14,LEN(CA14)-1)&amp;":"&amp;IF(RIGHT(CA14,1)="r",30,0)),TIMEVALUE(CA14&amp;":"&amp;0)))</f>
        <v>0.375</v>
      </c>
      <c r="CD14" s="68">
        <f t="shared" si="422"/>
        <v>0.70833333333333337</v>
      </c>
      <c r="CE14" s="68">
        <f t="shared" ref="CE14:CE15" si="423">CD14-CC14</f>
        <v>0.33333333333333337</v>
      </c>
      <c r="CF14" s="69">
        <f t="shared" ref="CF14" si="424">CE14*24</f>
        <v>8</v>
      </c>
      <c r="CG14" s="61" t="s">
        <v>199</v>
      </c>
      <c r="CH14" s="62"/>
      <c r="CI14" s="67" t="str">
        <f t="shared" ref="CI14" si="425">IFERROR(LEFT(CG14,FIND("-",CG14,1)-1),0)</f>
        <v>9</v>
      </c>
      <c r="CJ14" s="67" t="str">
        <f t="shared" ref="CJ14" si="426">IFERROR(RIGHT(CG14,LEN(CG14)-FIND("-",CG14,1)),0)</f>
        <v>17</v>
      </c>
      <c r="CK14" s="68">
        <f t="shared" ref="CK14:CL15" si="427">IF(LEN(CI14)&gt;3,TIMEVALUE(LEFT(CI14,LEN(CI14)-3)&amp;":"&amp;RIGHT(CI14,2)),IF(RIGHT(CI14,1)="r",TIMEVALUE(LEFT(CI14,LEN(CI14)-1)&amp;":"&amp;IF(RIGHT(CI14,1)="r",30,0)),TIMEVALUE(CI14&amp;":"&amp;0)))</f>
        <v>0.375</v>
      </c>
      <c r="CL14" s="68">
        <f t="shared" si="427"/>
        <v>0.70833333333333337</v>
      </c>
      <c r="CM14" s="68">
        <f t="shared" ref="CM14:CM15" si="428">CL14-CK14</f>
        <v>0.33333333333333337</v>
      </c>
      <c r="CN14" s="69">
        <f t="shared" ref="CN14" si="429">CM14*24</f>
        <v>8</v>
      </c>
      <c r="CO14" s="61" t="s">
        <v>190</v>
      </c>
      <c r="CP14" s="62"/>
      <c r="CQ14" s="95" t="str">
        <f t="shared" ref="CQ14" si="430">IFERROR(LEFT(CO14,FIND("-",CO14,1)-1),0)</f>
        <v>9</v>
      </c>
      <c r="CR14" s="95" t="str">
        <f t="shared" ref="CR14" si="431">IFERROR(RIGHT(CO14,LEN(CO14)-FIND("-",CO14,1)),0)</f>
        <v>17h15</v>
      </c>
      <c r="CS14" s="96">
        <f t="shared" ref="CS14:CT15" si="432">IF(LEN(CQ14)&gt;3,TIMEVALUE(LEFT(CQ14,LEN(CQ14)-3)&amp;":"&amp;RIGHT(CQ14,2)),IF(RIGHT(CQ14,1)="r",TIMEVALUE(LEFT(CQ14,LEN(CQ14)-1)&amp;":"&amp;IF(RIGHT(CQ14,1)="r",30,0)),TIMEVALUE(CQ14&amp;":"&amp;0)))</f>
        <v>0.375</v>
      </c>
      <c r="CT14" s="96">
        <f t="shared" si="432"/>
        <v>0.71875</v>
      </c>
      <c r="CU14" s="96">
        <f t="shared" ref="CU14:CU15" si="433">CT14-CS14</f>
        <v>0.34375</v>
      </c>
      <c r="CV14" s="81">
        <f t="shared" ref="CV14:CV15" si="434">CU14*24</f>
        <v>8.25</v>
      </c>
      <c r="CW14" s="61" t="s">
        <v>192</v>
      </c>
      <c r="CX14" s="62"/>
      <c r="CY14" s="93" t="str">
        <f t="shared" ref="CY14" si="435">IFERROR(LEFT(CW14,FIND("-",CW14,1)-1),0)</f>
        <v>9r</v>
      </c>
      <c r="CZ14" s="93" t="str">
        <f t="shared" ref="CZ14" si="436">IFERROR(RIGHT(CW14,LEN(CW14)-FIND("-",CW14,1)),0)</f>
        <v>17</v>
      </c>
      <c r="DA14" s="94">
        <f t="shared" ref="DA14:DB15" si="437">IF(LEN(CY14)&gt;3,TIMEVALUE(LEFT(CY14,LEN(CY14)-3)&amp;":"&amp;RIGHT(CY14,2)),IF(RIGHT(CY14,1)="r",TIMEVALUE(LEFT(CY14,LEN(CY14)-1)&amp;":"&amp;IF(RIGHT(CY14,1)="r",30,0)),TIMEVALUE(CY14&amp;":"&amp;0)))</f>
        <v>0.39583333333333331</v>
      </c>
      <c r="DB14" s="94">
        <f t="shared" si="437"/>
        <v>0.70833333333333337</v>
      </c>
      <c r="DC14" s="94">
        <f t="shared" ref="DC14:DC15" si="438">DB14-DA14</f>
        <v>0.31250000000000006</v>
      </c>
      <c r="DD14" s="81">
        <f t="shared" ref="DD14:DD15" si="439">DC14*24</f>
        <v>7.5000000000000018</v>
      </c>
      <c r="DE14" s="61"/>
      <c r="DF14" s="62"/>
      <c r="DG14" s="67">
        <f t="shared" ref="DG14" si="440">IFERROR(LEFT(DE14,FIND("-",DE14,1)-1),0)</f>
        <v>0</v>
      </c>
      <c r="DH14" s="67">
        <f t="shared" ref="DH14" si="441">IFERROR(RIGHT(DE14,LEN(DE14)-FIND("-",DE14,1)),0)</f>
        <v>0</v>
      </c>
      <c r="DI14" s="68">
        <f t="shared" ref="DI14:DJ15" si="442">IF(LEN(DG14)&gt;3,TIMEVALUE(LEFT(DG14,LEN(DG14)-3)&amp;":"&amp;RIGHT(DG14,2)),IF(RIGHT(DG14,1)="r",TIMEVALUE(LEFT(DG14,LEN(DG14)-1)&amp;":"&amp;IF(RIGHT(DG14,1)="r",30,0)),TIMEVALUE(DG14&amp;":"&amp;0)))</f>
        <v>0</v>
      </c>
      <c r="DJ14" s="68">
        <f t="shared" si="442"/>
        <v>0</v>
      </c>
      <c r="DK14" s="68">
        <f t="shared" ref="DK14:DK15" si="443">DJ14-DI14</f>
        <v>0</v>
      </c>
      <c r="DL14" s="69">
        <f t="shared" ref="DL14" si="444">DK14*24</f>
        <v>0</v>
      </c>
      <c r="DM14" s="61" t="s">
        <v>192</v>
      </c>
      <c r="DN14" s="62"/>
      <c r="DO14" s="93" t="str">
        <f t="shared" ref="DO14" si="445">IFERROR(LEFT(DM14,FIND("-",DM14,1)-1),0)</f>
        <v>9r</v>
      </c>
      <c r="DP14" s="93" t="str">
        <f t="shared" ref="DP14" si="446">IFERROR(RIGHT(DM14,LEN(DM14)-FIND("-",DM14,1)),0)</f>
        <v>17</v>
      </c>
      <c r="DQ14" s="94">
        <f t="shared" ref="DQ14:DR15" si="447">IF(LEN(DO14)&gt;3,TIMEVALUE(LEFT(DO14,LEN(DO14)-3)&amp;":"&amp;RIGHT(DO14,2)),IF(RIGHT(DO14,1)="r",TIMEVALUE(LEFT(DO14,LEN(DO14)-1)&amp;":"&amp;IF(RIGHT(DO14,1)="r",30,0)),TIMEVALUE(DO14&amp;":"&amp;0)))</f>
        <v>0.39583333333333331</v>
      </c>
      <c r="DR14" s="94">
        <f t="shared" si="447"/>
        <v>0.70833333333333337</v>
      </c>
      <c r="DS14" s="94">
        <f t="shared" ref="DS14:DS15" si="448">DR14-DQ14</f>
        <v>0.31250000000000006</v>
      </c>
      <c r="DT14" s="81">
        <f t="shared" ref="DT14" si="449">DS14*24</f>
        <v>7.5000000000000018</v>
      </c>
      <c r="DU14" s="103"/>
      <c r="DV14" s="104"/>
      <c r="DW14" s="93">
        <f t="shared" ref="DW14" si="450">IFERROR(LEFT(DU14,FIND("-",DU14,1)-1),0)</f>
        <v>0</v>
      </c>
      <c r="DX14" s="93">
        <f t="shared" ref="DX14" si="451">IFERROR(RIGHT(DU14,LEN(DU14)-FIND("-",DU14,1)),0)</f>
        <v>0</v>
      </c>
      <c r="DY14" s="94">
        <f t="shared" ref="DY14:DZ15" si="452">IF(LEN(DW14)&gt;3,TIMEVALUE(LEFT(DW14,LEN(DW14)-3)&amp;":"&amp;RIGHT(DW14,2)),IF(RIGHT(DW14,1)="r",TIMEVALUE(LEFT(DW14,LEN(DW14)-1)&amp;":"&amp;IF(RIGHT(DW14,1)="r",30,0)),TIMEVALUE(DW14&amp;":"&amp;0)))</f>
        <v>0</v>
      </c>
      <c r="DZ14" s="94">
        <f t="shared" si="452"/>
        <v>0</v>
      </c>
      <c r="EA14" s="94">
        <f t="shared" ref="EA14:EA15" si="453">DZ14-DY14</f>
        <v>0</v>
      </c>
      <c r="EB14" s="81">
        <f t="shared" ref="EB14:EB15" si="454">EA14*24</f>
        <v>0</v>
      </c>
      <c r="EC14" s="61" t="s">
        <v>199</v>
      </c>
      <c r="ED14" s="62"/>
      <c r="EE14" s="67" t="str">
        <f t="shared" ref="EE14" si="455">IFERROR(LEFT(EC14,FIND("-",EC14,1)-1),0)</f>
        <v>9</v>
      </c>
      <c r="EF14" s="67" t="str">
        <f t="shared" ref="EF14" si="456">IFERROR(RIGHT(EC14,LEN(EC14)-FIND("-",EC14,1)),0)</f>
        <v>17</v>
      </c>
      <c r="EG14" s="68">
        <f t="shared" ref="EG14:EH15" si="457">IF(LEN(EE14)&gt;3,TIMEVALUE(LEFT(EE14,LEN(EE14)-3)&amp;":"&amp;RIGHT(EE14,2)),IF(RIGHT(EE14,1)="r",TIMEVALUE(LEFT(EE14,LEN(EE14)-1)&amp;":"&amp;IF(RIGHT(EE14,1)="r",30,0)),TIMEVALUE(EE14&amp;":"&amp;0)))</f>
        <v>0.375</v>
      </c>
      <c r="EH14" s="68">
        <f t="shared" si="457"/>
        <v>0.70833333333333337</v>
      </c>
      <c r="EI14" s="68">
        <f t="shared" ref="EI14:EI15" si="458">EH14-EG14</f>
        <v>0.33333333333333337</v>
      </c>
      <c r="EJ14" s="69">
        <f t="shared" ref="EJ14" si="459">EI14*24</f>
        <v>8</v>
      </c>
      <c r="EK14" s="61" t="s">
        <v>190</v>
      </c>
      <c r="EL14" s="62"/>
      <c r="EM14" s="67" t="str">
        <f t="shared" ref="EM14" si="460">IFERROR(LEFT(EK14,FIND("-",EK14,1)-1),0)</f>
        <v>9</v>
      </c>
      <c r="EN14" s="67" t="str">
        <f t="shared" ref="EN14" si="461">IFERROR(RIGHT(EK14,LEN(EK14)-FIND("-",EK14,1)),0)</f>
        <v>17h15</v>
      </c>
      <c r="EO14" s="68">
        <f t="shared" ref="EO14:EP15" si="462">IF(LEN(EM14)&gt;3,TIMEVALUE(LEFT(EM14,LEN(EM14)-3)&amp;":"&amp;RIGHT(EM14,2)),IF(RIGHT(EM14,1)="r",TIMEVALUE(LEFT(EM14,LEN(EM14)-1)&amp;":"&amp;IF(RIGHT(EM14,1)="r",30,0)),TIMEVALUE(EM14&amp;":"&amp;0)))</f>
        <v>0.375</v>
      </c>
      <c r="EP14" s="68">
        <f t="shared" si="462"/>
        <v>0.71875</v>
      </c>
      <c r="EQ14" s="68">
        <f t="shared" ref="EQ14:EQ15" si="463">EP14-EO14</f>
        <v>0.34375</v>
      </c>
      <c r="ER14" s="69">
        <f t="shared" ref="ER14" si="464">EQ14*24</f>
        <v>8.25</v>
      </c>
      <c r="ES14" s="61" t="s">
        <v>199</v>
      </c>
      <c r="ET14" s="62"/>
      <c r="EU14" s="95" t="str">
        <f t="shared" ref="EU14" si="465">IFERROR(LEFT(ES14,FIND("-",ES14,1)-1),0)</f>
        <v>9</v>
      </c>
      <c r="EV14" s="95" t="str">
        <f t="shared" ref="EV14" si="466">IFERROR(RIGHT(ES14,LEN(ES14)-FIND("-",ES14,1)),0)</f>
        <v>17</v>
      </c>
      <c r="EW14" s="96">
        <f t="shared" ref="EW14:EX15" si="467">IF(LEN(EU14)&gt;3,TIMEVALUE(LEFT(EU14,LEN(EU14)-3)&amp;":"&amp;RIGHT(EU14,2)),IF(RIGHT(EU14,1)="r",TIMEVALUE(LEFT(EU14,LEN(EU14)-1)&amp;":"&amp;IF(RIGHT(EU14,1)="r",30,0)),TIMEVALUE(EU14&amp;":"&amp;0)))</f>
        <v>0.375</v>
      </c>
      <c r="EX14" s="96">
        <f t="shared" si="467"/>
        <v>0.70833333333333337</v>
      </c>
      <c r="EY14" s="96">
        <f t="shared" ref="EY14:EY15" si="468">EX14-EW14</f>
        <v>0.33333333333333337</v>
      </c>
      <c r="EZ14" s="81">
        <f t="shared" ref="EZ14:EZ15" si="469">EY14*24</f>
        <v>8</v>
      </c>
      <c r="FA14" s="103"/>
      <c r="FB14" s="104"/>
      <c r="FC14" s="93">
        <f t="shared" ref="FC14" si="470">IFERROR(LEFT(FA14,FIND("-",FA14,1)-1),0)</f>
        <v>0</v>
      </c>
      <c r="FD14" s="93">
        <f t="shared" ref="FD14" si="471">IFERROR(RIGHT(FA14,LEN(FA14)-FIND("-",FA14,1)),0)</f>
        <v>0</v>
      </c>
      <c r="FE14" s="94">
        <f t="shared" ref="FE14:FF15" si="472">IF(LEN(FC14)&gt;3,TIMEVALUE(LEFT(FC14,LEN(FC14)-3)&amp;":"&amp;RIGHT(FC14,2)),IF(RIGHT(FC14,1)="r",TIMEVALUE(LEFT(FC14,LEN(FC14)-1)&amp;":"&amp;IF(RIGHT(FC14,1)="r",30,0)),TIMEVALUE(FC14&amp;":"&amp;0)))</f>
        <v>0</v>
      </c>
      <c r="FF14" s="94">
        <f t="shared" si="472"/>
        <v>0</v>
      </c>
      <c r="FG14" s="94">
        <f t="shared" ref="FG14:FG15" si="473">FF14-FE14</f>
        <v>0</v>
      </c>
      <c r="FH14" s="81">
        <f t="shared" ref="FH14:FH15" si="474">FG14*24</f>
        <v>0</v>
      </c>
      <c r="FI14" s="61" t="s">
        <v>189</v>
      </c>
      <c r="FJ14" s="62"/>
      <c r="FK14" s="67" t="str">
        <f t="shared" ref="FK14" si="475">IFERROR(LEFT(FI14,FIND("-",FI14,1)-1),0)</f>
        <v>9r</v>
      </c>
      <c r="FL14" s="67" t="str">
        <f t="shared" ref="FL14" si="476">IFERROR(RIGHT(FI14,LEN(FI14)-FIND("-",FI14,1)),0)</f>
        <v>17h15</v>
      </c>
      <c r="FM14" s="68">
        <f t="shared" ref="FM14:FN15" si="477">IF(LEN(FK14)&gt;3,TIMEVALUE(LEFT(FK14,LEN(FK14)-3)&amp;":"&amp;RIGHT(FK14,2)),IF(RIGHT(FK14,1)="r",TIMEVALUE(LEFT(FK14,LEN(FK14)-1)&amp;":"&amp;IF(RIGHT(FK14,1)="r",30,0)),TIMEVALUE(FK14&amp;":"&amp;0)))</f>
        <v>0.39583333333333331</v>
      </c>
      <c r="FN14" s="68">
        <f t="shared" si="477"/>
        <v>0.71875</v>
      </c>
      <c r="FO14" s="68">
        <f t="shared" ref="FO14:FO15" si="478">FN14-FM14</f>
        <v>0.32291666666666669</v>
      </c>
      <c r="FP14" s="69">
        <f t="shared" ref="FP14" si="479">FO14*24</f>
        <v>7.75</v>
      </c>
      <c r="FQ14" s="61" t="s">
        <v>189</v>
      </c>
      <c r="FR14" s="62"/>
      <c r="FS14" s="93" t="str">
        <f t="shared" ref="FS14" si="480">IFERROR(LEFT(FQ14,FIND("-",FQ14,1)-1),0)</f>
        <v>9r</v>
      </c>
      <c r="FT14" s="93" t="str">
        <f t="shared" ref="FT14" si="481">IFERROR(RIGHT(FQ14,LEN(FQ14)-FIND("-",FQ14,1)),0)</f>
        <v>17h15</v>
      </c>
      <c r="FU14" s="94">
        <f t="shared" ref="FU14:FV15" si="482">IF(LEN(FS14)&gt;3,TIMEVALUE(LEFT(FS14,LEN(FS14)-3)&amp;":"&amp;RIGHT(FS14,2)),IF(RIGHT(FS14,1)="r",TIMEVALUE(LEFT(FS14,LEN(FS14)-1)&amp;":"&amp;IF(RIGHT(FS14,1)="r",30,0)),TIMEVALUE(FS14&amp;":"&amp;0)))</f>
        <v>0.39583333333333331</v>
      </c>
      <c r="FV14" s="94">
        <f t="shared" si="482"/>
        <v>0.71875</v>
      </c>
      <c r="FW14" s="94">
        <f t="shared" ref="FW14:FW15" si="483">FV14-FU14</f>
        <v>0.32291666666666669</v>
      </c>
      <c r="FX14" s="81">
        <f t="shared" ref="FX14" si="484">FW14*24</f>
        <v>7.75</v>
      </c>
      <c r="FY14" s="61" t="s">
        <v>189</v>
      </c>
      <c r="FZ14" s="62"/>
      <c r="GA14" s="93" t="str">
        <f t="shared" ref="GA14" si="485">IFERROR(LEFT(FY14,FIND("-",FY14,1)-1),0)</f>
        <v>9r</v>
      </c>
      <c r="GB14" s="93" t="str">
        <f t="shared" ref="GB14" si="486">IFERROR(RIGHT(FY14,LEN(FY14)-FIND("-",FY14,1)),0)</f>
        <v>17h15</v>
      </c>
      <c r="GC14" s="94">
        <f t="shared" ref="GC14:GD15" si="487">IF(LEN(GA14)&gt;3,TIMEVALUE(LEFT(GA14,LEN(GA14)-3)&amp;":"&amp;RIGHT(GA14,2)),IF(RIGHT(GA14,1)="r",TIMEVALUE(LEFT(GA14,LEN(GA14)-1)&amp;":"&amp;IF(RIGHT(GA14,1)="r",30,0)),TIMEVALUE(GA14&amp;":"&amp;0)))</f>
        <v>0.39583333333333331</v>
      </c>
      <c r="GD14" s="94">
        <f t="shared" si="487"/>
        <v>0.71875</v>
      </c>
      <c r="GE14" s="94">
        <f t="shared" ref="GE14:GE15" si="488">GD14-GC14</f>
        <v>0.32291666666666669</v>
      </c>
      <c r="GF14" s="81">
        <f t="shared" ref="GF14:GF15" si="489">GE14*24</f>
        <v>7.75</v>
      </c>
      <c r="GG14" s="61" t="s">
        <v>199</v>
      </c>
      <c r="GH14" s="62"/>
      <c r="GI14" s="67" t="str">
        <f t="shared" ref="GI14" si="490">IFERROR(LEFT(GG14,FIND("-",GG14,1)-1),0)</f>
        <v>9</v>
      </c>
      <c r="GJ14" s="67" t="str">
        <f t="shared" ref="GJ14" si="491">IFERROR(RIGHT(GG14,LEN(GG14)-FIND("-",GG14,1)),0)</f>
        <v>17</v>
      </c>
      <c r="GK14" s="68">
        <f t="shared" ref="GK14:GL15" si="492">IF(LEN(GI14)&gt;3,TIMEVALUE(LEFT(GI14,LEN(GI14)-3)&amp;":"&amp;RIGHT(GI14,2)),IF(RIGHT(GI14,1)="r",TIMEVALUE(LEFT(GI14,LEN(GI14)-1)&amp;":"&amp;IF(RIGHT(GI14,1)="r",30,0)),TIMEVALUE(GI14&amp;":"&amp;0)))</f>
        <v>0.375</v>
      </c>
      <c r="GL14" s="68">
        <f t="shared" si="492"/>
        <v>0.70833333333333337</v>
      </c>
      <c r="GM14" s="68">
        <f t="shared" ref="GM14:GM15" si="493">GL14-GK14</f>
        <v>0.33333333333333337</v>
      </c>
      <c r="GN14" s="69">
        <f t="shared" ref="GN14" si="494">GM14*24</f>
        <v>8</v>
      </c>
      <c r="GO14" s="61" t="s">
        <v>199</v>
      </c>
      <c r="GP14" s="62"/>
      <c r="GQ14" s="67" t="str">
        <f t="shared" ref="GQ14" si="495">IFERROR(LEFT(GO14,FIND("-",GO14,1)-1),0)</f>
        <v>9</v>
      </c>
      <c r="GR14" s="67" t="str">
        <f t="shared" ref="GR14" si="496">IFERROR(RIGHT(GO14,LEN(GO14)-FIND("-",GO14,1)),0)</f>
        <v>17</v>
      </c>
      <c r="GS14" s="68">
        <f t="shared" ref="GS14:GT15" si="497">IF(LEN(GQ14)&gt;3,TIMEVALUE(LEFT(GQ14,LEN(GQ14)-3)&amp;":"&amp;RIGHT(GQ14,2)),IF(RIGHT(GQ14,1)="r",TIMEVALUE(LEFT(GQ14,LEN(GQ14)-1)&amp;":"&amp;IF(RIGHT(GQ14,1)="r",30,0)),TIMEVALUE(GQ14&amp;":"&amp;0)))</f>
        <v>0.375</v>
      </c>
      <c r="GT14" s="68">
        <f t="shared" si="497"/>
        <v>0.70833333333333337</v>
      </c>
      <c r="GU14" s="68">
        <f t="shared" ref="GU14:GU15" si="498">GT14-GS14</f>
        <v>0.33333333333333337</v>
      </c>
      <c r="GV14" s="69">
        <f t="shared" ref="GV14" si="499">GU14*24</f>
        <v>8</v>
      </c>
      <c r="GW14" s="61"/>
      <c r="GX14" s="62"/>
      <c r="GY14" s="93">
        <f t="shared" ref="GY14" si="500">IFERROR(LEFT(GW14,FIND("-",GW14,1)-1),0)</f>
        <v>0</v>
      </c>
      <c r="GZ14" s="93">
        <f t="shared" ref="GZ14" si="501">IFERROR(RIGHT(GW14,LEN(GW14)-FIND("-",GW14,1)),0)</f>
        <v>0</v>
      </c>
      <c r="HA14" s="94">
        <f t="shared" ref="HA14:HB15" si="502">IF(LEN(GY14)&gt;3,TIMEVALUE(LEFT(GY14,LEN(GY14)-3)&amp;":"&amp;RIGHT(GY14,2)),IF(RIGHT(GY14,1)="r",TIMEVALUE(LEFT(GY14,LEN(GY14)-1)&amp;":"&amp;IF(RIGHT(GY14,1)="r",30,0)),TIMEVALUE(GY14&amp;":"&amp;0)))</f>
        <v>0</v>
      </c>
      <c r="HB14" s="94">
        <f t="shared" si="502"/>
        <v>0</v>
      </c>
      <c r="HC14" s="94">
        <f t="shared" ref="HC14:HC15" si="503">HB14-HA14</f>
        <v>0</v>
      </c>
      <c r="HD14" s="81">
        <f t="shared" ref="HD14:HD15" si="504">HC14*24</f>
        <v>0</v>
      </c>
      <c r="HE14" s="61" t="s">
        <v>189</v>
      </c>
      <c r="HF14" s="62"/>
      <c r="HG14" s="93" t="str">
        <f t="shared" ref="HG14" si="505">IFERROR(LEFT(HE14,FIND("-",HE14,1)-1),0)</f>
        <v>9r</v>
      </c>
      <c r="HH14" s="93" t="str">
        <f t="shared" ref="HH14" si="506">IFERROR(RIGHT(HE14,LEN(HE14)-FIND("-",HE14,1)),0)</f>
        <v>17h15</v>
      </c>
      <c r="HI14" s="94">
        <f t="shared" ref="HI14:HJ15" si="507">IF(LEN(HG14)&gt;3,TIMEVALUE(LEFT(HG14,LEN(HG14)-3)&amp;":"&amp;RIGHT(HG14,2)),IF(RIGHT(HG14,1)="r",TIMEVALUE(LEFT(HG14,LEN(HG14)-1)&amp;":"&amp;IF(RIGHT(HG14,1)="r",30,0)),TIMEVALUE(HG14&amp;":"&amp;0)))</f>
        <v>0.39583333333333331</v>
      </c>
      <c r="HJ14" s="94">
        <f t="shared" si="507"/>
        <v>0.71875</v>
      </c>
      <c r="HK14" s="94">
        <f t="shared" ref="HK14:HK15" si="508">HJ14-HI14</f>
        <v>0.32291666666666669</v>
      </c>
      <c r="HL14" s="81">
        <f t="shared" ref="HL14:HL15" si="509">HK14*24</f>
        <v>7.75</v>
      </c>
      <c r="HM14" s="61" t="s">
        <v>189</v>
      </c>
      <c r="HN14" s="62"/>
      <c r="HO14" s="67" t="str">
        <f t="shared" ref="HO14" si="510">IFERROR(LEFT(HM14,FIND("-",HM14,1)-1),0)</f>
        <v>9r</v>
      </c>
      <c r="HP14" s="67" t="str">
        <f t="shared" ref="HP14" si="511">IFERROR(RIGHT(HM14,LEN(HM14)-FIND("-",HM14,1)),0)</f>
        <v>17h15</v>
      </c>
      <c r="HQ14" s="68">
        <f t="shared" ref="HQ14:HR15" si="512">IF(LEN(HO14)&gt;3,TIMEVALUE(LEFT(HO14,LEN(HO14)-3)&amp;":"&amp;RIGHT(HO14,2)),IF(RIGHT(HO14,1)="r",TIMEVALUE(LEFT(HO14,LEN(HO14)-1)&amp;":"&amp;IF(RIGHT(HO14,1)="r",30,0)),TIMEVALUE(HO14&amp;":"&amp;0)))</f>
        <v>0.39583333333333331</v>
      </c>
      <c r="HR14" s="68">
        <f t="shared" si="512"/>
        <v>0.71875</v>
      </c>
      <c r="HS14" s="68">
        <f t="shared" ref="HS14:HS15" si="513">HR14-HQ14</f>
        <v>0.32291666666666669</v>
      </c>
      <c r="HT14" s="69">
        <f t="shared" ref="HT14" si="514">HS14*24</f>
        <v>7.75</v>
      </c>
      <c r="HU14" s="103"/>
      <c r="HV14" s="104"/>
      <c r="HW14" s="93">
        <f t="shared" ref="HW14" si="515">IFERROR(LEFT(HU14,FIND("-",HU14,1)-1),0)</f>
        <v>0</v>
      </c>
      <c r="HX14" s="93">
        <f t="shared" ref="HX14" si="516">IFERROR(RIGHT(HU14,LEN(HU14)-FIND("-",HU14,1)),0)</f>
        <v>0</v>
      </c>
      <c r="HY14" s="94">
        <f t="shared" ref="HY14:HZ15" si="517">IF(LEN(HW14)&gt;3,TIMEVALUE(LEFT(HW14,LEN(HW14)-3)&amp;":"&amp;RIGHT(HW14,2)),IF(RIGHT(HW14,1)="r",TIMEVALUE(LEFT(HW14,LEN(HW14)-1)&amp;":"&amp;IF(RIGHT(HW14,1)="r",30,0)),TIMEVALUE(HW14&amp;":"&amp;0)))</f>
        <v>0</v>
      </c>
      <c r="HZ14" s="94">
        <f t="shared" si="517"/>
        <v>0</v>
      </c>
      <c r="IA14" s="94">
        <f t="shared" ref="IA14:IA15" si="518">HZ14-HY14</f>
        <v>0</v>
      </c>
      <c r="IB14" s="81">
        <f t="shared" ref="IB14" si="519">IA14*24</f>
        <v>0</v>
      </c>
      <c r="IC14" s="61" t="s">
        <v>192</v>
      </c>
      <c r="ID14" s="62"/>
      <c r="IE14" s="93" t="str">
        <f t="shared" ref="IE14" si="520">IFERROR(LEFT(IC14,FIND("-",IC14,1)-1),0)</f>
        <v>9r</v>
      </c>
      <c r="IF14" s="93" t="str">
        <f t="shared" ref="IF14" si="521">IFERROR(RIGHT(IC14,LEN(IC14)-FIND("-",IC14,1)),0)</f>
        <v>17</v>
      </c>
      <c r="IG14" s="94">
        <f t="shared" ref="IG14:IH15" si="522">IF(LEN(IE14)&gt;3,TIMEVALUE(LEFT(IE14,LEN(IE14)-3)&amp;":"&amp;RIGHT(IE14,2)),IF(RIGHT(IE14,1)="r",TIMEVALUE(LEFT(IE14,LEN(IE14)-1)&amp;":"&amp;IF(RIGHT(IE14,1)="r",30,0)),TIMEVALUE(IE14&amp;":"&amp;0)))</f>
        <v>0.39583333333333331</v>
      </c>
      <c r="IH14" s="94">
        <f t="shared" si="522"/>
        <v>0.70833333333333337</v>
      </c>
      <c r="II14" s="94">
        <f t="shared" ref="II14:II15" si="523">IH14-IG14</f>
        <v>0.31250000000000006</v>
      </c>
      <c r="IJ14" s="81">
        <f t="shared" ref="IJ14:IJ15" si="524">II14*24</f>
        <v>7.5000000000000018</v>
      </c>
    </row>
    <row r="15" spans="1:244" s="52" customFormat="1" ht="19.5" thickBot="1">
      <c r="A15" s="133"/>
      <c r="B15" s="135"/>
      <c r="C15" s="137"/>
      <c r="D15" s="139"/>
      <c r="E15" s="77"/>
      <c r="F15" s="78" t="s">
        <v>195</v>
      </c>
      <c r="G15" s="84" t="str">
        <f>IFERROR(LEFT(F15,FIND("-",F15,1)-1),0)</f>
        <v>15</v>
      </c>
      <c r="H15" s="84" t="str">
        <f>IFERROR(RIGHT(F15,LEN(F15)-FIND("-",F15,1)),0)</f>
        <v>22</v>
      </c>
      <c r="I15" s="85">
        <f t="shared" si="377"/>
        <v>0.625</v>
      </c>
      <c r="J15" s="85">
        <f t="shared" si="377"/>
        <v>0.91666666666666663</v>
      </c>
      <c r="K15" s="85">
        <f t="shared" si="378"/>
        <v>0.29166666666666663</v>
      </c>
      <c r="L15" s="69">
        <f>K15*24</f>
        <v>6.9999999999999991</v>
      </c>
      <c r="M15" s="77"/>
      <c r="N15" s="78" t="s">
        <v>194</v>
      </c>
      <c r="O15" s="97" t="str">
        <f>IFERROR(LEFT(N15,FIND("-",N15,1)-1),0)</f>
        <v>17</v>
      </c>
      <c r="P15" s="97" t="str">
        <f>IFERROR(RIGHT(N15,LEN(N15)-FIND("-",N15,1)),0)</f>
        <v>22</v>
      </c>
      <c r="Q15" s="98">
        <f t="shared" si="382"/>
        <v>0.70833333333333337</v>
      </c>
      <c r="R15" s="98">
        <f t="shared" si="382"/>
        <v>0.91666666666666663</v>
      </c>
      <c r="S15" s="98">
        <f t="shared" si="383"/>
        <v>0.20833333333333326</v>
      </c>
      <c r="T15" s="81">
        <f t="shared" si="384"/>
        <v>4.9999999999999982</v>
      </c>
      <c r="U15" s="77"/>
      <c r="V15" s="78" t="s">
        <v>194</v>
      </c>
      <c r="W15" s="84" t="str">
        <f>IFERROR(LEFT(V15,FIND("-",V15,1)-1),0)</f>
        <v>17</v>
      </c>
      <c r="X15" s="84" t="str">
        <f>IFERROR(RIGHT(V15,LEN(V15)-FIND("-",V15,1)),0)</f>
        <v>22</v>
      </c>
      <c r="Y15" s="85">
        <f t="shared" si="387"/>
        <v>0.70833333333333337</v>
      </c>
      <c r="Z15" s="85">
        <f t="shared" si="387"/>
        <v>0.91666666666666663</v>
      </c>
      <c r="AA15" s="85">
        <f t="shared" si="388"/>
        <v>0.20833333333333326</v>
      </c>
      <c r="AB15" s="69">
        <f>AA15*24</f>
        <v>4.9999999999999982</v>
      </c>
      <c r="AC15" s="77"/>
      <c r="AD15" s="78" t="s">
        <v>194</v>
      </c>
      <c r="AE15" s="84" t="str">
        <f>IFERROR(LEFT(AD15,FIND("-",AD15,1)-1),0)</f>
        <v>17</v>
      </c>
      <c r="AF15" s="84" t="str">
        <f>IFERROR(RIGHT(AD15,LEN(AD15)-FIND("-",AD15,1)),0)</f>
        <v>22</v>
      </c>
      <c r="AG15" s="85">
        <f t="shared" si="392"/>
        <v>0.70833333333333337</v>
      </c>
      <c r="AH15" s="85">
        <f t="shared" si="392"/>
        <v>0.91666666666666663</v>
      </c>
      <c r="AI15" s="85">
        <f t="shared" si="393"/>
        <v>0.20833333333333326</v>
      </c>
      <c r="AJ15" s="69">
        <f>AI15*24</f>
        <v>4.9999999999999982</v>
      </c>
      <c r="AK15" s="77"/>
      <c r="AL15" s="78"/>
      <c r="AM15" s="99">
        <f>IFERROR(LEFT(AL15,FIND("-",AL15,1)-1),0)</f>
        <v>0</v>
      </c>
      <c r="AN15" s="99">
        <f>IFERROR(RIGHT(AL15,LEN(AL15)-FIND("-",AL15,1)),0)</f>
        <v>0</v>
      </c>
      <c r="AO15" s="100">
        <f t="shared" si="397"/>
        <v>0</v>
      </c>
      <c r="AP15" s="100">
        <f t="shared" si="397"/>
        <v>0</v>
      </c>
      <c r="AQ15" s="100">
        <f t="shared" si="398"/>
        <v>0</v>
      </c>
      <c r="AR15" s="81">
        <f t="shared" si="399"/>
        <v>0</v>
      </c>
      <c r="AS15" s="77"/>
      <c r="AT15" s="78" t="s">
        <v>194</v>
      </c>
      <c r="AU15" s="97" t="str">
        <f>IFERROR(LEFT(AT15,FIND("-",AT15,1)-1),0)</f>
        <v>17</v>
      </c>
      <c r="AV15" s="97" t="str">
        <f>IFERROR(RIGHT(AT15,LEN(AT15)-FIND("-",AT15,1)),0)</f>
        <v>22</v>
      </c>
      <c r="AW15" s="98">
        <f t="shared" si="402"/>
        <v>0.70833333333333337</v>
      </c>
      <c r="AX15" s="98">
        <f t="shared" si="402"/>
        <v>0.91666666666666663</v>
      </c>
      <c r="AY15" s="98">
        <f t="shared" si="403"/>
        <v>0.20833333333333326</v>
      </c>
      <c r="AZ15" s="81">
        <f t="shared" si="404"/>
        <v>4.9999999999999982</v>
      </c>
      <c r="BA15" s="77"/>
      <c r="BB15" s="78" t="s">
        <v>204</v>
      </c>
      <c r="BC15" s="84" t="str">
        <f>IFERROR(LEFT(BB15,FIND("-",BB15,1)-1),0)</f>
        <v>12</v>
      </c>
      <c r="BD15" s="84" t="str">
        <f>IFERROR(RIGHT(BB15,LEN(BB15)-FIND("-",BB15,1)),0)</f>
        <v>22</v>
      </c>
      <c r="BE15" s="85">
        <f t="shared" si="407"/>
        <v>0.5</v>
      </c>
      <c r="BF15" s="85">
        <f t="shared" si="407"/>
        <v>0.91666666666666663</v>
      </c>
      <c r="BG15" s="85">
        <f t="shared" si="408"/>
        <v>0.41666666666666663</v>
      </c>
      <c r="BH15" s="69">
        <f>BG15*24</f>
        <v>10</v>
      </c>
      <c r="BI15" s="77"/>
      <c r="BJ15" s="78" t="s">
        <v>194</v>
      </c>
      <c r="BK15" s="84" t="str">
        <f>IFERROR(LEFT(BJ15,FIND("-",BJ15,1)-1),0)</f>
        <v>17</v>
      </c>
      <c r="BL15" s="84" t="str">
        <f>IFERROR(RIGHT(BJ15,LEN(BJ15)-FIND("-",BJ15,1)),0)</f>
        <v>22</v>
      </c>
      <c r="BM15" s="85">
        <f t="shared" si="412"/>
        <v>0.70833333333333337</v>
      </c>
      <c r="BN15" s="85">
        <f t="shared" si="412"/>
        <v>0.91666666666666663</v>
      </c>
      <c r="BO15" s="85">
        <f t="shared" si="413"/>
        <v>0.20833333333333326</v>
      </c>
      <c r="BP15" s="69">
        <f>BO15*24</f>
        <v>4.9999999999999982</v>
      </c>
      <c r="BQ15" s="77"/>
      <c r="BR15" s="78"/>
      <c r="BS15" s="97">
        <f>IFERROR(LEFT(BR15,FIND("-",BR15,1)-1),0)</f>
        <v>0</v>
      </c>
      <c r="BT15" s="97">
        <f>IFERROR(RIGHT(BR15,LEN(BR15)-FIND("-",BR15,1)),0)</f>
        <v>0</v>
      </c>
      <c r="BU15" s="98">
        <f t="shared" si="417"/>
        <v>0</v>
      </c>
      <c r="BV15" s="98">
        <f t="shared" si="417"/>
        <v>0</v>
      </c>
      <c r="BW15" s="98">
        <f t="shared" si="418"/>
        <v>0</v>
      </c>
      <c r="BX15" s="81">
        <f t="shared" si="419"/>
        <v>0</v>
      </c>
      <c r="BY15" s="77"/>
      <c r="BZ15" s="78" t="s">
        <v>194</v>
      </c>
      <c r="CA15" s="84" t="str">
        <f>IFERROR(LEFT(BZ15,FIND("-",BZ15,1)-1),0)</f>
        <v>17</v>
      </c>
      <c r="CB15" s="84" t="str">
        <f>IFERROR(RIGHT(BZ15,LEN(BZ15)-FIND("-",BZ15,1)),0)</f>
        <v>22</v>
      </c>
      <c r="CC15" s="85">
        <f t="shared" si="422"/>
        <v>0.70833333333333337</v>
      </c>
      <c r="CD15" s="85">
        <f t="shared" si="422"/>
        <v>0.91666666666666663</v>
      </c>
      <c r="CE15" s="85">
        <f t="shared" si="423"/>
        <v>0.20833333333333326</v>
      </c>
      <c r="CF15" s="69">
        <f>CE15*24</f>
        <v>4.9999999999999982</v>
      </c>
      <c r="CG15" s="77"/>
      <c r="CH15" s="78" t="s">
        <v>194</v>
      </c>
      <c r="CI15" s="84" t="str">
        <f>IFERROR(LEFT(CH15,FIND("-",CH15,1)-1),0)</f>
        <v>17</v>
      </c>
      <c r="CJ15" s="84" t="str">
        <f>IFERROR(RIGHT(CH15,LEN(CH15)-FIND("-",CH15,1)),0)</f>
        <v>22</v>
      </c>
      <c r="CK15" s="85">
        <f t="shared" si="427"/>
        <v>0.70833333333333337</v>
      </c>
      <c r="CL15" s="85">
        <f t="shared" si="427"/>
        <v>0.91666666666666663</v>
      </c>
      <c r="CM15" s="85">
        <f t="shared" si="428"/>
        <v>0.20833333333333326</v>
      </c>
      <c r="CN15" s="69">
        <f>CM15*24</f>
        <v>4.9999999999999982</v>
      </c>
      <c r="CO15" s="77"/>
      <c r="CP15" s="78"/>
      <c r="CQ15" s="99">
        <f>IFERROR(LEFT(CP15,FIND("-",CP15,1)-1),0)</f>
        <v>0</v>
      </c>
      <c r="CR15" s="99">
        <f>IFERROR(RIGHT(CP15,LEN(CP15)-FIND("-",CP15,1)),0)</f>
        <v>0</v>
      </c>
      <c r="CS15" s="100">
        <f t="shared" si="432"/>
        <v>0</v>
      </c>
      <c r="CT15" s="100">
        <f t="shared" si="432"/>
        <v>0</v>
      </c>
      <c r="CU15" s="100">
        <f t="shared" si="433"/>
        <v>0</v>
      </c>
      <c r="CV15" s="81">
        <f t="shared" si="434"/>
        <v>0</v>
      </c>
      <c r="CW15" s="77"/>
      <c r="CX15" s="78" t="s">
        <v>194</v>
      </c>
      <c r="CY15" s="97" t="str">
        <f>IFERROR(LEFT(CX15,FIND("-",CX15,1)-1),0)</f>
        <v>17</v>
      </c>
      <c r="CZ15" s="97" t="str">
        <f>IFERROR(RIGHT(CX15,LEN(CX15)-FIND("-",CX15,1)),0)</f>
        <v>22</v>
      </c>
      <c r="DA15" s="98">
        <f t="shared" si="437"/>
        <v>0.70833333333333337</v>
      </c>
      <c r="DB15" s="98">
        <f t="shared" si="437"/>
        <v>0.91666666666666663</v>
      </c>
      <c r="DC15" s="98">
        <f t="shared" si="438"/>
        <v>0.20833333333333326</v>
      </c>
      <c r="DD15" s="81">
        <f t="shared" si="439"/>
        <v>4.9999999999999982</v>
      </c>
      <c r="DE15" s="77"/>
      <c r="DF15" s="78" t="s">
        <v>194</v>
      </c>
      <c r="DG15" s="84" t="str">
        <f>IFERROR(LEFT(DF15,FIND("-",DF15,1)-1),0)</f>
        <v>17</v>
      </c>
      <c r="DH15" s="84" t="str">
        <f>IFERROR(RIGHT(DF15,LEN(DF15)-FIND("-",DF15,1)),0)</f>
        <v>22</v>
      </c>
      <c r="DI15" s="85">
        <f t="shared" si="442"/>
        <v>0.70833333333333337</v>
      </c>
      <c r="DJ15" s="85">
        <f t="shared" si="442"/>
        <v>0.91666666666666663</v>
      </c>
      <c r="DK15" s="85">
        <f t="shared" si="443"/>
        <v>0.20833333333333326</v>
      </c>
      <c r="DL15" s="69">
        <f>DK15*24</f>
        <v>4.9999999999999982</v>
      </c>
      <c r="DM15" s="77"/>
      <c r="DN15" s="78" t="s">
        <v>194</v>
      </c>
      <c r="DO15" s="84" t="str">
        <f>IFERROR(LEFT(DN15,FIND("-",DN15,1)-1),0)</f>
        <v>17</v>
      </c>
      <c r="DP15" s="84" t="str">
        <f>IFERROR(RIGHT(DN15,LEN(DN15)-FIND("-",DN15,1)),0)</f>
        <v>22</v>
      </c>
      <c r="DQ15" s="85">
        <f t="shared" si="447"/>
        <v>0.70833333333333337</v>
      </c>
      <c r="DR15" s="85">
        <f t="shared" si="447"/>
        <v>0.91666666666666663</v>
      </c>
      <c r="DS15" s="85">
        <f t="shared" si="448"/>
        <v>0.20833333333333326</v>
      </c>
      <c r="DT15" s="69">
        <f>DS15*24</f>
        <v>4.9999999999999982</v>
      </c>
      <c r="DU15" s="105"/>
      <c r="DV15" s="106"/>
      <c r="DW15" s="97">
        <f>IFERROR(LEFT(DV15,FIND("-",DV15,1)-1),0)</f>
        <v>0</v>
      </c>
      <c r="DX15" s="97">
        <f>IFERROR(RIGHT(DV15,LEN(DV15)-FIND("-",DV15,1)),0)</f>
        <v>0</v>
      </c>
      <c r="DY15" s="98">
        <f t="shared" si="452"/>
        <v>0</v>
      </c>
      <c r="DZ15" s="98">
        <f t="shared" si="452"/>
        <v>0</v>
      </c>
      <c r="EA15" s="98">
        <f t="shared" si="453"/>
        <v>0</v>
      </c>
      <c r="EB15" s="81">
        <f t="shared" si="454"/>
        <v>0</v>
      </c>
      <c r="EC15" s="77"/>
      <c r="ED15" s="78" t="s">
        <v>194</v>
      </c>
      <c r="EE15" s="84" t="str">
        <f>IFERROR(LEFT(ED15,FIND("-",ED15,1)-1),0)</f>
        <v>17</v>
      </c>
      <c r="EF15" s="84" t="str">
        <f>IFERROR(RIGHT(ED15,LEN(ED15)-FIND("-",ED15,1)),0)</f>
        <v>22</v>
      </c>
      <c r="EG15" s="85">
        <f t="shared" si="457"/>
        <v>0.70833333333333337</v>
      </c>
      <c r="EH15" s="85">
        <f t="shared" si="457"/>
        <v>0.91666666666666663</v>
      </c>
      <c r="EI15" s="85">
        <f t="shared" si="458"/>
        <v>0.20833333333333326</v>
      </c>
      <c r="EJ15" s="69">
        <f>EI15*24</f>
        <v>4.9999999999999982</v>
      </c>
      <c r="EK15" s="77"/>
      <c r="EL15" s="78"/>
      <c r="EM15" s="84">
        <f>IFERROR(LEFT(EL15,FIND("-",EL15,1)-1),0)</f>
        <v>0</v>
      </c>
      <c r="EN15" s="84">
        <f>IFERROR(RIGHT(EL15,LEN(EL15)-FIND("-",EL15,1)),0)</f>
        <v>0</v>
      </c>
      <c r="EO15" s="85">
        <f t="shared" si="462"/>
        <v>0</v>
      </c>
      <c r="EP15" s="85">
        <f t="shared" si="462"/>
        <v>0</v>
      </c>
      <c r="EQ15" s="85">
        <f t="shared" si="463"/>
        <v>0</v>
      </c>
      <c r="ER15" s="69">
        <f>EQ15*24</f>
        <v>0</v>
      </c>
      <c r="ES15" s="77"/>
      <c r="ET15" s="78" t="s">
        <v>194</v>
      </c>
      <c r="EU15" s="99" t="str">
        <f>IFERROR(LEFT(ET15,FIND("-",ET15,1)-1),0)</f>
        <v>17</v>
      </c>
      <c r="EV15" s="99" t="str">
        <f>IFERROR(RIGHT(ET15,LEN(ET15)-FIND("-",ET15,1)),0)</f>
        <v>22</v>
      </c>
      <c r="EW15" s="100">
        <f t="shared" si="467"/>
        <v>0.70833333333333337</v>
      </c>
      <c r="EX15" s="100">
        <f t="shared" si="467"/>
        <v>0.91666666666666663</v>
      </c>
      <c r="EY15" s="100">
        <f t="shared" si="468"/>
        <v>0.20833333333333326</v>
      </c>
      <c r="EZ15" s="81">
        <f t="shared" si="469"/>
        <v>4.9999999999999982</v>
      </c>
      <c r="FA15" s="105"/>
      <c r="FB15" s="106"/>
      <c r="FC15" s="97">
        <f>IFERROR(LEFT(FB15,FIND("-",FB15,1)-1),0)</f>
        <v>0</v>
      </c>
      <c r="FD15" s="97">
        <f>IFERROR(RIGHT(FB15,LEN(FB15)-FIND("-",FB15,1)),0)</f>
        <v>0</v>
      </c>
      <c r="FE15" s="98">
        <f t="shared" si="472"/>
        <v>0</v>
      </c>
      <c r="FF15" s="98">
        <f t="shared" si="472"/>
        <v>0</v>
      </c>
      <c r="FG15" s="98">
        <f t="shared" si="473"/>
        <v>0</v>
      </c>
      <c r="FH15" s="81">
        <f t="shared" si="474"/>
        <v>0</v>
      </c>
      <c r="FI15" s="77"/>
      <c r="FJ15" s="78"/>
      <c r="FK15" s="84">
        <f>IFERROR(LEFT(FJ15,FIND("-",FJ15,1)-1),0)</f>
        <v>0</v>
      </c>
      <c r="FL15" s="84">
        <f>IFERROR(RIGHT(FJ15,LEN(FJ15)-FIND("-",FJ15,1)),0)</f>
        <v>0</v>
      </c>
      <c r="FM15" s="85">
        <f t="shared" si="477"/>
        <v>0</v>
      </c>
      <c r="FN15" s="85">
        <f t="shared" si="477"/>
        <v>0</v>
      </c>
      <c r="FO15" s="85">
        <f t="shared" si="478"/>
        <v>0</v>
      </c>
      <c r="FP15" s="69">
        <f>FO15*24</f>
        <v>0</v>
      </c>
      <c r="FQ15" s="77"/>
      <c r="FR15" s="78"/>
      <c r="FS15" s="84">
        <f>IFERROR(LEFT(FR15,FIND("-",FR15,1)-1),0)</f>
        <v>0</v>
      </c>
      <c r="FT15" s="84">
        <f>IFERROR(RIGHT(FR15,LEN(FR15)-FIND("-",FR15,1)),0)</f>
        <v>0</v>
      </c>
      <c r="FU15" s="85">
        <f t="shared" si="482"/>
        <v>0</v>
      </c>
      <c r="FV15" s="85">
        <f t="shared" si="482"/>
        <v>0</v>
      </c>
      <c r="FW15" s="85">
        <f t="shared" si="483"/>
        <v>0</v>
      </c>
      <c r="FX15" s="69">
        <f>FW15*24</f>
        <v>0</v>
      </c>
      <c r="FY15" s="77"/>
      <c r="FZ15" s="78"/>
      <c r="GA15" s="97">
        <f>IFERROR(LEFT(FZ15,FIND("-",FZ15,1)-1),0)</f>
        <v>0</v>
      </c>
      <c r="GB15" s="97">
        <f>IFERROR(RIGHT(FZ15,LEN(FZ15)-FIND("-",FZ15,1)),0)</f>
        <v>0</v>
      </c>
      <c r="GC15" s="98">
        <f t="shared" si="487"/>
        <v>0</v>
      </c>
      <c r="GD15" s="98">
        <f t="shared" si="487"/>
        <v>0</v>
      </c>
      <c r="GE15" s="98">
        <f t="shared" si="488"/>
        <v>0</v>
      </c>
      <c r="GF15" s="81">
        <f t="shared" si="489"/>
        <v>0</v>
      </c>
      <c r="GG15" s="77"/>
      <c r="GH15" s="78" t="s">
        <v>194</v>
      </c>
      <c r="GI15" s="84" t="str">
        <f>IFERROR(LEFT(GH15,FIND("-",GH15,1)-1),0)</f>
        <v>17</v>
      </c>
      <c r="GJ15" s="84" t="str">
        <f>IFERROR(RIGHT(GH15,LEN(GH15)-FIND("-",GH15,1)),0)</f>
        <v>22</v>
      </c>
      <c r="GK15" s="85">
        <f t="shared" si="492"/>
        <v>0.70833333333333337</v>
      </c>
      <c r="GL15" s="85">
        <f t="shared" si="492"/>
        <v>0.91666666666666663</v>
      </c>
      <c r="GM15" s="85">
        <f t="shared" si="493"/>
        <v>0.20833333333333326</v>
      </c>
      <c r="GN15" s="69">
        <f>GM15*24</f>
        <v>4.9999999999999982</v>
      </c>
      <c r="GO15" s="77"/>
      <c r="GP15" s="78" t="s">
        <v>194</v>
      </c>
      <c r="GQ15" s="84" t="str">
        <f>IFERROR(LEFT(GP15,FIND("-",GP15,1)-1),0)</f>
        <v>17</v>
      </c>
      <c r="GR15" s="84" t="str">
        <f>IFERROR(RIGHT(GP15,LEN(GP15)-FIND("-",GP15,1)),0)</f>
        <v>22</v>
      </c>
      <c r="GS15" s="85">
        <f t="shared" si="497"/>
        <v>0.70833333333333337</v>
      </c>
      <c r="GT15" s="85">
        <f t="shared" si="497"/>
        <v>0.91666666666666663</v>
      </c>
      <c r="GU15" s="85">
        <f t="shared" si="498"/>
        <v>0.20833333333333326</v>
      </c>
      <c r="GV15" s="69">
        <f>GU15*24</f>
        <v>4.9999999999999982</v>
      </c>
      <c r="GW15" s="77"/>
      <c r="GX15" s="78" t="s">
        <v>194</v>
      </c>
      <c r="GY15" s="97" t="str">
        <f>IFERROR(LEFT(GX15,FIND("-",GX15,1)-1),0)</f>
        <v>17</v>
      </c>
      <c r="GZ15" s="97" t="str">
        <f>IFERROR(RIGHT(GX15,LEN(GX15)-FIND("-",GX15,1)),0)</f>
        <v>22</v>
      </c>
      <c r="HA15" s="98">
        <f t="shared" si="502"/>
        <v>0.70833333333333337</v>
      </c>
      <c r="HB15" s="98">
        <f t="shared" si="502"/>
        <v>0.91666666666666663</v>
      </c>
      <c r="HC15" s="98">
        <f t="shared" si="503"/>
        <v>0.20833333333333326</v>
      </c>
      <c r="HD15" s="81">
        <f t="shared" si="504"/>
        <v>4.9999999999999982</v>
      </c>
      <c r="HE15" s="77"/>
      <c r="HF15" s="78"/>
      <c r="HG15" s="97">
        <f>IFERROR(LEFT(HF15,FIND("-",HF15,1)-1),0)</f>
        <v>0</v>
      </c>
      <c r="HH15" s="97">
        <f>IFERROR(RIGHT(HF15,LEN(HF15)-FIND("-",HF15,1)),0)</f>
        <v>0</v>
      </c>
      <c r="HI15" s="98">
        <f t="shared" si="507"/>
        <v>0</v>
      </c>
      <c r="HJ15" s="98">
        <f t="shared" si="507"/>
        <v>0</v>
      </c>
      <c r="HK15" s="98">
        <f t="shared" si="508"/>
        <v>0</v>
      </c>
      <c r="HL15" s="81">
        <f t="shared" si="509"/>
        <v>0</v>
      </c>
      <c r="HM15" s="77"/>
      <c r="HN15" s="78"/>
      <c r="HO15" s="84">
        <f>IFERROR(LEFT(HN15,FIND("-",HN15,1)-1),0)</f>
        <v>0</v>
      </c>
      <c r="HP15" s="84">
        <f>IFERROR(RIGHT(HN15,LEN(HN15)-FIND("-",HN15,1)),0)</f>
        <v>0</v>
      </c>
      <c r="HQ15" s="85">
        <f t="shared" si="512"/>
        <v>0</v>
      </c>
      <c r="HR15" s="85">
        <f t="shared" si="512"/>
        <v>0</v>
      </c>
      <c r="HS15" s="85">
        <f t="shared" si="513"/>
        <v>0</v>
      </c>
      <c r="HT15" s="69">
        <f>HS15*24</f>
        <v>0</v>
      </c>
      <c r="HU15" s="105"/>
      <c r="HV15" s="106"/>
      <c r="HW15" s="84">
        <f>IFERROR(LEFT(HV15,FIND("-",HV15,1)-1),0)</f>
        <v>0</v>
      </c>
      <c r="HX15" s="84">
        <f>IFERROR(RIGHT(HV15,LEN(HV15)-FIND("-",HV15,1)),0)</f>
        <v>0</v>
      </c>
      <c r="HY15" s="85">
        <f t="shared" si="517"/>
        <v>0</v>
      </c>
      <c r="HZ15" s="85">
        <f t="shared" si="517"/>
        <v>0</v>
      </c>
      <c r="IA15" s="85">
        <f t="shared" si="518"/>
        <v>0</v>
      </c>
      <c r="IB15" s="69">
        <f>IA15*24</f>
        <v>0</v>
      </c>
      <c r="IC15" s="77"/>
      <c r="ID15" s="78" t="s">
        <v>194</v>
      </c>
      <c r="IE15" s="97" t="str">
        <f>IFERROR(LEFT(ID15,FIND("-",ID15,1)-1),0)</f>
        <v>17</v>
      </c>
      <c r="IF15" s="97" t="str">
        <f>IFERROR(RIGHT(ID15,LEN(ID15)-FIND("-",ID15,1)),0)</f>
        <v>22</v>
      </c>
      <c r="IG15" s="98">
        <f t="shared" si="522"/>
        <v>0.70833333333333337</v>
      </c>
      <c r="IH15" s="98">
        <f t="shared" si="522"/>
        <v>0.91666666666666663</v>
      </c>
      <c r="II15" s="98">
        <f t="shared" si="523"/>
        <v>0.20833333333333326</v>
      </c>
      <c r="IJ15" s="81">
        <f t="shared" si="524"/>
        <v>4.9999999999999982</v>
      </c>
    </row>
    <row r="16" spans="1:244" s="52" customFormat="1" ht="19.5" thickBot="1">
      <c r="A16" s="107"/>
      <c r="AB16" s="77"/>
      <c r="AC16" s="78"/>
      <c r="CF16" s="77"/>
      <c r="CG16" s="78"/>
      <c r="EJ16" s="77"/>
      <c r="EK16" s="78"/>
      <c r="GN16" s="77"/>
      <c r="GO16" s="78"/>
    </row>
    <row r="17" spans="1:244" s="52" customFormat="1" ht="38.25" thickBot="1">
      <c r="A17" s="132">
        <v>5</v>
      </c>
      <c r="B17" s="134" t="s">
        <v>203</v>
      </c>
      <c r="C17" s="136" t="s">
        <v>205</v>
      </c>
      <c r="D17" s="138"/>
      <c r="E17" s="61" t="s">
        <v>192</v>
      </c>
      <c r="F17" s="62"/>
      <c r="G17" s="93" t="str">
        <f t="shared" ref="G17" si="525">IFERROR(LEFT(E17,FIND("-",E17,1)-1),0)</f>
        <v>9r</v>
      </c>
      <c r="H17" s="93" t="str">
        <f t="shared" ref="H17" si="526">IFERROR(RIGHT(E17,LEN(E17)-FIND("-",E17,1)),0)</f>
        <v>17</v>
      </c>
      <c r="I17" s="94">
        <f t="shared" ref="I17:J18" si="527">IF(LEN(G17)&gt;3,TIMEVALUE(LEFT(G17,LEN(G17)-3)&amp;":"&amp;RIGHT(G17,2)),IF(RIGHT(G17,1)="r",TIMEVALUE(LEFT(G17,LEN(G17)-1)&amp;":"&amp;IF(RIGHT(G17,1)="r",30,0)),TIMEVALUE(G17&amp;":"&amp;0)))</f>
        <v>0.39583333333333331</v>
      </c>
      <c r="J17" s="94">
        <f t="shared" si="527"/>
        <v>0.70833333333333337</v>
      </c>
      <c r="K17" s="94">
        <f t="shared" ref="K17:K18" si="528">J17-I17</f>
        <v>0.31250000000000006</v>
      </c>
      <c r="L17" s="81">
        <f t="shared" ref="L17" si="529">K17*24</f>
        <v>7.5000000000000018</v>
      </c>
      <c r="M17" s="103"/>
      <c r="N17" s="104"/>
      <c r="O17" s="95">
        <f t="shared" ref="O17" si="530">IFERROR(LEFT(M17,FIND("-",M17,1)-1),0)</f>
        <v>0</v>
      </c>
      <c r="P17" s="95">
        <f t="shared" ref="P17" si="531">IFERROR(RIGHT(M17,LEN(M17)-FIND("-",M17,1)),0)</f>
        <v>0</v>
      </c>
      <c r="Q17" s="96">
        <f t="shared" ref="Q17:R18" si="532">IF(LEN(O17)&gt;3,TIMEVALUE(LEFT(O17,LEN(O17)-3)&amp;":"&amp;RIGHT(O17,2)),IF(RIGHT(O17,1)="r",TIMEVALUE(LEFT(O17,LEN(O17)-1)&amp;":"&amp;IF(RIGHT(O17,1)="r",30,0)),TIMEVALUE(O17&amp;":"&amp;0)))</f>
        <v>0</v>
      </c>
      <c r="R17" s="96">
        <f t="shared" si="532"/>
        <v>0</v>
      </c>
      <c r="S17" s="96">
        <f t="shared" ref="S17:S18" si="533">R17-Q17</f>
        <v>0</v>
      </c>
      <c r="T17" s="81">
        <f t="shared" ref="T17:T18" si="534">S17*24</f>
        <v>0</v>
      </c>
      <c r="U17" s="61" t="s">
        <v>199</v>
      </c>
      <c r="V17" s="62"/>
      <c r="W17" s="67" t="str">
        <f t="shared" ref="W17" si="535">IFERROR(LEFT(U17,FIND("-",U17,1)-1),0)</f>
        <v>9</v>
      </c>
      <c r="X17" s="67" t="str">
        <f t="shared" ref="X17" si="536">IFERROR(RIGHT(U17,LEN(U17)-FIND("-",U17,1)),0)</f>
        <v>17</v>
      </c>
      <c r="Y17" s="68">
        <f t="shared" ref="Y17:Z18" si="537">IF(LEN(W17)&gt;3,TIMEVALUE(LEFT(W17,LEN(W17)-3)&amp;":"&amp;RIGHT(W17,2)),IF(RIGHT(W17,1)="r",TIMEVALUE(LEFT(W17,LEN(W17)-1)&amp;":"&amp;IF(RIGHT(W17,1)="r",30,0)),TIMEVALUE(W17&amp;":"&amp;0)))</f>
        <v>0.375</v>
      </c>
      <c r="Z17" s="68">
        <f t="shared" si="537"/>
        <v>0.70833333333333337</v>
      </c>
      <c r="AA17" s="68">
        <f t="shared" ref="AA17:AA18" si="538">Z17-Y17</f>
        <v>0.33333333333333337</v>
      </c>
      <c r="AB17" s="69">
        <f t="shared" ref="AB17" si="539">AA17*24</f>
        <v>8</v>
      </c>
      <c r="AC17" s="61" t="s">
        <v>190</v>
      </c>
      <c r="AD17" s="62"/>
      <c r="AE17" s="67" t="str">
        <f t="shared" ref="AE17" si="540">IFERROR(LEFT(AC17,FIND("-",AC17,1)-1),0)</f>
        <v>9</v>
      </c>
      <c r="AF17" s="67" t="str">
        <f t="shared" ref="AF17" si="541">IFERROR(RIGHT(AC17,LEN(AC17)-FIND("-",AC17,1)),0)</f>
        <v>17h15</v>
      </c>
      <c r="AG17" s="68">
        <f t="shared" ref="AG17:AH18" si="542">IF(LEN(AE17)&gt;3,TIMEVALUE(LEFT(AE17,LEN(AE17)-3)&amp;":"&amp;RIGHT(AE17,2)),IF(RIGHT(AE17,1)="r",TIMEVALUE(LEFT(AE17,LEN(AE17)-1)&amp;":"&amp;IF(RIGHT(AE17,1)="r",30,0)),TIMEVALUE(AE17&amp;":"&amp;0)))</f>
        <v>0.375</v>
      </c>
      <c r="AH17" s="68">
        <f t="shared" si="542"/>
        <v>0.71875</v>
      </c>
      <c r="AI17" s="68">
        <f t="shared" ref="AI17:AI18" si="543">AH17-AG17</f>
        <v>0.34375</v>
      </c>
      <c r="AJ17" s="69">
        <f t="shared" ref="AJ17" si="544">AI17*24</f>
        <v>8.25</v>
      </c>
      <c r="AK17" s="61" t="s">
        <v>193</v>
      </c>
      <c r="AL17" s="62"/>
      <c r="AM17" s="93" t="str">
        <f t="shared" ref="AM17" si="545">IFERROR(LEFT(AK17,FIND("-",AK17,1)-1),0)</f>
        <v>8r</v>
      </c>
      <c r="AN17" s="93" t="str">
        <f t="shared" ref="AN17" si="546">IFERROR(RIGHT(AK17,LEN(AK17)-FIND("-",AK17,1)),0)</f>
        <v>17</v>
      </c>
      <c r="AO17" s="94">
        <f t="shared" ref="AO17:AP18" si="547">IF(LEN(AM17)&gt;3,TIMEVALUE(LEFT(AM17,LEN(AM17)-3)&amp;":"&amp;RIGHT(AM17,2)),IF(RIGHT(AM17,1)="r",TIMEVALUE(LEFT(AM17,LEN(AM17)-1)&amp;":"&amp;IF(RIGHT(AM17,1)="r",30,0)),TIMEVALUE(AM17&amp;":"&amp;0)))</f>
        <v>0.35416666666666669</v>
      </c>
      <c r="AP17" s="94">
        <f t="shared" si="547"/>
        <v>0.70833333333333337</v>
      </c>
      <c r="AQ17" s="94">
        <f t="shared" ref="AQ17:AQ18" si="548">AP17-AO17</f>
        <v>0.35416666666666669</v>
      </c>
      <c r="AR17" s="81">
        <f t="shared" ref="AR17:AR18" si="549">AQ17*24</f>
        <v>8.5</v>
      </c>
      <c r="AS17" s="61" t="s">
        <v>189</v>
      </c>
      <c r="AT17" s="62"/>
      <c r="AU17" s="93" t="str">
        <f t="shared" ref="AU17" si="550">IFERROR(LEFT(AS17,FIND("-",AS17,1)-1),0)</f>
        <v>9r</v>
      </c>
      <c r="AV17" s="93" t="str">
        <f t="shared" ref="AV17" si="551">IFERROR(RIGHT(AS17,LEN(AS17)-FIND("-",AS17,1)),0)</f>
        <v>17h15</v>
      </c>
      <c r="AW17" s="94">
        <f t="shared" ref="AW17:AX18" si="552">IF(LEN(AU17)&gt;3,TIMEVALUE(LEFT(AU17,LEN(AU17)-3)&amp;":"&amp;RIGHT(AU17,2)),IF(RIGHT(AU17,1)="r",TIMEVALUE(LEFT(AU17,LEN(AU17)-1)&amp;":"&amp;IF(RIGHT(AU17,1)="r",30,0)),TIMEVALUE(AU17&amp;":"&amp;0)))</f>
        <v>0.39583333333333331</v>
      </c>
      <c r="AX17" s="94">
        <f t="shared" si="552"/>
        <v>0.71875</v>
      </c>
      <c r="AY17" s="94">
        <f t="shared" ref="AY17:AY18" si="553">AX17-AW17</f>
        <v>0.32291666666666669</v>
      </c>
      <c r="AZ17" s="81">
        <f t="shared" ref="AZ17:AZ18" si="554">AY17*24</f>
        <v>7.75</v>
      </c>
      <c r="BA17" s="61"/>
      <c r="BB17" s="62"/>
      <c r="BC17" s="67">
        <f t="shared" ref="BC17" si="555">IFERROR(LEFT(BA17,FIND("-",BA17,1)-1),0)</f>
        <v>0</v>
      </c>
      <c r="BD17" s="67">
        <f t="shared" ref="BD17" si="556">IFERROR(RIGHT(BA17,LEN(BA17)-FIND("-",BA17,1)),0)</f>
        <v>0</v>
      </c>
      <c r="BE17" s="68">
        <f t="shared" ref="BE17:BF18" si="557">IF(LEN(BC17)&gt;3,TIMEVALUE(LEFT(BC17,LEN(BC17)-3)&amp;":"&amp;RIGHT(BC17,2)),IF(RIGHT(BC17,1)="r",TIMEVALUE(LEFT(BC17,LEN(BC17)-1)&amp;":"&amp;IF(RIGHT(BC17,1)="r",30,0)),TIMEVALUE(BC17&amp;":"&amp;0)))</f>
        <v>0</v>
      </c>
      <c r="BF17" s="68">
        <f t="shared" si="557"/>
        <v>0</v>
      </c>
      <c r="BG17" s="68">
        <f t="shared" ref="BG17:BG18" si="558">BF17-BE17</f>
        <v>0</v>
      </c>
      <c r="BH17" s="69">
        <f t="shared" ref="BH17" si="559">BG17*24</f>
        <v>0</v>
      </c>
      <c r="BI17" s="61" t="s">
        <v>189</v>
      </c>
      <c r="BJ17" s="62"/>
      <c r="BK17" s="93" t="str">
        <f t="shared" ref="BK17" si="560">IFERROR(LEFT(BI17,FIND("-",BI17,1)-1),0)</f>
        <v>9r</v>
      </c>
      <c r="BL17" s="93" t="str">
        <f t="shared" ref="BL17" si="561">IFERROR(RIGHT(BI17,LEN(BI17)-FIND("-",BI17,1)),0)</f>
        <v>17h15</v>
      </c>
      <c r="BM17" s="94">
        <f t="shared" ref="BM17:BN18" si="562">IF(LEN(BK17)&gt;3,TIMEVALUE(LEFT(BK17,LEN(BK17)-3)&amp;":"&amp;RIGHT(BK17,2)),IF(RIGHT(BK17,1)="r",TIMEVALUE(LEFT(BK17,LEN(BK17)-1)&amp;":"&amp;IF(RIGHT(BK17,1)="r",30,0)),TIMEVALUE(BK17&amp;":"&amp;0)))</f>
        <v>0.39583333333333331</v>
      </c>
      <c r="BN17" s="94">
        <f t="shared" si="562"/>
        <v>0.71875</v>
      </c>
      <c r="BO17" s="94">
        <f t="shared" ref="BO17:BO18" si="563">BN17-BM17</f>
        <v>0.32291666666666669</v>
      </c>
      <c r="BP17" s="81">
        <f t="shared" ref="BP17" si="564">BO17*24</f>
        <v>7.75</v>
      </c>
      <c r="BQ17" s="61"/>
      <c r="BR17" s="62"/>
      <c r="BS17" s="95">
        <f t="shared" ref="BS17" si="565">IFERROR(LEFT(BQ17,FIND("-",BQ17,1)-1),0)</f>
        <v>0</v>
      </c>
      <c r="BT17" s="95">
        <f t="shared" ref="BT17" si="566">IFERROR(RIGHT(BQ17,LEN(BQ17)-FIND("-",BQ17,1)),0)</f>
        <v>0</v>
      </c>
      <c r="BU17" s="96">
        <f t="shared" ref="BU17:BV18" si="567">IF(LEN(BS17)&gt;3,TIMEVALUE(LEFT(BS17,LEN(BS17)-3)&amp;":"&amp;RIGHT(BS17,2)),IF(RIGHT(BS17,1)="r",TIMEVALUE(LEFT(BS17,LEN(BS17)-1)&amp;":"&amp;IF(RIGHT(BS17,1)="r",30,0)),TIMEVALUE(BS17&amp;":"&amp;0)))</f>
        <v>0</v>
      </c>
      <c r="BV17" s="96">
        <f t="shared" si="567"/>
        <v>0</v>
      </c>
      <c r="BW17" s="96">
        <f t="shared" ref="BW17:BW18" si="568">BV17-BU17</f>
        <v>0</v>
      </c>
      <c r="BX17" s="81">
        <f t="shared" ref="BX17:BX18" si="569">BW17*24</f>
        <v>0</v>
      </c>
      <c r="BY17" s="61" t="s">
        <v>199</v>
      </c>
      <c r="BZ17" s="62"/>
      <c r="CA17" s="67" t="str">
        <f t="shared" ref="CA17" si="570">IFERROR(LEFT(BY17,FIND("-",BY17,1)-1),0)</f>
        <v>9</v>
      </c>
      <c r="CB17" s="67" t="str">
        <f t="shared" ref="CB17" si="571">IFERROR(RIGHT(BY17,LEN(BY17)-FIND("-",BY17,1)),0)</f>
        <v>17</v>
      </c>
      <c r="CC17" s="68">
        <f t="shared" ref="CC17:CD18" si="572">IF(LEN(CA17)&gt;3,TIMEVALUE(LEFT(CA17,LEN(CA17)-3)&amp;":"&amp;RIGHT(CA17,2)),IF(RIGHT(CA17,1)="r",TIMEVALUE(LEFT(CA17,LEN(CA17)-1)&amp;":"&amp;IF(RIGHT(CA17,1)="r",30,0)),TIMEVALUE(CA17&amp;":"&amp;0)))</f>
        <v>0.375</v>
      </c>
      <c r="CD17" s="68">
        <f t="shared" si="572"/>
        <v>0.70833333333333337</v>
      </c>
      <c r="CE17" s="68">
        <f t="shared" ref="CE17:CE18" si="573">CD17-CC17</f>
        <v>0.33333333333333337</v>
      </c>
      <c r="CF17" s="69">
        <f t="shared" ref="CF17" si="574">CE17*24</f>
        <v>8</v>
      </c>
      <c r="CG17" s="61" t="s">
        <v>199</v>
      </c>
      <c r="CH17" s="62"/>
      <c r="CI17" s="67" t="str">
        <f t="shared" ref="CI17" si="575">IFERROR(LEFT(CG17,FIND("-",CG17,1)-1),0)</f>
        <v>9</v>
      </c>
      <c r="CJ17" s="67" t="str">
        <f t="shared" ref="CJ17" si="576">IFERROR(RIGHT(CG17,LEN(CG17)-FIND("-",CG17,1)),0)</f>
        <v>17</v>
      </c>
      <c r="CK17" s="68">
        <f t="shared" ref="CK17:CL18" si="577">IF(LEN(CI17)&gt;3,TIMEVALUE(LEFT(CI17,LEN(CI17)-3)&amp;":"&amp;RIGHT(CI17,2)),IF(RIGHT(CI17,1)="r",TIMEVALUE(LEFT(CI17,LEN(CI17)-1)&amp;":"&amp;IF(RIGHT(CI17,1)="r",30,0)),TIMEVALUE(CI17&amp;":"&amp;0)))</f>
        <v>0.375</v>
      </c>
      <c r="CL17" s="68">
        <f t="shared" si="577"/>
        <v>0.70833333333333337</v>
      </c>
      <c r="CM17" s="68">
        <f t="shared" ref="CM17:CM18" si="578">CL17-CK17</f>
        <v>0.33333333333333337</v>
      </c>
      <c r="CN17" s="69">
        <f t="shared" ref="CN17" si="579">CM17*24</f>
        <v>8</v>
      </c>
      <c r="CO17" s="61" t="s">
        <v>190</v>
      </c>
      <c r="CP17" s="62"/>
      <c r="CQ17" s="93" t="str">
        <f t="shared" ref="CQ17" si="580">IFERROR(LEFT(CO17,FIND("-",CO17,1)-1),0)</f>
        <v>9</v>
      </c>
      <c r="CR17" s="93" t="str">
        <f t="shared" ref="CR17" si="581">IFERROR(RIGHT(CO17,LEN(CO17)-FIND("-",CO17,1)),0)</f>
        <v>17h15</v>
      </c>
      <c r="CS17" s="94">
        <f t="shared" ref="CS17:CT18" si="582">IF(LEN(CQ17)&gt;3,TIMEVALUE(LEFT(CQ17,LEN(CQ17)-3)&amp;":"&amp;RIGHT(CQ17,2)),IF(RIGHT(CQ17,1)="r",TIMEVALUE(LEFT(CQ17,LEN(CQ17)-1)&amp;":"&amp;IF(RIGHT(CQ17,1)="r",30,0)),TIMEVALUE(CQ17&amp;":"&amp;0)))</f>
        <v>0.375</v>
      </c>
      <c r="CT17" s="94">
        <f t="shared" si="582"/>
        <v>0.71875</v>
      </c>
      <c r="CU17" s="94">
        <f t="shared" ref="CU17:CU18" si="583">CT17-CS17</f>
        <v>0.34375</v>
      </c>
      <c r="CV17" s="81">
        <f t="shared" ref="CV17:CV18" si="584">CU17*24</f>
        <v>8.25</v>
      </c>
      <c r="CW17" s="103"/>
      <c r="CX17" s="104"/>
      <c r="CY17" s="93">
        <f t="shared" ref="CY17" si="585">IFERROR(LEFT(CW17,FIND("-",CW17,1)-1),0)</f>
        <v>0</v>
      </c>
      <c r="CZ17" s="93">
        <f t="shared" ref="CZ17" si="586">IFERROR(RIGHT(CW17,LEN(CW17)-FIND("-",CW17,1)),0)</f>
        <v>0</v>
      </c>
      <c r="DA17" s="94">
        <f t="shared" ref="DA17:DB18" si="587">IF(LEN(CY17)&gt;3,TIMEVALUE(LEFT(CY17,LEN(CY17)-3)&amp;":"&amp;RIGHT(CY17,2)),IF(RIGHT(CY17,1)="r",TIMEVALUE(LEFT(CY17,LEN(CY17)-1)&amp;":"&amp;IF(RIGHT(CY17,1)="r",30,0)),TIMEVALUE(CY17&amp;":"&amp;0)))</f>
        <v>0</v>
      </c>
      <c r="DB17" s="94">
        <f t="shared" si="587"/>
        <v>0</v>
      </c>
      <c r="DC17" s="94">
        <f t="shared" ref="DC17:DC18" si="588">DB17-DA17</f>
        <v>0</v>
      </c>
      <c r="DD17" s="81">
        <f t="shared" ref="DD17:DD18" si="589">DC17*24</f>
        <v>0</v>
      </c>
      <c r="DE17" s="61" t="s">
        <v>192</v>
      </c>
      <c r="DF17" s="62"/>
      <c r="DG17" s="67" t="str">
        <f t="shared" ref="DG17" si="590">IFERROR(LEFT(DE17,FIND("-",DE17,1)-1),0)</f>
        <v>9r</v>
      </c>
      <c r="DH17" s="67" t="str">
        <f t="shared" ref="DH17" si="591">IFERROR(RIGHT(DE17,LEN(DE17)-FIND("-",DE17,1)),0)</f>
        <v>17</v>
      </c>
      <c r="DI17" s="68">
        <f t="shared" ref="DI17:DJ18" si="592">IF(LEN(DG17)&gt;3,TIMEVALUE(LEFT(DG17,LEN(DG17)-3)&amp;":"&amp;RIGHT(DG17,2)),IF(RIGHT(DG17,1)="r",TIMEVALUE(LEFT(DG17,LEN(DG17)-1)&amp;":"&amp;IF(RIGHT(DG17,1)="r",30,0)),TIMEVALUE(DG17&amp;":"&amp;0)))</f>
        <v>0.39583333333333331</v>
      </c>
      <c r="DJ17" s="68">
        <f t="shared" si="592"/>
        <v>0.70833333333333337</v>
      </c>
      <c r="DK17" s="68">
        <f t="shared" ref="DK17:DK18" si="593">DJ17-DI17</f>
        <v>0.31250000000000006</v>
      </c>
      <c r="DL17" s="69">
        <f t="shared" ref="DL17" si="594">DK17*24</f>
        <v>7.5000000000000018</v>
      </c>
      <c r="DM17" s="61" t="s">
        <v>189</v>
      </c>
      <c r="DN17" s="62"/>
      <c r="DO17" s="93" t="str">
        <f t="shared" ref="DO17" si="595">IFERROR(LEFT(DM17,FIND("-",DM17,1)-1),0)</f>
        <v>9r</v>
      </c>
      <c r="DP17" s="93" t="str">
        <f t="shared" ref="DP17" si="596">IFERROR(RIGHT(DM17,LEN(DM17)-FIND("-",DM17,1)),0)</f>
        <v>17h15</v>
      </c>
      <c r="DQ17" s="94">
        <f t="shared" ref="DQ17:DR18" si="597">IF(LEN(DO17)&gt;3,TIMEVALUE(LEFT(DO17,LEN(DO17)-3)&amp;":"&amp;RIGHT(DO17,2)),IF(RIGHT(DO17,1)="r",TIMEVALUE(LEFT(DO17,LEN(DO17)-1)&amp;":"&amp;IF(RIGHT(DO17,1)="r",30,0)),TIMEVALUE(DO17&amp;":"&amp;0)))</f>
        <v>0.39583333333333331</v>
      </c>
      <c r="DR17" s="94">
        <f t="shared" si="597"/>
        <v>0.71875</v>
      </c>
      <c r="DS17" s="94">
        <f t="shared" ref="DS17:DS18" si="598">DR17-DQ17</f>
        <v>0.32291666666666669</v>
      </c>
      <c r="DT17" s="81">
        <f t="shared" ref="DT17" si="599">DS17*24</f>
        <v>7.75</v>
      </c>
      <c r="DU17" s="61" t="s">
        <v>192</v>
      </c>
      <c r="DV17" s="62"/>
      <c r="DW17" s="95" t="str">
        <f t="shared" ref="DW17" si="600">IFERROR(LEFT(DU17,FIND("-",DU17,1)-1),0)</f>
        <v>9r</v>
      </c>
      <c r="DX17" s="95" t="str">
        <f t="shared" ref="DX17" si="601">IFERROR(RIGHT(DU17,LEN(DU17)-FIND("-",DU17,1)),0)</f>
        <v>17</v>
      </c>
      <c r="DY17" s="96">
        <f t="shared" ref="DY17:DZ18" si="602">IF(LEN(DW17)&gt;3,TIMEVALUE(LEFT(DW17,LEN(DW17)-3)&amp;":"&amp;RIGHT(DW17,2)),IF(RIGHT(DW17,1)="r",TIMEVALUE(LEFT(DW17,LEN(DW17)-1)&amp;":"&amp;IF(RIGHT(DW17,1)="r",30,0)),TIMEVALUE(DW17&amp;":"&amp;0)))</f>
        <v>0.39583333333333331</v>
      </c>
      <c r="DZ17" s="96">
        <f t="shared" si="602"/>
        <v>0.70833333333333337</v>
      </c>
      <c r="EA17" s="96">
        <f t="shared" ref="EA17:EA18" si="603">DZ17-DY17</f>
        <v>0.31250000000000006</v>
      </c>
      <c r="EB17" s="81">
        <f t="shared" ref="EB17:EB18" si="604">EA17*24</f>
        <v>7.5000000000000018</v>
      </c>
      <c r="EC17" s="61" t="s">
        <v>199</v>
      </c>
      <c r="ED17" s="62"/>
      <c r="EE17" s="67" t="str">
        <f t="shared" ref="EE17" si="605">IFERROR(LEFT(EC17,FIND("-",EC17,1)-1),0)</f>
        <v>9</v>
      </c>
      <c r="EF17" s="67" t="str">
        <f t="shared" ref="EF17" si="606">IFERROR(RIGHT(EC17,LEN(EC17)-FIND("-",EC17,1)),0)</f>
        <v>17</v>
      </c>
      <c r="EG17" s="68">
        <f t="shared" ref="EG17:EH18" si="607">IF(LEN(EE17)&gt;3,TIMEVALUE(LEFT(EE17,LEN(EE17)-3)&amp;":"&amp;RIGHT(EE17,2)),IF(RIGHT(EE17,1)="r",TIMEVALUE(LEFT(EE17,LEN(EE17)-1)&amp;":"&amp;IF(RIGHT(EE17,1)="r",30,0)),TIMEVALUE(EE17&amp;":"&amp;0)))</f>
        <v>0.375</v>
      </c>
      <c r="EH17" s="68">
        <f t="shared" si="607"/>
        <v>0.70833333333333337</v>
      </c>
      <c r="EI17" s="68">
        <f t="shared" ref="EI17:EI18" si="608">EH17-EG17</f>
        <v>0.33333333333333337</v>
      </c>
      <c r="EJ17" s="69">
        <f t="shared" ref="EJ17" si="609">EI17*24</f>
        <v>8</v>
      </c>
      <c r="EK17" s="61" t="s">
        <v>190</v>
      </c>
      <c r="EL17" s="62"/>
      <c r="EM17" s="67" t="str">
        <f t="shared" ref="EM17" si="610">IFERROR(LEFT(EK17,FIND("-",EK17,1)-1),0)</f>
        <v>9</v>
      </c>
      <c r="EN17" s="67" t="str">
        <f t="shared" ref="EN17" si="611">IFERROR(RIGHT(EK17,LEN(EK17)-FIND("-",EK17,1)),0)</f>
        <v>17h15</v>
      </c>
      <c r="EO17" s="68">
        <f t="shared" ref="EO17:EP18" si="612">IF(LEN(EM17)&gt;3,TIMEVALUE(LEFT(EM17,LEN(EM17)-3)&amp;":"&amp;RIGHT(EM17,2)),IF(RIGHT(EM17,1)="r",TIMEVALUE(LEFT(EM17,LEN(EM17)-1)&amp;":"&amp;IF(RIGHT(EM17,1)="r",30,0)),TIMEVALUE(EM17&amp;":"&amp;0)))</f>
        <v>0.375</v>
      </c>
      <c r="EP17" s="68">
        <f t="shared" si="612"/>
        <v>0.71875</v>
      </c>
      <c r="EQ17" s="68">
        <f t="shared" ref="EQ17:EQ18" si="613">EP17-EO17</f>
        <v>0.34375</v>
      </c>
      <c r="ER17" s="69">
        <f t="shared" ref="ER17" si="614">EQ17*24</f>
        <v>8.25</v>
      </c>
      <c r="ES17" s="61"/>
      <c r="ET17" s="62"/>
      <c r="EU17" s="93">
        <f t="shared" ref="EU17" si="615">IFERROR(LEFT(ES17,FIND("-",ES17,1)-1),0)</f>
        <v>0</v>
      </c>
      <c r="EV17" s="93">
        <f t="shared" ref="EV17" si="616">IFERROR(RIGHT(ES17,LEN(ES17)-FIND("-",ES17,1)),0)</f>
        <v>0</v>
      </c>
      <c r="EW17" s="94">
        <f t="shared" ref="EW17:EX18" si="617">IF(LEN(EU17)&gt;3,TIMEVALUE(LEFT(EU17,LEN(EU17)-3)&amp;":"&amp;RIGHT(EU17,2)),IF(RIGHT(EU17,1)="r",TIMEVALUE(LEFT(EU17,LEN(EU17)-1)&amp;":"&amp;IF(RIGHT(EU17,1)="r",30,0)),TIMEVALUE(EU17&amp;":"&amp;0)))</f>
        <v>0</v>
      </c>
      <c r="EX17" s="94">
        <f t="shared" si="617"/>
        <v>0</v>
      </c>
      <c r="EY17" s="94">
        <f t="shared" ref="EY17:EY18" si="618">EX17-EW17</f>
        <v>0</v>
      </c>
      <c r="EZ17" s="81">
        <f t="shared" ref="EZ17:EZ18" si="619">EY17*24</f>
        <v>0</v>
      </c>
      <c r="FA17" s="61" t="s">
        <v>189</v>
      </c>
      <c r="FB17" s="62"/>
      <c r="FC17" s="93" t="str">
        <f t="shared" ref="FC17" si="620">IFERROR(LEFT(FA17,FIND("-",FA17,1)-1),0)</f>
        <v>9r</v>
      </c>
      <c r="FD17" s="93" t="str">
        <f t="shared" ref="FD17" si="621">IFERROR(RIGHT(FA17,LEN(FA17)-FIND("-",FA17,1)),0)</f>
        <v>17h15</v>
      </c>
      <c r="FE17" s="94">
        <f t="shared" ref="FE17:FF18" si="622">IF(LEN(FC17)&gt;3,TIMEVALUE(LEFT(FC17,LEN(FC17)-3)&amp;":"&amp;RIGHT(FC17,2)),IF(RIGHT(FC17,1)="r",TIMEVALUE(LEFT(FC17,LEN(FC17)-1)&amp;":"&amp;IF(RIGHT(FC17,1)="r",30,0)),TIMEVALUE(FC17&amp;":"&amp;0)))</f>
        <v>0.39583333333333331</v>
      </c>
      <c r="FF17" s="94">
        <f t="shared" si="622"/>
        <v>0.71875</v>
      </c>
      <c r="FG17" s="94">
        <f t="shared" ref="FG17:FG18" si="623">FF17-FE17</f>
        <v>0.32291666666666669</v>
      </c>
      <c r="FH17" s="81">
        <f t="shared" ref="FH17:FH18" si="624">FG17*24</f>
        <v>7.75</v>
      </c>
      <c r="FI17" s="103"/>
      <c r="FJ17" s="104"/>
      <c r="FK17" s="67">
        <f t="shared" ref="FK17" si="625">IFERROR(LEFT(FI17,FIND("-",FI17,1)-1),0)</f>
        <v>0</v>
      </c>
      <c r="FL17" s="67">
        <f t="shared" ref="FL17" si="626">IFERROR(RIGHT(FI17,LEN(FI17)-FIND("-",FI17,1)),0)</f>
        <v>0</v>
      </c>
      <c r="FM17" s="68">
        <f t="shared" ref="FM17:FN18" si="627">IF(LEN(FK17)&gt;3,TIMEVALUE(LEFT(FK17,LEN(FK17)-3)&amp;":"&amp;RIGHT(FK17,2)),IF(RIGHT(FK17,1)="r",TIMEVALUE(LEFT(FK17,LEN(FK17)-1)&amp;":"&amp;IF(RIGHT(FK17,1)="r",30,0)),TIMEVALUE(FK17&amp;":"&amp;0)))</f>
        <v>0</v>
      </c>
      <c r="FN17" s="68">
        <f t="shared" si="627"/>
        <v>0</v>
      </c>
      <c r="FO17" s="68">
        <f t="shared" ref="FO17:FO18" si="628">FN17-FM17</f>
        <v>0</v>
      </c>
      <c r="FP17" s="69">
        <f t="shared" ref="FP17" si="629">FO17*24</f>
        <v>0</v>
      </c>
      <c r="FQ17" s="61"/>
      <c r="FR17" s="62"/>
      <c r="FS17" s="93">
        <f t="shared" ref="FS17" si="630">IFERROR(LEFT(FQ17,FIND("-",FQ17,1)-1),0)</f>
        <v>0</v>
      </c>
      <c r="FT17" s="93">
        <f t="shared" ref="FT17" si="631">IFERROR(RIGHT(FQ17,LEN(FQ17)-FIND("-",FQ17,1)),0)</f>
        <v>0</v>
      </c>
      <c r="FU17" s="94">
        <f t="shared" ref="FU17:FV18" si="632">IF(LEN(FS17)&gt;3,TIMEVALUE(LEFT(FS17,LEN(FS17)-3)&amp;":"&amp;RIGHT(FS17,2)),IF(RIGHT(FS17,1)="r",TIMEVALUE(LEFT(FS17,LEN(FS17)-1)&amp;":"&amp;IF(RIGHT(FS17,1)="r",30,0)),TIMEVALUE(FS17&amp;":"&amp;0)))</f>
        <v>0</v>
      </c>
      <c r="FV17" s="94">
        <f t="shared" si="632"/>
        <v>0</v>
      </c>
      <c r="FW17" s="94">
        <f t="shared" ref="FW17:FW18" si="633">FV17-FU17</f>
        <v>0</v>
      </c>
      <c r="FX17" s="81">
        <f t="shared" ref="FX17" si="634">FW17*24</f>
        <v>0</v>
      </c>
      <c r="FY17" s="61" t="s">
        <v>192</v>
      </c>
      <c r="FZ17" s="62"/>
      <c r="GA17" s="95" t="str">
        <f t="shared" ref="GA17" si="635">IFERROR(LEFT(FY17,FIND("-",FY17,1)-1),0)</f>
        <v>9r</v>
      </c>
      <c r="GB17" s="95" t="str">
        <f t="shared" ref="GB17" si="636">IFERROR(RIGHT(FY17,LEN(FY17)-FIND("-",FY17,1)),0)</f>
        <v>17</v>
      </c>
      <c r="GC17" s="96">
        <f t="shared" ref="GC17:GD18" si="637">IF(LEN(GA17)&gt;3,TIMEVALUE(LEFT(GA17,LEN(GA17)-3)&amp;":"&amp;RIGHT(GA17,2)),IF(RIGHT(GA17,1)="r",TIMEVALUE(LEFT(GA17,LEN(GA17)-1)&amp;":"&amp;IF(RIGHT(GA17,1)="r",30,0)),TIMEVALUE(GA17&amp;":"&amp;0)))</f>
        <v>0.39583333333333331</v>
      </c>
      <c r="GD17" s="96">
        <f t="shared" si="637"/>
        <v>0.70833333333333337</v>
      </c>
      <c r="GE17" s="96">
        <f t="shared" ref="GE17:GE18" si="638">GD17-GC17</f>
        <v>0.31250000000000006</v>
      </c>
      <c r="GF17" s="81">
        <f t="shared" ref="GF17:GF18" si="639">GE17*24</f>
        <v>7.5000000000000018</v>
      </c>
      <c r="GG17" s="61" t="s">
        <v>199</v>
      </c>
      <c r="GH17" s="62"/>
      <c r="GI17" s="67" t="str">
        <f t="shared" ref="GI17" si="640">IFERROR(LEFT(GG17,FIND("-",GG17,1)-1),0)</f>
        <v>9</v>
      </c>
      <c r="GJ17" s="67" t="str">
        <f t="shared" ref="GJ17" si="641">IFERROR(RIGHT(GG17,LEN(GG17)-FIND("-",GG17,1)),0)</f>
        <v>17</v>
      </c>
      <c r="GK17" s="68">
        <f t="shared" ref="GK17:GL18" si="642">IF(LEN(GI17)&gt;3,TIMEVALUE(LEFT(GI17,LEN(GI17)-3)&amp;":"&amp;RIGHT(GI17,2)),IF(RIGHT(GI17,1)="r",TIMEVALUE(LEFT(GI17,LEN(GI17)-1)&amp;":"&amp;IF(RIGHT(GI17,1)="r",30,0)),TIMEVALUE(GI17&amp;":"&amp;0)))</f>
        <v>0.375</v>
      </c>
      <c r="GL17" s="68">
        <f t="shared" si="642"/>
        <v>0.70833333333333337</v>
      </c>
      <c r="GM17" s="68">
        <f t="shared" ref="GM17:GM18" si="643">GL17-GK17</f>
        <v>0.33333333333333337</v>
      </c>
      <c r="GN17" s="69">
        <f t="shared" ref="GN17" si="644">GM17*24</f>
        <v>8</v>
      </c>
      <c r="GO17" s="61" t="s">
        <v>199</v>
      </c>
      <c r="GP17" s="62"/>
      <c r="GQ17" s="67" t="str">
        <f t="shared" ref="GQ17" si="645">IFERROR(LEFT(GO17,FIND("-",GO17,1)-1),0)</f>
        <v>9</v>
      </c>
      <c r="GR17" s="67" t="str">
        <f t="shared" ref="GR17" si="646">IFERROR(RIGHT(GO17,LEN(GO17)-FIND("-",GO17,1)),0)</f>
        <v>17</v>
      </c>
      <c r="GS17" s="68">
        <f t="shared" ref="GS17:GT18" si="647">IF(LEN(GQ17)&gt;3,TIMEVALUE(LEFT(GQ17,LEN(GQ17)-3)&amp;":"&amp;RIGHT(GQ17,2)),IF(RIGHT(GQ17,1)="r",TIMEVALUE(LEFT(GQ17,LEN(GQ17)-1)&amp;":"&amp;IF(RIGHT(GQ17,1)="r",30,0)),TIMEVALUE(GQ17&amp;":"&amp;0)))</f>
        <v>0.375</v>
      </c>
      <c r="GT17" s="68">
        <f t="shared" si="647"/>
        <v>0.70833333333333337</v>
      </c>
      <c r="GU17" s="68">
        <f t="shared" ref="GU17:GU18" si="648">GT17-GS17</f>
        <v>0.33333333333333337</v>
      </c>
      <c r="GV17" s="69">
        <f t="shared" ref="GV17" si="649">GU17*24</f>
        <v>8</v>
      </c>
      <c r="GW17" s="103"/>
      <c r="GX17" s="104"/>
      <c r="GY17" s="93">
        <f t="shared" ref="GY17" si="650">IFERROR(LEFT(GW17,FIND("-",GW17,1)-1),0)</f>
        <v>0</v>
      </c>
      <c r="GZ17" s="93">
        <f t="shared" ref="GZ17" si="651">IFERROR(RIGHT(GW17,LEN(GW17)-FIND("-",GW17,1)),0)</f>
        <v>0</v>
      </c>
      <c r="HA17" s="94">
        <f t="shared" ref="HA17:HB18" si="652">IF(LEN(GY17)&gt;3,TIMEVALUE(LEFT(GY17,LEN(GY17)-3)&amp;":"&amp;RIGHT(GY17,2)),IF(RIGHT(GY17,1)="r",TIMEVALUE(LEFT(GY17,LEN(GY17)-1)&amp;":"&amp;IF(RIGHT(GY17,1)="r",30,0)),TIMEVALUE(GY17&amp;":"&amp;0)))</f>
        <v>0</v>
      </c>
      <c r="HB17" s="94">
        <f t="shared" si="652"/>
        <v>0</v>
      </c>
      <c r="HC17" s="94">
        <f t="shared" ref="HC17:HC18" si="653">HB17-HA17</f>
        <v>0</v>
      </c>
      <c r="HD17" s="81">
        <f t="shared" ref="HD17:HD18" si="654">HC17*24</f>
        <v>0</v>
      </c>
      <c r="HE17" s="61" t="s">
        <v>189</v>
      </c>
      <c r="HF17" s="62"/>
      <c r="HG17" s="93" t="str">
        <f t="shared" ref="HG17" si="655">IFERROR(LEFT(HE17,FIND("-",HE17,1)-1),0)</f>
        <v>9r</v>
      </c>
      <c r="HH17" s="93" t="str">
        <f t="shared" ref="HH17" si="656">IFERROR(RIGHT(HE17,LEN(HE17)-FIND("-",HE17,1)),0)</f>
        <v>17h15</v>
      </c>
      <c r="HI17" s="94">
        <f t="shared" ref="HI17:HJ18" si="657">IF(LEN(HG17)&gt;3,TIMEVALUE(LEFT(HG17,LEN(HG17)-3)&amp;":"&amp;RIGHT(HG17,2)),IF(RIGHT(HG17,1)="r",TIMEVALUE(LEFT(HG17,LEN(HG17)-1)&amp;":"&amp;IF(RIGHT(HG17,1)="r",30,0)),TIMEVALUE(HG17&amp;":"&amp;0)))</f>
        <v>0.39583333333333331</v>
      </c>
      <c r="HJ17" s="94">
        <f t="shared" si="657"/>
        <v>0.71875</v>
      </c>
      <c r="HK17" s="94">
        <f t="shared" ref="HK17:HK18" si="658">HJ17-HI17</f>
        <v>0.32291666666666669</v>
      </c>
      <c r="HL17" s="81">
        <f t="shared" ref="HL17:HL18" si="659">HK17*24</f>
        <v>7.75</v>
      </c>
      <c r="HM17" s="61"/>
      <c r="HN17" s="62"/>
      <c r="HO17" s="67">
        <f t="shared" ref="HO17" si="660">IFERROR(LEFT(HM17,FIND("-",HM17,1)-1),0)</f>
        <v>0</v>
      </c>
      <c r="HP17" s="67">
        <f t="shared" ref="HP17" si="661">IFERROR(RIGHT(HM17,LEN(HM17)-FIND("-",HM17,1)),0)</f>
        <v>0</v>
      </c>
      <c r="HQ17" s="68">
        <f t="shared" ref="HQ17:HR18" si="662">IF(LEN(HO17)&gt;3,TIMEVALUE(LEFT(HO17,LEN(HO17)-3)&amp;":"&amp;RIGHT(HO17,2)),IF(RIGHT(HO17,1)="r",TIMEVALUE(LEFT(HO17,LEN(HO17)-1)&amp;":"&amp;IF(RIGHT(HO17,1)="r",30,0)),TIMEVALUE(HO17&amp;":"&amp;0)))</f>
        <v>0</v>
      </c>
      <c r="HR17" s="68">
        <f t="shared" si="662"/>
        <v>0</v>
      </c>
      <c r="HS17" s="68">
        <f t="shared" ref="HS17:HS18" si="663">HR17-HQ17</f>
        <v>0</v>
      </c>
      <c r="HT17" s="69">
        <f t="shared" ref="HT17" si="664">HS17*24</f>
        <v>0</v>
      </c>
      <c r="HU17" s="61"/>
      <c r="HV17" s="62"/>
      <c r="HW17" s="93">
        <f t="shared" ref="HW17" si="665">IFERROR(LEFT(HU17,FIND("-",HU17,1)-1),0)</f>
        <v>0</v>
      </c>
      <c r="HX17" s="93">
        <f t="shared" ref="HX17" si="666">IFERROR(RIGHT(HU17,LEN(HU17)-FIND("-",HU17,1)),0)</f>
        <v>0</v>
      </c>
      <c r="HY17" s="94">
        <f t="shared" ref="HY17:HZ18" si="667">IF(LEN(HW17)&gt;3,TIMEVALUE(LEFT(HW17,LEN(HW17)-3)&amp;":"&amp;RIGHT(HW17,2)),IF(RIGHT(HW17,1)="r",TIMEVALUE(LEFT(HW17,LEN(HW17)-1)&amp;":"&amp;IF(RIGHT(HW17,1)="r",30,0)),TIMEVALUE(HW17&amp;":"&amp;0)))</f>
        <v>0</v>
      </c>
      <c r="HZ17" s="94">
        <f t="shared" si="667"/>
        <v>0</v>
      </c>
      <c r="IA17" s="94">
        <f t="shared" ref="IA17:IA18" si="668">HZ17-HY17</f>
        <v>0</v>
      </c>
      <c r="IB17" s="81">
        <f t="shared" ref="IB17" si="669">IA17*24</f>
        <v>0</v>
      </c>
      <c r="IC17" s="61" t="s">
        <v>189</v>
      </c>
      <c r="ID17" s="62"/>
      <c r="IE17" s="93" t="str">
        <f t="shared" ref="IE17" si="670">IFERROR(LEFT(IC17,FIND("-",IC17,1)-1),0)</f>
        <v>9r</v>
      </c>
      <c r="IF17" s="93" t="str">
        <f t="shared" ref="IF17" si="671">IFERROR(RIGHT(IC17,LEN(IC17)-FIND("-",IC17,1)),0)</f>
        <v>17h15</v>
      </c>
      <c r="IG17" s="94">
        <f t="shared" ref="IG17:IH18" si="672">IF(LEN(IE17)&gt;3,TIMEVALUE(LEFT(IE17,LEN(IE17)-3)&amp;":"&amp;RIGHT(IE17,2)),IF(RIGHT(IE17,1)="r",TIMEVALUE(LEFT(IE17,LEN(IE17)-1)&amp;":"&amp;IF(RIGHT(IE17,1)="r",30,0)),TIMEVALUE(IE17&amp;":"&amp;0)))</f>
        <v>0.39583333333333331</v>
      </c>
      <c r="IH17" s="94">
        <f t="shared" si="672"/>
        <v>0.71875</v>
      </c>
      <c r="II17" s="94">
        <f t="shared" ref="II17:II18" si="673">IH17-IG17</f>
        <v>0.32291666666666669</v>
      </c>
      <c r="IJ17" s="81">
        <f t="shared" ref="IJ17:IJ18" si="674">II17*24</f>
        <v>7.75</v>
      </c>
    </row>
    <row r="18" spans="1:244" s="52" customFormat="1" ht="19.5" thickBot="1">
      <c r="A18" s="133"/>
      <c r="B18" s="135"/>
      <c r="C18" s="137"/>
      <c r="D18" s="139"/>
      <c r="E18" s="77"/>
      <c r="F18" s="78" t="s">
        <v>194</v>
      </c>
      <c r="G18" s="84" t="str">
        <f>IFERROR(LEFT(F18,FIND("-",F18,1)-1),0)</f>
        <v>17</v>
      </c>
      <c r="H18" s="84" t="str">
        <f>IFERROR(RIGHT(F18,LEN(F18)-FIND("-",F18,1)),0)</f>
        <v>22</v>
      </c>
      <c r="I18" s="85">
        <f t="shared" si="527"/>
        <v>0.70833333333333337</v>
      </c>
      <c r="J18" s="85">
        <f t="shared" si="527"/>
        <v>0.91666666666666663</v>
      </c>
      <c r="K18" s="85">
        <f t="shared" si="528"/>
        <v>0.20833333333333326</v>
      </c>
      <c r="L18" s="69">
        <f>K18*24</f>
        <v>4.9999999999999982</v>
      </c>
      <c r="M18" s="105"/>
      <c r="N18" s="106"/>
      <c r="O18" s="99">
        <f>IFERROR(LEFT(N18,FIND("-",N18,1)-1),0)</f>
        <v>0</v>
      </c>
      <c r="P18" s="99">
        <f>IFERROR(RIGHT(N18,LEN(N18)-FIND("-",N18,1)),0)</f>
        <v>0</v>
      </c>
      <c r="Q18" s="100">
        <f t="shared" si="532"/>
        <v>0</v>
      </c>
      <c r="R18" s="100">
        <f t="shared" si="532"/>
        <v>0</v>
      </c>
      <c r="S18" s="100">
        <f t="shared" si="533"/>
        <v>0</v>
      </c>
      <c r="T18" s="81">
        <f t="shared" si="534"/>
        <v>0</v>
      </c>
      <c r="U18" s="77"/>
      <c r="V18" s="78" t="s">
        <v>194</v>
      </c>
      <c r="W18" s="84" t="str">
        <f>IFERROR(LEFT(V18,FIND("-",V18,1)-1),0)</f>
        <v>17</v>
      </c>
      <c r="X18" s="84" t="str">
        <f>IFERROR(RIGHT(V18,LEN(V18)-FIND("-",V18,1)),0)</f>
        <v>22</v>
      </c>
      <c r="Y18" s="85">
        <f t="shared" si="537"/>
        <v>0.70833333333333337</v>
      </c>
      <c r="Z18" s="85">
        <f t="shared" si="537"/>
        <v>0.91666666666666663</v>
      </c>
      <c r="AA18" s="85">
        <f t="shared" si="538"/>
        <v>0.20833333333333326</v>
      </c>
      <c r="AB18" s="69">
        <f>AA18*24</f>
        <v>4.9999999999999982</v>
      </c>
      <c r="AC18" s="77"/>
      <c r="AD18" s="78"/>
      <c r="AE18" s="84">
        <f>IFERROR(LEFT(AD18,FIND("-",AD18,1)-1),0)</f>
        <v>0</v>
      </c>
      <c r="AF18" s="84">
        <f>IFERROR(RIGHT(AD18,LEN(AD18)-FIND("-",AD18,1)),0)</f>
        <v>0</v>
      </c>
      <c r="AG18" s="85">
        <f t="shared" si="542"/>
        <v>0</v>
      </c>
      <c r="AH18" s="85">
        <f t="shared" si="542"/>
        <v>0</v>
      </c>
      <c r="AI18" s="85">
        <f t="shared" si="543"/>
        <v>0</v>
      </c>
      <c r="AJ18" s="69">
        <f>AI18*24</f>
        <v>0</v>
      </c>
      <c r="AK18" s="77"/>
      <c r="AL18" s="78" t="s">
        <v>194</v>
      </c>
      <c r="AM18" s="97" t="str">
        <f>IFERROR(LEFT(AL18,FIND("-",AL18,1)-1),0)</f>
        <v>17</v>
      </c>
      <c r="AN18" s="97" t="str">
        <f>IFERROR(RIGHT(AL18,LEN(AL18)-FIND("-",AL18,1)),0)</f>
        <v>22</v>
      </c>
      <c r="AO18" s="98">
        <f t="shared" si="547"/>
        <v>0.70833333333333337</v>
      </c>
      <c r="AP18" s="98">
        <f t="shared" si="547"/>
        <v>0.91666666666666663</v>
      </c>
      <c r="AQ18" s="98">
        <f t="shared" si="548"/>
        <v>0.20833333333333326</v>
      </c>
      <c r="AR18" s="81">
        <f t="shared" si="549"/>
        <v>4.9999999999999982</v>
      </c>
      <c r="AS18" s="77"/>
      <c r="AT18" s="78"/>
      <c r="AU18" s="97">
        <f>IFERROR(LEFT(AT18,FIND("-",AT18,1)-1),0)</f>
        <v>0</v>
      </c>
      <c r="AV18" s="97">
        <f>IFERROR(RIGHT(AT18,LEN(AT18)-FIND("-",AT18,1)),0)</f>
        <v>0</v>
      </c>
      <c r="AW18" s="98">
        <f t="shared" si="552"/>
        <v>0</v>
      </c>
      <c r="AX18" s="98">
        <f t="shared" si="552"/>
        <v>0</v>
      </c>
      <c r="AY18" s="98">
        <f t="shared" si="553"/>
        <v>0</v>
      </c>
      <c r="AZ18" s="81">
        <f t="shared" si="554"/>
        <v>0</v>
      </c>
      <c r="BA18" s="77"/>
      <c r="BB18" s="78" t="s">
        <v>194</v>
      </c>
      <c r="BC18" s="84" t="str">
        <f>IFERROR(LEFT(BB18,FIND("-",BB18,1)-1),0)</f>
        <v>17</v>
      </c>
      <c r="BD18" s="84" t="str">
        <f>IFERROR(RIGHT(BB18,LEN(BB18)-FIND("-",BB18,1)),0)</f>
        <v>22</v>
      </c>
      <c r="BE18" s="85">
        <f t="shared" si="557"/>
        <v>0.70833333333333337</v>
      </c>
      <c r="BF18" s="85">
        <f t="shared" si="557"/>
        <v>0.91666666666666663</v>
      </c>
      <c r="BG18" s="85">
        <f t="shared" si="558"/>
        <v>0.20833333333333326</v>
      </c>
      <c r="BH18" s="69">
        <f>BG18*24</f>
        <v>4.9999999999999982</v>
      </c>
      <c r="BI18" s="77"/>
      <c r="BJ18" s="78"/>
      <c r="BK18" s="84">
        <f>IFERROR(LEFT(BJ18,FIND("-",BJ18,1)-1),0)</f>
        <v>0</v>
      </c>
      <c r="BL18" s="84">
        <f>IFERROR(RIGHT(BJ18,LEN(BJ18)-FIND("-",BJ18,1)),0)</f>
        <v>0</v>
      </c>
      <c r="BM18" s="85">
        <f t="shared" si="562"/>
        <v>0</v>
      </c>
      <c r="BN18" s="85">
        <f t="shared" si="562"/>
        <v>0</v>
      </c>
      <c r="BO18" s="85">
        <f t="shared" si="563"/>
        <v>0</v>
      </c>
      <c r="BP18" s="69">
        <f>BO18*24</f>
        <v>0</v>
      </c>
      <c r="BQ18" s="77"/>
      <c r="BR18" s="78" t="s">
        <v>194</v>
      </c>
      <c r="BS18" s="99" t="str">
        <f>IFERROR(LEFT(BR18,FIND("-",BR18,1)-1),0)</f>
        <v>17</v>
      </c>
      <c r="BT18" s="99" t="str">
        <f>IFERROR(RIGHT(BR18,LEN(BR18)-FIND("-",BR18,1)),0)</f>
        <v>22</v>
      </c>
      <c r="BU18" s="100">
        <f t="shared" si="567"/>
        <v>0.70833333333333337</v>
      </c>
      <c r="BV18" s="100">
        <f t="shared" si="567"/>
        <v>0.91666666666666663</v>
      </c>
      <c r="BW18" s="100">
        <f t="shared" si="568"/>
        <v>0.20833333333333326</v>
      </c>
      <c r="BX18" s="81">
        <f t="shared" si="569"/>
        <v>4.9999999999999982</v>
      </c>
      <c r="BY18" s="77"/>
      <c r="BZ18" s="78" t="s">
        <v>194</v>
      </c>
      <c r="CA18" s="84" t="str">
        <f>IFERROR(LEFT(BZ18,FIND("-",BZ18,1)-1),0)</f>
        <v>17</v>
      </c>
      <c r="CB18" s="84" t="str">
        <f>IFERROR(RIGHT(BZ18,LEN(BZ18)-FIND("-",BZ18,1)),0)</f>
        <v>22</v>
      </c>
      <c r="CC18" s="85">
        <f t="shared" si="572"/>
        <v>0.70833333333333337</v>
      </c>
      <c r="CD18" s="85">
        <f t="shared" si="572"/>
        <v>0.91666666666666663</v>
      </c>
      <c r="CE18" s="85">
        <f t="shared" si="573"/>
        <v>0.20833333333333326</v>
      </c>
      <c r="CF18" s="69">
        <f>CE18*24</f>
        <v>4.9999999999999982</v>
      </c>
      <c r="CG18" s="77"/>
      <c r="CH18" s="78" t="s">
        <v>194</v>
      </c>
      <c r="CI18" s="84" t="str">
        <f>IFERROR(LEFT(CH18,FIND("-",CH18,1)-1),0)</f>
        <v>17</v>
      </c>
      <c r="CJ18" s="84" t="str">
        <f>IFERROR(RIGHT(CH18,LEN(CH18)-FIND("-",CH18,1)),0)</f>
        <v>22</v>
      </c>
      <c r="CK18" s="85">
        <f t="shared" si="577"/>
        <v>0.70833333333333337</v>
      </c>
      <c r="CL18" s="85">
        <f t="shared" si="577"/>
        <v>0.91666666666666663</v>
      </c>
      <c r="CM18" s="85">
        <f t="shared" si="578"/>
        <v>0.20833333333333326</v>
      </c>
      <c r="CN18" s="69">
        <f>CM18*24</f>
        <v>4.9999999999999982</v>
      </c>
      <c r="CO18" s="77"/>
      <c r="CP18" s="78"/>
      <c r="CQ18" s="97">
        <f>IFERROR(LEFT(CP18,FIND("-",CP18,1)-1),0)</f>
        <v>0</v>
      </c>
      <c r="CR18" s="97">
        <f>IFERROR(RIGHT(CP18,LEN(CP18)-FIND("-",CP18,1)),0)</f>
        <v>0</v>
      </c>
      <c r="CS18" s="98">
        <f t="shared" si="582"/>
        <v>0</v>
      </c>
      <c r="CT18" s="98">
        <f t="shared" si="582"/>
        <v>0</v>
      </c>
      <c r="CU18" s="98">
        <f t="shared" si="583"/>
        <v>0</v>
      </c>
      <c r="CV18" s="81">
        <f t="shared" si="584"/>
        <v>0</v>
      </c>
      <c r="CW18" s="105"/>
      <c r="CX18" s="106"/>
      <c r="CY18" s="97">
        <f>IFERROR(LEFT(CX18,FIND("-",CX18,1)-1),0)</f>
        <v>0</v>
      </c>
      <c r="CZ18" s="97">
        <f>IFERROR(RIGHT(CX18,LEN(CX18)-FIND("-",CX18,1)),0)</f>
        <v>0</v>
      </c>
      <c r="DA18" s="98">
        <f t="shared" si="587"/>
        <v>0</v>
      </c>
      <c r="DB18" s="98">
        <f t="shared" si="587"/>
        <v>0</v>
      </c>
      <c r="DC18" s="98">
        <f t="shared" si="588"/>
        <v>0</v>
      </c>
      <c r="DD18" s="81">
        <f t="shared" si="589"/>
        <v>0</v>
      </c>
      <c r="DE18" s="77"/>
      <c r="DF18" s="78" t="s">
        <v>194</v>
      </c>
      <c r="DG18" s="84" t="str">
        <f>IFERROR(LEFT(DF18,FIND("-",DF18,1)-1),0)</f>
        <v>17</v>
      </c>
      <c r="DH18" s="84" t="str">
        <f>IFERROR(RIGHT(DF18,LEN(DF18)-FIND("-",DF18,1)),0)</f>
        <v>22</v>
      </c>
      <c r="DI18" s="85">
        <f t="shared" si="592"/>
        <v>0.70833333333333337</v>
      </c>
      <c r="DJ18" s="85">
        <f t="shared" si="592"/>
        <v>0.91666666666666663</v>
      </c>
      <c r="DK18" s="85">
        <f t="shared" si="593"/>
        <v>0.20833333333333326</v>
      </c>
      <c r="DL18" s="69">
        <f>DK18*24</f>
        <v>4.9999999999999982</v>
      </c>
      <c r="DM18" s="77"/>
      <c r="DN18" s="78"/>
      <c r="DO18" s="84">
        <f>IFERROR(LEFT(DN18,FIND("-",DN18,1)-1),0)</f>
        <v>0</v>
      </c>
      <c r="DP18" s="84">
        <f>IFERROR(RIGHT(DN18,LEN(DN18)-FIND("-",DN18,1)),0)</f>
        <v>0</v>
      </c>
      <c r="DQ18" s="85">
        <f t="shared" si="597"/>
        <v>0</v>
      </c>
      <c r="DR18" s="85">
        <f t="shared" si="597"/>
        <v>0</v>
      </c>
      <c r="DS18" s="85">
        <f t="shared" si="598"/>
        <v>0</v>
      </c>
      <c r="DT18" s="69">
        <f>DS18*24</f>
        <v>0</v>
      </c>
      <c r="DU18" s="77"/>
      <c r="DV18" s="78" t="s">
        <v>194</v>
      </c>
      <c r="DW18" s="99" t="str">
        <f>IFERROR(LEFT(DV18,FIND("-",DV18,1)-1),0)</f>
        <v>17</v>
      </c>
      <c r="DX18" s="99" t="str">
        <f>IFERROR(RIGHT(DV18,LEN(DV18)-FIND("-",DV18,1)),0)</f>
        <v>22</v>
      </c>
      <c r="DY18" s="100">
        <f t="shared" si="602"/>
        <v>0.70833333333333337</v>
      </c>
      <c r="DZ18" s="100">
        <f t="shared" si="602"/>
        <v>0.91666666666666663</v>
      </c>
      <c r="EA18" s="100">
        <f t="shared" si="603"/>
        <v>0.20833333333333326</v>
      </c>
      <c r="EB18" s="81">
        <f t="shared" si="604"/>
        <v>4.9999999999999982</v>
      </c>
      <c r="EC18" s="77"/>
      <c r="ED18" s="78" t="s">
        <v>201</v>
      </c>
      <c r="EE18" s="84" t="str">
        <f>IFERROR(LEFT(ED18,FIND("-",ED18,1)-1),0)</f>
        <v>17</v>
      </c>
      <c r="EF18" s="84" t="str">
        <f>IFERROR(RIGHT(ED18,LEN(ED18)-FIND("-",ED18,1)),0)</f>
        <v>21</v>
      </c>
      <c r="EG18" s="85">
        <f t="shared" si="607"/>
        <v>0.70833333333333337</v>
      </c>
      <c r="EH18" s="85">
        <f t="shared" si="607"/>
        <v>0.875</v>
      </c>
      <c r="EI18" s="85">
        <f t="shared" si="608"/>
        <v>0.16666666666666663</v>
      </c>
      <c r="EJ18" s="69">
        <f>EI18*24</f>
        <v>3.9999999999999991</v>
      </c>
      <c r="EK18" s="77"/>
      <c r="EL18" s="78"/>
      <c r="EM18" s="84">
        <f>IFERROR(LEFT(EL18,FIND("-",EL18,1)-1),0)</f>
        <v>0</v>
      </c>
      <c r="EN18" s="84">
        <f>IFERROR(RIGHT(EL18,LEN(EL18)-FIND("-",EL18,1)),0)</f>
        <v>0</v>
      </c>
      <c r="EO18" s="85">
        <f t="shared" si="612"/>
        <v>0</v>
      </c>
      <c r="EP18" s="85">
        <f t="shared" si="612"/>
        <v>0</v>
      </c>
      <c r="EQ18" s="85">
        <f t="shared" si="613"/>
        <v>0</v>
      </c>
      <c r="ER18" s="69">
        <f>EQ18*24</f>
        <v>0</v>
      </c>
      <c r="ES18" s="77"/>
      <c r="ET18" s="78" t="s">
        <v>196</v>
      </c>
      <c r="EU18" s="97" t="str">
        <f>IFERROR(LEFT(ET18,FIND("-",ET18,1)-1),0)</f>
        <v>14</v>
      </c>
      <c r="EV18" s="97" t="str">
        <f>IFERROR(RIGHT(ET18,LEN(ET18)-FIND("-",ET18,1)),0)</f>
        <v>22</v>
      </c>
      <c r="EW18" s="98">
        <f t="shared" si="617"/>
        <v>0.58333333333333337</v>
      </c>
      <c r="EX18" s="98">
        <f t="shared" si="617"/>
        <v>0.91666666666666663</v>
      </c>
      <c r="EY18" s="98">
        <f t="shared" si="618"/>
        <v>0.33333333333333326</v>
      </c>
      <c r="EZ18" s="81">
        <f t="shared" si="619"/>
        <v>7.9999999999999982</v>
      </c>
      <c r="FA18" s="77"/>
      <c r="FB18" s="78"/>
      <c r="FC18" s="97">
        <f>IFERROR(LEFT(FB18,FIND("-",FB18,1)-1),0)</f>
        <v>0</v>
      </c>
      <c r="FD18" s="97">
        <f>IFERROR(RIGHT(FB18,LEN(FB18)-FIND("-",FB18,1)),0)</f>
        <v>0</v>
      </c>
      <c r="FE18" s="98">
        <f t="shared" si="622"/>
        <v>0</v>
      </c>
      <c r="FF18" s="98">
        <f t="shared" si="622"/>
        <v>0</v>
      </c>
      <c r="FG18" s="98">
        <f t="shared" si="623"/>
        <v>0</v>
      </c>
      <c r="FH18" s="81">
        <f t="shared" si="624"/>
        <v>0</v>
      </c>
      <c r="FI18" s="105"/>
      <c r="FJ18" s="106"/>
      <c r="FK18" s="84">
        <f>IFERROR(LEFT(FJ18,FIND("-",FJ18,1)-1),0)</f>
        <v>0</v>
      </c>
      <c r="FL18" s="84">
        <f>IFERROR(RIGHT(FJ18,LEN(FJ18)-FIND("-",FJ18,1)),0)</f>
        <v>0</v>
      </c>
      <c r="FM18" s="85">
        <f t="shared" si="627"/>
        <v>0</v>
      </c>
      <c r="FN18" s="85">
        <f t="shared" si="627"/>
        <v>0</v>
      </c>
      <c r="FO18" s="85">
        <f t="shared" si="628"/>
        <v>0</v>
      </c>
      <c r="FP18" s="69">
        <f>FO18*24</f>
        <v>0</v>
      </c>
      <c r="FQ18" s="77"/>
      <c r="FR18" s="78" t="s">
        <v>194</v>
      </c>
      <c r="FS18" s="84" t="str">
        <f>IFERROR(LEFT(FR18,FIND("-",FR18,1)-1),0)</f>
        <v>17</v>
      </c>
      <c r="FT18" s="84" t="str">
        <f>IFERROR(RIGHT(FR18,LEN(FR18)-FIND("-",FR18,1)),0)</f>
        <v>22</v>
      </c>
      <c r="FU18" s="85">
        <f t="shared" si="632"/>
        <v>0.70833333333333337</v>
      </c>
      <c r="FV18" s="85">
        <f t="shared" si="632"/>
        <v>0.91666666666666663</v>
      </c>
      <c r="FW18" s="85">
        <f t="shared" si="633"/>
        <v>0.20833333333333326</v>
      </c>
      <c r="FX18" s="69">
        <f>FW18*24</f>
        <v>4.9999999999999982</v>
      </c>
      <c r="FY18" s="77"/>
      <c r="FZ18" s="78" t="s">
        <v>194</v>
      </c>
      <c r="GA18" s="99" t="str">
        <f>IFERROR(LEFT(FZ18,FIND("-",FZ18,1)-1),0)</f>
        <v>17</v>
      </c>
      <c r="GB18" s="99" t="str">
        <f>IFERROR(RIGHT(FZ18,LEN(FZ18)-FIND("-",FZ18,1)),0)</f>
        <v>22</v>
      </c>
      <c r="GC18" s="100">
        <f t="shared" si="637"/>
        <v>0.70833333333333337</v>
      </c>
      <c r="GD18" s="100">
        <f t="shared" si="637"/>
        <v>0.91666666666666663</v>
      </c>
      <c r="GE18" s="100">
        <f t="shared" si="638"/>
        <v>0.20833333333333326</v>
      </c>
      <c r="GF18" s="81">
        <f t="shared" si="639"/>
        <v>4.9999999999999982</v>
      </c>
      <c r="GG18" s="77"/>
      <c r="GH18" s="78" t="s">
        <v>194</v>
      </c>
      <c r="GI18" s="84" t="str">
        <f>IFERROR(LEFT(GH18,FIND("-",GH18,1)-1),0)</f>
        <v>17</v>
      </c>
      <c r="GJ18" s="84" t="str">
        <f>IFERROR(RIGHT(GH18,LEN(GH18)-FIND("-",GH18,1)),0)</f>
        <v>22</v>
      </c>
      <c r="GK18" s="85">
        <f t="shared" si="642"/>
        <v>0.70833333333333337</v>
      </c>
      <c r="GL18" s="85">
        <f t="shared" si="642"/>
        <v>0.91666666666666663</v>
      </c>
      <c r="GM18" s="85">
        <f t="shared" si="643"/>
        <v>0.20833333333333326</v>
      </c>
      <c r="GN18" s="69">
        <f>GM18*24</f>
        <v>4.9999999999999982</v>
      </c>
      <c r="GO18" s="77"/>
      <c r="GP18" s="78" t="s">
        <v>194</v>
      </c>
      <c r="GQ18" s="84" t="str">
        <f>IFERROR(LEFT(GP18,FIND("-",GP18,1)-1),0)</f>
        <v>17</v>
      </c>
      <c r="GR18" s="84" t="str">
        <f>IFERROR(RIGHT(GP18,LEN(GP18)-FIND("-",GP18,1)),0)</f>
        <v>22</v>
      </c>
      <c r="GS18" s="85">
        <f t="shared" si="647"/>
        <v>0.70833333333333337</v>
      </c>
      <c r="GT18" s="85">
        <f t="shared" si="647"/>
        <v>0.91666666666666663</v>
      </c>
      <c r="GU18" s="85">
        <f t="shared" si="648"/>
        <v>0.20833333333333326</v>
      </c>
      <c r="GV18" s="69">
        <f>GU18*24</f>
        <v>4.9999999999999982</v>
      </c>
      <c r="GW18" s="105"/>
      <c r="GX18" s="106"/>
      <c r="GY18" s="97">
        <f>IFERROR(LEFT(GX18,FIND("-",GX18,1)-1),0)</f>
        <v>0</v>
      </c>
      <c r="GZ18" s="97">
        <f>IFERROR(RIGHT(GX18,LEN(GX18)-FIND("-",GX18,1)),0)</f>
        <v>0</v>
      </c>
      <c r="HA18" s="98">
        <f t="shared" si="652"/>
        <v>0</v>
      </c>
      <c r="HB18" s="98">
        <f t="shared" si="652"/>
        <v>0</v>
      </c>
      <c r="HC18" s="98">
        <f t="shared" si="653"/>
        <v>0</v>
      </c>
      <c r="HD18" s="81">
        <f t="shared" si="654"/>
        <v>0</v>
      </c>
      <c r="HE18" s="77"/>
      <c r="HF18" s="78"/>
      <c r="HG18" s="97">
        <f>IFERROR(LEFT(HF18,FIND("-",HF18,1)-1),0)</f>
        <v>0</v>
      </c>
      <c r="HH18" s="97">
        <f>IFERROR(RIGHT(HF18,LEN(HF18)-FIND("-",HF18,1)),0)</f>
        <v>0</v>
      </c>
      <c r="HI18" s="98">
        <f t="shared" si="657"/>
        <v>0</v>
      </c>
      <c r="HJ18" s="98">
        <f t="shared" si="657"/>
        <v>0</v>
      </c>
      <c r="HK18" s="98">
        <f t="shared" si="658"/>
        <v>0</v>
      </c>
      <c r="HL18" s="81">
        <f t="shared" si="659"/>
        <v>0</v>
      </c>
      <c r="HM18" s="77"/>
      <c r="HN18" s="78" t="s">
        <v>194</v>
      </c>
      <c r="HO18" s="84" t="str">
        <f>IFERROR(LEFT(HN18,FIND("-",HN18,1)-1),0)</f>
        <v>17</v>
      </c>
      <c r="HP18" s="84" t="str">
        <f>IFERROR(RIGHT(HN18,LEN(HN18)-FIND("-",HN18,1)),0)</f>
        <v>22</v>
      </c>
      <c r="HQ18" s="85">
        <f t="shared" si="662"/>
        <v>0.70833333333333337</v>
      </c>
      <c r="HR18" s="85">
        <f t="shared" si="662"/>
        <v>0.91666666666666663</v>
      </c>
      <c r="HS18" s="85">
        <f t="shared" si="663"/>
        <v>0.20833333333333326</v>
      </c>
      <c r="HT18" s="69">
        <f>HS18*24</f>
        <v>4.9999999999999982</v>
      </c>
      <c r="HU18" s="77"/>
      <c r="HV18" s="78" t="s">
        <v>194</v>
      </c>
      <c r="HW18" s="84" t="str">
        <f>IFERROR(LEFT(HV18,FIND("-",HV18,1)-1),0)</f>
        <v>17</v>
      </c>
      <c r="HX18" s="84" t="str">
        <f>IFERROR(RIGHT(HV18,LEN(HV18)-FIND("-",HV18,1)),0)</f>
        <v>22</v>
      </c>
      <c r="HY18" s="85">
        <f t="shared" si="667"/>
        <v>0.70833333333333337</v>
      </c>
      <c r="HZ18" s="85">
        <f t="shared" si="667"/>
        <v>0.91666666666666663</v>
      </c>
      <c r="IA18" s="85">
        <f t="shared" si="668"/>
        <v>0.20833333333333326</v>
      </c>
      <c r="IB18" s="69">
        <f>IA18*24</f>
        <v>4.9999999999999982</v>
      </c>
      <c r="IC18" s="77"/>
      <c r="ID18" s="78"/>
      <c r="IE18" s="97">
        <f>IFERROR(LEFT(ID18,FIND("-",ID18,1)-1),0)</f>
        <v>0</v>
      </c>
      <c r="IF18" s="97">
        <f>IFERROR(RIGHT(ID18,LEN(ID18)-FIND("-",ID18,1)),0)</f>
        <v>0</v>
      </c>
      <c r="IG18" s="98">
        <f t="shared" si="672"/>
        <v>0</v>
      </c>
      <c r="IH18" s="98">
        <f t="shared" si="672"/>
        <v>0</v>
      </c>
      <c r="II18" s="98">
        <f t="shared" si="673"/>
        <v>0</v>
      </c>
      <c r="IJ18" s="81">
        <f t="shared" si="674"/>
        <v>0</v>
      </c>
    </row>
    <row r="19" spans="1:244" ht="19.5" thickBot="1">
      <c r="CF19" s="108"/>
      <c r="CG19" s="109"/>
      <c r="EJ19" s="108"/>
      <c r="EK19" s="109"/>
      <c r="GN19" s="108"/>
      <c r="GO19" s="109"/>
    </row>
    <row r="20" spans="1:244" ht="38.25" thickBot="1">
      <c r="A20" s="140">
        <v>6</v>
      </c>
      <c r="B20" s="134" t="s">
        <v>107</v>
      </c>
      <c r="C20" s="136" t="s">
        <v>166</v>
      </c>
      <c r="E20" s="61"/>
      <c r="F20" s="62"/>
      <c r="G20" s="93">
        <f t="shared" ref="G20" si="675">IFERROR(LEFT(E20,FIND("-",E20,1)-1),0)</f>
        <v>0</v>
      </c>
      <c r="H20" s="93">
        <f t="shared" ref="H20" si="676">IFERROR(RIGHT(E20,LEN(E20)-FIND("-",E20,1)),0)</f>
        <v>0</v>
      </c>
      <c r="I20" s="94">
        <f t="shared" ref="I20:J21" si="677">IF(LEN(G20)&gt;3,TIMEVALUE(LEFT(G20,LEN(G20)-3)&amp;":"&amp;RIGHT(G20,2)),IF(RIGHT(G20,1)="r",TIMEVALUE(LEFT(G20,LEN(G20)-1)&amp;":"&amp;IF(RIGHT(G20,1)="r",30,0)),TIMEVALUE(G20&amp;":"&amp;0)))</f>
        <v>0</v>
      </c>
      <c r="J20" s="94">
        <f t="shared" si="677"/>
        <v>0</v>
      </c>
      <c r="K20" s="94">
        <f t="shared" ref="K20:K21" si="678">J20-I20</f>
        <v>0</v>
      </c>
      <c r="L20" s="81">
        <f t="shared" ref="L20" si="679">K20*24</f>
        <v>0</v>
      </c>
      <c r="M20" s="103"/>
      <c r="N20" s="104"/>
      <c r="O20" s="95">
        <f t="shared" ref="O20" si="680">IFERROR(LEFT(M20,FIND("-",M20,1)-1),0)</f>
        <v>0</v>
      </c>
      <c r="P20" s="95">
        <f t="shared" ref="P20" si="681">IFERROR(RIGHT(M20,LEN(M20)-FIND("-",M20,1)),0)</f>
        <v>0</v>
      </c>
      <c r="Q20" s="96">
        <f t="shared" ref="Q20:R21" si="682">IF(LEN(O20)&gt;3,TIMEVALUE(LEFT(O20,LEN(O20)-3)&amp;":"&amp;RIGHT(O20,2)),IF(RIGHT(O20,1)="r",TIMEVALUE(LEFT(O20,LEN(O20)-1)&amp;":"&amp;IF(RIGHT(O20,1)="r",30,0)),TIMEVALUE(O20&amp;":"&amp;0)))</f>
        <v>0</v>
      </c>
      <c r="R20" s="96">
        <f t="shared" si="682"/>
        <v>0</v>
      </c>
      <c r="S20" s="96">
        <f t="shared" ref="S20:S21" si="683">R20-Q20</f>
        <v>0</v>
      </c>
      <c r="T20" s="81">
        <f t="shared" ref="T20:T21" si="684">S20*24</f>
        <v>0</v>
      </c>
      <c r="U20" s="61"/>
      <c r="V20" s="62"/>
      <c r="W20" s="67">
        <f t="shared" ref="W20" si="685">IFERROR(LEFT(U20,FIND("-",U20,1)-1),0)</f>
        <v>0</v>
      </c>
      <c r="X20" s="67">
        <f t="shared" ref="X20" si="686">IFERROR(RIGHT(U20,LEN(U20)-FIND("-",U20,1)),0)</f>
        <v>0</v>
      </c>
      <c r="Y20" s="68">
        <f t="shared" ref="Y20:Z21" si="687">IF(LEN(W20)&gt;3,TIMEVALUE(LEFT(W20,LEN(W20)-3)&amp;":"&amp;RIGHT(W20,2)),IF(RIGHT(W20,1)="r",TIMEVALUE(LEFT(W20,LEN(W20)-1)&amp;":"&amp;IF(RIGHT(W20,1)="r",30,0)),TIMEVALUE(W20&amp;":"&amp;0)))</f>
        <v>0</v>
      </c>
      <c r="Z20" s="68">
        <f t="shared" si="687"/>
        <v>0</v>
      </c>
      <c r="AA20" s="68">
        <f t="shared" ref="AA20:AA21" si="688">Z20-Y20</f>
        <v>0</v>
      </c>
      <c r="AB20" s="69">
        <f t="shared" ref="AB20" si="689">AA20*24</f>
        <v>0</v>
      </c>
      <c r="AC20" s="61"/>
      <c r="AD20" s="62"/>
      <c r="AE20" s="67">
        <f t="shared" ref="AE20" si="690">IFERROR(LEFT(AC20,FIND("-",AC20,1)-1),0)</f>
        <v>0</v>
      </c>
      <c r="AF20" s="67">
        <f t="shared" ref="AF20" si="691">IFERROR(RIGHT(AC20,LEN(AC20)-FIND("-",AC20,1)),0)</f>
        <v>0</v>
      </c>
      <c r="AG20" s="68">
        <f t="shared" ref="AG20:AH21" si="692">IF(LEN(AE20)&gt;3,TIMEVALUE(LEFT(AE20,LEN(AE20)-3)&amp;":"&amp;RIGHT(AE20,2)),IF(RIGHT(AE20,1)="r",TIMEVALUE(LEFT(AE20,LEN(AE20)-1)&amp;":"&amp;IF(RIGHT(AE20,1)="r",30,0)),TIMEVALUE(AE20&amp;":"&amp;0)))</f>
        <v>0</v>
      </c>
      <c r="AH20" s="68">
        <f t="shared" si="692"/>
        <v>0</v>
      </c>
      <c r="AI20" s="68">
        <f t="shared" ref="AI20:AI21" si="693">AH20-AG20</f>
        <v>0</v>
      </c>
      <c r="AJ20" s="69">
        <f t="shared" ref="AJ20" si="694">AI20*24</f>
        <v>0</v>
      </c>
      <c r="AK20" s="61" t="s">
        <v>193</v>
      </c>
      <c r="AL20" s="62"/>
      <c r="AM20" s="93" t="str">
        <f t="shared" ref="AM20" si="695">IFERROR(LEFT(AK20,FIND("-",AK20,1)-1),0)</f>
        <v>8r</v>
      </c>
      <c r="AN20" s="93" t="str">
        <f t="shared" ref="AN20" si="696">IFERROR(RIGHT(AK20,LEN(AK20)-FIND("-",AK20,1)),0)</f>
        <v>17</v>
      </c>
      <c r="AO20" s="94">
        <f t="shared" ref="AO20:AP21" si="697">IF(LEN(AM20)&gt;3,TIMEVALUE(LEFT(AM20,LEN(AM20)-3)&amp;":"&amp;RIGHT(AM20,2)),IF(RIGHT(AM20,1)="r",TIMEVALUE(LEFT(AM20,LEN(AM20)-1)&amp;":"&amp;IF(RIGHT(AM20,1)="r",30,0)),TIMEVALUE(AM20&amp;":"&amp;0)))</f>
        <v>0.35416666666666669</v>
      </c>
      <c r="AP20" s="94">
        <f t="shared" si="697"/>
        <v>0.70833333333333337</v>
      </c>
      <c r="AQ20" s="94">
        <f t="shared" ref="AQ20:AQ21" si="698">AP20-AO20</f>
        <v>0.35416666666666669</v>
      </c>
      <c r="AR20" s="81">
        <f t="shared" ref="AR20:AR21" si="699">AQ20*24</f>
        <v>8.5</v>
      </c>
      <c r="AS20" s="61"/>
      <c r="AT20" s="62"/>
      <c r="AU20" s="93">
        <f t="shared" ref="AU20" si="700">IFERROR(LEFT(AS20,FIND("-",AS20,1)-1),0)</f>
        <v>0</v>
      </c>
      <c r="AV20" s="93">
        <f t="shared" ref="AV20" si="701">IFERROR(RIGHT(AS20,LEN(AS20)-FIND("-",AS20,1)),0)</f>
        <v>0</v>
      </c>
      <c r="AW20" s="94">
        <f t="shared" ref="AW20:AX21" si="702">IF(LEN(AU20)&gt;3,TIMEVALUE(LEFT(AU20,LEN(AU20)-3)&amp;":"&amp;RIGHT(AU20,2)),IF(RIGHT(AU20,1)="r",TIMEVALUE(LEFT(AU20,LEN(AU20)-1)&amp;":"&amp;IF(RIGHT(AU20,1)="r",30,0)),TIMEVALUE(AU20&amp;":"&amp;0)))</f>
        <v>0</v>
      </c>
      <c r="AX20" s="94">
        <f t="shared" si="702"/>
        <v>0</v>
      </c>
      <c r="AY20" s="94">
        <f t="shared" ref="AY20:AY21" si="703">AX20-AW20</f>
        <v>0</v>
      </c>
      <c r="AZ20" s="81">
        <f t="shared" ref="AZ20:AZ21" si="704">AY20*24</f>
        <v>0</v>
      </c>
      <c r="BA20" s="61" t="s">
        <v>189</v>
      </c>
      <c r="BB20" s="62"/>
      <c r="BC20" s="67" t="str">
        <f t="shared" ref="BC20" si="705">IFERROR(LEFT(BA20,FIND("-",BA20,1)-1),0)</f>
        <v>9r</v>
      </c>
      <c r="BD20" s="67" t="str">
        <f t="shared" ref="BD20" si="706">IFERROR(RIGHT(BA20,LEN(BA20)-FIND("-",BA20,1)),0)</f>
        <v>17h15</v>
      </c>
      <c r="BE20" s="68">
        <f t="shared" ref="BE20:BF21" si="707">IF(LEN(BC20)&gt;3,TIMEVALUE(LEFT(BC20,LEN(BC20)-3)&amp;":"&amp;RIGHT(BC20,2)),IF(RIGHT(BC20,1)="r",TIMEVALUE(LEFT(BC20,LEN(BC20)-1)&amp;":"&amp;IF(RIGHT(BC20,1)="r",30,0)),TIMEVALUE(BC20&amp;":"&amp;0)))</f>
        <v>0.39583333333333331</v>
      </c>
      <c r="BF20" s="68">
        <f t="shared" si="707"/>
        <v>0.71875</v>
      </c>
      <c r="BG20" s="68">
        <f t="shared" ref="BG20:BG21" si="708">BF20-BE20</f>
        <v>0.32291666666666669</v>
      </c>
      <c r="BH20" s="69">
        <f t="shared" ref="BH20" si="709">BG20*24</f>
        <v>7.75</v>
      </c>
      <c r="BI20" s="61" t="s">
        <v>192</v>
      </c>
      <c r="BJ20" s="62"/>
      <c r="BK20" s="93" t="str">
        <f t="shared" ref="BK20" si="710">IFERROR(LEFT(BI20,FIND("-",BI20,1)-1),0)</f>
        <v>9r</v>
      </c>
      <c r="BL20" s="93" t="str">
        <f t="shared" ref="BL20" si="711">IFERROR(RIGHT(BI20,LEN(BI20)-FIND("-",BI20,1)),0)</f>
        <v>17</v>
      </c>
      <c r="BM20" s="94">
        <f t="shared" ref="BM20:BN21" si="712">IF(LEN(BK20)&gt;3,TIMEVALUE(LEFT(BK20,LEN(BK20)-3)&amp;":"&amp;RIGHT(BK20,2)),IF(RIGHT(BK20,1)="r",TIMEVALUE(LEFT(BK20,LEN(BK20)-1)&amp;":"&amp;IF(RIGHT(BK20,1)="r",30,0)),TIMEVALUE(BK20&amp;":"&amp;0)))</f>
        <v>0.39583333333333331</v>
      </c>
      <c r="BN20" s="94">
        <f t="shared" si="712"/>
        <v>0.70833333333333337</v>
      </c>
      <c r="BO20" s="94">
        <f t="shared" ref="BO20:BO21" si="713">BN20-BM20</f>
        <v>0.31250000000000006</v>
      </c>
      <c r="BP20" s="81">
        <f t="shared" ref="BP20" si="714">BO20*24</f>
        <v>7.5000000000000018</v>
      </c>
      <c r="BQ20" s="61" t="s">
        <v>189</v>
      </c>
      <c r="BR20" s="62"/>
      <c r="BS20" s="95" t="str">
        <f t="shared" ref="BS20" si="715">IFERROR(LEFT(BQ20,FIND("-",BQ20,1)-1),0)</f>
        <v>9r</v>
      </c>
      <c r="BT20" s="95" t="str">
        <f t="shared" ref="BT20" si="716">IFERROR(RIGHT(BQ20,LEN(BQ20)-FIND("-",BQ20,1)),0)</f>
        <v>17h15</v>
      </c>
      <c r="BU20" s="96">
        <f t="shared" ref="BU20:BV21" si="717">IF(LEN(BS20)&gt;3,TIMEVALUE(LEFT(BS20,LEN(BS20)-3)&amp;":"&amp;RIGHT(BS20,2)),IF(RIGHT(BS20,1)="r",TIMEVALUE(LEFT(BS20,LEN(BS20)-1)&amp;":"&amp;IF(RIGHT(BS20,1)="r",30,0)),TIMEVALUE(BS20&amp;":"&amp;0)))</f>
        <v>0.39583333333333331</v>
      </c>
      <c r="BV20" s="96">
        <f t="shared" si="717"/>
        <v>0.71875</v>
      </c>
      <c r="BW20" s="96">
        <f t="shared" ref="BW20:BW21" si="718">BV20-BU20</f>
        <v>0.32291666666666669</v>
      </c>
      <c r="BX20" s="81">
        <f t="shared" ref="BX20:BX21" si="719">BW20*24</f>
        <v>7.75</v>
      </c>
      <c r="BY20" s="61" t="s">
        <v>199</v>
      </c>
      <c r="BZ20" s="62"/>
      <c r="CA20" s="67" t="str">
        <f t="shared" ref="CA20" si="720">IFERROR(LEFT(BY20,FIND("-",BY20,1)-1),0)</f>
        <v>9</v>
      </c>
      <c r="CB20" s="67" t="str">
        <f t="shared" ref="CB20" si="721">IFERROR(RIGHT(BY20,LEN(BY20)-FIND("-",BY20,1)),0)</f>
        <v>17</v>
      </c>
      <c r="CC20" s="68">
        <f t="shared" ref="CC20:CD21" si="722">IF(LEN(CA20)&gt;3,TIMEVALUE(LEFT(CA20,LEN(CA20)-3)&amp;":"&amp;RIGHT(CA20,2)),IF(RIGHT(CA20,1)="r",TIMEVALUE(LEFT(CA20,LEN(CA20)-1)&amp;":"&amp;IF(RIGHT(CA20,1)="r",30,0)),TIMEVALUE(CA20&amp;":"&amp;0)))</f>
        <v>0.375</v>
      </c>
      <c r="CD20" s="68">
        <f t="shared" si="722"/>
        <v>0.70833333333333337</v>
      </c>
      <c r="CE20" s="68">
        <f t="shared" ref="CE20:CE21" si="723">CD20-CC20</f>
        <v>0.33333333333333337</v>
      </c>
      <c r="CF20" s="69">
        <f t="shared" ref="CF20" si="724">CE20*24</f>
        <v>8</v>
      </c>
      <c r="CG20" s="61" t="s">
        <v>190</v>
      </c>
      <c r="CH20" s="62"/>
      <c r="CI20" s="67" t="str">
        <f t="shared" ref="CI20" si="725">IFERROR(LEFT(CG20,FIND("-",CG20,1)-1),0)</f>
        <v>9</v>
      </c>
      <c r="CJ20" s="67" t="str">
        <f t="shared" ref="CJ20" si="726">IFERROR(RIGHT(CG20,LEN(CG20)-FIND("-",CG20,1)),0)</f>
        <v>17h15</v>
      </c>
      <c r="CK20" s="68">
        <f t="shared" ref="CK20:CL21" si="727">IF(LEN(CI20)&gt;3,TIMEVALUE(LEFT(CI20,LEN(CI20)-3)&amp;":"&amp;RIGHT(CI20,2)),IF(RIGHT(CI20,1)="r",TIMEVALUE(LEFT(CI20,LEN(CI20)-1)&amp;":"&amp;IF(RIGHT(CI20,1)="r",30,0)),TIMEVALUE(CI20&amp;":"&amp;0)))</f>
        <v>0.375</v>
      </c>
      <c r="CL20" s="68">
        <f t="shared" si="727"/>
        <v>0.71875</v>
      </c>
      <c r="CM20" s="68">
        <f t="shared" ref="CM20:CM21" si="728">CL20-CK20</f>
        <v>0.34375</v>
      </c>
      <c r="CN20" s="69">
        <f t="shared" ref="CN20" si="729">CM20*24</f>
        <v>8.25</v>
      </c>
      <c r="CO20" s="103"/>
      <c r="CP20" s="104"/>
      <c r="CQ20" s="110">
        <f>IFERROR(LEFT(CO20,FIND("-",CO20,1)-1),0)</f>
        <v>0</v>
      </c>
      <c r="CR20" s="110">
        <f>IFERROR(RIGHT(CO20,LEN(CO20)-FIND("-",CO20,1)),0)</f>
        <v>0</v>
      </c>
      <c r="CS20" s="111">
        <f t="shared" ref="CS20:CT21" si="730">IF(LEN(CQ20)&gt;3,TIMEVALUE(LEFT(CQ20,LEN(CQ20)-3)&amp;":"&amp;RIGHT(CQ20,2)),IF(RIGHT(CQ20,1)="r",TIMEVALUE(LEFT(CQ20,LEN(CQ20)-1)&amp;":"&amp;IF(RIGHT(CQ20,1)="r",30,0)),TIMEVALUE(CQ20&amp;":"&amp;0)))</f>
        <v>0</v>
      </c>
      <c r="CT20" s="111">
        <f t="shared" si="730"/>
        <v>0</v>
      </c>
      <c r="CU20" s="111">
        <f t="shared" ref="CU20:CU21" si="731">CT20-CS20</f>
        <v>0</v>
      </c>
      <c r="CV20" s="112">
        <f t="shared" ref="CV20:CV21" si="732">CU20*24</f>
        <v>0</v>
      </c>
      <c r="CW20" s="61"/>
      <c r="CX20" s="62"/>
      <c r="CY20" s="93">
        <f t="shared" ref="CY20" si="733">IFERROR(LEFT(CW20,FIND("-",CW20,1)-1),0)</f>
        <v>0</v>
      </c>
      <c r="CZ20" s="93">
        <f t="shared" ref="CZ20" si="734">IFERROR(RIGHT(CW20,LEN(CW20)-FIND("-",CW20,1)),0)</f>
        <v>0</v>
      </c>
      <c r="DA20" s="94">
        <f t="shared" ref="DA20:DB21" si="735">IF(LEN(CY20)&gt;3,TIMEVALUE(LEFT(CY20,LEN(CY20)-3)&amp;":"&amp;RIGHT(CY20,2)),IF(RIGHT(CY20,1)="r",TIMEVALUE(LEFT(CY20,LEN(CY20)-1)&amp;":"&amp;IF(RIGHT(CY20,1)="r",30,0)),TIMEVALUE(CY20&amp;":"&amp;0)))</f>
        <v>0</v>
      </c>
      <c r="DB20" s="94">
        <f t="shared" si="735"/>
        <v>0</v>
      </c>
      <c r="DC20" s="94">
        <f t="shared" ref="DC20:DC21" si="736">DB20-DA20</f>
        <v>0</v>
      </c>
      <c r="DD20" s="81">
        <f t="shared" ref="DD20:DD21" si="737">DC20*24</f>
        <v>0</v>
      </c>
      <c r="DE20" s="61" t="s">
        <v>189</v>
      </c>
      <c r="DF20" s="62"/>
      <c r="DG20" s="67" t="str">
        <f t="shared" ref="DG20" si="738">IFERROR(LEFT(DE20,FIND("-",DE20,1)-1),0)</f>
        <v>9r</v>
      </c>
      <c r="DH20" s="67" t="str">
        <f t="shared" ref="DH20" si="739">IFERROR(RIGHT(DE20,LEN(DE20)-FIND("-",DE20,1)),0)</f>
        <v>17h15</v>
      </c>
      <c r="DI20" s="68">
        <f t="shared" ref="DI20:DJ21" si="740">IF(LEN(DG20)&gt;3,TIMEVALUE(LEFT(DG20,LEN(DG20)-3)&amp;":"&amp;RIGHT(DG20,2)),IF(RIGHT(DG20,1)="r",TIMEVALUE(LEFT(DG20,LEN(DG20)-1)&amp;":"&amp;IF(RIGHT(DG20,1)="r",30,0)),TIMEVALUE(DG20&amp;":"&amp;0)))</f>
        <v>0.39583333333333331</v>
      </c>
      <c r="DJ20" s="68">
        <f t="shared" si="740"/>
        <v>0.71875</v>
      </c>
      <c r="DK20" s="68">
        <f t="shared" ref="DK20:DK21" si="741">DJ20-DI20</f>
        <v>0.32291666666666669</v>
      </c>
      <c r="DL20" s="69">
        <f t="shared" ref="DL20" si="742">DK20*24</f>
        <v>7.75</v>
      </c>
      <c r="DM20" s="61" t="s">
        <v>189</v>
      </c>
      <c r="DN20" s="62"/>
      <c r="DO20" s="93" t="str">
        <f t="shared" ref="DO20" si="743">IFERROR(LEFT(DM20,FIND("-",DM20,1)-1),0)</f>
        <v>9r</v>
      </c>
      <c r="DP20" s="93" t="str">
        <f t="shared" ref="DP20" si="744">IFERROR(RIGHT(DM20,LEN(DM20)-FIND("-",DM20,1)),0)</f>
        <v>17h15</v>
      </c>
      <c r="DQ20" s="94">
        <f t="shared" ref="DQ20:DR21" si="745">IF(LEN(DO20)&gt;3,TIMEVALUE(LEFT(DO20,LEN(DO20)-3)&amp;":"&amp;RIGHT(DO20,2)),IF(RIGHT(DO20,1)="r",TIMEVALUE(LEFT(DO20,LEN(DO20)-1)&amp;":"&amp;IF(RIGHT(DO20,1)="r",30,0)),TIMEVALUE(DO20&amp;":"&amp;0)))</f>
        <v>0.39583333333333331</v>
      </c>
      <c r="DR20" s="94">
        <f t="shared" si="745"/>
        <v>0.71875</v>
      </c>
      <c r="DS20" s="94">
        <f t="shared" ref="DS20:DS21" si="746">DR20-DQ20</f>
        <v>0.32291666666666669</v>
      </c>
      <c r="DT20" s="81">
        <f t="shared" ref="DT20" si="747">DS20*24</f>
        <v>7.75</v>
      </c>
      <c r="DU20" s="61"/>
      <c r="DV20" s="62"/>
      <c r="DW20" s="95">
        <f t="shared" ref="DW20" si="748">IFERROR(LEFT(DU20,FIND("-",DU20,1)-1),0)</f>
        <v>0</v>
      </c>
      <c r="DX20" s="95">
        <f t="shared" ref="DX20" si="749">IFERROR(RIGHT(DU20,LEN(DU20)-FIND("-",DU20,1)),0)</f>
        <v>0</v>
      </c>
      <c r="DY20" s="96">
        <f t="shared" ref="DY20:DZ21" si="750">IF(LEN(DW20)&gt;3,TIMEVALUE(LEFT(DW20,LEN(DW20)-3)&amp;":"&amp;RIGHT(DW20,2)),IF(RIGHT(DW20,1)="r",TIMEVALUE(LEFT(DW20,LEN(DW20)-1)&amp;":"&amp;IF(RIGHT(DW20,1)="r",30,0)),TIMEVALUE(DW20&amp;":"&amp;0)))</f>
        <v>0</v>
      </c>
      <c r="DZ20" s="96">
        <f t="shared" si="750"/>
        <v>0</v>
      </c>
      <c r="EA20" s="96">
        <f t="shared" ref="EA20:EA21" si="751">DZ20-DY20</f>
        <v>0</v>
      </c>
      <c r="EB20" s="81">
        <f t="shared" ref="EB20:EB21" si="752">EA20*24</f>
        <v>0</v>
      </c>
      <c r="EC20" s="61" t="s">
        <v>199</v>
      </c>
      <c r="ED20" s="62"/>
      <c r="EE20" s="67" t="str">
        <f t="shared" ref="EE20" si="753">IFERROR(LEFT(EC20,FIND("-",EC20,1)-1),0)</f>
        <v>9</v>
      </c>
      <c r="EF20" s="67" t="str">
        <f t="shared" ref="EF20" si="754">IFERROR(RIGHT(EC20,LEN(EC20)-FIND("-",EC20,1)),0)</f>
        <v>17</v>
      </c>
      <c r="EG20" s="68">
        <f t="shared" ref="EG20:EH21" si="755">IF(LEN(EE20)&gt;3,TIMEVALUE(LEFT(EE20,LEN(EE20)-3)&amp;":"&amp;RIGHT(EE20,2)),IF(RIGHT(EE20,1)="r",TIMEVALUE(LEFT(EE20,LEN(EE20)-1)&amp;":"&amp;IF(RIGHT(EE20,1)="r",30,0)),TIMEVALUE(EE20&amp;":"&amp;0)))</f>
        <v>0.375</v>
      </c>
      <c r="EH20" s="68">
        <f t="shared" si="755"/>
        <v>0.70833333333333337</v>
      </c>
      <c r="EI20" s="68">
        <f t="shared" ref="EI20:EI21" si="756">EH20-EG20</f>
        <v>0.33333333333333337</v>
      </c>
      <c r="EJ20" s="69">
        <f t="shared" ref="EJ20" si="757">EI20*24</f>
        <v>8</v>
      </c>
      <c r="EK20" s="61" t="s">
        <v>199</v>
      </c>
      <c r="EL20" s="62"/>
      <c r="EM20" s="67" t="str">
        <f t="shared" ref="EM20" si="758">IFERROR(LEFT(EK20,FIND("-",EK20,1)-1),0)</f>
        <v>9</v>
      </c>
      <c r="EN20" s="67" t="str">
        <f t="shared" ref="EN20" si="759">IFERROR(RIGHT(EK20,LEN(EK20)-FIND("-",EK20,1)),0)</f>
        <v>17</v>
      </c>
      <c r="EO20" s="68">
        <f t="shared" ref="EO20:EP21" si="760">IF(LEN(EM20)&gt;3,TIMEVALUE(LEFT(EM20,LEN(EM20)-3)&amp;":"&amp;RIGHT(EM20,2)),IF(RIGHT(EM20,1)="r",TIMEVALUE(LEFT(EM20,LEN(EM20)-1)&amp;":"&amp;IF(RIGHT(EM20,1)="r",30,0)),TIMEVALUE(EM20&amp;":"&amp;0)))</f>
        <v>0.375</v>
      </c>
      <c r="EP20" s="68">
        <f t="shared" si="760"/>
        <v>0.70833333333333337</v>
      </c>
      <c r="EQ20" s="68">
        <f t="shared" ref="EQ20:EQ21" si="761">EP20-EO20</f>
        <v>0.33333333333333337</v>
      </c>
      <c r="ER20" s="69">
        <f t="shared" ref="ER20" si="762">EQ20*24</f>
        <v>8</v>
      </c>
      <c r="ES20" s="61" t="s">
        <v>190</v>
      </c>
      <c r="ET20" s="62"/>
      <c r="EU20" s="93" t="str">
        <f>IFERROR(LEFT(ES20,FIND("-",ES20,1)-1),0)</f>
        <v>9</v>
      </c>
      <c r="EV20" s="93" t="str">
        <f>IFERROR(RIGHT(ES20,LEN(ES20)-FIND("-",ES20,1)),0)</f>
        <v>17h15</v>
      </c>
      <c r="EW20" s="94">
        <f t="shared" ref="EW20:EX21" si="763">IF(LEN(EU20)&gt;3,TIMEVALUE(LEFT(EU20,LEN(EU20)-3)&amp;":"&amp;RIGHT(EU20,2)),IF(RIGHT(EU20,1)="r",TIMEVALUE(LEFT(EU20,LEN(EU20)-1)&amp;":"&amp;IF(RIGHT(EU20,1)="r",30,0)),TIMEVALUE(EU20&amp;":"&amp;0)))</f>
        <v>0.375</v>
      </c>
      <c r="EX20" s="94">
        <f t="shared" si="763"/>
        <v>0.71875</v>
      </c>
      <c r="EY20" s="94">
        <f t="shared" ref="EY20:EY21" si="764">EX20-EW20</f>
        <v>0.34375</v>
      </c>
      <c r="EZ20" s="81">
        <f t="shared" ref="EZ20:EZ21" si="765">EY20*24</f>
        <v>8.25</v>
      </c>
      <c r="FA20" s="61" t="s">
        <v>192</v>
      </c>
      <c r="FB20" s="62"/>
      <c r="FC20" s="93" t="str">
        <f t="shared" ref="FC20" si="766">IFERROR(LEFT(FA20,FIND("-",FA20,1)-1),0)</f>
        <v>9r</v>
      </c>
      <c r="FD20" s="93" t="str">
        <f t="shared" ref="FD20" si="767">IFERROR(RIGHT(FA20,LEN(FA20)-FIND("-",FA20,1)),0)</f>
        <v>17</v>
      </c>
      <c r="FE20" s="94">
        <f t="shared" ref="FE20:FF21" si="768">IF(LEN(FC20)&gt;3,TIMEVALUE(LEFT(FC20,LEN(FC20)-3)&amp;":"&amp;RIGHT(FC20,2)),IF(RIGHT(FC20,1)="r",TIMEVALUE(LEFT(FC20,LEN(FC20)-1)&amp;":"&amp;IF(RIGHT(FC20,1)="r",30,0)),TIMEVALUE(FC20&amp;":"&amp;0)))</f>
        <v>0.39583333333333331</v>
      </c>
      <c r="FF20" s="94">
        <f t="shared" si="768"/>
        <v>0.70833333333333337</v>
      </c>
      <c r="FG20" s="94">
        <f t="shared" ref="FG20:FG21" si="769">FF20-FE20</f>
        <v>0.31250000000000006</v>
      </c>
      <c r="FH20" s="81">
        <f t="shared" ref="FH20:FH21" si="770">FG20*24</f>
        <v>7.5000000000000018</v>
      </c>
      <c r="FI20" s="61"/>
      <c r="FJ20" s="62"/>
      <c r="FK20" s="67">
        <f t="shared" ref="FK20" si="771">IFERROR(LEFT(FI20,FIND("-",FI20,1)-1),0)</f>
        <v>0</v>
      </c>
      <c r="FL20" s="67">
        <f t="shared" ref="FL20" si="772">IFERROR(RIGHT(FI20,LEN(FI20)-FIND("-",FI20,1)),0)</f>
        <v>0</v>
      </c>
      <c r="FM20" s="68">
        <f t="shared" ref="FM20:FN21" si="773">IF(LEN(FK20)&gt;3,TIMEVALUE(LEFT(FK20,LEN(FK20)-3)&amp;":"&amp;RIGHT(FK20,2)),IF(RIGHT(FK20,1)="r",TIMEVALUE(LEFT(FK20,LEN(FK20)-1)&amp;":"&amp;IF(RIGHT(FK20,1)="r",30,0)),TIMEVALUE(FK20&amp;":"&amp;0)))</f>
        <v>0</v>
      </c>
      <c r="FN20" s="68">
        <f t="shared" si="773"/>
        <v>0</v>
      </c>
      <c r="FO20" s="68">
        <f t="shared" ref="FO20:FO21" si="774">FN20-FM20</f>
        <v>0</v>
      </c>
      <c r="FP20" s="69">
        <f t="shared" ref="FP20" si="775">FO20*24</f>
        <v>0</v>
      </c>
      <c r="FQ20" s="61" t="s">
        <v>192</v>
      </c>
      <c r="FR20" s="62"/>
      <c r="FS20" s="93" t="str">
        <f t="shared" ref="FS20" si="776">IFERROR(LEFT(FQ20,FIND("-",FQ20,1)-1),0)</f>
        <v>9r</v>
      </c>
      <c r="FT20" s="93" t="str">
        <f t="shared" ref="FT20" si="777">IFERROR(RIGHT(FQ20,LEN(FQ20)-FIND("-",FQ20,1)),0)</f>
        <v>17</v>
      </c>
      <c r="FU20" s="94">
        <f t="shared" ref="FU20:FV21" si="778">IF(LEN(FS20)&gt;3,TIMEVALUE(LEFT(FS20,LEN(FS20)-3)&amp;":"&amp;RIGHT(FS20,2)),IF(RIGHT(FS20,1)="r",TIMEVALUE(LEFT(FS20,LEN(FS20)-1)&amp;":"&amp;IF(RIGHT(FS20,1)="r",30,0)),TIMEVALUE(FS20&amp;":"&amp;0)))</f>
        <v>0.39583333333333331</v>
      </c>
      <c r="FV20" s="94">
        <f t="shared" si="778"/>
        <v>0.70833333333333337</v>
      </c>
      <c r="FW20" s="94">
        <f t="shared" ref="FW20:FW21" si="779">FV20-FU20</f>
        <v>0.31250000000000006</v>
      </c>
      <c r="FX20" s="81">
        <f t="shared" ref="FX20" si="780">FW20*24</f>
        <v>7.5000000000000018</v>
      </c>
      <c r="FY20" s="103"/>
      <c r="FZ20" s="104"/>
      <c r="GA20" s="95">
        <f t="shared" ref="GA20" si="781">IFERROR(LEFT(FY20,FIND("-",FY20,1)-1),0)</f>
        <v>0</v>
      </c>
      <c r="GB20" s="95">
        <f t="shared" ref="GB20" si="782">IFERROR(RIGHT(FY20,LEN(FY20)-FIND("-",FY20,1)),0)</f>
        <v>0</v>
      </c>
      <c r="GC20" s="96">
        <f t="shared" ref="GC20:GD21" si="783">IF(LEN(GA20)&gt;3,TIMEVALUE(LEFT(GA20,LEN(GA20)-3)&amp;":"&amp;RIGHT(GA20,2)),IF(RIGHT(GA20,1)="r",TIMEVALUE(LEFT(GA20,LEN(GA20)-1)&amp;":"&amp;IF(RIGHT(GA20,1)="r",30,0)),TIMEVALUE(GA20&amp;":"&amp;0)))</f>
        <v>0</v>
      </c>
      <c r="GD20" s="96">
        <f t="shared" si="783"/>
        <v>0</v>
      </c>
      <c r="GE20" s="96">
        <f t="shared" ref="GE20:GE21" si="784">GD20-GC20</f>
        <v>0</v>
      </c>
      <c r="GF20" s="81">
        <f t="shared" ref="GF20:GF21" si="785">GE20*24</f>
        <v>0</v>
      </c>
      <c r="GG20" s="61" t="s">
        <v>199</v>
      </c>
      <c r="GH20" s="62"/>
      <c r="GI20" s="67" t="str">
        <f t="shared" ref="GI20" si="786">IFERROR(LEFT(GG20,FIND("-",GG20,1)-1),0)</f>
        <v>9</v>
      </c>
      <c r="GJ20" s="67" t="str">
        <f t="shared" ref="GJ20" si="787">IFERROR(RIGHT(GG20,LEN(GG20)-FIND("-",GG20,1)),0)</f>
        <v>17</v>
      </c>
      <c r="GK20" s="68">
        <f t="shared" ref="GK20:GL21" si="788">IF(LEN(GI20)&gt;3,TIMEVALUE(LEFT(GI20,LEN(GI20)-3)&amp;":"&amp;RIGHT(GI20,2)),IF(RIGHT(GI20,1)="r",TIMEVALUE(LEFT(GI20,LEN(GI20)-1)&amp;":"&amp;IF(RIGHT(GI20,1)="r",30,0)),TIMEVALUE(GI20&amp;":"&amp;0)))</f>
        <v>0.375</v>
      </c>
      <c r="GL20" s="68">
        <f t="shared" si="788"/>
        <v>0.70833333333333337</v>
      </c>
      <c r="GM20" s="68">
        <f t="shared" ref="GM20:GM21" si="789">GL20-GK20</f>
        <v>0.33333333333333337</v>
      </c>
      <c r="GN20" s="69">
        <f t="shared" ref="GN20" si="790">GM20*24</f>
        <v>8</v>
      </c>
      <c r="GO20" s="61" t="s">
        <v>190</v>
      </c>
      <c r="GP20" s="62"/>
      <c r="GQ20" s="67" t="str">
        <f t="shared" ref="GQ20" si="791">IFERROR(LEFT(GO20,FIND("-",GO20,1)-1),0)</f>
        <v>9</v>
      </c>
      <c r="GR20" s="67" t="str">
        <f t="shared" ref="GR20" si="792">IFERROR(RIGHT(GO20,LEN(GO20)-FIND("-",GO20,1)),0)</f>
        <v>17h15</v>
      </c>
      <c r="GS20" s="68">
        <f t="shared" ref="GS20:GT21" si="793">IF(LEN(GQ20)&gt;3,TIMEVALUE(LEFT(GQ20,LEN(GQ20)-3)&amp;":"&amp;RIGHT(GQ20,2)),IF(RIGHT(GQ20,1)="r",TIMEVALUE(LEFT(GQ20,LEN(GQ20)-1)&amp;":"&amp;IF(RIGHT(GQ20,1)="r",30,0)),TIMEVALUE(GQ20&amp;":"&amp;0)))</f>
        <v>0.375</v>
      </c>
      <c r="GT20" s="68">
        <f t="shared" si="793"/>
        <v>0.71875</v>
      </c>
      <c r="GU20" s="68">
        <f t="shared" ref="GU20:GU21" si="794">GT20-GS20</f>
        <v>0.34375</v>
      </c>
      <c r="GV20" s="69">
        <f t="shared" ref="GV20" si="795">GU20*24</f>
        <v>8.25</v>
      </c>
      <c r="GW20" s="61" t="s">
        <v>190</v>
      </c>
      <c r="GX20" s="62"/>
      <c r="GY20" s="93" t="str">
        <f>IFERROR(LEFT(GW20,FIND("-",GW20,1)-1),0)</f>
        <v>9</v>
      </c>
      <c r="GZ20" s="93" t="str">
        <f>IFERROR(RIGHT(GW20,LEN(GW20)-FIND("-",GW20,1)),0)</f>
        <v>17h15</v>
      </c>
      <c r="HA20" s="94">
        <f t="shared" ref="HA20:HB21" si="796">IF(LEN(GY20)&gt;3,TIMEVALUE(LEFT(GY20,LEN(GY20)-3)&amp;":"&amp;RIGHT(GY20,2)),IF(RIGHT(GY20,1)="r",TIMEVALUE(LEFT(GY20,LEN(GY20)-1)&amp;":"&amp;IF(RIGHT(GY20,1)="r",30,0)),TIMEVALUE(GY20&amp;":"&amp;0)))</f>
        <v>0.375</v>
      </c>
      <c r="HB20" s="94">
        <f t="shared" si="796"/>
        <v>0.71875</v>
      </c>
      <c r="HC20" s="94">
        <f t="shared" ref="HC20:HC21" si="797">HB20-HA20</f>
        <v>0.34375</v>
      </c>
      <c r="HD20" s="81">
        <f t="shared" ref="HD20:HD21" si="798">HC20*24</f>
        <v>8.25</v>
      </c>
      <c r="HE20" s="103"/>
      <c r="HF20" s="104"/>
      <c r="HG20" s="93">
        <f t="shared" ref="HG20" si="799">IFERROR(LEFT(HE20,FIND("-",HE20,1)-1),0)</f>
        <v>0</v>
      </c>
      <c r="HH20" s="93">
        <f t="shared" ref="HH20" si="800">IFERROR(RIGHT(HE20,LEN(HE20)-FIND("-",HE20,1)),0)</f>
        <v>0</v>
      </c>
      <c r="HI20" s="94">
        <f t="shared" ref="HI20:HJ21" si="801">IF(LEN(HG20)&gt;3,TIMEVALUE(LEFT(HG20,LEN(HG20)-3)&amp;":"&amp;RIGHT(HG20,2)),IF(RIGHT(HG20,1)="r",TIMEVALUE(LEFT(HG20,LEN(HG20)-1)&amp;":"&amp;IF(RIGHT(HG20,1)="r",30,0)),TIMEVALUE(HG20&amp;":"&amp;0)))</f>
        <v>0</v>
      </c>
      <c r="HJ20" s="94">
        <f t="shared" si="801"/>
        <v>0</v>
      </c>
      <c r="HK20" s="94">
        <f t="shared" ref="HK20:HK21" si="802">HJ20-HI20</f>
        <v>0</v>
      </c>
      <c r="HL20" s="81">
        <f t="shared" ref="HL20:HL21" si="803">HK20*24</f>
        <v>0</v>
      </c>
      <c r="HM20" s="61"/>
      <c r="HN20" s="62"/>
      <c r="HO20" s="67">
        <f t="shared" ref="HO20" si="804">IFERROR(LEFT(HM20,FIND("-",HM20,1)-1),0)</f>
        <v>0</v>
      </c>
      <c r="HP20" s="67">
        <f t="shared" ref="HP20" si="805">IFERROR(RIGHT(HM20,LEN(HM20)-FIND("-",HM20,1)),0)</f>
        <v>0</v>
      </c>
      <c r="HQ20" s="68">
        <f t="shared" ref="HQ20:HR21" si="806">IF(LEN(HO20)&gt;3,TIMEVALUE(LEFT(HO20,LEN(HO20)-3)&amp;":"&amp;RIGHT(HO20,2)),IF(RIGHT(HO20,1)="r",TIMEVALUE(LEFT(HO20,LEN(HO20)-1)&amp;":"&amp;IF(RIGHT(HO20,1)="r",30,0)),TIMEVALUE(HO20&amp;":"&amp;0)))</f>
        <v>0</v>
      </c>
      <c r="HR20" s="68">
        <f t="shared" si="806"/>
        <v>0</v>
      </c>
      <c r="HS20" s="68">
        <f t="shared" ref="HS20:HS21" si="807">HR20-HQ20</f>
        <v>0</v>
      </c>
      <c r="HT20" s="69">
        <f t="shared" ref="HT20" si="808">HS20*24</f>
        <v>0</v>
      </c>
      <c r="HU20" s="61" t="s">
        <v>189</v>
      </c>
      <c r="HV20" s="62"/>
      <c r="HW20" s="93" t="str">
        <f t="shared" ref="HW20" si="809">IFERROR(LEFT(HU20,FIND("-",HU20,1)-1),0)</f>
        <v>9r</v>
      </c>
      <c r="HX20" s="93" t="str">
        <f t="shared" ref="HX20" si="810">IFERROR(RIGHT(HU20,LEN(HU20)-FIND("-",HU20,1)),0)</f>
        <v>17h15</v>
      </c>
      <c r="HY20" s="94">
        <f t="shared" ref="HY20:HZ21" si="811">IF(LEN(HW20)&gt;3,TIMEVALUE(LEFT(HW20,LEN(HW20)-3)&amp;":"&amp;RIGHT(HW20,2)),IF(RIGHT(HW20,1)="r",TIMEVALUE(LEFT(HW20,LEN(HW20)-1)&amp;":"&amp;IF(RIGHT(HW20,1)="r",30,0)),TIMEVALUE(HW20&amp;":"&amp;0)))</f>
        <v>0.39583333333333331</v>
      </c>
      <c r="HZ20" s="94">
        <f t="shared" si="811"/>
        <v>0.71875</v>
      </c>
      <c r="IA20" s="94">
        <f t="shared" ref="IA20:IA21" si="812">HZ20-HY20</f>
        <v>0.32291666666666669</v>
      </c>
      <c r="IB20" s="81">
        <f t="shared" ref="IB20" si="813">IA20*24</f>
        <v>7.75</v>
      </c>
      <c r="IC20" s="61"/>
      <c r="ID20" s="62"/>
      <c r="IE20" s="93">
        <f t="shared" ref="IE20" si="814">IFERROR(LEFT(IC20,FIND("-",IC20,1)-1),0)</f>
        <v>0</v>
      </c>
      <c r="IF20" s="93">
        <f t="shared" ref="IF20" si="815">IFERROR(RIGHT(IC20,LEN(IC20)-FIND("-",IC20,1)),0)</f>
        <v>0</v>
      </c>
      <c r="IG20" s="94">
        <f t="shared" ref="IG20:IH21" si="816">IF(LEN(IE20)&gt;3,TIMEVALUE(LEFT(IE20,LEN(IE20)-3)&amp;":"&amp;RIGHT(IE20,2)),IF(RIGHT(IE20,1)="r",TIMEVALUE(LEFT(IE20,LEN(IE20)-1)&amp;":"&amp;IF(RIGHT(IE20,1)="r",30,0)),TIMEVALUE(IE20&amp;":"&amp;0)))</f>
        <v>0</v>
      </c>
      <c r="IH20" s="94">
        <f t="shared" si="816"/>
        <v>0</v>
      </c>
      <c r="II20" s="94">
        <f t="shared" ref="II20:II21" si="817">IH20-IG20</f>
        <v>0</v>
      </c>
      <c r="IJ20" s="81">
        <f t="shared" ref="IJ20:IJ21" si="818">II20*24</f>
        <v>0</v>
      </c>
    </row>
    <row r="21" spans="1:244" ht="19.5" thickBot="1">
      <c r="A21" s="140"/>
      <c r="B21" s="135"/>
      <c r="C21" s="137"/>
      <c r="E21" s="77"/>
      <c r="F21" s="78"/>
      <c r="G21" s="84">
        <f>IFERROR(LEFT(F21,FIND("-",F21,1)-1),0)</f>
        <v>0</v>
      </c>
      <c r="H21" s="84">
        <f>IFERROR(RIGHT(F21,LEN(F21)-FIND("-",F21,1)),0)</f>
        <v>0</v>
      </c>
      <c r="I21" s="85">
        <f t="shared" si="677"/>
        <v>0</v>
      </c>
      <c r="J21" s="85">
        <f t="shared" si="677"/>
        <v>0</v>
      </c>
      <c r="K21" s="85">
        <f t="shared" si="678"/>
        <v>0</v>
      </c>
      <c r="L21" s="69">
        <f>K21*24</f>
        <v>0</v>
      </c>
      <c r="M21" s="105"/>
      <c r="N21" s="106"/>
      <c r="O21" s="99">
        <f>IFERROR(LEFT(N21,FIND("-",N21,1)-1),0)</f>
        <v>0</v>
      </c>
      <c r="P21" s="99">
        <f>IFERROR(RIGHT(N21,LEN(N21)-FIND("-",N21,1)),0)</f>
        <v>0</v>
      </c>
      <c r="Q21" s="100">
        <f t="shared" si="682"/>
        <v>0</v>
      </c>
      <c r="R21" s="100">
        <f t="shared" si="682"/>
        <v>0</v>
      </c>
      <c r="S21" s="100">
        <f t="shared" si="683"/>
        <v>0</v>
      </c>
      <c r="T21" s="81">
        <f t="shared" si="684"/>
        <v>0</v>
      </c>
      <c r="U21" s="77"/>
      <c r="V21" s="78"/>
      <c r="W21" s="84">
        <f>IFERROR(LEFT(V21,FIND("-",V21,1)-1),0)</f>
        <v>0</v>
      </c>
      <c r="X21" s="84">
        <f>IFERROR(RIGHT(V21,LEN(V21)-FIND("-",V21,1)),0)</f>
        <v>0</v>
      </c>
      <c r="Y21" s="85">
        <f t="shared" si="687"/>
        <v>0</v>
      </c>
      <c r="Z21" s="85">
        <f t="shared" si="687"/>
        <v>0</v>
      </c>
      <c r="AA21" s="85">
        <f t="shared" si="688"/>
        <v>0</v>
      </c>
      <c r="AB21" s="69">
        <f>AA21*24</f>
        <v>0</v>
      </c>
      <c r="AC21" s="77"/>
      <c r="AD21" s="78"/>
      <c r="AE21" s="84">
        <f>IFERROR(LEFT(AD21,FIND("-",AD21,1)-1),0)</f>
        <v>0</v>
      </c>
      <c r="AF21" s="84">
        <f>IFERROR(RIGHT(AD21,LEN(AD21)-FIND("-",AD21,1)),0)</f>
        <v>0</v>
      </c>
      <c r="AG21" s="85">
        <f t="shared" si="692"/>
        <v>0</v>
      </c>
      <c r="AH21" s="85">
        <f t="shared" si="692"/>
        <v>0</v>
      </c>
      <c r="AI21" s="85">
        <f t="shared" si="693"/>
        <v>0</v>
      </c>
      <c r="AJ21" s="69">
        <f>AI21*24</f>
        <v>0</v>
      </c>
      <c r="AK21" s="77"/>
      <c r="AL21" s="78" t="s">
        <v>194</v>
      </c>
      <c r="AM21" s="97" t="str">
        <f>IFERROR(LEFT(AL21,FIND("-",AL21,1)-1),0)</f>
        <v>17</v>
      </c>
      <c r="AN21" s="97" t="str">
        <f>IFERROR(RIGHT(AL21,LEN(AL21)-FIND("-",AL21,1)),0)</f>
        <v>22</v>
      </c>
      <c r="AO21" s="98">
        <f t="shared" si="697"/>
        <v>0.70833333333333337</v>
      </c>
      <c r="AP21" s="98">
        <f t="shared" si="697"/>
        <v>0.91666666666666663</v>
      </c>
      <c r="AQ21" s="98">
        <f t="shared" si="698"/>
        <v>0.20833333333333326</v>
      </c>
      <c r="AR21" s="81">
        <f t="shared" si="699"/>
        <v>4.9999999999999982</v>
      </c>
      <c r="AS21" s="77"/>
      <c r="AT21" s="78" t="s">
        <v>194</v>
      </c>
      <c r="AU21" s="97" t="str">
        <f>IFERROR(LEFT(AT21,FIND("-",AT21,1)-1),0)</f>
        <v>17</v>
      </c>
      <c r="AV21" s="97" t="str">
        <f>IFERROR(RIGHT(AT21,LEN(AT21)-FIND("-",AT21,1)),0)</f>
        <v>22</v>
      </c>
      <c r="AW21" s="98">
        <f t="shared" si="702"/>
        <v>0.70833333333333337</v>
      </c>
      <c r="AX21" s="98">
        <f t="shared" si="702"/>
        <v>0.91666666666666663</v>
      </c>
      <c r="AY21" s="98">
        <f t="shared" si="703"/>
        <v>0.20833333333333326</v>
      </c>
      <c r="AZ21" s="81">
        <f t="shared" si="704"/>
        <v>4.9999999999999982</v>
      </c>
      <c r="BA21" s="77" t="s">
        <v>206</v>
      </c>
      <c r="BB21" s="78"/>
      <c r="BC21" s="84">
        <f>IFERROR(LEFT(BB21,FIND("-",BB21,1)-1),0)</f>
        <v>0</v>
      </c>
      <c r="BD21" s="84">
        <f>IFERROR(RIGHT(BB21,LEN(BB21)-FIND("-",BB21,1)),0)</f>
        <v>0</v>
      </c>
      <c r="BE21" s="85">
        <f t="shared" si="707"/>
        <v>0</v>
      </c>
      <c r="BF21" s="85">
        <f t="shared" si="707"/>
        <v>0</v>
      </c>
      <c r="BG21" s="85">
        <f t="shared" si="708"/>
        <v>0</v>
      </c>
      <c r="BH21" s="69">
        <f>BG21*24</f>
        <v>0</v>
      </c>
      <c r="BI21" s="77"/>
      <c r="BJ21" s="78" t="s">
        <v>194</v>
      </c>
      <c r="BK21" s="84" t="str">
        <f>IFERROR(LEFT(BJ21,FIND("-",BJ21,1)-1),0)</f>
        <v>17</v>
      </c>
      <c r="BL21" s="84" t="str">
        <f>IFERROR(RIGHT(BJ21,LEN(BJ21)-FIND("-",BJ21,1)),0)</f>
        <v>22</v>
      </c>
      <c r="BM21" s="85">
        <f t="shared" si="712"/>
        <v>0.70833333333333337</v>
      </c>
      <c r="BN21" s="85">
        <f t="shared" si="712"/>
        <v>0.91666666666666663</v>
      </c>
      <c r="BO21" s="85">
        <f t="shared" si="713"/>
        <v>0.20833333333333326</v>
      </c>
      <c r="BP21" s="69">
        <f>BO21*24</f>
        <v>4.9999999999999982</v>
      </c>
      <c r="BQ21" s="77"/>
      <c r="BR21" s="78"/>
      <c r="BS21" s="99">
        <f>IFERROR(LEFT(BR21,FIND("-",BR21,1)-1),0)</f>
        <v>0</v>
      </c>
      <c r="BT21" s="99">
        <f>IFERROR(RIGHT(BR21,LEN(BR21)-FIND("-",BR21,1)),0)</f>
        <v>0</v>
      </c>
      <c r="BU21" s="100">
        <f t="shared" si="717"/>
        <v>0</v>
      </c>
      <c r="BV21" s="100">
        <f t="shared" si="717"/>
        <v>0</v>
      </c>
      <c r="BW21" s="100">
        <f t="shared" si="718"/>
        <v>0</v>
      </c>
      <c r="BX21" s="81">
        <f t="shared" si="719"/>
        <v>0</v>
      </c>
      <c r="BY21" s="77"/>
      <c r="BZ21" s="78" t="s">
        <v>194</v>
      </c>
      <c r="CA21" s="84" t="str">
        <f>IFERROR(LEFT(BZ21,FIND("-",BZ21,1)-1),0)</f>
        <v>17</v>
      </c>
      <c r="CB21" s="84" t="str">
        <f>IFERROR(RIGHT(BZ21,LEN(BZ21)-FIND("-",BZ21,1)),0)</f>
        <v>22</v>
      </c>
      <c r="CC21" s="85">
        <f t="shared" si="722"/>
        <v>0.70833333333333337</v>
      </c>
      <c r="CD21" s="85">
        <f t="shared" si="722"/>
        <v>0.91666666666666663</v>
      </c>
      <c r="CE21" s="85">
        <f t="shared" si="723"/>
        <v>0.20833333333333326</v>
      </c>
      <c r="CF21" s="69">
        <f>CE21*24</f>
        <v>4.9999999999999982</v>
      </c>
      <c r="CG21" s="77"/>
      <c r="CH21" s="78"/>
      <c r="CI21" s="84">
        <f>IFERROR(LEFT(CH21,FIND("-",CH21,1)-1),0)</f>
        <v>0</v>
      </c>
      <c r="CJ21" s="84">
        <f>IFERROR(RIGHT(CH21,LEN(CH21)-FIND("-",CH21,1)),0)</f>
        <v>0</v>
      </c>
      <c r="CK21" s="85">
        <f t="shared" si="727"/>
        <v>0</v>
      </c>
      <c r="CL21" s="85">
        <f t="shared" si="727"/>
        <v>0</v>
      </c>
      <c r="CM21" s="85">
        <f t="shared" si="728"/>
        <v>0</v>
      </c>
      <c r="CN21" s="69">
        <f>CM21*24</f>
        <v>0</v>
      </c>
      <c r="CO21" s="105"/>
      <c r="CP21" s="106"/>
      <c r="CQ21" s="113">
        <f>IFERROR(LEFT(CP21,FIND("-",CP21,1)-1),0)</f>
        <v>0</v>
      </c>
      <c r="CR21" s="113">
        <f>IFERROR(RIGHT(CP21,LEN(CP21)-FIND("-",CP21,1)),0)</f>
        <v>0</v>
      </c>
      <c r="CS21" s="114">
        <f t="shared" si="730"/>
        <v>0</v>
      </c>
      <c r="CT21" s="114">
        <f t="shared" si="730"/>
        <v>0</v>
      </c>
      <c r="CU21" s="114">
        <f t="shared" si="731"/>
        <v>0</v>
      </c>
      <c r="CV21" s="112">
        <f t="shared" si="732"/>
        <v>0</v>
      </c>
      <c r="CW21" s="77"/>
      <c r="CX21" s="78" t="s">
        <v>194</v>
      </c>
      <c r="CY21" s="97" t="str">
        <f>IFERROR(LEFT(CX21,FIND("-",CX21,1)-1),0)</f>
        <v>17</v>
      </c>
      <c r="CZ21" s="97" t="str">
        <f>IFERROR(RIGHT(CX21,LEN(CX21)-FIND("-",CX21,1)),0)</f>
        <v>22</v>
      </c>
      <c r="DA21" s="98">
        <f t="shared" si="735"/>
        <v>0.70833333333333337</v>
      </c>
      <c r="DB21" s="98">
        <f t="shared" si="735"/>
        <v>0.91666666666666663</v>
      </c>
      <c r="DC21" s="98">
        <f t="shared" si="736"/>
        <v>0.20833333333333326</v>
      </c>
      <c r="DD21" s="81">
        <f t="shared" si="737"/>
        <v>4.9999999999999982</v>
      </c>
      <c r="DE21" s="77"/>
      <c r="DF21" s="78"/>
      <c r="DG21" s="84">
        <f>IFERROR(LEFT(DF21,FIND("-",DF21,1)-1),0)</f>
        <v>0</v>
      </c>
      <c r="DH21" s="84">
        <f>IFERROR(RIGHT(DF21,LEN(DF21)-FIND("-",DF21,1)),0)</f>
        <v>0</v>
      </c>
      <c r="DI21" s="85">
        <f t="shared" si="740"/>
        <v>0</v>
      </c>
      <c r="DJ21" s="85">
        <f t="shared" si="740"/>
        <v>0</v>
      </c>
      <c r="DK21" s="85">
        <f t="shared" si="741"/>
        <v>0</v>
      </c>
      <c r="DL21" s="69">
        <f>DK21*24</f>
        <v>0</v>
      </c>
      <c r="DM21" s="77"/>
      <c r="DN21" s="78"/>
      <c r="DO21" s="84">
        <f>IFERROR(LEFT(DN21,FIND("-",DN21,1)-1),0)</f>
        <v>0</v>
      </c>
      <c r="DP21" s="84">
        <f>IFERROR(RIGHT(DN21,LEN(DN21)-FIND("-",DN21,1)),0)</f>
        <v>0</v>
      </c>
      <c r="DQ21" s="85">
        <f t="shared" si="745"/>
        <v>0</v>
      </c>
      <c r="DR21" s="85">
        <f t="shared" si="745"/>
        <v>0</v>
      </c>
      <c r="DS21" s="85">
        <f t="shared" si="746"/>
        <v>0</v>
      </c>
      <c r="DT21" s="69">
        <f>DS21*24</f>
        <v>0</v>
      </c>
      <c r="DU21" s="77"/>
      <c r="DV21" s="78" t="s">
        <v>194</v>
      </c>
      <c r="DW21" s="99" t="str">
        <f>IFERROR(LEFT(DV21,FIND("-",DV21,1)-1),0)</f>
        <v>17</v>
      </c>
      <c r="DX21" s="99" t="str">
        <f>IFERROR(RIGHT(DV21,LEN(DV21)-FIND("-",DV21,1)),0)</f>
        <v>22</v>
      </c>
      <c r="DY21" s="100">
        <f t="shared" si="750"/>
        <v>0.70833333333333337</v>
      </c>
      <c r="DZ21" s="100">
        <f t="shared" si="750"/>
        <v>0.91666666666666663</v>
      </c>
      <c r="EA21" s="100">
        <f t="shared" si="751"/>
        <v>0.20833333333333326</v>
      </c>
      <c r="EB21" s="81">
        <f t="shared" si="752"/>
        <v>4.9999999999999982</v>
      </c>
      <c r="EC21" s="77"/>
      <c r="ED21" s="78" t="s">
        <v>194</v>
      </c>
      <c r="EE21" s="84" t="str">
        <f>IFERROR(LEFT(ED21,FIND("-",ED21,1)-1),0)</f>
        <v>17</v>
      </c>
      <c r="EF21" s="84" t="str">
        <f>IFERROR(RIGHT(ED21,LEN(ED21)-FIND("-",ED21,1)),0)</f>
        <v>22</v>
      </c>
      <c r="EG21" s="85">
        <f t="shared" si="755"/>
        <v>0.70833333333333337</v>
      </c>
      <c r="EH21" s="85">
        <f t="shared" si="755"/>
        <v>0.91666666666666663</v>
      </c>
      <c r="EI21" s="85">
        <f t="shared" si="756"/>
        <v>0.20833333333333326</v>
      </c>
      <c r="EJ21" s="69">
        <f>EI21*24</f>
        <v>4.9999999999999982</v>
      </c>
      <c r="EK21" s="77"/>
      <c r="EL21" s="78" t="s">
        <v>207</v>
      </c>
      <c r="EM21" s="84" t="str">
        <f>IFERROR(LEFT(EL21,FIND("-",EL21,1)-1),0)</f>
        <v>17</v>
      </c>
      <c r="EN21" s="84" t="str">
        <f>IFERROR(RIGHT(EL21,LEN(EL21)-FIND("-",EL21,1)),0)</f>
        <v>20</v>
      </c>
      <c r="EO21" s="85">
        <f t="shared" si="760"/>
        <v>0.70833333333333337</v>
      </c>
      <c r="EP21" s="85">
        <f t="shared" si="760"/>
        <v>0.83333333333333337</v>
      </c>
      <c r="EQ21" s="85">
        <f t="shared" si="761"/>
        <v>0.125</v>
      </c>
      <c r="ER21" s="69">
        <f>EQ21*24</f>
        <v>3</v>
      </c>
      <c r="ES21" s="77"/>
      <c r="ET21" s="78"/>
      <c r="EU21" s="97">
        <f>IFERROR(LEFT(ET21,FIND("-",ET21,1)-1),0)</f>
        <v>0</v>
      </c>
      <c r="EV21" s="97">
        <f>IFERROR(RIGHT(ET21,LEN(ET21)-FIND("-",ET21,1)),0)</f>
        <v>0</v>
      </c>
      <c r="EW21" s="98">
        <f t="shared" si="763"/>
        <v>0</v>
      </c>
      <c r="EX21" s="98">
        <f t="shared" si="763"/>
        <v>0</v>
      </c>
      <c r="EY21" s="98">
        <f t="shared" si="764"/>
        <v>0</v>
      </c>
      <c r="EZ21" s="81">
        <f t="shared" si="765"/>
        <v>0</v>
      </c>
      <c r="FA21" s="77"/>
      <c r="FB21" s="78" t="s">
        <v>194</v>
      </c>
      <c r="FC21" s="97" t="str">
        <f>IFERROR(LEFT(FB21,FIND("-",FB21,1)-1),0)</f>
        <v>17</v>
      </c>
      <c r="FD21" s="97" t="str">
        <f>IFERROR(RIGHT(FB21,LEN(FB21)-FIND("-",FB21,1)),0)</f>
        <v>22</v>
      </c>
      <c r="FE21" s="98">
        <f t="shared" si="768"/>
        <v>0.70833333333333337</v>
      </c>
      <c r="FF21" s="98">
        <f t="shared" si="768"/>
        <v>0.91666666666666663</v>
      </c>
      <c r="FG21" s="98">
        <f t="shared" si="769"/>
        <v>0.20833333333333326</v>
      </c>
      <c r="FH21" s="81">
        <f t="shared" si="770"/>
        <v>4.9999999999999982</v>
      </c>
      <c r="FI21" s="77"/>
      <c r="FJ21" s="78" t="s">
        <v>194</v>
      </c>
      <c r="FK21" s="84" t="str">
        <f>IFERROR(LEFT(FJ21,FIND("-",FJ21,1)-1),0)</f>
        <v>17</v>
      </c>
      <c r="FL21" s="84" t="str">
        <f>IFERROR(RIGHT(FJ21,LEN(FJ21)-FIND("-",FJ21,1)),0)</f>
        <v>22</v>
      </c>
      <c r="FM21" s="85">
        <f t="shared" si="773"/>
        <v>0.70833333333333337</v>
      </c>
      <c r="FN21" s="85">
        <f t="shared" si="773"/>
        <v>0.91666666666666663</v>
      </c>
      <c r="FO21" s="85">
        <f t="shared" si="774"/>
        <v>0.20833333333333326</v>
      </c>
      <c r="FP21" s="69">
        <f>FO21*24</f>
        <v>4.9999999999999982</v>
      </c>
      <c r="FQ21" s="77"/>
      <c r="FR21" s="78" t="s">
        <v>194</v>
      </c>
      <c r="FS21" s="84" t="str">
        <f>IFERROR(LEFT(FR21,FIND("-",FR21,1)-1),0)</f>
        <v>17</v>
      </c>
      <c r="FT21" s="84" t="str">
        <f>IFERROR(RIGHT(FR21,LEN(FR21)-FIND("-",FR21,1)),0)</f>
        <v>22</v>
      </c>
      <c r="FU21" s="85">
        <f t="shared" si="778"/>
        <v>0.70833333333333337</v>
      </c>
      <c r="FV21" s="85">
        <f t="shared" si="778"/>
        <v>0.91666666666666663</v>
      </c>
      <c r="FW21" s="85">
        <f t="shared" si="779"/>
        <v>0.20833333333333326</v>
      </c>
      <c r="FX21" s="69">
        <f>FW21*24</f>
        <v>4.9999999999999982</v>
      </c>
      <c r="FY21" s="105"/>
      <c r="FZ21" s="106"/>
      <c r="GA21" s="99">
        <f>IFERROR(LEFT(FZ21,FIND("-",FZ21,1)-1),0)</f>
        <v>0</v>
      </c>
      <c r="GB21" s="99">
        <f>IFERROR(RIGHT(FZ21,LEN(FZ21)-FIND("-",FZ21,1)),0)</f>
        <v>0</v>
      </c>
      <c r="GC21" s="100">
        <f t="shared" si="783"/>
        <v>0</v>
      </c>
      <c r="GD21" s="100">
        <f t="shared" si="783"/>
        <v>0</v>
      </c>
      <c r="GE21" s="100">
        <f t="shared" si="784"/>
        <v>0</v>
      </c>
      <c r="GF21" s="81">
        <f t="shared" si="785"/>
        <v>0</v>
      </c>
      <c r="GG21" s="77"/>
      <c r="GH21" s="78" t="s">
        <v>194</v>
      </c>
      <c r="GI21" s="84" t="str">
        <f>IFERROR(LEFT(GH21,FIND("-",GH21,1)-1),0)</f>
        <v>17</v>
      </c>
      <c r="GJ21" s="84" t="str">
        <f>IFERROR(RIGHT(GH21,LEN(GH21)-FIND("-",GH21,1)),0)</f>
        <v>22</v>
      </c>
      <c r="GK21" s="85">
        <f t="shared" si="788"/>
        <v>0.70833333333333337</v>
      </c>
      <c r="GL21" s="85">
        <f t="shared" si="788"/>
        <v>0.91666666666666663</v>
      </c>
      <c r="GM21" s="85">
        <f t="shared" si="789"/>
        <v>0.20833333333333326</v>
      </c>
      <c r="GN21" s="69">
        <f>GM21*24</f>
        <v>4.9999999999999982</v>
      </c>
      <c r="GO21" s="77"/>
      <c r="GP21" s="78"/>
      <c r="GQ21" s="84">
        <f>IFERROR(LEFT(GP21,FIND("-",GP21,1)-1),0)</f>
        <v>0</v>
      </c>
      <c r="GR21" s="84">
        <f>IFERROR(RIGHT(GP21,LEN(GP21)-FIND("-",GP21,1)),0)</f>
        <v>0</v>
      </c>
      <c r="GS21" s="85">
        <f t="shared" si="793"/>
        <v>0</v>
      </c>
      <c r="GT21" s="85">
        <f t="shared" si="793"/>
        <v>0</v>
      </c>
      <c r="GU21" s="85">
        <f t="shared" si="794"/>
        <v>0</v>
      </c>
      <c r="GV21" s="69">
        <f>GU21*24</f>
        <v>0</v>
      </c>
      <c r="GW21" s="77"/>
      <c r="GX21" s="78"/>
      <c r="GY21" s="97">
        <f>IFERROR(LEFT(GX21,FIND("-",GX21,1)-1),0)</f>
        <v>0</v>
      </c>
      <c r="GZ21" s="97">
        <f>IFERROR(RIGHT(GX21,LEN(GX21)-FIND("-",GX21,1)),0)</f>
        <v>0</v>
      </c>
      <c r="HA21" s="98">
        <f t="shared" si="796"/>
        <v>0</v>
      </c>
      <c r="HB21" s="98">
        <f t="shared" si="796"/>
        <v>0</v>
      </c>
      <c r="HC21" s="98">
        <f t="shared" si="797"/>
        <v>0</v>
      </c>
      <c r="HD21" s="81">
        <f t="shared" si="798"/>
        <v>0</v>
      </c>
      <c r="HE21" s="105"/>
      <c r="HF21" s="106"/>
      <c r="HG21" s="97">
        <f>IFERROR(LEFT(HF21,FIND("-",HF21,1)-1),0)</f>
        <v>0</v>
      </c>
      <c r="HH21" s="97">
        <f>IFERROR(RIGHT(HF21,LEN(HF21)-FIND("-",HF21,1)),0)</f>
        <v>0</v>
      </c>
      <c r="HI21" s="98">
        <f t="shared" si="801"/>
        <v>0</v>
      </c>
      <c r="HJ21" s="98">
        <f t="shared" si="801"/>
        <v>0</v>
      </c>
      <c r="HK21" s="98">
        <f t="shared" si="802"/>
        <v>0</v>
      </c>
      <c r="HL21" s="81">
        <f t="shared" si="803"/>
        <v>0</v>
      </c>
      <c r="HM21" s="77"/>
      <c r="HN21" s="78" t="s">
        <v>194</v>
      </c>
      <c r="HO21" s="84" t="str">
        <f>IFERROR(LEFT(HN21,FIND("-",HN21,1)-1),0)</f>
        <v>17</v>
      </c>
      <c r="HP21" s="84" t="str">
        <f>IFERROR(RIGHT(HN21,LEN(HN21)-FIND("-",HN21,1)),0)</f>
        <v>22</v>
      </c>
      <c r="HQ21" s="85">
        <f t="shared" si="806"/>
        <v>0.70833333333333337</v>
      </c>
      <c r="HR21" s="85">
        <f t="shared" si="806"/>
        <v>0.91666666666666663</v>
      </c>
      <c r="HS21" s="85">
        <f t="shared" si="807"/>
        <v>0.20833333333333326</v>
      </c>
      <c r="HT21" s="69">
        <f>HS21*24</f>
        <v>4.9999999999999982</v>
      </c>
      <c r="HU21" s="77"/>
      <c r="HV21" s="78"/>
      <c r="HW21" s="84">
        <f>IFERROR(LEFT(HV21,FIND("-",HV21,1)-1),0)</f>
        <v>0</v>
      </c>
      <c r="HX21" s="84">
        <f>IFERROR(RIGHT(HV21,LEN(HV21)-FIND("-",HV21,1)),0)</f>
        <v>0</v>
      </c>
      <c r="HY21" s="85">
        <f t="shared" si="811"/>
        <v>0</v>
      </c>
      <c r="HZ21" s="85">
        <f t="shared" si="811"/>
        <v>0</v>
      </c>
      <c r="IA21" s="85">
        <f t="shared" si="812"/>
        <v>0</v>
      </c>
      <c r="IB21" s="69">
        <f>IA21*24</f>
        <v>0</v>
      </c>
      <c r="IC21" s="77"/>
      <c r="ID21" s="78" t="s">
        <v>194</v>
      </c>
      <c r="IE21" s="97" t="str">
        <f>IFERROR(LEFT(ID21,FIND("-",ID21,1)-1),0)</f>
        <v>17</v>
      </c>
      <c r="IF21" s="97" t="str">
        <f>IFERROR(RIGHT(ID21,LEN(ID21)-FIND("-",ID21,1)),0)</f>
        <v>22</v>
      </c>
      <c r="IG21" s="98">
        <f t="shared" si="816"/>
        <v>0.70833333333333337</v>
      </c>
      <c r="IH21" s="98">
        <f t="shared" si="816"/>
        <v>0.91666666666666663</v>
      </c>
      <c r="II21" s="98">
        <f t="shared" si="817"/>
        <v>0.20833333333333326</v>
      </c>
      <c r="IJ21" s="81">
        <f t="shared" si="818"/>
        <v>4.9999999999999982</v>
      </c>
    </row>
    <row r="22" spans="1:244">
      <c r="CF22" s="108"/>
      <c r="CG22" s="109"/>
      <c r="EJ22" s="108"/>
      <c r="EK22" s="109"/>
      <c r="GN22" s="108"/>
      <c r="GO22" s="109"/>
    </row>
    <row r="24" spans="1:244">
      <c r="AK24" s="115"/>
      <c r="AL24" s="115"/>
      <c r="AM24" s="116"/>
      <c r="AN24" s="116"/>
      <c r="AO24" s="117"/>
      <c r="AP24" s="117"/>
      <c r="AQ24" s="117"/>
      <c r="AR24" s="117"/>
      <c r="AU24" s="116"/>
      <c r="AV24" s="116"/>
      <c r="AW24" s="117"/>
      <c r="AX24" s="117"/>
      <c r="AY24" s="117"/>
      <c r="AZ24" s="116"/>
      <c r="BC24" s="116"/>
      <c r="BD24" s="116"/>
      <c r="BE24" s="117"/>
      <c r="BF24" s="117"/>
      <c r="BG24" s="117"/>
      <c r="BH24" s="116"/>
      <c r="BK24" s="116"/>
      <c r="BL24" s="116"/>
      <c r="BM24" s="117"/>
      <c r="BN24" s="117"/>
      <c r="BO24" s="117"/>
      <c r="BP24" s="116"/>
      <c r="BS24" s="116"/>
      <c r="BT24" s="116"/>
      <c r="BU24" s="117"/>
      <c r="BV24" s="117"/>
      <c r="BW24" s="117"/>
      <c r="BX24" s="116"/>
      <c r="CA24" s="116"/>
      <c r="CB24" s="116"/>
      <c r="CC24" s="117"/>
      <c r="CD24" s="117"/>
      <c r="CE24" s="117"/>
      <c r="CF24" s="116"/>
      <c r="CI24" s="116"/>
      <c r="CJ24" s="116"/>
      <c r="CK24" s="117"/>
      <c r="CL24" s="117"/>
      <c r="CM24" s="117"/>
      <c r="CN24" s="116"/>
      <c r="CO24" s="115"/>
      <c r="CP24" s="115"/>
      <c r="CQ24" s="116"/>
      <c r="CR24" s="116"/>
      <c r="CS24" s="117"/>
      <c r="CT24" s="117"/>
      <c r="CU24" s="117"/>
      <c r="CV24" s="117"/>
      <c r="CY24" s="116"/>
      <c r="CZ24" s="116"/>
      <c r="DA24" s="117"/>
      <c r="DB24" s="117"/>
      <c r="DC24" s="117"/>
      <c r="DD24" s="116"/>
      <c r="DG24" s="116"/>
      <c r="DH24" s="116"/>
      <c r="DI24" s="117"/>
      <c r="DJ24" s="117"/>
      <c r="DK24" s="117"/>
      <c r="DL24" s="116"/>
      <c r="DO24" s="116"/>
      <c r="DP24" s="116"/>
      <c r="DQ24" s="117"/>
      <c r="DR24" s="117"/>
      <c r="DS24" s="117"/>
      <c r="DT24" s="116"/>
      <c r="DW24" s="116"/>
      <c r="DX24" s="116"/>
      <c r="DY24" s="117"/>
      <c r="DZ24" s="117"/>
      <c r="EA24" s="117"/>
      <c r="EB24" s="116"/>
      <c r="EE24" s="116"/>
      <c r="EF24" s="116"/>
      <c r="EG24" s="117"/>
      <c r="EH24" s="117"/>
      <c r="EI24" s="117"/>
      <c r="EJ24" s="116"/>
      <c r="EM24" s="116"/>
      <c r="EN24" s="116"/>
      <c r="EO24" s="117"/>
      <c r="EP24" s="117"/>
      <c r="EQ24" s="117"/>
      <c r="ER24" s="116"/>
      <c r="ES24" s="115"/>
      <c r="ET24" s="115"/>
      <c r="EU24" s="116"/>
      <c r="EV24" s="116"/>
      <c r="EW24" s="117"/>
      <c r="EX24" s="117"/>
      <c r="EY24" s="117"/>
      <c r="EZ24" s="117"/>
      <c r="FC24" s="116"/>
      <c r="FD24" s="116"/>
      <c r="FE24" s="117"/>
      <c r="FF24" s="117"/>
      <c r="FG24" s="117"/>
      <c r="FH24" s="116"/>
      <c r="FK24" s="116"/>
      <c r="FL24" s="116"/>
      <c r="FM24" s="117"/>
      <c r="FN24" s="117"/>
      <c r="FO24" s="117"/>
      <c r="FP24" s="116"/>
      <c r="FS24" s="116"/>
      <c r="FT24" s="116"/>
      <c r="FU24" s="117"/>
      <c r="FV24" s="117"/>
      <c r="FW24" s="117"/>
      <c r="FX24" s="116"/>
      <c r="GA24" s="116"/>
      <c r="GB24" s="116"/>
      <c r="GC24" s="117"/>
      <c r="GD24" s="117"/>
      <c r="GE24" s="117"/>
      <c r="GF24" s="116"/>
      <c r="GI24" s="116"/>
      <c r="GJ24" s="116"/>
      <c r="GK24" s="117"/>
      <c r="GL24" s="117"/>
      <c r="GM24" s="117"/>
      <c r="GN24" s="116"/>
      <c r="GQ24" s="116"/>
      <c r="GR24" s="116"/>
      <c r="GS24" s="117"/>
      <c r="GT24" s="117"/>
      <c r="GU24" s="117"/>
      <c r="GV24" s="116"/>
      <c r="GW24" s="115"/>
      <c r="GX24" s="115"/>
      <c r="GY24" s="116"/>
      <c r="GZ24" s="116"/>
      <c r="HA24" s="117"/>
      <c r="HB24" s="117"/>
      <c r="HC24" s="117"/>
      <c r="HD24" s="117"/>
      <c r="HG24" s="116"/>
      <c r="HH24" s="116"/>
      <c r="HI24" s="117"/>
      <c r="HJ24" s="117"/>
      <c r="HK24" s="117"/>
      <c r="HL24" s="116"/>
      <c r="HO24" s="116"/>
      <c r="HP24" s="116"/>
      <c r="HQ24" s="117"/>
      <c r="HR24" s="117"/>
      <c r="HS24" s="117"/>
      <c r="HT24" s="116"/>
      <c r="HW24" s="116"/>
      <c r="HX24" s="116"/>
      <c r="HY24" s="117"/>
      <c r="HZ24" s="117"/>
      <c r="IA24" s="117"/>
      <c r="IB24" s="116"/>
      <c r="IE24" s="116"/>
      <c r="IF24" s="116"/>
      <c r="IG24" s="117"/>
      <c r="IH24" s="117"/>
      <c r="II24" s="117"/>
      <c r="IJ24" s="116"/>
    </row>
    <row r="25" spans="1:244"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</row>
    <row r="26" spans="1:244"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</row>
    <row r="27" spans="1:244"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</row>
    <row r="28" spans="1:244"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</row>
  </sheetData>
  <mergeCells count="61">
    <mergeCell ref="BY3:CF3"/>
    <mergeCell ref="A1:AJ1"/>
    <mergeCell ref="A3:A4"/>
    <mergeCell ref="B3:B4"/>
    <mergeCell ref="C3:C4"/>
    <mergeCell ref="D3:D4"/>
    <mergeCell ref="E3:L3"/>
    <mergeCell ref="M3:T3"/>
    <mergeCell ref="U3:AB3"/>
    <mergeCell ref="AC3:AJ3"/>
    <mergeCell ref="AK3:AR3"/>
    <mergeCell ref="AS3:AZ3"/>
    <mergeCell ref="BA3:BH3"/>
    <mergeCell ref="BI3:BP3"/>
    <mergeCell ref="BQ3:BX3"/>
    <mergeCell ref="FI3:FP3"/>
    <mergeCell ref="FQ3:FX3"/>
    <mergeCell ref="CG3:CN3"/>
    <mergeCell ref="CO3:CV3"/>
    <mergeCell ref="CW3:DD3"/>
    <mergeCell ref="DE3:DL3"/>
    <mergeCell ref="DM3:DT3"/>
    <mergeCell ref="DU3:EB3"/>
    <mergeCell ref="HU3:IB3"/>
    <mergeCell ref="IC3:IJ3"/>
    <mergeCell ref="A5:A6"/>
    <mergeCell ref="B5:B6"/>
    <mergeCell ref="C5:C6"/>
    <mergeCell ref="D5:D6"/>
    <mergeCell ref="FY3:GF3"/>
    <mergeCell ref="GG3:GN3"/>
    <mergeCell ref="GO3:GV3"/>
    <mergeCell ref="GW3:HD3"/>
    <mergeCell ref="HE3:HL3"/>
    <mergeCell ref="HM3:HT3"/>
    <mergeCell ref="EC3:EJ3"/>
    <mergeCell ref="EK3:ER3"/>
    <mergeCell ref="ES3:EZ3"/>
    <mergeCell ref="FA3:FH3"/>
    <mergeCell ref="A14:A15"/>
    <mergeCell ref="B14:B15"/>
    <mergeCell ref="C14:C15"/>
    <mergeCell ref="D14:D15"/>
    <mergeCell ref="A7:XFD7"/>
    <mergeCell ref="A8:A9"/>
    <mergeCell ref="B8:B9"/>
    <mergeCell ref="C8:C9"/>
    <mergeCell ref="D8:D9"/>
    <mergeCell ref="A10:AJ10"/>
    <mergeCell ref="A11:A12"/>
    <mergeCell ref="B11:B12"/>
    <mergeCell ref="C11:C12"/>
    <mergeCell ref="D11:D12"/>
    <mergeCell ref="A13:XFD13"/>
    <mergeCell ref="A17:A18"/>
    <mergeCell ref="B17:B18"/>
    <mergeCell ref="C17:C18"/>
    <mergeCell ref="D17:D18"/>
    <mergeCell ref="A20:A21"/>
    <mergeCell ref="B20:B21"/>
    <mergeCell ref="C20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</vt:lpstr>
      <vt:lpstr>Phạt đi muộn về sớm</vt:lpstr>
      <vt:lpstr>Lịch làm việc</vt:lpstr>
    </vt:vector>
  </TitlesOfParts>
  <Company>Minh Nhãn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Ký</dc:creator>
  <cp:lastModifiedBy>Admin</cp:lastModifiedBy>
  <dcterms:created xsi:type="dcterms:W3CDTF">2023-03-01T14:03:45Z</dcterms:created>
  <dcterms:modified xsi:type="dcterms:W3CDTF">2023-07-05T04:08:05Z</dcterms:modified>
</cp:coreProperties>
</file>