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o/Documents/BUV/"/>
    </mc:Choice>
  </mc:AlternateContent>
  <xr:revisionPtr revIDLastSave="0" documentId="13_ncr:1_{CBF04C5C-92E5-6B43-B1E2-FAAE6070D1BA}" xr6:coauthVersionLast="47" xr6:coauthVersionMax="47" xr10:uidLastSave="{00000000-0000-0000-0000-000000000000}"/>
  <bookViews>
    <workbookView xWindow="0" yWindow="500" windowWidth="28800" windowHeight="15720" activeTab="3" xr2:uid="{C90E0DDD-890F-4084-976F-B35D07EBC20C}"/>
  </bookViews>
  <sheets>
    <sheet name="6-Summary" sheetId="6" r:id="rId1"/>
    <sheet name="Cau Giay" sheetId="1" r:id="rId2"/>
    <sheet name="Ha Dong" sheetId="4" r:id="rId3"/>
    <sheet name="Hung Yen" sheetId="7" r:id="rId4"/>
    <sheet name="Hai Ba Trung" sheetId="2" r:id="rId5"/>
    <sheet name="Tay Ho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_123Graph_A" hidden="1">[1]Banquet!#REF!</definedName>
    <definedName name="__123Graph_B" hidden="1">[1]Banquet!#REF!</definedName>
    <definedName name="__123Graph_X" hidden="1">[1]Banquet!#REF!</definedName>
    <definedName name="__IntlFixup" hidden="1">TRUE</definedName>
    <definedName name="_Fill" hidden="1">'[2]Hotel PnL_2012'!#REF!</definedName>
    <definedName name="_xlnm._FilterDatabase" localSheetId="0" hidden="1">'6-Summary'!$A$10:$H$38</definedName>
    <definedName name="_LD1">#N/A</definedName>
    <definedName name="_LD2">#N/A</definedName>
    <definedName name="_Order1" hidden="1">255</definedName>
    <definedName name="_Order2" hidden="1">255</definedName>
    <definedName name="_PG2">#N/A</definedName>
    <definedName name="_Regression_Int" hidden="1">1</definedName>
    <definedName name="\A">[1]Banquet!#REF!</definedName>
    <definedName name="\B">[1]Banquet!#REF!</definedName>
    <definedName name="\D">[1]Banquet!#REF!</definedName>
    <definedName name="\G">[1]Banquet!#REF!</definedName>
    <definedName name="\L">[1]Banquet!#REF!</definedName>
    <definedName name="\M">'[2]Hotel PnL_2012'!#REF!</definedName>
    <definedName name="\O">'[2]Hotel PnL_2012'!#REF!</definedName>
    <definedName name="\P">[1]Banquet!#REF!</definedName>
    <definedName name="\S">'[2]Hotel PnL_2012'!#REF!</definedName>
    <definedName name="\T">[1]Banquet!#REF!</definedName>
    <definedName name="AccessDatabase" hidden="1">"C:\My Documents\AMILD DUTY DRAWBACK.mdb"</definedName>
    <definedName name="Admin2022">#REF!</definedName>
    <definedName name="APEC">#REF!</definedName>
    <definedName name="Button_1">"AMILD_DUTY_DRAWBACK_Sheet1_List"</definedName>
    <definedName name="cDimPeriod">"time_period"</definedName>
    <definedName name="cLineNum">"ALL_LNE"</definedName>
    <definedName name="cMeaSnD">"MSCALL"</definedName>
    <definedName name="_xlnm.Criteria">#REF!</definedName>
    <definedName name="_xlnm.Database">#REF!</definedName>
    <definedName name="Excel_BuiltIn_Print_Area_14">#REF!</definedName>
    <definedName name="Excel_BuiltIn_Print_Area_15_1">#REF!</definedName>
    <definedName name="Excel_BuiltIn_Print_Area_16_1">#REF!</definedName>
    <definedName name="Excel_BuiltIn_Print_Area_2">'[3]2010 New Stds'!#REF!</definedName>
    <definedName name="_xlnm.Extract">#REF!</definedName>
    <definedName name="Fiscal_Sets">#REF!</definedName>
    <definedName name="FNB">#REF!</definedName>
    <definedName name="FX">#REF!</definedName>
    <definedName name="G_s_P_">#REF!</definedName>
    <definedName name="G_s_P__16">#REF!</definedName>
    <definedName name="Gross_profit">[4]PHdEdu!#REF!</definedName>
    <definedName name="Gross_Sales">[4]PHdEdu!#REF!</definedName>
    <definedName name="GSFR">#REF!</definedName>
    <definedName name="GSFR_16">#REF!</definedName>
    <definedName name="heading">#N/A</definedName>
    <definedName name="HTML_CodePage" hidden="1">1252</definedName>
    <definedName name="HTML_Description" hidden="1">""</definedName>
    <definedName name="HTML_Email" hidden="1">""</definedName>
    <definedName name="HTML_Header" hidden="1">"Feb 99"</definedName>
    <definedName name="HTML_LastUpdate" hidden="1">"06/Apr/99"</definedName>
    <definedName name="HTML_LineAfter" hidden="1">FALSE</definedName>
    <definedName name="HTML_LineBefore" hidden="1">FALSE</definedName>
    <definedName name="HTML_Name" hidden="1">"DBMI"</definedName>
    <definedName name="HTML_OBDlg2" hidden="1">TRUE</definedName>
    <definedName name="HTML_OBDlg4" hidden="1">TRUE</definedName>
    <definedName name="HTML_OS" hidden="1">0</definedName>
    <definedName name="HTML_PathFile" hidden="1">"C:\Ali\Excel\BAAN\STOCK\MyHTML.htm"</definedName>
    <definedName name="HTML_Title" hidden="1">"4PAST_P"</definedName>
    <definedName name="Kutools_SlideBeadChart">[5]Pivot!#REF!/[5]Pivot!#REF!</definedName>
    <definedName name="LIST">'[2]Hotel PnL_2012'!#REF!</definedName>
    <definedName name="list_account">OFFSET('[6]Master (for Reference)'!$Y$5,0,0,COUNTIF('[6]Master (for Reference)'!$Y$5:$Y$1004,"&gt;"""),1)</definedName>
    <definedName name="list_program">OFFSET('[7]Master (For Reference)'!$Q$5,0,0,COUNTIF('[7]Master (For Reference)'!$Q$5:$Q$1004,"&gt;"""),1)</definedName>
    <definedName name="NET_PROFIT__LOSS__BEFORE_EXTRA_ORDINARY_COST">#REF!</definedName>
    <definedName name="Net_sales">[4]PHdEdu!#REF!</definedName>
    <definedName name="Open">TRUE</definedName>
    <definedName name="PBT">[4]PHdEdu!#REF!</definedName>
    <definedName name="pCube">"capex_input"</definedName>
    <definedName name="pCubeSnD">"snd_calculation"</definedName>
    <definedName name="Period">"ACT"</definedName>
    <definedName name="Period_Month">12</definedName>
    <definedName name="Period_Year">1997</definedName>
    <definedName name="PRINT">[1]Banquet!#REF!</definedName>
    <definedName name="_xlnm.Print_Area">#N/A</definedName>
    <definedName name="PRINT_AREA_MI">#REF!</definedName>
    <definedName name="PRINT_AREA_MI_16">#REF!</definedName>
    <definedName name="_xlnm.Print_Titles">#N/A</definedName>
    <definedName name="priority">[8]picklist!$C$2:$C$5</definedName>
    <definedName name="pServer">"taylors"</definedName>
    <definedName name="pYear">'[9]General Parameters'!$C$8</definedName>
    <definedName name="Related_Party">'[10]RP List'!$B$3:$B$37</definedName>
    <definedName name="REPORTDATE">#N/A</definedName>
    <definedName name="SERI_SELANGIN_SDN_BHD">#N/A</definedName>
    <definedName name="server">"taylors:"</definedName>
    <definedName name="Spec">#REF!</definedName>
    <definedName name="Staffing">[11]Sheet1!$B$2:$B$3</definedName>
    <definedName name="T1_code">[11]Sheet1!$C$2:$C$126</definedName>
    <definedName name="TM1REBUILDOPTION">0</definedName>
    <definedName name="Y_N">[8]picklist!$B$2:$B$4</definedName>
    <definedName name="Zone">"02"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6" l="1"/>
  <c r="H7" i="6"/>
  <c r="A11" i="6"/>
  <c r="A12" i="6" s="1"/>
  <c r="F11" i="6"/>
  <c r="G11" i="6"/>
  <c r="H11" i="6"/>
  <c r="I11" i="6"/>
  <c r="J11" i="6"/>
  <c r="K11" i="6"/>
  <c r="N11" i="6"/>
  <c r="F12" i="6"/>
  <c r="G12" i="6"/>
  <c r="H12" i="6"/>
  <c r="I12" i="6"/>
  <c r="J12" i="6"/>
  <c r="K12" i="6"/>
  <c r="N12" i="6"/>
  <c r="A13" i="6"/>
  <c r="F13" i="6"/>
  <c r="G13" i="6"/>
  <c r="H13" i="6"/>
  <c r="I13" i="6"/>
  <c r="J13" i="6"/>
  <c r="K13" i="6"/>
  <c r="N13" i="6"/>
  <c r="A14" i="6"/>
  <c r="F14" i="6"/>
  <c r="G14" i="6"/>
  <c r="H14" i="6"/>
  <c r="I14" i="6"/>
  <c r="K14" i="6"/>
  <c r="N14" i="6"/>
  <c r="A15" i="6"/>
  <c r="F15" i="6"/>
  <c r="G15" i="6"/>
  <c r="H15" i="6"/>
  <c r="I15" i="6"/>
  <c r="K15" i="6"/>
  <c r="N15" i="6"/>
  <c r="A16" i="6"/>
  <c r="F16" i="6"/>
  <c r="G16" i="6"/>
  <c r="H16" i="6"/>
  <c r="I16" i="6"/>
  <c r="K16" i="6"/>
  <c r="N16" i="6"/>
  <c r="A17" i="6"/>
  <c r="F17" i="6"/>
  <c r="G17" i="6"/>
  <c r="H17" i="6"/>
  <c r="I17" i="6"/>
  <c r="K17" i="6"/>
  <c r="N17" i="6"/>
  <c r="A18" i="6"/>
  <c r="F18" i="6"/>
  <c r="G18" i="6"/>
  <c r="H18" i="6"/>
  <c r="I18" i="6"/>
  <c r="K18" i="6"/>
  <c r="N18" i="6"/>
  <c r="A19" i="6"/>
  <c r="E19" i="6"/>
  <c r="F19" i="6"/>
  <c r="G19" i="6"/>
  <c r="H19" i="6"/>
  <c r="I19" i="6"/>
  <c r="K19" i="6"/>
  <c r="N19" i="6"/>
  <c r="A20" i="6"/>
  <c r="E20" i="6"/>
  <c r="F20" i="6"/>
  <c r="G20" i="6"/>
  <c r="H20" i="6"/>
  <c r="I20" i="6"/>
  <c r="K20" i="6"/>
  <c r="N20" i="6"/>
  <c r="A21" i="6"/>
  <c r="E21" i="6"/>
  <c r="F21" i="6"/>
  <c r="G21" i="6"/>
  <c r="H21" i="6"/>
  <c r="I21" i="6"/>
  <c r="K21" i="6"/>
  <c r="N21" i="6"/>
  <c r="A22" i="6"/>
  <c r="E22" i="6"/>
  <c r="F22" i="6"/>
  <c r="G22" i="6"/>
  <c r="H22" i="6"/>
  <c r="I22" i="6"/>
  <c r="K22" i="6"/>
  <c r="N22" i="6"/>
  <c r="A23" i="6"/>
  <c r="E23" i="6"/>
  <c r="F23" i="6"/>
  <c r="G23" i="6"/>
  <c r="H23" i="6"/>
  <c r="I23" i="6"/>
  <c r="K23" i="6"/>
  <c r="N23" i="6"/>
  <c r="A24" i="6"/>
  <c r="E24" i="6"/>
  <c r="G24" i="6"/>
  <c r="H24" i="6"/>
  <c r="I24" i="6"/>
  <c r="K24" i="6"/>
  <c r="N24" i="6"/>
  <c r="A25" i="6"/>
  <c r="E25" i="6"/>
  <c r="F25" i="6"/>
  <c r="G25" i="6"/>
  <c r="H25" i="6"/>
  <c r="I25" i="6"/>
  <c r="K25" i="6"/>
  <c r="N25" i="6"/>
  <c r="A26" i="6"/>
  <c r="E26" i="6"/>
  <c r="F26" i="6"/>
  <c r="G26" i="6"/>
  <c r="H26" i="6"/>
  <c r="I26" i="6"/>
  <c r="K26" i="6"/>
  <c r="N26" i="6"/>
  <c r="A27" i="6"/>
  <c r="E27" i="6"/>
  <c r="F27" i="6"/>
  <c r="G27" i="6"/>
  <c r="H27" i="6"/>
  <c r="I27" i="6"/>
  <c r="K27" i="6"/>
  <c r="N27" i="6"/>
  <c r="A28" i="6"/>
  <c r="E28" i="6"/>
  <c r="F28" i="6"/>
  <c r="G28" i="6"/>
  <c r="H28" i="6"/>
  <c r="I28" i="6"/>
  <c r="K28" i="6"/>
  <c r="N28" i="6"/>
  <c r="A29" i="6"/>
  <c r="E29" i="6"/>
  <c r="F29" i="6"/>
  <c r="G29" i="6"/>
  <c r="H29" i="6"/>
  <c r="I29" i="6"/>
  <c r="K29" i="6"/>
  <c r="N29" i="6"/>
  <c r="A30" i="6"/>
  <c r="E30" i="6"/>
  <c r="F30" i="6"/>
  <c r="G30" i="6"/>
  <c r="H30" i="6"/>
  <c r="I30" i="6"/>
  <c r="J30" i="6"/>
  <c r="K30" i="6"/>
  <c r="N30" i="6"/>
  <c r="A31" i="6"/>
  <c r="E31" i="6"/>
  <c r="F31" i="6"/>
  <c r="G31" i="6"/>
  <c r="H31" i="6"/>
  <c r="I31" i="6"/>
  <c r="J31" i="6"/>
  <c r="K31" i="6"/>
  <c r="L31" i="6"/>
  <c r="M31" i="6"/>
  <c r="N31" i="6"/>
  <c r="A32" i="6"/>
  <c r="E32" i="6"/>
  <c r="F32" i="6"/>
  <c r="G32" i="6"/>
  <c r="H32" i="6"/>
  <c r="I32" i="6"/>
  <c r="J32" i="6"/>
  <c r="K32" i="6"/>
  <c r="L32" i="6"/>
  <c r="M32" i="6"/>
  <c r="N32" i="6"/>
  <c r="A33" i="6"/>
  <c r="D33" i="6"/>
  <c r="E33" i="6"/>
  <c r="F33" i="6"/>
  <c r="G33" i="6"/>
  <c r="H33" i="6"/>
  <c r="I33" i="6"/>
  <c r="J33" i="6"/>
  <c r="K33" i="6"/>
  <c r="L33" i="6"/>
  <c r="M33" i="6"/>
  <c r="N33" i="6"/>
  <c r="A34" i="6"/>
  <c r="D34" i="6"/>
  <c r="E34" i="6"/>
  <c r="F34" i="6"/>
  <c r="G34" i="6"/>
  <c r="H34" i="6"/>
  <c r="I34" i="6"/>
  <c r="J34" i="6"/>
  <c r="K34" i="6"/>
  <c r="L34" i="6"/>
  <c r="M34" i="6"/>
  <c r="N34" i="6"/>
  <c r="A35" i="6"/>
  <c r="D35" i="6"/>
  <c r="E35" i="6"/>
  <c r="F35" i="6"/>
  <c r="G35" i="6"/>
  <c r="H35" i="6"/>
  <c r="I35" i="6"/>
  <c r="J35" i="6"/>
  <c r="K35" i="6"/>
  <c r="L35" i="6"/>
  <c r="M35" i="6"/>
  <c r="N35" i="6"/>
  <c r="A36" i="6"/>
  <c r="D36" i="6"/>
  <c r="E36" i="6"/>
  <c r="F36" i="6"/>
  <c r="G36" i="6"/>
  <c r="H36" i="6"/>
  <c r="I36" i="6"/>
  <c r="J36" i="6"/>
  <c r="K36" i="6"/>
  <c r="L36" i="6"/>
  <c r="M36" i="6"/>
  <c r="N36" i="6"/>
  <c r="A37" i="6"/>
  <c r="D37" i="6"/>
  <c r="E37" i="6"/>
  <c r="F37" i="6"/>
  <c r="G37" i="6"/>
  <c r="H37" i="6"/>
  <c r="I37" i="6"/>
  <c r="J37" i="6"/>
  <c r="K37" i="6"/>
  <c r="L37" i="6"/>
  <c r="M37" i="6"/>
  <c r="N37" i="6"/>
  <c r="A38" i="6"/>
  <c r="D38" i="6"/>
  <c r="E38" i="6"/>
  <c r="F38" i="6"/>
  <c r="G38" i="6"/>
  <c r="H38" i="6"/>
  <c r="I38" i="6"/>
  <c r="J38" i="6"/>
  <c r="K38" i="6"/>
  <c r="L38" i="6"/>
  <c r="M38" i="6"/>
  <c r="N38" i="6"/>
</calcChain>
</file>

<file path=xl/sharedStrings.xml><?xml version="1.0" encoding="utf-8"?>
<sst xmlns="http://schemas.openxmlformats.org/spreadsheetml/2006/main" count="198" uniqueCount="63">
  <si>
    <t>BUV CAMPUS</t>
  </si>
  <si>
    <t>SKY OASIS</t>
  </si>
  <si>
    <t>AEON MALL LONG BIEN</t>
  </si>
  <si>
    <t>LE DAI HANH</t>
  </si>
  <si>
    <t xml:space="preserve">TIMES CITY </t>
  </si>
  <si>
    <t>WESTBAY – C BUILDING</t>
  </si>
  <si>
    <t>AQUABAY – PARK 1 -  BUILDING</t>
  </si>
  <si>
    <t>HAI BA TRUNG ROUTE</t>
  </si>
  <si>
    <t>NATIONAL CINEMA CENTRE</t>
  </si>
  <si>
    <t>CAU GIAY ROUTE</t>
  </si>
  <si>
    <t>473 NGUYEN TRAI</t>
  </si>
  <si>
    <t>LINH NAM</t>
  </si>
  <si>
    <t xml:space="preserve">634 LINH NAM </t>
  </si>
  <si>
    <t>OPPOSITE MUONG THANH HOTEL</t>
  </si>
  <si>
    <t>OLD THANH XUAN DEPARTMENT STORE</t>
  </si>
  <si>
    <t>HA DONG ROUTE</t>
  </si>
  <si>
    <t>107 XUAN DIEU</t>
  </si>
  <si>
    <t>HO TAY WATER PARK</t>
  </si>
  <si>
    <t xml:space="preserve">VINHOMES OCEAN PARK </t>
  </si>
  <si>
    <t>TAY HO ROUTE</t>
  </si>
  <si>
    <t>TIMES CITY</t>
  </si>
  <si>
    <t>HD</t>
  </si>
  <si>
    <t>Sun</t>
  </si>
  <si>
    <t>TH</t>
  </si>
  <si>
    <t>CG</t>
  </si>
  <si>
    <t>HBT</t>
  </si>
  <si>
    <t>Sat</t>
  </si>
  <si>
    <t>Fri</t>
  </si>
  <si>
    <t>Thu</t>
  </si>
  <si>
    <t>Wed</t>
  </si>
  <si>
    <t>Tue</t>
  </si>
  <si>
    <t>Mon</t>
  </si>
  <si>
    <t>17:35</t>
  </si>
  <si>
    <t>15:15</t>
  </si>
  <si>
    <t>12:30</t>
  </si>
  <si>
    <t>11:30</t>
  </si>
  <si>
    <t>13:30</t>
  </si>
  <si>
    <t>10:30</t>
  </si>
  <si>
    <t xml:space="preserve"> BUV CAMPUS - HANOI</t>
  </si>
  <si>
    <t>HANOI - BUV CAMPUS</t>
  </si>
  <si>
    <t>Route</t>
  </si>
  <si>
    <t>DAY</t>
  </si>
  <si>
    <t>Date</t>
  </si>
  <si>
    <t>BẢNG TỔNG HỢP SỐ LƯỢNG XE TRONG TUẦN | WEEKLY NUMBER OF BUSES</t>
  </si>
  <si>
    <t>Pick-up point</t>
  </si>
  <si>
    <t>Drop-off point</t>
  </si>
  <si>
    <t>Slot 1</t>
  </si>
  <si>
    <t>Slot 2</t>
  </si>
  <si>
    <t>Slot 3</t>
  </si>
  <si>
    <t>Slot 4</t>
  </si>
  <si>
    <t>Slot 5</t>
  </si>
  <si>
    <t>Slot 6</t>
  </si>
  <si>
    <t>NGUYEN QUOC TRI</t>
  </si>
  <si>
    <t>c</t>
  </si>
  <si>
    <t>HO GUOM PLAZA</t>
  </si>
  <si>
    <t>MUONG THANH GRAND HOTEL</t>
  </si>
  <si>
    <t>WESTBAY – B BUILDING</t>
  </si>
  <si>
    <t>AQUABAY – SKY 2 BUILDING</t>
  </si>
  <si>
    <t>SOL FOREST &amp; HAVEN PARK</t>
  </si>
  <si>
    <t>AQUABAY – PARK 1 BUILDING</t>
  </si>
  <si>
    <t>RUNG CO – E2 BUILDING</t>
  </si>
  <si>
    <t xml:space="preserve">AQUABAY – SKY 2 BUILDING </t>
  </si>
  <si>
    <t>HUNG YEN ROUTE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</si>
</sst>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\o\ dd/mm/yyyy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C00000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6"/>
      <color rgb="FFC00000"/>
      <name val="Times New Roman"/>
      <family val="1"/>
    </font>
    <font>
      <b/>
      <sz val="20"/>
      <color theme="4" tint="-0.499984740745262"/>
      <name val="Times New Roman"/>
      <family val="1"/>
    </font>
    <font>
      <b/>
      <sz val="22"/>
      <color theme="4" tint="-0.499984740745262"/>
      <name val="Times New Roman"/>
      <family val="1"/>
    </font>
    <font>
      <b/>
      <sz val="16"/>
      <color theme="4" tint="-0.499984740745262"/>
      <name val="Times New Roman"/>
      <family val="1"/>
    </font>
    <font>
      <b/>
      <sz val="18"/>
      <color theme="4" tint="-0.499984740745262"/>
      <name val="Times New Roman"/>
      <family val="1"/>
    </font>
    <font>
      <b/>
      <sz val="12"/>
      <color theme="0"/>
      <name val="Times New Roman"/>
      <family val="1"/>
    </font>
    <font>
      <b/>
      <sz val="12"/>
      <color rgb="FF203764"/>
      <name val="Times New Roman"/>
      <family val="1"/>
    </font>
    <font>
      <b/>
      <sz val="12"/>
      <color theme="4" tint="-0.499984740745262"/>
      <name val="Times New Roman"/>
      <family val="1"/>
    </font>
    <font>
      <b/>
      <sz val="12"/>
      <name val="Times New Roman"/>
      <family val="1"/>
    </font>
    <font>
      <b/>
      <sz val="12"/>
      <color rgb="FF203864"/>
      <name val="Times New Roman"/>
      <family val="1"/>
    </font>
    <font>
      <b/>
      <sz val="12"/>
      <color rgb="FF00206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FF"/>
        <bgColor rgb="FFD9E1F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4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/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right" vertical="center"/>
    </xf>
    <xf numFmtId="0" fontId="1" fillId="0" borderId="47" xfId="0" applyFont="1" applyBorder="1" applyAlignment="1">
      <alignment horizontal="center" vertical="center"/>
    </xf>
    <xf numFmtId="0" fontId="1" fillId="0" borderId="47" xfId="0" applyFont="1" applyBorder="1" applyAlignment="1">
      <alignment vertical="center"/>
    </xf>
    <xf numFmtId="20" fontId="11" fillId="4" borderId="35" xfId="0" applyNumberFormat="1" applyFont="1" applyFill="1" applyBorder="1" applyAlignment="1">
      <alignment horizontal="center" vertical="center" wrapText="1"/>
    </xf>
    <xf numFmtId="20" fontId="11" fillId="4" borderId="40" xfId="0" applyNumberFormat="1" applyFont="1" applyFill="1" applyBorder="1" applyAlignment="1">
      <alignment horizontal="center" vertical="center" wrapText="1"/>
    </xf>
    <xf numFmtId="20" fontId="11" fillId="4" borderId="39" xfId="0" applyNumberFormat="1" applyFont="1" applyFill="1" applyBorder="1" applyAlignment="1">
      <alignment horizontal="center" vertical="center"/>
    </xf>
    <xf numFmtId="20" fontId="11" fillId="8" borderId="41" xfId="0" applyNumberFormat="1" applyFont="1" applyFill="1" applyBorder="1" applyAlignment="1">
      <alignment horizontal="center" vertical="center"/>
    </xf>
    <xf numFmtId="20" fontId="11" fillId="8" borderId="40" xfId="0" applyNumberFormat="1" applyFont="1" applyFill="1" applyBorder="1" applyAlignment="1">
      <alignment horizontal="center" vertical="center"/>
    </xf>
    <xf numFmtId="20" fontId="11" fillId="8" borderId="39" xfId="0" quotePrefix="1" applyNumberFormat="1" applyFont="1" applyFill="1" applyBorder="1" applyAlignment="1">
      <alignment horizontal="center" vertical="center"/>
    </xf>
    <xf numFmtId="14" fontId="12" fillId="7" borderId="22" xfId="0" applyNumberFormat="1" applyFont="1" applyFill="1" applyBorder="1" applyAlignment="1">
      <alignment horizontal="center" vertical="center" wrapText="1"/>
    </xf>
    <xf numFmtId="14" fontId="13" fillId="6" borderId="38" xfId="0" applyNumberFormat="1" applyFont="1" applyFill="1" applyBorder="1" applyAlignment="1">
      <alignment horizontal="center" vertical="center" wrapText="1"/>
    </xf>
    <xf numFmtId="49" fontId="13" fillId="5" borderId="35" xfId="0" applyNumberFormat="1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/>
    </xf>
    <xf numFmtId="0" fontId="13" fillId="5" borderId="26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14" fontId="12" fillId="7" borderId="17" xfId="0" applyNumberFormat="1" applyFont="1" applyFill="1" applyBorder="1" applyAlignment="1">
      <alignment horizontal="center" vertical="center" wrapText="1"/>
    </xf>
    <xf numFmtId="14" fontId="13" fillId="6" borderId="34" xfId="0" applyNumberFormat="1" applyFont="1" applyFill="1" applyBorder="1" applyAlignment="1">
      <alignment horizontal="center" vertical="center" wrapText="1"/>
    </xf>
    <xf numFmtId="49" fontId="13" fillId="5" borderId="34" xfId="0" applyNumberFormat="1" applyFont="1" applyFill="1" applyBorder="1" applyAlignment="1">
      <alignment horizontal="center" vertical="center"/>
    </xf>
    <xf numFmtId="0" fontId="13" fillId="5" borderId="15" xfId="0" applyFont="1" applyFill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horizontal="center" vertical="center"/>
    </xf>
    <xf numFmtId="0" fontId="13" fillId="5" borderId="14" xfId="0" applyFont="1" applyFill="1" applyBorder="1" applyAlignment="1">
      <alignment horizontal="center" vertical="center"/>
    </xf>
    <xf numFmtId="14" fontId="12" fillId="7" borderId="25" xfId="0" applyNumberFormat="1" applyFont="1" applyFill="1" applyBorder="1" applyAlignment="1">
      <alignment horizontal="center" vertical="center" wrapText="1"/>
    </xf>
    <xf numFmtId="0" fontId="13" fillId="5" borderId="33" xfId="0" applyFont="1" applyFill="1" applyBorder="1" applyAlignment="1">
      <alignment horizontal="center" vertical="center"/>
    </xf>
    <xf numFmtId="0" fontId="13" fillId="5" borderId="31" xfId="0" applyFont="1" applyFill="1" applyBorder="1" applyAlignment="1">
      <alignment horizontal="center" vertical="center"/>
    </xf>
    <xf numFmtId="0" fontId="13" fillId="5" borderId="30" xfId="0" applyFont="1" applyFill="1" applyBorder="1" applyAlignment="1">
      <alignment horizontal="center" vertical="center"/>
    </xf>
    <xf numFmtId="0" fontId="13" fillId="5" borderId="32" xfId="0" applyFont="1" applyFill="1" applyBorder="1" applyAlignment="1">
      <alignment horizontal="center" vertical="center"/>
    </xf>
    <xf numFmtId="14" fontId="13" fillId="5" borderId="37" xfId="0" applyNumberFormat="1" applyFont="1" applyFill="1" applyBorder="1" applyAlignment="1">
      <alignment horizontal="center" vertical="center" wrapText="1"/>
    </xf>
    <xf numFmtId="14" fontId="13" fillId="5" borderId="25" xfId="0" applyNumberFormat="1" applyFont="1" applyFill="1" applyBorder="1" applyAlignment="1">
      <alignment horizontal="center" vertical="center" wrapText="1"/>
    </xf>
    <xf numFmtId="14" fontId="12" fillId="7" borderId="11" xfId="0" applyNumberFormat="1" applyFont="1" applyFill="1" applyBorder="1" applyAlignment="1">
      <alignment horizontal="center" vertical="center" wrapText="1"/>
    </xf>
    <xf numFmtId="14" fontId="13" fillId="5" borderId="11" xfId="0" applyNumberFormat="1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14" fontId="12" fillId="7" borderId="23" xfId="0" applyNumberFormat="1" applyFont="1" applyFill="1" applyBorder="1" applyAlignment="1">
      <alignment horizontal="center" vertical="center" wrapText="1"/>
    </xf>
    <xf numFmtId="14" fontId="13" fillId="5" borderId="38" xfId="0" applyNumberFormat="1" applyFont="1" applyFill="1" applyBorder="1" applyAlignment="1">
      <alignment horizontal="center" vertical="center" wrapText="1"/>
    </xf>
    <xf numFmtId="0" fontId="13" fillId="5" borderId="21" xfId="0" applyFont="1" applyFill="1" applyBorder="1" applyAlignment="1">
      <alignment horizontal="center" vertical="center"/>
    </xf>
    <xf numFmtId="0" fontId="13" fillId="5" borderId="19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/>
    </xf>
    <xf numFmtId="14" fontId="13" fillId="5" borderId="34" xfId="0" applyNumberFormat="1" applyFont="1" applyFill="1" applyBorder="1" applyAlignment="1">
      <alignment horizontal="center" vertical="center" wrapText="1"/>
    </xf>
    <xf numFmtId="14" fontId="13" fillId="5" borderId="36" xfId="0" applyNumberFormat="1" applyFont="1" applyFill="1" applyBorder="1" applyAlignment="1">
      <alignment horizontal="center" vertical="center" wrapText="1"/>
    </xf>
    <xf numFmtId="0" fontId="14" fillId="5" borderId="18" xfId="0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14" fillId="5" borderId="12" xfId="0" applyFont="1" applyFill="1" applyBorder="1" applyAlignment="1">
      <alignment horizontal="center" vertical="center"/>
    </xf>
    <xf numFmtId="49" fontId="13" fillId="5" borderId="10" xfId="0" applyNumberFormat="1" applyFont="1" applyFill="1" applyBorder="1" applyAlignment="1">
      <alignment horizontal="center" vertical="center"/>
    </xf>
    <xf numFmtId="14" fontId="13" fillId="6" borderId="22" xfId="0" applyNumberFormat="1" applyFont="1" applyFill="1" applyBorder="1" applyAlignment="1">
      <alignment horizontal="center" vertical="center" wrapText="1"/>
    </xf>
    <xf numFmtId="49" fontId="13" fillId="5" borderId="0" xfId="0" applyNumberFormat="1" applyFont="1" applyFill="1" applyAlignment="1">
      <alignment horizontal="center" vertical="center"/>
    </xf>
    <xf numFmtId="14" fontId="13" fillId="6" borderId="17" xfId="0" applyNumberFormat="1" applyFont="1" applyFill="1" applyBorder="1" applyAlignment="1">
      <alignment horizontal="center" vertical="center" wrapText="1"/>
    </xf>
    <xf numFmtId="49" fontId="13" fillId="5" borderId="16" xfId="0" applyNumberFormat="1" applyFont="1" applyFill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14" fontId="13" fillId="6" borderId="25" xfId="0" applyNumberFormat="1" applyFont="1" applyFill="1" applyBorder="1" applyAlignment="1">
      <alignment horizontal="center" vertical="center" wrapText="1"/>
    </xf>
    <xf numFmtId="49" fontId="13" fillId="5" borderId="24" xfId="0" applyNumberFormat="1" applyFont="1" applyFill="1" applyBorder="1" applyAlignment="1">
      <alignment horizontal="center" vertical="center"/>
    </xf>
    <xf numFmtId="14" fontId="13" fillId="6" borderId="11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11" fillId="4" borderId="1" xfId="0" applyFont="1" applyFill="1" applyBorder="1" applyAlignment="1">
      <alignment horizontal="left" vertical="center" readingOrder="1"/>
    </xf>
    <xf numFmtId="0" fontId="11" fillId="4" borderId="1" xfId="0" applyFont="1" applyFill="1" applyBorder="1" applyAlignment="1">
      <alignment horizontal="center" vertical="center" readingOrder="1"/>
    </xf>
    <xf numFmtId="0" fontId="11" fillId="8" borderId="1" xfId="0" applyFont="1" applyFill="1" applyBorder="1" applyAlignment="1">
      <alignment horizontal="left" vertical="center" readingOrder="1"/>
    </xf>
    <xf numFmtId="0" fontId="11" fillId="8" borderId="1" xfId="0" applyFont="1" applyFill="1" applyBorder="1" applyAlignment="1">
      <alignment horizontal="center" vertical="center" readingOrder="1"/>
    </xf>
    <xf numFmtId="0" fontId="3" fillId="2" borderId="4" xfId="0" applyFont="1" applyFill="1" applyBorder="1" applyAlignment="1">
      <alignment horizontal="left" vertical="center" wrapText="1" readingOrder="1"/>
    </xf>
    <xf numFmtId="20" fontId="3" fillId="2" borderId="4" xfId="0" applyNumberFormat="1" applyFont="1" applyFill="1" applyBorder="1" applyAlignment="1">
      <alignment horizontal="center" vertical="center" wrapText="1" readingOrder="1"/>
    </xf>
    <xf numFmtId="0" fontId="15" fillId="2" borderId="1" xfId="0" applyFont="1" applyFill="1" applyBorder="1" applyAlignment="1">
      <alignment horizontal="left" vertical="center" wrapText="1" readingOrder="1"/>
    </xf>
    <xf numFmtId="20" fontId="15" fillId="2" borderId="1" xfId="0" applyNumberFormat="1" applyFont="1" applyFill="1" applyBorder="1" applyAlignment="1">
      <alignment horizontal="center" vertical="center" wrapText="1" readingOrder="1"/>
    </xf>
    <xf numFmtId="20" fontId="12" fillId="2" borderId="1" xfId="0" applyNumberFormat="1" applyFont="1" applyFill="1" applyBorder="1" applyAlignment="1">
      <alignment horizontal="center" vertical="center" wrapText="1" readingOrder="1"/>
    </xf>
    <xf numFmtId="0" fontId="3" fillId="2" borderId="5" xfId="0" applyFont="1" applyFill="1" applyBorder="1" applyAlignment="1">
      <alignment horizontal="left" vertical="center" wrapText="1" readingOrder="1"/>
    </xf>
    <xf numFmtId="20" fontId="3" fillId="2" borderId="5" xfId="0" applyNumberFormat="1" applyFont="1" applyFill="1" applyBorder="1" applyAlignment="1">
      <alignment horizontal="center" vertical="center" wrapText="1" readingOrder="1"/>
    </xf>
    <xf numFmtId="0" fontId="15" fillId="2" borderId="2" xfId="0" applyFont="1" applyFill="1" applyBorder="1" applyAlignment="1">
      <alignment horizontal="left" vertical="center" wrapText="1" readingOrder="1"/>
    </xf>
    <xf numFmtId="20" fontId="15" fillId="2" borderId="2" xfId="0" applyNumberFormat="1" applyFont="1" applyFill="1" applyBorder="1" applyAlignment="1">
      <alignment horizontal="center" vertical="center" wrapText="1" readingOrder="1"/>
    </xf>
    <xf numFmtId="20" fontId="12" fillId="2" borderId="2" xfId="0" applyNumberFormat="1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left" vertical="center" wrapText="1" readingOrder="1"/>
    </xf>
    <xf numFmtId="20" fontId="3" fillId="2" borderId="3" xfId="0" applyNumberFormat="1" applyFont="1" applyFill="1" applyBorder="1" applyAlignment="1">
      <alignment horizontal="center" vertical="center" wrapText="1" readingOrder="1"/>
    </xf>
    <xf numFmtId="0" fontId="15" fillId="2" borderId="4" xfId="0" applyFont="1" applyFill="1" applyBorder="1" applyAlignment="1">
      <alignment horizontal="left" vertical="center" wrapText="1" readingOrder="1"/>
    </xf>
    <xf numFmtId="20" fontId="15" fillId="2" borderId="4" xfId="0" applyNumberFormat="1" applyFont="1" applyFill="1" applyBorder="1" applyAlignment="1">
      <alignment horizontal="center" vertical="center" wrapText="1" readingOrder="1"/>
    </xf>
    <xf numFmtId="20" fontId="12" fillId="2" borderId="4" xfId="0" applyNumberFormat="1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left" vertical="center" wrapText="1" readingOrder="1"/>
    </xf>
    <xf numFmtId="20" fontId="3" fillId="2" borderId="1" xfId="0" applyNumberFormat="1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horizontal="left" vertical="center" wrapText="1" readingOrder="1"/>
    </xf>
    <xf numFmtId="20" fontId="3" fillId="2" borderId="2" xfId="0" applyNumberFormat="1" applyFont="1" applyFill="1" applyBorder="1" applyAlignment="1">
      <alignment horizontal="center" vertical="center" wrapText="1" readingOrder="1"/>
    </xf>
    <xf numFmtId="0" fontId="15" fillId="2" borderId="5" xfId="0" applyFont="1" applyFill="1" applyBorder="1" applyAlignment="1">
      <alignment horizontal="left" vertical="center" wrapText="1" readingOrder="1"/>
    </xf>
    <xf numFmtId="20" fontId="15" fillId="2" borderId="5" xfId="0" applyNumberFormat="1" applyFont="1" applyFill="1" applyBorder="1" applyAlignment="1">
      <alignment horizontal="center" vertical="center" wrapText="1" readingOrder="1"/>
    </xf>
    <xf numFmtId="20" fontId="12" fillId="2" borderId="5" xfId="0" applyNumberFormat="1" applyFont="1" applyFill="1" applyBorder="1" applyAlignment="1">
      <alignment horizontal="center" vertical="center" wrapText="1" readingOrder="1"/>
    </xf>
    <xf numFmtId="0" fontId="15" fillId="2" borderId="3" xfId="0" applyFont="1" applyFill="1" applyBorder="1" applyAlignment="1">
      <alignment horizontal="left" vertical="center" wrapText="1" readingOrder="1"/>
    </xf>
    <xf numFmtId="20" fontId="15" fillId="2" borderId="3" xfId="0" applyNumberFormat="1" applyFont="1" applyFill="1" applyBorder="1" applyAlignment="1">
      <alignment horizontal="center" vertical="center" wrapText="1" readingOrder="1"/>
    </xf>
    <xf numFmtId="20" fontId="12" fillId="2" borderId="3" xfId="0" applyNumberFormat="1" applyFont="1" applyFill="1" applyBorder="1" applyAlignment="1">
      <alignment horizontal="center" vertical="center" wrapText="1" readingOrder="1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 wrapText="1" readingOrder="1"/>
    </xf>
    <xf numFmtId="20" fontId="3" fillId="0" borderId="2" xfId="0" applyNumberFormat="1" applyFont="1" applyBorder="1" applyAlignment="1">
      <alignment horizontal="center" vertical="center" wrapText="1" readingOrder="1"/>
    </xf>
    <xf numFmtId="0" fontId="16" fillId="2" borderId="2" xfId="0" applyFont="1" applyFill="1" applyBorder="1" applyAlignment="1">
      <alignment horizontal="left" vertical="center" wrapText="1" readingOrder="1"/>
    </xf>
    <xf numFmtId="20" fontId="16" fillId="2" borderId="2" xfId="0" applyNumberFormat="1" applyFont="1" applyFill="1" applyBorder="1" applyAlignment="1">
      <alignment horizontal="center" vertical="center" wrapText="1" readingOrder="1"/>
    </xf>
    <xf numFmtId="20" fontId="3" fillId="0" borderId="3" xfId="0" applyNumberFormat="1" applyFont="1" applyBorder="1" applyAlignment="1">
      <alignment horizontal="center" vertical="center" wrapText="1" readingOrder="1"/>
    </xf>
    <xf numFmtId="0" fontId="16" fillId="2" borderId="3" xfId="0" applyFont="1" applyFill="1" applyBorder="1" applyAlignment="1">
      <alignment horizontal="left" vertical="center" wrapText="1" readingOrder="1"/>
    </xf>
    <xf numFmtId="20" fontId="16" fillId="2" borderId="3" xfId="0" applyNumberFormat="1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center"/>
    </xf>
    <xf numFmtId="0" fontId="13" fillId="2" borderId="1" xfId="0" applyFont="1" applyFill="1" applyBorder="1" applyAlignment="1">
      <alignment horizontal="left" vertical="center" readingOrder="1"/>
    </xf>
    <xf numFmtId="20" fontId="13" fillId="2" borderId="1" xfId="0" applyNumberFormat="1" applyFont="1" applyFill="1" applyBorder="1" applyAlignment="1">
      <alignment horizontal="center" vertical="center" readingOrder="1"/>
    </xf>
    <xf numFmtId="0" fontId="13" fillId="2" borderId="2" xfId="0" applyFont="1" applyFill="1" applyBorder="1" applyAlignment="1">
      <alignment horizontal="left" vertical="center" readingOrder="1"/>
    </xf>
    <xf numFmtId="20" fontId="13" fillId="2" borderId="2" xfId="0" applyNumberFormat="1" applyFont="1" applyFill="1" applyBorder="1" applyAlignment="1">
      <alignment horizontal="center" vertical="center" readingOrder="1"/>
    </xf>
    <xf numFmtId="0" fontId="13" fillId="2" borderId="3" xfId="0" applyFont="1" applyFill="1" applyBorder="1" applyAlignment="1">
      <alignment horizontal="left" vertical="center" readingOrder="1"/>
    </xf>
    <xf numFmtId="20" fontId="13" fillId="2" borderId="3" xfId="0" applyNumberFormat="1" applyFont="1" applyFill="1" applyBorder="1" applyAlignment="1">
      <alignment horizontal="center" vertical="center" readingOrder="1"/>
    </xf>
    <xf numFmtId="0" fontId="13" fillId="2" borderId="4" xfId="0" applyFont="1" applyFill="1" applyBorder="1" applyAlignment="1">
      <alignment horizontal="left" vertical="center" readingOrder="1"/>
    </xf>
    <xf numFmtId="20" fontId="13" fillId="2" borderId="4" xfId="0" applyNumberFormat="1" applyFont="1" applyFill="1" applyBorder="1" applyAlignment="1">
      <alignment horizontal="center" vertical="center" readingOrder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4" fontId="10" fillId="5" borderId="0" xfId="0" applyNumberFormat="1" applyFont="1" applyFill="1" applyAlignment="1">
      <alignment horizontal="right" vertical="center"/>
    </xf>
    <xf numFmtId="0" fontId="4" fillId="0" borderId="37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11" fillId="4" borderId="35" xfId="0" applyFont="1" applyFill="1" applyBorder="1" applyAlignment="1">
      <alignment horizontal="center" vertical="center"/>
    </xf>
    <xf numFmtId="0" fontId="11" fillId="4" borderId="43" xfId="0" applyFont="1" applyFill="1" applyBorder="1" applyAlignment="1">
      <alignment horizontal="center" vertical="center"/>
    </xf>
    <xf numFmtId="0" fontId="11" fillId="4" borderId="37" xfId="0" applyFont="1" applyFill="1" applyBorder="1" applyAlignment="1">
      <alignment horizontal="center" vertical="center"/>
    </xf>
    <xf numFmtId="0" fontId="11" fillId="4" borderId="42" xfId="0" applyFont="1" applyFill="1" applyBorder="1" applyAlignment="1">
      <alignment horizontal="center" vertical="center"/>
    </xf>
    <xf numFmtId="0" fontId="11" fillId="4" borderId="46" xfId="0" applyFont="1" applyFill="1" applyBorder="1" applyAlignment="1">
      <alignment horizontal="center" vertical="center"/>
    </xf>
    <xf numFmtId="0" fontId="11" fillId="4" borderId="45" xfId="0" applyFont="1" applyFill="1" applyBorder="1" applyAlignment="1">
      <alignment horizontal="center" vertical="center"/>
    </xf>
    <xf numFmtId="0" fontId="11" fillId="4" borderId="44" xfId="0" applyFont="1" applyFill="1" applyBorder="1" applyAlignment="1">
      <alignment horizontal="center" vertical="center"/>
    </xf>
    <xf numFmtId="0" fontId="11" fillId="8" borderId="45" xfId="0" applyFont="1" applyFill="1" applyBorder="1" applyAlignment="1">
      <alignment horizontal="center" vertical="center"/>
    </xf>
    <xf numFmtId="0" fontId="11" fillId="8" borderId="44" xfId="0" applyFont="1" applyFill="1" applyBorder="1" applyAlignment="1">
      <alignment horizontal="center" vertical="center"/>
    </xf>
    <xf numFmtId="164" fontId="10" fillId="5" borderId="0" xfId="0" applyNumberFormat="1" applyFont="1" applyFill="1" applyAlignment="1">
      <alignment horizontal="left" vertical="center"/>
    </xf>
    <xf numFmtId="0" fontId="11" fillId="4" borderId="0" xfId="0" applyFont="1" applyFill="1" applyAlignment="1">
      <alignment horizontal="center"/>
    </xf>
    <xf numFmtId="0" fontId="3" fillId="9" borderId="1" xfId="0" applyFont="1" applyFill="1" applyBorder="1" applyAlignment="1">
      <alignment horizontal="left" vertical="center" wrapText="1" readingOrder="1"/>
    </xf>
    <xf numFmtId="0" fontId="3" fillId="9" borderId="2" xfId="0" applyFont="1" applyFill="1" applyBorder="1" applyAlignment="1">
      <alignment horizontal="left" vertical="center" wrapText="1" readingOrder="1"/>
    </xf>
    <xf numFmtId="0" fontId="3" fillId="9" borderId="3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745313" cy="1072879"/>
    <xdr:pic>
      <xdr:nvPicPr>
        <xdr:cNvPr id="2" name="Picture 1">
          <a:extLst>
            <a:ext uri="{FF2B5EF4-FFF2-40B4-BE49-F238E27FC236}">
              <a16:creationId xmlns:a16="http://schemas.microsoft.com/office/drawing/2014/main" id="{89B67A78-3A79-43F8-8D68-15EC9F5EC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45313" cy="1072879"/>
        </a:xfrm>
        <a:prstGeom prst="rect">
          <a:avLst/>
        </a:prstGeom>
      </xdr:spPr>
    </xdr:pic>
    <xdr:clientData/>
  </xdr:oneCellAnchor>
  <xdr:twoCellAnchor>
    <xdr:from>
      <xdr:col>0</xdr:col>
      <xdr:colOff>124402</xdr:colOff>
      <xdr:row>0</xdr:row>
      <xdr:rowOff>0</xdr:rowOff>
    </xdr:from>
    <xdr:to>
      <xdr:col>4</xdr:col>
      <xdr:colOff>692728</xdr:colOff>
      <xdr:row>4</xdr:row>
      <xdr:rowOff>17318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3F4CEB1-83BF-4157-8EE2-DFE566FCCF8F}"/>
            </a:ext>
          </a:extLst>
        </xdr:cNvPr>
        <xdr:cNvSpPr txBox="1"/>
      </xdr:nvSpPr>
      <xdr:spPr>
        <a:xfrm>
          <a:off x="124402" y="0"/>
          <a:ext cx="2730501" cy="7793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1" i="0" u="none" strike="noStrike">
              <a:solidFill>
                <a:schemeClr val="bg1"/>
              </a:solidFill>
              <a:effectLst/>
              <a:latin typeface="Avenir Next LT Pro" panose="020B0504020202020204" pitchFamily="34" charset="0"/>
              <a:ea typeface="+mn-ea"/>
              <a:cs typeface="+mn-cs"/>
            </a:rPr>
            <a:t>ASSET MANAGEMENT DEPARTMENT</a:t>
          </a:r>
          <a:endParaRPr lang="en-US" sz="2000" b="1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103651/Local%20Settings/Temporary%20Internet%20Files/Content.Outlook/4O2SXBF8/U%20Hotel/Budget/REST-REV.XLS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microsoft.com/office/2019/04/relationships/externalLinkLongPath" Target="https://d.docs.live.net/Documents%20and%20Settings/102369/Local%20Settings/Temporary%20Internet%20Files/Content.Outlook/J0O44TT2/Working%20file/Consolidated%20Accounts/Related%20Party%20Transaction/Related%20Party%20Transactions%20-%20reporting%20co.xls?E459D67A" TargetMode="External"/><Relationship Id="rId1" Type="http://schemas.openxmlformats.org/officeDocument/2006/relationships/externalLinkPath" Target="file:///E459D67A/Related%20Party%20Transactions%20-%20reporting%20co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uveduvn0-my.sharepoint.com/Users/WV/AppData/Local/Temp/notesE97E9E/Salary%20template-FY16_NO.xlsx" TargetMode="External"/></Relationships>
</file>

<file path=xl/externalLinks/_rels/externalLink12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buveduvn0-my.sharepoint.com/personal/transportation_buv_edu_vn/Documents/1.%20BUV%20BUS/05.BUS%20ARRANGEMENT/2024/02.April%20Semester%202024/Apr_W08_27.05.2024%20-%2002.06.2024/BUV_AM_CS_Bus%20Calculation_W08_27.05.2024%20-%2002.06.2024%20final%2023.05.2023.xlsx" TargetMode="External"/><Relationship Id="rId2" Type="http://schemas.microsoft.com/office/2019/04/relationships/externalLinkLongPath" Target="https://buveduvn0-my.sharepoint.com/personal/transportation_buv_edu_vn/Documents/1.%20BUV%20BUS/05.BUS%20ARRANGEMENT/2024/02.April%20Semester%202024/Apr_W08_27.05.2024%20-%2002.06.2024/BUV_AM_CS_Bus%20Calculation_W08_27.05.2024%20-%2002.06.2024%20final%2023.05.2023.xlsx?63159F94" TargetMode="External"/><Relationship Id="rId1" Type="http://schemas.openxmlformats.org/officeDocument/2006/relationships/externalLinkPath" Target="file:///63159F94/BUV_AM_CS_Bus%20Calculation_W08_27.05.2024%20-%2002.06.2024%20final%2023.05.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LoanLe/Finance%20BUV/Financial%20reports/2013/July%202013/2013-06%20Exco%20preso/2013-06%20Co%20level%20Exc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/Taylor's%20Malaysia/Budget%202010/Budget%20Working%20Papers/TMSB%20-%20Enrolment%20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103569/Desktop/Budget%202013%20simulation%20(amended-10.04.2012)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microsoft.com/office/2019/04/relationships/externalLinkLongPath" Target="https://buveduvn0-my.sharepoint.com/personal/luan_nt_buv_edu_vn/Documents/Documents/BUV_K&#7922;%20TH&#193;NG%204.2023/BUV_K&#7922;%20TH&#193;NG%204.2023/W9.Apri.Sem.2023/BUV_AM_CS_Bus_weekly%20report%20_%20W9/BUV_AM_CS_Bus%20operation%20report_From%2004.%2005%20-%2005.%2005.%202023_20230506.xlsx?EE9341B1" TargetMode="External"/><Relationship Id="rId1" Type="http://schemas.openxmlformats.org/officeDocument/2006/relationships/externalLinkPath" Target="file:///EE9341B1/BUV_AM_CS_Bus%20operation%20report_From%2004.%2005%20-%2005.%2005.%202023_2023050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LoanLe/Finance%20BUV/Financial%20Data%20Warehouse/Templates/FBI_DBSend_Historical%20TB%20and%20Budget%20(Non-SAGE)_v1.2_160303_BUV%2020%20Apr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LoanLe/Finance%20BUV/Financial%20Data%20Warehouse/Testing/FBI_DBSend_Statistics_v1.3_160303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1.BICH%20DUONG/BUDGET/Budget%203Y/2.BUDGET%202019-20-21/8.2_TM1_SB%2022Oct/3.Capex_new/TM1%20Capex_New_22Oct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1.BICH%20DUONG/BUDGET/BUDGET%202018-19-20/TM1/Staff%20Statistical/TM1_Staff%20Budget%20Figure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 UP"/>
      <sheetName val="Banquet"/>
      <sheetName val="Rest 1"/>
      <sheetName val="Rest 2"/>
      <sheetName val="Rest 3"/>
      <sheetName val="Rest 4"/>
      <sheetName val="Rest 5"/>
      <sheetName val="Rest 6"/>
      <sheetName val="Rest 7"/>
      <sheetName val="Ttl Rest Revenue"/>
      <sheetName val="PC Instruction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P List"/>
      <sheetName val="check"/>
      <sheetName val="TESB"/>
      <sheetName val="TCSB"/>
      <sheetName val="TUSB"/>
      <sheetName val="THMSB"/>
      <sheetName val="TISB"/>
      <sheetName val="TMSB"/>
      <sheetName val="GISSB"/>
      <sheetName val="GISSB-NIS"/>
      <sheetName val="AISSB"/>
      <sheetName val="SSGSB"/>
      <sheetName val="QESB"/>
      <sheetName val="PMSB"/>
      <sheetName val="TASB"/>
      <sheetName val="TFMSB"/>
      <sheetName val="RHSB"/>
      <sheetName val="FF-1"/>
      <sheetName val="B"/>
      <sheetName val="5 Analysi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min"/>
      <sheetName val="Procurement"/>
      <sheetName val="IT"/>
      <sheetName val="Sercurity"/>
      <sheetName val="Communication"/>
      <sheetName val="SSO"/>
      <sheetName val="ND Office"/>
      <sheetName val="Advocacy"/>
      <sheetName val="Internal Audit"/>
      <sheetName val="Finance"/>
      <sheetName val="Ministry Quality (PQD)"/>
      <sheetName val="PnC"/>
      <sheetName val="Operation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B2" t="str">
            <v>Current FY15 staff</v>
          </cell>
          <cell r="C2" t="str">
            <v>National Director's Office - N0101</v>
          </cell>
        </row>
        <row r="3">
          <cell r="B3" t="str">
            <v>Additional staffing</v>
          </cell>
          <cell r="C3" t="str">
            <v>Government Relations - N0102</v>
          </cell>
        </row>
        <row r="4">
          <cell r="C4" t="str">
            <v>Advisory Board/Board of Directors - N0201</v>
          </cell>
        </row>
        <row r="5">
          <cell r="C5" t="str">
            <v>Christian Commitment - N0301</v>
          </cell>
        </row>
        <row r="6">
          <cell r="C6" t="str">
            <v>Communications - N0401</v>
          </cell>
        </row>
        <row r="7">
          <cell r="C7" t="str">
            <v>Public &amp; Media Relations - N0402</v>
          </cell>
        </row>
        <row r="8">
          <cell r="C8" t="str">
            <v>Administration - N0501</v>
          </cell>
        </row>
        <row r="9">
          <cell r="C9" t="str">
            <v>GIK - N0502</v>
          </cell>
        </row>
        <row r="10">
          <cell r="C10" t="str">
            <v>Hospitality &amp; Travel - N0504</v>
          </cell>
        </row>
        <row r="11">
          <cell r="C11" t="str">
            <v>General Services - N0505</v>
          </cell>
        </row>
        <row r="12">
          <cell r="C12" t="str">
            <v>Procurement - N0601</v>
          </cell>
        </row>
        <row r="13">
          <cell r="C13" t="str">
            <v>Logistics - N0602</v>
          </cell>
        </row>
        <row r="14">
          <cell r="C14" t="str">
            <v>Fleet Management - N0603</v>
          </cell>
        </row>
        <row r="15">
          <cell r="C15" t="str">
            <v>Finance - N0701</v>
          </cell>
        </row>
        <row r="16">
          <cell r="C16" t="str">
            <v>Accounting - N0702</v>
          </cell>
        </row>
        <row r="17">
          <cell r="C17" t="str">
            <v>Budgets &amp; PBAS - N0703</v>
          </cell>
        </row>
        <row r="18">
          <cell r="C18" t="str">
            <v>Grant Accounting - N0704</v>
          </cell>
        </row>
        <row r="19">
          <cell r="C19" t="str">
            <v>Project Finance &amp; Capacity Building - N0705</v>
          </cell>
        </row>
        <row r="20">
          <cell r="C20" t="str">
            <v>People &amp; Culture - N0801</v>
          </cell>
        </row>
        <row r="21">
          <cell r="C21" t="str">
            <v>Staff Capacity Building - N0802</v>
          </cell>
        </row>
        <row r="22">
          <cell r="C22" t="str">
            <v>Staff Well-Being - N0803</v>
          </cell>
        </row>
        <row r="23">
          <cell r="C23" t="str">
            <v>Strategic Planning &amp; Management - N0804</v>
          </cell>
        </row>
        <row r="24">
          <cell r="C24" t="str">
            <v>Information Technology - N0901</v>
          </cell>
        </row>
        <row r="25">
          <cell r="C25" t="str">
            <v>Operations - N1001</v>
          </cell>
        </row>
        <row r="26">
          <cell r="C26" t="str">
            <v>Child Protection - N1002</v>
          </cell>
        </row>
        <row r="27">
          <cell r="C27" t="str">
            <v>Resource Acquisition - N1003</v>
          </cell>
        </row>
        <row r="28">
          <cell r="C28" t="str">
            <v>Grant Management - N1004</v>
          </cell>
        </row>
        <row r="29">
          <cell r="C29" t="str">
            <v>Advocacy - N1101</v>
          </cell>
        </row>
        <row r="30">
          <cell r="C30" t="str">
            <v>Public Awareness - N1102</v>
          </cell>
        </row>
        <row r="31">
          <cell r="C31" t="str">
            <v>Ministry Quality - N1201</v>
          </cell>
        </row>
        <row r="32">
          <cell r="C32" t="str">
            <v>DME - N1202</v>
          </cell>
        </row>
        <row r="33">
          <cell r="C33" t="str">
            <v>TDI - N1203</v>
          </cell>
        </row>
        <row r="34">
          <cell r="C34" t="str">
            <v>LEAP - N1204</v>
          </cell>
        </row>
        <row r="35">
          <cell r="C35" t="str">
            <v>NO HEA - N1301</v>
          </cell>
        </row>
        <row r="36">
          <cell r="C36" t="str">
            <v>Internal Audit - N1401</v>
          </cell>
        </row>
        <row r="37">
          <cell r="C37" t="str">
            <v>Evaluation - N1402</v>
          </cell>
        </row>
        <row r="38">
          <cell r="C38" t="str">
            <v>Security - N20</v>
          </cell>
        </row>
        <row r="39">
          <cell r="C39" t="str">
            <v>Horizon - N2101</v>
          </cell>
        </row>
        <row r="40">
          <cell r="C40" t="str">
            <v>NO HEA - S2101</v>
          </cell>
        </row>
        <row r="41">
          <cell r="C41" t="str">
            <v>Zone 1 HEA - S2102</v>
          </cell>
        </row>
        <row r="42">
          <cell r="C42" t="str">
            <v>Zone 2 HEA - S2103</v>
          </cell>
        </row>
        <row r="43">
          <cell r="C43" t="str">
            <v>Zone 3 HEA - S2104</v>
          </cell>
        </row>
        <row r="44">
          <cell r="C44" t="str">
            <v>Zone 4 HEA - S2105</v>
          </cell>
        </row>
        <row r="45">
          <cell r="C45" t="str">
            <v>Zone 5 HEA - S2106</v>
          </cell>
        </row>
        <row r="46">
          <cell r="C46" t="str">
            <v>Zone 6 HEA - S2107</v>
          </cell>
        </row>
        <row r="47">
          <cell r="C47" t="str">
            <v>NO CRS - S2201</v>
          </cell>
        </row>
        <row r="48">
          <cell r="C48" t="str">
            <v>Zone 1 CRS - S2202</v>
          </cell>
        </row>
        <row r="49">
          <cell r="C49" t="str">
            <v>Zone 2 CRS - S2203</v>
          </cell>
        </row>
        <row r="50">
          <cell r="C50" t="str">
            <v>Zone 3 CRS - S2204</v>
          </cell>
        </row>
        <row r="51">
          <cell r="C51" t="str">
            <v>Zone 4 CRS - S2205</v>
          </cell>
        </row>
        <row r="52">
          <cell r="C52" t="str">
            <v>Zone 5 CRS - S2206</v>
          </cell>
        </row>
        <row r="53">
          <cell r="C53" t="str">
            <v>Zone 6 CRS - S2207</v>
          </cell>
        </row>
        <row r="54">
          <cell r="C54" t="str">
            <v>Technical/Sectoral Services - S2301</v>
          </cell>
        </row>
        <row r="55">
          <cell r="C55" t="str">
            <v>Agriculture - S2302</v>
          </cell>
        </row>
        <row r="56">
          <cell r="C56" t="str">
            <v>Health - S2303</v>
          </cell>
        </row>
        <row r="57">
          <cell r="C57" t="str">
            <v>HIV/AIDS - S2304</v>
          </cell>
        </row>
        <row r="58">
          <cell r="C58" t="str">
            <v>Education - S2305</v>
          </cell>
        </row>
        <row r="59">
          <cell r="C59" t="str">
            <v>Food Security - S2306</v>
          </cell>
        </row>
        <row r="60">
          <cell r="C60" t="str">
            <v>Peace &amp; Justice - S2307</v>
          </cell>
        </row>
        <row r="61">
          <cell r="C61" t="str">
            <v>Microfinance - S2308</v>
          </cell>
        </row>
        <row r="62">
          <cell r="C62" t="str">
            <v>Water/Sanitation - S2309</v>
          </cell>
        </row>
        <row r="63">
          <cell r="C63" t="str">
            <v>Zone 1 Christian Commitment - S2501</v>
          </cell>
        </row>
        <row r="64">
          <cell r="C64" t="str">
            <v>Zone 2 Christian Commitment - S2502</v>
          </cell>
        </row>
        <row r="65">
          <cell r="C65" t="str">
            <v>Zone 3 Christian Commitment - S2503</v>
          </cell>
        </row>
        <row r="66">
          <cell r="C66" t="str">
            <v>Zone 4 Christian Commitment - S2504</v>
          </cell>
        </row>
        <row r="67">
          <cell r="C67" t="str">
            <v>Zone 5 Christian Commitment - S2505</v>
          </cell>
        </row>
        <row r="68">
          <cell r="C68" t="str">
            <v>Zone 6 Christian Commitment - S2506</v>
          </cell>
        </row>
        <row r="69">
          <cell r="C69" t="str">
            <v>Zone 7 Christian Commitment - S2507</v>
          </cell>
        </row>
        <row r="70">
          <cell r="C70" t="str">
            <v>Zone 8 Christian Commitment - S2508</v>
          </cell>
        </row>
        <row r="71">
          <cell r="C71" t="str">
            <v>Zone 9 Christian Commitment - S2509</v>
          </cell>
        </row>
        <row r="72">
          <cell r="C72" t="str">
            <v>Zone 1 Operations - S2601</v>
          </cell>
        </row>
        <row r="73">
          <cell r="C73" t="str">
            <v>Zone 2 Operations - S2602</v>
          </cell>
        </row>
        <row r="74">
          <cell r="C74" t="str">
            <v>Zone 3 Operations - S2603</v>
          </cell>
        </row>
        <row r="75">
          <cell r="C75" t="str">
            <v>Zone 4 Operations - S2604</v>
          </cell>
        </row>
        <row r="76">
          <cell r="C76" t="str">
            <v>Zone 5 Operations - S2605</v>
          </cell>
        </row>
        <row r="77">
          <cell r="C77" t="str">
            <v>Zone 6 Operations - S2606</v>
          </cell>
        </row>
        <row r="78">
          <cell r="C78" t="str">
            <v>Zone 7 Operations - S2607</v>
          </cell>
        </row>
        <row r="79">
          <cell r="C79" t="str">
            <v>Zone 8 Operations - S2608</v>
          </cell>
        </row>
        <row r="80">
          <cell r="C80" t="str">
            <v>Zone 9 Operations - S2609</v>
          </cell>
        </row>
        <row r="81">
          <cell r="C81" t="str">
            <v>Zone 1 Technical Services - S2701</v>
          </cell>
        </row>
        <row r="82">
          <cell r="C82" t="str">
            <v>Zone 2 Technical Services - S2702</v>
          </cell>
        </row>
        <row r="83">
          <cell r="C83" t="str">
            <v>Zone 3 Technical Services - S2703</v>
          </cell>
        </row>
        <row r="84">
          <cell r="C84" t="str">
            <v>Zone 4 Technical Services - S2704</v>
          </cell>
        </row>
        <row r="85">
          <cell r="C85" t="str">
            <v>Zone 5 Technical Services - S2705</v>
          </cell>
        </row>
        <row r="86">
          <cell r="C86" t="str">
            <v>Zone 6 Technical Services - S2706</v>
          </cell>
        </row>
        <row r="87">
          <cell r="C87" t="str">
            <v>Zone 7 Technical Services - S2707</v>
          </cell>
        </row>
        <row r="88">
          <cell r="C88" t="str">
            <v>Zone 8 Technical Services - S2708</v>
          </cell>
        </row>
        <row r="89">
          <cell r="C89" t="str">
            <v>Zone 9 Technical Services - S2709</v>
          </cell>
        </row>
        <row r="90">
          <cell r="C90" t="str">
            <v>Zone 1 Zonal Office- Programme Support - S2801</v>
          </cell>
        </row>
        <row r="91">
          <cell r="C91" t="str">
            <v>Zone 2 Zonal Office- Programme Support - S2802</v>
          </cell>
        </row>
        <row r="92">
          <cell r="C92" t="str">
            <v>Zone 3 Zonal Office- Programme Support - S2803</v>
          </cell>
        </row>
        <row r="93">
          <cell r="C93" t="str">
            <v>Zone 4 Zonal Office- Programme Support - S2804</v>
          </cell>
        </row>
        <row r="94">
          <cell r="C94" t="str">
            <v>Zone 5 Zonal Office- Programme Support - S2805</v>
          </cell>
        </row>
        <row r="95">
          <cell r="C95" t="str">
            <v>Zone 6 Zonal Office- Programme Support - S2806</v>
          </cell>
        </row>
        <row r="96">
          <cell r="C96" t="str">
            <v>Zone 7 Zonal Office- Programme Support - S2807</v>
          </cell>
        </row>
        <row r="97">
          <cell r="C97" t="str">
            <v>Zone 8 Zonal Office- Programme Support - S2808</v>
          </cell>
        </row>
        <row r="98">
          <cell r="C98" t="str">
            <v>Zone 9 Zonal Office- Programme Support - S2809</v>
          </cell>
        </row>
        <row r="99">
          <cell r="C99" t="str">
            <v>NRD Director - R4001</v>
          </cell>
        </row>
        <row r="100">
          <cell r="C100" t="str">
            <v>Food Resource / Commodity - R4002</v>
          </cell>
        </row>
        <row r="101">
          <cell r="C101" t="str">
            <v>Grant Project - R4003</v>
          </cell>
        </row>
        <row r="102">
          <cell r="C102" t="str">
            <v>Masive NRD Director - R4004</v>
          </cell>
        </row>
        <row r="103">
          <cell r="C103" t="str">
            <v>Project Staff - R4005</v>
          </cell>
        </row>
        <row r="104">
          <cell r="C104" t="str">
            <v>Grant and Relief - R4006</v>
          </cell>
        </row>
        <row r="105">
          <cell r="C105" t="str">
            <v>Sponsorship Director - R4007</v>
          </cell>
        </row>
        <row r="106">
          <cell r="C106" t="str">
            <v>Christian Commitment Project - R4008</v>
          </cell>
        </row>
        <row r="107">
          <cell r="C107" t="str">
            <v>PNS Staff - R4009</v>
          </cell>
        </row>
        <row r="108">
          <cell r="C108" t="str">
            <v>Grant Accounting - R4010</v>
          </cell>
        </row>
        <row r="109">
          <cell r="C109" t="str">
            <v>NRD Accounting - R4101</v>
          </cell>
        </row>
        <row r="110">
          <cell r="C110" t="str">
            <v>(open) - R4102</v>
          </cell>
        </row>
        <row r="111">
          <cell r="C111" t="str">
            <v>(open) - R4103</v>
          </cell>
        </row>
        <row r="112">
          <cell r="C112" t="str">
            <v>Donations Processing - R4201</v>
          </cell>
        </row>
        <row r="113">
          <cell r="C113" t="str">
            <v>(open) - R4202</v>
          </cell>
        </row>
        <row r="114">
          <cell r="C114" t="str">
            <v>(open) - R4203</v>
          </cell>
        </row>
        <row r="115">
          <cell r="C115" t="str">
            <v>(open) - R4204</v>
          </cell>
        </row>
        <row r="116">
          <cell r="C116" t="str">
            <v>(open) - R4205</v>
          </cell>
        </row>
        <row r="117">
          <cell r="C117" t="str">
            <v>Donor Care - R4301</v>
          </cell>
        </row>
        <row r="118">
          <cell r="C118" t="str">
            <v>Events - R4302</v>
          </cell>
        </row>
        <row r="119">
          <cell r="C119" t="str">
            <v>Major Donors - R4303</v>
          </cell>
        </row>
        <row r="120">
          <cell r="C120" t="str">
            <v>(OPEN) - R4304</v>
          </cell>
        </row>
        <row r="121">
          <cell r="C121" t="str">
            <v>Direct Marketing - Team A - R4401</v>
          </cell>
        </row>
        <row r="122">
          <cell r="C122" t="str">
            <v>Direct Marketing - Team B - R4402</v>
          </cell>
        </row>
        <row r="123">
          <cell r="C123" t="str">
            <v>Direct Marketing - Team C - R4403</v>
          </cell>
        </row>
        <row r="124">
          <cell r="C124" t="str">
            <v>Direct Marketing - Team D - R4404</v>
          </cell>
        </row>
        <row r="125">
          <cell r="C125" t="str">
            <v xml:space="preserve">ADP Staff (DPC) - </v>
          </cell>
        </row>
        <row r="126">
          <cell r="C126" t="str">
            <v xml:space="preserve">Grants/PNS Staff - 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0-Guideline for bus arrangement"/>
      <sheetName val="Student set-Apr24 Semester"/>
      <sheetName val="Table1 (46)"/>
      <sheetName val="1-Normal class"/>
      <sheetName val="Consolidated data-AM"/>
      <sheetName val="Final data"/>
      <sheetName val="2-Other events"/>
      <sheetName val="3-Calculation "/>
      <sheetName val="4-BUS ARRANGEMENT"/>
      <sheetName val="5-Expense"/>
      <sheetName val="6-Summary"/>
      <sheetName val="7-EVENT BUS ARRANGEMENT"/>
      <sheetName val="8-Event Expense"/>
      <sheetName val="9-Weekend &amp; Event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C6">
            <v>45439</v>
          </cell>
        </row>
      </sheetData>
      <sheetData sheetId="8">
        <row r="16">
          <cell r="M16" t="str">
            <v>nkb</v>
          </cell>
          <cell r="S16" t="str">
            <v>qđa</v>
          </cell>
        </row>
        <row r="17">
          <cell r="O17" t="str">
            <v>nka</v>
          </cell>
        </row>
        <row r="19">
          <cell r="K19" t="str">
            <v>nka</v>
          </cell>
        </row>
        <row r="20">
          <cell r="Q20" t="str">
            <v>nkb</v>
          </cell>
          <cell r="S20" t="str">
            <v>qđa</v>
          </cell>
        </row>
        <row r="27">
          <cell r="Q27" t="str">
            <v>bb</v>
          </cell>
          <cell r="S27" t="str">
            <v>qđa</v>
          </cell>
        </row>
        <row r="28">
          <cell r="K28" t="str">
            <v>aa</v>
          </cell>
        </row>
        <row r="30">
          <cell r="O30" t="str">
            <v>aa</v>
          </cell>
        </row>
        <row r="31">
          <cell r="M31" t="str">
            <v>bb</v>
          </cell>
          <cell r="S31" t="str">
            <v>qđa</v>
          </cell>
        </row>
        <row r="39">
          <cell r="O39" t="str">
            <v>aa</v>
          </cell>
        </row>
        <row r="40">
          <cell r="Q40" t="str">
            <v>bb</v>
          </cell>
          <cell r="S40" t="str">
            <v>qđa</v>
          </cell>
        </row>
        <row r="50">
          <cell r="O50" t="str">
            <v>aa</v>
          </cell>
        </row>
        <row r="51">
          <cell r="S51" t="str">
            <v>qđa</v>
          </cell>
        </row>
        <row r="70">
          <cell r="M70" t="str">
            <v>nkb</v>
          </cell>
          <cell r="S70" t="str">
            <v>nka</v>
          </cell>
        </row>
        <row r="71">
          <cell r="O71" t="str">
            <v>nka</v>
          </cell>
        </row>
        <row r="73">
          <cell r="K73" t="str">
            <v>nka</v>
          </cell>
        </row>
        <row r="74">
          <cell r="S74" t="str">
            <v>qđa</v>
          </cell>
        </row>
        <row r="81">
          <cell r="S81" t="str">
            <v>qđa</v>
          </cell>
        </row>
        <row r="83">
          <cell r="K83" t="str">
            <v>aa</v>
          </cell>
        </row>
        <row r="84">
          <cell r="O84" t="str">
            <v>aa</v>
          </cell>
        </row>
        <row r="85">
          <cell r="M85" t="str">
            <v>bb</v>
          </cell>
          <cell r="S85" t="str">
            <v>aa</v>
          </cell>
        </row>
        <row r="93">
          <cell r="S93" t="str">
            <v>aa</v>
          </cell>
        </row>
        <row r="94">
          <cell r="O94" t="str">
            <v>aa</v>
          </cell>
        </row>
        <row r="103">
          <cell r="O103" t="str">
            <v>aa</v>
          </cell>
        </row>
        <row r="106">
          <cell r="S106" t="str">
            <v>aa</v>
          </cell>
        </row>
        <row r="124">
          <cell r="M124" t="str">
            <v>nkb</v>
          </cell>
          <cell r="S124" t="str">
            <v>qđa</v>
          </cell>
        </row>
        <row r="125">
          <cell r="K125" t="str">
            <v>nka</v>
          </cell>
        </row>
        <row r="126">
          <cell r="S126" t="str">
            <v>qđa</v>
          </cell>
        </row>
        <row r="127">
          <cell r="S127" t="str">
            <v>qđa</v>
          </cell>
          <cell r="AE127" t="str">
            <v>nkb</v>
          </cell>
        </row>
        <row r="130">
          <cell r="U130" t="str">
            <v>nkb</v>
          </cell>
        </row>
        <row r="135">
          <cell r="S135" t="str">
            <v>qđa</v>
          </cell>
        </row>
        <row r="136">
          <cell r="K136" t="str">
            <v>aa</v>
          </cell>
        </row>
        <row r="138">
          <cell r="U138" t="str">
            <v>bb</v>
          </cell>
          <cell r="AE138" t="str">
            <v>bb</v>
          </cell>
        </row>
        <row r="139">
          <cell r="M139" t="str">
            <v>bb</v>
          </cell>
          <cell r="S139" t="str">
            <v>qđa</v>
          </cell>
        </row>
        <row r="146">
          <cell r="M146" t="str">
            <v>bb</v>
          </cell>
          <cell r="S146" t="str">
            <v>qđa</v>
          </cell>
        </row>
        <row r="147">
          <cell r="AE147" t="str">
            <v>bb</v>
          </cell>
        </row>
        <row r="148">
          <cell r="S148" t="str">
            <v>qđa</v>
          </cell>
        </row>
        <row r="149">
          <cell r="K149" t="str">
            <v>aa</v>
          </cell>
        </row>
        <row r="157">
          <cell r="M157" t="str">
            <v>bb</v>
          </cell>
          <cell r="S157" t="str">
            <v>qđa</v>
          </cell>
        </row>
        <row r="158">
          <cell r="AE158" t="str">
            <v>bb</v>
          </cell>
        </row>
        <row r="159">
          <cell r="S159" t="str">
            <v>qđa</v>
          </cell>
        </row>
        <row r="160">
          <cell r="K160" t="str">
            <v>aa</v>
          </cell>
        </row>
        <row r="178">
          <cell r="G178" t="str">
            <v>nka</v>
          </cell>
          <cell r="M178" t="str">
            <v>nkb</v>
          </cell>
          <cell r="S178" t="str">
            <v>qđa</v>
          </cell>
        </row>
        <row r="179">
          <cell r="O179" t="str">
            <v>nka</v>
          </cell>
        </row>
        <row r="180">
          <cell r="AE180" t="str">
            <v>nkb</v>
          </cell>
        </row>
        <row r="181">
          <cell r="K181" t="str">
            <v>nka</v>
          </cell>
        </row>
        <row r="182">
          <cell r="S182" t="str">
            <v>qđa</v>
          </cell>
        </row>
        <row r="183">
          <cell r="S183" t="str">
            <v>qđa</v>
          </cell>
        </row>
        <row r="184">
          <cell r="U184" t="str">
            <v>nkb</v>
          </cell>
        </row>
        <row r="189">
          <cell r="G189" t="str">
            <v>aa</v>
          </cell>
        </row>
        <row r="190">
          <cell r="S190" t="str">
            <v>qđa</v>
          </cell>
          <cell r="AE190" t="str">
            <v>bb</v>
          </cell>
        </row>
        <row r="192">
          <cell r="O192" t="str">
            <v>aa</v>
          </cell>
        </row>
        <row r="193">
          <cell r="M193" t="str">
            <v>bb</v>
          </cell>
          <cell r="S193" t="str">
            <v>qđa</v>
          </cell>
        </row>
        <row r="200">
          <cell r="G200" t="str">
            <v>aa</v>
          </cell>
        </row>
        <row r="201">
          <cell r="O201" t="str">
            <v>aa</v>
          </cell>
        </row>
        <row r="202">
          <cell r="K202" t="str">
            <v>aa</v>
          </cell>
          <cell r="S202" t="str">
            <v>qđa</v>
          </cell>
        </row>
        <row r="203">
          <cell r="AE203" t="str">
            <v>bb</v>
          </cell>
        </row>
        <row r="211">
          <cell r="G211" t="str">
            <v>aa</v>
          </cell>
        </row>
        <row r="212">
          <cell r="O212" t="str">
            <v>aa</v>
          </cell>
          <cell r="AE212" t="str">
            <v>bb</v>
          </cell>
        </row>
        <row r="213">
          <cell r="S213" t="str">
            <v>qđa</v>
          </cell>
        </row>
        <row r="214">
          <cell r="K214" t="str">
            <v>aa</v>
          </cell>
        </row>
        <row r="232">
          <cell r="M232" t="str">
            <v>nkb</v>
          </cell>
          <cell r="S232" t="str">
            <v>qđa</v>
          </cell>
          <cell r="AE232" t="str">
            <v>nkb</v>
          </cell>
        </row>
        <row r="233">
          <cell r="K233" t="str">
            <v>nka</v>
          </cell>
          <cell r="U233" t="str">
            <v>nkb</v>
          </cell>
        </row>
        <row r="234">
          <cell r="S234" t="str">
            <v>qđa</v>
          </cell>
        </row>
        <row r="235">
          <cell r="S235" t="str">
            <v>qđa</v>
          </cell>
        </row>
        <row r="236">
          <cell r="G236" t="str">
            <v>nka</v>
          </cell>
        </row>
        <row r="243">
          <cell r="G243" t="str">
            <v>aa</v>
          </cell>
          <cell r="U243" t="str">
            <v>bb</v>
          </cell>
        </row>
        <row r="244">
          <cell r="M244" t="str">
            <v>bb</v>
          </cell>
          <cell r="S244" t="str">
            <v>qđa</v>
          </cell>
        </row>
        <row r="245">
          <cell r="K245" t="str">
            <v>aa</v>
          </cell>
          <cell r="S245" t="str">
            <v>qđa</v>
          </cell>
        </row>
        <row r="246">
          <cell r="S246" t="str">
            <v>qđa</v>
          </cell>
          <cell r="AE246" t="str">
            <v>bb</v>
          </cell>
        </row>
        <row r="254">
          <cell r="U254" t="str">
            <v>bb</v>
          </cell>
        </row>
        <row r="255">
          <cell r="M255" t="str">
            <v>bb</v>
          </cell>
          <cell r="S255" t="str">
            <v>qđa</v>
          </cell>
          <cell r="AE255" t="str">
            <v>bb</v>
          </cell>
        </row>
        <row r="256">
          <cell r="G256" t="str">
            <v>aa</v>
          </cell>
          <cell r="S256" t="str">
            <v>qđa</v>
          </cell>
        </row>
        <row r="265">
          <cell r="G265" t="str">
            <v>aa</v>
          </cell>
          <cell r="U265" t="str">
            <v>bb</v>
          </cell>
        </row>
        <row r="266">
          <cell r="M266" t="str">
            <v>bb</v>
          </cell>
          <cell r="S266" t="str">
            <v>qđa</v>
          </cell>
        </row>
        <row r="267">
          <cell r="Q267" t="str">
            <v>bb</v>
          </cell>
          <cell r="S267" t="str">
            <v>qđa</v>
          </cell>
          <cell r="AE267" t="str">
            <v>bb</v>
          </cell>
        </row>
        <row r="286">
          <cell r="AC286" t="str">
            <v>nkb</v>
          </cell>
        </row>
        <row r="294">
          <cell r="AC294" t="str">
            <v>bb</v>
          </cell>
        </row>
        <row r="323">
          <cell r="C323" t="str">
            <v>nka</v>
          </cell>
          <cell r="AC323" t="str">
            <v>nkb</v>
          </cell>
        </row>
        <row r="331">
          <cell r="C331" t="str">
            <v>aa</v>
          </cell>
          <cell r="AC331" t="str">
            <v>bb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"/>
      <sheetName val="P&amp;L - GIS"/>
      <sheetName val="GIS_P&amp;Lnotes"/>
      <sheetName val="P&amp;L - NIS"/>
      <sheetName val="NIS_P&amp;Lnotes"/>
      <sheetName val="P&amp;L - SSG"/>
      <sheetName val="SSG_P&amp;Lnotes"/>
      <sheetName val="P&amp;L - AIS"/>
      <sheetName val="AIS_P&amp;Lnotes"/>
      <sheetName val="P&amp;L - NISS"/>
      <sheetName val="NISS_P&amp;Lnotes"/>
      <sheetName val="NIK_P&amp;Lnotes"/>
      <sheetName val="NISS12_P&amp;Lnotes"/>
      <sheetName val="NIK12_P&amp;L notes"/>
      <sheetName val="P&amp;L - BUV"/>
      <sheetName val="BUV_P&amp;Lnotes"/>
      <sheetName val="BUV-Appendix"/>
      <sheetName val="P&amp;L - TIAN"/>
      <sheetName val="P&amp;L-TIAN_SG"/>
      <sheetName val="P&amp;L-TEPL_SG"/>
      <sheetName val="P&amp;L - TEPL"/>
      <sheetName val="P&amp;L-TEPL(SGD)"/>
      <sheetName val="P&amp;L - RHSB"/>
      <sheetName val="RH_P&amp;L Summary"/>
      <sheetName val="Hotel PnL_201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2010 New Stds"/>
    </sheetNames>
    <sheetDataSet>
      <sheetData sheetId="0" refreshError="1"/>
      <sheetData sheetId="1">
        <row r="28">
          <cell r="E28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-moderation workings"/>
      <sheetName val="Savings-Control Check"/>
      <sheetName val="P&amp;L-Dato-2011_Uni"/>
      <sheetName val="P&amp;L-Dato-2012_Uni"/>
      <sheetName val="P&amp;L_Uni"/>
      <sheetName val="P&amp;L_Uni (combined)"/>
      <sheetName val="2013 Simulation (Assumptions)"/>
      <sheetName val="New Programmes"/>
      <sheetName val="DiplomaEdu"/>
      <sheetName val="PHdEdu"/>
      <sheetName val="Bachelor Edu"/>
      <sheetName val="P&amp;L_Uni 2013 Simulation"/>
      <sheetName val="2013summary"/>
      <sheetName val="Supp_P&amp;L_Uni 2013 Simulation"/>
      <sheetName val="2013Rev-1"/>
      <sheetName val="Payroll"/>
      <sheetName val="2013Rev-2"/>
      <sheetName val="2013Rev-3"/>
      <sheetName val="Supp_P&amp;L_Uni 2013 Simulation2"/>
      <sheetName val="Supp_P&amp;L_Uni 2013 Simulation3"/>
      <sheetName val="Gross_Net Turnover"/>
      <sheetName val="Supp_P&amp;L_Uni"/>
      <sheetName val="Supp_P&amp;L_Uni (combined)"/>
      <sheetName val="Supp_P&amp;L_Marcomm (2)"/>
      <sheetName val="Supp_P&amp;L_SOC (combined)"/>
      <sheetName val="P&amp;L (sent to HR - 28.12.11) 2"/>
      <sheetName val="Payrol summary (apportionment)"/>
      <sheetName val="Placement Commission"/>
      <sheetName val="P&amp;L_SOC (2)"/>
      <sheetName val="Supp_P&amp;L_SOC (2)"/>
      <sheetName val="P&amp;L_SOCIT (2)"/>
      <sheetName val="Supp_P&amp;L_SOCIT (2)"/>
      <sheetName val="Supp_P&amp;L_SOCIT (FIC)"/>
      <sheetName val="Supp_P&amp;L_SOCIT (DipIT) "/>
      <sheetName val="Supp_P&amp;L_SOCIT (RMIT)"/>
      <sheetName val="Supp_P&amp;L_SOCIT (New IT) "/>
      <sheetName val="P&amp;L_Engineer (2)"/>
      <sheetName val="Supp_P&amp;L_Engineer (2)"/>
      <sheetName val="P&amp;L_SABD (2)"/>
      <sheetName val="Supp_P&amp;L_SABD (2)"/>
      <sheetName val="P&amp;L_TDS (2)"/>
      <sheetName val="Supp_P&amp;L_TDS (2)"/>
      <sheetName val="P&amp;L_FIS (2)"/>
      <sheetName val="Supp_P&amp;L_FIS (2)"/>
      <sheetName val="P&amp;L_Pharmacy (2)"/>
      <sheetName val="Supp_P&amp;L_Pharmacy (2)"/>
      <sheetName val="P&amp;L_Medicine (2)"/>
      <sheetName val="Supp_P&amp;L_Medicine (2)"/>
      <sheetName val="P&amp;L_BioMed (2)"/>
      <sheetName val="Supp_P&amp;L_BioMed (2)"/>
      <sheetName val="P&amp;L_Law (2)"/>
      <sheetName val="Supp_P&amp;L_Law (2)"/>
      <sheetName val="P&amp;L_TBS (2)"/>
      <sheetName val="Supp_P&amp;L_TBS (2)"/>
      <sheetName val="P&amp;L_TCHT (2)"/>
      <sheetName val="Supp_P&amp;L_TCHT (2)"/>
      <sheetName val="P&amp;L_CLCS (2)"/>
      <sheetName val="Supp_P&amp;L_CLCS (2)"/>
      <sheetName val="P&amp;L_Social (2)"/>
      <sheetName val="Supp_P&amp;L_Social (2)"/>
      <sheetName val="P&amp;L_TGS (2)"/>
      <sheetName val="Supp_P&amp;L_TGS (2)"/>
      <sheetName val="P&amp;L_ADP (2)"/>
      <sheetName val="Supp_P&amp;L_ADP (2)"/>
      <sheetName val="P&amp;L_CPE (2)"/>
      <sheetName val="Supp_P&amp;L_CPE (2)"/>
      <sheetName val="Supp_P&amp;L_Merchandise"/>
      <sheetName val="Supp_P&amp;L_SOCIT"/>
      <sheetName val="Areas Allocation (Jan'12)"/>
      <sheetName val="Areas Allocation (Feb'12)"/>
      <sheetName val="Supp_P&amp;L_Uni (2)"/>
      <sheetName val="P&amp;L_Hostel"/>
      <sheetName val="Supp_P&amp;L_Hostel"/>
      <sheetName val="P&amp;L_SOC"/>
      <sheetName val="Supp_P&amp;L_SOC"/>
      <sheetName val="P&amp;L_SOCIT"/>
      <sheetName val="P&amp;L_Engineer"/>
      <sheetName val="Supp_P&amp;L_Engineer"/>
      <sheetName val="P&amp;L_SABD"/>
      <sheetName val="Supp_P&amp;L_SABD"/>
      <sheetName val="P&amp;L_TDS"/>
      <sheetName val="Supp_P&amp;L_TDS"/>
      <sheetName val="P&amp;L_FIS"/>
      <sheetName val="Supp_P&amp;L_FIS"/>
      <sheetName val="P&amp;L_Pharmacy"/>
      <sheetName val="Supp_P&amp;L_Pharmacy"/>
      <sheetName val="P&amp;L_Medicine"/>
      <sheetName val="Supp_P&amp;L_Medicine"/>
      <sheetName val="P&amp;L_BioMed"/>
      <sheetName val="Supp_P&amp;L_BioMed"/>
      <sheetName val="P&amp;L_Law"/>
      <sheetName val="Supp_P&amp;L_Law"/>
      <sheetName val="P&amp;L_TBS"/>
      <sheetName val="Supp_P&amp;L_TBS"/>
      <sheetName val="P&amp;L_TCHT"/>
      <sheetName val="Supp_P&amp;L_TCHT"/>
      <sheetName val="P&amp;L_CLCS"/>
      <sheetName val="Supp_P&amp;L_CLCS"/>
      <sheetName val="P&amp;L_Social"/>
      <sheetName val="Supp_P&amp;L_Social"/>
      <sheetName val="P&amp;L_TGS"/>
      <sheetName val="Supp_P&amp;L_TGS"/>
      <sheetName val="P&amp;L_ADP"/>
      <sheetName val="Supp_P&amp;L_ADP"/>
      <sheetName val="P&amp;L_CPE"/>
      <sheetName val="Supp_P&amp;L_CPE"/>
      <sheetName val="Supp_P&amp;L_Student Exp"/>
      <sheetName val="Supp_P&amp;L_Enrol"/>
      <sheetName val="Supp_P&amp;L_Admin"/>
      <sheetName val="Supp_P&amp;L_HR"/>
      <sheetName val="Supp_P&amp;L_Payroll"/>
      <sheetName val="Supp_P&amp;L_Fin"/>
      <sheetName val="Supp_P&amp;L_RD"/>
      <sheetName val="Supp_P&amp;L_Registry"/>
      <sheetName val="Supp_P&amp;L_Intl StrDev"/>
      <sheetName val="Supp_P&amp;L_TED"/>
      <sheetName val="Supp_P&amp;L_PVC"/>
      <sheetName val="Supp_P&amp;L_ELaTRiIntellect"/>
      <sheetName val="Sports centre"/>
      <sheetName val="Supp_P&amp;L_IntlRelations"/>
      <sheetName val="Supp_P&amp;L_Intellect"/>
      <sheetName val="Supp_P&amp;L_Marcomm"/>
      <sheetName val="Supp_P&amp;L_NMA IMA"/>
      <sheetName val="Supp_P&amp;L_TNE"/>
      <sheetName val="Supp_P&amp;L_Inst Mkt"/>
      <sheetName val="Supp_P&amp;L_Bumi Mktg"/>
      <sheetName val="Supp_P&amp;L_S&amp;M"/>
      <sheetName val="Supp_P&amp;L_Quality"/>
      <sheetName val="Supp_P&amp;L_AcadServices"/>
      <sheetName val="Supp_P&amp;L_Placement"/>
      <sheetName val="Supp_P&amp;L_DVC"/>
      <sheetName val="Supp_P&amp;L_FM"/>
      <sheetName val="Supp_P&amp;L_ICT"/>
      <sheetName val="Supp_P&amp;L_Library"/>
      <sheetName val="Supp_P&amp;L_Common"/>
      <sheetName val="stu num breakdown"/>
      <sheetName val="graduate vs progression"/>
      <sheetName val="progression"/>
      <sheetName val="EFTS"/>
      <sheetName val="Assumptn"/>
      <sheetName val="Scholarship+discounts"/>
      <sheetName val="Scholarship+discounts (2)"/>
      <sheetName val="Scholarship+discounts (3)"/>
      <sheetName val="Summary 3"/>
      <sheetName val="Summary 2"/>
      <sheetName val="Summary"/>
      <sheetName val="Supp_P&amp;L_Law (Law)"/>
      <sheetName val="Law"/>
      <sheetName val="Supp_P&amp;L_Engineer (TUC)"/>
      <sheetName val="Engineer_TUC"/>
      <sheetName val="Supp_P&amp;L_FIS (FIS)"/>
      <sheetName val="FIS"/>
      <sheetName val="Supp_P&amp;L_Medicine (Medicine)"/>
      <sheetName val="Medicine"/>
      <sheetName val="Supp_P&amp;L_Pharmacy (Pharmacy)"/>
      <sheetName val="Pharmarcy"/>
      <sheetName val="Supp_P&amp;L_BioMed (BScFS&amp;N)"/>
      <sheetName val="Supp_P&amp;L_BioMed (BScBMS&amp;BTE) "/>
      <sheetName val="BSc(FS&amp;N)"/>
      <sheetName val="BSc(BMS&amp;BTE)"/>
      <sheetName val="FIC"/>
      <sheetName val="DipIT"/>
      <sheetName val="RMIT"/>
      <sheetName val="NewIT"/>
      <sheetName val="P&amp;L_SOC (FIComm)"/>
      <sheetName val="Supp_P&amp;L_SOC (FIComm)"/>
      <sheetName val="Supp_P&amp;L_SOC (DipComm) "/>
      <sheetName val="Supp_P&amp;L_SOC (Comm-UniSA) "/>
      <sheetName val="Supp_P&amp;L_SOC (Taylors Comm)"/>
      <sheetName val="FIComm"/>
      <sheetName val="DipComm"/>
      <sheetName val="Comm-UniSA"/>
      <sheetName val="Taylor's Comm"/>
      <sheetName val="Supp_P&amp;L_TBS (FIB)"/>
      <sheetName val="Supp_P&amp;L_TBS (DipBus)"/>
      <sheetName val="Supp_P&amp;L_TBS (BusUniSA)"/>
      <sheetName val="Supp_P&amp;L_TBS (Bus UWE)"/>
      <sheetName val="Supp_P&amp;L_TBS (Taylor's Bus)"/>
      <sheetName val="Supp_P&amp;L_TBS (UWE A&amp;F)"/>
      <sheetName val="Supp_P&amp;L_TBS (UWE B&amp;E)"/>
      <sheetName val="Sheet78"/>
      <sheetName val="FIB"/>
      <sheetName val="DipBus"/>
      <sheetName val="Bus.UniSA"/>
      <sheetName val="Bus.UWE"/>
      <sheetName val="Taylor's Bus."/>
      <sheetName val="UWEA&amp;F"/>
      <sheetName val="UWEB&amp;E"/>
      <sheetName val="Supp_P&amp;L_SABD (FNBE)"/>
      <sheetName val="Supp_P&amp;L_SABD (BScAr)"/>
      <sheetName val="Supp_P&amp;L_SABD (BQS)"/>
      <sheetName val="Supp_P&amp;L_SABD (MIA)"/>
      <sheetName val="FNBE"/>
      <sheetName val="BScAr"/>
      <sheetName val="BQS"/>
      <sheetName val="MIA"/>
      <sheetName val="Supp_P&amp;L_TDS (FID)"/>
      <sheetName val="Supp_P&amp;L_TDS (DGCD) "/>
      <sheetName val="Supp_P&amp;L_TDS (DID) "/>
      <sheetName val="Supp_P&amp;L_TDS (DMD)"/>
      <sheetName val="Supp_P&amp;L_TDS (H)(GCD&amp;IMD)"/>
      <sheetName val="Supp_P&amp;L_TDS (H)(IA)"/>
      <sheetName val="FID"/>
      <sheetName val="DGCD"/>
      <sheetName val="DID"/>
      <sheetName val="DMD"/>
      <sheetName val="BA(H)(GCD&amp;IMD)"/>
      <sheetName val="BA(H)(IA)"/>
      <sheetName val="Supp_P&amp;L_Social (Education)"/>
      <sheetName val="BE"/>
      <sheetName val="Pls ignore"/>
      <sheetName val="Supp_P&amp;L_ADP (ADP)"/>
      <sheetName val="ADP"/>
      <sheetName val="DH"/>
      <sheetName val="DT"/>
      <sheetName val="DC"/>
      <sheetName val="CDIP"/>
      <sheetName val="BIHM(BHA)"/>
      <sheetName val="BCA&amp;FSM"/>
      <sheetName val="BITM(T&amp;RM)"/>
      <sheetName val="BITM(EM)"/>
      <sheetName val="BC"/>
      <sheetName val="AdvDP&amp;GC"/>
      <sheetName val="CHO"/>
      <sheetName val="BTST"/>
      <sheetName val="LHT"/>
      <sheetName val="Supp_P&amp;L_CLCS (IEN)"/>
      <sheetName val="Supp_P&amp;L_CLCSl (AE) "/>
      <sheetName val="IEN"/>
      <sheetName val="AE"/>
      <sheetName val="PHD"/>
      <sheetName val="PHD Ed"/>
      <sheetName val="MIF"/>
      <sheetName val="MBA"/>
      <sheetName val="LLM"/>
      <sheetName val="MIHM"/>
      <sheetName val="MITL"/>
      <sheetName val="MIE"/>
      <sheetName val="MIS"/>
      <sheetName val="sponsored"/>
      <sheetName val="International"/>
      <sheetName val="month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NUMBER OF BUSES (2)"/>
      <sheetName val="SUMMARY NUMBER OF BUSES"/>
      <sheetName val="DATA_DO NOT DELETE"/>
      <sheetName val="Feedback"/>
      <sheetName val="Pivot"/>
      <sheetName val="Kutools_Char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Parameters"/>
      <sheetName val="Non-SAGE Historical TB"/>
      <sheetName val="Non-SAGE Budget 2016"/>
      <sheetName val="Master (for Reference)"/>
    </sheetNames>
    <sheetDataSet>
      <sheetData sheetId="0"/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Parameters"/>
      <sheetName val="Historical Actual Stats Data"/>
      <sheetName val="Budget 2016 Stats Data"/>
      <sheetName val="Master (For Reference)"/>
    </sheetNames>
    <sheetDataSet>
      <sheetData sheetId="0"/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- New Asset"/>
      <sheetName val="picklist"/>
      <sheetName val="TM1 Capex_New_22Oct"/>
    </sheetNames>
    <sheetDataSet>
      <sheetData sheetId="0"/>
      <sheetData sheetId="1">
        <row r="2">
          <cell r="A2" t="str">
            <v>Yes</v>
          </cell>
          <cell r="B2" t="str">
            <v>Y</v>
          </cell>
          <cell r="C2" t="str">
            <v>critical to have</v>
          </cell>
        </row>
        <row r="3">
          <cell r="B3" t="str">
            <v>N</v>
          </cell>
          <cell r="C3" t="str">
            <v>must purchase this year</v>
          </cell>
        </row>
        <row r="4">
          <cell r="C4" t="str">
            <v>can postpone</v>
          </cell>
        </row>
      </sheetData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Parameters"/>
      <sheetName val="Budget"/>
      <sheetName val="Budget Stats"/>
      <sheetName val="Master (for Reference)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08131-480D-47E2-904D-28BCE37C6DD5}">
  <dimension ref="A5:O39"/>
  <sheetViews>
    <sheetView showGridLines="0" topLeftCell="A7" zoomScale="140" zoomScaleNormal="140" workbookViewId="0">
      <selection activeCell="C11" sqref="C11:D11"/>
    </sheetView>
  </sheetViews>
  <sheetFormatPr baseColWidth="10" defaultColWidth="8.5" defaultRowHeight="20" x14ac:dyDescent="0.2"/>
  <cols>
    <col min="1" max="1" width="20.5" style="5" customWidth="1"/>
    <col min="2" max="2" width="12.5" style="5" customWidth="1"/>
    <col min="3" max="3" width="15.5" style="5" customWidth="1"/>
    <col min="4" max="8" width="10.5" style="5" customWidth="1"/>
    <col min="9" max="14" width="10.5" style="7" customWidth="1"/>
    <col min="15" max="15" width="10.5" style="6" customWidth="1"/>
    <col min="16" max="16384" width="8.5" style="7"/>
  </cols>
  <sheetData>
    <row r="5" spans="1:14" x14ac:dyDescent="0.2">
      <c r="A5" s="113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</row>
    <row r="6" spans="1:14" ht="27.75" customHeight="1" x14ac:dyDescent="0.2">
      <c r="A6" s="114" t="s">
        <v>43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</row>
    <row r="7" spans="1:14" ht="28" x14ac:dyDescent="0.2">
      <c r="A7" s="8"/>
      <c r="B7" s="8"/>
      <c r="C7" s="8"/>
      <c r="D7" s="9"/>
      <c r="E7" s="115">
        <f>'[12]3-Calculation '!C6</f>
        <v>45439</v>
      </c>
      <c r="F7" s="115"/>
      <c r="G7" s="115"/>
      <c r="H7" s="127">
        <f>E7+4</f>
        <v>45443</v>
      </c>
      <c r="I7" s="127"/>
      <c r="J7" s="127"/>
      <c r="K7" s="8"/>
      <c r="L7" s="8"/>
      <c r="M7" s="8"/>
      <c r="N7" s="8"/>
    </row>
    <row r="8" spans="1:14" ht="8.75" customHeight="1" thickBot="1" x14ac:dyDescent="0.25">
      <c r="A8" s="10"/>
      <c r="B8" s="11"/>
      <c r="C8" s="11"/>
      <c r="D8" s="10"/>
      <c r="E8" s="10"/>
      <c r="F8" s="10"/>
      <c r="G8" s="10"/>
      <c r="H8" s="10"/>
      <c r="I8" s="11"/>
      <c r="J8" s="11"/>
      <c r="K8" s="11"/>
      <c r="L8" s="11"/>
      <c r="M8" s="11"/>
      <c r="N8" s="11"/>
    </row>
    <row r="9" spans="1:14" ht="21" thickBot="1" x14ac:dyDescent="0.25">
      <c r="A9" s="116" t="s">
        <v>42</v>
      </c>
      <c r="B9" s="118" t="s">
        <v>41</v>
      </c>
      <c r="C9" s="120" t="s">
        <v>40</v>
      </c>
      <c r="D9" s="122" t="s">
        <v>39</v>
      </c>
      <c r="E9" s="123"/>
      <c r="F9" s="123"/>
      <c r="G9" s="123"/>
      <c r="H9" s="124"/>
      <c r="I9" s="125" t="s">
        <v>38</v>
      </c>
      <c r="J9" s="125"/>
      <c r="K9" s="125"/>
      <c r="L9" s="125"/>
      <c r="M9" s="125"/>
      <c r="N9" s="126"/>
    </row>
    <row r="10" spans="1:14" ht="21" thickBot="1" x14ac:dyDescent="0.25">
      <c r="A10" s="117"/>
      <c r="B10" s="119"/>
      <c r="C10" s="121"/>
      <c r="D10" s="12">
        <v>0.29166666666666669</v>
      </c>
      <c r="E10" s="13">
        <v>0.39583333333333331</v>
      </c>
      <c r="F10" s="13" t="s">
        <v>37</v>
      </c>
      <c r="G10" s="13" t="s">
        <v>35</v>
      </c>
      <c r="H10" s="14" t="s">
        <v>36</v>
      </c>
      <c r="I10" s="15" t="s">
        <v>35</v>
      </c>
      <c r="J10" s="16" t="s">
        <v>34</v>
      </c>
      <c r="K10" s="16">
        <v>0.5625</v>
      </c>
      <c r="L10" s="16" t="s">
        <v>33</v>
      </c>
      <c r="M10" s="16" t="s">
        <v>32</v>
      </c>
      <c r="N10" s="17">
        <v>0.76041666666666663</v>
      </c>
    </row>
    <row r="11" spans="1:14" ht="21.75" customHeight="1" x14ac:dyDescent="0.2">
      <c r="A11" s="18">
        <f>'[12]3-Calculation '!C6</f>
        <v>45439</v>
      </c>
      <c r="B11" s="19" t="s">
        <v>31</v>
      </c>
      <c r="C11" s="20" t="s">
        <v>25</v>
      </c>
      <c r="D11" s="21">
        <v>1</v>
      </c>
      <c r="E11" s="22">
        <v>1</v>
      </c>
      <c r="F11" s="22">
        <f>COUNTIF('[12]4-BUS ARRANGEMENT'!$K$16:$L$25,"nka")+COUNTIF('[12]4-BUS ARRANGEMENT'!$K$16:$L$25,"aa")</f>
        <v>1</v>
      </c>
      <c r="G11" s="22">
        <f>COUNTIF('[12]4-BUS ARRANGEMENT'!$O$16:$P$25,"nka")+COUNTIF('[12]4-BUS ARRANGEMENT'!$O$16:$P$25,"aa")</f>
        <v>1</v>
      </c>
      <c r="H11" s="23">
        <f>COUNTIF('[12]4-BUS ARRANGEMENT'!$S$16:$T$25,"nka")+COUNTIF('[12]4-BUS ARRANGEMENT'!$S$16:$T$25,"aa")</f>
        <v>0</v>
      </c>
      <c r="I11" s="24">
        <f>COUNTIF('[12]4-BUS ARRANGEMENT'!$M$16:$N$25,"nkb")+COUNTIF('[12]4-BUS ARRANGEMENT'!$M$16:$N$25,"bb")</f>
        <v>1</v>
      </c>
      <c r="J11" s="22">
        <f>COUNTIF('[12]4-BUS ARRANGEMENT'!$Q$16:$R$25,"nkb")+COUNTIF('[12]4-BUS ARRANGEMENT'!$Q$16:$R$25,"bb")</f>
        <v>1</v>
      </c>
      <c r="K11" s="22">
        <f>COUNTIF('[12]4-BUS ARRANGEMENT'!$U$16:$V$25,"nkb")+COUNTIF('[12]4-BUS ARRANGEMENT'!$U$16:$V$25,"bb")</f>
        <v>0</v>
      </c>
      <c r="L11" s="22">
        <v>1</v>
      </c>
      <c r="M11" s="22">
        <v>1</v>
      </c>
      <c r="N11" s="23">
        <f>COUNTIF('[12]4-BUS ARRANGEMENT'!$AE$16:$AF$25,"nkb")+COUNTIF('[12]4-BUS ARRANGEMENT'!$AE$16:$AF$25,"bb")</f>
        <v>0</v>
      </c>
    </row>
    <row r="12" spans="1:14" ht="21.75" customHeight="1" x14ac:dyDescent="0.2">
      <c r="A12" s="25">
        <f>$A$11</f>
        <v>45439</v>
      </c>
      <c r="B12" s="26" t="s">
        <v>31</v>
      </c>
      <c r="C12" s="27" t="s">
        <v>24</v>
      </c>
      <c r="D12" s="28">
        <v>1</v>
      </c>
      <c r="E12" s="29">
        <v>1</v>
      </c>
      <c r="F12" s="29">
        <f>COUNTIF('[12]4-BUS ARRANGEMENT'!$K$27:$L$36,"nka")+COUNTIF('[12]4-BUS ARRANGEMENT'!$K$27:$L$36,"aa")</f>
        <v>1</v>
      </c>
      <c r="G12" s="29">
        <f>COUNTIF('[12]4-BUS ARRANGEMENT'!$O$27:$P$36,"nka")+COUNTIF('[12]4-BUS ARRANGEMENT'!$O$27:$P$36,"aa")</f>
        <v>1</v>
      </c>
      <c r="H12" s="30">
        <f>COUNTIF('[12]4-BUS ARRANGEMENT'!$S$27:$T$36,"nka")+COUNTIF('[12]4-BUS ARRANGEMENT'!$S$27:$T$36,"aa")</f>
        <v>0</v>
      </c>
      <c r="I12" s="31">
        <f>COUNTIF('[12]4-BUS ARRANGEMENT'!$M$27:$N$36,"nkb")+COUNTIF('[12]4-BUS ARRANGEMENT'!$M$27:$N$36,"bb")</f>
        <v>1</v>
      </c>
      <c r="J12" s="29">
        <f>COUNTIF('[12]4-BUS ARRANGEMENT'!$Q$27:$R$36,"nkb")+COUNTIF('[12]4-BUS ARRANGEMENT'!$Q$27:$R$36,"bb")</f>
        <v>1</v>
      </c>
      <c r="K12" s="29">
        <f>COUNTIF('[12]4-BUS ARRANGEMENT'!$U$27:$V$36,"nkb")+COUNTIF('[12]4-BUS ARRANGEMENT'!$U$27:$V$36,"bb")</f>
        <v>0</v>
      </c>
      <c r="L12" s="29">
        <v>1</v>
      </c>
      <c r="M12" s="29">
        <v>1</v>
      </c>
      <c r="N12" s="30">
        <f>COUNTIF('[12]4-BUS ARRANGEMENT'!$AE$27:$AF$36,"nkb")+COUNTIF('[12]4-BUS ARRANGEMENT'!$AE$27:$AF$36,"bb")</f>
        <v>0</v>
      </c>
    </row>
    <row r="13" spans="1:14" ht="21.75" customHeight="1" x14ac:dyDescent="0.2">
      <c r="A13" s="25">
        <f>$A$11</f>
        <v>45439</v>
      </c>
      <c r="B13" s="26" t="s">
        <v>31</v>
      </c>
      <c r="C13" s="27" t="s">
        <v>23</v>
      </c>
      <c r="D13" s="28">
        <v>1</v>
      </c>
      <c r="E13" s="29">
        <v>1</v>
      </c>
      <c r="F13" s="29">
        <f>COUNTIF('[12]4-BUS ARRANGEMENT'!$K$38:$L$47,"nka")+COUNTIF('[12]4-BUS ARRANGEMENT'!$K$38:$L$47,"aa")</f>
        <v>0</v>
      </c>
      <c r="G13" s="29">
        <f>COUNTIF('[12]4-BUS ARRANGEMENT'!$O$38:$P$47,"nka")+COUNTIF('[12]4-BUS ARRANGEMENT'!$O$38:$P$47,"aa")</f>
        <v>1</v>
      </c>
      <c r="H13" s="30">
        <f>COUNTIF('[12]4-BUS ARRANGEMENT'!$S$38:$T$47,"nka")+COUNTIF('[12]4-BUS ARRANGEMENT'!$S$38:$T$47,"aa")</f>
        <v>0</v>
      </c>
      <c r="I13" s="31">
        <f>COUNTIF('[12]4-BUS ARRANGEMENT'!$M$38:$N$47,"nkb")+COUNTIF('[12]4-BUS ARRANGEMENT'!$M$38:$N$47,"bb")</f>
        <v>0</v>
      </c>
      <c r="J13" s="29">
        <f>COUNTIF('[12]4-BUS ARRANGEMENT'!$Q$38:$R$47,"nkb")+COUNTIF('[12]4-BUS ARRANGEMENT'!$Q$38:$R$47,"bb")</f>
        <v>1</v>
      </c>
      <c r="K13" s="29">
        <f>COUNTIF('[12]4-BUS ARRANGEMENT'!$U$38:$V$47,"nkb")+COUNTIF('[12]4-BUS ARRANGEMENT'!$U$38:$V$47,"bb")</f>
        <v>0</v>
      </c>
      <c r="L13" s="29">
        <v>1</v>
      </c>
      <c r="M13" s="29">
        <v>1</v>
      </c>
      <c r="N13" s="30">
        <f>COUNTIF('[12]4-BUS ARRANGEMENT'!$AE$38:$AF$47,"nkb")+COUNTIF('[12]4-BUS ARRANGEMENT'!$AE$38:$AF$47,"bb")</f>
        <v>0</v>
      </c>
    </row>
    <row r="14" spans="1:14" ht="21.75" customHeight="1" thickBot="1" x14ac:dyDescent="0.25">
      <c r="A14" s="32">
        <f>$A$11</f>
        <v>45439</v>
      </c>
      <c r="B14" s="26" t="s">
        <v>31</v>
      </c>
      <c r="C14" s="27" t="s">
        <v>21</v>
      </c>
      <c r="D14" s="33">
        <v>1</v>
      </c>
      <c r="E14" s="34">
        <v>1</v>
      </c>
      <c r="F14" s="34">
        <f>COUNTIF('[12]4-BUS ARRANGEMENT'!$K$49:$L$58,"nka")+COUNTIF('[12]4-BUS ARRANGEMENT'!$K$49:$L$58,"aa")</f>
        <v>0</v>
      </c>
      <c r="G14" s="34">
        <f>COUNTIF('[12]4-BUS ARRANGEMENT'!$O$49:$P$58,"nka")+COUNTIF('[12]4-BUS ARRANGEMENT'!$O$49:$P$58,"aa")</f>
        <v>1</v>
      </c>
      <c r="H14" s="35">
        <f>COUNTIF('[12]4-BUS ARRANGEMENT'!$S$49:$T$58,"nka")+COUNTIF('[12]4-BUS ARRANGEMENT'!$S$49:$T$58,"aa")</f>
        <v>0</v>
      </c>
      <c r="I14" s="36">
        <f>COUNTIF('[12]4-BUS ARRANGEMENT'!$M$49:$N$58,"nkb")+COUNTIF('[12]4-BUS ARRANGEMENT'!$M$49:$N$58,"bb")</f>
        <v>0</v>
      </c>
      <c r="J14" s="34">
        <v>1</v>
      </c>
      <c r="K14" s="34">
        <f>COUNTIF('[12]4-BUS ARRANGEMENT'!$U$49:$V$58,"nkb")+COUNTIF('[12]4-BUS ARRANGEMENT'!$U$49:$V$58,"bb")</f>
        <v>0</v>
      </c>
      <c r="L14" s="34">
        <v>1</v>
      </c>
      <c r="M14" s="34">
        <v>1</v>
      </c>
      <c r="N14" s="35">
        <f>COUNTIF('[12]4-BUS ARRANGEMENT'!$AE$49:$AF$58,"nkb")+COUNTIF('[12]4-BUS ARRANGEMENT'!$AE$49:$AF$58,"bb")</f>
        <v>0</v>
      </c>
    </row>
    <row r="15" spans="1:14" ht="21.75" customHeight="1" x14ac:dyDescent="0.2">
      <c r="A15" s="18">
        <f>$A$11+1</f>
        <v>45440</v>
      </c>
      <c r="B15" s="37" t="s">
        <v>30</v>
      </c>
      <c r="C15" s="20" t="s">
        <v>25</v>
      </c>
      <c r="D15" s="21">
        <v>1</v>
      </c>
      <c r="E15" s="22">
        <v>1</v>
      </c>
      <c r="F15" s="22">
        <f>COUNTIF('[12]4-BUS ARRANGEMENT'!$K$70:$L$79,"nka")+COUNTIF('[12]4-BUS ARRANGEMENT'!$K$70:$L$79,"aa")</f>
        <v>1</v>
      </c>
      <c r="G15" s="22">
        <f>COUNTIF('[12]4-BUS ARRANGEMENT'!$O$70:$P$79,"nka")+COUNTIF('[12]4-BUS ARRANGEMENT'!$O$70:$P$79,"aa")</f>
        <v>1</v>
      </c>
      <c r="H15" s="23">
        <f>COUNTIF('[12]4-BUS ARRANGEMENT'!$S$70:$T$79,"nka")+COUNTIF('[12]4-BUS ARRANGEMENT'!$S$70:$T$79,"aa")</f>
        <v>1</v>
      </c>
      <c r="I15" s="24">
        <f>COUNTIF('[12]4-BUS ARRANGEMENT'!$M$70:$N$79,"nkb")+COUNTIF('[12]4-BUS ARRANGEMENT'!$M$70:$N$79,"bb")</f>
        <v>1</v>
      </c>
      <c r="J15" s="22">
        <v>1</v>
      </c>
      <c r="K15" s="22">
        <f>COUNTIF('[12]4-BUS ARRANGEMENT'!$U$70:$V$79,"nkb")+COUNTIF('[12]4-BUS ARRANGEMENT'!$U$70:$V$79,"bb")</f>
        <v>0</v>
      </c>
      <c r="L15" s="22">
        <v>1</v>
      </c>
      <c r="M15" s="22">
        <v>1</v>
      </c>
      <c r="N15" s="23">
        <f>COUNTIF('[12]4-BUS ARRANGEMENT'!$AE$70:$AF$79,"nkb")+COUNTIF('[12]4-BUS ARRANGEMENT'!$AE$70:$AF$79,"bb")</f>
        <v>0</v>
      </c>
    </row>
    <row r="16" spans="1:14" ht="21.75" customHeight="1" x14ac:dyDescent="0.2">
      <c r="A16" s="25">
        <f>$A$15</f>
        <v>45440</v>
      </c>
      <c r="B16" s="38" t="s">
        <v>30</v>
      </c>
      <c r="C16" s="27" t="s">
        <v>24</v>
      </c>
      <c r="D16" s="28">
        <v>1</v>
      </c>
      <c r="E16" s="29">
        <v>1</v>
      </c>
      <c r="F16" s="29">
        <f>COUNTIF('[12]4-BUS ARRANGEMENT'!$K$81:$L$90,"nka")+COUNTIF('[12]4-BUS ARRANGEMENT'!$K$81:$L$90,"aa")</f>
        <v>1</v>
      </c>
      <c r="G16" s="29">
        <f>COUNTIF('[12]4-BUS ARRANGEMENT'!$O$81:$P$90,"nka")+COUNTIF('[12]4-BUS ARRANGEMENT'!$O$81:$P$90,"aa")</f>
        <v>1</v>
      </c>
      <c r="H16" s="30">
        <f>COUNTIF('[12]4-BUS ARRANGEMENT'!$S$81:$T$90,"nka")+COUNTIF('[12]4-BUS ARRANGEMENT'!$S$81:$T$90,"aa")</f>
        <v>1</v>
      </c>
      <c r="I16" s="31">
        <f>COUNTIF('[12]4-BUS ARRANGEMENT'!$M$81:$N$90,"nkb")+COUNTIF('[12]4-BUS ARRANGEMENT'!$M$81:$N$90,"bb")</f>
        <v>1</v>
      </c>
      <c r="J16" s="29">
        <v>1</v>
      </c>
      <c r="K16" s="29">
        <f>COUNTIF('[12]4-BUS ARRANGEMENT'!$U$81:$V$90,"nkb")+COUNTIF('[12]4-BUS ARRANGEMENT'!$U$81:$V$90,"bb")</f>
        <v>0</v>
      </c>
      <c r="L16" s="29">
        <v>1</v>
      </c>
      <c r="M16" s="29">
        <v>1</v>
      </c>
      <c r="N16" s="30">
        <f>COUNTIF('[12]4-BUS ARRANGEMENT'!$AE$81:$AF$90,"nkb")+COUNTIF('[12]4-BUS ARRANGEMENT'!$AE$81:$AF$90,"bb")</f>
        <v>0</v>
      </c>
    </row>
    <row r="17" spans="1:15" ht="21.75" customHeight="1" x14ac:dyDescent="0.2">
      <c r="A17" s="25">
        <f>$A$15</f>
        <v>45440</v>
      </c>
      <c r="B17" s="38" t="s">
        <v>30</v>
      </c>
      <c r="C17" s="27" t="s">
        <v>23</v>
      </c>
      <c r="D17" s="28">
        <v>1</v>
      </c>
      <c r="E17" s="29">
        <v>1</v>
      </c>
      <c r="F17" s="29">
        <f>COUNTIF('[12]4-BUS ARRANGEMENT'!$K$92:$L$101,"nka")+COUNTIF('[12]4-BUS ARRANGEMENT'!$K$92:$L$101,"aa")</f>
        <v>0</v>
      </c>
      <c r="G17" s="29">
        <f>COUNTIF('[12]4-BUS ARRANGEMENT'!$O$92:$P$101,"nka")+COUNTIF('[12]4-BUS ARRANGEMENT'!$O$92:$P$101,"aa")</f>
        <v>1</v>
      </c>
      <c r="H17" s="30">
        <f>COUNTIF('[12]4-BUS ARRANGEMENT'!$S$92:$T$101,"nka")+COUNTIF('[12]4-BUS ARRANGEMENT'!S$92:$T$101,"aa")</f>
        <v>1</v>
      </c>
      <c r="I17" s="31">
        <f>COUNTIF('[12]4-BUS ARRANGEMENT'!$M$92:$N$101,"nkb")+COUNTIF('[12]4-BUS ARRANGEMENT'!$M$92:$N$101,"bb")</f>
        <v>0</v>
      </c>
      <c r="J17" s="29">
        <v>1</v>
      </c>
      <c r="K17" s="29">
        <f>COUNTIF('[12]4-BUS ARRANGEMENT'!$U$92:$V$101,"nkb")+COUNTIF('[12]4-BUS ARRANGEMENT'!$U$92:$V$101,"bb")</f>
        <v>0</v>
      </c>
      <c r="L17" s="29">
        <v>1</v>
      </c>
      <c r="M17" s="29">
        <v>1</v>
      </c>
      <c r="N17" s="30">
        <f>COUNTIF('[12]4-BUS ARRANGEMENT'!$AE$92:$AF$101,"nkb")+COUNTIF('[12]4-BUS ARRANGEMENT'!$AE$92:$AF$101,"bb")</f>
        <v>0</v>
      </c>
    </row>
    <row r="18" spans="1:15" ht="21.75" customHeight="1" thickBot="1" x14ac:dyDescent="0.25">
      <c r="A18" s="39">
        <f>$A$15</f>
        <v>45440</v>
      </c>
      <c r="B18" s="40" t="s">
        <v>30</v>
      </c>
      <c r="C18" s="27" t="s">
        <v>21</v>
      </c>
      <c r="D18" s="41">
        <v>1</v>
      </c>
      <c r="E18" s="42">
        <v>1</v>
      </c>
      <c r="F18" s="42">
        <f>COUNTIF('[12]4-BUS ARRANGEMENT'!$K$103:$L$112,"nka")+COUNTIF('[12]4-BUS ARRANGEMENT'!$K$103:$L$112,"aa")</f>
        <v>0</v>
      </c>
      <c r="G18" s="42">
        <f>COUNTIF('[12]4-BUS ARRANGEMENT'!$O$103:$P$112,"nka")+COUNTIF('[12]4-BUS ARRANGEMENT'!$O$103:$P$112,"aa")</f>
        <v>1</v>
      </c>
      <c r="H18" s="43">
        <f>COUNTIF('[12]4-BUS ARRANGEMENT'!$S$104:$T$112,"nka")+COUNTIF('[12]4-BUS ARRANGEMENT'!$S$104:$T$112,"aa")</f>
        <v>1</v>
      </c>
      <c r="I18" s="44">
        <f>COUNTIF('[12]4-BUS ARRANGEMENT'!$M$103:$N$112,"nkb")+COUNTIF('[12]4-BUS ARRANGEMENT'!$M$103:$N$112,"bb")</f>
        <v>0</v>
      </c>
      <c r="J18" s="42">
        <v>1</v>
      </c>
      <c r="K18" s="42">
        <f>COUNTIF('[12]4-BUS ARRANGEMENT'!$U$103:$V$112,"nkb")+COUNTIF('[12]4-BUS ARRANGEMENT'!$U$103:$V$112,"bb")</f>
        <v>0</v>
      </c>
      <c r="L18" s="42">
        <v>1</v>
      </c>
      <c r="M18" s="42">
        <v>1</v>
      </c>
      <c r="N18" s="43">
        <f>COUNTIF('[12]4-BUS ARRANGEMENT'!$AE$103:$AF$112,"nkb")+COUNTIF('[12]4-BUS ARRANGEMENT'!$AE$103:$AF$112,"bb")</f>
        <v>0</v>
      </c>
    </row>
    <row r="19" spans="1:15" ht="21.75" customHeight="1" x14ac:dyDescent="0.2">
      <c r="A19" s="45">
        <f>$A$11+2</f>
        <v>45441</v>
      </c>
      <c r="B19" s="46" t="s">
        <v>29</v>
      </c>
      <c r="C19" s="20" t="s">
        <v>25</v>
      </c>
      <c r="D19" s="47">
        <v>1</v>
      </c>
      <c r="E19" s="48">
        <f>COUNTIF('[12]4-BUS ARRANGEMENT'!$G$124:$H$133,"nka")+COUNTIF('[12]4-BUS ARRANGEMENT'!$G$124:$H$133,"aa")</f>
        <v>0</v>
      </c>
      <c r="F19" s="48">
        <f>COUNTIF('[12]4-BUS ARRANGEMENT'!$K$124:$L$133,"nka")+COUNTIF('[12]4-BUS ARRANGEMENT'!$K$124:$L$133,"aa")</f>
        <v>1</v>
      </c>
      <c r="G19" s="48">
        <f>COUNTIF('[12]4-BUS ARRANGEMENT'!$O$124:$P$133,"nka")+COUNTIF('[12]4-BUS ARRANGEMENT'!$O$124:$P$133,"aa")</f>
        <v>0</v>
      </c>
      <c r="H19" s="49">
        <f>COUNTIF('[12]4-BUS ARRANGEMENT'!$S$124:$T$133,"nka")+COUNTIF('[12]4-BUS ARRANGEMENT'!$S$124:$T$133,"aa")</f>
        <v>0</v>
      </c>
      <c r="I19" s="50">
        <f>COUNTIF('[12]4-BUS ARRANGEMENT'!$M$124:$N$133,"nkb")+COUNTIF('[12]4-BUS ARRANGEMENT'!$M$124:$N$133,"bb")</f>
        <v>1</v>
      </c>
      <c r="J19" s="48">
        <v>1</v>
      </c>
      <c r="K19" s="48">
        <f>COUNTIF('[12]4-BUS ARRANGEMENT'!$U$124:$V$133,"nkb")+COUNTIF('[12]4-BUS ARRANGEMENT'!$U$124:$V$133,"bb")</f>
        <v>1</v>
      </c>
      <c r="L19" s="48">
        <v>1</v>
      </c>
      <c r="M19" s="48">
        <v>1</v>
      </c>
      <c r="N19" s="49">
        <f>COUNTIF('[12]4-BUS ARRANGEMENT'!$AE$124:$AF$133,"nkb")+COUNTIF('[12]4-BUS ARRANGEMENT'!$AE$124:$AF$133,"bb")</f>
        <v>1</v>
      </c>
    </row>
    <row r="20" spans="1:15" ht="21.75" customHeight="1" x14ac:dyDescent="0.2">
      <c r="A20" s="25">
        <f>$A$19</f>
        <v>45441</v>
      </c>
      <c r="B20" s="51" t="s">
        <v>29</v>
      </c>
      <c r="C20" s="27" t="s">
        <v>24</v>
      </c>
      <c r="D20" s="28">
        <v>1</v>
      </c>
      <c r="E20" s="29">
        <f>COUNTIF('[12]4-BUS ARRANGEMENT'!$G$135:$H$144,"nka")+COUNTIF('[12]4-BUS ARRANGEMENT'!$G$135:$H$144,"aa")</f>
        <v>0</v>
      </c>
      <c r="F20" s="29">
        <f>COUNTIF('[12]4-BUS ARRANGEMENT'!$K$135:$L$144,"nka")+COUNTIF('[12]4-BUS ARRANGEMENT'!$K$135:$L$144,"aa")</f>
        <v>1</v>
      </c>
      <c r="G20" s="29">
        <f>COUNTIF('[12]4-BUS ARRANGEMENT'!$O$135:$P$144,"nka")+COUNTIF('[12]4-BUS ARRANGEMENT'!$O$135:$P$144,"aa")</f>
        <v>0</v>
      </c>
      <c r="H20" s="30">
        <f>COUNTIF('[12]4-BUS ARRANGEMENT'!$S$135:$T$144,"nka")+COUNTIF('[12]4-BUS ARRANGEMENT'!$S$135:$T$144,"aa")</f>
        <v>0</v>
      </c>
      <c r="I20" s="31">
        <f>COUNTIF('[12]4-BUS ARRANGEMENT'!$M$135:$N$144,"nkb")+COUNTIF('[12]4-BUS ARRANGEMENT'!$M$135:$N$144,"bb")</f>
        <v>1</v>
      </c>
      <c r="J20" s="29">
        <v>1</v>
      </c>
      <c r="K20" s="29">
        <f>COUNTIF('[12]4-BUS ARRANGEMENT'!$U$135:$V$144,"nkb")+COUNTIF('[12]4-BUS ARRANGEMENT'!$U$135:$V$144,"bb")</f>
        <v>1</v>
      </c>
      <c r="L20" s="29">
        <v>1</v>
      </c>
      <c r="M20" s="29">
        <v>1</v>
      </c>
      <c r="N20" s="30">
        <f>COUNTIF('[12]4-BUS ARRANGEMENT'!$AE$135:$AF$144,"nkb")+COUNTIF('[12]4-BUS ARRANGEMENT'!$AE$135:$AF$144,"bb")</f>
        <v>1</v>
      </c>
    </row>
    <row r="21" spans="1:15" ht="21.75" customHeight="1" x14ac:dyDescent="0.2">
      <c r="A21" s="25">
        <f>$A$19</f>
        <v>45441</v>
      </c>
      <c r="B21" s="51" t="s">
        <v>29</v>
      </c>
      <c r="C21" s="27" t="s">
        <v>23</v>
      </c>
      <c r="D21" s="28">
        <v>1</v>
      </c>
      <c r="E21" s="29">
        <f>COUNTIF('[12]4-BUS ARRANGEMENT'!$G$146:$H$155,"nka")+COUNTIF('[12]4-BUS ARRANGEMENT'!$G$146:$H$155,"aa")</f>
        <v>0</v>
      </c>
      <c r="F21" s="29">
        <f>COUNTIF('[12]4-BUS ARRANGEMENT'!$K$146:$L$155,"nka")+COUNTIF('[12]4-BUS ARRANGEMENT'!$K$146:$L$155,"aa")</f>
        <v>1</v>
      </c>
      <c r="G21" s="29">
        <f>COUNTIF('[12]4-BUS ARRANGEMENT'!$O$146:$P$155,"nka")+COUNTIF('[12]4-BUS ARRANGEMENT'!$O$146:$P$155,"aa")</f>
        <v>0</v>
      </c>
      <c r="H21" s="30">
        <f>COUNTIF('[12]4-BUS ARRANGEMENT'!$S$146:$T$155,"nka")+COUNTIF('[12]4-BUS ARRANGEMENT'!$S$146:$T$155,"aa")</f>
        <v>0</v>
      </c>
      <c r="I21" s="31">
        <f>COUNTIF('[12]4-BUS ARRANGEMENT'!$M$146:$N$155,"nkb")+COUNTIF('[12]4-BUS ARRANGEMENT'!$M$146:$N$155,"bb")</f>
        <v>1</v>
      </c>
      <c r="J21" s="29">
        <v>1</v>
      </c>
      <c r="K21" s="29">
        <f>COUNTIF('[12]4-BUS ARRANGEMENT'!$U$146:$V$155,"nkb")+COUNTIF('[12]4-BUS ARRANGEMENT'!$U$146:$V$155,"bb")</f>
        <v>0</v>
      </c>
      <c r="L21" s="29">
        <v>1</v>
      </c>
      <c r="M21" s="29">
        <v>1</v>
      </c>
      <c r="N21" s="30">
        <f>COUNTIF('[12]4-BUS ARRANGEMENT'!$AE$146:$AF$155,"nkb")+COUNTIF('[12]4-BUS ARRANGEMENT'!$AE$146:$AF$155,"bb")</f>
        <v>1</v>
      </c>
    </row>
    <row r="22" spans="1:15" ht="21.75" customHeight="1" thickBot="1" x14ac:dyDescent="0.25">
      <c r="A22" s="32">
        <f>$A$19</f>
        <v>45441</v>
      </c>
      <c r="B22" s="51" t="s">
        <v>29</v>
      </c>
      <c r="C22" s="27" t="s">
        <v>21</v>
      </c>
      <c r="D22" s="33">
        <v>1</v>
      </c>
      <c r="E22" s="34">
        <f>COUNTIF('[12]4-BUS ARRANGEMENT'!$G$157:$H$166,"nka")+COUNTIF('[12]4-BUS ARRANGEMENT'!$G$157:$H$166,"aa")</f>
        <v>0</v>
      </c>
      <c r="F22" s="34">
        <f>COUNTIF('[12]4-BUS ARRANGEMENT'!$K$157:$L$166,"nka")+COUNTIF('[12]4-BUS ARRANGEMENT'!$K$157:$L$166,"aa")</f>
        <v>1</v>
      </c>
      <c r="G22" s="34">
        <f>COUNTIF('[12]4-BUS ARRANGEMENT'!$O$157:$P$166,"nka")+COUNTIF('[12]4-BUS ARRANGEMENT'!$O$157:$P$166,"aa")</f>
        <v>0</v>
      </c>
      <c r="H22" s="35">
        <f>COUNTIF('[12]4-BUS ARRANGEMENT'!$S$157:$T$166,"nka")+COUNTIF('[12]4-BUS ARRANGEMENT'!$S$157:$T$166,"aa")</f>
        <v>0</v>
      </c>
      <c r="I22" s="36">
        <f>COUNTIF('[12]4-BUS ARRANGEMENT'!$M$157:$N$166,"nkb")+COUNTIF('[12]4-BUS ARRANGEMENT'!$M$157:$N$166,"bb")</f>
        <v>1</v>
      </c>
      <c r="J22" s="34">
        <v>1</v>
      </c>
      <c r="K22" s="34">
        <f>COUNTIF('[12]4-BUS ARRANGEMENT'!$U$157:$V$166,"nkb")+COUNTIF('[12]4-BUS ARRANGEMENT'!$U$157:$V$166,"bb")</f>
        <v>0</v>
      </c>
      <c r="L22" s="34">
        <v>1</v>
      </c>
      <c r="M22" s="34">
        <v>1</v>
      </c>
      <c r="N22" s="35">
        <f>COUNTIF('[12]4-BUS ARRANGEMENT'!$AE$157:$AF$166,"nkb")+COUNTIF('[12]4-BUS ARRANGEMENT'!$AE$157:$AF$166,"bb")</f>
        <v>1</v>
      </c>
    </row>
    <row r="23" spans="1:15" ht="21.75" customHeight="1" x14ac:dyDescent="0.2">
      <c r="A23" s="18">
        <f>$A$11+3</f>
        <v>45442</v>
      </c>
      <c r="B23" s="37" t="s">
        <v>28</v>
      </c>
      <c r="C23" s="20" t="s">
        <v>25</v>
      </c>
      <c r="D23" s="21">
        <v>1</v>
      </c>
      <c r="E23" s="22">
        <f>COUNTIF('[12]4-BUS ARRANGEMENT'!$G$178:$H$187,"nka")+COUNTIF('[12]4-BUS ARRANGEMENT'!$G$178:$H$187,"aa")</f>
        <v>1</v>
      </c>
      <c r="F23" s="22">
        <f>COUNTIF('[12]4-BUS ARRANGEMENT'!$K$178:$L$187,"nka")+COUNTIF('[12]4-BUS ARRANGEMENT'!$K$178:$L$187,"aa")</f>
        <v>1</v>
      </c>
      <c r="G23" s="22">
        <f>COUNTIF('[12]4-BUS ARRANGEMENT'!$O$178:$P$187,"nka")+COUNTIF('[12]4-BUS ARRANGEMENT'!$O$178:$P$187,"aa")</f>
        <v>1</v>
      </c>
      <c r="H23" s="23">
        <f>COUNTIF('[12]4-BUS ARRANGEMENT'!$S$178:$T$187,"nka")+COUNTIF('[12]4-BUS ARRANGEMENT'!$S$178:$T$187,"aa")</f>
        <v>0</v>
      </c>
      <c r="I23" s="24">
        <f>COUNTIF('[12]4-BUS ARRANGEMENT'!$M$178:$N$187,"nkb")+COUNTIF('[12]4-BUS ARRANGEMENT'!$M$178:$N$187,"bb")</f>
        <v>1</v>
      </c>
      <c r="J23" s="22">
        <v>1</v>
      </c>
      <c r="K23" s="22">
        <f>COUNTIF('[12]4-BUS ARRANGEMENT'!$U$178:$V$187,"nkb")+COUNTIF('[12]4-BUS ARRANGEMENT'!$U$178:$V$187,"bb")</f>
        <v>1</v>
      </c>
      <c r="L23" s="22">
        <v>1</v>
      </c>
      <c r="M23" s="22">
        <v>1</v>
      </c>
      <c r="N23" s="23">
        <f>COUNTIF('[12]4-BUS ARRANGEMENT'!$AE$178:$AF$187,"nkb")+COUNTIF('[12]4-BUS ARRANGEMENT'!$AE$178:$AF$187,"bb")</f>
        <v>1</v>
      </c>
    </row>
    <row r="24" spans="1:15" ht="21.75" customHeight="1" x14ac:dyDescent="0.2">
      <c r="A24" s="25">
        <f>$A$23</f>
        <v>45442</v>
      </c>
      <c r="B24" s="38" t="s">
        <v>28</v>
      </c>
      <c r="C24" s="27" t="s">
        <v>24</v>
      </c>
      <c r="D24" s="28">
        <v>1</v>
      </c>
      <c r="E24" s="29">
        <f>COUNTIF('[12]4-BUS ARRANGEMENT'!$G$189:$H$198,"nka")+COUNTIF('[12]4-BUS ARRANGEMENT'!$G$189:$H$198,"aa")</f>
        <v>1</v>
      </c>
      <c r="F24" s="29">
        <v>1</v>
      </c>
      <c r="G24" s="29">
        <f>COUNTIF('[12]4-BUS ARRANGEMENT'!$O$189:$P$198,"nka")+COUNTIF('[12]4-BUS ARRANGEMENT'!$O$189:$P$198,"aa")</f>
        <v>1</v>
      </c>
      <c r="H24" s="30">
        <f>COUNTIF('[12]4-BUS ARRANGEMENT'!$S$189:$T$198,"nka")+COUNTIF('[12]4-BUS ARRANGEMENT'!$S$189:$T$198,"aa")</f>
        <v>0</v>
      </c>
      <c r="I24" s="31">
        <f>COUNTIF('[12]4-BUS ARRANGEMENT'!$M$189:$N$198,"nkb")+COUNTIF('[12]4-BUS ARRANGEMENT'!$M$189:$N$198,"bb")</f>
        <v>1</v>
      </c>
      <c r="J24" s="29">
        <v>1</v>
      </c>
      <c r="K24" s="29">
        <f>COUNTIF('[12]4-BUS ARRANGEMENT'!$U$189:$V$198,"nkb")+COUNTIF('[12]4-BUS ARRANGEMENT'!$U$189:$V$198,"bb")</f>
        <v>0</v>
      </c>
      <c r="L24" s="29">
        <v>1</v>
      </c>
      <c r="M24" s="29">
        <v>1</v>
      </c>
      <c r="N24" s="30">
        <f>COUNTIF('[12]4-BUS ARRANGEMENT'!$AE$189:$AF$198,"nkb")+COUNTIF('[12]4-BUS ARRANGEMENT'!$AE$189:$AF$198,"bb")</f>
        <v>1</v>
      </c>
    </row>
    <row r="25" spans="1:15" ht="21.75" customHeight="1" x14ac:dyDescent="0.2">
      <c r="A25" s="25">
        <f>$A$23</f>
        <v>45442</v>
      </c>
      <c r="B25" s="38" t="s">
        <v>28</v>
      </c>
      <c r="C25" s="27" t="s">
        <v>23</v>
      </c>
      <c r="D25" s="28">
        <v>1</v>
      </c>
      <c r="E25" s="29">
        <f>COUNTIF('[12]4-BUS ARRANGEMENT'!$G$200:$H$209,"nka")+COUNTIF('[12]4-BUS ARRANGEMENT'!$G$200:$H$209,"aa")</f>
        <v>1</v>
      </c>
      <c r="F25" s="29">
        <f>COUNTIF('[12]4-BUS ARRANGEMENT'!$K$200:$L$209,"nka")+COUNTIF('[12]4-BUS ARRANGEMENT'!$K$200:$L$209,"aa")</f>
        <v>1</v>
      </c>
      <c r="G25" s="29">
        <f>COUNTIF('[12]4-BUS ARRANGEMENT'!$O$200:$P$209,"nka")+COUNTIF('[12]4-BUS ARRANGEMENT'!$O$200:$P$209,"aa")</f>
        <v>1</v>
      </c>
      <c r="H25" s="30">
        <f>COUNTIF('[12]4-BUS ARRANGEMENT'!$S$200:$T$209,"nka")+COUNTIF('[12]4-BUS ARRANGEMENT'!$S$200:$T$209,"aa")</f>
        <v>0</v>
      </c>
      <c r="I25" s="31">
        <f>COUNTIF('[12]4-BUS ARRANGEMENT'!$M$200:$N$209,"nkb")+COUNTIF('[12]4-BUS ARRANGEMENT'!$M$200:$N$209,"bb")</f>
        <v>0</v>
      </c>
      <c r="J25" s="29">
        <v>1</v>
      </c>
      <c r="K25" s="29">
        <f>COUNTIF('[12]4-BUS ARRANGEMENT'!$U$200:$V$209,"nkb")+COUNTIF('[12]4-BUS ARRANGEMENT'!$U$200:$V$209,"bb")</f>
        <v>0</v>
      </c>
      <c r="L25" s="29">
        <v>1</v>
      </c>
      <c r="M25" s="29">
        <v>1</v>
      </c>
      <c r="N25" s="30">
        <f>COUNTIF('[12]4-BUS ARRANGEMENT'!$AE$200:$AF$209,"nkb")+COUNTIF('[12]4-BUS ARRANGEMENT'!$AE$200:$AF$209,"bb")</f>
        <v>1</v>
      </c>
    </row>
    <row r="26" spans="1:15" ht="21.75" customHeight="1" thickBot="1" x14ac:dyDescent="0.25">
      <c r="A26" s="39">
        <f>$A$23</f>
        <v>45442</v>
      </c>
      <c r="B26" s="40" t="s">
        <v>28</v>
      </c>
      <c r="C26" s="27" t="s">
        <v>21</v>
      </c>
      <c r="D26" s="41">
        <v>1</v>
      </c>
      <c r="E26" s="42">
        <f>COUNTIF('[12]4-BUS ARRANGEMENT'!$G$211:$H$220,"nka")+COUNTIF('[12]4-BUS ARRANGEMENT'!$G$211:$H$220,"aa")</f>
        <v>1</v>
      </c>
      <c r="F26" s="42">
        <f>COUNTIF('[12]4-BUS ARRANGEMENT'!$K$211:$L$220,"nka")+COUNTIF('[12]4-BUS ARRANGEMENT'!$K$211:$L$220,"aa")</f>
        <v>1</v>
      </c>
      <c r="G26" s="42">
        <f>COUNTIF('[12]4-BUS ARRANGEMENT'!$O$211:$P$220,"nka")+COUNTIF('[12]4-BUS ARRANGEMENT'!$O$211:$P$220,"aa")</f>
        <v>1</v>
      </c>
      <c r="H26" s="43">
        <f>COUNTIF('[12]4-BUS ARRANGEMENT'!$S$211:$T$220,"nka")+COUNTIF('[12]4-BUS ARRANGEMENT'!$S$211:$T$220,"aa")</f>
        <v>0</v>
      </c>
      <c r="I26" s="44">
        <f>COUNTIF('[12]4-BUS ARRANGEMENT'!$M$211:$N$220,"nkb")+COUNTIF('[12]4-BUS ARRANGEMENT'!$M$211:$N$220,"bb")</f>
        <v>0</v>
      </c>
      <c r="J26" s="42">
        <v>1</v>
      </c>
      <c r="K26" s="42">
        <f>COUNTIF('[12]4-BUS ARRANGEMENT'!$U$211:$V$220,"nkb")+COUNTIF('[12]4-BUS ARRANGEMENT'!$U$211:$V$220,"bb")</f>
        <v>0</v>
      </c>
      <c r="L26" s="42">
        <v>1</v>
      </c>
      <c r="M26" s="42">
        <v>1</v>
      </c>
      <c r="N26" s="43">
        <f>COUNTIF('[12]4-BUS ARRANGEMENT'!$AE$211:$AF$220,"nkb")+COUNTIF('[12]4-BUS ARRANGEMENT'!$AE$211:$AF$220,"bb")</f>
        <v>1</v>
      </c>
    </row>
    <row r="27" spans="1:15" ht="21.75" customHeight="1" x14ac:dyDescent="0.2">
      <c r="A27" s="45">
        <f>$A$11+4</f>
        <v>45443</v>
      </c>
      <c r="B27" s="52" t="s">
        <v>27</v>
      </c>
      <c r="C27" s="20" t="s">
        <v>25</v>
      </c>
      <c r="D27" s="47">
        <v>1</v>
      </c>
      <c r="E27" s="48">
        <f>COUNTIF('[12]4-BUS ARRANGEMENT'!$G$232:$H$241,"nka")+COUNTIF('[12]4-BUS ARRANGEMENT'!$G$232:$H$241,"aa")</f>
        <v>1</v>
      </c>
      <c r="F27" s="48">
        <f>COUNTIF('[12]4-BUS ARRANGEMENT'!$K$232:$L$241,"nka")+COUNTIF('[12]4-BUS ARRANGEMENT'!$K$232:$L$241,"aa")</f>
        <v>1</v>
      </c>
      <c r="G27" s="48">
        <f>COUNTIF('[12]4-BUS ARRANGEMENT'!$O$232:$P$241,"nka")+COUNTIF('[12]4-BUS ARRANGEMENT'!$O$232:$P$241,"aa")</f>
        <v>0</v>
      </c>
      <c r="H27" s="49">
        <f>COUNTIF('[12]4-BUS ARRANGEMENT'!$S$232:$T$241,"nka")+COUNTIF('[12]4-BUS ARRANGEMENT'!$S$232:$T$241,"aa")</f>
        <v>0</v>
      </c>
      <c r="I27" s="50">
        <f>COUNTIF('[12]4-BUS ARRANGEMENT'!$M$232:$N$241,"nkb")+COUNTIF('[12]4-BUS ARRANGEMENT'!$M$232:$N$241,"bb")</f>
        <v>1</v>
      </c>
      <c r="J27" s="48">
        <v>1</v>
      </c>
      <c r="K27" s="48">
        <f>COUNTIF('[12]4-BUS ARRANGEMENT'!$U$232:$V$241,"nkb")+COUNTIF('[12]4-BUS ARRANGEMENT'!$U$232:$V$241,"bb")</f>
        <v>1</v>
      </c>
      <c r="L27" s="48">
        <v>1</v>
      </c>
      <c r="M27" s="48">
        <v>1</v>
      </c>
      <c r="N27" s="53">
        <f>COUNTIF('[12]4-BUS ARRANGEMENT'!$AE$232:$AF$241,"nkb")+COUNTIF('[12]4-BUS ARRANGEMENT'!$AE$232:$AF$241,"bb")</f>
        <v>1</v>
      </c>
      <c r="O27" s="54"/>
    </row>
    <row r="28" spans="1:15" ht="21.75" customHeight="1" x14ac:dyDescent="0.2">
      <c r="A28" s="25">
        <f>$A$27</f>
        <v>45443</v>
      </c>
      <c r="B28" s="38" t="s">
        <v>27</v>
      </c>
      <c r="C28" s="27" t="s">
        <v>24</v>
      </c>
      <c r="D28" s="28">
        <v>1</v>
      </c>
      <c r="E28" s="29">
        <f>COUNTIF('[12]4-BUS ARRANGEMENT'!$G$243:$H$252,"nka")+COUNTIF('[12]4-BUS ARRANGEMENT'!$G$243:$H$252,"aa")</f>
        <v>1</v>
      </c>
      <c r="F28" s="29">
        <f>COUNTIF('[12]4-BUS ARRANGEMENT'!$K$243:$L$252,"nka")+COUNTIF('[12]4-BUS ARRANGEMENT'!$K$243:$L$252,"aa")</f>
        <v>1</v>
      </c>
      <c r="G28" s="29">
        <f>COUNTIF('[12]4-BUS ARRANGEMENT'!$O$243:$P$252,"nka")+COUNTIF('[12]4-BUS ARRANGEMENT'!$O$243:$P$252,"aa")</f>
        <v>0</v>
      </c>
      <c r="H28" s="30">
        <f>COUNTIF('[12]4-BUS ARRANGEMENT'!$S$243:$T$252,"nka")+COUNTIF('[12]4-BUS ARRANGEMENT'!$S$243:$T$252,"aa")</f>
        <v>0</v>
      </c>
      <c r="I28" s="31">
        <f>COUNTIF('[12]4-BUS ARRANGEMENT'!$M$243:$N$252,"nkb")+COUNTIF('[12]4-BUS ARRANGEMENT'!$M$243:$N$252,"bb")</f>
        <v>1</v>
      </c>
      <c r="J28" s="29">
        <v>1</v>
      </c>
      <c r="K28" s="29">
        <f>COUNTIF('[12]4-BUS ARRANGEMENT'!$U$243:$V$252,"nkb")+COUNTIF('[12]4-BUS ARRANGEMENT'!$U$243:$V$252,"bb")</f>
        <v>1</v>
      </c>
      <c r="L28" s="29">
        <v>1</v>
      </c>
      <c r="M28" s="29">
        <v>1</v>
      </c>
      <c r="N28" s="55">
        <f>COUNTIF('[12]4-BUS ARRANGEMENT'!$AE$243:$AF$252,"nkb")+COUNTIF('[12]4-BUS ARRANGEMENT'!$AE$243:$AF$252,"bb")</f>
        <v>1</v>
      </c>
      <c r="O28" s="54"/>
    </row>
    <row r="29" spans="1:15" ht="21.75" customHeight="1" x14ac:dyDescent="0.2">
      <c r="A29" s="25">
        <f>$A$27</f>
        <v>45443</v>
      </c>
      <c r="B29" s="38" t="s">
        <v>27</v>
      </c>
      <c r="C29" s="27" t="s">
        <v>23</v>
      </c>
      <c r="D29" s="28">
        <v>1</v>
      </c>
      <c r="E29" s="29">
        <f>COUNTIF('[12]4-BUS ARRANGEMENT'!$G$254:$H$263,"nka")+COUNTIF('[12]4-BUS ARRANGEMENT'!$G$254:$H$263,"aa")</f>
        <v>1</v>
      </c>
      <c r="F29" s="29">
        <f>COUNTIF('[12]4-BUS ARRANGEMENT'!$K$254:$L$263,"nka")+COUNTIF('[12]4-BUS ARRANGEMENT'!$K$254:$L$263,"aa")</f>
        <v>0</v>
      </c>
      <c r="G29" s="29">
        <f>COUNTIF('[12]4-BUS ARRANGEMENT'!$O$254:$P$263,"nka")+COUNTIF('[12]4-BUS ARRANGEMENT'!$O$254:$P$263,"aa")</f>
        <v>0</v>
      </c>
      <c r="H29" s="30">
        <f>COUNTIF('[12]4-BUS ARRANGEMENT'!$S$254:$T$263,"nka")+COUNTIF('[12]4-BUS ARRANGEMENT'!$S$254:$T$263,"aa")</f>
        <v>0</v>
      </c>
      <c r="I29" s="31">
        <f>COUNTIF('[12]4-BUS ARRANGEMENT'!$M$254:$N$263,"nkb")+COUNTIF('[12]4-BUS ARRANGEMENT'!$M$254:$N$263,"bb")</f>
        <v>1</v>
      </c>
      <c r="J29" s="29">
        <v>1</v>
      </c>
      <c r="K29" s="29">
        <f>COUNTIF('[12]4-BUS ARRANGEMENT'!$U$254:$V$263,"nkb")+COUNTIF('[12]4-BUS ARRANGEMENT'!$U$254:$V$263,"bb")</f>
        <v>1</v>
      </c>
      <c r="L29" s="29">
        <v>1</v>
      </c>
      <c r="M29" s="29">
        <v>1</v>
      </c>
      <c r="N29" s="30">
        <f>COUNTIF('[12]4-BUS ARRANGEMENT'!$AE$254:$AF$263,"nkb")+COUNTIF('[12]4-BUS ARRANGEMENT'!$AE$254:$AF$263,"bb")</f>
        <v>1</v>
      </c>
    </row>
    <row r="30" spans="1:15" ht="21.75" customHeight="1" thickBot="1" x14ac:dyDescent="0.25">
      <c r="A30" s="32">
        <f>$A$27</f>
        <v>45443</v>
      </c>
      <c r="B30" s="40" t="s">
        <v>27</v>
      </c>
      <c r="C30" s="56" t="s">
        <v>21</v>
      </c>
      <c r="D30" s="33">
        <v>1</v>
      </c>
      <c r="E30" s="34">
        <f>COUNTIF('[12]4-BUS ARRANGEMENT'!$G$265:$H$274,"nka")+COUNTIF('[12]4-BUS ARRANGEMENT'!$G$265:$H$274,"aa")</f>
        <v>1</v>
      </c>
      <c r="F30" s="34">
        <f>COUNTIF('[12]4-BUS ARRANGEMENT'!$K$265:$L$274,"nka")+COUNTIF('[12]4-BUS ARRANGEMENT'!$K$265:$L$274,"aa")</f>
        <v>0</v>
      </c>
      <c r="G30" s="34">
        <f>COUNTIF('[12]4-BUS ARRANGEMENT'!$O$265:$P$274,"nka")+COUNTIF('[12]4-BUS ARRANGEMENT'!$O$265:$P$274,"aa")</f>
        <v>0</v>
      </c>
      <c r="H30" s="35">
        <f>COUNTIF('[12]4-BUS ARRANGEMENT'!$S$265:$T$274,"nka")+COUNTIF('[12]4-BUS ARRANGEMENT'!$S$265:$T$274,"aa")</f>
        <v>0</v>
      </c>
      <c r="I30" s="36">
        <f>COUNTIF('[12]4-BUS ARRANGEMENT'!$M$265:$N$274,"nkb")+COUNTIF('[12]4-BUS ARRANGEMENT'!$M$265:$N$274,"bb")</f>
        <v>1</v>
      </c>
      <c r="J30" s="34">
        <f>COUNTIF('[12]4-BUS ARRANGEMENT'!$Q$265:$R$274,"nkb")+COUNTIF('[12]4-BUS ARRANGEMENT'!$Q$265:$R$274,"bb")</f>
        <v>1</v>
      </c>
      <c r="K30" s="34">
        <f>COUNTIF('[12]4-BUS ARRANGEMENT'!$U$265:$V$274,"nkb")+COUNTIF('[12]4-BUS ARRANGEMENT'!$U$265:$V$274,"bb")</f>
        <v>1</v>
      </c>
      <c r="L30" s="34">
        <v>1</v>
      </c>
      <c r="M30" s="34">
        <v>1</v>
      </c>
      <c r="N30" s="35">
        <f>COUNTIF('[12]4-BUS ARRANGEMENT'!$AE$265:$AF$274,"nkb")+COUNTIF('[12]4-BUS ARRANGEMENT'!$AE$265:$AF$274,"bb")</f>
        <v>1</v>
      </c>
    </row>
    <row r="31" spans="1:15" ht="21.75" customHeight="1" x14ac:dyDescent="0.2">
      <c r="A31" s="18">
        <f>$A$11+5</f>
        <v>45444</v>
      </c>
      <c r="B31" s="57" t="s">
        <v>26</v>
      </c>
      <c r="C31" s="58" t="s">
        <v>25</v>
      </c>
      <c r="D31" s="21">
        <v>1</v>
      </c>
      <c r="E31" s="22">
        <f>COUNTIF('[12]4-BUS ARRANGEMENT'!$G$286:$H$292,"nka")+COUNTIF('[12]4-BUS ARRANGEMENT'!$G$286:$H$292,"aa")</f>
        <v>0</v>
      </c>
      <c r="F31" s="22">
        <f>COUNTIF('[12]4-BUS ARRANGEMENT'!$K$286:$L$292,"nka")+COUNTIF('[12]4-BUS ARRANGEMENT'!$K$286:$L$292,"aa")</f>
        <v>0</v>
      </c>
      <c r="G31" s="22">
        <f>COUNTIF('[12]4-BUS ARRANGEMENT'!$O$286:$P$292,"nka")+COUNTIF('[12]4-BUS ARRANGEMENT'!$O$286:$P$292,"aa")</f>
        <v>0</v>
      </c>
      <c r="H31" s="23">
        <f>COUNTIF('[12]4-BUS ARRANGEMENT'!$S$286:$T$292,"nka")+COUNTIF('[12]4-BUS ARRANGEMENT'!$S$286:$T$292,"aa")</f>
        <v>0</v>
      </c>
      <c r="I31" s="24">
        <f>COUNTIF('[12]4-BUS ARRANGEMENT'!$M$286:$N$292,"nkb")+COUNTIF('[12]4-BUS ARRANGEMENT'!$M$286:$N$292,"bb")</f>
        <v>0</v>
      </c>
      <c r="J31" s="22">
        <f>COUNTIF('[12]4-BUS ARRANGEMENT'!$Q$286:$R$292,"nkb")+COUNTIF('[12]4-BUS ARRANGEMENT'!$Q$286:$R$292,"bb")</f>
        <v>0</v>
      </c>
      <c r="K31" s="22">
        <f>COUNTIF('[12]4-BUS ARRANGEMENT'!$U$286:$V$292,"nkb")+COUNTIF('[12]4-BUS ARRANGEMENT'!$U$286:$V$292,"bb")</f>
        <v>0</v>
      </c>
      <c r="L31" s="22">
        <f>COUNTIF('[12]4-BUS ARRANGEMENT'!$Y$286:$Z$292,"nkb")+COUNTIF('[12]4-BUS ARRANGEMENT'!$Y$286:$Z$292,"bb")</f>
        <v>0</v>
      </c>
      <c r="M31" s="22">
        <f>COUNTIF('[12]4-BUS ARRANGEMENT'!$AC$286:$AD$292,"nkb")+COUNTIF('[12]4-BUS ARRANGEMENT'!$AC$286:$AD$292,"bb")</f>
        <v>1</v>
      </c>
      <c r="N31" s="23">
        <f>COUNTIF('[12]4-BUS ARRANGEMENT'!$AE$286:$AF$292,"nkb")+COUNTIF('[12]4-BUS ARRANGEMENT'!$AE$286:$AF$292,"bb")</f>
        <v>0</v>
      </c>
    </row>
    <row r="32" spans="1:15" s="61" customFormat="1" ht="21.75" customHeight="1" x14ac:dyDescent="0.2">
      <c r="A32" s="25">
        <f>$A$31</f>
        <v>45444</v>
      </c>
      <c r="B32" s="59" t="s">
        <v>26</v>
      </c>
      <c r="C32" s="60" t="s">
        <v>24</v>
      </c>
      <c r="D32" s="28">
        <v>1</v>
      </c>
      <c r="E32" s="29">
        <f>COUNTIF('[12]4-BUS ARRANGEMENT'!$G$294:$H$299,"nka")+COUNTIF('[12]4-BUS ARRANGEMENT'!$G$294:$H$299,"aa")</f>
        <v>0</v>
      </c>
      <c r="F32" s="29">
        <f>COUNTIF('[12]4-BUS ARRANGEMENT'!$K$294:$L$299,"nka")+COUNTIF('[12]4-BUS ARRANGEMENT'!$K$294:$L$299,"aa")</f>
        <v>0</v>
      </c>
      <c r="G32" s="29">
        <f>COUNTIF('[12]4-BUS ARRANGEMENT'!$O$294:$P$299,"nka")+COUNTIF('[12]4-BUS ARRANGEMENT'!$O$294:$P$299,"aa")</f>
        <v>0</v>
      </c>
      <c r="H32" s="30">
        <f>COUNTIF('[12]4-BUS ARRANGEMENT'!$S$294:$T$299,"nka")+COUNTIF('[12]4-BUS ARRANGEMENT'!$S$294:$T$299,"aa")</f>
        <v>0</v>
      </c>
      <c r="I32" s="31">
        <f>COUNTIF('[12]4-BUS ARRANGEMENT'!$M$294:$N$299,"nkb")+COUNTIF('[12]4-BUS ARRANGEMENT'!$M$294:$N$299,"bb")</f>
        <v>0</v>
      </c>
      <c r="J32" s="29">
        <f>COUNTIF('[12]4-BUS ARRANGEMENT'!$Q$294:$R$299,"nkb")+COUNTIF('[12]4-BUS ARRANGEMENT'!$Q$294:$R$299,"bb")</f>
        <v>0</v>
      </c>
      <c r="K32" s="29">
        <f>COUNTIF('[12]4-BUS ARRANGEMENT'!$U$294:$V$299,"nkb")+COUNTIF('[12]4-BUS ARRANGEMENT'!$U$294:$V$299,"bb")</f>
        <v>0</v>
      </c>
      <c r="L32" s="29">
        <f>COUNTIF('[12]4-BUS ARRANGEMENT'!$Y$294:$Z$299,"nkb")+COUNTIF('[12]4-BUS ARRANGEMENT'!$Y$294:$Z$299,"bb")</f>
        <v>0</v>
      </c>
      <c r="M32" s="29">
        <f>COUNTIF('[12]4-BUS ARRANGEMENT'!$AC$294:$AD$299,"nkb")+COUNTIF('[12]4-BUS ARRANGEMENT'!$AC$294:$AD$299,"bb")</f>
        <v>1</v>
      </c>
      <c r="N32" s="30">
        <f>COUNTIF('[12]4-BUS ARRANGEMENT'!$AE$294:$AF$299,"nkb")+COUNTIF('[12]4-BUS ARRANGEMENT'!$AE$294:$AF$299,"bb")</f>
        <v>0</v>
      </c>
    </row>
    <row r="33" spans="1:15" s="61" customFormat="1" ht="21.75" customHeight="1" x14ac:dyDescent="0.2">
      <c r="A33" s="25">
        <f>$A$31</f>
        <v>45444</v>
      </c>
      <c r="B33" s="59" t="s">
        <v>26</v>
      </c>
      <c r="C33" s="60" t="s">
        <v>23</v>
      </c>
      <c r="D33" s="28">
        <f>COUNTIF('[12]4-BUS ARRANGEMENT'!$C$301:$D$305,"nka")+COUNTIF('[12]4-BUS ARRANGEMENT'!$C$301:$D$305,"aa")</f>
        <v>0</v>
      </c>
      <c r="E33" s="29">
        <f>COUNTIF('[12]4-BUS ARRANGEMENT'!$G$301:$H$305,"nka")+COUNTIF('[12]4-BUS ARRANGEMENT'!$G$301:$H$305,"aa")</f>
        <v>0</v>
      </c>
      <c r="F33" s="29">
        <f>COUNTIF('[12]4-BUS ARRANGEMENT'!$K$301:$L$305,"nka")+COUNTIF('[12]4-BUS ARRANGEMENT'!$K$301:$L$305,"aa")</f>
        <v>0</v>
      </c>
      <c r="G33" s="29">
        <f>COUNTIF('[12]4-BUS ARRANGEMENT'!$O$301:$P$305,"nka")+COUNTIF('[12]4-BUS ARRANGEMENT'!$O$301:$P$305,"aa")</f>
        <v>0</v>
      </c>
      <c r="H33" s="30">
        <f>COUNTIF('[12]4-BUS ARRANGEMENT'!$S$301:$T$305,"nka")+COUNTIF('[12]4-BUS ARRANGEMENT'!$S$301:$T$305,"aa")</f>
        <v>0</v>
      </c>
      <c r="I33" s="31">
        <f>COUNTIF('[12]4-BUS ARRANGEMENT'!$M$301:$N$305,"nkb")+COUNTIF('[12]4-BUS ARRANGEMENT'!$M$301:$N$305,"bb")</f>
        <v>0</v>
      </c>
      <c r="J33" s="29">
        <f>COUNTIF('[12]4-BUS ARRANGEMENT'!$Q$301:$R$305,"nkb")+COUNTIF('[12]4-BUS ARRANGEMENT'!$Q$301:$R$305,"bb")</f>
        <v>0</v>
      </c>
      <c r="K33" s="29">
        <f>COUNTIF('[12]4-BUS ARRANGEMENT'!$U$301:$V$305,"nkb")+COUNTIF('[12]4-BUS ARRANGEMENT'!$U$301:$V$305,"bb")</f>
        <v>0</v>
      </c>
      <c r="L33" s="29">
        <f>COUNTIF('[12]4-BUS ARRANGEMENT'!$Y$301:$Z$305,"nkb")+COUNTIF('[12]4-BUS ARRANGEMENT'!$Y$301:$Z$305,"bb")</f>
        <v>0</v>
      </c>
      <c r="M33" s="29">
        <f>COUNTIF('[12]4-BUS ARRANGEMENT'!$AC$301:$AD$305,"nkb")+COUNTIF('[12]4-BUS ARRANGEMENT'!$AC$301:$AD$305,"bb")</f>
        <v>0</v>
      </c>
      <c r="N33" s="30">
        <f>COUNTIF('[12]4-BUS ARRANGEMENT'!$AE$301:$AF$305,"nkb")+COUNTIF('[12]4-BUS ARRANGEMENT'!$AE$301:$AF$305,"bb")</f>
        <v>0</v>
      </c>
    </row>
    <row r="34" spans="1:15" s="61" customFormat="1" ht="21.75" customHeight="1" thickBot="1" x14ac:dyDescent="0.25">
      <c r="A34" s="39">
        <f>$A$31</f>
        <v>45444</v>
      </c>
      <c r="B34" s="62" t="s">
        <v>26</v>
      </c>
      <c r="C34" s="63" t="s">
        <v>21</v>
      </c>
      <c r="D34" s="41">
        <f>COUNTIF('[12]4-BUS ARRANGEMENT'!$C$307:$D$311,"nka")+COUNTIF('[12]4-BUS ARRANGEMENT'!$C$307:$D$311,"aa")</f>
        <v>0</v>
      </c>
      <c r="E34" s="42">
        <f>COUNTIF('[12]4-BUS ARRANGEMENT'!$G$307:$H$311,"nka")+COUNTIF('[12]4-BUS ARRANGEMENT'!$G$307:$H$311,"aa")</f>
        <v>0</v>
      </c>
      <c r="F34" s="42">
        <f>COUNTIF('[12]4-BUS ARRANGEMENT'!$K$307:$L$311,"nka")+COUNTIF('[12]4-BUS ARRANGEMENT'!$K$307:$L$311,"aa")</f>
        <v>0</v>
      </c>
      <c r="G34" s="42">
        <f>COUNTIF('[12]4-BUS ARRANGEMENT'!$O$307:$P$311,"nka")+COUNTIF('[12]4-BUS ARRANGEMENT'!$O$307:$P$311,"aa")</f>
        <v>0</v>
      </c>
      <c r="H34" s="43">
        <f>COUNTIF('[12]4-BUS ARRANGEMENT'!$S$307:$T$311,"nka")+COUNTIF('[12]4-BUS ARRANGEMENT'!$S$307:$T$311,"aa")</f>
        <v>0</v>
      </c>
      <c r="I34" s="44">
        <f>COUNTIF('[12]4-BUS ARRANGEMENT'!$M$307:$N$311,"nkb")+COUNTIF('[12]4-BUS ARRANGEMENT'!$M$307:$N$311,"bb")</f>
        <v>0</v>
      </c>
      <c r="J34" s="42">
        <f>COUNTIF('[12]4-BUS ARRANGEMENT'!$Q$307:$R$311,"nkb")+COUNTIF('[12]4-BUS ARRANGEMENT'!$Q$307:$R$311,"bb")</f>
        <v>0</v>
      </c>
      <c r="K34" s="42">
        <f>COUNTIF('[12]4-BUS ARRANGEMENT'!$U$307:$V$311,"nkb")+COUNTIF('[12]4-BUS ARRANGEMENT'!$U$307:$V$311,"bb")</f>
        <v>0</v>
      </c>
      <c r="L34" s="42">
        <f>COUNTIF('[12]4-BUS ARRANGEMENT'!$Y$307:$Z$311,"nkb")+COUNTIF('[12]4-BUS ARRANGEMENT'!$Y$307:$Z$311,"bb")</f>
        <v>0</v>
      </c>
      <c r="M34" s="42">
        <f>COUNTIF('[12]4-BUS ARRANGEMENT'!$AC$307:$AD$311,"nkb")+COUNTIF('[12]4-BUS ARRANGEMENT'!$AC$307:$AD$311,"bb")</f>
        <v>0</v>
      </c>
      <c r="N34" s="43">
        <f>COUNTIF('[12]4-BUS ARRANGEMENT'!$AE$307:$AF$311,"nkb")+COUNTIF('[12]4-BUS ARRANGEMENT'!$AE$307:$AF$311,"bb")</f>
        <v>0</v>
      </c>
    </row>
    <row r="35" spans="1:15" s="61" customFormat="1" ht="21.75" customHeight="1" x14ac:dyDescent="0.2">
      <c r="A35" s="45">
        <f>$A$11+6</f>
        <v>45445</v>
      </c>
      <c r="B35" s="57" t="s">
        <v>22</v>
      </c>
      <c r="C35" s="58" t="s">
        <v>25</v>
      </c>
      <c r="D35" s="47">
        <f>COUNTIF('[12]4-BUS ARRANGEMENT'!$C$323:$D$329,"nka")+COUNTIF('[12]4-BUS ARRANGEMENT'!$C$323:$D$329,"aa")</f>
        <v>1</v>
      </c>
      <c r="E35" s="48">
        <f>COUNTIF('[12]4-BUS ARRANGEMENT'!$G$323:$H$329,"nka")+COUNTIF('[12]4-BUS ARRANGEMENT'!$G$323:$H$329,"aa")</f>
        <v>0</v>
      </c>
      <c r="F35" s="48">
        <f>COUNTIF('[12]4-BUS ARRANGEMENT'!$K$323:$L$329,"nka")+COUNTIF('[12]4-BUS ARRANGEMENT'!$K$323:$L$329,"aa")</f>
        <v>0</v>
      </c>
      <c r="G35" s="48">
        <f>COUNTIF('[12]4-BUS ARRANGEMENT'!$O$323:$P$329,"nka")+COUNTIF('[12]4-BUS ARRANGEMENT'!$O$323:$P$329,"aa")</f>
        <v>0</v>
      </c>
      <c r="H35" s="49">
        <f>COUNTIF('[12]4-BUS ARRANGEMENT'!$S$323:$T$329,"nka")+COUNTIF('[12]4-BUS ARRANGEMENT'!$S$323:$T$329,"aa")</f>
        <v>0</v>
      </c>
      <c r="I35" s="50">
        <f>COUNTIF('[12]4-BUS ARRANGEMENT'!$M$323:$N$329,"nkb")+COUNTIF('[12]4-BUS ARRANGEMENT'!$M$323:$N$329,"bb")</f>
        <v>0</v>
      </c>
      <c r="J35" s="48">
        <f>COUNTIF('[12]4-BUS ARRANGEMENT'!$Q$323:$R$329,"nkb")+COUNTIF('[12]4-BUS ARRANGEMENT'!$Q$323:$R$329,"bb")</f>
        <v>0</v>
      </c>
      <c r="K35" s="48">
        <f>COUNTIF('[12]4-BUS ARRANGEMENT'!$U$323:$V$329,"nkb")+COUNTIF('[12]4-BUS ARRANGEMENT'!$U$323:$V$329,"bb")</f>
        <v>0</v>
      </c>
      <c r="L35" s="48">
        <f>COUNTIF('[12]4-BUS ARRANGEMENT'!$Y$323:$Z$329,"nkb")+COUNTIF('[12]4-BUS ARRANGEMENT'!$Y$323:$Z$329,"bb")</f>
        <v>0</v>
      </c>
      <c r="M35" s="48">
        <f>COUNTIF('[12]4-BUS ARRANGEMENT'!$AC$323:$AD$329,"nkb")+COUNTIF('[12]4-BUS ARRANGEMENT'!$AC$323:$AD$329,"bb")</f>
        <v>1</v>
      </c>
      <c r="N35" s="49">
        <f>COUNTIF('[12]4-BUS ARRANGEMENT'!$AE$323:$AF$329,"nkb")+COUNTIF('[12]4-BUS ARRANGEMENT'!$AE$323:$AF$329,"bb")</f>
        <v>0</v>
      </c>
    </row>
    <row r="36" spans="1:15" s="61" customFormat="1" ht="21.75" customHeight="1" x14ac:dyDescent="0.2">
      <c r="A36" s="25">
        <f>$A$35</f>
        <v>45445</v>
      </c>
      <c r="B36" s="59" t="s">
        <v>22</v>
      </c>
      <c r="C36" s="60" t="s">
        <v>24</v>
      </c>
      <c r="D36" s="28">
        <f>COUNTIF('[12]4-BUS ARRANGEMENT'!$C$331:$D$336,"nka")+COUNTIF('[12]4-BUS ARRANGEMENT'!$C$331:$D$336,"aa")</f>
        <v>1</v>
      </c>
      <c r="E36" s="29">
        <f>COUNTIF('[12]4-BUS ARRANGEMENT'!$G$331:$H$336,"nka")+COUNTIF('[12]4-BUS ARRANGEMENT'!$G$331:$H$336,"aa")</f>
        <v>0</v>
      </c>
      <c r="F36" s="29">
        <f>COUNTIF('[12]4-BUS ARRANGEMENT'!$K$331:$L$336,"nka")+COUNTIF('[12]4-BUS ARRANGEMENT'!$K$331:$L$336,"aa")</f>
        <v>0</v>
      </c>
      <c r="G36" s="29">
        <f>COUNTIF('[12]4-BUS ARRANGEMENT'!$O$331:$P$336,"nka")+COUNTIF('[12]4-BUS ARRANGEMENT'!$O$331:$P$336,"aa")</f>
        <v>0</v>
      </c>
      <c r="H36" s="30">
        <f>COUNTIF('[12]4-BUS ARRANGEMENT'!$S$331:$T$336,"nka")+COUNTIF('[12]4-BUS ARRANGEMENT'!$S$331:$T$336,"aa")</f>
        <v>0</v>
      </c>
      <c r="I36" s="31">
        <f>COUNTIF('[12]4-BUS ARRANGEMENT'!$M$331:$N$336,"nkb")+COUNTIF('[12]4-BUS ARRANGEMENT'!$M$331:$N$336,"bb")</f>
        <v>0</v>
      </c>
      <c r="J36" s="29">
        <f>COUNTIF('[12]4-BUS ARRANGEMENT'!$Q$331:$R$336,"nkb")+COUNTIF('[12]4-BUS ARRANGEMENT'!$Q$331:$R$336,"bb")</f>
        <v>0</v>
      </c>
      <c r="K36" s="29">
        <f>COUNTIF('[12]4-BUS ARRANGEMENT'!$U$331:$V$336,"nkb")+COUNTIF('[12]4-BUS ARRANGEMENT'!$U$331:$V$336,"bb")</f>
        <v>0</v>
      </c>
      <c r="L36" s="29">
        <f>COUNTIF('[12]4-BUS ARRANGEMENT'!$Y$331:$Z$336,"nkb")+COUNTIF('[12]4-BUS ARRANGEMENT'!$Y$331:$Z$336,"bb")</f>
        <v>0</v>
      </c>
      <c r="M36" s="29">
        <f>COUNTIF('[12]4-BUS ARRANGEMENT'!$AC$331:$AD$336,"nkb")+COUNTIF('[12]4-BUS ARRANGEMENT'!$AC$331:$AD$336,"bb")</f>
        <v>1</v>
      </c>
      <c r="N36" s="30">
        <f>COUNTIF('[12]4-BUS ARRANGEMENT'!$AE$331:$AF$336,"nkb")+COUNTIF('[12]4-BUS ARRANGEMENT'!$AE$331:$AF$336,"bb")</f>
        <v>0</v>
      </c>
    </row>
    <row r="37" spans="1:15" s="61" customFormat="1" ht="21.75" customHeight="1" x14ac:dyDescent="0.2">
      <c r="A37" s="25">
        <f>$A$35</f>
        <v>45445</v>
      </c>
      <c r="B37" s="59" t="s">
        <v>22</v>
      </c>
      <c r="C37" s="60" t="s">
        <v>23</v>
      </c>
      <c r="D37" s="28">
        <f>COUNTIF('[12]4-BUS ARRANGEMENT'!$C$338:$D$342,"nka")+COUNTIF('[12]4-BUS ARRANGEMENT'!$C$338:$D$342,"aa")</f>
        <v>0</v>
      </c>
      <c r="E37" s="29">
        <f>COUNTIF('[12]4-BUS ARRANGEMENT'!$G$338:$H$342,"nka")+COUNTIF('[12]4-BUS ARRANGEMENT'!$G$338:$H$342,"aa")</f>
        <v>0</v>
      </c>
      <c r="F37" s="29">
        <f>COUNTIF('[12]4-BUS ARRANGEMENT'!$K$338:$L$342,"nka")+COUNTIF('[12]4-BUS ARRANGEMENT'!$K$338:$L$342,"aa")</f>
        <v>0</v>
      </c>
      <c r="G37" s="29">
        <f>COUNTIF('[12]4-BUS ARRANGEMENT'!$O$338:$P$342,"nka")+COUNTIF('[12]4-BUS ARRANGEMENT'!$O$338:$P$342,"aa")</f>
        <v>0</v>
      </c>
      <c r="H37" s="30">
        <f>COUNTIF('[12]4-BUS ARRANGEMENT'!$S$338:$T$342,"nka")+COUNTIF('[12]4-BUS ARRANGEMENT'!$S$338:$T$342,"aa")</f>
        <v>0</v>
      </c>
      <c r="I37" s="31">
        <f>COUNTIF('[12]4-BUS ARRANGEMENT'!$M$338:$N$342,"nkb")+COUNTIF('[12]4-BUS ARRANGEMENT'!$M$338:$N$342,"bb")</f>
        <v>0</v>
      </c>
      <c r="J37" s="29">
        <f>COUNTIF('[12]4-BUS ARRANGEMENT'!$Q$338:$R$342,"nkb")+COUNTIF('[12]4-BUS ARRANGEMENT'!$Q$338:$R$342,"bb")</f>
        <v>0</v>
      </c>
      <c r="K37" s="29">
        <f>COUNTIF('[12]4-BUS ARRANGEMENT'!$U$338:$V$342,"nkb")+COUNTIF('[12]4-BUS ARRANGEMENT'!$U$338:$V$342,"bb")</f>
        <v>0</v>
      </c>
      <c r="L37" s="29">
        <f>COUNTIF('[12]4-BUS ARRANGEMENT'!$Y$338:$Z$342,"nkb")+COUNTIF('[12]4-BUS ARRANGEMENT'!$Y$338:$Z$342,"bb")</f>
        <v>0</v>
      </c>
      <c r="M37" s="29">
        <f>COUNTIF('[12]4-BUS ARRANGEMENT'!$AC$338:$AD$342,"nkb")+COUNTIF('[12]4-BUS ARRANGEMENT'!$AC$338:$AD$342,"bb")</f>
        <v>0</v>
      </c>
      <c r="N37" s="30">
        <f>COUNTIF('[12]4-BUS ARRANGEMENT'!$AE$338:$AF$342,"nkb")+COUNTIF('[12]4-BUS ARRANGEMENT'!$AE$338:$AF$342,"bb")</f>
        <v>0</v>
      </c>
    </row>
    <row r="38" spans="1:15" s="61" customFormat="1" ht="21.75" customHeight="1" thickBot="1" x14ac:dyDescent="0.25">
      <c r="A38" s="39">
        <f>$A$35</f>
        <v>45445</v>
      </c>
      <c r="B38" s="64" t="s">
        <v>22</v>
      </c>
      <c r="C38" s="56" t="s">
        <v>21</v>
      </c>
      <c r="D38" s="41">
        <f>COUNTIF('[12]4-BUS ARRANGEMENT'!$C$344:$D$348,"nka")+COUNTIF('[12]4-BUS ARRANGEMENT'!$C$344:$D$348,"aa")</f>
        <v>0</v>
      </c>
      <c r="E38" s="42">
        <f>COUNTIF('[12]4-BUS ARRANGEMENT'!$G$344:$H$348,"nka")+COUNTIF('[12]4-BUS ARRANGEMENT'!$G$344:$H$348,"aa")</f>
        <v>0</v>
      </c>
      <c r="F38" s="42">
        <f>COUNTIF('[12]4-BUS ARRANGEMENT'!$K$344:$L$348,"nka")+COUNTIF('[12]4-BUS ARRANGEMENT'!$K$344:$L$348,"aa")</f>
        <v>0</v>
      </c>
      <c r="G38" s="42">
        <f>COUNTIF('[12]4-BUS ARRANGEMENT'!$O$344:$P$348,"nka")+COUNTIF('[12]4-BUS ARRANGEMENT'!$O$344:$P$348,"aa")</f>
        <v>0</v>
      </c>
      <c r="H38" s="43">
        <f>COUNTIF('[12]4-BUS ARRANGEMENT'!$S$344:$T$348,"nka")+COUNTIF('[12]4-BUS ARRANGEMENT'!$S$344:$T$348,"aa")</f>
        <v>0</v>
      </c>
      <c r="I38" s="44">
        <f>COUNTIF('[12]4-BUS ARRANGEMENT'!$M$344:$N$348,"nkb")+COUNTIF('[12]4-BUS ARRANGEMENT'!$M$344:$N$348,"bb")</f>
        <v>0</v>
      </c>
      <c r="J38" s="42">
        <f>COUNTIF('[12]4-BUS ARRANGEMENT'!$Q$344:$R$348,"nkb")+COUNTIF('[12]4-BUS ARRANGEMENT'!$Q$344:$R$348,"bb")</f>
        <v>0</v>
      </c>
      <c r="K38" s="42">
        <f>COUNTIF('[12]4-BUS ARRANGEMENT'!$U$344:$V$348,"nkb")+COUNTIF('[12]4-BUS ARRANGEMENT'!$U$344:$V$348,"bb")</f>
        <v>0</v>
      </c>
      <c r="L38" s="42">
        <f>COUNTIF('[12]4-BUS ARRANGEMENT'!$Y$344:$Z$348,"nkb")+COUNTIF('[12]4-BUS ARRANGEMENT'!$Y$344:$Z$348,"bb")</f>
        <v>0</v>
      </c>
      <c r="M38" s="42">
        <f>COUNTIF('[12]4-BUS ARRANGEMENT'!$AC$344:$AD$348,"nkb")+COUNTIF('[12]4-BUS ARRANGEMENT'!$AC$344:$AD$348,"bb")</f>
        <v>0</v>
      </c>
      <c r="N38" s="43">
        <f>COUNTIF('[12]4-BUS ARRANGEMENT'!$AE$344:$AF$348,"nkb")+COUNTIF('[12]4-BUS ARRANGEMENT'!$AE$344:$AF$348,"bb")</f>
        <v>0</v>
      </c>
    </row>
    <row r="39" spans="1:15" s="5" customFormat="1" x14ac:dyDescent="0.2">
      <c r="B39" s="7"/>
      <c r="C39" s="7"/>
      <c r="I39" s="7"/>
      <c r="J39" s="7"/>
      <c r="K39" s="7"/>
      <c r="L39" s="7"/>
      <c r="M39" s="7"/>
      <c r="N39" s="7"/>
      <c r="O39" s="6"/>
    </row>
  </sheetData>
  <sheetProtection formatCells="0"/>
  <mergeCells count="9">
    <mergeCell ref="A5:N5"/>
    <mergeCell ref="A6:N6"/>
    <mergeCell ref="E7:G7"/>
    <mergeCell ref="A9:A10"/>
    <mergeCell ref="B9:B10"/>
    <mergeCell ref="C9:C10"/>
    <mergeCell ref="D9:H9"/>
    <mergeCell ref="I9:N9"/>
    <mergeCell ref="H7:J7"/>
  </mergeCells>
  <conditionalFormatting sqref="D11:N38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DEA8D-FB4A-47E5-A389-8A6D88A73DAA}">
  <dimension ref="A2:N15"/>
  <sheetViews>
    <sheetView zoomScale="150" zoomScaleNormal="150" workbookViewId="0">
      <selection activeCell="A6" sqref="A6"/>
    </sheetView>
  </sheetViews>
  <sheetFormatPr baseColWidth="10" defaultColWidth="9.1640625" defaultRowHeight="16" x14ac:dyDescent="0.2"/>
  <cols>
    <col min="1" max="1" width="45.33203125" style="65" bestFit="1" customWidth="1"/>
    <col min="2" max="6" width="10.5" style="65" customWidth="1"/>
    <col min="7" max="7" width="7.5" style="65" bestFit="1" customWidth="1"/>
    <col min="8" max="8" width="45.33203125" style="65" bestFit="1" customWidth="1"/>
    <col min="9" max="14" width="11" style="65" customWidth="1"/>
    <col min="15" max="16384" width="9.1640625" style="65"/>
  </cols>
  <sheetData>
    <row r="2" spans="1:14" x14ac:dyDescent="0.2">
      <c r="A2" s="128" t="s">
        <v>9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</row>
    <row r="3" spans="1:14" s="1" customFormat="1" ht="17" thickBot="1" x14ac:dyDescent="0.25">
      <c r="B3" s="2"/>
      <c r="D3" s="3"/>
      <c r="E3" s="3"/>
      <c r="F3" s="3"/>
      <c r="I3" s="4"/>
    </row>
    <row r="4" spans="1:14" s="1" customFormat="1" ht="23.25" customHeight="1" thickBot="1" x14ac:dyDescent="0.25">
      <c r="A4" s="66" t="s">
        <v>44</v>
      </c>
      <c r="B4" s="67" t="s">
        <v>46</v>
      </c>
      <c r="C4" s="67" t="s">
        <v>47</v>
      </c>
      <c r="D4" s="67" t="s">
        <v>48</v>
      </c>
      <c r="E4" s="67" t="s">
        <v>49</v>
      </c>
      <c r="F4" s="67" t="s">
        <v>50</v>
      </c>
      <c r="H4" s="68" t="s">
        <v>45</v>
      </c>
      <c r="I4" s="69" t="s">
        <v>46</v>
      </c>
      <c r="J4" s="69" t="s">
        <v>47</v>
      </c>
      <c r="K4" s="69" t="s">
        <v>48</v>
      </c>
      <c r="L4" s="69" t="s">
        <v>49</v>
      </c>
      <c r="M4" s="69" t="s">
        <v>50</v>
      </c>
      <c r="N4" s="69" t="s">
        <v>51</v>
      </c>
    </row>
    <row r="5" spans="1:14" ht="22.5" customHeight="1" thickTop="1" thickBot="1" x14ac:dyDescent="0.25">
      <c r="A5" s="70" t="s">
        <v>52</v>
      </c>
      <c r="B5" s="71">
        <v>0.29166666666666669</v>
      </c>
      <c r="C5" s="71">
        <v>0.39583333333333331</v>
      </c>
      <c r="D5" s="71">
        <v>0.43402777777777773</v>
      </c>
      <c r="E5" s="71">
        <v>0.4861111111111111</v>
      </c>
      <c r="F5" s="71">
        <v>0.5625</v>
      </c>
      <c r="H5" s="72" t="s">
        <v>0</v>
      </c>
      <c r="I5" s="73">
        <v>0.47916666666666669</v>
      </c>
      <c r="J5" s="74">
        <v>0.52083333333333337</v>
      </c>
      <c r="K5" s="73">
        <v>0.5625</v>
      </c>
      <c r="L5" s="73">
        <v>0.63541666666666663</v>
      </c>
      <c r="M5" s="73">
        <v>0.73263888888888884</v>
      </c>
      <c r="N5" s="74">
        <v>0.76041666666666663</v>
      </c>
    </row>
    <row r="6" spans="1:14" ht="22.5" customHeight="1" thickTop="1" thickBot="1" x14ac:dyDescent="0.25">
      <c r="A6" s="75" t="s">
        <v>8</v>
      </c>
      <c r="B6" s="76">
        <v>0.30208333333333331</v>
      </c>
      <c r="C6" s="76">
        <v>0.40625</v>
      </c>
      <c r="D6" s="76">
        <v>0.44444444444444442</v>
      </c>
      <c r="E6" s="76">
        <v>0.49652777777777773</v>
      </c>
      <c r="F6" s="76">
        <v>0.57291666666666663</v>
      </c>
      <c r="H6" s="77" t="s">
        <v>8</v>
      </c>
      <c r="I6" s="78">
        <v>0.51388888888888895</v>
      </c>
      <c r="J6" s="79">
        <v>0.55555555555555558</v>
      </c>
      <c r="K6" s="78">
        <v>0.59722222222222221</v>
      </c>
      <c r="L6" s="78">
        <v>0.67013888888888884</v>
      </c>
      <c r="M6" s="78">
        <v>0.76736111111111116</v>
      </c>
      <c r="N6" s="79">
        <v>0.79513888888888884</v>
      </c>
    </row>
    <row r="7" spans="1:14" ht="22.5" customHeight="1" thickBot="1" x14ac:dyDescent="0.25">
      <c r="A7" s="80" t="s">
        <v>0</v>
      </c>
      <c r="B7" s="81">
        <v>0.33680555555555558</v>
      </c>
      <c r="C7" s="81">
        <v>0.44097222222222227</v>
      </c>
      <c r="D7" s="81">
        <v>0.47916666666666669</v>
      </c>
      <c r="E7" s="81">
        <v>0.53125</v>
      </c>
      <c r="F7" s="81">
        <v>0.60763888888888895</v>
      </c>
      <c r="H7" s="82" t="s">
        <v>52</v>
      </c>
      <c r="I7" s="83">
        <v>0.52430555555555558</v>
      </c>
      <c r="J7" s="84">
        <v>0.56597222222222221</v>
      </c>
      <c r="K7" s="83">
        <v>0.60763888888888895</v>
      </c>
      <c r="L7" s="83">
        <v>0.68055555555555547</v>
      </c>
      <c r="M7" s="83">
        <v>0.77777777777777779</v>
      </c>
      <c r="N7" s="84">
        <v>0.80555555555555547</v>
      </c>
    </row>
    <row r="15" spans="1:14" x14ac:dyDescent="0.2">
      <c r="A15" s="65" t="s">
        <v>53</v>
      </c>
    </row>
  </sheetData>
  <mergeCells count="1">
    <mergeCell ref="A2:N2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BDC90-8DE0-4CC8-83B1-00DA070D6E64}">
  <dimension ref="A2:N9"/>
  <sheetViews>
    <sheetView workbookViewId="0">
      <selection activeCell="E24" sqref="E24"/>
    </sheetView>
  </sheetViews>
  <sheetFormatPr baseColWidth="10" defaultColWidth="8.6640625" defaultRowHeight="16" x14ac:dyDescent="0.2"/>
  <cols>
    <col min="1" max="1" width="40.6640625" style="65" customWidth="1"/>
    <col min="2" max="6" width="11.33203125" style="65" customWidth="1"/>
    <col min="7" max="7" width="8.6640625" style="65"/>
    <col min="8" max="8" width="50.83203125" style="65" bestFit="1" customWidth="1"/>
    <col min="9" max="14" width="11.33203125" style="65" customWidth="1"/>
    <col min="15" max="16384" width="8.6640625" style="65"/>
  </cols>
  <sheetData>
    <row r="2" spans="1:14" x14ac:dyDescent="0.2">
      <c r="A2" s="128" t="s">
        <v>15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</row>
    <row r="3" spans="1:14" s="1" customFormat="1" ht="17" thickBot="1" x14ac:dyDescent="0.25">
      <c r="B3" s="2"/>
      <c r="D3" s="3"/>
      <c r="E3" s="3"/>
      <c r="F3" s="3"/>
      <c r="G3" s="4"/>
    </row>
    <row r="4" spans="1:14" s="1" customFormat="1" ht="23.25" customHeight="1" thickBot="1" x14ac:dyDescent="0.25">
      <c r="A4" s="66" t="s">
        <v>44</v>
      </c>
      <c r="B4" s="67" t="s">
        <v>46</v>
      </c>
      <c r="C4" s="67" t="s">
        <v>47</v>
      </c>
      <c r="D4" s="67" t="s">
        <v>48</v>
      </c>
      <c r="E4" s="67" t="s">
        <v>49</v>
      </c>
      <c r="F4" s="67" t="s">
        <v>50</v>
      </c>
      <c r="H4" s="68" t="s">
        <v>45</v>
      </c>
      <c r="I4" s="69" t="s">
        <v>46</v>
      </c>
      <c r="J4" s="69" t="s">
        <v>47</v>
      </c>
      <c r="K4" s="69" t="s">
        <v>48</v>
      </c>
      <c r="L4" s="69" t="s">
        <v>49</v>
      </c>
      <c r="M4" s="69" t="s">
        <v>50</v>
      </c>
      <c r="N4" s="69" t="s">
        <v>51</v>
      </c>
    </row>
    <row r="5" spans="1:14" ht="21" customHeight="1" thickTop="1" thickBot="1" x14ac:dyDescent="0.25">
      <c r="A5" s="85" t="s">
        <v>54</v>
      </c>
      <c r="B5" s="86">
        <v>0.3125</v>
      </c>
      <c r="C5" s="86">
        <v>0.39583333333333331</v>
      </c>
      <c r="D5" s="86">
        <v>0.4375</v>
      </c>
      <c r="E5" s="86">
        <v>0.47916666666666669</v>
      </c>
      <c r="F5" s="86">
        <v>0.5625</v>
      </c>
      <c r="H5" s="72" t="s">
        <v>0</v>
      </c>
      <c r="I5" s="73">
        <v>0.47916666666666669</v>
      </c>
      <c r="J5" s="74">
        <v>0.52083333333333337</v>
      </c>
      <c r="K5" s="73">
        <v>0.5625</v>
      </c>
      <c r="L5" s="73">
        <v>0.63541666666666663</v>
      </c>
      <c r="M5" s="73">
        <v>0.73263888888888884</v>
      </c>
      <c r="N5" s="74">
        <v>0.76041666666666663</v>
      </c>
    </row>
    <row r="6" spans="1:14" ht="21" customHeight="1" thickTop="1" thickBot="1" x14ac:dyDescent="0.25">
      <c r="A6" s="87" t="s">
        <v>10</v>
      </c>
      <c r="B6" s="88">
        <v>0.31944444444444448</v>
      </c>
      <c r="C6" s="88">
        <v>0.40277777777777773</v>
      </c>
      <c r="D6" s="88">
        <v>0.44444444444444442</v>
      </c>
      <c r="E6" s="88">
        <v>0.4861111111111111</v>
      </c>
      <c r="F6" s="88">
        <v>0.56944444444444442</v>
      </c>
      <c r="H6" s="89" t="s">
        <v>12</v>
      </c>
      <c r="I6" s="90">
        <v>0.49305555555555558</v>
      </c>
      <c r="J6" s="91">
        <v>0.53472222222222221</v>
      </c>
      <c r="K6" s="90">
        <v>0.57638888888888895</v>
      </c>
      <c r="L6" s="90">
        <v>0.64930555555555558</v>
      </c>
      <c r="M6" s="90">
        <v>0.74652777777777779</v>
      </c>
      <c r="N6" s="91">
        <v>0.77430555555555547</v>
      </c>
    </row>
    <row r="7" spans="1:14" ht="21" customHeight="1" thickBot="1" x14ac:dyDescent="0.25">
      <c r="A7" s="80" t="s">
        <v>55</v>
      </c>
      <c r="B7" s="81">
        <v>0.3263888888888889</v>
      </c>
      <c r="C7" s="81">
        <v>0.40972222222222227</v>
      </c>
      <c r="D7" s="81">
        <v>0.4513888888888889</v>
      </c>
      <c r="E7" s="81">
        <v>0.49305555555555558</v>
      </c>
      <c r="F7" s="81">
        <v>0.57638888888888895</v>
      </c>
      <c r="H7" s="92" t="s">
        <v>13</v>
      </c>
      <c r="I7" s="93">
        <v>0.5</v>
      </c>
      <c r="J7" s="94">
        <v>0.54166666666666663</v>
      </c>
      <c r="K7" s="93">
        <v>0.58333333333333337</v>
      </c>
      <c r="L7" s="93">
        <v>0.65625</v>
      </c>
      <c r="M7" s="93">
        <v>0.75347222222222221</v>
      </c>
      <c r="N7" s="94">
        <v>0.78125</v>
      </c>
    </row>
    <row r="8" spans="1:14" ht="21" customHeight="1" thickBot="1" x14ac:dyDescent="0.25">
      <c r="A8" s="80" t="s">
        <v>11</v>
      </c>
      <c r="B8" s="81">
        <v>0.33333333333333331</v>
      </c>
      <c r="C8" s="81">
        <v>0.41666666666666669</v>
      </c>
      <c r="D8" s="81">
        <v>0.45833333333333331</v>
      </c>
      <c r="E8" s="81">
        <v>0.5</v>
      </c>
      <c r="F8" s="81">
        <v>0.58333333333333337</v>
      </c>
      <c r="H8" s="92" t="s">
        <v>14</v>
      </c>
      <c r="I8" s="93">
        <v>0.50694444444444442</v>
      </c>
      <c r="J8" s="94">
        <v>0.54861111111111105</v>
      </c>
      <c r="K8" s="93">
        <v>0.59027777777777779</v>
      </c>
      <c r="L8" s="93">
        <v>0.66319444444444442</v>
      </c>
      <c r="M8" s="93">
        <v>0.76041666666666663</v>
      </c>
      <c r="N8" s="94">
        <v>0.78819444444444453</v>
      </c>
    </row>
    <row r="9" spans="1:14" ht="21" customHeight="1" thickBot="1" x14ac:dyDescent="0.25">
      <c r="A9" s="80" t="s">
        <v>0</v>
      </c>
      <c r="B9" s="81">
        <v>0.34722222222222227</v>
      </c>
      <c r="C9" s="81">
        <v>0.43055555555555558</v>
      </c>
      <c r="D9" s="81">
        <v>0.47222222222222227</v>
      </c>
      <c r="E9" s="81">
        <v>0.51388888888888895</v>
      </c>
      <c r="F9" s="81">
        <v>0.59722222222222221</v>
      </c>
      <c r="H9" s="92" t="s">
        <v>54</v>
      </c>
      <c r="I9" s="93">
        <v>0.51388888888888895</v>
      </c>
      <c r="J9" s="94">
        <v>0.55555555555555558</v>
      </c>
      <c r="K9" s="93">
        <v>0.59722222222222221</v>
      </c>
      <c r="L9" s="93">
        <v>0.67013888888888884</v>
      </c>
      <c r="M9" s="93">
        <v>0.76736111111111116</v>
      </c>
      <c r="N9" s="94">
        <v>0.79513888888888884</v>
      </c>
    </row>
  </sheetData>
  <mergeCells count="1">
    <mergeCell ref="A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5317C-7BAB-F344-86EC-C62EB702909A}">
  <dimension ref="A2:N16"/>
  <sheetViews>
    <sheetView tabSelected="1" zoomScale="150" zoomScaleNormal="150" workbookViewId="0">
      <selection activeCell="H13" sqref="H13:N15"/>
    </sheetView>
  </sheetViews>
  <sheetFormatPr baseColWidth="10" defaultColWidth="9.1640625" defaultRowHeight="16" x14ac:dyDescent="0.2"/>
  <cols>
    <col min="1" max="1" width="39.5" style="1" customWidth="1"/>
    <col min="2" max="3" width="10.6640625" style="95" customWidth="1"/>
    <col min="4" max="4" width="10.6640625" style="96" customWidth="1"/>
    <col min="5" max="6" width="10.6640625" style="3" customWidth="1"/>
    <col min="7" max="7" width="13.1640625" style="1" customWidth="1"/>
    <col min="8" max="8" width="35.5" style="1" bestFit="1" customWidth="1"/>
    <col min="9" max="9" width="10.6640625" style="4" customWidth="1"/>
    <col min="10" max="14" width="10.6640625" style="2" customWidth="1"/>
    <col min="15" max="15" width="24.5" style="1" customWidth="1"/>
    <col min="16" max="16384" width="9.1640625" style="1"/>
  </cols>
  <sheetData>
    <row r="2" spans="1:14" ht="14.5" customHeight="1" x14ac:dyDescent="0.2">
      <c r="A2" s="128" t="s">
        <v>62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</row>
    <row r="3" spans="1:14" ht="17" thickBot="1" x14ac:dyDescent="0.25"/>
    <row r="4" spans="1:14" ht="23.25" customHeight="1" thickBot="1" x14ac:dyDescent="0.25">
      <c r="A4" s="66" t="s">
        <v>44</v>
      </c>
      <c r="B4" s="67" t="s">
        <v>46</v>
      </c>
      <c r="C4" s="67" t="s">
        <v>47</v>
      </c>
      <c r="D4" s="67" t="s">
        <v>48</v>
      </c>
      <c r="E4" s="67" t="s">
        <v>49</v>
      </c>
      <c r="F4" s="67" t="s">
        <v>50</v>
      </c>
      <c r="H4" s="68" t="s">
        <v>45</v>
      </c>
      <c r="I4" s="69" t="s">
        <v>46</v>
      </c>
      <c r="J4" s="69" t="s">
        <v>47</v>
      </c>
      <c r="K4" s="69" t="s">
        <v>48</v>
      </c>
      <c r="L4" s="69" t="s">
        <v>49</v>
      </c>
      <c r="M4" s="69" t="s">
        <v>50</v>
      </c>
      <c r="N4" s="69" t="s">
        <v>51</v>
      </c>
    </row>
    <row r="5" spans="1:14" ht="21.75" customHeight="1" thickTop="1" thickBot="1" x14ac:dyDescent="0.25">
      <c r="A5" s="129"/>
      <c r="B5" s="86"/>
      <c r="C5" s="86"/>
      <c r="D5" s="86"/>
      <c r="E5" s="86"/>
      <c r="F5" s="86"/>
      <c r="G5" s="97"/>
      <c r="H5" s="72" t="s">
        <v>0</v>
      </c>
      <c r="I5" s="73">
        <v>0.47916666666666669</v>
      </c>
      <c r="J5" s="73">
        <v>0.52083333333333337</v>
      </c>
      <c r="K5" s="73">
        <v>0.5625</v>
      </c>
      <c r="L5" s="73">
        <v>0.63541666666666663</v>
      </c>
      <c r="M5" s="73">
        <v>0.73263888888888884</v>
      </c>
      <c r="N5" s="73">
        <v>0.76041666666666663</v>
      </c>
    </row>
    <row r="6" spans="1:14" ht="21.75" customHeight="1" thickTop="1" thickBot="1" x14ac:dyDescent="0.25">
      <c r="A6" s="130"/>
      <c r="B6" s="88"/>
      <c r="C6" s="88"/>
      <c r="D6" s="88"/>
      <c r="E6" s="88"/>
      <c r="F6" s="88"/>
      <c r="G6" s="98"/>
      <c r="H6" s="99" t="s">
        <v>1</v>
      </c>
      <c r="I6" s="100">
        <v>0.48125000000000001</v>
      </c>
      <c r="J6" s="100">
        <v>0.5229166666666667</v>
      </c>
      <c r="K6" s="100">
        <v>0.56458333333333333</v>
      </c>
      <c r="L6" s="100">
        <v>0.63750000000000007</v>
      </c>
      <c r="M6" s="100">
        <v>0.73472222222222217</v>
      </c>
      <c r="N6" s="100">
        <v>0.76250000000000007</v>
      </c>
    </row>
    <row r="7" spans="1:14" ht="21.75" customHeight="1" thickBot="1" x14ac:dyDescent="0.25">
      <c r="A7" s="131"/>
      <c r="B7" s="81"/>
      <c r="C7" s="81"/>
      <c r="D7" s="81"/>
      <c r="E7" s="81"/>
      <c r="F7" s="81"/>
      <c r="G7" s="101"/>
      <c r="H7" s="102" t="s">
        <v>58</v>
      </c>
      <c r="I7" s="103">
        <v>0.48125000000000001</v>
      </c>
      <c r="J7" s="103">
        <v>0.5229166666666667</v>
      </c>
      <c r="K7" s="103">
        <v>0.56458333333333333</v>
      </c>
      <c r="L7" s="103">
        <v>0.63750000000000007</v>
      </c>
      <c r="M7" s="103">
        <v>0.73472222222222217</v>
      </c>
      <c r="N7" s="103">
        <v>0.76250000000000007</v>
      </c>
    </row>
    <row r="8" spans="1:14" ht="21.75" customHeight="1" thickBot="1" x14ac:dyDescent="0.25">
      <c r="A8" s="131"/>
      <c r="B8" s="81"/>
      <c r="C8" s="81"/>
      <c r="D8" s="81"/>
      <c r="E8" s="81"/>
      <c r="F8" s="81"/>
      <c r="G8" s="101"/>
      <c r="H8" s="92" t="s">
        <v>56</v>
      </c>
      <c r="I8" s="93">
        <v>0.48333333333333334</v>
      </c>
      <c r="J8" s="93">
        <v>0.52500000000000002</v>
      </c>
      <c r="K8" s="93">
        <v>0.56666666666666665</v>
      </c>
      <c r="L8" s="93">
        <v>0.63958333333333328</v>
      </c>
      <c r="M8" s="93">
        <v>0.7368055555555556</v>
      </c>
      <c r="N8" s="93">
        <v>0.76458333333333339</v>
      </c>
    </row>
    <row r="9" spans="1:14" ht="21.75" customHeight="1" thickBot="1" x14ac:dyDescent="0.25">
      <c r="A9" s="131"/>
      <c r="B9" s="81"/>
      <c r="C9" s="81"/>
      <c r="D9" s="81"/>
      <c r="E9" s="81"/>
      <c r="F9" s="81"/>
      <c r="G9" s="101"/>
      <c r="H9" s="92" t="s">
        <v>5</v>
      </c>
      <c r="I9" s="93">
        <v>0.48333333333333334</v>
      </c>
      <c r="J9" s="93">
        <v>0.52500000000000002</v>
      </c>
      <c r="K9" s="93">
        <v>0.56666666666666665</v>
      </c>
      <c r="L9" s="93">
        <v>0.63958333333333328</v>
      </c>
      <c r="M9" s="93">
        <v>0.7368055555555556</v>
      </c>
      <c r="N9" s="93">
        <v>0.76458333333333339</v>
      </c>
    </row>
    <row r="10" spans="1:14" ht="21.75" customHeight="1" thickBot="1" x14ac:dyDescent="0.25">
      <c r="A10" s="80" t="s">
        <v>1</v>
      </c>
      <c r="B10" s="81">
        <v>0.3527777777777778</v>
      </c>
      <c r="C10" s="81">
        <v>0.43611111111111112</v>
      </c>
      <c r="D10" s="81">
        <v>0.4777777777777778</v>
      </c>
      <c r="E10" s="81">
        <v>0.52986111111111112</v>
      </c>
      <c r="F10" s="81">
        <v>0.59583333333333333</v>
      </c>
      <c r="G10" s="101"/>
      <c r="H10" s="92" t="s">
        <v>61</v>
      </c>
      <c r="I10" s="93">
        <v>0.48749999999999999</v>
      </c>
      <c r="J10" s="93">
        <v>0.52916666666666667</v>
      </c>
      <c r="K10" s="93">
        <v>0.5708333333333333</v>
      </c>
      <c r="L10" s="93">
        <v>0.64374999999999993</v>
      </c>
      <c r="M10" s="93">
        <v>0.74097222222222225</v>
      </c>
      <c r="N10" s="93">
        <v>0.76874999999999993</v>
      </c>
    </row>
    <row r="11" spans="1:14" ht="21.75" customHeight="1" thickBot="1" x14ac:dyDescent="0.25">
      <c r="A11" s="80" t="s">
        <v>58</v>
      </c>
      <c r="B11" s="81">
        <v>0.3527777777777778</v>
      </c>
      <c r="C11" s="81">
        <v>0.43611111111111112</v>
      </c>
      <c r="D11" s="81">
        <v>0.4777777777777778</v>
      </c>
      <c r="E11" s="81">
        <v>0.52986111111111112</v>
      </c>
      <c r="F11" s="81">
        <v>0.59583333333333333</v>
      </c>
      <c r="G11" s="101"/>
      <c r="H11" s="92" t="s">
        <v>59</v>
      </c>
      <c r="I11" s="93">
        <v>0.48749999999999999</v>
      </c>
      <c r="J11" s="93">
        <v>0.52916666666666667</v>
      </c>
      <c r="K11" s="93">
        <v>0.5708333333333333</v>
      </c>
      <c r="L11" s="93">
        <v>0.64374999999999993</v>
      </c>
      <c r="M11" s="93">
        <v>0.74097222222222225</v>
      </c>
      <c r="N11" s="93">
        <v>0.76874999999999993</v>
      </c>
    </row>
    <row r="12" spans="1:14" ht="21.75" customHeight="1" thickBot="1" x14ac:dyDescent="0.25">
      <c r="A12" s="80" t="s">
        <v>56</v>
      </c>
      <c r="B12" s="81">
        <v>0.35486111111111113</v>
      </c>
      <c r="C12" s="81">
        <v>0.4381944444444445</v>
      </c>
      <c r="D12" s="81">
        <v>0.47986111111111113</v>
      </c>
      <c r="E12" s="81">
        <v>0.53194444444444444</v>
      </c>
      <c r="F12" s="81">
        <v>0.59791666666666665</v>
      </c>
      <c r="G12" s="101"/>
      <c r="H12" s="92" t="s">
        <v>60</v>
      </c>
      <c r="I12" s="93">
        <v>0.48958333333333331</v>
      </c>
      <c r="J12" s="93">
        <v>0.53125</v>
      </c>
      <c r="K12" s="93">
        <v>0.57291666666666663</v>
      </c>
      <c r="L12" s="93">
        <v>0.64583333333333337</v>
      </c>
      <c r="M12" s="93">
        <v>0.74305555555555547</v>
      </c>
      <c r="N12" s="93">
        <v>0.77083333333333337</v>
      </c>
    </row>
    <row r="13" spans="1:14" ht="21.75" customHeight="1" thickBot="1" x14ac:dyDescent="0.25">
      <c r="A13" s="80" t="s">
        <v>5</v>
      </c>
      <c r="B13" s="81">
        <v>0.35486111111111113</v>
      </c>
      <c r="C13" s="81">
        <v>0.4381944444444445</v>
      </c>
      <c r="D13" s="81">
        <v>0.47986111111111113</v>
      </c>
      <c r="E13" s="81">
        <v>0.53194444444444444</v>
      </c>
      <c r="F13" s="81">
        <v>0.59791666666666665</v>
      </c>
      <c r="G13" s="101"/>
      <c r="H13" s="92" t="s">
        <v>2</v>
      </c>
      <c r="I13" s="93">
        <v>0.5</v>
      </c>
      <c r="J13" s="93">
        <v>0.54166666666666663</v>
      </c>
      <c r="K13" s="93">
        <v>0.58333333333333337</v>
      </c>
      <c r="L13" s="93">
        <v>0.65625</v>
      </c>
      <c r="M13" s="93">
        <v>0.75347222222222221</v>
      </c>
      <c r="N13" s="93">
        <v>0.78125</v>
      </c>
    </row>
    <row r="14" spans="1:14" ht="21.75" customHeight="1" thickBot="1" x14ac:dyDescent="0.25">
      <c r="A14" s="80" t="s">
        <v>57</v>
      </c>
      <c r="B14" s="81">
        <v>0.35694444444444445</v>
      </c>
      <c r="C14" s="81">
        <v>0.44027777777777777</v>
      </c>
      <c r="D14" s="81">
        <v>0.48194444444444445</v>
      </c>
      <c r="E14" s="81">
        <v>0.53402777777777777</v>
      </c>
      <c r="F14" s="81">
        <v>0.6</v>
      </c>
      <c r="G14" s="101"/>
      <c r="H14" s="92" t="s">
        <v>20</v>
      </c>
      <c r="I14" s="93">
        <v>0.50694444444444442</v>
      </c>
      <c r="J14" s="93">
        <v>0.54861111111111105</v>
      </c>
      <c r="K14" s="93">
        <v>0.59027777777777779</v>
      </c>
      <c r="L14" s="93">
        <v>0.66319444444444442</v>
      </c>
      <c r="M14" s="93">
        <v>0.76041666666666663</v>
      </c>
      <c r="N14" s="93">
        <v>0.78819444444444453</v>
      </c>
    </row>
    <row r="15" spans="1:14" ht="21.75" customHeight="1" thickBot="1" x14ac:dyDescent="0.25">
      <c r="A15" s="80" t="s">
        <v>6</v>
      </c>
      <c r="B15" s="81">
        <v>0.35694444444444445</v>
      </c>
      <c r="C15" s="81">
        <v>0.44027777777777777</v>
      </c>
      <c r="D15" s="81">
        <v>0.48194444444444445</v>
      </c>
      <c r="E15" s="81">
        <v>0.53402777777777777</v>
      </c>
      <c r="F15" s="81">
        <v>0.6</v>
      </c>
      <c r="G15" s="101"/>
      <c r="H15" s="92" t="s">
        <v>3</v>
      </c>
      <c r="I15" s="93">
        <v>0.51736111111111105</v>
      </c>
      <c r="J15" s="93">
        <v>0.55902777777777779</v>
      </c>
      <c r="K15" s="93">
        <v>0.60069444444444442</v>
      </c>
      <c r="L15" s="93">
        <v>0.67361111111111116</v>
      </c>
      <c r="M15" s="93">
        <v>0.77083333333333337</v>
      </c>
      <c r="N15" s="93">
        <v>0.79861111111111116</v>
      </c>
    </row>
    <row r="16" spans="1:14" ht="21.75" customHeight="1" thickBot="1" x14ac:dyDescent="0.25">
      <c r="A16" s="80" t="s">
        <v>0</v>
      </c>
      <c r="B16" s="81">
        <v>0.3611111111111111</v>
      </c>
      <c r="C16" s="81">
        <v>0.44444444444444442</v>
      </c>
      <c r="D16" s="81">
        <v>0.4861111111111111</v>
      </c>
      <c r="E16" s="81">
        <v>0.54166666666666663</v>
      </c>
      <c r="F16" s="81">
        <v>0.60416666666666663</v>
      </c>
      <c r="G16" s="101"/>
      <c r="H16" s="101"/>
      <c r="I16" s="101"/>
      <c r="J16" s="101"/>
      <c r="K16" s="101"/>
      <c r="L16" s="104"/>
    </row>
  </sheetData>
  <mergeCells count="1">
    <mergeCell ref="A2:N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8C364-D3C3-47CE-9F3B-636D47ED60F5}">
  <dimension ref="A2:N16"/>
  <sheetViews>
    <sheetView topLeftCell="F1" zoomScale="150" zoomScaleNormal="150" workbookViewId="0">
      <selection activeCell="H13" sqref="H13:N15"/>
    </sheetView>
  </sheetViews>
  <sheetFormatPr baseColWidth="10" defaultColWidth="9.1640625" defaultRowHeight="16" x14ac:dyDescent="0.2"/>
  <cols>
    <col min="1" max="1" width="39.5" style="1" customWidth="1"/>
    <col min="2" max="3" width="10.6640625" style="95" customWidth="1"/>
    <col min="4" max="4" width="10.6640625" style="96" customWidth="1"/>
    <col min="5" max="6" width="10.6640625" style="3" customWidth="1"/>
    <col min="7" max="7" width="13.1640625" style="1" customWidth="1"/>
    <col min="8" max="8" width="35.5" style="1" bestFit="1" customWidth="1"/>
    <col min="9" max="9" width="10.6640625" style="4" customWidth="1"/>
    <col min="10" max="14" width="10.6640625" style="2" customWidth="1"/>
    <col min="15" max="15" width="24.5" style="1" customWidth="1"/>
    <col min="16" max="16384" width="9.1640625" style="1"/>
  </cols>
  <sheetData>
    <row r="2" spans="1:14" ht="14.5" customHeight="1" x14ac:dyDescent="0.2">
      <c r="A2" s="128" t="s">
        <v>7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</row>
    <row r="3" spans="1:14" ht="17" thickBot="1" x14ac:dyDescent="0.25"/>
    <row r="4" spans="1:14" ht="23.25" customHeight="1" thickBot="1" x14ac:dyDescent="0.25">
      <c r="A4" s="66" t="s">
        <v>44</v>
      </c>
      <c r="B4" s="67" t="s">
        <v>46</v>
      </c>
      <c r="C4" s="67" t="s">
        <v>47</v>
      </c>
      <c r="D4" s="67" t="s">
        <v>48</v>
      </c>
      <c r="E4" s="67" t="s">
        <v>49</v>
      </c>
      <c r="F4" s="67" t="s">
        <v>50</v>
      </c>
      <c r="H4" s="68" t="s">
        <v>45</v>
      </c>
      <c r="I4" s="69" t="s">
        <v>46</v>
      </c>
      <c r="J4" s="69" t="s">
        <v>47</v>
      </c>
      <c r="K4" s="69" t="s">
        <v>48</v>
      </c>
      <c r="L4" s="69" t="s">
        <v>49</v>
      </c>
      <c r="M4" s="69" t="s">
        <v>50</v>
      </c>
      <c r="N4" s="69" t="s">
        <v>51</v>
      </c>
    </row>
    <row r="5" spans="1:14" ht="21.75" customHeight="1" thickTop="1" thickBot="1" x14ac:dyDescent="0.25">
      <c r="A5" s="129" t="s">
        <v>3</v>
      </c>
      <c r="B5" s="86">
        <v>0.31944444444444448</v>
      </c>
      <c r="C5" s="86">
        <v>0.40277777777777773</v>
      </c>
      <c r="D5" s="86">
        <v>0.44444444444444442</v>
      </c>
      <c r="E5" s="86">
        <v>0.5</v>
      </c>
      <c r="F5" s="86">
        <v>0.5625</v>
      </c>
      <c r="G5" s="97"/>
      <c r="H5" s="72" t="s">
        <v>0</v>
      </c>
      <c r="I5" s="73">
        <v>0.47916666666666669</v>
      </c>
      <c r="J5" s="73">
        <v>0.52083333333333337</v>
      </c>
      <c r="K5" s="73">
        <v>0.5625</v>
      </c>
      <c r="L5" s="73">
        <v>0.63541666666666663</v>
      </c>
      <c r="M5" s="73">
        <v>0.73263888888888884</v>
      </c>
      <c r="N5" s="73">
        <v>0.76041666666666663</v>
      </c>
    </row>
    <row r="6" spans="1:14" ht="21.75" customHeight="1" thickTop="1" thickBot="1" x14ac:dyDescent="0.25">
      <c r="A6" s="130" t="s">
        <v>4</v>
      </c>
      <c r="B6" s="88">
        <v>0.3298611111111111</v>
      </c>
      <c r="C6" s="88">
        <v>0.41319444444444442</v>
      </c>
      <c r="D6" s="88">
        <v>0.4548611111111111</v>
      </c>
      <c r="E6" s="88">
        <v>0.51041666666666663</v>
      </c>
      <c r="F6" s="88">
        <v>0.57291666666666663</v>
      </c>
      <c r="G6" s="98"/>
      <c r="H6" s="99" t="s">
        <v>1</v>
      </c>
      <c r="I6" s="100">
        <v>0.48125000000000001</v>
      </c>
      <c r="J6" s="100">
        <v>0.5229166666666667</v>
      </c>
      <c r="K6" s="100">
        <v>0.56458333333333333</v>
      </c>
      <c r="L6" s="100">
        <v>0.63750000000000007</v>
      </c>
      <c r="M6" s="100">
        <v>0.73472222222222217</v>
      </c>
      <c r="N6" s="100">
        <v>0.76250000000000007</v>
      </c>
    </row>
    <row r="7" spans="1:14" ht="21.75" customHeight="1" thickBot="1" x14ac:dyDescent="0.25">
      <c r="A7" s="131" t="s">
        <v>2</v>
      </c>
      <c r="B7" s="81">
        <v>0.33680555555555558</v>
      </c>
      <c r="C7" s="81">
        <v>0.4201388888888889</v>
      </c>
      <c r="D7" s="81">
        <v>0.46180555555555558</v>
      </c>
      <c r="E7" s="81">
        <v>0.51736111111111105</v>
      </c>
      <c r="F7" s="81">
        <v>0.57986111111111105</v>
      </c>
      <c r="G7" s="101"/>
      <c r="H7" s="102" t="s">
        <v>58</v>
      </c>
      <c r="I7" s="103">
        <v>0.48125000000000001</v>
      </c>
      <c r="J7" s="103">
        <v>0.5229166666666667</v>
      </c>
      <c r="K7" s="103">
        <v>0.56458333333333333</v>
      </c>
      <c r="L7" s="103">
        <v>0.63750000000000007</v>
      </c>
      <c r="M7" s="103">
        <v>0.73472222222222217</v>
      </c>
      <c r="N7" s="103">
        <v>0.76250000000000007</v>
      </c>
    </row>
    <row r="8" spans="1:14" ht="21.75" customHeight="1" thickBot="1" x14ac:dyDescent="0.25">
      <c r="A8" s="131" t="s">
        <v>60</v>
      </c>
      <c r="B8" s="81">
        <v>0.34722222222222227</v>
      </c>
      <c r="C8" s="81">
        <v>0.43055555555555558</v>
      </c>
      <c r="D8" s="81">
        <v>0.47222222222222227</v>
      </c>
      <c r="E8" s="81">
        <v>0.52430555555555558</v>
      </c>
      <c r="F8" s="81">
        <v>0.59027777777777779</v>
      </c>
      <c r="G8" s="101"/>
      <c r="H8" s="92" t="s">
        <v>56</v>
      </c>
      <c r="I8" s="93">
        <v>0.48333333333333334</v>
      </c>
      <c r="J8" s="93">
        <v>0.52500000000000002</v>
      </c>
      <c r="K8" s="93">
        <v>0.56666666666666665</v>
      </c>
      <c r="L8" s="93">
        <v>0.63958333333333328</v>
      </c>
      <c r="M8" s="93">
        <v>0.7368055555555556</v>
      </c>
      <c r="N8" s="93">
        <v>0.76458333333333339</v>
      </c>
    </row>
    <row r="9" spans="1:14" ht="21.75" customHeight="1" thickBot="1" x14ac:dyDescent="0.25">
      <c r="A9" s="131" t="s">
        <v>0</v>
      </c>
      <c r="B9" s="81">
        <v>0.35069444444444442</v>
      </c>
      <c r="C9" s="81">
        <v>0.43402777777777773</v>
      </c>
      <c r="D9" s="81">
        <v>0.47569444444444442</v>
      </c>
      <c r="E9" s="81">
        <v>0.52777777777777779</v>
      </c>
      <c r="F9" s="81">
        <v>0.59375</v>
      </c>
      <c r="G9" s="101"/>
      <c r="H9" s="92" t="s">
        <v>5</v>
      </c>
      <c r="I9" s="93">
        <v>0.48333333333333334</v>
      </c>
      <c r="J9" s="93">
        <v>0.52500000000000002</v>
      </c>
      <c r="K9" s="93">
        <v>0.56666666666666665</v>
      </c>
      <c r="L9" s="93">
        <v>0.63958333333333328</v>
      </c>
      <c r="M9" s="93">
        <v>0.7368055555555556</v>
      </c>
      <c r="N9" s="93">
        <v>0.76458333333333339</v>
      </c>
    </row>
    <row r="10" spans="1:14" ht="21.75" customHeight="1" thickBot="1" x14ac:dyDescent="0.25">
      <c r="A10" s="80"/>
      <c r="B10" s="81"/>
      <c r="C10" s="81"/>
      <c r="D10" s="81"/>
      <c r="E10" s="81"/>
      <c r="F10" s="81"/>
      <c r="G10" s="101"/>
      <c r="H10" s="92" t="s">
        <v>61</v>
      </c>
      <c r="I10" s="93">
        <v>0.48749999999999999</v>
      </c>
      <c r="J10" s="93">
        <v>0.52916666666666667</v>
      </c>
      <c r="K10" s="93">
        <v>0.5708333333333333</v>
      </c>
      <c r="L10" s="93">
        <v>0.64374999999999993</v>
      </c>
      <c r="M10" s="93">
        <v>0.74097222222222225</v>
      </c>
      <c r="N10" s="93">
        <v>0.76874999999999993</v>
      </c>
    </row>
    <row r="11" spans="1:14" ht="21.75" customHeight="1" thickBot="1" x14ac:dyDescent="0.25">
      <c r="A11" s="80"/>
      <c r="B11" s="81"/>
      <c r="C11" s="81"/>
      <c r="D11" s="81"/>
      <c r="E11" s="81"/>
      <c r="F11" s="81"/>
      <c r="G11" s="101"/>
      <c r="H11" s="92" t="s">
        <v>59</v>
      </c>
      <c r="I11" s="93">
        <v>0.48749999999999999</v>
      </c>
      <c r="J11" s="93">
        <v>0.52916666666666667</v>
      </c>
      <c r="K11" s="93">
        <v>0.5708333333333333</v>
      </c>
      <c r="L11" s="93">
        <v>0.64374999999999993</v>
      </c>
      <c r="M11" s="93">
        <v>0.74097222222222225</v>
      </c>
      <c r="N11" s="93">
        <v>0.76874999999999993</v>
      </c>
    </row>
    <row r="12" spans="1:14" ht="21.75" customHeight="1" thickBot="1" x14ac:dyDescent="0.25">
      <c r="A12" s="80"/>
      <c r="B12" s="81"/>
      <c r="C12" s="81"/>
      <c r="D12" s="81"/>
      <c r="E12" s="81"/>
      <c r="F12" s="81"/>
      <c r="G12" s="101"/>
      <c r="H12" s="92" t="s">
        <v>60</v>
      </c>
      <c r="I12" s="93">
        <v>0.48958333333333331</v>
      </c>
      <c r="J12" s="93">
        <v>0.53125</v>
      </c>
      <c r="K12" s="93">
        <v>0.57291666666666663</v>
      </c>
      <c r="L12" s="93">
        <v>0.64583333333333337</v>
      </c>
      <c r="M12" s="93">
        <v>0.74305555555555547</v>
      </c>
      <c r="N12" s="93">
        <v>0.77083333333333337</v>
      </c>
    </row>
    <row r="13" spans="1:14" ht="21.75" customHeight="1" thickBot="1" x14ac:dyDescent="0.25">
      <c r="A13" s="80"/>
      <c r="B13" s="81"/>
      <c r="C13" s="81"/>
      <c r="D13" s="81"/>
      <c r="E13" s="81"/>
      <c r="F13" s="81"/>
      <c r="G13" s="101"/>
      <c r="H13" s="92" t="s">
        <v>2</v>
      </c>
      <c r="I13" s="93">
        <v>0.5</v>
      </c>
      <c r="J13" s="93">
        <v>0.54166666666666663</v>
      </c>
      <c r="K13" s="93">
        <v>0.58333333333333337</v>
      </c>
      <c r="L13" s="93">
        <v>0.65625</v>
      </c>
      <c r="M13" s="93">
        <v>0.75347222222222221</v>
      </c>
      <c r="N13" s="93">
        <v>0.78125</v>
      </c>
    </row>
    <row r="14" spans="1:14" ht="21.75" customHeight="1" thickBot="1" x14ac:dyDescent="0.25">
      <c r="A14" s="80"/>
      <c r="B14" s="81"/>
      <c r="C14" s="81"/>
      <c r="D14" s="81"/>
      <c r="E14" s="81"/>
      <c r="F14" s="81"/>
      <c r="G14" s="101"/>
      <c r="H14" s="92" t="s">
        <v>20</v>
      </c>
      <c r="I14" s="93">
        <v>0.50694444444444442</v>
      </c>
      <c r="J14" s="93">
        <v>0.54861111111111105</v>
      </c>
      <c r="K14" s="93">
        <v>0.59027777777777779</v>
      </c>
      <c r="L14" s="93">
        <v>0.66319444444444442</v>
      </c>
      <c r="M14" s="93">
        <v>0.76041666666666663</v>
      </c>
      <c r="N14" s="93">
        <v>0.78819444444444453</v>
      </c>
    </row>
    <row r="15" spans="1:14" ht="21.75" customHeight="1" thickBot="1" x14ac:dyDescent="0.25">
      <c r="A15" s="80"/>
      <c r="B15" s="81"/>
      <c r="C15" s="81"/>
      <c r="D15" s="81"/>
      <c r="E15" s="81"/>
      <c r="F15" s="81"/>
      <c r="G15" s="101"/>
      <c r="H15" s="92" t="s">
        <v>3</v>
      </c>
      <c r="I15" s="93">
        <v>0.51736111111111105</v>
      </c>
      <c r="J15" s="93">
        <v>0.55902777777777779</v>
      </c>
      <c r="K15" s="93">
        <v>0.60069444444444442</v>
      </c>
      <c r="L15" s="93">
        <v>0.67361111111111116</v>
      </c>
      <c r="M15" s="93">
        <v>0.77083333333333337</v>
      </c>
      <c r="N15" s="93">
        <v>0.79861111111111116</v>
      </c>
    </row>
    <row r="16" spans="1:14" ht="21.75" customHeight="1" thickBot="1" x14ac:dyDescent="0.25">
      <c r="A16" s="80"/>
      <c r="B16" s="81"/>
      <c r="C16" s="81"/>
      <c r="D16" s="81"/>
      <c r="E16" s="81"/>
      <c r="F16" s="81"/>
      <c r="G16" s="101"/>
      <c r="H16" s="101"/>
      <c r="I16" s="101"/>
      <c r="J16" s="101"/>
      <c r="K16" s="101"/>
      <c r="L16" s="104"/>
    </row>
  </sheetData>
  <mergeCells count="1">
    <mergeCell ref="A2:N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56C73-0D93-47FF-BE59-F26A27DE86CF}">
  <dimension ref="A1:N8"/>
  <sheetViews>
    <sheetView workbookViewId="0">
      <selection activeCell="F29" sqref="F29"/>
    </sheetView>
  </sheetViews>
  <sheetFormatPr baseColWidth="10" defaultColWidth="9.1640625" defaultRowHeight="16" x14ac:dyDescent="0.2"/>
  <cols>
    <col min="1" max="1" width="31.5" style="65" bestFit="1" customWidth="1"/>
    <col min="2" max="6" width="10.6640625" style="65" customWidth="1"/>
    <col min="7" max="7" width="9.1640625" style="65"/>
    <col min="8" max="8" width="32.33203125" style="65" bestFit="1" customWidth="1"/>
    <col min="9" max="14" width="10.6640625" style="65" customWidth="1"/>
    <col min="15" max="16384" width="9.1640625" style="65"/>
  </cols>
  <sheetData>
    <row r="1" spans="1:14" s="1" customFormat="1" x14ac:dyDescent="0.2">
      <c r="B1" s="2"/>
      <c r="D1" s="3"/>
      <c r="E1" s="3"/>
      <c r="F1" s="3"/>
      <c r="H1" s="4"/>
    </row>
    <row r="2" spans="1:14" s="1" customFormat="1" ht="14.5" customHeight="1" x14ac:dyDescent="0.2">
      <c r="A2" s="128" t="s">
        <v>19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</row>
    <row r="3" spans="1:14" s="1" customFormat="1" ht="17" thickBot="1" x14ac:dyDescent="0.25">
      <c r="B3" s="2"/>
      <c r="D3" s="3"/>
      <c r="E3" s="3"/>
      <c r="F3" s="3"/>
      <c r="H3" s="4"/>
    </row>
    <row r="4" spans="1:14" s="1" customFormat="1" ht="23.25" customHeight="1" thickBot="1" x14ac:dyDescent="0.25">
      <c r="A4" s="66" t="s">
        <v>44</v>
      </c>
      <c r="B4" s="67" t="s">
        <v>46</v>
      </c>
      <c r="C4" s="67" t="s">
        <v>47</v>
      </c>
      <c r="D4" s="67" t="s">
        <v>48</v>
      </c>
      <c r="E4" s="67" t="s">
        <v>49</v>
      </c>
      <c r="F4" s="67" t="s">
        <v>50</v>
      </c>
      <c r="H4" s="68" t="s">
        <v>45</v>
      </c>
      <c r="I4" s="69" t="s">
        <v>46</v>
      </c>
      <c r="J4" s="69" t="s">
        <v>47</v>
      </c>
      <c r="K4" s="69" t="s">
        <v>48</v>
      </c>
      <c r="L4" s="69" t="s">
        <v>49</v>
      </c>
      <c r="M4" s="69" t="s">
        <v>50</v>
      </c>
      <c r="N4" s="69" t="s">
        <v>51</v>
      </c>
    </row>
    <row r="5" spans="1:14" ht="20.25" customHeight="1" thickTop="1" thickBot="1" x14ac:dyDescent="0.25">
      <c r="A5" s="70" t="s">
        <v>16</v>
      </c>
      <c r="B5" s="71">
        <v>0.31944444444444448</v>
      </c>
      <c r="C5" s="71">
        <v>0.40277777777777773</v>
      </c>
      <c r="D5" s="71">
        <v>0.44444444444444442</v>
      </c>
      <c r="E5" s="71">
        <v>0.4861111111111111</v>
      </c>
      <c r="F5" s="71">
        <v>0.5625</v>
      </c>
      <c r="H5" s="105" t="s">
        <v>0</v>
      </c>
      <c r="I5" s="106">
        <v>0.47916666666666669</v>
      </c>
      <c r="J5" s="106">
        <v>0.52083333333333337</v>
      </c>
      <c r="K5" s="106">
        <v>0.5625</v>
      </c>
      <c r="L5" s="106">
        <v>0.63541666666666663</v>
      </c>
      <c r="M5" s="106">
        <v>0.73263888888888884</v>
      </c>
      <c r="N5" s="106">
        <v>0.76041666666666663</v>
      </c>
    </row>
    <row r="6" spans="1:14" ht="20.25" customHeight="1" thickTop="1" thickBot="1" x14ac:dyDescent="0.25">
      <c r="A6" s="87" t="s">
        <v>17</v>
      </c>
      <c r="B6" s="88">
        <v>0.3263888888888889</v>
      </c>
      <c r="C6" s="88">
        <v>0.40972222222222227</v>
      </c>
      <c r="D6" s="88">
        <v>0.4513888888888889</v>
      </c>
      <c r="E6" s="88">
        <v>0.49305555555555558</v>
      </c>
      <c r="F6" s="88">
        <v>0.56944444444444442</v>
      </c>
      <c r="H6" s="107" t="s">
        <v>18</v>
      </c>
      <c r="I6" s="108">
        <v>0.4861111111111111</v>
      </c>
      <c r="J6" s="108">
        <v>0.52777777777777779</v>
      </c>
      <c r="K6" s="108">
        <v>0.56944444444444442</v>
      </c>
      <c r="L6" s="108">
        <v>0.64236111111111105</v>
      </c>
      <c r="M6" s="108">
        <v>0.73958333333333337</v>
      </c>
      <c r="N6" s="108">
        <v>0.76736111111111116</v>
      </c>
    </row>
    <row r="7" spans="1:14" ht="20.25" customHeight="1" thickBot="1" x14ac:dyDescent="0.25">
      <c r="A7" s="70" t="s">
        <v>18</v>
      </c>
      <c r="B7" s="71">
        <v>0.35069444444444442</v>
      </c>
      <c r="C7" s="71">
        <v>0.43402777777777773</v>
      </c>
      <c r="D7" s="71">
        <v>0.47569444444444442</v>
      </c>
      <c r="E7" s="71">
        <v>0.51736111111111105</v>
      </c>
      <c r="F7" s="71">
        <v>0.59375</v>
      </c>
      <c r="H7" s="109" t="s">
        <v>17</v>
      </c>
      <c r="I7" s="110">
        <v>0.51388888888888895</v>
      </c>
      <c r="J7" s="110">
        <v>0.55555555555555558</v>
      </c>
      <c r="K7" s="110">
        <v>0.59722222222222221</v>
      </c>
      <c r="L7" s="110">
        <v>0.67013888888888884</v>
      </c>
      <c r="M7" s="110">
        <v>0.76736111111111116</v>
      </c>
      <c r="N7" s="110">
        <v>0.79513888888888884</v>
      </c>
    </row>
    <row r="8" spans="1:14" ht="20.25" customHeight="1" thickBot="1" x14ac:dyDescent="0.25">
      <c r="A8" s="80" t="s">
        <v>0</v>
      </c>
      <c r="B8" s="81">
        <v>0.3576388888888889</v>
      </c>
      <c r="C8" s="81">
        <v>0.44097222222222227</v>
      </c>
      <c r="D8" s="81">
        <v>0.4826388888888889</v>
      </c>
      <c r="E8" s="81">
        <v>0.52430555555555558</v>
      </c>
      <c r="F8" s="81">
        <v>0.60069444444444442</v>
      </c>
      <c r="H8" s="111" t="s">
        <v>16</v>
      </c>
      <c r="I8" s="112">
        <v>0.51736111111111105</v>
      </c>
      <c r="J8" s="112">
        <v>0.55902777777777779</v>
      </c>
      <c r="K8" s="112">
        <v>0.60069444444444442</v>
      </c>
      <c r="L8" s="112">
        <v>0.67361111111111116</v>
      </c>
      <c r="M8" s="112">
        <v>0.77083333333333337</v>
      </c>
      <c r="N8" s="112">
        <v>0.79861111111111116</v>
      </c>
    </row>
  </sheetData>
  <mergeCells count="1">
    <mergeCell ref="A2:N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6-Summary</vt:lpstr>
      <vt:lpstr>Cau Giay</vt:lpstr>
      <vt:lpstr>Ha Dong</vt:lpstr>
      <vt:lpstr>Hung Yen</vt:lpstr>
      <vt:lpstr>Hai Ba Trung</vt:lpstr>
      <vt:lpstr>Tay Ho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Tran, Ngoc</cp:lastModifiedBy>
  <cp:revision/>
  <cp:lastPrinted>2023-12-14T04:02:05Z</cp:lastPrinted>
  <dcterms:created xsi:type="dcterms:W3CDTF">2023-04-12T04:52:02Z</dcterms:created>
  <dcterms:modified xsi:type="dcterms:W3CDTF">2024-05-30T08:29:50Z</dcterms:modified>
  <cp:category/>
  <cp:contentStatus/>
</cp:coreProperties>
</file>