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141" documentId="13_ncr:1_{B070EFCB-D576-4D82-B55F-EE1DE35C858F}" xr6:coauthVersionLast="47" xr6:coauthVersionMax="47" xr10:uidLastSave="{C152B3AB-03C5-4034-8A40-5C83429DE8D3}"/>
  <bookViews>
    <workbookView xWindow="-110" yWindow="-110" windowWidth="19420" windowHeight="10300" tabRatio="676"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2" i="6" l="1"/>
  <c r="I22" i="6"/>
  <c r="J22" i="6"/>
  <c r="E20" i="6"/>
  <c r="H3" i="6"/>
  <c r="I3" i="6"/>
  <c r="J3" i="6"/>
  <c r="H4" i="6"/>
  <c r="I4" i="6"/>
  <c r="J4" i="6"/>
  <c r="H5" i="6"/>
  <c r="I5" i="6"/>
  <c r="J5" i="6"/>
  <c r="H6" i="6"/>
  <c r="I6" i="6"/>
  <c r="J6" i="6"/>
  <c r="H7" i="6"/>
  <c r="I7" i="6"/>
  <c r="J7" i="6"/>
  <c r="H8" i="6"/>
  <c r="I8" i="6"/>
  <c r="J8" i="6"/>
  <c r="H9" i="6"/>
  <c r="I9" i="6"/>
  <c r="J9" i="6"/>
  <c r="H10" i="6"/>
  <c r="I10" i="6"/>
  <c r="J10" i="6"/>
  <c r="H11" i="6"/>
  <c r="I11" i="6"/>
  <c r="J11" i="6"/>
  <c r="H12" i="6"/>
  <c r="I12" i="6"/>
  <c r="J12" i="6"/>
  <c r="H13" i="6"/>
  <c r="I13" i="6"/>
  <c r="J13" i="6"/>
  <c r="H14" i="6"/>
  <c r="I14" i="6"/>
  <c r="J14" i="6"/>
  <c r="H15" i="6"/>
  <c r="I15" i="6"/>
  <c r="J15" i="6"/>
  <c r="H16" i="6"/>
  <c r="I16" i="6"/>
  <c r="J16" i="6"/>
  <c r="H17" i="6"/>
  <c r="I17" i="6"/>
  <c r="J17" i="6"/>
  <c r="H18" i="6"/>
  <c r="I18" i="6"/>
  <c r="J18" i="6"/>
  <c r="H19" i="6"/>
  <c r="I19" i="6"/>
  <c r="J19" i="6"/>
  <c r="H20" i="6"/>
  <c r="I20" i="6"/>
  <c r="J20" i="6"/>
  <c r="H21" i="6"/>
  <c r="I21" i="6"/>
  <c r="J21" i="6"/>
  <c r="B4" i="4"/>
  <c r="D4" i="4"/>
  <c r="H4" i="4"/>
  <c r="G4" i="4"/>
  <c r="A4" i="4"/>
  <c r="C27" i="2"/>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F4" i="4" l="1"/>
  <c r="E4" i="4"/>
  <c r="C4" i="4"/>
  <c r="L27" i="2"/>
  <c r="L28" i="2" s="1"/>
</calcChain>
</file>

<file path=xl/sharedStrings.xml><?xml version="1.0" encoding="utf-8"?>
<sst xmlns="http://schemas.openxmlformats.org/spreadsheetml/2006/main" count="250" uniqueCount="115">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</sst>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3"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3">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9" xfId="0" applyFont="1" applyBorder="1" applyAlignment="1">
      <alignment horizontal="center" vertic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8" fillId="0" borderId="3" xfId="0" applyNumberFormat="1" applyFont="1" applyBorder="1" applyAlignment="1">
      <alignment horizontal="center" vertical="center"/>
    </xf>
  </cellXfs>
  <cellStyles count="3">
    <cellStyle name="Comma" xfId="1" builtinId="3"/>
    <cellStyle name="Normal" xfId="0" builtinId="0"/>
    <cellStyle name="Percent" xfId="2" builtinId="5"/>
  </cellStyles>
  <dxfs count="69">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0" dataDxfId="48" headerRowBorderDxfId="49" tableBorderDxfId="47" headerRowCellStyle="Comma">
  <autoFilter ref="A3:M26" xr:uid="{563E7AF8-4E8F-47FB-B396-11E82E42186F}"/>
  <tableColumns count="13">
    <tableColumn id="1" xr3:uid="{3D8AE97F-A335-43F9-AA87-C843C967D540}" name="No." dataDxfId="46"/>
    <tableColumn id="2" xr3:uid="{6B6688B3-2130-4A0F-968B-2CB8D0364BD4}" name="Customer Name" dataDxfId="45"/>
    <tableColumn id="3" xr3:uid="{7FD553AA-D98A-49DD-9234-BA10CDE586E2}" name="Apr-26" dataDxfId="44"/>
    <tableColumn id="4" xr3:uid="{E95E5A1A-9BEE-4288-B7A1-5252F87DFCAB}" name="May-26" dataDxfId="43"/>
    <tableColumn id="5" xr3:uid="{7ED1F89E-266A-400C-B0D9-9CE4C9C22D4D}" name="Jun-26" dataDxfId="42"/>
    <tableColumn id="6" xr3:uid="{89D659D4-2875-4028-9962-F0925C71B0E1}" name="Apr-262" dataDxfId="41"/>
    <tableColumn id="7" xr3:uid="{1B923A0C-FA28-4949-AE98-DC1EE5F5D8D9}" name="May-263" dataDxfId="40"/>
    <tableColumn id="8" xr3:uid="{51D7F3BB-85C1-45F4-AB6C-F11D1E4A9D40}" name="Jun-264" dataDxfId="39"/>
    <tableColumn id="9" xr3:uid="{F9A5C37A-B7C1-4D9D-B327-4B37A31E1271}" name="Apr-265" dataDxfId="38"/>
    <tableColumn id="10" xr3:uid="{667D4030-B93B-410A-930F-F7AEA3CC1352}" name="May-266" dataDxfId="37"/>
    <tableColumn id="11" xr3:uid="{B40EE3AE-92DD-4B63-8AA0-088DC3C6C0D8}" name="Jun-267" dataDxfId="36"/>
    <tableColumn id="12" xr3:uid="{81868DC2-0306-4F3B-808B-72723C20E6D5}" name="Total Volume" dataDxfId="35" dataCellStyle="Comma">
      <calculatedColumnFormula>SUM(C4:K4)</calculatedColumnFormula>
    </tableColumn>
    <tableColumn id="13" xr3:uid="{A7892454-DD89-4F62-936F-7361B29C732B}" name="YVF Status" dataDxfId="3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L22" totalsRowShown="0" headerRowDxfId="68" dataDxfId="66" totalsRowDxfId="64" headerRowBorderDxfId="67" tableBorderDxfId="65" totalsRowBorderDxfId="63">
  <autoFilter ref="A2:L22" xr:uid="{FFC90638-85C3-40B7-8AC3-A369A2A787CA}"/>
  <tableColumns count="12">
    <tableColumn id="1" xr3:uid="{F0BBFC25-6D98-4EBE-96D3-98D15394B80B}" name="Booking Date" dataDxfId="62"/>
    <tableColumn id="2" xr3:uid="{04FAC7D1-6CDE-424A-9301-D5E9718BEC4F}" name="Customer Name" dataDxfId="61"/>
    <tableColumn id="3" xr3:uid="{27163F9A-5F39-4F99-9308-FC420FAB7189}" name="Transport Mode" dataDxfId="60"/>
    <tableColumn id="4" xr3:uid="{9AC472A0-EF8A-493F-870A-C38B5E43A7F2}" name="Bookings" dataDxfId="59"/>
    <tableColumn id="5" xr3:uid="{C29E5F74-9315-4DC4-B430-3AF8A8372046}" name="Processing Time (min)" dataDxfId="58"/>
    <tableColumn id="11" xr3:uid="{A9190A50-1678-4150-8F4D-67E54C2A204E}" name="YVF Used" dataDxfId="57"/>
    <tableColumn id="10" xr3:uid="{0637DB2D-6B0F-456F-ADBB-464F240AD6FA}" name="Status" dataDxfId="56"/>
    <tableColumn id="6" xr3:uid="{110376DA-349F-45D1-BC9E-0332C303B304}" name="Week" dataDxfId="55">
      <calculatedColumnFormula>WEEKNUM(A3,2)</calculatedColumnFormula>
    </tableColumn>
    <tableColumn id="7" xr3:uid="{179DBED2-476D-48ED-9876-6F414000F7D2}" name="Month" dataDxfId="54">
      <calculatedColumnFormula>TEXT(A3,"mmm-yyyy")</calculatedColumnFormula>
    </tableColumn>
    <tableColumn id="8" xr3:uid="{C050AF29-B2A9-4C32-AD0F-79CAE3C568B4}" name="Handled By" dataDxfId="53">
      <calculatedColumnFormula>Table5[[#This Row],[Customer Name]]</calculatedColumnFormula>
    </tableColumn>
    <tableColumn id="9" xr3:uid="{397D8B99-2244-464C-9957-D5BA541DAB11}" name="Remarks" dataDxfId="52"/>
    <tableColumn id="12" xr3:uid="{54F0EA98-3CCF-4FCD-B68B-4725DD3619E2}" name="Column1" dataDxfId="5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33">
  <tableColumns count="5">
    <tableColumn id="1" xr3:uid="{37DFC1A1-6AA2-4BCC-AA9A-2433259292A6}" name="No." dataDxfId="32" totalsRowDxfId="31"/>
    <tableColumn id="2" xr3:uid="{66B89182-0BB6-4025-9518-93CE347E17A7}" name="Customer Name" dataDxfId="30" totalsRowDxfId="29"/>
    <tableColumn id="3" xr3:uid="{D757B33B-7F26-4A24-97F2-49C48B693AB3}" name="Transport Mode" dataDxfId="28" totalsRowDxfId="27"/>
    <tableColumn id="5" xr3:uid="{7A9BEFA4-B7D1-40AE-B7CF-81E8447C0539}" name="YVF Booking Status" dataDxfId="26" totalsRowDxfId="25"/>
    <tableColumn id="6" xr3:uid="{3241BF8C-3F49-40C2-9A21-5F43E439AE4A}" name="Remarks" dataDxfId="24" totalsRowDxfId="2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22" dataDxfId="20" headerRowBorderDxfId="21" tableBorderDxfId="19" totalsRowBorderDxfId="18">
  <autoFilter ref="A2:H6" xr:uid="{28604BEE-1693-47A5-86BA-65BCF4ABF4A0}"/>
  <sortState xmlns:xlrd2="http://schemas.microsoft.com/office/spreadsheetml/2017/richdata2" ref="A3:H6">
    <sortCondition ref="B3:B6"/>
  </sortState>
  <tableColumns count="8">
    <tableColumn id="1" xr3:uid="{4227AD1E-FC50-4C25-933E-B7551850E661}" name="Column1" dataDxfId="17"/>
    <tableColumn id="2" xr3:uid="{094417A4-BE9D-4736-85C7-BB97352B6E96}" name="Date" dataDxfId="16"/>
    <tableColumn id="3" xr3:uid="{1DD90363-DD60-415E-8D5F-FD42BC76BD80}" name="Submitted By" dataDxfId="15"/>
    <tableColumn id="4" xr3:uid="{E435C684-4FC9-4CA6-832D-E9674D387531}" name="Category" dataDxfId="14"/>
    <tableColumn id="5" xr3:uid="{B24F1046-0140-474C-9002-4FCF4D2E0E02}" name="Module" dataDxfId="13"/>
    <tableColumn id="6" xr3:uid="{E8EA3959-AF63-47F6-8678-8737A022EBAA}" name="Current User Issue" dataDxfId="12"/>
    <tableColumn id="9" xr3:uid="{59AA3BFF-5DE6-41C9-BE0E-AB7351BBF134}" name="Improvement Proposal" dataDxfId="11"/>
    <tableColumn id="8" xr3:uid="{712647CD-BC4C-480C-B502-31CEEC691AC6}" name="Status" dataDxfId="1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tabSelected="1" zoomScale="85" zoomScaleNormal="85" workbookViewId="0">
      <selection activeCell="F10" sqref="F10"/>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4" t="s">
        <v>20</v>
      </c>
      <c r="B2" s="84" t="s">
        <v>82</v>
      </c>
      <c r="C2" s="84"/>
      <c r="D2" s="84" t="s">
        <v>90</v>
      </c>
      <c r="E2" s="84"/>
      <c r="F2" s="87" t="s">
        <v>89</v>
      </c>
      <c r="G2" s="84" t="s">
        <v>87</v>
      </c>
      <c r="H2" s="84" t="s">
        <v>81</v>
      </c>
      <c r="I2" s="85" t="s">
        <v>83</v>
      </c>
      <c r="J2" s="86"/>
    </row>
    <row r="3" spans="1:10" s="45" customFormat="1" ht="31.5" customHeight="1" x14ac:dyDescent="0.35">
      <c r="A3" s="84"/>
      <c r="B3" s="41" t="s">
        <v>21</v>
      </c>
      <c r="C3" s="41" t="s">
        <v>52</v>
      </c>
      <c r="D3" s="41" t="s">
        <v>21</v>
      </c>
      <c r="E3" s="41" t="s">
        <v>52</v>
      </c>
      <c r="F3" s="88"/>
      <c r="G3" s="84"/>
      <c r="H3" s="84"/>
      <c r="I3" s="41" t="s">
        <v>85</v>
      </c>
      <c r="J3" s="41" t="s">
        <v>84</v>
      </c>
    </row>
    <row r="4" spans="1:10" ht="24" customHeight="1" x14ac:dyDescent="0.35">
      <c r="A4" s="46">
        <f>COUNTIF(Table3[YVF Status],"&lt;&gt;")</f>
        <v>23</v>
      </c>
      <c r="B4" s="77">
        <f>COUNTIF(Table3[YVF Status],"Onboarded*")</f>
        <v>7</v>
      </c>
      <c r="C4" s="47">
        <f>$B$4/$A$4</f>
        <v>0.30434782608695654</v>
      </c>
      <c r="D4" s="77">
        <f>COUNTIF(Table3[YVF Status],"*Onboarded FY2026")</f>
        <v>3</v>
      </c>
      <c r="E4" s="47">
        <f>$D$4/$A$4</f>
        <v>0.13043478260869565</v>
      </c>
      <c r="F4" s="73">
        <f>B4-D4</f>
        <v>4</v>
      </c>
      <c r="G4" s="72">
        <f>INT(SUM(Booking_Records!$D$3:$D$966))</f>
        <v>62</v>
      </c>
      <c r="H4" s="74">
        <f>ROUND(AVERAGE(Booking_Records!$E$3:$E$966),0)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4" activePane="bottomRight" state="frozen"/>
      <selection pane="topRight"/>
      <selection pane="bottomLeft"/>
      <selection pane="bottomRight" activeCell="J14" sqref="J14"/>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89" t="s">
        <v>38</v>
      </c>
      <c r="D2" s="89"/>
      <c r="E2" s="89"/>
      <c r="F2" s="89" t="s">
        <v>39</v>
      </c>
      <c r="G2" s="89"/>
      <c r="H2" s="89"/>
      <c r="I2" s="89" t="s">
        <v>40</v>
      </c>
      <c r="J2" s="89"/>
      <c r="K2" s="89"/>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36</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36</v>
      </c>
    </row>
    <row r="15" spans="1:13" x14ac:dyDescent="0.45">
      <c r="A15" s="21">
        <v>12</v>
      </c>
      <c r="B15" s="22" t="s">
        <v>18</v>
      </c>
      <c r="C15" s="11">
        <v>3</v>
      </c>
      <c r="D15" s="11">
        <v>2</v>
      </c>
      <c r="E15" s="11">
        <v>3</v>
      </c>
      <c r="F15" s="11"/>
      <c r="G15" s="11"/>
      <c r="H15" s="11"/>
      <c r="I15" s="11"/>
      <c r="J15" s="11"/>
      <c r="K15" s="27"/>
      <c r="L15" s="25">
        <f t="shared" si="0"/>
        <v>8</v>
      </c>
      <c r="M15" s="26" t="s">
        <v>111</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111</v>
      </c>
    </row>
    <row r="25" spans="1:13" x14ac:dyDescent="0.45">
      <c r="A25" s="21">
        <v>22</v>
      </c>
      <c r="B25" s="33" t="s">
        <v>17</v>
      </c>
      <c r="C25" s="28">
        <v>2</v>
      </c>
      <c r="D25" s="28">
        <v>3</v>
      </c>
      <c r="E25" s="28">
        <v>1</v>
      </c>
      <c r="F25" s="28"/>
      <c r="G25" s="28"/>
      <c r="H25" s="28"/>
      <c r="I25" s="28"/>
      <c r="J25" s="28"/>
      <c r="K25" s="29"/>
      <c r="L25" s="25">
        <f t="shared" si="0"/>
        <v>6</v>
      </c>
      <c r="M25" s="26" t="s">
        <v>36</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0" t="s">
        <v>41</v>
      </c>
      <c r="B27" s="90"/>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1" t="s">
        <v>22</v>
      </c>
      <c r="B28" s="91"/>
      <c r="C28" s="91"/>
      <c r="D28" s="91"/>
      <c r="E28" s="91"/>
      <c r="F28" s="91"/>
      <c r="G28" s="91"/>
      <c r="H28" s="91"/>
      <c r="I28" s="91"/>
      <c r="J28" s="91"/>
      <c r="K28" s="91"/>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L22"/>
  <sheetViews>
    <sheetView zoomScale="85" zoomScaleNormal="85" workbookViewId="0">
      <selection activeCell="C25" sqref="C25"/>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27.36328125" style="49" bestFit="1" customWidth="1"/>
    <col min="13" max="13" width="7" style="49" customWidth="1"/>
    <col min="14" max="16384" width="8.7265625" style="49"/>
  </cols>
  <sheetData>
    <row r="1" spans="1:12" x14ac:dyDescent="0.35">
      <c r="A1" s="71" t="s">
        <v>79</v>
      </c>
    </row>
    <row r="2" spans="1:12" s="48" customFormat="1" ht="35.5" customHeight="1" x14ac:dyDescent="0.35">
      <c r="A2" s="53" t="s">
        <v>24</v>
      </c>
      <c r="B2" s="42" t="s">
        <v>30</v>
      </c>
      <c r="C2" s="42" t="s">
        <v>31</v>
      </c>
      <c r="D2" s="42" t="s">
        <v>53</v>
      </c>
      <c r="E2" s="42" t="s">
        <v>54</v>
      </c>
      <c r="F2" s="42" t="s">
        <v>56</v>
      </c>
      <c r="G2" s="42" t="s">
        <v>57</v>
      </c>
      <c r="H2" s="42" t="s">
        <v>25</v>
      </c>
      <c r="I2" s="42" t="s">
        <v>26</v>
      </c>
      <c r="J2" s="42" t="s">
        <v>32</v>
      </c>
      <c r="K2" s="54" t="s">
        <v>33</v>
      </c>
      <c r="L2" s="42" t="s">
        <v>99</v>
      </c>
    </row>
    <row r="3" spans="1:12" ht="16.5" customHeight="1" x14ac:dyDescent="0.35">
      <c r="A3" s="51">
        <v>46225</v>
      </c>
      <c r="B3" s="46" t="s">
        <v>29</v>
      </c>
      <c r="C3" s="46" t="s">
        <v>55</v>
      </c>
      <c r="D3" s="46">
        <v>2</v>
      </c>
      <c r="E3" s="46">
        <v>3</v>
      </c>
      <c r="F3" s="46" t="s">
        <v>58</v>
      </c>
      <c r="G3" s="46" t="s">
        <v>59</v>
      </c>
      <c r="H3" s="46">
        <f>WEEKNUM(A3,2)</f>
        <v>30</v>
      </c>
      <c r="I3" s="46" t="str">
        <f>TEXT(A3,"mmm-yyyy")</f>
        <v>Jul-2026</v>
      </c>
      <c r="J3" s="46" t="str">
        <f>Table5[[#This Row],[Customer Name]]</f>
        <v>SDVN (DAI AN)</v>
      </c>
      <c r="K3" s="52"/>
      <c r="L3" s="83"/>
    </row>
    <row r="4" spans="1:12"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46" t="str">
        <f>Table5[[#This Row],[Customer Name]]</f>
        <v>SDVN (DAI AN)</v>
      </c>
      <c r="K4" s="52"/>
      <c r="L4" s="46"/>
    </row>
    <row r="5" spans="1:12" ht="16.5" customHeight="1" x14ac:dyDescent="0.35">
      <c r="A5" s="51">
        <v>46226</v>
      </c>
      <c r="B5" s="46" t="s">
        <v>29</v>
      </c>
      <c r="C5" s="46" t="s">
        <v>28</v>
      </c>
      <c r="D5" s="46">
        <v>1</v>
      </c>
      <c r="E5" s="46">
        <v>3.5</v>
      </c>
      <c r="F5" s="46" t="s">
        <v>58</v>
      </c>
      <c r="G5" s="46" t="s">
        <v>59</v>
      </c>
      <c r="H5" s="46">
        <f t="shared" si="0"/>
        <v>30</v>
      </c>
      <c r="I5" s="46" t="str">
        <f t="shared" si="1"/>
        <v>Jul-2026</v>
      </c>
      <c r="J5" s="46" t="str">
        <f>Table5[[#This Row],[Customer Name]]</f>
        <v>SDVN (DAI AN)</v>
      </c>
      <c r="K5" s="52"/>
      <c r="L5" s="46"/>
    </row>
    <row r="6" spans="1:12" ht="16.5" customHeight="1" x14ac:dyDescent="0.35">
      <c r="A6" s="51">
        <v>46226</v>
      </c>
      <c r="B6" s="46" t="s">
        <v>29</v>
      </c>
      <c r="C6" s="46" t="s">
        <v>28</v>
      </c>
      <c r="D6" s="46">
        <v>3</v>
      </c>
      <c r="E6" s="46">
        <v>3.5</v>
      </c>
      <c r="F6" s="46" t="s">
        <v>58</v>
      </c>
      <c r="G6" s="46" t="s">
        <v>59</v>
      </c>
      <c r="H6" s="46">
        <f t="shared" si="0"/>
        <v>30</v>
      </c>
      <c r="I6" s="46" t="str">
        <f t="shared" si="1"/>
        <v>Jul-2026</v>
      </c>
      <c r="J6" s="46" t="str">
        <f>Table5[[#This Row],[Customer Name]]</f>
        <v>SDVN (DAI AN)</v>
      </c>
      <c r="K6" s="52"/>
      <c r="L6" s="46"/>
    </row>
    <row r="7" spans="1:12" ht="16.5" customHeight="1" x14ac:dyDescent="0.35">
      <c r="A7" s="51">
        <v>46227</v>
      </c>
      <c r="B7" s="46" t="s">
        <v>29</v>
      </c>
      <c r="C7" s="46" t="s">
        <v>28</v>
      </c>
      <c r="D7" s="46">
        <v>8</v>
      </c>
      <c r="E7" s="46">
        <v>3</v>
      </c>
      <c r="F7" s="46" t="s">
        <v>58</v>
      </c>
      <c r="G7" s="46" t="s">
        <v>59</v>
      </c>
      <c r="H7" s="46">
        <f t="shared" si="0"/>
        <v>30</v>
      </c>
      <c r="I7" s="46" t="str">
        <f t="shared" si="1"/>
        <v>Jul-2026</v>
      </c>
      <c r="J7" s="46" t="str">
        <f>Table5[[#This Row],[Customer Name]]</f>
        <v>SDVN (DAI AN)</v>
      </c>
      <c r="K7" s="52"/>
      <c r="L7" s="46"/>
    </row>
    <row r="8" spans="1:12" ht="16.5" customHeight="1" x14ac:dyDescent="0.35">
      <c r="A8" s="51">
        <v>46227</v>
      </c>
      <c r="B8" s="46" t="s">
        <v>51</v>
      </c>
      <c r="C8" s="46" t="s">
        <v>28</v>
      </c>
      <c r="D8" s="46">
        <v>2</v>
      </c>
      <c r="E8" s="46">
        <v>4</v>
      </c>
      <c r="F8" s="46" t="s">
        <v>58</v>
      </c>
      <c r="G8" s="46" t="s">
        <v>59</v>
      </c>
      <c r="H8" s="46">
        <f t="shared" si="0"/>
        <v>30</v>
      </c>
      <c r="I8" s="46" t="str">
        <f t="shared" si="1"/>
        <v>Jul-2026</v>
      </c>
      <c r="J8" s="46" t="str">
        <f>Table5[[#This Row],[Customer Name]]</f>
        <v>SDVN (NGHIA AN)</v>
      </c>
      <c r="K8" s="52"/>
      <c r="L8" s="46"/>
    </row>
    <row r="9" spans="1:12" ht="16.5" customHeight="1" x14ac:dyDescent="0.35">
      <c r="A9" s="51">
        <v>46230</v>
      </c>
      <c r="B9" s="46" t="s">
        <v>29</v>
      </c>
      <c r="C9" s="46" t="s">
        <v>28</v>
      </c>
      <c r="D9" s="46">
        <v>3</v>
      </c>
      <c r="E9" s="46">
        <v>4.5</v>
      </c>
      <c r="F9" s="46" t="s">
        <v>58</v>
      </c>
      <c r="G9" s="46" t="s">
        <v>59</v>
      </c>
      <c r="H9" s="46">
        <f t="shared" si="0"/>
        <v>31</v>
      </c>
      <c r="I9" s="46" t="str">
        <f t="shared" si="1"/>
        <v>Jul-2026</v>
      </c>
      <c r="J9" s="46" t="str">
        <f>Table5[[#This Row],[Customer Name]]</f>
        <v>SDVN (DAI AN)</v>
      </c>
      <c r="K9" s="52"/>
      <c r="L9" s="46"/>
    </row>
    <row r="10" spans="1:12" ht="16.5" customHeight="1" x14ac:dyDescent="0.35">
      <c r="A10" s="51">
        <v>46231</v>
      </c>
      <c r="B10" s="46" t="s">
        <v>29</v>
      </c>
      <c r="C10" s="46" t="s">
        <v>28</v>
      </c>
      <c r="D10" s="46">
        <v>5</v>
      </c>
      <c r="E10" s="46">
        <v>3</v>
      </c>
      <c r="F10" s="46" t="s">
        <v>58</v>
      </c>
      <c r="G10" s="46" t="s">
        <v>59</v>
      </c>
      <c r="H10" s="46">
        <f t="shared" si="0"/>
        <v>31</v>
      </c>
      <c r="I10" s="46" t="str">
        <f t="shared" si="1"/>
        <v>Jul-2026</v>
      </c>
      <c r="J10" s="46" t="str">
        <f>Table5[[#This Row],[Customer Name]]</f>
        <v>SDVN (DAI AN)</v>
      </c>
      <c r="K10" s="52"/>
      <c r="L10" s="46"/>
    </row>
    <row r="11" spans="1:12" ht="16.5" customHeight="1" x14ac:dyDescent="0.35">
      <c r="A11" s="51">
        <v>46232</v>
      </c>
      <c r="B11" s="46" t="s">
        <v>51</v>
      </c>
      <c r="C11" s="46" t="s">
        <v>28</v>
      </c>
      <c r="D11" s="46">
        <v>1</v>
      </c>
      <c r="E11" s="46">
        <v>2</v>
      </c>
      <c r="F11" s="46" t="s">
        <v>58</v>
      </c>
      <c r="G11" s="46" t="s">
        <v>59</v>
      </c>
      <c r="H11" s="46">
        <f t="shared" si="0"/>
        <v>31</v>
      </c>
      <c r="I11" s="46" t="str">
        <f t="shared" si="1"/>
        <v>Jul-2026</v>
      </c>
      <c r="J11" s="46" t="str">
        <f>Table5[[#This Row],[Customer Name]]</f>
        <v>SDVN (NGHIA AN)</v>
      </c>
      <c r="K11" s="52"/>
      <c r="L11" s="46"/>
    </row>
    <row r="12" spans="1:12" ht="16.5" customHeight="1" x14ac:dyDescent="0.35">
      <c r="A12" s="51">
        <v>46232</v>
      </c>
      <c r="B12" s="46" t="s">
        <v>29</v>
      </c>
      <c r="C12" s="46" t="s">
        <v>55</v>
      </c>
      <c r="D12" s="46">
        <v>1</v>
      </c>
      <c r="E12" s="46">
        <v>2</v>
      </c>
      <c r="F12" s="46" t="s">
        <v>58</v>
      </c>
      <c r="G12" s="46" t="s">
        <v>59</v>
      </c>
      <c r="H12" s="46">
        <f t="shared" si="0"/>
        <v>31</v>
      </c>
      <c r="I12" s="46" t="str">
        <f t="shared" si="1"/>
        <v>Jul-2026</v>
      </c>
      <c r="J12" s="46" t="str">
        <f>Table5[[#This Row],[Customer Name]]</f>
        <v>SDVN (DAI AN)</v>
      </c>
      <c r="K12" s="52"/>
      <c r="L12" s="46"/>
    </row>
    <row r="13" spans="1:12" ht="16.5" customHeight="1" x14ac:dyDescent="0.35">
      <c r="A13" s="51">
        <v>46233</v>
      </c>
      <c r="B13" s="46" t="s">
        <v>29</v>
      </c>
      <c r="C13" s="46" t="s">
        <v>28</v>
      </c>
      <c r="D13" s="46">
        <v>6</v>
      </c>
      <c r="E13" s="46">
        <v>2</v>
      </c>
      <c r="F13" s="46" t="s">
        <v>58</v>
      </c>
      <c r="G13" s="46" t="s">
        <v>59</v>
      </c>
      <c r="H13" s="46">
        <f t="shared" ref="H13:H18" si="2">WEEKNUM(A13,2)</f>
        <v>31</v>
      </c>
      <c r="I13" s="46" t="str">
        <f t="shared" ref="I13:I18" si="3">TEXT(A13,"mmm-yyyy")</f>
        <v>Jul-2026</v>
      </c>
      <c r="J13" s="46" t="str">
        <f>Table5[[#This Row],[Customer Name]]</f>
        <v>SDVN (DAI AN)</v>
      </c>
      <c r="K13" s="52"/>
      <c r="L13" s="46"/>
    </row>
    <row r="14" spans="1:12" ht="16.5" customHeight="1" x14ac:dyDescent="0.35">
      <c r="A14" s="51">
        <v>46233</v>
      </c>
      <c r="B14" s="46" t="s">
        <v>51</v>
      </c>
      <c r="C14" s="46" t="s">
        <v>28</v>
      </c>
      <c r="D14" s="46">
        <v>1</v>
      </c>
      <c r="E14" s="46">
        <v>2</v>
      </c>
      <c r="F14" s="46" t="s">
        <v>58</v>
      </c>
      <c r="G14" s="46" t="s">
        <v>59</v>
      </c>
      <c r="H14" s="46">
        <f t="shared" si="2"/>
        <v>31</v>
      </c>
      <c r="I14" s="46" t="str">
        <f t="shared" si="3"/>
        <v>Jul-2026</v>
      </c>
      <c r="J14" s="46" t="str">
        <f>Table5[[#This Row],[Customer Name]]</f>
        <v>SDVN (NGHIA AN)</v>
      </c>
      <c r="K14" s="52"/>
      <c r="L14" s="46"/>
    </row>
    <row r="15" spans="1:12" ht="16.5" customHeight="1" x14ac:dyDescent="0.35">
      <c r="A15" s="51">
        <v>46234</v>
      </c>
      <c r="B15" s="46" t="s">
        <v>29</v>
      </c>
      <c r="C15" s="46" t="s">
        <v>28</v>
      </c>
      <c r="D15" s="46">
        <v>2</v>
      </c>
      <c r="E15" s="46">
        <v>3.5</v>
      </c>
      <c r="F15" s="46" t="s">
        <v>58</v>
      </c>
      <c r="G15" s="46" t="s">
        <v>59</v>
      </c>
      <c r="H15" s="46">
        <f t="shared" si="2"/>
        <v>31</v>
      </c>
      <c r="I15" s="46" t="str">
        <f t="shared" si="3"/>
        <v>Jul-2026</v>
      </c>
      <c r="J15" s="46" t="str">
        <f>Table5[[#This Row],[Customer Name]]</f>
        <v>SDVN (DAI AN)</v>
      </c>
      <c r="K15" s="52"/>
      <c r="L15" s="46"/>
    </row>
    <row r="16" spans="1:12" ht="16.5" customHeight="1" x14ac:dyDescent="0.35">
      <c r="A16" s="51">
        <v>46235</v>
      </c>
      <c r="B16" s="46" t="s">
        <v>29</v>
      </c>
      <c r="C16" s="46" t="s">
        <v>28</v>
      </c>
      <c r="D16" s="46">
        <v>7</v>
      </c>
      <c r="E16" s="46">
        <v>3.5</v>
      </c>
      <c r="F16" s="46" t="s">
        <v>58</v>
      </c>
      <c r="G16" s="46" t="s">
        <v>59</v>
      </c>
      <c r="H16" s="46">
        <f t="shared" si="2"/>
        <v>31</v>
      </c>
      <c r="I16" s="46" t="str">
        <f t="shared" si="3"/>
        <v>Aug-2026</v>
      </c>
      <c r="J16" s="46" t="str">
        <f>Table5[[#This Row],[Customer Name]]</f>
        <v>SDVN (DAI AN)</v>
      </c>
      <c r="K16" s="52"/>
      <c r="L16" s="46"/>
    </row>
    <row r="17" spans="1:12" ht="16.5" customHeight="1" x14ac:dyDescent="0.35">
      <c r="A17" s="51">
        <v>46235</v>
      </c>
      <c r="B17" s="46" t="s">
        <v>51</v>
      </c>
      <c r="C17" s="46" t="s">
        <v>28</v>
      </c>
      <c r="D17" s="46">
        <v>2</v>
      </c>
      <c r="E17" s="46">
        <v>3.5</v>
      </c>
      <c r="F17" s="46" t="s">
        <v>58</v>
      </c>
      <c r="G17" s="46" t="s">
        <v>59</v>
      </c>
      <c r="H17" s="46">
        <f t="shared" si="2"/>
        <v>31</v>
      </c>
      <c r="I17" s="46" t="str">
        <f t="shared" si="3"/>
        <v>Aug-2026</v>
      </c>
      <c r="J17" s="46" t="str">
        <f>Table5[[#This Row],[Customer Name]]</f>
        <v>SDVN (NGHIA AN)</v>
      </c>
      <c r="K17" s="52"/>
      <c r="L17" s="46"/>
    </row>
    <row r="18" spans="1:12" x14ac:dyDescent="0.35">
      <c r="A18" s="80">
        <v>46237</v>
      </c>
      <c r="B18" s="46" t="s">
        <v>29</v>
      </c>
      <c r="C18" s="46" t="s">
        <v>55</v>
      </c>
      <c r="D18" s="81">
        <v>1</v>
      </c>
      <c r="E18" s="81">
        <v>3.5</v>
      </c>
      <c r="F18" s="46" t="s">
        <v>58</v>
      </c>
      <c r="G18" s="46" t="s">
        <v>59</v>
      </c>
      <c r="H18" s="81">
        <f t="shared" si="2"/>
        <v>32</v>
      </c>
      <c r="I18" s="81" t="str">
        <f t="shared" si="3"/>
        <v>Aug-2026</v>
      </c>
      <c r="J18" s="46" t="str">
        <f>Table5[[#This Row],[Customer Name]]</f>
        <v>SDVN (DAI AN)</v>
      </c>
      <c r="K18" s="82"/>
      <c r="L18" s="46"/>
    </row>
    <row r="19" spans="1:12" x14ac:dyDescent="0.35">
      <c r="A19" s="51">
        <v>46237</v>
      </c>
      <c r="B19" s="46" t="s">
        <v>29</v>
      </c>
      <c r="C19" s="46" t="s">
        <v>28</v>
      </c>
      <c r="D19" s="46">
        <v>12</v>
      </c>
      <c r="E19" s="46">
        <v>1.08</v>
      </c>
      <c r="F19" s="46" t="s">
        <v>58</v>
      </c>
      <c r="G19" s="46" t="s">
        <v>59</v>
      </c>
      <c r="H19" s="46">
        <f>WEEKNUM(A19,2)</f>
        <v>32</v>
      </c>
      <c r="I19" s="46" t="str">
        <f>TEXT(A19,"mmm-yyyy")</f>
        <v>Aug-2026</v>
      </c>
      <c r="J19" s="46" t="str">
        <f>Table5[[#This Row],[Customer Name]]</f>
        <v>SDVN (DAI AN)</v>
      </c>
      <c r="K19" s="52"/>
      <c r="L19" s="81"/>
    </row>
    <row r="20" spans="1:12" x14ac:dyDescent="0.35">
      <c r="A20" s="80">
        <v>46238</v>
      </c>
      <c r="B20" s="46" t="s">
        <v>29</v>
      </c>
      <c r="C20" s="46" t="s">
        <v>55</v>
      </c>
      <c r="D20" s="81">
        <v>2</v>
      </c>
      <c r="E20" s="81">
        <f>(2+2)/2</f>
        <v>2</v>
      </c>
      <c r="F20" s="46" t="s">
        <v>58</v>
      </c>
      <c r="G20" s="46" t="s">
        <v>59</v>
      </c>
      <c r="H20" s="81">
        <f>WEEKNUM(A20,2)</f>
        <v>32</v>
      </c>
      <c r="I20" s="81" t="str">
        <f>TEXT(A20,"mmm-yyyy")</f>
        <v>Aug-2026</v>
      </c>
      <c r="J20" s="81" t="str">
        <f>Table5[[#This Row],[Customer Name]]</f>
        <v>SDVN (DAI AN)</v>
      </c>
      <c r="K20" s="82"/>
      <c r="L20" s="81"/>
    </row>
    <row r="21" spans="1:12" x14ac:dyDescent="0.35">
      <c r="A21" s="51">
        <v>46238</v>
      </c>
      <c r="B21" s="46" t="s">
        <v>29</v>
      </c>
      <c r="C21" s="46" t="s">
        <v>28</v>
      </c>
      <c r="D21" s="46">
        <v>1</v>
      </c>
      <c r="E21" s="46">
        <v>3</v>
      </c>
      <c r="F21" s="46" t="s">
        <v>58</v>
      </c>
      <c r="G21" s="46" t="s">
        <v>59</v>
      </c>
      <c r="H21" s="46">
        <f>WEEKNUM(A21,2)</f>
        <v>32</v>
      </c>
      <c r="I21" s="46" t="str">
        <f>TEXT(A21,"mmm-yyyy")</f>
        <v>Aug-2026</v>
      </c>
      <c r="J21" s="46" t="str">
        <f>Table5[[#This Row],[Customer Name]]</f>
        <v>SDVN (DAI AN)</v>
      </c>
      <c r="K21" s="52"/>
      <c r="L21" s="81"/>
    </row>
    <row r="22" spans="1:12" x14ac:dyDescent="0.35">
      <c r="A22" s="80">
        <v>46239</v>
      </c>
      <c r="B22" s="46" t="s">
        <v>29</v>
      </c>
      <c r="C22" s="46" t="s">
        <v>55</v>
      </c>
      <c r="D22" s="81">
        <v>1</v>
      </c>
      <c r="E22" s="92">
        <v>3</v>
      </c>
      <c r="F22" s="46" t="s">
        <v>58</v>
      </c>
      <c r="G22" s="46" t="s">
        <v>59</v>
      </c>
      <c r="H22" s="81">
        <f>WEEKNUM(A22,2)</f>
        <v>32</v>
      </c>
      <c r="I22" s="81" t="str">
        <f>TEXT(A22,"mmm-yyyy")</f>
        <v>Aug-2026</v>
      </c>
      <c r="J22" s="81" t="str">
        <f>Table5[[#This Row],[Customer Name]]</f>
        <v>SDVN (DAI AN)</v>
      </c>
      <c r="K22" s="82"/>
      <c r="L22" s="8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6" sqref="D6"/>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2026-08-05T14:03:42Z</dcterms:modified>
  <cp:category/>
  <cp:contentStatus/>
</cp:coreProperties>
</file>