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425" documentId="13_ncr:1_{A44525FE-2B7A-4FD0-86A2-305F252C9DCC}" xr6:coauthVersionLast="47" xr6:coauthVersionMax="47" xr10:uidLastSave="{1707F383-B42A-4A41-AF33-9D51658EB2AE}"/>
  <bookViews>
    <workbookView xWindow="-110" yWindow="-110" windowWidth="19420" windowHeight="10300" activeTab="2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1" i="6" l="1"/>
  <c r="I40" i="6"/>
  <c r="A40" i="6"/>
  <c r="H40" i="6" s="1"/>
  <c r="A19" i="6"/>
  <c r="A20" i="6"/>
  <c r="A21" i="6"/>
  <c r="A22" i="6" s="1"/>
  <c r="A18" i="6"/>
  <c r="I18" i="6" s="1"/>
  <c r="I21" i="6"/>
  <c r="H21" i="6"/>
  <c r="I20" i="6"/>
  <c r="H20" i="6"/>
  <c r="I19" i="6"/>
  <c r="H19" i="6"/>
  <c r="H18" i="6"/>
  <c r="F4" i="4"/>
  <c r="H17" i="6"/>
  <c r="I17" i="6"/>
  <c r="H16" i="6"/>
  <c r="I16" i="6"/>
  <c r="G4" i="4"/>
  <c r="H4" i="4"/>
  <c r="D4" i="4"/>
  <c r="E4" i="4" s="1"/>
  <c r="B4" i="4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A42" i="6" l="1"/>
  <c r="I41" i="6"/>
  <c r="H41" i="6"/>
  <c r="H22" i="6"/>
  <c r="I22" i="6"/>
  <c r="A23" i="6"/>
  <c r="C4" i="4"/>
  <c r="L27" i="2"/>
  <c r="L28" i="2" s="1"/>
  <c r="H42" i="6" l="1"/>
  <c r="I42" i="6"/>
  <c r="A43" i="6"/>
  <c r="H23" i="6"/>
  <c r="I23" i="6"/>
  <c r="A24" i="6"/>
  <c r="H43" i="6" l="1"/>
  <c r="I43" i="6"/>
  <c r="A44" i="6"/>
  <c r="H24" i="6"/>
  <c r="I24" i="6"/>
  <c r="A25" i="6"/>
  <c r="H44" i="6" l="1"/>
  <c r="I44" i="6"/>
  <c r="A45" i="6"/>
  <c r="I25" i="6"/>
  <c r="H25" i="6"/>
  <c r="A26" i="6"/>
  <c r="H45" i="6" l="1"/>
  <c r="I45" i="6"/>
  <c r="A46" i="6"/>
  <c r="H26" i="6"/>
  <c r="I26" i="6"/>
  <c r="A27" i="6"/>
  <c r="H46" i="6" l="1"/>
  <c r="I46" i="6"/>
  <c r="A47" i="6"/>
  <c r="H27" i="6"/>
  <c r="I27" i="6"/>
  <c r="A28" i="6"/>
  <c r="I47" i="6" l="1"/>
  <c r="H47" i="6"/>
  <c r="A48" i="6"/>
  <c r="H28" i="6"/>
  <c r="I28" i="6"/>
  <c r="A29" i="6"/>
  <c r="H48" i="6" l="1"/>
  <c r="I48" i="6"/>
  <c r="A49" i="6"/>
  <c r="H29" i="6"/>
  <c r="I29" i="6"/>
  <c r="A30" i="6"/>
  <c r="I49" i="6" l="1"/>
  <c r="H49" i="6"/>
  <c r="H30" i="6"/>
  <c r="I30" i="6"/>
  <c r="A31" i="6"/>
  <c r="H31" i="6" l="1"/>
  <c r="I31" i="6"/>
  <c r="A32" i="6"/>
  <c r="H32" i="6" l="1"/>
  <c r="I32" i="6"/>
  <c r="A33" i="6"/>
  <c r="H33" i="6" l="1"/>
  <c r="I33" i="6"/>
  <c r="A34" i="6"/>
  <c r="H34" i="6" l="1"/>
  <c r="I34" i="6"/>
  <c r="A35" i="6"/>
  <c r="A36" i="6" l="1"/>
  <c r="H35" i="6"/>
  <c r="I35" i="6"/>
  <c r="H36" i="6" l="1"/>
  <c r="I36" i="6"/>
  <c r="A37" i="6"/>
  <c r="H37" i="6" l="1"/>
  <c r="I37" i="6"/>
  <c r="A38" i="6"/>
  <c r="H38" i="6" l="1"/>
  <c r="I38" i="6"/>
  <c r="A39" i="6"/>
  <c r="H39" i="6" l="1"/>
  <c r="I39" i="6"/>
</calcChain>
</file>

<file path=xl/sharedStrings.xml><?xml version="1.0" encoding="utf-8"?>
<sst xmlns="http://schemas.openxmlformats.org/spreadsheetml/2006/main" count="410" uniqueCount="121">
  <si>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</si>
  <si>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</si>
  <si>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</si>
  <si>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</si>
  <si>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</si>
  <si>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</si>
  <si>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</si>
  <si>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</si>
  <si>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</si>
  <si>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</si>
  <si>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</si>
  <si>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</si>
  <si>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</si>
  <si>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</si>
  <si>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</si>
  <si>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</si>
  <si>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</si>
  <si>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</si>
  <si>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</si>
  <si>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</si>
  <si>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</si>
  <si>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</si>
  <si>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</si>
  <si>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</si>
  <si>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</si>
  <si>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</si>
  <si>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</si>
  <si>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</si>
  <si>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</si>
  <si>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</si>
  <si>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</si>
  <si>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</si>
  <si>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</si>
  <si>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</si>
  <si>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</si>
  <si>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</si>
  <si>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</si>
  <si>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</si>
  <si>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</si>
  <si>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</si>
  <si>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</si>
  <si>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</si>
  <si>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</si>
  <si>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</si>
  <si>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</si>
  <si>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</si>
  <si>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</si>
  <si>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</si>
  <si>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</si>
  <si>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</si>
  <si>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</si>
  <si>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</si>
  <si>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</si>
  <si>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</si>
  <si>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</si>
  <si>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</si>
  <si>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</si>
  <si>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</si>
  <si>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</si>
  <si>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</si>
  <si>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</si>
  <si>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</si>
  <si>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</si>
  <si>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</si>
  <si>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</si>
  <si>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</si>
  <si>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</si>
  <si>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</si>
  <si>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</si>
  <si>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</si>
  <si>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</si>
  <si>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</si>
  <si>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</si>
  <si>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</si>
  <si>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</si>
  <si>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</si>
  <si>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</si>
  <si>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</si>
  <si>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The YVF booking process is simple and easy to use.</t>
  </si>
  <si>
    <t>Date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</si>
  <si>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</si>
  <si>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</si>
  <si>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</si>
  <si>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</si>
  <si>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</si>
  <si>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</si>
  <si>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</si>
  <si>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</si>
  <si>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</si>
  <si>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</si>
  <si>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</si>
  <si>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</si>
  <si>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</si>
  <si>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</si>
  <si>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</si>
  <si>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</si>
  <si>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</si>
  <si>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</si>
  <si>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</si>
  <si>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Data Entry</t>
  </si>
  <si>
    <t>Submit SI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</si>
  <si>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</si>
  <si>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</si>
  <si>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</si>
  <si>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</si>
  <si>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</si>
  <si>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</si>
  <si>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</si>
  <si>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</si>
  <si>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</si>
  <si>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</si>
  <si>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</si>
  <si>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</si>
  <si>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</si>
  <si>
    <t>Feedback</t>
  </si>
  <si>
    <t>Closed</t>
  </si>
  <si>
    <t>Shipment-related notifications are currently sent only to the registered email address. Additional email addresses do not receive these notifications.</t>
  </si>
  <si>
    <t>Allow shipment-related notifications to be sent to additional email addresses.</t>
  </si>
  <si>
    <t>Current User Issue</t>
  </si>
  <si>
    <t>Column1</t>
  </si>
  <si>
    <t>The YVF system occasionally loads slowly and responds slowly, affecting the user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</si>
</sst>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4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8" fillId="0" borderId="15" xfId="0" applyFont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65" fontId="8" fillId="5" borderId="10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56" dataDxfId="54" headerRowBorderDxfId="55" tableBorderDxfId="53" headerRowCellStyle="Comma">
  <autoFilter ref="A3:M26" xr:uid="{563E7AF8-4E8F-47FB-B396-11E82E42186F}"/>
  <tableColumns count="13">
    <tableColumn id="1" xr3:uid="{3D8AE97F-A335-43F9-AA87-C843C967D540}" name="No." dataDxfId="52"/>
    <tableColumn id="2" xr3:uid="{6B6688B3-2130-4A0F-968B-2CB8D0364BD4}" name="Customer Name" dataDxfId="51"/>
    <tableColumn id="3" xr3:uid="{7FD553AA-D98A-49DD-9234-BA10CDE586E2}" name="Apr-26" dataDxfId="50"/>
    <tableColumn id="4" xr3:uid="{E95E5A1A-9BEE-4288-B7A1-5252F87DFCAB}" name="May-26" dataDxfId="49"/>
    <tableColumn id="5" xr3:uid="{7ED1F89E-266A-400C-B0D9-9CE4C9C22D4D}" name="Jun-26" dataDxfId="48"/>
    <tableColumn id="6" xr3:uid="{89D659D4-2875-4028-9962-F0925C71B0E1}" name="Apr-262" dataDxfId="47"/>
    <tableColumn id="7" xr3:uid="{1B923A0C-FA28-4949-AE98-DC1EE5F5D8D9}" name="May-263" dataDxfId="46"/>
    <tableColumn id="8" xr3:uid="{51D7F3BB-85C1-45F4-AB6C-F11D1E4A9D40}" name="Jun-264" dataDxfId="45"/>
    <tableColumn id="9" xr3:uid="{F9A5C37A-B7C1-4D9D-B327-4B37A31E1271}" name="Apr-265" dataDxfId="44"/>
    <tableColumn id="10" xr3:uid="{667D4030-B93B-410A-930F-F7AEA3CC1352}" name="May-266" dataDxfId="43"/>
    <tableColumn id="11" xr3:uid="{B40EE3AE-92DD-4B63-8AA0-088DC3C6C0D8}" name="Jun-267" dataDxfId="42"/>
    <tableColumn id="12" xr3:uid="{81868DC2-0306-4F3B-808B-72723C20E6D5}" name="Total Volume" dataDxfId="41" dataCellStyle="Comma">
      <calculatedColumnFormula>SUM(C4:K4)</calculatedColumnFormula>
    </tableColumn>
    <tableColumn id="13" xr3:uid="{A7892454-DD89-4F62-936F-7361B29C732B}" name="YVF Status" dataDxfId="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7" totalsRowShown="0" headerRowDxfId="39" dataDxfId="37" headerRowBorderDxfId="38" tableBorderDxfId="36" totalsRowBorderDxfId="35">
  <autoFilter ref="A2:K17" xr:uid="{FFC90638-85C3-40B7-8AC3-A369A2A787CA}"/>
  <tableColumns count="11">
    <tableColumn id="1" xr3:uid="{F0BBFC25-6D98-4EBE-96D3-98D15394B80B}" name="Booking Date" dataDxfId="34"/>
    <tableColumn id="2" xr3:uid="{04FAC7D1-6CDE-424A-9301-D5E9718BEC4F}" name="Customer Name" dataDxfId="33"/>
    <tableColumn id="3" xr3:uid="{27163F9A-5F39-4F99-9308-FC420FAB7189}" name="Transport Mode" dataDxfId="32"/>
    <tableColumn id="4" xr3:uid="{9AC472A0-EF8A-493F-870A-C38B5E43A7F2}" name="Bookings" dataDxfId="31"/>
    <tableColumn id="5" xr3:uid="{C29E5F74-9315-4DC4-B430-3AF8A8372046}" name="Processing Time (min)" dataDxfId="30"/>
    <tableColumn id="11" xr3:uid="{A9190A50-1678-4150-8F4D-67E54C2A204E}" name="YVF Used" dataDxfId="29"/>
    <tableColumn id="10" xr3:uid="{0637DB2D-6B0F-456F-ADBB-464F240AD6FA}" name="Status" dataDxfId="28"/>
    <tableColumn id="6" xr3:uid="{110376DA-349F-45D1-BC9E-0332C303B304}" name="Week" dataDxfId="27">
      <calculatedColumnFormula>WEEKNUM(A3,2)</calculatedColumnFormula>
    </tableColumn>
    <tableColumn id="7" xr3:uid="{179DBED2-476D-48ED-9876-6F414000F7D2}" name="Month" dataDxfId="26">
      <calculatedColumnFormula>TEXT(A3,"mmm-yyyy")</calculatedColumnFormula>
    </tableColumn>
    <tableColumn id="8" xr3:uid="{C050AF29-B2A9-4C32-AD0F-79CAE3C568B4}" name="Handled By" dataDxfId="25"/>
    <tableColumn id="9" xr3:uid="{397D8B99-2244-464C-9957-D5BA541DAB11}" name="Remarks" dataDxfId="2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23">
  <tableColumns count="5">
    <tableColumn id="1" xr3:uid="{37DFC1A1-6AA2-4BCC-AA9A-2433259292A6}" name="No." dataDxfId="22" totalsRowDxfId="21"/>
    <tableColumn id="2" xr3:uid="{66B89182-0BB6-4025-9518-93CE347E17A7}" name="Customer Name" dataDxfId="20" totalsRowDxfId="19"/>
    <tableColumn id="3" xr3:uid="{D757B33B-7F26-4A24-97F2-49C48B693AB3}" name="Transport Mode" dataDxfId="18" totalsRowDxfId="17"/>
    <tableColumn id="5" xr3:uid="{7A9BEFA4-B7D1-40AE-B7CF-81E8447C0539}" name="YVF Booking Status" dataDxfId="16" totalsRowDxfId="15"/>
    <tableColumn id="6" xr3:uid="{3241BF8C-3F49-40C2-9A21-5F43E439AE4A}" name="Remarks" dataDxfId="14" totalsRowDxfId="1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12" dataDxfId="10" headerRowBorderDxfId="11" tableBorderDxfId="9" totalsRowBorderDxfId="8">
  <autoFilter ref="A2:H7" xr:uid="{28604BEE-1693-47A5-86BA-65BCF4ABF4A0}"/>
  <sortState xmlns:xlrd2="http://schemas.microsoft.com/office/spreadsheetml/2017/richdata2" ref="A3:H7">
    <sortCondition ref="B3:B7"/>
  </sortState>
  <tableColumns count="8">
    <tableColumn id="1" xr3:uid="{4227AD1E-FC50-4C25-933E-B7551850E661}" name="Column1" dataDxfId="7"/>
    <tableColumn id="2" xr3:uid="{094417A4-BE9D-4736-85C7-BB97352B6E96}" name="Date" dataDxfId="6"/>
    <tableColumn id="3" xr3:uid="{1DD90363-DD60-415E-8D5F-FD42BC76BD80}" name="Submitted By" dataDxfId="5"/>
    <tableColumn id="4" xr3:uid="{E435C684-4FC9-4CA6-832D-E9674D387531}" name="Category" dataDxfId="4"/>
    <tableColumn id="5" xr3:uid="{B24F1046-0140-474C-9002-4FCF4D2E0E02}" name="Module" dataDxfId="3"/>
    <tableColumn id="6" xr3:uid="{E8EA3959-AF63-47F6-8678-8737A022EBAA}" name="Current User Issue" dataDxfId="2"/>
    <tableColumn id="9" xr3:uid="{59AA3BFF-5DE6-41C9-BE0E-AB7351BBF134}" name="Improvement Proposal" dataDxfId="1"/>
    <tableColumn id="8" xr3:uid="{712647CD-BC4C-480C-B502-31CEEC691AC6}" name="Status" dataDxfId="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4" totalsRowShown="0" headerRowDxfId="66" dataDxfId="64" headerRowBorderDxfId="65" tableBorderDxfId="63" totalsRowBorderDxfId="62">
  <autoFilter ref="A2:E4" xr:uid="{28604BEE-1693-47A5-86BA-65BCF4ABF4A0}"/>
  <tableColumns count="5">
    <tableColumn id="2" xr3:uid="{F08A2221-60A1-4844-AB4E-CB014C3D09C5}" name="Date" dataDxfId="61"/>
    <tableColumn id="3" xr3:uid="{2E58980B-2FB2-4E23-BEED-CE51507F67D8}" name="Reported By" dataDxfId="60"/>
    <tableColumn id="6" xr3:uid="{53AA3EE9-34D1-4E88-929E-3D3008E8F2EC}" name="Feedback" dataDxfId="59"/>
    <tableColumn id="4" xr3:uid="{67951DB1-597E-4F1F-8E49-0D383D0E9D64}" name="Feedback Type" dataDxfId="58"/>
    <tableColumn id="5" xr3:uid="{F17BD343-08DE-4ED8-9646-2E135764D0F2}" name="Status" dataDxfId="57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D13" sqref="D13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80</v>
      </c>
    </row>
    <row r="2" spans="1:10" s="45" customFormat="1" ht="35" customHeight="1" x14ac:dyDescent="0.35">
      <c r="A2" s="83" t="s">
        <v>20</v>
      </c>
      <c r="B2" s="83" t="s">
        <v>88</v>
      </c>
      <c r="C2" s="83"/>
      <c r="D2" s="83" t="s">
        <v>108</v>
      </c>
      <c r="E2" s="83"/>
      <c r="F2" s="86" t="s">
        <v>107</v>
      </c>
      <c r="G2" s="83" t="s">
        <v>103</v>
      </c>
      <c r="H2" s="83" t="s">
        <v>87</v>
      </c>
      <c r="I2" s="84" t="s">
        <v>89</v>
      </c>
      <c r="J2" s="85"/>
    </row>
    <row r="3" spans="1:10" s="45" customFormat="1" ht="31.5" customHeight="1" x14ac:dyDescent="0.35">
      <c r="A3" s="83"/>
      <c r="B3" s="41" t="s">
        <v>21</v>
      </c>
      <c r="C3" s="41" t="s">
        <v>53</v>
      </c>
      <c r="D3" s="41" t="s">
        <v>21</v>
      </c>
      <c r="E3" s="41" t="s">
        <v>53</v>
      </c>
      <c r="F3" s="87"/>
      <c r="G3" s="83"/>
      <c r="H3" s="83"/>
      <c r="I3" s="41" t="s">
        <v>91</v>
      </c>
      <c r="J3" s="41" t="s">
        <v>90</v>
      </c>
    </row>
    <row r="4" spans="1:10" ht="24" customHeight="1" x14ac:dyDescent="0.35">
      <c r="A4" s="46">
        <f>COUNTIF(Table3[YVF Status],"&lt;&gt;")</f>
        <v>23</v>
      </c>
      <c r="B4" s="81">
        <f>COUNTIF(Table3[YVF Status],"*onboarding")</f>
        <v>7</v>
      </c>
      <c r="C4" s="47">
        <f>$B$4/$A$4</f>
        <v>0.30434782608695654</v>
      </c>
      <c r="D4" s="81">
        <f>COUNTIF(Table3[YVF Status],"*FY2026 onboarding")</f>
        <v>3</v>
      </c>
      <c r="E4" s="47">
        <f>$D$4/$A$4</f>
        <v>0.13043478260869565</v>
      </c>
      <c r="F4" s="76">
        <f>B4-D4</f>
        <v>4</v>
      </c>
      <c r="G4" s="75">
        <f>INT(SUM(Booking_Records!$D$3:$D$1000))</f>
        <v>109</v>
      </c>
      <c r="H4" s="77">
        <f>ROUND(AVERAGE(Booking_Records!$E$3:$E$1000),0)</f>
        <v>4</v>
      </c>
      <c r="I4" s="46">
        <v>6</v>
      </c>
      <c r="J4" s="75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81</v>
      </c>
    </row>
    <row r="2" spans="1:13" x14ac:dyDescent="0.45">
      <c r="C2" s="88" t="s">
        <v>39</v>
      </c>
      <c r="D2" s="88"/>
      <c r="E2" s="88"/>
      <c r="F2" s="88" t="s">
        <v>40</v>
      </c>
      <c r="G2" s="88"/>
      <c r="H2" s="88"/>
      <c r="I2" s="88" t="s">
        <v>41</v>
      </c>
      <c r="J2" s="88"/>
      <c r="K2" s="88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106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105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105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106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105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105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106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89" t="s">
        <v>42</v>
      </c>
      <c r="B27" s="89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0" t="s">
        <v>22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49"/>
  <sheetViews>
    <sheetView tabSelected="1" topLeftCell="A4" zoomScale="85" zoomScaleNormal="85" workbookViewId="0">
      <selection activeCell="C19" sqref="C19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4" t="s">
        <v>82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1">
        <v>46232</v>
      </c>
      <c r="B12" s="46" t="s">
        <v>29</v>
      </c>
      <c r="C12" s="46" t="s">
        <v>56</v>
      </c>
      <c r="D12" s="46">
        <v>1</v>
      </c>
      <c r="E12" s="46">
        <v>2</v>
      </c>
      <c r="F12" s="46" t="s">
        <v>60</v>
      </c>
      <c r="G12" s="46" t="s">
        <v>61</v>
      </c>
      <c r="H12" s="46">
        <f t="shared" si="0"/>
        <v>31</v>
      </c>
      <c r="I12" s="46" t="str">
        <f t="shared" si="1"/>
        <v>Jul-2026</v>
      </c>
      <c r="J12" s="46" t="s">
        <v>27</v>
      </c>
      <c r="K12" s="52"/>
    </row>
    <row r="13" spans="1:11" ht="16.5" customHeight="1" x14ac:dyDescent="0.35">
      <c r="A13" s="51">
        <v>46233</v>
      </c>
      <c r="B13" s="46" t="s">
        <v>29</v>
      </c>
      <c r="C13" s="46" t="s">
        <v>28</v>
      </c>
      <c r="D13" s="46">
        <v>6</v>
      </c>
      <c r="E13" s="46">
        <v>2</v>
      </c>
      <c r="F13" s="46" t="s">
        <v>60</v>
      </c>
      <c r="G13" s="46" t="s">
        <v>61</v>
      </c>
      <c r="H13" s="46">
        <f>WEEKNUM(A13,2)</f>
        <v>31</v>
      </c>
      <c r="I13" s="46" t="str">
        <f>TEXT(A13,"mmm-yyyy")</f>
        <v>Jul-2026</v>
      </c>
      <c r="J13" s="46" t="s">
        <v>57</v>
      </c>
      <c r="K13" s="52"/>
    </row>
    <row r="14" spans="1:11" ht="16.5" customHeight="1" x14ac:dyDescent="0.35">
      <c r="A14" s="51">
        <v>46233</v>
      </c>
      <c r="B14" s="46" t="s">
        <v>52</v>
      </c>
      <c r="C14" s="46" t="s">
        <v>28</v>
      </c>
      <c r="D14" s="46">
        <v>1</v>
      </c>
      <c r="E14" s="4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  <row r="15" spans="1:11" ht="16.5" customHeight="1" x14ac:dyDescent="0.35">
      <c r="A15" s="51">
        <v>46234</v>
      </c>
      <c r="B15" s="46" t="s">
        <v>29</v>
      </c>
      <c r="C15" s="46" t="s">
        <v>28</v>
      </c>
      <c r="D15" s="46">
        <v>2</v>
      </c>
      <c r="E15" s="46">
        <v>4</v>
      </c>
      <c r="F15" s="46" t="s">
        <v>60</v>
      </c>
      <c r="G15" s="46" t="s">
        <v>61</v>
      </c>
      <c r="H15" s="46">
        <f>WEEKNUM(A15,2)</f>
        <v>31</v>
      </c>
      <c r="I15" s="46" t="str">
        <f>TEXT(A15,"mmm-yyyy")</f>
        <v>Jul-2026</v>
      </c>
      <c r="J15" s="46" t="s">
        <v>57</v>
      </c>
      <c r="K15" s="52"/>
    </row>
    <row r="16" spans="1:11" ht="16.5" customHeight="1" x14ac:dyDescent="0.35">
      <c r="A16" s="51">
        <v>46235</v>
      </c>
      <c r="B16" s="46" t="s">
        <v>29</v>
      </c>
      <c r="C16" s="46" t="s">
        <v>28</v>
      </c>
      <c r="D16" s="46">
        <v>7</v>
      </c>
      <c r="E16" s="46">
        <v>4</v>
      </c>
      <c r="F16" s="46" t="s">
        <v>60</v>
      </c>
      <c r="G16" s="46" t="s">
        <v>61</v>
      </c>
      <c r="H16" s="46">
        <f>WEEKNUM(A16,2)</f>
        <v>31</v>
      </c>
      <c r="I16" s="46" t="str">
        <f>TEXT(A16,"mmm-yyyy")</f>
        <v>Aug-2026</v>
      </c>
      <c r="J16" s="46" t="s">
        <v>57</v>
      </c>
      <c r="K16" s="52"/>
    </row>
    <row r="17" spans="1:11" ht="16.5" customHeight="1" x14ac:dyDescent="0.35">
      <c r="A17" s="51">
        <v>46235</v>
      </c>
      <c r="B17" s="46" t="s">
        <v>52</v>
      </c>
      <c r="C17" s="46" t="s">
        <v>28</v>
      </c>
      <c r="D17" s="46">
        <v>2</v>
      </c>
      <c r="E17" s="46">
        <v>4</v>
      </c>
      <c r="F17" s="46" t="s">
        <v>60</v>
      </c>
      <c r="G17" s="46" t="s">
        <v>61</v>
      </c>
      <c r="H17" s="46">
        <f>WEEKNUM(A17,2)</f>
        <v>31</v>
      </c>
      <c r="I17" s="46" t="str">
        <f>TEXT(A17,"mmm-yyyy")</f>
        <v>Aug-2026</v>
      </c>
      <c r="J17" s="46" t="s">
        <v>57</v>
      </c>
      <c r="K17" s="52"/>
    </row>
    <row r="18" spans="1:11" s="94" customFormat="1" ht="16.5" customHeight="1" x14ac:dyDescent="0.35">
      <c r="A18" s="91">
        <f>A17+1</f>
        <v>46236</v>
      </c>
      <c r="B18" s="92" t="s">
        <v>52</v>
      </c>
      <c r="C18" s="92" t="s">
        <v>28</v>
      </c>
      <c r="D18" s="92">
        <v>2</v>
      </c>
      <c r="E18" s="92">
        <v>4</v>
      </c>
      <c r="F18" s="92" t="s">
        <v>60</v>
      </c>
      <c r="G18" s="92" t="s">
        <v>61</v>
      </c>
      <c r="H18" s="92">
        <f t="shared" ref="H18:H39" si="2">WEEKNUM(A18,2)</f>
        <v>31</v>
      </c>
      <c r="I18" s="92" t="str">
        <f t="shared" ref="I18:I39" si="3">TEXT(A18,"mmm-yyyy")</f>
        <v>Aug-2026</v>
      </c>
      <c r="J18" s="92" t="s">
        <v>57</v>
      </c>
      <c r="K18" s="93"/>
    </row>
    <row r="19" spans="1:11" s="94" customFormat="1" ht="16.5" customHeight="1" x14ac:dyDescent="0.35">
      <c r="A19" s="91">
        <f t="shared" ref="A19:A39" si="4">A18+1</f>
        <v>46237</v>
      </c>
      <c r="B19" s="92" t="s">
        <v>52</v>
      </c>
      <c r="C19" s="92" t="s">
        <v>28</v>
      </c>
      <c r="D19" s="92">
        <v>2</v>
      </c>
      <c r="E19" s="92">
        <v>4</v>
      </c>
      <c r="F19" s="92" t="s">
        <v>60</v>
      </c>
      <c r="G19" s="92" t="s">
        <v>61</v>
      </c>
      <c r="H19" s="92">
        <f t="shared" si="2"/>
        <v>32</v>
      </c>
      <c r="I19" s="92" t="str">
        <f t="shared" si="3"/>
        <v>Aug-2026</v>
      </c>
      <c r="J19" s="92" t="s">
        <v>57</v>
      </c>
      <c r="K19" s="93"/>
    </row>
    <row r="20" spans="1:11" s="94" customFormat="1" ht="16.5" customHeight="1" x14ac:dyDescent="0.35">
      <c r="A20" s="91">
        <f t="shared" si="4"/>
        <v>46238</v>
      </c>
      <c r="B20" s="92" t="s">
        <v>52</v>
      </c>
      <c r="C20" s="92" t="s">
        <v>28</v>
      </c>
      <c r="D20" s="92">
        <v>2</v>
      </c>
      <c r="E20" s="92">
        <v>4</v>
      </c>
      <c r="F20" s="92" t="s">
        <v>60</v>
      </c>
      <c r="G20" s="92" t="s">
        <v>61</v>
      </c>
      <c r="H20" s="92">
        <f t="shared" si="2"/>
        <v>32</v>
      </c>
      <c r="I20" s="92" t="str">
        <f t="shared" si="3"/>
        <v>Aug-2026</v>
      </c>
      <c r="J20" s="92" t="s">
        <v>57</v>
      </c>
      <c r="K20" s="93"/>
    </row>
    <row r="21" spans="1:11" s="94" customFormat="1" ht="16.5" customHeight="1" x14ac:dyDescent="0.35">
      <c r="A21" s="91">
        <f t="shared" si="4"/>
        <v>46239</v>
      </c>
      <c r="B21" s="92" t="s">
        <v>52</v>
      </c>
      <c r="C21" s="92" t="s">
        <v>28</v>
      </c>
      <c r="D21" s="92">
        <v>2</v>
      </c>
      <c r="E21" s="92">
        <v>4</v>
      </c>
      <c r="F21" s="92" t="s">
        <v>60</v>
      </c>
      <c r="G21" s="92" t="s">
        <v>61</v>
      </c>
      <c r="H21" s="92">
        <f t="shared" si="2"/>
        <v>32</v>
      </c>
      <c r="I21" s="92" t="str">
        <f t="shared" si="3"/>
        <v>Aug-2026</v>
      </c>
      <c r="J21" s="92" t="s">
        <v>57</v>
      </c>
      <c r="K21" s="93"/>
    </row>
    <row r="22" spans="1:11" s="94" customFormat="1" ht="16.5" customHeight="1" x14ac:dyDescent="0.35">
      <c r="A22" s="91">
        <f t="shared" si="4"/>
        <v>46240</v>
      </c>
      <c r="B22" s="92" t="s">
        <v>52</v>
      </c>
      <c r="C22" s="92" t="s">
        <v>28</v>
      </c>
      <c r="D22" s="92">
        <v>2</v>
      </c>
      <c r="E22" s="92">
        <v>4</v>
      </c>
      <c r="F22" s="92" t="s">
        <v>60</v>
      </c>
      <c r="G22" s="92" t="s">
        <v>61</v>
      </c>
      <c r="H22" s="92">
        <f t="shared" si="2"/>
        <v>32</v>
      </c>
      <c r="I22" s="92" t="str">
        <f t="shared" si="3"/>
        <v>Aug-2026</v>
      </c>
      <c r="J22" s="92" t="s">
        <v>57</v>
      </c>
      <c r="K22" s="93"/>
    </row>
    <row r="23" spans="1:11" s="94" customFormat="1" ht="16.5" customHeight="1" x14ac:dyDescent="0.35">
      <c r="A23" s="91">
        <f t="shared" si="4"/>
        <v>46241</v>
      </c>
      <c r="B23" s="92" t="s">
        <v>52</v>
      </c>
      <c r="C23" s="92" t="s">
        <v>28</v>
      </c>
      <c r="D23" s="92">
        <v>2</v>
      </c>
      <c r="E23" s="92">
        <v>4</v>
      </c>
      <c r="F23" s="92" t="s">
        <v>60</v>
      </c>
      <c r="G23" s="92" t="s">
        <v>61</v>
      </c>
      <c r="H23" s="92">
        <f t="shared" si="2"/>
        <v>32</v>
      </c>
      <c r="I23" s="92" t="str">
        <f t="shared" si="3"/>
        <v>Aug-2026</v>
      </c>
      <c r="J23" s="92" t="s">
        <v>57</v>
      </c>
      <c r="K23" s="93"/>
    </row>
    <row r="24" spans="1:11" s="94" customFormat="1" ht="16.5" customHeight="1" x14ac:dyDescent="0.35">
      <c r="A24" s="91">
        <f t="shared" si="4"/>
        <v>46242</v>
      </c>
      <c r="B24" s="92" t="s">
        <v>52</v>
      </c>
      <c r="C24" s="92" t="s">
        <v>28</v>
      </c>
      <c r="D24" s="92">
        <v>2</v>
      </c>
      <c r="E24" s="92">
        <v>4</v>
      </c>
      <c r="F24" s="92" t="s">
        <v>60</v>
      </c>
      <c r="G24" s="92" t="s">
        <v>61</v>
      </c>
      <c r="H24" s="92">
        <f t="shared" si="2"/>
        <v>32</v>
      </c>
      <c r="I24" s="92" t="str">
        <f t="shared" si="3"/>
        <v>Aug-2026</v>
      </c>
      <c r="J24" s="92" t="s">
        <v>57</v>
      </c>
      <c r="K24" s="93"/>
    </row>
    <row r="25" spans="1:11" s="94" customFormat="1" ht="16.5" customHeight="1" x14ac:dyDescent="0.35">
      <c r="A25" s="91">
        <f t="shared" si="4"/>
        <v>46243</v>
      </c>
      <c r="B25" s="92" t="s">
        <v>52</v>
      </c>
      <c r="C25" s="92" t="s">
        <v>28</v>
      </c>
      <c r="D25" s="92">
        <v>2</v>
      </c>
      <c r="E25" s="92">
        <v>4</v>
      </c>
      <c r="F25" s="92" t="s">
        <v>60</v>
      </c>
      <c r="G25" s="92" t="s">
        <v>61</v>
      </c>
      <c r="H25" s="92">
        <f t="shared" si="2"/>
        <v>32</v>
      </c>
      <c r="I25" s="92" t="str">
        <f t="shared" si="3"/>
        <v>Aug-2026</v>
      </c>
      <c r="J25" s="92" t="s">
        <v>57</v>
      </c>
      <c r="K25" s="93"/>
    </row>
    <row r="26" spans="1:11" s="94" customFormat="1" ht="16.5" customHeight="1" x14ac:dyDescent="0.35">
      <c r="A26" s="91">
        <f t="shared" si="4"/>
        <v>46244</v>
      </c>
      <c r="B26" s="92" t="s">
        <v>52</v>
      </c>
      <c r="C26" s="92" t="s">
        <v>28</v>
      </c>
      <c r="D26" s="92">
        <v>2</v>
      </c>
      <c r="E26" s="92">
        <v>4</v>
      </c>
      <c r="F26" s="92" t="s">
        <v>60</v>
      </c>
      <c r="G26" s="92" t="s">
        <v>61</v>
      </c>
      <c r="H26" s="92">
        <f t="shared" si="2"/>
        <v>33</v>
      </c>
      <c r="I26" s="92" t="str">
        <f t="shared" si="3"/>
        <v>Aug-2026</v>
      </c>
      <c r="J26" s="92" t="s">
        <v>57</v>
      </c>
      <c r="K26" s="93"/>
    </row>
    <row r="27" spans="1:11" s="94" customFormat="1" ht="16.5" customHeight="1" x14ac:dyDescent="0.35">
      <c r="A27" s="91">
        <f t="shared" si="4"/>
        <v>46245</v>
      </c>
      <c r="B27" s="92" t="s">
        <v>52</v>
      </c>
      <c r="C27" s="92" t="s">
        <v>28</v>
      </c>
      <c r="D27" s="92">
        <v>2</v>
      </c>
      <c r="E27" s="92">
        <v>4</v>
      </c>
      <c r="F27" s="92" t="s">
        <v>60</v>
      </c>
      <c r="G27" s="92" t="s">
        <v>61</v>
      </c>
      <c r="H27" s="92">
        <f t="shared" si="2"/>
        <v>33</v>
      </c>
      <c r="I27" s="92" t="str">
        <f t="shared" si="3"/>
        <v>Aug-2026</v>
      </c>
      <c r="J27" s="92" t="s">
        <v>57</v>
      </c>
      <c r="K27" s="93"/>
    </row>
    <row r="28" spans="1:11" s="94" customFormat="1" ht="16.5" customHeight="1" x14ac:dyDescent="0.35">
      <c r="A28" s="91">
        <f t="shared" si="4"/>
        <v>46246</v>
      </c>
      <c r="B28" s="92" t="s">
        <v>52</v>
      </c>
      <c r="C28" s="92" t="s">
        <v>28</v>
      </c>
      <c r="D28" s="92">
        <v>2</v>
      </c>
      <c r="E28" s="92">
        <v>4</v>
      </c>
      <c r="F28" s="92" t="s">
        <v>60</v>
      </c>
      <c r="G28" s="92" t="s">
        <v>61</v>
      </c>
      <c r="H28" s="92">
        <f t="shared" si="2"/>
        <v>33</v>
      </c>
      <c r="I28" s="92" t="str">
        <f t="shared" si="3"/>
        <v>Aug-2026</v>
      </c>
      <c r="J28" s="92" t="s">
        <v>57</v>
      </c>
      <c r="K28" s="93"/>
    </row>
    <row r="29" spans="1:11" s="94" customFormat="1" ht="16.5" customHeight="1" x14ac:dyDescent="0.35">
      <c r="A29" s="91">
        <f t="shared" si="4"/>
        <v>46247</v>
      </c>
      <c r="B29" s="92" t="s">
        <v>52</v>
      </c>
      <c r="C29" s="92" t="s">
        <v>28</v>
      </c>
      <c r="D29" s="92">
        <v>2</v>
      </c>
      <c r="E29" s="92">
        <v>4</v>
      </c>
      <c r="F29" s="92" t="s">
        <v>60</v>
      </c>
      <c r="G29" s="92" t="s">
        <v>61</v>
      </c>
      <c r="H29" s="92">
        <f t="shared" si="2"/>
        <v>33</v>
      </c>
      <c r="I29" s="92" t="str">
        <f t="shared" si="3"/>
        <v>Aug-2026</v>
      </c>
      <c r="J29" s="92" t="s">
        <v>57</v>
      </c>
      <c r="K29" s="93"/>
    </row>
    <row r="30" spans="1:11" s="94" customFormat="1" ht="16.5" customHeight="1" x14ac:dyDescent="0.35">
      <c r="A30" s="91">
        <f t="shared" si="4"/>
        <v>46248</v>
      </c>
      <c r="B30" s="92" t="s">
        <v>52</v>
      </c>
      <c r="C30" s="92" t="s">
        <v>28</v>
      </c>
      <c r="D30" s="92">
        <v>2</v>
      </c>
      <c r="E30" s="92">
        <v>4</v>
      </c>
      <c r="F30" s="92" t="s">
        <v>60</v>
      </c>
      <c r="G30" s="92" t="s">
        <v>61</v>
      </c>
      <c r="H30" s="92">
        <f t="shared" si="2"/>
        <v>33</v>
      </c>
      <c r="I30" s="92" t="str">
        <f t="shared" si="3"/>
        <v>Aug-2026</v>
      </c>
      <c r="J30" s="92" t="s">
        <v>57</v>
      </c>
      <c r="K30" s="93"/>
    </row>
    <row r="31" spans="1:11" s="94" customFormat="1" ht="16.5" customHeight="1" x14ac:dyDescent="0.35">
      <c r="A31" s="91">
        <f t="shared" si="4"/>
        <v>46249</v>
      </c>
      <c r="B31" s="92" t="s">
        <v>52</v>
      </c>
      <c r="C31" s="92" t="s">
        <v>28</v>
      </c>
      <c r="D31" s="92">
        <v>2</v>
      </c>
      <c r="E31" s="92">
        <v>4</v>
      </c>
      <c r="F31" s="92" t="s">
        <v>60</v>
      </c>
      <c r="G31" s="92" t="s">
        <v>61</v>
      </c>
      <c r="H31" s="92">
        <f t="shared" si="2"/>
        <v>33</v>
      </c>
      <c r="I31" s="92" t="str">
        <f t="shared" si="3"/>
        <v>Aug-2026</v>
      </c>
      <c r="J31" s="92" t="s">
        <v>57</v>
      </c>
      <c r="K31" s="93"/>
    </row>
    <row r="32" spans="1:11" s="94" customFormat="1" ht="16.5" customHeight="1" x14ac:dyDescent="0.35">
      <c r="A32" s="91">
        <f t="shared" si="4"/>
        <v>46250</v>
      </c>
      <c r="B32" s="92" t="s">
        <v>52</v>
      </c>
      <c r="C32" s="92" t="s">
        <v>28</v>
      </c>
      <c r="D32" s="92">
        <v>2</v>
      </c>
      <c r="E32" s="92">
        <v>4</v>
      </c>
      <c r="F32" s="92" t="s">
        <v>60</v>
      </c>
      <c r="G32" s="92" t="s">
        <v>61</v>
      </c>
      <c r="H32" s="92">
        <f t="shared" si="2"/>
        <v>33</v>
      </c>
      <c r="I32" s="92" t="str">
        <f t="shared" si="3"/>
        <v>Aug-2026</v>
      </c>
      <c r="J32" s="92" t="s">
        <v>57</v>
      </c>
      <c r="K32" s="93"/>
    </row>
    <row r="33" spans="1:11" s="94" customFormat="1" ht="16.5" customHeight="1" x14ac:dyDescent="0.35">
      <c r="A33" s="91">
        <f t="shared" si="4"/>
        <v>46251</v>
      </c>
      <c r="B33" s="92" t="s">
        <v>52</v>
      </c>
      <c r="C33" s="92" t="s">
        <v>28</v>
      </c>
      <c r="D33" s="92">
        <v>2</v>
      </c>
      <c r="E33" s="92">
        <v>4</v>
      </c>
      <c r="F33" s="92" t="s">
        <v>60</v>
      </c>
      <c r="G33" s="92" t="s">
        <v>61</v>
      </c>
      <c r="H33" s="92">
        <f t="shared" si="2"/>
        <v>34</v>
      </c>
      <c r="I33" s="92" t="str">
        <f t="shared" si="3"/>
        <v>Aug-2026</v>
      </c>
      <c r="J33" s="92" t="s">
        <v>57</v>
      </c>
      <c r="K33" s="93"/>
    </row>
    <row r="34" spans="1:11" s="94" customFormat="1" ht="16.5" customHeight="1" x14ac:dyDescent="0.35">
      <c r="A34" s="91">
        <f t="shared" si="4"/>
        <v>46252</v>
      </c>
      <c r="B34" s="92" t="s">
        <v>52</v>
      </c>
      <c r="C34" s="92" t="s">
        <v>28</v>
      </c>
      <c r="D34" s="92">
        <v>2</v>
      </c>
      <c r="E34" s="92">
        <v>4</v>
      </c>
      <c r="F34" s="92" t="s">
        <v>60</v>
      </c>
      <c r="G34" s="92" t="s">
        <v>61</v>
      </c>
      <c r="H34" s="92">
        <f t="shared" si="2"/>
        <v>34</v>
      </c>
      <c r="I34" s="92" t="str">
        <f t="shared" si="3"/>
        <v>Aug-2026</v>
      </c>
      <c r="J34" s="92" t="s">
        <v>57</v>
      </c>
      <c r="K34" s="93"/>
    </row>
    <row r="35" spans="1:11" s="94" customFormat="1" ht="16.5" customHeight="1" x14ac:dyDescent="0.35">
      <c r="A35" s="91">
        <f t="shared" si="4"/>
        <v>46253</v>
      </c>
      <c r="B35" s="92" t="s">
        <v>52</v>
      </c>
      <c r="C35" s="92" t="s">
        <v>28</v>
      </c>
      <c r="D35" s="92">
        <v>2</v>
      </c>
      <c r="E35" s="92">
        <v>4</v>
      </c>
      <c r="F35" s="92" t="s">
        <v>60</v>
      </c>
      <c r="G35" s="92" t="s">
        <v>61</v>
      </c>
      <c r="H35" s="92">
        <f t="shared" si="2"/>
        <v>34</v>
      </c>
      <c r="I35" s="92" t="str">
        <f t="shared" si="3"/>
        <v>Aug-2026</v>
      </c>
      <c r="J35" s="92" t="s">
        <v>57</v>
      </c>
      <c r="K35" s="93"/>
    </row>
    <row r="36" spans="1:11" s="94" customFormat="1" ht="16.5" customHeight="1" x14ac:dyDescent="0.35">
      <c r="A36" s="91">
        <f t="shared" si="4"/>
        <v>46254</v>
      </c>
      <c r="B36" s="92" t="s">
        <v>52</v>
      </c>
      <c r="C36" s="92" t="s">
        <v>28</v>
      </c>
      <c r="D36" s="92">
        <v>2</v>
      </c>
      <c r="E36" s="92">
        <v>4</v>
      </c>
      <c r="F36" s="92" t="s">
        <v>60</v>
      </c>
      <c r="G36" s="92" t="s">
        <v>61</v>
      </c>
      <c r="H36" s="92">
        <f t="shared" si="2"/>
        <v>34</v>
      </c>
      <c r="I36" s="92" t="str">
        <f t="shared" si="3"/>
        <v>Aug-2026</v>
      </c>
      <c r="J36" s="92" t="s">
        <v>57</v>
      </c>
      <c r="K36" s="93"/>
    </row>
    <row r="37" spans="1:11" s="94" customFormat="1" ht="16.5" customHeight="1" x14ac:dyDescent="0.35">
      <c r="A37" s="91">
        <f t="shared" si="4"/>
        <v>46255</v>
      </c>
      <c r="B37" s="92" t="s">
        <v>52</v>
      </c>
      <c r="C37" s="92" t="s">
        <v>28</v>
      </c>
      <c r="D37" s="92">
        <v>2</v>
      </c>
      <c r="E37" s="92">
        <v>4</v>
      </c>
      <c r="F37" s="92" t="s">
        <v>60</v>
      </c>
      <c r="G37" s="92" t="s">
        <v>61</v>
      </c>
      <c r="H37" s="92">
        <f t="shared" si="2"/>
        <v>34</v>
      </c>
      <c r="I37" s="92" t="str">
        <f t="shared" si="3"/>
        <v>Aug-2026</v>
      </c>
      <c r="J37" s="92" t="s">
        <v>57</v>
      </c>
      <c r="K37" s="93"/>
    </row>
    <row r="38" spans="1:11" s="94" customFormat="1" ht="16.5" customHeight="1" x14ac:dyDescent="0.35">
      <c r="A38" s="91">
        <f t="shared" si="4"/>
        <v>46256</v>
      </c>
      <c r="B38" s="92" t="s">
        <v>52</v>
      </c>
      <c r="C38" s="92" t="s">
        <v>28</v>
      </c>
      <c r="D38" s="92">
        <v>2</v>
      </c>
      <c r="E38" s="92">
        <v>4</v>
      </c>
      <c r="F38" s="92" t="s">
        <v>60</v>
      </c>
      <c r="G38" s="92" t="s">
        <v>61</v>
      </c>
      <c r="H38" s="92">
        <f t="shared" si="2"/>
        <v>34</v>
      </c>
      <c r="I38" s="92" t="str">
        <f t="shared" si="3"/>
        <v>Aug-2026</v>
      </c>
      <c r="J38" s="92" t="s">
        <v>57</v>
      </c>
      <c r="K38" s="93"/>
    </row>
    <row r="39" spans="1:11" s="94" customFormat="1" ht="16.5" customHeight="1" x14ac:dyDescent="0.35">
      <c r="A39" s="91">
        <f t="shared" si="4"/>
        <v>46257</v>
      </c>
      <c r="B39" s="92" t="s">
        <v>52</v>
      </c>
      <c r="C39" s="92" t="s">
        <v>28</v>
      </c>
      <c r="D39" s="92">
        <v>2</v>
      </c>
      <c r="E39" s="92">
        <v>4</v>
      </c>
      <c r="F39" s="92" t="s">
        <v>60</v>
      </c>
      <c r="G39" s="92" t="s">
        <v>61</v>
      </c>
      <c r="H39" s="92">
        <f t="shared" si="2"/>
        <v>34</v>
      </c>
      <c r="I39" s="92" t="str">
        <f t="shared" si="3"/>
        <v>Aug-2026</v>
      </c>
      <c r="J39" s="92" t="s">
        <v>57</v>
      </c>
      <c r="K39" s="93"/>
    </row>
    <row r="40" spans="1:11" s="94" customFormat="1" ht="16.5" customHeight="1" x14ac:dyDescent="0.35">
      <c r="A40" s="91">
        <f t="shared" ref="A40:A49" si="5">A39+1</f>
        <v>46258</v>
      </c>
      <c r="B40" s="92" t="s">
        <v>52</v>
      </c>
      <c r="C40" s="92" t="s">
        <v>28</v>
      </c>
      <c r="D40" s="92">
        <v>2</v>
      </c>
      <c r="E40" s="92">
        <v>4</v>
      </c>
      <c r="F40" s="92" t="s">
        <v>60</v>
      </c>
      <c r="G40" s="92" t="s">
        <v>61</v>
      </c>
      <c r="H40" s="92">
        <f t="shared" ref="H40:H49" si="6">WEEKNUM(A40,2)</f>
        <v>35</v>
      </c>
      <c r="I40" s="92" t="str">
        <f t="shared" ref="I40:I49" si="7">TEXT(A40,"mmm-yyyy")</f>
        <v>Aug-2026</v>
      </c>
      <c r="J40" s="92" t="s">
        <v>57</v>
      </c>
      <c r="K40" s="93"/>
    </row>
    <row r="41" spans="1:11" s="94" customFormat="1" ht="16.5" customHeight="1" x14ac:dyDescent="0.35">
      <c r="A41" s="91">
        <f t="shared" si="5"/>
        <v>46259</v>
      </c>
      <c r="B41" s="92" t="s">
        <v>52</v>
      </c>
      <c r="C41" s="92" t="s">
        <v>28</v>
      </c>
      <c r="D41" s="92">
        <v>2</v>
      </c>
      <c r="E41" s="92">
        <v>4</v>
      </c>
      <c r="F41" s="92" t="s">
        <v>60</v>
      </c>
      <c r="G41" s="92" t="s">
        <v>61</v>
      </c>
      <c r="H41" s="92">
        <f t="shared" si="6"/>
        <v>35</v>
      </c>
      <c r="I41" s="92" t="str">
        <f t="shared" si="7"/>
        <v>Aug-2026</v>
      </c>
      <c r="J41" s="92" t="s">
        <v>57</v>
      </c>
      <c r="K41" s="93"/>
    </row>
    <row r="42" spans="1:11" s="94" customFormat="1" ht="16.5" customHeight="1" x14ac:dyDescent="0.35">
      <c r="A42" s="91">
        <f t="shared" si="5"/>
        <v>46260</v>
      </c>
      <c r="B42" s="92" t="s">
        <v>52</v>
      </c>
      <c r="C42" s="92" t="s">
        <v>28</v>
      </c>
      <c r="D42" s="92">
        <v>2</v>
      </c>
      <c r="E42" s="92">
        <v>4</v>
      </c>
      <c r="F42" s="92" t="s">
        <v>60</v>
      </c>
      <c r="G42" s="92" t="s">
        <v>61</v>
      </c>
      <c r="H42" s="92">
        <f t="shared" si="6"/>
        <v>35</v>
      </c>
      <c r="I42" s="92" t="str">
        <f t="shared" si="7"/>
        <v>Aug-2026</v>
      </c>
      <c r="J42" s="92" t="s">
        <v>57</v>
      </c>
      <c r="K42" s="93"/>
    </row>
    <row r="43" spans="1:11" s="94" customFormat="1" ht="16.5" customHeight="1" x14ac:dyDescent="0.35">
      <c r="A43" s="91">
        <f t="shared" si="5"/>
        <v>46261</v>
      </c>
      <c r="B43" s="92" t="s">
        <v>52</v>
      </c>
      <c r="C43" s="92" t="s">
        <v>28</v>
      </c>
      <c r="D43" s="92">
        <v>2</v>
      </c>
      <c r="E43" s="92">
        <v>4</v>
      </c>
      <c r="F43" s="92" t="s">
        <v>60</v>
      </c>
      <c r="G43" s="92" t="s">
        <v>61</v>
      </c>
      <c r="H43" s="92">
        <f t="shared" si="6"/>
        <v>35</v>
      </c>
      <c r="I43" s="92" t="str">
        <f t="shared" si="7"/>
        <v>Aug-2026</v>
      </c>
      <c r="J43" s="92" t="s">
        <v>57</v>
      </c>
      <c r="K43" s="93"/>
    </row>
    <row r="44" spans="1:11" s="94" customFormat="1" ht="16.5" customHeight="1" x14ac:dyDescent="0.35">
      <c r="A44" s="91">
        <f t="shared" si="5"/>
        <v>46262</v>
      </c>
      <c r="B44" s="92" t="s">
        <v>52</v>
      </c>
      <c r="C44" s="92" t="s">
        <v>28</v>
      </c>
      <c r="D44" s="92">
        <v>2</v>
      </c>
      <c r="E44" s="92">
        <v>4</v>
      </c>
      <c r="F44" s="92" t="s">
        <v>60</v>
      </c>
      <c r="G44" s="92" t="s">
        <v>61</v>
      </c>
      <c r="H44" s="92">
        <f t="shared" si="6"/>
        <v>35</v>
      </c>
      <c r="I44" s="92" t="str">
        <f t="shared" si="7"/>
        <v>Aug-2026</v>
      </c>
      <c r="J44" s="92" t="s">
        <v>57</v>
      </c>
      <c r="K44" s="93"/>
    </row>
    <row r="45" spans="1:11" s="94" customFormat="1" ht="16.5" customHeight="1" x14ac:dyDescent="0.35">
      <c r="A45" s="91">
        <f t="shared" si="5"/>
        <v>46263</v>
      </c>
      <c r="B45" s="92" t="s">
        <v>52</v>
      </c>
      <c r="C45" s="92" t="s">
        <v>28</v>
      </c>
      <c r="D45" s="92">
        <v>2</v>
      </c>
      <c r="E45" s="92">
        <v>4</v>
      </c>
      <c r="F45" s="92" t="s">
        <v>60</v>
      </c>
      <c r="G45" s="92" t="s">
        <v>61</v>
      </c>
      <c r="H45" s="92">
        <f t="shared" si="6"/>
        <v>35</v>
      </c>
      <c r="I45" s="92" t="str">
        <f t="shared" si="7"/>
        <v>Aug-2026</v>
      </c>
      <c r="J45" s="92" t="s">
        <v>57</v>
      </c>
      <c r="K45" s="93"/>
    </row>
    <row r="46" spans="1:11" s="94" customFormat="1" ht="16.5" customHeight="1" x14ac:dyDescent="0.35">
      <c r="A46" s="91">
        <f t="shared" si="5"/>
        <v>46264</v>
      </c>
      <c r="B46" s="92" t="s">
        <v>52</v>
      </c>
      <c r="C46" s="92" t="s">
        <v>28</v>
      </c>
      <c r="D46" s="92">
        <v>2</v>
      </c>
      <c r="E46" s="92">
        <v>4</v>
      </c>
      <c r="F46" s="92" t="s">
        <v>60</v>
      </c>
      <c r="G46" s="92" t="s">
        <v>61</v>
      </c>
      <c r="H46" s="92">
        <f t="shared" si="6"/>
        <v>35</v>
      </c>
      <c r="I46" s="92" t="str">
        <f t="shared" si="7"/>
        <v>Aug-2026</v>
      </c>
      <c r="J46" s="92" t="s">
        <v>57</v>
      </c>
      <c r="K46" s="93"/>
    </row>
    <row r="47" spans="1:11" s="94" customFormat="1" ht="16.5" customHeight="1" x14ac:dyDescent="0.35">
      <c r="A47" s="91">
        <f t="shared" si="5"/>
        <v>46265</v>
      </c>
      <c r="B47" s="92" t="s">
        <v>52</v>
      </c>
      <c r="C47" s="92" t="s">
        <v>28</v>
      </c>
      <c r="D47" s="92">
        <v>2</v>
      </c>
      <c r="E47" s="92">
        <v>4</v>
      </c>
      <c r="F47" s="92" t="s">
        <v>60</v>
      </c>
      <c r="G47" s="92" t="s">
        <v>61</v>
      </c>
      <c r="H47" s="92">
        <f t="shared" si="6"/>
        <v>36</v>
      </c>
      <c r="I47" s="92" t="str">
        <f t="shared" si="7"/>
        <v>Aug-2026</v>
      </c>
      <c r="J47" s="92" t="s">
        <v>57</v>
      </c>
      <c r="K47" s="93"/>
    </row>
    <row r="48" spans="1:11" s="94" customFormat="1" ht="16.5" customHeight="1" x14ac:dyDescent="0.35">
      <c r="A48" s="91">
        <f t="shared" si="5"/>
        <v>46266</v>
      </c>
      <c r="B48" s="92" t="s">
        <v>52</v>
      </c>
      <c r="C48" s="92" t="s">
        <v>28</v>
      </c>
      <c r="D48" s="92">
        <v>2</v>
      </c>
      <c r="E48" s="92">
        <v>4</v>
      </c>
      <c r="F48" s="92" t="s">
        <v>60</v>
      </c>
      <c r="G48" s="92" t="s">
        <v>61</v>
      </c>
      <c r="H48" s="92">
        <f t="shared" si="6"/>
        <v>36</v>
      </c>
      <c r="I48" s="92" t="str">
        <f t="shared" si="7"/>
        <v>Sep-2026</v>
      </c>
      <c r="J48" s="92" t="s">
        <v>57</v>
      </c>
      <c r="K48" s="93"/>
    </row>
    <row r="49" spans="1:11" s="94" customFormat="1" ht="16.5" customHeight="1" x14ac:dyDescent="0.35">
      <c r="A49" s="91">
        <f t="shared" si="5"/>
        <v>46267</v>
      </c>
      <c r="B49" s="92" t="s">
        <v>52</v>
      </c>
      <c r="C49" s="92" t="s">
        <v>28</v>
      </c>
      <c r="D49" s="92">
        <v>2</v>
      </c>
      <c r="E49" s="92">
        <v>4</v>
      </c>
      <c r="F49" s="92" t="s">
        <v>60</v>
      </c>
      <c r="G49" s="92" t="s">
        <v>61</v>
      </c>
      <c r="H49" s="92">
        <f t="shared" si="6"/>
        <v>36</v>
      </c>
      <c r="I49" s="92" t="str">
        <f t="shared" si="7"/>
        <v>Sep-2026</v>
      </c>
      <c r="J49" s="92" t="s">
        <v>57</v>
      </c>
      <c r="K49" s="9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83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5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86</v>
      </c>
      <c r="E3" s="56"/>
    </row>
    <row r="4" spans="1:5" x14ac:dyDescent="0.35">
      <c r="A4" s="5">
        <v>2</v>
      </c>
      <c r="B4" s="6" t="s">
        <v>64</v>
      </c>
      <c r="C4" s="5" t="s">
        <v>65</v>
      </c>
      <c r="D4" s="7" t="s">
        <v>85</v>
      </c>
      <c r="E4" s="56"/>
    </row>
    <row r="5" spans="1:5" x14ac:dyDescent="0.35">
      <c r="A5" s="5">
        <v>3</v>
      </c>
      <c r="B5" s="6" t="s">
        <v>14</v>
      </c>
      <c r="C5" s="5" t="s">
        <v>65</v>
      </c>
      <c r="D5" s="7" t="s">
        <v>86</v>
      </c>
      <c r="E5" s="56"/>
    </row>
    <row r="6" spans="1:5" x14ac:dyDescent="0.35">
      <c r="A6" s="5">
        <v>4</v>
      </c>
      <c r="B6" s="6" t="s">
        <v>29</v>
      </c>
      <c r="C6" s="5" t="s">
        <v>65</v>
      </c>
      <c r="D6" s="7" t="s">
        <v>84</v>
      </c>
      <c r="E6" s="56" t="s">
        <v>104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84</v>
      </c>
      <c r="E7" s="56" t="s">
        <v>104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85</v>
      </c>
      <c r="E8" s="56" t="s">
        <v>63</v>
      </c>
    </row>
    <row r="9" spans="1:5" x14ac:dyDescent="0.35">
      <c r="A9" s="57">
        <v>7</v>
      </c>
      <c r="B9" s="58" t="s">
        <v>6</v>
      </c>
      <c r="C9" s="57" t="s">
        <v>28</v>
      </c>
      <c r="D9" s="58" t="s">
        <v>85</v>
      </c>
      <c r="E9" s="59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topLeftCell="B1" zoomScale="85" zoomScaleNormal="85" workbookViewId="0">
      <selection activeCell="G6" sqref="G6"/>
    </sheetView>
  </sheetViews>
  <sheetFormatPr defaultRowHeight="16" x14ac:dyDescent="0.35"/>
  <cols>
    <col min="1" max="1" width="6.08984375" style="45" hidden="1" customWidth="1"/>
    <col min="2" max="2" width="10.81640625" style="45" customWidth="1"/>
    <col min="3" max="3" width="16.7265625" style="45" customWidth="1"/>
    <col min="4" max="4" width="15.81640625" style="45" customWidth="1"/>
    <col min="5" max="5" width="10.7265625" style="45" customWidth="1"/>
    <col min="6" max="7" width="51.36328125" style="45" customWidth="1"/>
    <col min="8" max="8" width="12" style="45" customWidth="1"/>
    <col min="9" max="16384" width="8.7265625" style="45"/>
  </cols>
  <sheetData>
    <row r="1" spans="1:8" x14ac:dyDescent="0.35">
      <c r="B1" s="71" t="s">
        <v>70</v>
      </c>
    </row>
    <row r="2" spans="1:8" ht="26.5" customHeight="1" x14ac:dyDescent="0.35">
      <c r="A2" s="64" t="s">
        <v>119</v>
      </c>
      <c r="B2" s="65" t="s">
        <v>79</v>
      </c>
      <c r="C2" s="65" t="s">
        <v>67</v>
      </c>
      <c r="D2" s="65" t="s">
        <v>68</v>
      </c>
      <c r="E2" s="65" t="s">
        <v>69</v>
      </c>
      <c r="F2" s="65" t="s">
        <v>118</v>
      </c>
      <c r="G2" s="78" t="s">
        <v>70</v>
      </c>
      <c r="H2" s="66" t="s">
        <v>59</v>
      </c>
    </row>
    <row r="3" spans="1:8" ht="48" x14ac:dyDescent="0.35">
      <c r="A3" s="62"/>
      <c r="B3" s="69">
        <v>46226</v>
      </c>
      <c r="C3" s="61" t="s">
        <v>29</v>
      </c>
      <c r="D3" s="79" t="s">
        <v>97</v>
      </c>
      <c r="E3" s="61" t="s">
        <v>77</v>
      </c>
      <c r="F3" s="61" t="s">
        <v>95</v>
      </c>
      <c r="G3" s="61" t="s">
        <v>96</v>
      </c>
      <c r="H3" s="63" t="s">
        <v>61</v>
      </c>
    </row>
    <row r="4" spans="1:8" ht="64.5" customHeight="1" x14ac:dyDescent="0.35">
      <c r="A4" s="62"/>
      <c r="B4" s="69">
        <v>46227</v>
      </c>
      <c r="C4" s="61" t="s">
        <v>52</v>
      </c>
      <c r="D4" s="79" t="s">
        <v>76</v>
      </c>
      <c r="E4" s="61" t="s">
        <v>77</v>
      </c>
      <c r="F4" s="61" t="s">
        <v>98</v>
      </c>
      <c r="G4" s="61" t="s">
        <v>94</v>
      </c>
      <c r="H4" s="63" t="s">
        <v>61</v>
      </c>
    </row>
    <row r="5" spans="1:8" ht="48" x14ac:dyDescent="0.35">
      <c r="A5" s="62"/>
      <c r="B5" s="70">
        <v>46227</v>
      </c>
      <c r="C5" s="67" t="s">
        <v>73</v>
      </c>
      <c r="D5" s="80" t="s">
        <v>99</v>
      </c>
      <c r="E5" s="67" t="s">
        <v>100</v>
      </c>
      <c r="F5" s="67" t="s">
        <v>101</v>
      </c>
      <c r="G5" s="82" t="s">
        <v>102</v>
      </c>
      <c r="H5" s="68" t="s">
        <v>72</v>
      </c>
    </row>
    <row r="6" spans="1:8" ht="73" customHeight="1" x14ac:dyDescent="0.35">
      <c r="A6" s="62"/>
      <c r="B6" s="70">
        <v>46232</v>
      </c>
      <c r="C6" s="67" t="s">
        <v>73</v>
      </c>
      <c r="D6" s="80" t="s">
        <v>71</v>
      </c>
      <c r="E6" s="67" t="s">
        <v>71</v>
      </c>
      <c r="F6" s="67" t="s">
        <v>92</v>
      </c>
      <c r="G6" s="67" t="s">
        <v>93</v>
      </c>
      <c r="H6" s="63" t="s">
        <v>72</v>
      </c>
    </row>
    <row r="7" spans="1:8" ht="48" x14ac:dyDescent="0.35">
      <c r="A7" s="62"/>
      <c r="B7" s="70">
        <v>46233</v>
      </c>
      <c r="C7" s="61" t="s">
        <v>29</v>
      </c>
      <c r="D7" s="79" t="s">
        <v>75</v>
      </c>
      <c r="E7" s="61" t="s">
        <v>74</v>
      </c>
      <c r="F7" s="67" t="s">
        <v>116</v>
      </c>
      <c r="G7" s="61" t="s">
        <v>117</v>
      </c>
      <c r="H7" s="63" t="s">
        <v>72</v>
      </c>
    </row>
    <row r="8" spans="1:8" x14ac:dyDescent="0.35">
      <c r="B8" s="60"/>
    </row>
    <row r="9" spans="1:8" x14ac:dyDescent="0.35">
      <c r="B9" s="60"/>
    </row>
    <row r="10" spans="1:8" x14ac:dyDescent="0.35">
      <c r="B10" s="6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4"/>
  <sheetViews>
    <sheetView zoomScale="85" zoomScaleNormal="85" workbookViewId="0">
      <selection activeCell="C8" sqref="C8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1" t="s">
        <v>113</v>
      </c>
    </row>
    <row r="2" spans="1:5" ht="26.5" customHeight="1" x14ac:dyDescent="0.35">
      <c r="A2" s="65" t="s">
        <v>79</v>
      </c>
      <c r="B2" s="65" t="s">
        <v>111</v>
      </c>
      <c r="C2" s="65" t="s">
        <v>114</v>
      </c>
      <c r="D2" s="72" t="s">
        <v>109</v>
      </c>
      <c r="E2" s="72" t="s">
        <v>59</v>
      </c>
    </row>
    <row r="3" spans="1:5" ht="32" customHeight="1" x14ac:dyDescent="0.35">
      <c r="A3" s="69">
        <v>46227</v>
      </c>
      <c r="B3" s="61" t="s">
        <v>27</v>
      </c>
      <c r="C3" s="61" t="s">
        <v>78</v>
      </c>
      <c r="D3" s="73" t="s">
        <v>112</v>
      </c>
      <c r="E3" s="73" t="s">
        <v>115</v>
      </c>
    </row>
    <row r="4" spans="1:5" ht="30" customHeight="1" x14ac:dyDescent="0.35">
      <c r="A4" s="69">
        <v>46230</v>
      </c>
      <c r="B4" s="61" t="s">
        <v>73</v>
      </c>
      <c r="C4" s="61" t="s">
        <v>120</v>
      </c>
      <c r="D4" s="73" t="s">
        <v>110</v>
      </c>
      <c r="E4" s="73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2026-08-02T09:31:21Z</dcterms:modified>
  <cp:category/>
  <cp:contentStatus/>
</cp:coreProperties>
</file>