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ae90a3299a47117/Desktop/Data Analytics UWA course/Homework/Week 1/"/>
    </mc:Choice>
  </mc:AlternateContent>
  <xr:revisionPtr revIDLastSave="528" documentId="8_{60C68D70-0FBF-4785-989B-8010055CA9CB}" xr6:coauthVersionLast="47" xr6:coauthVersionMax="47" xr10:uidLastSave="{614CDB22-6449-4043-8E03-17F874BAC30F}"/>
  <bookViews>
    <workbookView xWindow="-120" yWindow="-120" windowWidth="29040" windowHeight="15720" activeTab="5" xr2:uid="{00000000-000D-0000-FFFF-FFFF00000000}"/>
  </bookViews>
  <sheets>
    <sheet name="Crowdfunding" sheetId="1" r:id="rId1"/>
    <sheet name="(A) Stack Bar Graph 1" sheetId="2" r:id="rId2"/>
    <sheet name="(B) Stack Bar Graph 2" sheetId="3" r:id="rId3"/>
    <sheet name="(C) Line Graph" sheetId="4" r:id="rId4"/>
    <sheet name="Statistical Analysis" sheetId="5" r:id="rId5"/>
    <sheet name="Statisical Analysis 2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I7" i="6"/>
  <c r="H7" i="6"/>
  <c r="G7" i="6"/>
  <c r="H6" i="6"/>
  <c r="G6" i="6"/>
  <c r="H5" i="6"/>
  <c r="G5" i="6"/>
  <c r="H4" i="6"/>
  <c r="G4" i="6"/>
  <c r="H3" i="6"/>
  <c r="G3" i="6"/>
  <c r="H2" i="6"/>
  <c r="G2" i="6"/>
  <c r="D13" i="5"/>
  <c r="D12" i="5"/>
  <c r="D11" i="5"/>
  <c r="D10" i="5"/>
  <c r="D9" i="5"/>
  <c r="D8" i="5"/>
  <c r="D7" i="5"/>
  <c r="D6" i="5"/>
  <c r="D5" i="5"/>
  <c r="D4" i="5"/>
  <c r="D3" i="5"/>
  <c r="D2" i="5"/>
  <c r="C2" i="5"/>
  <c r="C10" i="5"/>
  <c r="C13" i="5"/>
  <c r="C12" i="5"/>
  <c r="C11" i="5"/>
  <c r="C6" i="5"/>
  <c r="C9" i="5"/>
  <c r="C8" i="5"/>
  <c r="C7" i="5"/>
  <c r="C5" i="5"/>
  <c r="C4" i="5"/>
  <c r="C3" i="5"/>
  <c r="B3" i="5"/>
  <c r="B2" i="5"/>
  <c r="B13" i="5"/>
  <c r="B12" i="5"/>
  <c r="B11" i="5"/>
  <c r="B10" i="5"/>
  <c r="B9" i="5"/>
  <c r="B8" i="5"/>
  <c r="B7" i="5"/>
  <c r="B6" i="5"/>
  <c r="B5" i="5"/>
  <c r="B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H2" i="5" s="1"/>
  <c r="E13" i="5"/>
  <c r="H13" i="5" s="1"/>
  <c r="E12" i="5"/>
  <c r="G12" i="5" s="1"/>
  <c r="E11" i="5"/>
  <c r="F11" i="5" s="1"/>
  <c r="E10" i="5"/>
  <c r="F10" i="5" s="1"/>
  <c r="E9" i="5"/>
  <c r="H9" i="5" s="1"/>
  <c r="E8" i="5"/>
  <c r="H8" i="5" s="1"/>
  <c r="E7" i="5"/>
  <c r="F7" i="5" s="1"/>
  <c r="E6" i="5"/>
  <c r="G6" i="5" s="1"/>
  <c r="E5" i="5"/>
  <c r="F5" i="5" s="1"/>
  <c r="E4" i="5"/>
  <c r="F4" i="5" s="1"/>
  <c r="E3" i="5"/>
  <c r="H3" i="5" s="1"/>
  <c r="G10" i="5" l="1"/>
  <c r="H11" i="5"/>
  <c r="G9" i="5"/>
  <c r="G13" i="5"/>
  <c r="F13" i="5"/>
  <c r="H12" i="5"/>
  <c r="H10" i="5"/>
  <c r="F9" i="5"/>
  <c r="G8" i="5"/>
  <c r="G2" i="5"/>
  <c r="F2" i="5"/>
  <c r="F12" i="5"/>
  <c r="F6" i="5"/>
  <c r="H7" i="5"/>
  <c r="H6" i="5"/>
  <c r="G11" i="5"/>
  <c r="H5" i="5"/>
  <c r="F3" i="5"/>
  <c r="G5" i="5"/>
  <c r="G3" i="5"/>
  <c r="G7" i="5"/>
  <c r="G4" i="5"/>
  <c r="H4" i="5"/>
  <c r="F8" i="5"/>
</calcChain>
</file>

<file path=xl/sharedStrings.xml><?xml version="1.0" encoding="utf-8"?>
<sst xmlns="http://schemas.openxmlformats.org/spreadsheetml/2006/main" count="9062" uniqueCount="2118">
  <si>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</si>
  <si>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</si>
  <si>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</si>
  <si>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</si>
  <si>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</si>
  <si>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</si>
  <si>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</si>
  <si>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</si>
  <si>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</si>
  <si>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</si>
  <si>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</si>
  <si>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</si>
  <si>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</si>
  <si>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</si>
  <si>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</si>
  <si>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</si>
  <si>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</si>
  <si>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</si>
  <si>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</si>
  <si>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</si>
  <si>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</si>
  <si>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</si>
  <si>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</si>
  <si>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</si>
  <si>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</si>
  <si>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</si>
  <si>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</si>
  <si>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</si>
  <si>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</si>
  <si>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</si>
  <si>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</si>
  <si>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</si>
  <si>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</si>
  <si>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</si>
  <si>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</si>
  <si>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</si>
  <si>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</si>
  <si>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</si>
  <si>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</si>
  <si>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</si>
  <si>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</si>
  <si>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</si>
  <si>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</si>
  <si>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</si>
  <si>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</si>
  <si>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</si>
  <si>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</si>
  <si>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</si>
  <si>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</si>
  <si>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</si>
  <si>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</si>
  <si>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</si>
  <si>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</si>
  <si>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</si>
  <si>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</si>
  <si>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</si>
  <si>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</si>
  <si>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</si>
  <si>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</si>
  <si>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</si>
  <si>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</si>
  <si>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</si>
  <si>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</si>
  <si>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</si>
  <si>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</si>
  <si>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</si>
  <si>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</si>
  <si>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</si>
  <si>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</si>
  <si>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</si>
  <si>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</si>
  <si>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</si>
  <si>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</si>
  <si>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</si>
  <si>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</si>
  <si>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</si>
  <si>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</si>
  <si>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</si>
  <si>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</si>
  <si>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</si>
  <si>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</si>
  <si>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</si>
  <si>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</si>
  <si>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</si>
  <si>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</si>
  <si>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</si>
  <si>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</si>
  <si>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</si>
  <si>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</si>
  <si>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</si>
  <si>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</si>
  <si>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</si>
  <si>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</si>
  <si>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</si>
  <si>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</si>
  <si>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</si>
  <si>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</si>
  <si>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</si>
  <si>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</si>
  <si>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</si>
  <si>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</si>
  <si>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</si>
  <si>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</si>
  <si>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</si>
  <si>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</si>
  <si>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</si>
  <si>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</si>
  <si>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</si>
  <si>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</si>
  <si>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</si>
  <si>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</si>
  <si>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</si>
  <si>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</si>
  <si>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</si>
  <si>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</si>
  <si>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</si>
  <si>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</si>
  <si>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</si>
  <si>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</si>
  <si>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</si>
  <si>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</si>
  <si>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</si>
  <si>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</si>
  <si>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</si>
  <si>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</si>
  <si>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</si>
  <si>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</si>
  <si>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</si>
  <si>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</si>
  <si>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</si>
  <si>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</si>
  <si>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</si>
  <si>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</si>
  <si>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</si>
  <si>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</si>
  <si>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</si>
  <si>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</si>
  <si>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</si>
  <si>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</si>
  <si>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</si>
  <si>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</si>
  <si>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</si>
  <si>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</si>
  <si>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</si>
  <si>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</si>
  <si>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</si>
  <si>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</si>
  <si>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</si>
  <si>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</si>
  <si>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</si>
  <si>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</si>
  <si>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</si>
  <si>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</si>
  <si>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</si>
  <si>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</si>
  <si>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</si>
  <si>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</si>
  <si>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</si>
  <si>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</si>
  <si>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</si>
  <si>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</si>
  <si>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</si>
  <si>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</si>
  <si>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</si>
  <si>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</si>
  <si>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</si>
  <si>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</si>
  <si>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</si>
  <si>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</si>
  <si>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</si>
  <si>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</si>
  <si>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</si>
  <si>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</si>
  <si>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</si>
  <si>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</si>
  <si>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</si>
  <si>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</si>
  <si>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</si>
  <si>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</si>
  <si>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</si>
  <si>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</si>
  <si>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</si>
  <si>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</si>
  <si>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</si>
  <si>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</si>
  <si>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</si>
  <si>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</si>
  <si>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</si>
  <si>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</si>
  <si>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</si>
  <si>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</si>
  <si>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</si>
  <si>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</si>
  <si>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</si>
  <si>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</si>
  <si>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</si>
  <si>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</si>
  <si>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</si>
  <si>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</si>
  <si>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</si>
  <si>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</si>
  <si>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</si>
  <si>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</si>
  <si>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</si>
  <si>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</si>
  <si>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</si>
  <si>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</si>
  <si>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</si>
  <si>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</si>
  <si>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</si>
  <si>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</si>
  <si>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</si>
  <si>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</si>
  <si>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</si>
  <si>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</si>
  <si>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</si>
  <si>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</si>
  <si>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</si>
  <si>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</si>
  <si>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</si>
  <si>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</si>
  <si>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</si>
  <si>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</si>
  <si>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</si>
  <si>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</si>
  <si>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</si>
  <si>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</si>
  <si>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</si>
  <si>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</si>
  <si>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</si>
  <si>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</si>
  <si>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</si>
  <si>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</si>
  <si>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</si>
  <si>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</si>
  <si>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</si>
  <si>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</si>
  <si>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</si>
  <si>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</si>
  <si>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</si>
  <si>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</si>
  <si>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</si>
  <si>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</si>
  <si>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</si>
  <si>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</si>
  <si>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</si>
  <si>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</si>
  <si>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</si>
  <si>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</si>
  <si>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</si>
  <si>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</si>
  <si>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</si>
  <si>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</si>
  <si>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</si>
  <si>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</si>
  <si>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</si>
  <si>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</si>
  <si>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</si>
  <si>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</si>
  <si>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</si>
  <si>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</si>
  <si>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</si>
  <si>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</si>
  <si>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</si>
  <si>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</si>
  <si>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</si>
  <si>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</si>
  <si>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</si>
  <si>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</si>
  <si>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</si>
  <si>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</si>
  <si>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</si>
  <si>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</si>
  <si>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</si>
  <si>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</si>
  <si>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</si>
  <si>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</si>
  <si>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</si>
  <si>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</si>
  <si>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</si>
  <si>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</si>
  <si>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</si>
  <si>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</si>
  <si>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</si>
  <si>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</si>
  <si>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</si>
  <si>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</si>
  <si>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</si>
  <si>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</si>
  <si>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</si>
  <si>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</si>
  <si>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</si>
  <si>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</si>
  <si>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</si>
  <si>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</si>
  <si>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</si>
  <si>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</si>
  <si>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</si>
  <si>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</si>
  <si>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</si>
  <si>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</si>
  <si>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</si>
  <si>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</si>
  <si>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</si>
  <si>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</si>
  <si>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</si>
  <si>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</si>
  <si>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</si>
  <si>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</si>
  <si>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</si>
  <si>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</si>
  <si>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</si>
  <si>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</si>
  <si>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</si>
  <si>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</si>
  <si>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</si>
  <si>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</si>
  <si>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</si>
  <si>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</si>
  <si>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</si>
  <si>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</si>
  <si>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</si>
  <si>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</si>
  <si>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</si>
  <si>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</si>
  <si>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</si>
  <si>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</si>
  <si>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</si>
  <si>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</si>
  <si>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</si>
  <si>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</si>
  <si>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</si>
  <si>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</si>
  <si>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</si>
  <si>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</si>
  <si>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</si>
  <si>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</si>
  <si>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</si>
  <si>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</si>
  <si>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</si>
  <si>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</si>
  <si>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</si>
  <si>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</si>
  <si>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</si>
  <si>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</si>
  <si>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</si>
  <si>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</si>
  <si>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</si>
  <si>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</si>
  <si>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</si>
  <si>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</si>
  <si>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</si>
  <si>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</si>
  <si>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</si>
  <si>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</si>
  <si>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</si>
  <si>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</si>
  <si>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</si>
  <si>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</si>
  <si>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</si>
  <si>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</si>
  <si>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</si>
  <si>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</si>
  <si>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</si>
  <si>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</si>
  <si>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</si>
  <si>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</si>
  <si>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</si>
  <si>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</si>
  <si>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</si>
  <si>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</si>
  <si>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</si>
  <si>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</si>
  <si>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</si>
  <si>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</si>
  <si>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</si>
  <si>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</si>
  <si>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</si>
  <si>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</si>
  <si>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</si>
  <si>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</si>
  <si>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</si>
  <si>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</si>
  <si>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</si>
  <si>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</si>
  <si>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</si>
  <si>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</si>
  <si>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</si>
  <si>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</si>
  <si>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</si>
  <si>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</si>
  <si>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</si>
  <si>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</si>
  <si>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</si>
  <si>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</si>
  <si>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</si>
  <si>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</si>
  <si>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</si>
  <si>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</si>
  <si>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</si>
  <si>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</si>
  <si>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</si>
  <si>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</si>
  <si>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</si>
  <si>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</si>
  <si>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</si>
  <si>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</si>
  <si>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</si>
  <si>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</si>
  <si>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</si>
  <si>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</si>
  <si>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</si>
  <si>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</si>
  <si>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</si>
  <si>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</si>
  <si>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</si>
  <si>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</si>
  <si>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</si>
  <si>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</si>
  <si>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</si>
  <si>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</si>
  <si>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</si>
  <si>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</si>
  <si>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</si>
  <si>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</si>
  <si>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</si>
  <si>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</si>
  <si>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</si>
  <si>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</si>
  <si>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</si>
  <si>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</si>
  <si>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</si>
  <si>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</si>
  <si>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</si>
  <si>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</si>
  <si>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</si>
  <si>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</si>
  <si>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</si>
  <si>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</si>
  <si>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</si>
  <si>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</si>
  <si>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</si>
  <si>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</si>
  <si>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</si>
  <si>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</si>
  <si>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</si>
  <si>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</si>
  <si>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</si>
  <si>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</si>
  <si>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</si>
  <si>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</si>
  <si>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</si>
  <si>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</si>
  <si>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</si>
  <si>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</si>
  <si>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</si>
  <si>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</si>
  <si>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</si>
  <si>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</si>
  <si>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</si>
  <si>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</si>
  <si>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</si>
  <si>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</si>
  <si>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</si>
  <si>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</si>
  <si>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</si>
  <si>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</si>
  <si>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</si>
  <si>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</si>
  <si>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</si>
  <si>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</si>
  <si>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</si>
  <si>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</si>
  <si>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</si>
  <si>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</si>
  <si>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</si>
  <si>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</si>
  <si>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</si>
  <si>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</si>
  <si>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</si>
  <si>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</si>
  <si>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</si>
  <si>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</si>
  <si>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</si>
  <si>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</si>
  <si>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</si>
  <si>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</si>
  <si>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</si>
  <si>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</si>
  <si>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</si>
  <si>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</si>
  <si>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</si>
  <si>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</si>
  <si>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</si>
  <si>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</si>
  <si>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</si>
  <si>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</si>
  <si>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</si>
  <si>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</si>
  <si>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</si>
  <si>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</si>
  <si>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</si>
  <si>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</si>
  <si>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</si>
  <si>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</si>
  <si>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</si>
  <si>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</si>
  <si>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</si>
  <si>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</si>
  <si>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</si>
  <si>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</si>
  <si>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</si>
  <si>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</si>
  <si>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</si>
  <si>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</si>
  <si>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</si>
  <si>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</si>
  <si>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</si>
  <si>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</si>
  <si>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</si>
  <si>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</si>
  <si>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</si>
  <si>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</si>
  <si>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</si>
  <si>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</si>
  <si>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</si>
  <si>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</si>
  <si>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</si>
  <si>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</si>
  <si>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</si>
  <si>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</si>
  <si>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</si>
  <si>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</si>
  <si>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</si>
  <si>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</si>
  <si>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</si>
  <si>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</si>
  <si>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</si>
  <si>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</si>
  <si>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</si>
  <si>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</si>
  <si>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</si>
  <si>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</si>
  <si>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</si>
  <si>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</si>
  <si>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</si>
  <si>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</si>
  <si>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</si>
  <si>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</si>
  <si>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</si>
  <si>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</si>
  <si>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</si>
  <si>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</si>
  <si>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</si>
  <si>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</si>
  <si>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</si>
  <si>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</si>
  <si>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</si>
  <si>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</si>
  <si>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</si>
  <si>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</si>
  <si>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</si>
  <si>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</si>
  <si>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</si>
  <si>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</si>
  <si>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</si>
  <si>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</si>
  <si>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</si>
  <si>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</si>
  <si>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</si>
  <si>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</si>
  <si>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</si>
  <si>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</si>
  <si>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</si>
  <si>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</si>
  <si>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</si>
  <si>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</si>
  <si>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</si>
  <si>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</si>
  <si>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</si>
  <si>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</si>
  <si>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</si>
  <si>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</si>
  <si>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</si>
  <si>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</si>
  <si>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</si>
  <si>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</si>
  <si>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</si>
  <si>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</si>
  <si>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</si>
  <si>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</si>
  <si>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</si>
  <si>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</si>
  <si>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</si>
  <si>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</si>
  <si>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</si>
  <si>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</si>
  <si>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</si>
  <si>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</si>
  <si>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</si>
  <si>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</si>
  <si>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</si>
  <si>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</si>
  <si>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</si>
  <si>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</si>
  <si>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</si>
  <si>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</si>
  <si>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</si>
  <si>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</si>
  <si>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</si>
  <si>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</si>
  <si>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</si>
  <si>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</si>
  <si>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</si>
  <si>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</si>
  <si>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</si>
  <si>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</si>
  <si>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</si>
  <si>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</si>
  <si>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</si>
  <si>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</si>
  <si>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</si>
  <si>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</si>
  <si>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</si>
  <si>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</si>
  <si>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</si>
  <si>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</si>
  <si>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</si>
  <si>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</si>
  <si>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</si>
  <si>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</si>
  <si>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</si>
  <si>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</si>
  <si>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</si>
  <si>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</si>
  <si>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</si>
  <si>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</si>
  <si>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</si>
  <si>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</si>
  <si>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</si>
  <si>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</si>
  <si>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</si>
  <si>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</si>
  <si>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</si>
  <si>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</si>
  <si>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</si>
  <si>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</si>
  <si>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</si>
  <si>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</si>
  <si>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</si>
  <si>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</si>
  <si>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</si>
  <si>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</si>
  <si>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</si>
  <si>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</si>
  <si>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</si>
  <si>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</si>
  <si>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</si>
  <si>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</si>
  <si>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</si>
  <si>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</si>
  <si>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</si>
  <si>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</si>
  <si>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</si>
  <si>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</si>
  <si>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</si>
  <si>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</si>
  <si>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</si>
  <si>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</si>
  <si>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</si>
  <si>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</si>
  <si>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</si>
  <si>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</si>
  <si>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</si>
  <si>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</si>
  <si>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</si>
  <si>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</si>
  <si>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</si>
  <si>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</si>
  <si>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</si>
  <si>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</si>
  <si>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</si>
  <si>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</si>
  <si>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</si>
  <si>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</si>
  <si>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</si>
  <si>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</si>
  <si>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</si>
  <si>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</si>
  <si>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</si>
  <si>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</si>
  <si>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</si>
  <si>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</si>
  <si>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</si>
  <si>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</si>
  <si>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</si>
  <si>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</si>
  <si>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</si>
  <si>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</si>
  <si>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</si>
  <si>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</si>
  <si>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</si>
  <si>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</si>
  <si>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</si>
  <si>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</si>
  <si>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</si>
  <si>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</si>
  <si>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</si>
  <si>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</si>
  <si>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</si>
  <si>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</si>
  <si>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</si>
  <si>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</si>
  <si>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</si>
  <si>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</si>
  <si>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</si>
  <si>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</si>
  <si>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</si>
  <si>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</si>
  <si>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</si>
  <si>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</si>
  <si>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</si>
  <si>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</si>
  <si>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</si>
  <si>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</si>
  <si>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</si>
  <si>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</si>
  <si>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</si>
  <si>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</si>
  <si>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</si>
  <si>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</si>
  <si>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</si>
  <si>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</si>
  <si>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</si>
  <si>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</si>
  <si>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</si>
  <si>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</si>
  <si>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</si>
  <si>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</si>
  <si>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</si>
  <si>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</si>
  <si>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</si>
  <si>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</si>
  <si>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</si>
  <si>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</si>
  <si>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</si>
  <si>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</si>
  <si>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</si>
  <si>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</si>
  <si>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</si>
  <si>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</si>
  <si>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</si>
  <si>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</si>
  <si>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</si>
  <si>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</si>
  <si>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</si>
  <si>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</si>
  <si>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</si>
  <si>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</si>
  <si>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</si>
  <si>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</si>
  <si>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</si>
  <si>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</si>
  <si>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</si>
  <si>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</si>
  <si>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</si>
  <si>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</si>
  <si>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</si>
  <si>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</si>
  <si>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</si>
  <si>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</si>
  <si>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</si>
  <si>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</si>
  <si>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</si>
  <si>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</si>
  <si>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</si>
  <si>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</si>
  <si>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</si>
  <si>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</si>
  <si>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</si>
  <si>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</si>
  <si>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</si>
  <si>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</si>
  <si>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</si>
  <si>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</si>
  <si>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</si>
  <si>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</si>
  <si>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</si>
  <si>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</si>
  <si>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</si>
  <si>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</si>
  <si>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</si>
  <si>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</si>
  <si>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</si>
  <si>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</si>
  <si>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</si>
  <si>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</si>
  <si>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</si>
  <si>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</si>
  <si>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</si>
  <si>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</si>
  <si>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</si>
  <si>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</si>
  <si>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</si>
  <si>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</si>
  <si>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</si>
  <si>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</si>
  <si>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</si>
  <si>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</si>
  <si>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</si>
  <si>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</si>
  <si>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</si>
  <si>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</si>
  <si>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</si>
  <si>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</si>
  <si>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</si>
  <si>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</si>
  <si>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</si>
  <si>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</si>
  <si>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</si>
  <si>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</si>
  <si>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</si>
  <si>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</si>
  <si>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</si>
  <si>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</si>
  <si>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</si>
  <si>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</si>
  <si>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</si>
  <si>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</si>
  <si>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</si>
  <si>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</si>
  <si>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</si>
  <si>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</si>
  <si>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</si>
  <si>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</si>
  <si>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</si>
  <si>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</si>
  <si>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</si>
  <si>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</si>
  <si>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</si>
  <si>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</si>
  <si>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</si>
  <si>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</si>
  <si>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</si>
  <si>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</si>
  <si>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</si>
  <si>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</si>
  <si>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</si>
  <si>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</si>
  <si>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</si>
  <si>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</si>
  <si>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</si>
  <si>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</si>
  <si>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</si>
  <si>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</si>
  <si>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</si>
  <si>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</si>
  <si>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</si>
  <si>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</si>
  <si>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</si>
  <si>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</si>
  <si>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</si>
  <si>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</si>
  <si>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</si>
  <si>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</si>
  <si>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</si>
  <si>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</si>
  <si>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</si>
  <si>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</si>
  <si>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</si>
  <si>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</si>
  <si>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</si>
  <si>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</si>
  <si>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</si>
  <si>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</si>
  <si>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</si>
  <si>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</si>
  <si>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</si>
  <si>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</si>
  <si>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</si>
  <si>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</si>
  <si>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</si>
  <si>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</si>
  <si>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</si>
  <si>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</si>
  <si>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</si>
  <si>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</si>
  <si>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</si>
  <si>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</si>
  <si>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</si>
  <si>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</si>
  <si>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</si>
  <si>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</si>
  <si>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</si>
  <si>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</si>
  <si>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</si>
  <si>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</si>
  <si>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</si>
  <si>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</si>
  <si>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</si>
  <si>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</si>
  <si>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</si>
  <si>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</si>
  <si>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</si>
  <si>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</si>
  <si>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</si>
  <si>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</si>
  <si>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</si>
  <si>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</si>
  <si>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</si>
  <si>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</si>
  <si>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</si>
  <si>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</si>
  <si>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</si>
  <si>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</si>
  <si>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</si>
  <si>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</si>
  <si>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</si>
  <si>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</si>
  <si>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</si>
  <si>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</si>
  <si>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</si>
  <si>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</si>
  <si>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</si>
  <si>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</si>
  <si>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</si>
  <si>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</si>
  <si>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</si>
  <si>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</si>
  <si>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</si>
  <si>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</si>
  <si>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</si>
  <si>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</si>
  <si>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</si>
  <si>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</si>
  <si>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</si>
  <si>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</si>
  <si>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</si>
  <si>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</si>
  <si>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</si>
  <si>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</si>
  <si>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</si>
  <si>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</si>
  <si>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</si>
  <si>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</si>
  <si>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</si>
  <si>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</si>
  <si>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</si>
  <si>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</si>
  <si>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</si>
  <si>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</si>
  <si>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</si>
  <si>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</si>
  <si>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</si>
  <si>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</si>
  <si>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</si>
  <si>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</si>
  <si>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</si>
  <si>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</si>
  <si>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</si>
  <si>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</si>
  <si>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</si>
  <si>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</si>
  <si>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</si>
  <si>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</si>
  <si>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</si>
  <si>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</si>
  <si>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</si>
  <si>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</si>
  <si>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</si>
  <si>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</si>
  <si>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</si>
  <si>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</si>
  <si>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</si>
  <si>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</si>
  <si>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</si>
  <si>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</si>
  <si>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</si>
  <si>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</si>
  <si>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</si>
  <si>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</si>
  <si>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</si>
  <si>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</si>
  <si>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</si>
  <si>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</si>
  <si>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</si>
  <si>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</si>
  <si>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</si>
  <si>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</si>
  <si>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</si>
  <si>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</si>
  <si>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</si>
  <si>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</si>
  <si>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</si>
  <si>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</si>
  <si>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</si>
  <si>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</si>
  <si>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</si>
  <si>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</si>
  <si>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</si>
  <si>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</si>
  <si>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</si>
  <si>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</si>
  <si>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</si>
  <si>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</si>
  <si>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</si>
  <si>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</si>
  <si>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</si>
  <si>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</si>
  <si>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</si>
  <si>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</si>
  <si>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</si>
  <si>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</si>
  <si>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</si>
  <si>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</si>
  <si>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</si>
  <si>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</si>
  <si>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</si>
  <si>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</si>
  <si>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</si>
  <si>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</si>
  <si>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</si>
  <si>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</si>
  <si>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</si>
  <si>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</si>
  <si>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</si>
  <si>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</si>
  <si>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</si>
  <si>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</si>
  <si>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</si>
  <si>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</si>
  <si>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</si>
  <si>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</si>
  <si>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</si>
  <si>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</si>
  <si>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</si>
  <si>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</si>
  <si>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</si>
  <si>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</si>
  <si>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</si>
  <si>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</si>
  <si>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</si>
  <si>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</si>
  <si>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</si>
  <si>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</si>
  <si>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</si>
  <si>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</si>
  <si>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</si>
  <si>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</si>
  <si>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</si>
  <si>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</si>
  <si>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</si>
  <si>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</si>
  <si>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</si>
  <si>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</si>
  <si>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</si>
  <si>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</si>
  <si>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</si>
  <si>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</si>
  <si>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</si>
  <si>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</si>
  <si>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</si>
  <si>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</si>
  <si>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</si>
  <si>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</si>
  <si>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</si>
  <si>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</si>
  <si>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</si>
  <si>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</si>
  <si>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</si>
  <si>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</si>
  <si>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</si>
  <si>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</si>
  <si>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</si>
  <si>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</si>
  <si>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</si>
  <si>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</si>
  <si>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</si>
  <si>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</si>
  <si>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</si>
  <si>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</si>
  <si>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</si>
  <si>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</si>
  <si>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</si>
  <si>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</si>
  <si>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</si>
  <si>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</si>
  <si>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</si>
  <si>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</si>
  <si>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</si>
  <si>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</si>
  <si>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</si>
  <si>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</si>
  <si>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</si>
  <si>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</si>
  <si>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</si>
  <si>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</si>
  <si>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</si>
  <si>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</si>
  <si>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</si>
  <si>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</si>
  <si>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</si>
  <si>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</si>
  <si>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</si>
  <si>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</si>
  <si>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</si>
  <si>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</si>
  <si>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</si>
  <si>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</si>
  <si>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</si>
  <si>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</si>
  <si>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</si>
  <si>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</si>
  <si>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</si>
  <si>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</si>
  <si>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</si>
  <si>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</si>
  <si>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</si>
  <si>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</si>
  <si>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</si>
  <si>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</si>
  <si>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</si>
  <si>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</si>
  <si>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</si>
  <si>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</si>
  <si>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</si>
  <si>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</si>
  <si>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</si>
  <si>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</si>
  <si>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</si>
  <si>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</si>
  <si>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</si>
  <si>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</si>
  <si>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</si>
  <si>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</si>
  <si>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</si>
  <si>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</si>
  <si>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</si>
  <si>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</si>
  <si>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</si>
  <si>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</si>
  <si>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</si>
  <si>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</si>
  <si>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</si>
  <si>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</si>
  <si>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</si>
  <si>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</si>
  <si>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</si>
  <si>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</si>
  <si>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</si>
  <si>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</si>
  <si>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</si>
  <si>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</si>
  <si>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</si>
  <si>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</si>
  <si>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</si>
  <si>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</si>
  <si>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</si>
  <si>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</si>
  <si>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</si>
  <si>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</si>
  <si>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</si>
  <si>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</si>
  <si>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</si>
  <si>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</si>
  <si>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</si>
  <si>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</si>
  <si>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</si>
  <si>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</si>
  <si>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</si>
  <si>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</si>
  <si>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</si>
  <si>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</si>
  <si>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</si>
  <si>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</si>
  <si>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</si>
  <si>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</si>
  <si>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</si>
  <si>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</si>
  <si>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</si>
  <si>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</si>
  <si>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</si>
  <si>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</si>
  <si>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</si>
  <si>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</si>
  <si>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</si>
  <si>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</si>
  <si>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</si>
  <si>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</si>
  <si>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</si>
  <si>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</si>
  <si>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</si>
  <si>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</si>
  <si>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</si>
  <si>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</si>
  <si>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</si>
  <si>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</si>
  <si>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</si>
  <si>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</si>
  <si>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</si>
  <si>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</si>
  <si>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</si>
  <si>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</si>
  <si>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</si>
  <si>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</si>
  <si>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</si>
  <si>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</si>
  <si>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</si>
  <si>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</si>
  <si>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</si>
  <si>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</si>
  <si>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</si>
  <si>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</si>
  <si>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</si>
  <si>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</si>
  <si>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</si>
  <si>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</si>
  <si>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</si>
  <si>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</si>
  <si>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</si>
  <si>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</si>
  <si>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</si>
  <si>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</si>
  <si>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</si>
  <si>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</si>
  <si>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</si>
  <si>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</si>
  <si>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</si>
  <si>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</si>
  <si>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</si>
  <si>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</si>
  <si>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</si>
  <si>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</si>
  <si>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</si>
  <si>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</si>
  <si>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</si>
  <si>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</si>
  <si>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</si>
  <si>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</si>
  <si>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</si>
  <si>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</si>
  <si>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</si>
  <si>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</si>
  <si>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</si>
  <si>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</si>
  <si>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</si>
  <si>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</si>
  <si>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</si>
  <si>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</si>
  <si>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</si>
  <si>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</si>
  <si>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</si>
  <si>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</si>
  <si>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</si>
  <si>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</si>
  <si>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</si>
  <si>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</si>
  <si>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</si>
  <si>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</si>
  <si>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</si>
  <si>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</si>
  <si>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</si>
  <si>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</si>
  <si>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</si>
  <si>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</si>
  <si>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</si>
  <si>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</si>
  <si>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</si>
  <si>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</si>
  <si>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</si>
  <si>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</si>
  <si>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</si>
  <si>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</si>
  <si>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</si>
  <si>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</si>
  <si>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</si>
  <si>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</si>
  <si>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</si>
  <si>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</si>
  <si>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</si>
  <si>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</si>
  <si>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</si>
  <si>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</si>
  <si>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</si>
  <si>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</si>
  <si>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</si>
  <si>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</si>
  <si>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</si>
  <si>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</si>
  <si>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</si>
  <si>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</si>
  <si>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</si>
  <si>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</si>
  <si>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</si>
  <si>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</si>
  <si>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</si>
  <si>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</si>
  <si>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</si>
  <si>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</si>
  <si>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</si>
  <si>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</si>
  <si>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</si>
  <si>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</si>
  <si>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</si>
  <si>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</si>
  <si>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</si>
  <si>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</si>
  <si>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</si>
  <si>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</si>
  <si>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</si>
  <si>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</si>
  <si>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</si>
  <si>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</si>
  <si>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</si>
  <si>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</si>
  <si>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</si>
  <si>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</si>
  <si>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</si>
  <si>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</si>
  <si>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</si>
  <si>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</si>
  <si>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</si>
  <si>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</si>
  <si>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</si>
  <si>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</si>
  <si>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</si>
  <si>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</si>
  <si>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</si>
  <si>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</si>
  <si>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</si>
  <si>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</si>
  <si>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</si>
  <si>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</si>
  <si>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</si>
  <si>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</si>
  <si>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</si>
  <si>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</si>
  <si>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</si>
  <si>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</si>
  <si>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</si>
  <si>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</si>
  <si>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</si>
  <si>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</si>
  <si>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</si>
  <si>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</si>
  <si>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</si>
  <si>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</si>
  <si>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</si>
  <si>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</si>
  <si>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</si>
  <si>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</si>
  <si>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</si>
  <si>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</si>
  <si>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</si>
  <si>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</si>
  <si>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</si>
  <si>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</si>
  <si>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</si>
  <si>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</si>
  <si>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</si>
  <si>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</si>
  <si>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</si>
  <si>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</si>
  <si>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</si>
  <si>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</si>
  <si>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</si>
  <si>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</si>
  <si>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</si>
  <si>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</si>
  <si>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</si>
  <si>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</si>
  <si>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</si>
  <si>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</si>
  <si>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</si>
  <si>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</si>
  <si>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</si>
  <si>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</si>
  <si>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</si>
  <si>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</si>
  <si>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</si>
  <si>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</si>
  <si>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</si>
  <si>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</si>
  <si>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</si>
  <si>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</si>
  <si>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</si>
  <si>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</si>
  <si>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</si>
  <si>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</si>
  <si>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</si>
  <si>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</si>
  <si>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</si>
  <si>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</si>
  <si>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</si>
  <si>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</si>
  <si>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</si>
  <si>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</si>
  <si>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</si>
  <si>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</si>
  <si>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</si>
  <si>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</si>
  <si>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</si>
  <si>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</si>
  <si>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</si>
  <si>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</si>
  <si>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</si>
  <si>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</si>
  <si>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</si>
  <si>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</si>
  <si>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</si>
  <si>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</si>
  <si>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</si>
  <si>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</si>
  <si>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</si>
  <si>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</si>
  <si>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</si>
  <si>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</si>
  <si>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</si>
  <si>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</si>
  <si>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</si>
  <si>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</si>
  <si>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</si>
  <si>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</si>
  <si>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</si>
  <si>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</si>
  <si>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</si>
  <si>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</si>
  <si>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</si>
  <si>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</si>
  <si>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</si>
  <si>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</si>
  <si>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</si>
  <si>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</si>
  <si>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</si>
  <si>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</si>
  <si>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</si>
  <si>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</si>
  <si>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</si>
  <si>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</si>
  <si>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</si>
  <si>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</si>
  <si>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</si>
  <si>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</si>
  <si>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</si>
  <si>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</si>
  <si>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</si>
  <si>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</si>
  <si>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</si>
  <si>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</si>
  <si>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</si>
  <si>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</si>
  <si>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</si>
  <si>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</si>
  <si>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</si>
  <si>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</si>
  <si>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</si>
  <si>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</si>
  <si>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</si>
  <si>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</si>
  <si>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</si>
  <si>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</si>
  <si>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</si>
  <si>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</si>
  <si>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</si>
  <si>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</si>
  <si>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</si>
  <si>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</si>
  <si>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</si>
  <si>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</si>
  <si>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</si>
  <si>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</si>
  <si>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</si>
  <si>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</si>
  <si>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</si>
  <si>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</si>
  <si>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</si>
  <si>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</si>
  <si>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</si>
  <si>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</si>
  <si>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</si>
  <si>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</si>
  <si>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</si>
  <si>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</si>
  <si>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</si>
  <si>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</si>
  <si>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</si>
  <si>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</si>
  <si>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</si>
  <si>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</si>
  <si>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</si>
  <si>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</si>
  <si>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</si>
  <si>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</si>
  <si>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</si>
  <si>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</si>
  <si>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</si>
  <si>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</si>
  <si>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</si>
  <si>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</si>
  <si>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</si>
  <si>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</si>
  <si>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</si>
  <si>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</si>
  <si>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</si>
  <si>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</si>
  <si>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</si>
  <si>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</si>
  <si>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</si>
  <si>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</si>
  <si>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</si>
  <si>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</si>
  <si>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</si>
  <si>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</si>
  <si>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</si>
  <si>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</si>
  <si>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</si>
  <si>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</si>
  <si>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</si>
  <si>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</si>
  <si>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</si>
  <si>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</si>
  <si>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</si>
  <si>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</si>
  <si>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</si>
  <si>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</si>
  <si>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</si>
  <si>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</si>
  <si>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</si>
  <si>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</si>
  <si>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</si>
  <si>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</si>
  <si>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</si>
  <si>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</si>
  <si>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</si>
  <si>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</si>
  <si>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</si>
  <si>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</si>
  <si>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</si>
  <si>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</si>
  <si>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</si>
  <si>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</si>
  <si>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</si>
  <si>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</si>
  <si>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</si>
  <si>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</si>
  <si>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</si>
  <si>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</si>
  <si>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</si>
  <si>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</si>
  <si>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</si>
  <si>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</si>
  <si>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</si>
  <si>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</si>
  <si>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</si>
  <si>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</si>
  <si>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</si>
  <si>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</si>
  <si>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</si>
  <si>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</si>
  <si>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</si>
  <si>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</si>
  <si>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</si>
  <si>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</si>
  <si>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</si>
  <si>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</si>
  <si>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</si>
  <si>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</si>
  <si>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</si>
  <si>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</si>
  <si>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</si>
  <si>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</si>
  <si>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</si>
  <si>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</si>
  <si>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</si>
  <si>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</si>
  <si>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</si>
  <si>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</si>
  <si>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</si>
  <si>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</si>
  <si>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</si>
  <si>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</si>
  <si>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</si>
  <si>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</si>
  <si>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</si>
  <si>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</si>
  <si>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</si>
  <si>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</si>
  <si>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</si>
  <si>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</si>
  <si>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</si>
  <si>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</si>
  <si>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</si>
  <si>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</si>
  <si>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</si>
  <si>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</si>
  <si>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</si>
  <si>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</si>
  <si>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</si>
  <si>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</si>
  <si>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</si>
  <si>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</si>
  <si>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</si>
  <si>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</si>
  <si>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</si>
  <si>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</si>
  <si>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</si>
  <si>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</si>
  <si>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</si>
  <si>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</si>
  <si>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</si>
  <si>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</si>
  <si>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</si>
  <si>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</si>
  <si>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</si>
  <si>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</si>
  <si>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</si>
  <si>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</si>
  <si>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</si>
  <si>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</si>
  <si>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</si>
  <si>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</si>
  <si>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</si>
  <si>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</si>
  <si>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</si>
  <si>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</si>
  <si>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</si>
  <si>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</si>
  <si>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</si>
  <si>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</si>
  <si>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</si>
  <si>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</si>
  <si>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</si>
  <si>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</si>
  <si>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</si>
  <si>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</si>
  <si>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</si>
  <si>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</si>
  <si>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</si>
  <si>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</si>
  <si>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</si>
  <si>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</si>
  <si>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</si>
  <si>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</si>
  <si>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</si>
  <si>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</si>
  <si>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</si>
  <si>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</si>
  <si>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</si>
  <si>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</si>
  <si>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</si>
  <si>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</si>
  <si>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</si>
  <si>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</si>
  <si>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</si>
  <si>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</si>
  <si>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</si>
  <si>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</si>
  <si>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</si>
  <si>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</si>
  <si>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</si>
  <si>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</si>
  <si>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</si>
  <si>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</si>
  <si>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</si>
  <si>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</si>
  <si>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</si>
  <si>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</si>
  <si>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</si>
  <si>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</si>
  <si>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</si>
  <si>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</si>
  <si>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</si>
  <si>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</si>
  <si>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</si>
  <si>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</si>
  <si>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</si>
  <si>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</si>
  <si>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</si>
  <si>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</si>
  <si>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</si>
  <si>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</si>
  <si>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</si>
  <si>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</si>
  <si>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</si>
  <si>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</si>
  <si>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</si>
  <si>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</si>
  <si>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</si>
  <si>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</si>
  <si>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</si>
  <si>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</si>
  <si>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</si>
  <si>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</si>
  <si>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</si>
  <si>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</si>
  <si>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</si>
  <si>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</si>
  <si>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</si>
  <si>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</si>
  <si>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</si>
  <si>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</si>
  <si>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</si>
  <si>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</si>
  <si>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</si>
  <si>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</si>
  <si>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</si>
  <si>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</si>
  <si>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</si>
  <si>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</si>
  <si>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</si>
  <si>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</si>
  <si>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</si>
  <si>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</si>
  <si>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</si>
  <si>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</si>
  <si>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</si>
  <si>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</si>
  <si>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</si>
  <si>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</si>
  <si>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</si>
  <si>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</si>
  <si>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</si>
  <si>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</si>
  <si>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</si>
  <si>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</si>
  <si>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</si>
  <si>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</si>
  <si>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</si>
  <si>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</si>
  <si>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</si>
  <si>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</si>
  <si>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</si>
  <si>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</si>
  <si>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</si>
  <si>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</si>
  <si>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</si>
  <si>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</si>
  <si>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</si>
  <si>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</si>
  <si>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</si>
  <si>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</si>
  <si>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</si>
  <si>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</si>
  <si>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</si>
  <si>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</si>
  <si>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</si>
  <si>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</si>
  <si>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</si>
  <si>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</si>
  <si>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</si>
  <si>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</si>
  <si>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</si>
  <si>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</si>
  <si>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</si>
  <si>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</si>
  <si>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</si>
  <si>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</si>
  <si>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</si>
  <si>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</si>
  <si>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</si>
  <si>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</si>
  <si>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</si>
  <si>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</si>
  <si>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</si>
  <si>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</si>
  <si>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</si>
  <si>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</si>
  <si>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</si>
  <si>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</si>
  <si>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</si>
  <si>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</si>
  <si>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</si>
  <si>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</si>
  <si>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</si>
  <si>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</si>
  <si>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</si>
  <si>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</si>
  <si>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</si>
  <si>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</si>
  <si>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</si>
  <si>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</si>
  <si>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</si>
  <si>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</si>
  <si>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</si>
  <si>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</si>
  <si>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</si>
  <si>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</si>
  <si>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</si>
  <si>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</si>
  <si>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</si>
  <si>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</si>
  <si>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</si>
  <si>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</si>
  <si>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</si>
  <si>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</si>
  <si>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</si>
  <si>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</si>
  <si>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</si>
  <si>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</si>
  <si>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</si>
  <si>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</si>
  <si>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</si>
  <si>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</si>
  <si>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</si>
  <si>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</si>
  <si>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</si>
  <si>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</si>
  <si>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</si>
  <si>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</si>
  <si>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</si>
  <si>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</si>
  <si>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</si>
  <si>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</si>
  <si>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</si>
  <si>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</si>
  <si>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</si>
  <si>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</si>
  <si>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</si>
  <si>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</si>
  <si>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</si>
  <si>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</si>
  <si>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</si>
  <si>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</si>
  <si>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</si>
  <si>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</si>
  <si>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</si>
  <si>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</si>
  <si>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</si>
  <si>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</si>
  <si>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</si>
  <si>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</si>
  <si>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</si>
  <si>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</si>
  <si>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</si>
  <si>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</si>
  <si>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</si>
  <si>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</si>
  <si>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</si>
  <si>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</si>
  <si>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</si>
  <si>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</si>
  <si>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</si>
  <si>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</si>
  <si>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</si>
  <si>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</si>
  <si>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</si>
  <si>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</si>
  <si>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</si>
  <si>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</si>
  <si>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</si>
  <si>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</si>
  <si>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</si>
  <si>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</si>
  <si>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</si>
  <si>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</si>
  <si>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</si>
  <si>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</si>
  <si>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</si>
  <si>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</si>
  <si>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</si>
  <si>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</si>
  <si>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</si>
  <si>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</si>
  <si>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</si>
  <si>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</si>
  <si>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</si>
  <si>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</si>
  <si>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</si>
  <si>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</si>
  <si>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</si>
  <si>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</si>
  <si>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</si>
  <si>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</si>
  <si>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</si>
  <si>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</si>
  <si>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</si>
  <si>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</si>
  <si>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</si>
  <si>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</si>
  <si>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</si>
  <si>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</si>
  <si>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</si>
  <si>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</si>
  <si>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</si>
  <si>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</si>
  <si>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</si>
  <si>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</si>
  <si>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</si>
  <si>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</si>
  <si>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</si>
  <si>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</si>
  <si>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</si>
  <si>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</si>
  <si>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</si>
  <si>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</si>
  <si>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</si>
  <si>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</si>
  <si>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</si>
  <si>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</si>
  <si>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</si>
  <si>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</si>
  <si>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</si>
  <si>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</si>
  <si>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</si>
  <si>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</si>
  <si>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</si>
  <si>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</si>
  <si>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</si>
  <si>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</si>
  <si>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</si>
  <si>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</si>
  <si>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</si>
  <si>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</si>
  <si>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</si>
  <si>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</si>
  <si>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</si>
  <si>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</si>
  <si>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</si>
  <si>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</si>
  <si>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</si>
  <si>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</si>
  <si>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</si>
  <si>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</si>
  <si>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</si>
  <si>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</si>
  <si>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</si>
  <si>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</si>
  <si>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</si>
  <si>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</si>
  <si>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</si>
  <si>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</si>
  <si>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</si>
  <si>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</si>
  <si>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</si>
  <si>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</si>
  <si>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</si>
  <si>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</si>
  <si>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</si>
  <si>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</si>
  <si>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</si>
  <si>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</si>
  <si>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</si>
  <si>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</si>
  <si>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</si>
  <si>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</si>
  <si>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</si>
  <si>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</si>
  <si>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</si>
  <si>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</si>
  <si>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</si>
  <si>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</si>
  <si>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</si>
  <si>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</si>
  <si>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</si>
  <si>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</si>
  <si>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</si>
  <si>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</si>
  <si>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</si>
  <si>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</si>
  <si>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</si>
  <si>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</si>
  <si>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</si>
  <si>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</si>
  <si>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</si>
  <si>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</si>
  <si>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</si>
  <si>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</si>
  <si>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</si>
  <si>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</si>
  <si>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</si>
  <si>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</si>
  <si>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</si>
  <si>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</si>
  <si>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</si>
  <si>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</si>
  <si>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</si>
  <si>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</si>
  <si>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</si>
  <si>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</si>
  <si>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</si>
  <si>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</si>
  <si>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</si>
  <si>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</si>
  <si>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</si>
  <si>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</si>
  <si>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</si>
  <si>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</si>
  <si>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</si>
  <si>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</si>
  <si>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</si>
  <si>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</si>
  <si>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</si>
  <si>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</si>
  <si>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</si>
  <si>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</si>
  <si>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</si>
  <si>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</si>
  <si>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</si>
  <si>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</si>
  <si>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</si>
  <si>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</si>
  <si>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</si>
  <si>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</si>
  <si>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</si>
  <si>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</si>
  <si>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</si>
  <si>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</si>
  <si>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</si>
  <si>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</si>
  <si>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</si>
  <si>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</si>
  <si>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</si>
  <si>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</si>
  <si>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</si>
  <si>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</si>
  <si>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</si>
  <si>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</si>
  <si>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</si>
  <si>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</si>
  <si>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</si>
  <si>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</si>
  <si>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</si>
  <si>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</si>
  <si>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</si>
  <si>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</si>
  <si>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</si>
  <si>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</si>
  <si>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</si>
  <si>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</si>
  <si>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</si>
  <si>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</si>
  <si>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</si>
  <si>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</si>
  <si>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</si>
  <si>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</si>
  <si>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</si>
  <si>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</si>
  <si>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</si>
  <si>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</si>
  <si>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</si>
  <si>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</si>
  <si>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</si>
  <si>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</si>
  <si>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</si>
  <si>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</si>
  <si>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</si>
  <si>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</si>
  <si>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</si>
  <si>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</si>
  <si>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</si>
  <si>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</si>
  <si>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</si>
  <si>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</si>
  <si>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</si>
  <si>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</si>
  <si>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</si>
  <si>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</si>
  <si>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</si>
  <si>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</si>
  <si>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</si>
  <si>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</si>
  <si>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</si>
  <si>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</si>
  <si>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</si>
  <si>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</si>
  <si>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</si>
  <si>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</si>
  <si>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</si>
  <si>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</si>
  <si>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</si>
  <si>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</si>
  <si>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</si>
  <si>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</si>
  <si>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</si>
  <si>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</si>
  <si>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</si>
  <si>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</si>
  <si>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</si>
  <si>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</si>
  <si>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</si>
  <si>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</si>
  <si>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</si>
  <si>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</si>
  <si>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</si>
  <si>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</si>
  <si>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</si>
  <si>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out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</si>
  <si>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</si>
  <si>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</si>
  <si>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</si>
  <si>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</si>
  <si>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</si>
  <si>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</si>
  <si>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</si>
  <si>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</si>
  <si>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</si>
  <si>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</si>
  <si>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</si>
  <si>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</si>
  <si>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</si>
  <si>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</si>
  <si>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</si>
  <si>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</si>
  <si>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</si>
  <si>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</si>
  <si>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</si>
  <si>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</si>
  <si>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</si>
  <si>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</si>
  <si>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</si>
  <si>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Variance</t>
  </si>
  <si>
    <t xml:space="preserve">Standard Deviation </t>
  </si>
  <si>
    <t xml:space="preserve">Minium </t>
  </si>
  <si>
    <t xml:space="preserve">Maxium number </t>
  </si>
  <si>
    <t>Successful</t>
  </si>
  <si>
    <t>Failed</t>
  </si>
  <si>
    <t>Median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</si>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</sst>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33" borderId="0" xfId="0" applyFill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CrowdfundingBook.xlsx](A) Stack Bar Graph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 Stack Bar Graph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'(A) Stack Bar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'(A) Stack Bar Graph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7-45CF-A3C2-039D9B9A8F78}"/>
            </c:ext>
          </c:extLst>
        </c:ser>
        <c:ser>
          <c:idx val="1"/>
          <c:order val="1"/>
          <c:tx>
            <c:strRef>
              <c:f>'(A) Stack Bar Graph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'(A) Stack Bar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'(A) Stack Bar Graph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7-45CF-A3C2-039D9B9A8F78}"/>
            </c:ext>
          </c:extLst>
        </c:ser>
        <c:ser>
          <c:idx val="2"/>
          <c:order val="2"/>
          <c:tx>
            <c:strRef>
              <c:f>'(A) Stack Bar Graph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 Stack Bar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'(A) Stack Bar Graph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7-45CF-A3C2-039D9B9A8F78}"/>
            </c:ext>
          </c:extLst>
        </c:ser>
        <c:ser>
          <c:idx val="3"/>
          <c:order val="3"/>
          <c:tx>
            <c:strRef>
              <c:f>'(A) Stack Bar Graph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'(A) Stack Bar Graph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'(A) Stack Bar Graph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7-45CF-A3C2-039D9B9A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603600"/>
        <c:axId val="1235440576"/>
      </c:barChart>
      <c:catAx>
        <c:axId val="13486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40576"/>
        <c:crosses val="autoZero"/>
        <c:auto val="1"/>
        <c:lblAlgn val="ctr"/>
        <c:lblOffset val="100"/>
        <c:noMultiLvlLbl val="0"/>
      </c:catAx>
      <c:valAx>
        <c:axId val="12354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CrowdfundingBook.xlsx](B) Stack Bar Graph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'(B) Stack Bar Graph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'(B) Stack Bar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'(B) Stack Bar Graph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C-44CF-A80E-FBE5C89CF68F}"/>
            </c:ext>
          </c:extLst>
        </c:ser>
        <c:ser>
          <c:idx val="1"/>
          <c:order val="1"/>
          <c:tx>
            <c:strRef>
              <c:f>'(B) Stack Bar Graph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'(B) Stack Bar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'(B) Stack Bar Graph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C-44CF-A80E-FBE5C89CF68F}"/>
            </c:ext>
          </c:extLst>
        </c:ser>
        <c:ser>
          <c:idx val="2"/>
          <c:order val="2"/>
          <c:tx>
            <c:strRef>
              <c:f>'(B) Stack Bar Graph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'(B) Stack Bar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'(B) Stack Bar Graph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C-44CF-A80E-FBE5C89CF68F}"/>
            </c:ext>
          </c:extLst>
        </c:ser>
        <c:ser>
          <c:idx val="3"/>
          <c:order val="3"/>
          <c:tx>
            <c:strRef>
              <c:f>'(B) Stack Bar Graph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'(B) Stack Bar Graph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'(B) Stack Bar Graph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C-44CF-A80E-FBE5C89C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583440"/>
        <c:axId val="927039120"/>
      </c:barChart>
      <c:catAx>
        <c:axId val="13485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39120"/>
        <c:crosses val="autoZero"/>
        <c:auto val="1"/>
        <c:lblAlgn val="ctr"/>
        <c:lblOffset val="100"/>
        <c:noMultiLvlLbl val="0"/>
      </c:catAx>
      <c:valAx>
        <c:axId val="9270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CrowdfundingBook.xlsx](C) Line Graph!PivotTable2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'(C)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'(C)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'(C) Line Graph'!$B$6:$B$18</c:f>
              <c:numCache>
                <c:formatCode>General</c:formatCode>
                <c:ptCount val="12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A-4A81-8DAD-C6CD0CC1D332}"/>
            </c:ext>
          </c:extLst>
        </c:ser>
        <c:ser>
          <c:idx val="1"/>
          <c:order val="1"/>
          <c:tx>
            <c:strRef>
              <c:f>'(C)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'(C)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'(C) Line Graph'!$C$6:$C$18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2-462E-9385-8038B3FDCDD2}"/>
            </c:ext>
          </c:extLst>
        </c:ser>
        <c:ser>
          <c:idx val="2"/>
          <c:order val="2"/>
          <c:tx>
            <c:strRef>
              <c:f>'(C)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'(C)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'(C) Line Graph'!$D$6:$D$18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2-462E-9385-8038B3FD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92495"/>
        <c:axId val="917048591"/>
      </c:lineChart>
      <c:catAx>
        <c:axId val="91389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8591"/>
        <c:crosses val="autoZero"/>
        <c:auto val="1"/>
        <c:lblAlgn val="ctr"/>
        <c:lblOffset val="100"/>
        <c:noMultiLvlLbl val="0"/>
      </c:catAx>
      <c:valAx>
        <c:axId val="9170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9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19050</xdr:rowOff>
    </xdr:from>
    <xdr:to>
      <xdr:col>13</xdr:col>
      <xdr:colOff>461962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CF4C-6FAB-5D1D-BC8D-6FC657A5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19050</xdr:rowOff>
    </xdr:from>
    <xdr:to>
      <xdr:col>18</xdr:col>
      <xdr:colOff>371475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65D6-FC89-165D-6443-EBF44ED57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2</xdr:row>
      <xdr:rowOff>200024</xdr:rowOff>
    </xdr:from>
    <xdr:to>
      <xdr:col>13</xdr:col>
      <xdr:colOff>400050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924C9-5475-0306-9CBB-1EBDC760F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yl Kwee" refreshedDate="45248.876304166668" createdVersion="8" refreshedVersion="8" minRefreshableVersion="3" recordCount="1000" xr:uid="{4C071C1A-D783-4F0A-A127-0A703BDD924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yl Kwee" refreshedDate="45249.648277546294" createdVersion="8" refreshedVersion="8" minRefreshableVersion="3" recordCount="1000" xr:uid="{8DA3CCA2-4161-4B36-8DF2-5ADE81C0F66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a Created Conversion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a Created Conversion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a Created Conversion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FC03C-7509-47FA-A6CF-B253D2A2912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5650E-7672-45B4-9540-13D3076393A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5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7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5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5012A-0EBA-485F-A54A-4ACD5EE2319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out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item="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G2" sqref="G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7" max="7" width="13" bestFit="1" customWidth="1"/>
    <col min="8" max="8" width="13.5" bestFit="1" customWidth="1"/>
    <col min="9" max="9" width="16.375" bestFit="1" customWidth="1"/>
    <col min="11" max="11" width="11.125" bestFit="1" customWidth="1"/>
    <col min="12" max="12" width="11.125" customWidth="1"/>
    <col min="13" max="13" width="22.375" bestFit="1" customWidth="1"/>
    <col min="14" max="14" width="11.5" bestFit="1" customWidth="1"/>
    <col min="15" max="15" width="21" bestFit="1" customWidth="1"/>
    <col min="17" max="17" width="28" bestFit="1" customWidth="1"/>
    <col min="18" max="18" width="27.625" bestFit="1" customWidth="1"/>
    <col min="19" max="19" width="14.875" bestFit="1" customWidth="1"/>
    <col min="20" max="20" width="16.375" bestFit="1" customWidth="1"/>
    <col min="21" max="21" width="12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f>E2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8"/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8">
        <f t="shared" ref="M3:M66" si="1"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 s="8"/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 s="8"/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s="8"/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s="8"/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 s="8"/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s="8"/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 s="8"/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s="8"/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s="8"/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 s="8"/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s="8"/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s="8"/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 s="8"/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s="8"/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s="8"/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 s="8"/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 s="8"/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s="8"/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s="8"/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 s="8"/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s="8"/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 s="8"/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 s="8"/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 s="8"/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 s="8"/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s="8"/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s="8"/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 s="8"/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 s="8"/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 s="8"/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 s="8"/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s="8"/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 s="8"/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 s="8"/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 s="8"/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 s="8"/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 s="8"/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 s="8"/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s="8"/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 s="8"/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 s="8"/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 s="8"/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 s="8"/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 s="8"/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s="8"/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 s="8"/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 s="8"/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 s="8"/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 s="8"/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s="8"/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s="8"/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s="8"/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 s="8"/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s="8"/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 s="8"/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 s="8"/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 s="8"/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 s="8"/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 s="8"/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 s="8"/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s="8"/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 s="8"/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s="8"/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s="8"/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8">
        <f t="shared" ref="M67:M130" si="5">(((L67/60)/60)/24)+DATE(1970,1,1)</f>
        <v>40570.25</v>
      </c>
      <c r="N67">
        <v>1296712800</v>
      </c>
      <c r="O67" s="8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 s="8"/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s="8"/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 s="8"/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 s="8"/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s="8"/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 s="8"/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 s="8"/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 s="8"/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 s="8"/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 s="8"/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 s="8"/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s="8"/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s="8"/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 s="8"/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s="8"/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 s="8"/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 s="8"/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 s="8"/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s="8"/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 s="8"/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 s="8"/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 s="8"/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s="8"/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 s="8"/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 s="8"/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s="8"/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s="8"/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 s="8"/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s="8"/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 s="8"/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 s="8"/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 s="8"/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 s="8"/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s="8"/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 s="8"/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s="8"/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 s="8"/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 s="8"/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s="8"/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 s="8"/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 s="8"/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 s="8"/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 s="8"/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 s="8"/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s="8"/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s="8"/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 s="8"/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 s="8"/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 s="8"/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 s="8"/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s="8"/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s="8"/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 s="8"/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 s="8"/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 s="8"/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 s="8"/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 s="8"/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s="8"/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s="8"/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 s="8"/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 s="8"/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s="8"/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s="8"/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s="8"/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9">(((L131/60)/60)/24)+DATE(1970,1,1)</f>
        <v>42038.25</v>
      </c>
      <c r="N131">
        <v>1425103200</v>
      </c>
      <c r="O131" s="8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s="8"/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 s="8"/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 s="8"/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 s="8"/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 s="8"/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s="8"/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s="8"/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s="8"/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 s="8"/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s="8"/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s="8"/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 s="8"/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 s="8"/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 s="8"/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 s="8"/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 s="8"/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 s="8"/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s="8"/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 s="8"/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 s="8"/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 s="8"/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s="8"/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s="8"/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 s="8"/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s="8"/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s="8"/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s="8"/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s="8"/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s="8"/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 s="8"/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 s="8"/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 s="8"/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s="8"/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 s="8"/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 s="8"/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 s="8"/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 s="8"/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 s="8"/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 s="8"/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s="8"/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 s="8"/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s="8"/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s="8"/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s="8"/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 s="8"/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 s="8"/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s="8"/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s="8"/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 s="8"/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s="8"/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 s="8"/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 s="8"/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s="8"/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 s="8"/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s="8"/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 s="8"/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s="8"/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s="8"/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 s="8"/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s="8"/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s="8"/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s="8"/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s="8"/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si="9"/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s="8"/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13">(((L195/60)/60)/24)+DATE(1970,1,1)</f>
        <v>43198.208333333328</v>
      </c>
      <c r="N195">
        <v>1523509200</v>
      </c>
      <c r="O195" s="8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s="8"/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 s="8"/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 s="8"/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s="8"/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 s="8"/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s="8"/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s="8"/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s="8"/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 s="8"/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s="8"/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 s="8"/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s="8"/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 s="8"/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s="8"/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 s="8"/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 s="8"/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s="8"/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s="8"/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s="8"/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 s="8"/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 s="8"/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 s="8"/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s="8"/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 s="8"/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s="8"/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 s="8"/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 s="8"/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s="8"/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s="8"/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 s="8"/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s="8"/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 s="8"/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 s="8"/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 s="8"/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 s="8"/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 s="8"/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 s="8"/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 s="8"/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s="8"/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 s="8"/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 s="8"/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 s="8"/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s="8"/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s="8"/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 s="8"/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 s="8"/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s="8"/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 s="8"/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 s="8"/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 s="8"/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 s="8"/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 s="8"/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 s="8"/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 s="8"/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 s="8"/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 s="8"/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 s="8"/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s="8"/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s="8"/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 s="8"/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s="8"/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 s="8"/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 s="8"/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8">
        <f t="shared" si="13"/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s="8"/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17">(((L259/60)/60)/24)+DATE(1970,1,1)</f>
        <v>41338.25</v>
      </c>
      <c r="N259">
        <v>1363669200</v>
      </c>
      <c r="O259" s="8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 s="8"/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 s="8"/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 s="8"/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 s="8"/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s="8"/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 s="8"/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 s="8"/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 s="8"/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 s="8"/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s="8"/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 s="8"/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 s="8"/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 s="8"/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s="8"/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s="8"/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 s="8"/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 s="8"/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s="8"/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 s="8"/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s="8"/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 s="8"/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 s="8"/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 s="8"/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 s="8"/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s="8"/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 s="8"/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s="8"/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s="8"/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 s="8"/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s="8"/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 s="8"/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s="8"/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 s="8"/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s="8"/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 s="8"/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s="8"/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s="8"/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 s="8"/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s="8"/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s="8"/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s="8"/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 s="8"/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s="8"/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s="8"/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 s="8"/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s="8"/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s="8"/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 s="8"/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 s="8"/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s="8"/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 s="8"/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s="8"/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s="8"/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s="8"/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 s="8"/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 s="8"/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 s="8"/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 s="8"/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s="8"/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s="8"/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s="8"/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s="8"/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s="8"/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8">
        <f t="shared" si="17"/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s="8"/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21">(((L323/60)/60)/24)+DATE(1970,1,1)</f>
        <v>40634.208333333336</v>
      </c>
      <c r="N323">
        <v>1302325200</v>
      </c>
      <c r="O323" s="8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s="8"/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 s="8"/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s="8"/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 s="8"/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s="8"/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s="8"/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s="8"/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 s="8"/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s="8"/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 s="8"/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 s="8"/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 s="8"/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 s="8"/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 s="8"/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 s="8"/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s="8"/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 s="8"/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 s="8"/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s="8"/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s="8"/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s="8"/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s="8"/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s="8"/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s="8"/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s="8"/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s="8"/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 s="8"/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s="8"/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s="8"/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s="8"/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 s="8"/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s="8"/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 s="8"/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 s="8"/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s="8"/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s="8"/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 s="8"/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s="8"/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 s="8"/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 s="8"/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 s="8"/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 s="8"/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 s="8"/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 s="8"/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 s="8"/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 s="8"/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s="8"/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 s="8"/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 s="8"/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 s="8"/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s="8"/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 s="8"/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 s="8"/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s="8"/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s="8"/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 s="8"/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s="8"/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s="8"/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s="8"/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 s="8"/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 s="8"/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s="8"/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 s="8"/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8">
        <f t="shared" si="21"/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 s="8"/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25">(((L387/60)/60)/24)+DATE(1970,1,1)</f>
        <v>43553.208333333328</v>
      </c>
      <c r="N387">
        <v>1556600400</v>
      </c>
      <c r="O387" s="8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 s="8"/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s="8"/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s="8"/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s="8"/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 s="8"/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 s="8"/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s="8"/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s="8"/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 s="8"/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 s="8"/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 s="8"/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 s="8"/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 s="8"/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 s="8"/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s="8"/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s="8"/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 s="8"/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s="8"/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s="8"/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 s="8"/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s="8"/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 s="8"/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 s="8"/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 s="8"/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s="8"/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s="8"/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 s="8"/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 s="8"/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s="8"/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s="8"/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s="8"/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s="8"/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s="8"/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s="8"/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 s="8"/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 s="8"/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s="8"/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 s="8"/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s="8"/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s="8"/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 s="8"/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 s="8"/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 s="8"/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s="8"/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s="8"/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s="8"/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 s="8"/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s="8"/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s="8"/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s="8"/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 s="8"/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 s="8"/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 s="8"/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 s="8"/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 s="8"/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 s="8"/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s="8"/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 s="8"/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s="8"/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 s="8"/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 s="8"/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s="8"/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s="8"/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8">
        <f t="shared" si="25"/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s="8"/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29">(((L451/60)/60)/24)+DATE(1970,1,1)</f>
        <v>43530.25</v>
      </c>
      <c r="N451">
        <v>1553317200</v>
      </c>
      <c r="O451" s="8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 s="8"/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s="8"/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 s="8"/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s="8"/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s="8"/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s="8"/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 s="8"/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 s="8"/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s="8"/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 s="8"/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s="8"/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 s="8"/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 s="8"/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s="8"/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 s="8"/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 s="8"/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 s="8"/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 s="8"/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 s="8"/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s="8"/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 s="8"/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 s="8"/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 s="8"/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s="8"/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 s="8"/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 s="8"/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 s="8"/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s="8"/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s="8"/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 s="8"/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 s="8"/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 s="8"/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s="8"/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s="8"/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s="8"/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 s="8"/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s="8"/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s="8"/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 s="8"/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 s="8"/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 s="8"/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 s="8"/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 s="8"/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s="8"/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 s="8"/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 s="8"/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 s="8"/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s="8"/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s="8"/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s="8"/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s="8"/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 s="8"/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s="8"/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 s="8"/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 s="8"/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s="8"/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s="8"/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 s="8"/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s="8"/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 s="8"/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s="8"/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 s="8"/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s="8"/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8">
        <f t="shared" si="29"/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 s="8"/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33">(((L515/60)/60)/24)+DATE(1970,1,1)</f>
        <v>40430.208333333336</v>
      </c>
      <c r="N515">
        <v>1284181200</v>
      </c>
      <c r="O515" s="8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s="8"/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s="8"/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s="8"/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s="8"/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 s="8"/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s="8"/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 s="8"/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 s="8"/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 s="8"/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s="8"/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 s="8"/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s="8"/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s="8"/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 s="8"/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s="8"/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s="8"/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s="8"/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s="8"/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s="8"/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 s="8"/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 s="8"/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s="8"/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 s="8"/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 s="8"/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 s="8"/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s="8"/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s="8"/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 s="8"/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s="8"/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s="8"/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s="8"/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 s="8"/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s="8"/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 s="8"/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 s="8"/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 s="8"/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 s="8"/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s="8"/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s="8"/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s="8"/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s="8"/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 s="8"/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 s="8"/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 s="8"/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 s="8"/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 s="8"/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 s="8"/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 s="8"/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 s="8"/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s="8"/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 s="8"/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s="8"/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 s="8"/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s="8"/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 s="8"/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 s="8"/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 s="8"/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 s="8"/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s="8"/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s="8"/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 s="8"/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 s="8"/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s="8"/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si="33"/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s="8"/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37">(((L579/60)/60)/24)+DATE(1970,1,1)</f>
        <v>40613.25</v>
      </c>
      <c r="N579">
        <v>1302066000</v>
      </c>
      <c r="O579" s="8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s="8"/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s="8"/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 s="8"/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 s="8"/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s="8"/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s="8"/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 s="8"/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 s="8"/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 s="8"/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 s="8"/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s="8"/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s="8"/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s="8"/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s="8"/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 s="8"/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s="8"/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 s="8"/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s="8"/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 s="8"/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s="8"/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 s="8"/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 s="8"/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s="8"/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s="8"/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 s="8"/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 s="8"/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 s="8"/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 s="8"/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 s="8"/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 s="8"/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 s="8"/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 s="8"/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 s="8"/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 s="8"/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s="8"/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 s="8"/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 s="8"/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 s="8"/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 s="8"/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 s="8"/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 s="8"/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s="8"/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s="8"/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 s="8"/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 s="8"/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s="8"/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 s="8"/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 s="8"/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s="8"/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 s="8"/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 s="8"/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 s="8"/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s="8"/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s="8"/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 s="8"/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s="8"/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s="8"/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s="8"/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 s="8"/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s="8"/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s="8"/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s="8"/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s="8"/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8">
        <f t="shared" si="37"/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s="8"/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41">(((L643/60)/60)/24)+DATE(1970,1,1)</f>
        <v>42786.25</v>
      </c>
      <c r="N643">
        <v>1489986000</v>
      </c>
      <c r="O643" s="8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 s="8"/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 s="8"/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 s="8"/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s="8"/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s="8"/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s="8"/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s="8"/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s="8"/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s="8"/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s="8"/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s="8"/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 s="8"/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 s="8"/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 s="8"/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 s="8"/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s="8"/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s="8"/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s="8"/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s="8"/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s="8"/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s="8"/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s="8"/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s="8"/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s="8"/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 s="8"/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s="8"/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 s="8"/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s="8"/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 s="8"/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 s="8"/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 s="8"/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s="8"/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s="8"/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s="8"/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 s="8"/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 s="8"/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s="8"/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s="8"/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 s="8"/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s="8"/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s="8"/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 s="8"/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 s="8"/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 s="8"/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s="8"/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 s="8"/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 s="8"/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 s="8"/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 s="8"/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 s="8"/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 s="8"/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s="8"/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s="8"/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s="8"/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 s="8"/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s="8"/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 s="8"/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 s="8"/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s="8"/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s="8"/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 s="8"/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s="8"/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 s="8"/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8">
        <f t="shared" si="41"/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 s="8"/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45">(((L707/60)/60)/24)+DATE(1970,1,1)</f>
        <v>41619.25</v>
      </c>
      <c r="N707">
        <v>1387087200</v>
      </c>
      <c r="O707" s="8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s="8"/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 s="8"/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 s="8"/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 s="8"/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 s="8"/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 s="8"/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s="8"/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 s="8"/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 s="8"/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 s="8"/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s="8"/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 s="8"/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 s="8"/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 s="8"/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 s="8"/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s="8"/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s="8"/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 s="8"/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 s="8"/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 s="8"/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s="8"/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s="8"/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 s="8"/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s="8"/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 s="8"/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 s="8"/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s="8"/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s="8"/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 s="8"/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 s="8"/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 s="8"/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s="8"/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 s="8"/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s="8"/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s="8"/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s="8"/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 s="8"/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 s="8"/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s="8"/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 s="8"/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s="8"/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 s="8"/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 s="8"/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s="8"/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 s="8"/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s="8"/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 s="8"/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s="8"/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 s="8"/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 s="8"/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 s="8"/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 s="8"/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 s="8"/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 s="8"/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s="8"/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s="8"/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 s="8"/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 s="8"/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 s="8"/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 s="8"/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 s="8"/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s="8"/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s="8"/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8">
        <f t="shared" si="45"/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 s="8"/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49">(((L771/60)/60)/24)+DATE(1970,1,1)</f>
        <v>41501.208333333336</v>
      </c>
      <c r="N771">
        <v>1378789200</v>
      </c>
      <c r="O771" s="8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s="8"/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 s="8"/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s="8"/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 s="8"/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 s="8"/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 s="8"/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s="8"/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s="8"/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s="8"/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 s="8"/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s="8"/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 s="8"/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s="8"/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 s="8"/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 s="8"/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 s="8"/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 s="8"/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 s="8"/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s="8"/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s="8"/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s="8"/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s="8"/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s="8"/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s="8"/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 s="8"/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 s="8"/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s="8"/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s="8"/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 s="8"/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 s="8"/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s="8"/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s="8"/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 s="8"/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 s="8"/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 s="8"/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 s="8"/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s="8"/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 s="8"/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 s="8"/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s="8"/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s="8"/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 s="8"/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s="8"/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 s="8"/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 s="8"/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s="8"/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 s="8"/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 s="8"/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 s="8"/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 s="8"/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s="8"/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 s="8"/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 s="8"/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 s="8"/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 s="8"/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 s="8"/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 s="8"/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 s="8"/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 s="8"/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s="8"/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s="8"/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s="8"/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 s="8"/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8">
        <f t="shared" si="49"/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 s="8"/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53">(((L835/60)/60)/24)+DATE(1970,1,1)</f>
        <v>40588.25</v>
      </c>
      <c r="N835">
        <v>1298613600</v>
      </c>
      <c r="O835" s="8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 s="8"/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 s="8"/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s="8"/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s="8"/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 s="8"/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 s="8"/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 s="8"/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 s="8"/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 s="8"/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 s="8"/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s="8"/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s="8"/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 s="8"/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 s="8"/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 s="8"/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 s="8"/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 s="8"/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s="8"/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 s="8"/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s="8"/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 s="8"/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 s="8"/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 s="8"/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 s="8"/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 s="8"/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s="8"/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s="8"/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 s="8"/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 s="8"/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 s="8"/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 s="8"/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 s="8"/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 s="8"/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s="8"/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 s="8"/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 s="8"/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s="8"/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s="8"/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 s="8"/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 s="8"/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 s="8"/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 s="8"/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s="8"/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s="8"/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s="8"/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s="8"/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 s="8"/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 s="8"/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s="8"/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 s="8"/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 s="8"/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s="8"/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 s="8"/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s="8"/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s="8"/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 s="8"/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 s="8"/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 s="8"/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 s="8"/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 s="8"/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 s="8"/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 s="8"/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s="8"/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8">
        <f t="shared" si="53"/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 s="8"/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57">(((L899/60)/60)/24)+DATE(1970,1,1)</f>
        <v>43583.208333333328</v>
      </c>
      <c r="N899">
        <v>1556600400</v>
      </c>
      <c r="O899" s="8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s="8"/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s="8"/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 s="8"/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s="8"/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 s="8"/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 s="8"/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s="8"/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s="8"/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 s="8"/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 s="8"/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s="8"/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 s="8"/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 s="8"/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s="8"/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 s="8"/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 s="8"/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s="8"/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s="8"/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 s="8"/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s="8"/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s="8"/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 s="8"/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s="8"/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 s="8"/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s="8"/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 s="8"/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 s="8"/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 s="8"/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 s="8"/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s="8"/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s="8"/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 s="8"/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 s="8"/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 s="8"/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s="8"/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 s="8"/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 s="8"/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 s="8"/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 s="8"/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s="8"/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s="8"/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 s="8"/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s="8"/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s="8"/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s="8"/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s="8"/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 s="8"/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s="8"/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s="8"/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s="8"/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s="8"/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s="8"/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 s="8"/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s="8"/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 s="8"/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s="8"/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s="8"/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 s="8"/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 s="8"/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s="8"/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 s="8"/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 s="8"/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s="8"/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8">
        <f t="shared" si="57"/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s="8"/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61">(((L963/60)/60)/24)+DATE(1970,1,1)</f>
        <v>40591.25</v>
      </c>
      <c r="N963">
        <v>1298268000</v>
      </c>
      <c r="O963" s="8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 s="8"/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 s="8"/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s="8"/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 s="8"/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 s="8"/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 s="8"/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 s="8"/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 s="8"/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 s="8"/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s="8"/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s="8"/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 s="8"/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s="8"/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 s="8"/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 s="8"/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 s="8"/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s="8"/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 s="8"/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 s="8"/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s="8"/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 s="8"/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s="8"/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 s="8"/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 s="8"/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s="8"/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s="8"/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 s="8"/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s="8"/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 s="8"/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s="8"/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 s="8"/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 s="8"/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s="8"/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s="8"/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 s="8"/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s="8"/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s="8"/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s="8"/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s="8"/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D42CF6D-3966-4674-9DC9-735093A520CA}">
            <xm:f>NOT(ISERROR(SEARCH($G$95,G1)))</xm:f>
            <xm:f>$G$95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8DD52FDE-728F-4733-A2A5-D1EE64D84DFB}">
            <xm:f>NOT(ISERROR(SEARCH($G$10,G1)))</xm:f>
            <xm:f>$G$10</xm:f>
            <x14:dxf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352B09C3-644A-4284-81B2-517CDE74C115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C02EDCF3-0F42-4C7C-959F-CACE997A7434}">
            <xm:f>NOT(ISERROR(SEARCH($G$3,G1)))</xm:f>
            <xm:f>$G$3</xm:f>
            <x14:dxf>
              <fill>
                <patternFill>
                  <bgColor rgb="FF92D050"/>
                </patternFill>
              </fill>
            </x14:dxf>
          </x14:cfRule>
          <xm:sqref>G1:G1001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E6B5-8C25-47DB-8106-F109073AC92A}">
  <dimension ref="A1:F14"/>
  <sheetViews>
    <sheetView workbookViewId="0">
      <selection activeCell="F8" sqref="F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2066</v>
      </c>
      <c r="B3" s="6" t="s">
        <v>2067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38BC-BD99-44A2-9199-0A0D76262924}">
  <dimension ref="A1:F30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4.5" bestFit="1" customWidth="1"/>
    <col min="8" max="8" width="16.5" bestFit="1" customWidth="1"/>
    <col min="9" max="9" width="24.5" bestFit="1" customWidth="1"/>
    <col min="10" max="10" width="21.625" bestFit="1" customWidth="1"/>
    <col min="11" max="11" width="29.625" bestFit="1" customWidth="1"/>
    <col min="12" max="12" width="4.875" bestFit="1" customWidth="1"/>
    <col min="13" max="13" width="6.25" bestFit="1" customWidth="1"/>
    <col min="14" max="14" width="5.75" bestFit="1" customWidth="1"/>
    <col min="15" max="15" width="12.125" bestFit="1" customWidth="1"/>
    <col min="16" max="16" width="9.75" bestFit="1" customWidth="1"/>
    <col min="17" max="17" width="10.5" bestFit="1" customWidth="1"/>
    <col min="18" max="18" width="7.25" bestFit="1" customWidth="1"/>
    <col min="19" max="19" width="10.5" bestFit="1" customWidth="1"/>
    <col min="20" max="20" width="11.25" bestFit="1" customWidth="1"/>
    <col min="21" max="21" width="6.25" bestFit="1" customWidth="1"/>
    <col min="22" max="22" width="12.125" bestFit="1" customWidth="1"/>
    <col min="23" max="23" width="9.75" bestFit="1" customWidth="1"/>
    <col min="24" max="24" width="10.5" bestFit="1" customWidth="1"/>
    <col min="25" max="25" width="7.25" bestFit="1" customWidth="1"/>
    <col min="26" max="26" width="8.75" bestFit="1" customWidth="1"/>
    <col min="27" max="27" width="11.25" bestFit="1" customWidth="1"/>
    <col min="28" max="28" width="4.875" bestFit="1" customWidth="1"/>
    <col min="29" max="29" width="6.25" bestFit="1" customWidth="1"/>
    <col min="30" max="30" width="9.875" bestFit="1" customWidth="1"/>
    <col min="31" max="31" width="5.75" bestFit="1" customWidth="1"/>
    <col min="32" max="32" width="12.125" bestFit="1" customWidth="1"/>
    <col min="33" max="33" width="9.75" bestFit="1" customWidth="1"/>
    <col min="34" max="34" width="10.5" bestFit="1" customWidth="1"/>
    <col min="35" max="35" width="7.25" bestFit="1" customWidth="1"/>
    <col min="36" max="36" width="14.25" bestFit="1" customWidth="1"/>
    <col min="37" max="37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2066</v>
      </c>
      <c r="B4" s="6" t="s">
        <v>2067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7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7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7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7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7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7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7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7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7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7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7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7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7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7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7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7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7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7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7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7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7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7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7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7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8E3D-3C45-4177-85FC-A3A5CB1B2352}">
  <dimension ref="A1:E18"/>
  <sheetViews>
    <sheetView workbookViewId="0">
      <selection activeCell="B2" sqref="B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2085</v>
      </c>
      <c r="B2" t="s">
        <v>2117</v>
      </c>
    </row>
    <row r="4" spans="1:5" x14ac:dyDescent="0.25">
      <c r="A4" s="6" t="s">
        <v>2066</v>
      </c>
      <c r="B4" s="6" t="s">
        <v>2067</v>
      </c>
    </row>
    <row r="5" spans="1:5" x14ac:dyDescent="0.25">
      <c r="A5" s="6" t="s">
        <v>2086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7" t="s">
        <v>2073</v>
      </c>
      <c r="B6" s="11"/>
      <c r="C6" s="11">
        <v>2</v>
      </c>
      <c r="D6" s="11">
        <v>4</v>
      </c>
      <c r="E6" s="11">
        <v>6</v>
      </c>
    </row>
    <row r="7" spans="1:5" x14ac:dyDescent="0.25">
      <c r="A7" s="7" t="s">
        <v>2074</v>
      </c>
      <c r="B7" s="11">
        <v>2</v>
      </c>
      <c r="C7" s="11">
        <v>2</v>
      </c>
      <c r="D7" s="11">
        <v>1</v>
      </c>
      <c r="E7" s="11">
        <v>5</v>
      </c>
    </row>
    <row r="8" spans="1:5" x14ac:dyDescent="0.25">
      <c r="A8" s="7" t="s">
        <v>2075</v>
      </c>
      <c r="B8" s="11">
        <v>1</v>
      </c>
      <c r="C8" s="11">
        <v>3</v>
      </c>
      <c r="D8" s="11">
        <v>7</v>
      </c>
      <c r="E8" s="11">
        <v>11</v>
      </c>
    </row>
    <row r="9" spans="1:5" x14ac:dyDescent="0.25">
      <c r="A9" s="7" t="s">
        <v>2076</v>
      </c>
      <c r="B9" s="11"/>
      <c r="C9" s="11">
        <v>3</v>
      </c>
      <c r="D9" s="11">
        <v>4</v>
      </c>
      <c r="E9" s="11">
        <v>7</v>
      </c>
    </row>
    <row r="10" spans="1:5" x14ac:dyDescent="0.25">
      <c r="A10" s="7" t="s">
        <v>2077</v>
      </c>
      <c r="B10" s="11"/>
      <c r="C10" s="11">
        <v>3</v>
      </c>
      <c r="D10" s="11">
        <v>4</v>
      </c>
      <c r="E10" s="11">
        <v>7</v>
      </c>
    </row>
    <row r="11" spans="1:5" x14ac:dyDescent="0.25">
      <c r="A11" s="7" t="s">
        <v>2078</v>
      </c>
      <c r="B11" s="11">
        <v>1</v>
      </c>
      <c r="C11" s="11">
        <v>3</v>
      </c>
      <c r="D11" s="11">
        <v>10</v>
      </c>
      <c r="E11" s="11">
        <v>14</v>
      </c>
    </row>
    <row r="12" spans="1:5" x14ac:dyDescent="0.25">
      <c r="A12" s="7" t="s">
        <v>2079</v>
      </c>
      <c r="B12" s="11"/>
      <c r="C12" s="11">
        <v>3</v>
      </c>
      <c r="D12" s="11">
        <v>6</v>
      </c>
      <c r="E12" s="11">
        <v>9</v>
      </c>
    </row>
    <row r="13" spans="1:5" x14ac:dyDescent="0.25">
      <c r="A13" s="7" t="s">
        <v>2080</v>
      </c>
      <c r="B13" s="11">
        <v>3</v>
      </c>
      <c r="C13" s="11">
        <v>6</v>
      </c>
      <c r="D13" s="11">
        <v>6</v>
      </c>
      <c r="E13" s="11">
        <v>15</v>
      </c>
    </row>
    <row r="14" spans="1:5" x14ac:dyDescent="0.25">
      <c r="A14" s="7" t="s">
        <v>2081</v>
      </c>
      <c r="B14" s="11">
        <v>2</v>
      </c>
      <c r="C14" s="11">
        <v>4</v>
      </c>
      <c r="D14" s="11">
        <v>2</v>
      </c>
      <c r="E14" s="11">
        <v>8</v>
      </c>
    </row>
    <row r="15" spans="1:5" x14ac:dyDescent="0.25">
      <c r="A15" s="7" t="s">
        <v>2082</v>
      </c>
      <c r="B15" s="11">
        <v>3</v>
      </c>
      <c r="C15" s="11">
        <v>3</v>
      </c>
      <c r="D15" s="11">
        <v>6</v>
      </c>
      <c r="E15" s="11">
        <v>12</v>
      </c>
    </row>
    <row r="16" spans="1:5" x14ac:dyDescent="0.25">
      <c r="A16" s="7" t="s">
        <v>2083</v>
      </c>
      <c r="B16" s="11"/>
      <c r="C16" s="11">
        <v>1</v>
      </c>
      <c r="D16" s="11">
        <v>5</v>
      </c>
      <c r="E16" s="11">
        <v>6</v>
      </c>
    </row>
    <row r="17" spans="1:5" x14ac:dyDescent="0.25">
      <c r="A17" s="7" t="s">
        <v>2084</v>
      </c>
      <c r="B17" s="11">
        <v>2</v>
      </c>
      <c r="C17" s="11">
        <v>2</v>
      </c>
      <c r="D17" s="11">
        <v>3</v>
      </c>
      <c r="E17" s="11">
        <v>7</v>
      </c>
    </row>
    <row r="18" spans="1:5" x14ac:dyDescent="0.25">
      <c r="A18" s="7" t="s">
        <v>2068</v>
      </c>
      <c r="B18" s="11">
        <v>14</v>
      </c>
      <c r="C18" s="11">
        <v>35</v>
      </c>
      <c r="D18" s="11">
        <v>58</v>
      </c>
      <c r="E18" s="11">
        <v>107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AD2D-84CF-448C-B385-6BEB9C6A9D1E}">
  <dimension ref="A1:H13"/>
  <sheetViews>
    <sheetView workbookViewId="0">
      <selection activeCell="H2" sqref="H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COUNTIFS(Crowdfunding!D2:D1001,"&lt;1000", Crowdfunding!G2:G1001, 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2096</v>
      </c>
      <c r="B3">
        <f>COUNTIFS(Crowdfunding!D2:D1001,"&gt;=1000",Crowdfunding!D2:D1001,"&lt;4999", Crowdfunding!G2:G1001, "successful")</f>
        <v>191</v>
      </c>
      <c r="C3">
        <f>COUNTIFS(Crowdfunding!D2:D1001,"&gt;=1000",Crowdfunding!D2:D1001,"&lt;4999", Crowdfunding!G2:G1001, "failed")</f>
        <v>38</v>
      </c>
      <c r="D3">
        <f>COUNTIFS(Crowdfunding!D2:D1001,"&gt;1000",Crowdfunding!D2:D1001,"&lt;4999", Crowdfunding!G2:G1001, 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2097</v>
      </c>
      <c r="B4">
        <f>COUNTIFS(Crowdfunding!D2:D1001,"&gt;=5000",Crowdfunding!D2:D1001,"&lt;9999", Crowdfunding!G2:G1001, "successful")</f>
        <v>164</v>
      </c>
      <c r="C4">
        <f>COUNTIFS(Crowdfunding!D2:D1001,"&gt;=5000",Crowdfunding!D2:D1001,"&lt;9999", Crowdfunding!G2:G1001, "failed")</f>
        <v>126</v>
      </c>
      <c r="D4">
        <f>COUNTIFS(Crowdfunding!D2:D1001,"&gt;=5000",Crowdfunding!D2:D1001,"&lt;9999", Crowdfunding!G2:G1001,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2098</v>
      </c>
      <c r="B5">
        <f>COUNTIFS(Crowdfunding!D2:D1001,"&gt;=10000",Crowdfunding!D2:D1001,"&lt;14999", Crowdfunding!G2:G1001, "successful")</f>
        <v>4</v>
      </c>
      <c r="C5">
        <f>COUNTIFS(Crowdfunding!D2:D1001,"&gt;=10000",Crowdfunding!D2:D1001,"&lt;14999", Crowdfunding!G2:G1001, "failed")</f>
        <v>5</v>
      </c>
      <c r="D5">
        <f>COUNTIFS(Crowdfunding!D2:D1001,"&gt;=10000",Crowdfunding!D2:D1001,"&lt;14999", Crowdfunding!G2:G1001,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2099</v>
      </c>
      <c r="B6">
        <f>COUNTIFS(Crowdfunding!D2:D1001,"&gt;=15000",Crowdfunding!D2:D1001,"&lt;19999", Crowdfunding!G2:G1001, "successful")</f>
        <v>10</v>
      </c>
      <c r="C6">
        <f>COUNTIFS(Crowdfunding!D2:D1001,"&gt;=15000",Crowdfunding!D2:D1001,"&lt;19999", Crowdfunding!G2:G1001, "failed")</f>
        <v>0</v>
      </c>
      <c r="D6">
        <f>COUNTIFS(Crowdfunding!D2:D1001,"&gt;=15000",Crowdfunding!D2:D1001,"&lt;19999", Crowdfunding!G2:G1001,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2100</v>
      </c>
      <c r="B7">
        <f>COUNTIFS(Crowdfunding!D2:D1001,"&gt;=20000",Crowdfunding!D2:D1001,"&lt;24999", Crowdfunding!G2:G1001, "successful")</f>
        <v>7</v>
      </c>
      <c r="C7">
        <f>COUNTIFS(Crowdfunding!D2:D1001,"&gt;=20000",Crowdfunding!D2:D1001,"&lt;24999", Crowdfunding!G2:G1001, "failed")</f>
        <v>0</v>
      </c>
      <c r="D7">
        <f>COUNTIFS(Crowdfunding!D2:D1001,"&gt;=20000",Crowdfunding!D2:D1001,"&lt;24999", Crowdfunding!G2:G1001,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2101</v>
      </c>
      <c r="B8">
        <f>COUNTIFS(Crowdfunding!D2:D1001,"&gt;=25000",Crowdfunding!D2:D1001,"&lt;29999", Crowdfunding!G2:G1001, "successful")</f>
        <v>11</v>
      </c>
      <c r="C8">
        <f>COUNTIFS(Crowdfunding!D2:D1001,"&gt;=25000",Crowdfunding!D2:D1001,"&lt;29999", Crowdfunding!G2:G1001, "failed")</f>
        <v>3</v>
      </c>
      <c r="D8">
        <f>COUNTIFS(Crowdfunding!D2:D1001,"&gt;=25000",Crowdfunding!D2:D1001,"&lt;29999", Crowdfunding!G2:G1001,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2102</v>
      </c>
      <c r="B9">
        <f>COUNTIFS(Crowdfunding!D2:D1001,"&gt;=30000",Crowdfunding!D2:D1001,"&lt;34999", Crowdfunding!G2:G1001, "successful")</f>
        <v>7</v>
      </c>
      <c r="C9">
        <f>COUNTIFS(Crowdfunding!D2:D1001,"&gt;=30000",Crowdfunding!D2:D1001,"&lt;34999", Crowdfunding!G2:G1001, "failed")</f>
        <v>0</v>
      </c>
      <c r="D9">
        <f>COUNTIFS(Crowdfunding!D2:D1001,"&gt;=30000",Crowdfunding!D2:D1001,"&lt;34999", Crowdfunding!G2:G1001,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2103</v>
      </c>
      <c r="B10">
        <f>COUNTIFS(Crowdfunding!D2:D1001,"&gt;=35000",Crowdfunding!D2:D1001,"&lt;39999", Crowdfunding!G2:G1001, "successful")</f>
        <v>8</v>
      </c>
      <c r="C10">
        <f>COUNTIFS(Crowdfunding!D2:D1001,"&gt;=35000",Crowdfunding!D2:D1001,"&lt;39999", Crowdfunding!G2:G1001, "failed")</f>
        <v>3</v>
      </c>
      <c r="D10">
        <f>COUNTIFS(Crowdfunding!D2:D1001,"&gt;=35000",Crowdfunding!D2:D1001,"&lt;39999", Crowdfunding!G2:G1001,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2104</v>
      </c>
      <c r="B11">
        <f>COUNTIFS(Crowdfunding!D2:D1001,"&gt;=40000",Crowdfunding!D2:D1001,"&lt;44999", Crowdfunding!G2:G1001, "successful")</f>
        <v>11</v>
      </c>
      <c r="C11">
        <f>COUNTIFS(Crowdfunding!D2:D1001,"&gt;=40000",Crowdfunding!D2:D1001,"&lt;44999", Crowdfunding!G2:G1001, "failed")</f>
        <v>3</v>
      </c>
      <c r="D11">
        <f>COUNTIFS(Crowdfunding!D2:D1001,"&gt;=40000",Crowdfunding!D2:D1001,"&lt;49999", Crowdfunding!G2:G1001,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2105</v>
      </c>
      <c r="B12">
        <f>COUNTIFS(Crowdfunding!D2:D1001,"&gt;=45000",Crowdfunding!D2:D1001,"&lt;49999", Crowdfunding!G2:G1001, "successful")</f>
        <v>8</v>
      </c>
      <c r="C12">
        <f>COUNTIFS(Crowdfunding!D2:D1001,"&gt;=45000",Crowdfunding!D2:D1001,"&lt;49999", Crowdfunding!G2:G1001, "failed")</f>
        <v>3</v>
      </c>
      <c r="D12">
        <f>COUNTIFS(Crowdfunding!D2:D1001,"&gt;=45000",Crowdfunding!D2:D1001,"&lt;49999", Crowdfunding!G2:G1001,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2106</v>
      </c>
      <c r="B13">
        <f>COUNTIFS(Crowdfunding!D2:D1001,"&gt;=50000", Crowdfunding!G2:G1001, "successful")</f>
        <v>114</v>
      </c>
      <c r="C13">
        <f>COUNTIFS(Crowdfunding!D2:D1001,"&gt;=50000", Crowdfunding!G2:G1001, "failed")</f>
        <v>163</v>
      </c>
      <c r="D13">
        <f>COUNTIFS(Crowdfunding!D2:D1001,"&gt;=50000", Crowdfunding!G2:G1001,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DDEA-63A9-4740-BDAD-FDF35DC5BC0C}">
  <sheetPr>
    <tabColor theme="0"/>
  </sheetPr>
  <dimension ref="A1:J566"/>
  <sheetViews>
    <sheetView tabSelected="1" workbookViewId="0">
      <selection activeCell="J8" sqref="J8"/>
    </sheetView>
  </sheetViews>
  <sheetFormatPr defaultRowHeight="15.75" x14ac:dyDescent="0.25"/>
  <cols>
    <col min="1" max="1" width="9.375" bestFit="1" customWidth="1"/>
    <col min="2" max="2" width="12.75" bestFit="1" customWidth="1"/>
    <col min="3" max="3" width="8.25" bestFit="1" customWidth="1"/>
    <col min="4" max="4" width="12.75" bestFit="1" customWidth="1"/>
    <col min="6" max="6" width="23.375" bestFit="1" customWidth="1"/>
    <col min="7" max="8" width="11.875" bestFit="1" customWidth="1"/>
  </cols>
  <sheetData>
    <row r="1" spans="1:10" x14ac:dyDescent="0.25">
      <c r="A1" t="s">
        <v>2107</v>
      </c>
      <c r="B1" t="s">
        <v>2108</v>
      </c>
      <c r="C1" t="s">
        <v>2107</v>
      </c>
      <c r="D1" t="s">
        <v>2108</v>
      </c>
      <c r="G1" t="s">
        <v>2114</v>
      </c>
      <c r="H1" t="s">
        <v>2115</v>
      </c>
    </row>
    <row r="2" spans="1:10" x14ac:dyDescent="0.25">
      <c r="A2" t="s">
        <v>20</v>
      </c>
      <c r="B2">
        <v>158</v>
      </c>
      <c r="C2" s="9" t="s">
        <v>14</v>
      </c>
      <c r="D2">
        <v>0</v>
      </c>
      <c r="F2" t="s">
        <v>2109</v>
      </c>
      <c r="G2" s="5">
        <f>AVERAGE(B2:B566)</f>
        <v>851.14690265486729</v>
      </c>
      <c r="H2" s="5">
        <f>AVERAGE(D2:D365)</f>
        <v>585.61538461538464</v>
      </c>
    </row>
    <row r="3" spans="1:10" x14ac:dyDescent="0.25">
      <c r="A3" t="s">
        <v>20</v>
      </c>
      <c r="B3">
        <v>1425</v>
      </c>
      <c r="C3" s="9" t="s">
        <v>14</v>
      </c>
      <c r="D3">
        <v>24</v>
      </c>
      <c r="F3" t="s">
        <v>2116</v>
      </c>
      <c r="G3">
        <f>MEDIAN(B2:B566)</f>
        <v>201</v>
      </c>
      <c r="H3">
        <f>MEDIAN(D2:D365)</f>
        <v>114.5</v>
      </c>
    </row>
    <row r="4" spans="1:10" x14ac:dyDescent="0.25">
      <c r="A4" t="s">
        <v>20</v>
      </c>
      <c r="B4">
        <v>174</v>
      </c>
      <c r="C4" s="9" t="s">
        <v>14</v>
      </c>
      <c r="D4">
        <v>53</v>
      </c>
      <c r="F4" t="s">
        <v>2112</v>
      </c>
      <c r="G4">
        <f>MIN(B2:B566)</f>
        <v>16</v>
      </c>
      <c r="H4">
        <f>MIN(D2:D365)</f>
        <v>0</v>
      </c>
    </row>
    <row r="5" spans="1:10" x14ac:dyDescent="0.25">
      <c r="A5" t="s">
        <v>20</v>
      </c>
      <c r="B5">
        <v>227</v>
      </c>
      <c r="C5" s="9" t="s">
        <v>14</v>
      </c>
      <c r="D5">
        <v>18</v>
      </c>
      <c r="F5" t="s">
        <v>2113</v>
      </c>
      <c r="G5">
        <f>MAX(B2:B566)</f>
        <v>7295</v>
      </c>
      <c r="H5">
        <f>MAX(D2:D365)</f>
        <v>6080</v>
      </c>
    </row>
    <row r="6" spans="1:10" x14ac:dyDescent="0.25">
      <c r="A6" t="s">
        <v>20</v>
      </c>
      <c r="B6">
        <v>220</v>
      </c>
      <c r="C6" s="9" t="s">
        <v>14</v>
      </c>
      <c r="D6">
        <v>44</v>
      </c>
      <c r="F6" t="s">
        <v>2110</v>
      </c>
      <c r="G6" s="5">
        <f>_xlfn.VAR.P(B2:B566)</f>
        <v>1603373.7324019109</v>
      </c>
      <c r="H6" s="5">
        <f>_xlfn.VAR.P(D2:D365)</f>
        <v>921574.68174133555</v>
      </c>
    </row>
    <row r="7" spans="1:10" x14ac:dyDescent="0.25">
      <c r="A7" t="s">
        <v>20</v>
      </c>
      <c r="B7">
        <v>98</v>
      </c>
      <c r="C7" s="9" t="s">
        <v>14</v>
      </c>
      <c r="D7">
        <v>27</v>
      </c>
      <c r="F7" t="s">
        <v>2111</v>
      </c>
      <c r="G7" s="5">
        <f>_xlfn.STDEV.P(B2:B566)</f>
        <v>1266.2439466397898</v>
      </c>
      <c r="H7" s="5">
        <f>_xlfn.STDEV.P(D2:D365)</f>
        <v>959.98681331637863</v>
      </c>
      <c r="I7" s="5">
        <f>H7-H2</f>
        <v>374.37142870099399</v>
      </c>
      <c r="J7" s="5">
        <f>G7-G2</f>
        <v>415.09704398492249</v>
      </c>
    </row>
    <row r="8" spans="1:10" x14ac:dyDescent="0.25">
      <c r="A8" t="s">
        <v>20</v>
      </c>
      <c r="B8">
        <v>100</v>
      </c>
      <c r="C8" s="9" t="s">
        <v>14</v>
      </c>
      <c r="D8">
        <v>55</v>
      </c>
    </row>
    <row r="9" spans="1:10" x14ac:dyDescent="0.25">
      <c r="A9" t="s">
        <v>20</v>
      </c>
      <c r="B9">
        <v>1249</v>
      </c>
      <c r="C9" s="9" t="s">
        <v>14</v>
      </c>
      <c r="D9">
        <v>200</v>
      </c>
    </row>
    <row r="10" spans="1:10" x14ac:dyDescent="0.25">
      <c r="A10" t="s">
        <v>20</v>
      </c>
      <c r="B10">
        <v>1396</v>
      </c>
      <c r="C10" s="9" t="s">
        <v>14</v>
      </c>
      <c r="D10">
        <v>452</v>
      </c>
    </row>
    <row r="11" spans="1:10" x14ac:dyDescent="0.25">
      <c r="A11" t="s">
        <v>20</v>
      </c>
      <c r="B11">
        <v>890</v>
      </c>
      <c r="C11" s="9" t="s">
        <v>14</v>
      </c>
      <c r="D11">
        <v>674</v>
      </c>
    </row>
    <row r="12" spans="1:10" x14ac:dyDescent="0.25">
      <c r="A12" t="s">
        <v>20</v>
      </c>
      <c r="B12">
        <v>142</v>
      </c>
      <c r="C12" s="9" t="s">
        <v>14</v>
      </c>
      <c r="D12">
        <v>558</v>
      </c>
    </row>
    <row r="13" spans="1:10" x14ac:dyDescent="0.25">
      <c r="A13" t="s">
        <v>20</v>
      </c>
      <c r="B13">
        <v>2673</v>
      </c>
      <c r="C13" s="9" t="s">
        <v>14</v>
      </c>
      <c r="D13">
        <v>15</v>
      </c>
    </row>
    <row r="14" spans="1:10" x14ac:dyDescent="0.25">
      <c r="A14" t="s">
        <v>20</v>
      </c>
      <c r="B14">
        <v>163</v>
      </c>
      <c r="C14" s="9" t="s">
        <v>14</v>
      </c>
      <c r="D14">
        <v>2307</v>
      </c>
    </row>
    <row r="15" spans="1:10" x14ac:dyDescent="0.25">
      <c r="A15" t="s">
        <v>20</v>
      </c>
      <c r="B15">
        <v>2220</v>
      </c>
      <c r="C15" s="9" t="s">
        <v>14</v>
      </c>
      <c r="D15">
        <v>88</v>
      </c>
    </row>
    <row r="16" spans="1:10" x14ac:dyDescent="0.25">
      <c r="A16" t="s">
        <v>20</v>
      </c>
      <c r="B16">
        <v>1606</v>
      </c>
      <c r="C16" s="9" t="s">
        <v>14</v>
      </c>
      <c r="D16">
        <v>48</v>
      </c>
    </row>
    <row r="17" spans="1:4" x14ac:dyDescent="0.25">
      <c r="A17" t="s">
        <v>20</v>
      </c>
      <c r="B17">
        <v>129</v>
      </c>
      <c r="C17" s="9" t="s">
        <v>14</v>
      </c>
      <c r="D17">
        <v>1</v>
      </c>
    </row>
    <row r="18" spans="1:4" x14ac:dyDescent="0.25">
      <c r="A18" t="s">
        <v>20</v>
      </c>
      <c r="B18">
        <v>226</v>
      </c>
      <c r="C18" s="9" t="s">
        <v>14</v>
      </c>
      <c r="D18">
        <v>1467</v>
      </c>
    </row>
    <row r="19" spans="1:4" x14ac:dyDescent="0.25">
      <c r="A19" t="s">
        <v>20</v>
      </c>
      <c r="B19">
        <v>5419</v>
      </c>
      <c r="C19" s="9" t="s">
        <v>14</v>
      </c>
      <c r="D19">
        <v>75</v>
      </c>
    </row>
    <row r="20" spans="1:4" x14ac:dyDescent="0.25">
      <c r="A20" t="s">
        <v>20</v>
      </c>
      <c r="B20">
        <v>165</v>
      </c>
      <c r="C20" s="9" t="s">
        <v>14</v>
      </c>
      <c r="D20">
        <v>120</v>
      </c>
    </row>
    <row r="21" spans="1:4" x14ac:dyDescent="0.25">
      <c r="A21" t="s">
        <v>20</v>
      </c>
      <c r="B21">
        <v>1965</v>
      </c>
      <c r="C21" s="9" t="s">
        <v>14</v>
      </c>
      <c r="D21">
        <v>2253</v>
      </c>
    </row>
    <row r="22" spans="1:4" x14ac:dyDescent="0.25">
      <c r="A22" t="s">
        <v>20</v>
      </c>
      <c r="B22">
        <v>16</v>
      </c>
      <c r="C22" s="9" t="s">
        <v>14</v>
      </c>
      <c r="D22">
        <v>5</v>
      </c>
    </row>
    <row r="23" spans="1:4" x14ac:dyDescent="0.25">
      <c r="A23" t="s">
        <v>20</v>
      </c>
      <c r="B23">
        <v>107</v>
      </c>
      <c r="C23" s="9" t="s">
        <v>14</v>
      </c>
      <c r="D23">
        <v>38</v>
      </c>
    </row>
    <row r="24" spans="1:4" x14ac:dyDescent="0.25">
      <c r="A24" t="s">
        <v>20</v>
      </c>
      <c r="B24">
        <v>134</v>
      </c>
      <c r="C24" s="9" t="s">
        <v>14</v>
      </c>
      <c r="D24">
        <v>12</v>
      </c>
    </row>
    <row r="25" spans="1:4" x14ac:dyDescent="0.25">
      <c r="A25" t="s">
        <v>20</v>
      </c>
      <c r="B25">
        <v>198</v>
      </c>
      <c r="C25" s="9" t="s">
        <v>14</v>
      </c>
      <c r="D25">
        <v>1684</v>
      </c>
    </row>
    <row r="26" spans="1:4" x14ac:dyDescent="0.25">
      <c r="A26" t="s">
        <v>20</v>
      </c>
      <c r="B26">
        <v>111</v>
      </c>
      <c r="C26" s="9" t="s">
        <v>14</v>
      </c>
      <c r="D26">
        <v>56</v>
      </c>
    </row>
    <row r="27" spans="1:4" x14ac:dyDescent="0.25">
      <c r="A27" t="s">
        <v>20</v>
      </c>
      <c r="B27">
        <v>222</v>
      </c>
      <c r="C27" s="9" t="s">
        <v>14</v>
      </c>
      <c r="D27">
        <v>838</v>
      </c>
    </row>
    <row r="28" spans="1:4" x14ac:dyDescent="0.25">
      <c r="A28" t="s">
        <v>20</v>
      </c>
      <c r="B28">
        <v>6212</v>
      </c>
      <c r="C28" s="9" t="s">
        <v>14</v>
      </c>
      <c r="D28">
        <v>1000</v>
      </c>
    </row>
    <row r="29" spans="1:4" x14ac:dyDescent="0.25">
      <c r="A29" t="s">
        <v>20</v>
      </c>
      <c r="B29">
        <v>98</v>
      </c>
      <c r="C29" s="9" t="s">
        <v>14</v>
      </c>
      <c r="D29">
        <v>1482</v>
      </c>
    </row>
    <row r="30" spans="1:4" x14ac:dyDescent="0.25">
      <c r="A30" t="s">
        <v>20</v>
      </c>
      <c r="B30">
        <v>92</v>
      </c>
      <c r="C30" s="9" t="s">
        <v>14</v>
      </c>
      <c r="D30">
        <v>106</v>
      </c>
    </row>
    <row r="31" spans="1:4" x14ac:dyDescent="0.25">
      <c r="A31" t="s">
        <v>20</v>
      </c>
      <c r="B31">
        <v>149</v>
      </c>
      <c r="C31" s="9" t="s">
        <v>14</v>
      </c>
      <c r="D31">
        <v>679</v>
      </c>
    </row>
    <row r="32" spans="1:4" x14ac:dyDescent="0.25">
      <c r="A32" t="s">
        <v>20</v>
      </c>
      <c r="B32">
        <v>2431</v>
      </c>
      <c r="C32" s="9" t="s">
        <v>14</v>
      </c>
      <c r="D32">
        <v>1220</v>
      </c>
    </row>
    <row r="33" spans="1:4" x14ac:dyDescent="0.25">
      <c r="A33" t="s">
        <v>20</v>
      </c>
      <c r="B33">
        <v>303</v>
      </c>
      <c r="C33" s="9" t="s">
        <v>14</v>
      </c>
      <c r="D33">
        <v>1</v>
      </c>
    </row>
    <row r="34" spans="1:4" x14ac:dyDescent="0.25">
      <c r="A34" t="s">
        <v>20</v>
      </c>
      <c r="B34">
        <v>209</v>
      </c>
      <c r="C34" s="9" t="s">
        <v>14</v>
      </c>
      <c r="D34">
        <v>37</v>
      </c>
    </row>
    <row r="35" spans="1:4" x14ac:dyDescent="0.25">
      <c r="A35" t="s">
        <v>20</v>
      </c>
      <c r="B35">
        <v>131</v>
      </c>
      <c r="C35" s="9" t="s">
        <v>14</v>
      </c>
      <c r="D35">
        <v>60</v>
      </c>
    </row>
    <row r="36" spans="1:4" x14ac:dyDescent="0.25">
      <c r="A36" t="s">
        <v>20</v>
      </c>
      <c r="B36">
        <v>164</v>
      </c>
      <c r="C36" s="9" t="s">
        <v>14</v>
      </c>
      <c r="D36">
        <v>296</v>
      </c>
    </row>
    <row r="37" spans="1:4" x14ac:dyDescent="0.25">
      <c r="A37" t="s">
        <v>20</v>
      </c>
      <c r="B37">
        <v>201</v>
      </c>
      <c r="C37" s="9" t="s">
        <v>14</v>
      </c>
      <c r="D37">
        <v>3304</v>
      </c>
    </row>
    <row r="38" spans="1:4" x14ac:dyDescent="0.25">
      <c r="A38" t="s">
        <v>20</v>
      </c>
      <c r="B38">
        <v>211</v>
      </c>
      <c r="C38" s="9" t="s">
        <v>14</v>
      </c>
      <c r="D38">
        <v>73</v>
      </c>
    </row>
    <row r="39" spans="1:4" x14ac:dyDescent="0.25">
      <c r="A39" t="s">
        <v>20</v>
      </c>
      <c r="B39">
        <v>128</v>
      </c>
      <c r="C39" s="9" t="s">
        <v>14</v>
      </c>
      <c r="D39">
        <v>3387</v>
      </c>
    </row>
    <row r="40" spans="1:4" x14ac:dyDescent="0.25">
      <c r="A40" t="s">
        <v>20</v>
      </c>
      <c r="B40">
        <v>1600</v>
      </c>
      <c r="C40" s="9" t="s">
        <v>14</v>
      </c>
      <c r="D40">
        <v>662</v>
      </c>
    </row>
    <row r="41" spans="1:4" x14ac:dyDescent="0.25">
      <c r="A41" t="s">
        <v>20</v>
      </c>
      <c r="B41">
        <v>249</v>
      </c>
      <c r="C41" s="9" t="s">
        <v>14</v>
      </c>
      <c r="D41">
        <v>774</v>
      </c>
    </row>
    <row r="42" spans="1:4" x14ac:dyDescent="0.25">
      <c r="A42" t="s">
        <v>20</v>
      </c>
      <c r="B42">
        <v>236</v>
      </c>
      <c r="C42" s="9" t="s">
        <v>14</v>
      </c>
      <c r="D42">
        <v>672</v>
      </c>
    </row>
    <row r="43" spans="1:4" x14ac:dyDescent="0.25">
      <c r="A43" t="s">
        <v>20</v>
      </c>
      <c r="B43">
        <v>4065</v>
      </c>
      <c r="C43" s="9" t="s">
        <v>14</v>
      </c>
      <c r="D43">
        <v>940</v>
      </c>
    </row>
    <row r="44" spans="1:4" x14ac:dyDescent="0.25">
      <c r="A44" t="s">
        <v>20</v>
      </c>
      <c r="B44">
        <v>246</v>
      </c>
      <c r="C44" s="9" t="s">
        <v>14</v>
      </c>
      <c r="D44">
        <v>117</v>
      </c>
    </row>
    <row r="45" spans="1:4" x14ac:dyDescent="0.25">
      <c r="A45" t="s">
        <v>20</v>
      </c>
      <c r="B45">
        <v>2475</v>
      </c>
      <c r="C45" s="9" t="s">
        <v>14</v>
      </c>
      <c r="D45">
        <v>115</v>
      </c>
    </row>
    <row r="46" spans="1:4" x14ac:dyDescent="0.25">
      <c r="A46" t="s">
        <v>20</v>
      </c>
      <c r="B46">
        <v>76</v>
      </c>
      <c r="C46" s="9" t="s">
        <v>14</v>
      </c>
      <c r="D46">
        <v>326</v>
      </c>
    </row>
    <row r="47" spans="1:4" x14ac:dyDescent="0.25">
      <c r="A47" t="s">
        <v>20</v>
      </c>
      <c r="B47">
        <v>54</v>
      </c>
      <c r="C47" s="9" t="s">
        <v>14</v>
      </c>
      <c r="D47">
        <v>1</v>
      </c>
    </row>
    <row r="48" spans="1:4" x14ac:dyDescent="0.25">
      <c r="A48" t="s">
        <v>20</v>
      </c>
      <c r="B48">
        <v>88</v>
      </c>
      <c r="C48" s="9" t="s">
        <v>14</v>
      </c>
      <c r="D48">
        <v>1467</v>
      </c>
    </row>
    <row r="49" spans="1:4" x14ac:dyDescent="0.25">
      <c r="A49" t="s">
        <v>20</v>
      </c>
      <c r="B49">
        <v>85</v>
      </c>
      <c r="C49" s="9" t="s">
        <v>14</v>
      </c>
      <c r="D49">
        <v>5681</v>
      </c>
    </row>
    <row r="50" spans="1:4" x14ac:dyDescent="0.25">
      <c r="A50" t="s">
        <v>20</v>
      </c>
      <c r="B50">
        <v>170</v>
      </c>
      <c r="C50" s="9" t="s">
        <v>14</v>
      </c>
      <c r="D50">
        <v>1059</v>
      </c>
    </row>
    <row r="51" spans="1:4" x14ac:dyDescent="0.25">
      <c r="A51" t="s">
        <v>20</v>
      </c>
      <c r="B51">
        <v>330</v>
      </c>
      <c r="C51" s="9" t="s">
        <v>14</v>
      </c>
      <c r="D51">
        <v>1194</v>
      </c>
    </row>
    <row r="52" spans="1:4" x14ac:dyDescent="0.25">
      <c r="A52" t="s">
        <v>20</v>
      </c>
      <c r="B52">
        <v>127</v>
      </c>
      <c r="C52" s="9" t="s">
        <v>14</v>
      </c>
      <c r="D52">
        <v>30</v>
      </c>
    </row>
    <row r="53" spans="1:4" x14ac:dyDescent="0.25">
      <c r="A53" t="s">
        <v>20</v>
      </c>
      <c r="B53">
        <v>411</v>
      </c>
      <c r="C53" s="9" t="s">
        <v>14</v>
      </c>
      <c r="D53">
        <v>75</v>
      </c>
    </row>
    <row r="54" spans="1:4" x14ac:dyDescent="0.25">
      <c r="A54" t="s">
        <v>20</v>
      </c>
      <c r="B54">
        <v>180</v>
      </c>
      <c r="C54" s="9" t="s">
        <v>14</v>
      </c>
      <c r="D54">
        <v>955</v>
      </c>
    </row>
    <row r="55" spans="1:4" x14ac:dyDescent="0.25">
      <c r="A55" t="s">
        <v>20</v>
      </c>
      <c r="B55">
        <v>374</v>
      </c>
      <c r="C55" s="9" t="s">
        <v>14</v>
      </c>
      <c r="D55">
        <v>67</v>
      </c>
    </row>
    <row r="56" spans="1:4" x14ac:dyDescent="0.25">
      <c r="A56" t="s">
        <v>20</v>
      </c>
      <c r="B56">
        <v>71</v>
      </c>
      <c r="C56" s="9" t="s">
        <v>14</v>
      </c>
      <c r="D56">
        <v>5</v>
      </c>
    </row>
    <row r="57" spans="1:4" x14ac:dyDescent="0.25">
      <c r="A57" t="s">
        <v>20</v>
      </c>
      <c r="B57">
        <v>203</v>
      </c>
      <c r="C57" s="9" t="s">
        <v>14</v>
      </c>
      <c r="D57">
        <v>26</v>
      </c>
    </row>
    <row r="58" spans="1:4" x14ac:dyDescent="0.25">
      <c r="A58" t="s">
        <v>20</v>
      </c>
      <c r="B58">
        <v>113</v>
      </c>
      <c r="C58" s="9" t="s">
        <v>14</v>
      </c>
      <c r="D58">
        <v>1130</v>
      </c>
    </row>
    <row r="59" spans="1:4" x14ac:dyDescent="0.25">
      <c r="A59" t="s">
        <v>20</v>
      </c>
      <c r="B59">
        <v>96</v>
      </c>
      <c r="C59" s="9" t="s">
        <v>14</v>
      </c>
      <c r="D59">
        <v>782</v>
      </c>
    </row>
    <row r="60" spans="1:4" x14ac:dyDescent="0.25">
      <c r="A60" t="s">
        <v>20</v>
      </c>
      <c r="B60">
        <v>498</v>
      </c>
      <c r="C60" s="9" t="s">
        <v>14</v>
      </c>
      <c r="D60">
        <v>210</v>
      </c>
    </row>
    <row r="61" spans="1:4" x14ac:dyDescent="0.25">
      <c r="A61" t="s">
        <v>20</v>
      </c>
      <c r="B61">
        <v>180</v>
      </c>
      <c r="C61" s="9" t="s">
        <v>14</v>
      </c>
      <c r="D61">
        <v>136</v>
      </c>
    </row>
    <row r="62" spans="1:4" x14ac:dyDescent="0.25">
      <c r="A62" t="s">
        <v>20</v>
      </c>
      <c r="B62">
        <v>27</v>
      </c>
      <c r="C62" s="9" t="s">
        <v>14</v>
      </c>
      <c r="D62">
        <v>86</v>
      </c>
    </row>
    <row r="63" spans="1:4" x14ac:dyDescent="0.25">
      <c r="A63" t="s">
        <v>20</v>
      </c>
      <c r="B63">
        <v>2331</v>
      </c>
      <c r="C63" s="9" t="s">
        <v>14</v>
      </c>
      <c r="D63">
        <v>19</v>
      </c>
    </row>
    <row r="64" spans="1:4" x14ac:dyDescent="0.25">
      <c r="A64" t="s">
        <v>20</v>
      </c>
      <c r="B64">
        <v>113</v>
      </c>
      <c r="C64" s="9" t="s">
        <v>14</v>
      </c>
      <c r="D64">
        <v>886</v>
      </c>
    </row>
    <row r="65" spans="1:4" x14ac:dyDescent="0.25">
      <c r="A65" t="s">
        <v>20</v>
      </c>
      <c r="B65">
        <v>164</v>
      </c>
      <c r="C65" s="9" t="s">
        <v>14</v>
      </c>
      <c r="D65">
        <v>35</v>
      </c>
    </row>
    <row r="66" spans="1:4" x14ac:dyDescent="0.25">
      <c r="A66" t="s">
        <v>20</v>
      </c>
      <c r="B66">
        <v>164</v>
      </c>
      <c r="C66" s="9" t="s">
        <v>14</v>
      </c>
      <c r="D66">
        <v>24</v>
      </c>
    </row>
    <row r="67" spans="1:4" x14ac:dyDescent="0.25">
      <c r="A67" t="s">
        <v>20</v>
      </c>
      <c r="B67">
        <v>336</v>
      </c>
      <c r="C67" s="9" t="s">
        <v>14</v>
      </c>
      <c r="D67">
        <v>86</v>
      </c>
    </row>
    <row r="68" spans="1:4" x14ac:dyDescent="0.25">
      <c r="A68" t="s">
        <v>20</v>
      </c>
      <c r="B68">
        <v>1917</v>
      </c>
      <c r="C68" s="9" t="s">
        <v>14</v>
      </c>
      <c r="D68">
        <v>243</v>
      </c>
    </row>
    <row r="69" spans="1:4" x14ac:dyDescent="0.25">
      <c r="A69" t="s">
        <v>20</v>
      </c>
      <c r="B69">
        <v>95</v>
      </c>
      <c r="C69" s="9" t="s">
        <v>14</v>
      </c>
      <c r="D69">
        <v>65</v>
      </c>
    </row>
    <row r="70" spans="1:4" x14ac:dyDescent="0.25">
      <c r="A70" t="s">
        <v>20</v>
      </c>
      <c r="B70">
        <v>147</v>
      </c>
      <c r="C70" s="9" t="s">
        <v>14</v>
      </c>
      <c r="D70">
        <v>100</v>
      </c>
    </row>
    <row r="71" spans="1:4" x14ac:dyDescent="0.25">
      <c r="A71" t="s">
        <v>20</v>
      </c>
      <c r="B71">
        <v>86</v>
      </c>
      <c r="C71" s="9" t="s">
        <v>14</v>
      </c>
      <c r="D71">
        <v>168</v>
      </c>
    </row>
    <row r="72" spans="1:4" x14ac:dyDescent="0.25">
      <c r="A72" t="s">
        <v>20</v>
      </c>
      <c r="B72">
        <v>83</v>
      </c>
      <c r="C72" s="9" t="s">
        <v>14</v>
      </c>
      <c r="D72">
        <v>13</v>
      </c>
    </row>
    <row r="73" spans="1:4" x14ac:dyDescent="0.25">
      <c r="A73" t="s">
        <v>20</v>
      </c>
      <c r="B73">
        <v>676</v>
      </c>
      <c r="C73" s="9" t="s">
        <v>14</v>
      </c>
      <c r="D73">
        <v>1</v>
      </c>
    </row>
    <row r="74" spans="1:4" x14ac:dyDescent="0.25">
      <c r="A74" t="s">
        <v>20</v>
      </c>
      <c r="B74">
        <v>361</v>
      </c>
      <c r="C74" s="9" t="s">
        <v>14</v>
      </c>
      <c r="D74">
        <v>40</v>
      </c>
    </row>
    <row r="75" spans="1:4" x14ac:dyDescent="0.25">
      <c r="A75" t="s">
        <v>20</v>
      </c>
      <c r="B75">
        <v>131</v>
      </c>
      <c r="C75" s="9" t="s">
        <v>14</v>
      </c>
      <c r="D75">
        <v>226</v>
      </c>
    </row>
    <row r="76" spans="1:4" x14ac:dyDescent="0.25">
      <c r="A76" t="s">
        <v>20</v>
      </c>
      <c r="B76">
        <v>126</v>
      </c>
      <c r="C76" s="9" t="s">
        <v>14</v>
      </c>
      <c r="D76">
        <v>1625</v>
      </c>
    </row>
    <row r="77" spans="1:4" x14ac:dyDescent="0.25">
      <c r="A77" t="s">
        <v>20</v>
      </c>
      <c r="B77">
        <v>275</v>
      </c>
      <c r="C77" s="9" t="s">
        <v>14</v>
      </c>
      <c r="D77">
        <v>143</v>
      </c>
    </row>
    <row r="78" spans="1:4" x14ac:dyDescent="0.25">
      <c r="A78" t="s">
        <v>20</v>
      </c>
      <c r="B78">
        <v>67</v>
      </c>
      <c r="C78" s="9" t="s">
        <v>14</v>
      </c>
      <c r="D78">
        <v>934</v>
      </c>
    </row>
    <row r="79" spans="1:4" x14ac:dyDescent="0.25">
      <c r="A79" t="s">
        <v>20</v>
      </c>
      <c r="B79">
        <v>154</v>
      </c>
      <c r="C79" s="9" t="s">
        <v>14</v>
      </c>
      <c r="D79">
        <v>17</v>
      </c>
    </row>
    <row r="80" spans="1:4" x14ac:dyDescent="0.25">
      <c r="A80" t="s">
        <v>20</v>
      </c>
      <c r="B80">
        <v>1782</v>
      </c>
      <c r="C80" s="9" t="s">
        <v>14</v>
      </c>
      <c r="D80">
        <v>2179</v>
      </c>
    </row>
    <row r="81" spans="1:4" x14ac:dyDescent="0.25">
      <c r="A81" t="s">
        <v>20</v>
      </c>
      <c r="B81">
        <v>903</v>
      </c>
      <c r="C81" s="9" t="s">
        <v>14</v>
      </c>
      <c r="D81">
        <v>931</v>
      </c>
    </row>
    <row r="82" spans="1:4" x14ac:dyDescent="0.25">
      <c r="A82" t="s">
        <v>20</v>
      </c>
      <c r="B82">
        <v>94</v>
      </c>
      <c r="C82" s="9" t="s">
        <v>14</v>
      </c>
      <c r="D82">
        <v>92</v>
      </c>
    </row>
    <row r="83" spans="1:4" x14ac:dyDescent="0.25">
      <c r="A83" t="s">
        <v>20</v>
      </c>
      <c r="B83">
        <v>180</v>
      </c>
      <c r="C83" s="9" t="s">
        <v>14</v>
      </c>
      <c r="D83">
        <v>57</v>
      </c>
    </row>
    <row r="84" spans="1:4" x14ac:dyDescent="0.25">
      <c r="A84" t="s">
        <v>20</v>
      </c>
      <c r="B84">
        <v>533</v>
      </c>
      <c r="C84" s="9" t="s">
        <v>14</v>
      </c>
      <c r="D84">
        <v>41</v>
      </c>
    </row>
    <row r="85" spans="1:4" x14ac:dyDescent="0.25">
      <c r="A85" t="s">
        <v>20</v>
      </c>
      <c r="B85">
        <v>2443</v>
      </c>
      <c r="C85" s="9" t="s">
        <v>14</v>
      </c>
      <c r="D85">
        <v>1</v>
      </c>
    </row>
    <row r="86" spans="1:4" x14ac:dyDescent="0.25">
      <c r="A86" t="s">
        <v>20</v>
      </c>
      <c r="B86">
        <v>89</v>
      </c>
      <c r="C86" s="9" t="s">
        <v>14</v>
      </c>
      <c r="D86">
        <v>101</v>
      </c>
    </row>
    <row r="87" spans="1:4" x14ac:dyDescent="0.25">
      <c r="A87" t="s">
        <v>20</v>
      </c>
      <c r="B87">
        <v>159</v>
      </c>
      <c r="C87" s="9" t="s">
        <v>14</v>
      </c>
      <c r="D87">
        <v>1335</v>
      </c>
    </row>
    <row r="88" spans="1:4" x14ac:dyDescent="0.25">
      <c r="A88" t="s">
        <v>20</v>
      </c>
      <c r="B88">
        <v>50</v>
      </c>
      <c r="C88" s="9" t="s">
        <v>14</v>
      </c>
      <c r="D88">
        <v>15</v>
      </c>
    </row>
    <row r="89" spans="1:4" x14ac:dyDescent="0.25">
      <c r="A89" t="s">
        <v>20</v>
      </c>
      <c r="B89">
        <v>186</v>
      </c>
      <c r="C89" s="9" t="s">
        <v>14</v>
      </c>
      <c r="D89">
        <v>454</v>
      </c>
    </row>
    <row r="90" spans="1:4" x14ac:dyDescent="0.25">
      <c r="A90" t="s">
        <v>20</v>
      </c>
      <c r="B90">
        <v>1071</v>
      </c>
      <c r="C90" s="9" t="s">
        <v>14</v>
      </c>
      <c r="D90">
        <v>3182</v>
      </c>
    </row>
    <row r="91" spans="1:4" x14ac:dyDescent="0.25">
      <c r="A91" t="s">
        <v>20</v>
      </c>
      <c r="B91">
        <v>117</v>
      </c>
      <c r="C91" s="9" t="s">
        <v>14</v>
      </c>
      <c r="D91">
        <v>15</v>
      </c>
    </row>
    <row r="92" spans="1:4" x14ac:dyDescent="0.25">
      <c r="A92" t="s">
        <v>20</v>
      </c>
      <c r="B92">
        <v>70</v>
      </c>
      <c r="C92" s="9" t="s">
        <v>14</v>
      </c>
      <c r="D92">
        <v>133</v>
      </c>
    </row>
    <row r="93" spans="1:4" x14ac:dyDescent="0.25">
      <c r="A93" t="s">
        <v>20</v>
      </c>
      <c r="B93">
        <v>135</v>
      </c>
      <c r="C93" s="9" t="s">
        <v>14</v>
      </c>
      <c r="D93">
        <v>2062</v>
      </c>
    </row>
    <row r="94" spans="1:4" x14ac:dyDescent="0.25">
      <c r="A94" t="s">
        <v>20</v>
      </c>
      <c r="B94">
        <v>768</v>
      </c>
      <c r="C94" s="9" t="s">
        <v>14</v>
      </c>
      <c r="D94">
        <v>29</v>
      </c>
    </row>
    <row r="95" spans="1:4" x14ac:dyDescent="0.25">
      <c r="A95" t="s">
        <v>20</v>
      </c>
      <c r="B95">
        <v>199</v>
      </c>
      <c r="C95" s="9" t="s">
        <v>14</v>
      </c>
      <c r="D95">
        <v>132</v>
      </c>
    </row>
    <row r="96" spans="1:4" x14ac:dyDescent="0.25">
      <c r="A96" t="s">
        <v>20</v>
      </c>
      <c r="B96">
        <v>107</v>
      </c>
      <c r="C96" s="9" t="s">
        <v>14</v>
      </c>
      <c r="D96">
        <v>137</v>
      </c>
    </row>
    <row r="97" spans="1:4" x14ac:dyDescent="0.25">
      <c r="A97" t="s">
        <v>20</v>
      </c>
      <c r="B97">
        <v>195</v>
      </c>
      <c r="C97" s="9" t="s">
        <v>14</v>
      </c>
      <c r="D97">
        <v>908</v>
      </c>
    </row>
    <row r="98" spans="1:4" x14ac:dyDescent="0.25">
      <c r="A98" t="s">
        <v>20</v>
      </c>
      <c r="B98">
        <v>3376</v>
      </c>
      <c r="C98" s="9" t="s">
        <v>14</v>
      </c>
      <c r="D98">
        <v>10</v>
      </c>
    </row>
    <row r="99" spans="1:4" x14ac:dyDescent="0.25">
      <c r="A99" t="s">
        <v>20</v>
      </c>
      <c r="B99">
        <v>41</v>
      </c>
      <c r="C99" s="9" t="s">
        <v>14</v>
      </c>
      <c r="D99">
        <v>1910</v>
      </c>
    </row>
    <row r="100" spans="1:4" x14ac:dyDescent="0.25">
      <c r="A100" t="s">
        <v>20</v>
      </c>
      <c r="B100">
        <v>1821</v>
      </c>
      <c r="C100" s="9" t="s">
        <v>14</v>
      </c>
      <c r="D100">
        <v>38</v>
      </c>
    </row>
    <row r="101" spans="1:4" x14ac:dyDescent="0.25">
      <c r="A101" t="s">
        <v>20</v>
      </c>
      <c r="B101">
        <v>164</v>
      </c>
      <c r="C101" s="9" t="s">
        <v>14</v>
      </c>
      <c r="D101">
        <v>104</v>
      </c>
    </row>
    <row r="102" spans="1:4" x14ac:dyDescent="0.25">
      <c r="A102" t="s">
        <v>20</v>
      </c>
      <c r="B102">
        <v>157</v>
      </c>
      <c r="C102" s="9" t="s">
        <v>14</v>
      </c>
      <c r="D102">
        <v>49</v>
      </c>
    </row>
    <row r="103" spans="1:4" x14ac:dyDescent="0.25">
      <c r="A103" t="s">
        <v>20</v>
      </c>
      <c r="B103">
        <v>246</v>
      </c>
      <c r="C103" s="9" t="s">
        <v>14</v>
      </c>
      <c r="D103">
        <v>1</v>
      </c>
    </row>
    <row r="104" spans="1:4" x14ac:dyDescent="0.25">
      <c r="A104" t="s">
        <v>20</v>
      </c>
      <c r="B104">
        <v>1396</v>
      </c>
      <c r="C104" s="9" t="s">
        <v>14</v>
      </c>
      <c r="D104">
        <v>245</v>
      </c>
    </row>
    <row r="105" spans="1:4" x14ac:dyDescent="0.25">
      <c r="A105" t="s">
        <v>20</v>
      </c>
      <c r="B105">
        <v>2506</v>
      </c>
      <c r="C105" s="9" t="s">
        <v>14</v>
      </c>
      <c r="D105">
        <v>32</v>
      </c>
    </row>
    <row r="106" spans="1:4" x14ac:dyDescent="0.25">
      <c r="A106" t="s">
        <v>20</v>
      </c>
      <c r="B106">
        <v>244</v>
      </c>
      <c r="C106" s="9" t="s">
        <v>14</v>
      </c>
      <c r="D106">
        <v>7</v>
      </c>
    </row>
    <row r="107" spans="1:4" x14ac:dyDescent="0.25">
      <c r="A107" t="s">
        <v>20</v>
      </c>
      <c r="B107">
        <v>146</v>
      </c>
      <c r="C107" s="9" t="s">
        <v>14</v>
      </c>
      <c r="D107">
        <v>803</v>
      </c>
    </row>
    <row r="108" spans="1:4" x14ac:dyDescent="0.25">
      <c r="A108" t="s">
        <v>20</v>
      </c>
      <c r="B108">
        <v>1267</v>
      </c>
      <c r="C108" s="9" t="s">
        <v>14</v>
      </c>
      <c r="D108">
        <v>16</v>
      </c>
    </row>
    <row r="109" spans="1:4" x14ac:dyDescent="0.25">
      <c r="A109" t="s">
        <v>20</v>
      </c>
      <c r="B109">
        <v>1561</v>
      </c>
      <c r="C109" s="9" t="s">
        <v>14</v>
      </c>
      <c r="D109">
        <v>31</v>
      </c>
    </row>
    <row r="110" spans="1:4" x14ac:dyDescent="0.25">
      <c r="A110" t="s">
        <v>20</v>
      </c>
      <c r="B110">
        <v>48</v>
      </c>
      <c r="C110" s="9" t="s">
        <v>14</v>
      </c>
      <c r="D110">
        <v>108</v>
      </c>
    </row>
    <row r="111" spans="1:4" x14ac:dyDescent="0.25">
      <c r="A111" t="s">
        <v>20</v>
      </c>
      <c r="B111">
        <v>2739</v>
      </c>
      <c r="C111" s="9" t="s">
        <v>14</v>
      </c>
      <c r="D111">
        <v>30</v>
      </c>
    </row>
    <row r="112" spans="1:4" x14ac:dyDescent="0.25">
      <c r="A112" t="s">
        <v>20</v>
      </c>
      <c r="B112">
        <v>3537</v>
      </c>
      <c r="C112" s="9" t="s">
        <v>14</v>
      </c>
      <c r="D112">
        <v>17</v>
      </c>
    </row>
    <row r="113" spans="1:4" x14ac:dyDescent="0.25">
      <c r="A113" t="s">
        <v>20</v>
      </c>
      <c r="B113">
        <v>2107</v>
      </c>
      <c r="C113" s="9" t="s">
        <v>14</v>
      </c>
      <c r="D113">
        <v>80</v>
      </c>
    </row>
    <row r="114" spans="1:4" x14ac:dyDescent="0.25">
      <c r="A114" t="s">
        <v>20</v>
      </c>
      <c r="B114">
        <v>3318</v>
      </c>
      <c r="C114" s="9" t="s">
        <v>14</v>
      </c>
      <c r="D114">
        <v>2468</v>
      </c>
    </row>
    <row r="115" spans="1:4" x14ac:dyDescent="0.25">
      <c r="A115" t="s">
        <v>20</v>
      </c>
      <c r="B115">
        <v>340</v>
      </c>
      <c r="C115" s="9" t="s">
        <v>14</v>
      </c>
      <c r="D115">
        <v>26</v>
      </c>
    </row>
    <row r="116" spans="1:4" x14ac:dyDescent="0.25">
      <c r="A116" t="s">
        <v>20</v>
      </c>
      <c r="B116">
        <v>1442</v>
      </c>
      <c r="C116" s="9" t="s">
        <v>14</v>
      </c>
      <c r="D116">
        <v>73</v>
      </c>
    </row>
    <row r="117" spans="1:4" x14ac:dyDescent="0.25">
      <c r="A117" t="s">
        <v>20</v>
      </c>
      <c r="B117">
        <v>126</v>
      </c>
      <c r="C117" s="9" t="s">
        <v>14</v>
      </c>
      <c r="D117">
        <v>128</v>
      </c>
    </row>
    <row r="118" spans="1:4" x14ac:dyDescent="0.25">
      <c r="A118" t="s">
        <v>20</v>
      </c>
      <c r="B118">
        <v>524</v>
      </c>
      <c r="C118" s="9" t="s">
        <v>14</v>
      </c>
      <c r="D118">
        <v>33</v>
      </c>
    </row>
    <row r="119" spans="1:4" x14ac:dyDescent="0.25">
      <c r="A119" t="s">
        <v>20</v>
      </c>
      <c r="B119">
        <v>1989</v>
      </c>
      <c r="C119" s="9" t="s">
        <v>14</v>
      </c>
      <c r="D119">
        <v>1072</v>
      </c>
    </row>
    <row r="120" spans="1:4" x14ac:dyDescent="0.25">
      <c r="A120" t="s">
        <v>20</v>
      </c>
      <c r="B120">
        <v>157</v>
      </c>
      <c r="C120" s="9" t="s">
        <v>14</v>
      </c>
      <c r="D120">
        <v>393</v>
      </c>
    </row>
    <row r="121" spans="1:4" x14ac:dyDescent="0.25">
      <c r="A121" t="s">
        <v>20</v>
      </c>
      <c r="B121">
        <v>4498</v>
      </c>
      <c r="C121" s="9" t="s">
        <v>14</v>
      </c>
      <c r="D121">
        <v>1257</v>
      </c>
    </row>
    <row r="122" spans="1:4" x14ac:dyDescent="0.25">
      <c r="A122" t="s">
        <v>20</v>
      </c>
      <c r="B122">
        <v>80</v>
      </c>
      <c r="C122" s="9" t="s">
        <v>14</v>
      </c>
      <c r="D122">
        <v>328</v>
      </c>
    </row>
    <row r="123" spans="1:4" x14ac:dyDescent="0.25">
      <c r="A123" t="s">
        <v>20</v>
      </c>
      <c r="B123">
        <v>43</v>
      </c>
      <c r="C123" s="9" t="s">
        <v>14</v>
      </c>
      <c r="D123">
        <v>147</v>
      </c>
    </row>
    <row r="124" spans="1:4" x14ac:dyDescent="0.25">
      <c r="A124" t="s">
        <v>20</v>
      </c>
      <c r="B124">
        <v>2053</v>
      </c>
      <c r="C124" s="9" t="s">
        <v>14</v>
      </c>
      <c r="D124">
        <v>830</v>
      </c>
    </row>
    <row r="125" spans="1:4" x14ac:dyDescent="0.25">
      <c r="A125" t="s">
        <v>20</v>
      </c>
      <c r="B125">
        <v>168</v>
      </c>
      <c r="C125" s="9" t="s">
        <v>14</v>
      </c>
      <c r="D125">
        <v>331</v>
      </c>
    </row>
    <row r="126" spans="1:4" x14ac:dyDescent="0.25">
      <c r="A126" t="s">
        <v>20</v>
      </c>
      <c r="B126">
        <v>4289</v>
      </c>
      <c r="C126" s="9" t="s">
        <v>14</v>
      </c>
      <c r="D126">
        <v>25</v>
      </c>
    </row>
    <row r="127" spans="1:4" x14ac:dyDescent="0.25">
      <c r="A127" t="s">
        <v>20</v>
      </c>
      <c r="B127">
        <v>165</v>
      </c>
      <c r="C127" s="9" t="s">
        <v>14</v>
      </c>
      <c r="D127">
        <v>3483</v>
      </c>
    </row>
    <row r="128" spans="1:4" x14ac:dyDescent="0.25">
      <c r="A128" t="s">
        <v>20</v>
      </c>
      <c r="B128">
        <v>1815</v>
      </c>
      <c r="C128" s="9" t="s">
        <v>14</v>
      </c>
      <c r="D128">
        <v>923</v>
      </c>
    </row>
    <row r="129" spans="1:4" x14ac:dyDescent="0.25">
      <c r="A129" t="s">
        <v>20</v>
      </c>
      <c r="B129">
        <v>397</v>
      </c>
      <c r="C129" s="9" t="s">
        <v>14</v>
      </c>
      <c r="D129">
        <v>1</v>
      </c>
    </row>
    <row r="130" spans="1:4" x14ac:dyDescent="0.25">
      <c r="A130" t="s">
        <v>20</v>
      </c>
      <c r="B130">
        <v>1539</v>
      </c>
      <c r="C130" s="9" t="s">
        <v>14</v>
      </c>
      <c r="D130">
        <v>33</v>
      </c>
    </row>
    <row r="131" spans="1:4" x14ac:dyDescent="0.25">
      <c r="A131" t="s">
        <v>20</v>
      </c>
      <c r="B131">
        <v>138</v>
      </c>
      <c r="C131" s="9" t="s">
        <v>14</v>
      </c>
      <c r="D131">
        <v>40</v>
      </c>
    </row>
    <row r="132" spans="1:4" x14ac:dyDescent="0.25">
      <c r="A132" t="s">
        <v>20</v>
      </c>
      <c r="B132">
        <v>3594</v>
      </c>
      <c r="C132" s="9" t="s">
        <v>14</v>
      </c>
      <c r="D132">
        <v>23</v>
      </c>
    </row>
    <row r="133" spans="1:4" x14ac:dyDescent="0.25">
      <c r="A133" t="s">
        <v>20</v>
      </c>
      <c r="B133">
        <v>5880</v>
      </c>
      <c r="C133" s="9" t="s">
        <v>14</v>
      </c>
      <c r="D133">
        <v>75</v>
      </c>
    </row>
    <row r="134" spans="1:4" x14ac:dyDescent="0.25">
      <c r="A134" t="s">
        <v>20</v>
      </c>
      <c r="B134">
        <v>112</v>
      </c>
      <c r="C134" s="9" t="s">
        <v>14</v>
      </c>
      <c r="D134">
        <v>2176</v>
      </c>
    </row>
    <row r="135" spans="1:4" x14ac:dyDescent="0.25">
      <c r="A135" t="s">
        <v>20</v>
      </c>
      <c r="B135">
        <v>943</v>
      </c>
      <c r="C135" s="9" t="s">
        <v>14</v>
      </c>
      <c r="D135">
        <v>441</v>
      </c>
    </row>
    <row r="136" spans="1:4" x14ac:dyDescent="0.25">
      <c r="A136" t="s">
        <v>20</v>
      </c>
      <c r="B136">
        <v>2468</v>
      </c>
      <c r="C136" s="9" t="s">
        <v>14</v>
      </c>
      <c r="D136">
        <v>25</v>
      </c>
    </row>
    <row r="137" spans="1:4" x14ac:dyDescent="0.25">
      <c r="A137" t="s">
        <v>20</v>
      </c>
      <c r="B137">
        <v>2551</v>
      </c>
      <c r="C137" s="9" t="s">
        <v>14</v>
      </c>
      <c r="D137">
        <v>127</v>
      </c>
    </row>
    <row r="138" spans="1:4" x14ac:dyDescent="0.25">
      <c r="A138" t="s">
        <v>20</v>
      </c>
      <c r="B138">
        <v>101</v>
      </c>
      <c r="C138" s="9" t="s">
        <v>14</v>
      </c>
      <c r="D138">
        <v>355</v>
      </c>
    </row>
    <row r="139" spans="1:4" x14ac:dyDescent="0.25">
      <c r="A139" t="s">
        <v>20</v>
      </c>
      <c r="B139">
        <v>92</v>
      </c>
      <c r="C139" s="9" t="s">
        <v>14</v>
      </c>
      <c r="D139">
        <v>44</v>
      </c>
    </row>
    <row r="140" spans="1:4" x14ac:dyDescent="0.25">
      <c r="A140" t="s">
        <v>20</v>
      </c>
      <c r="B140">
        <v>62</v>
      </c>
      <c r="C140" s="9" t="s">
        <v>14</v>
      </c>
      <c r="D140">
        <v>67</v>
      </c>
    </row>
    <row r="141" spans="1:4" x14ac:dyDescent="0.25">
      <c r="A141" t="s">
        <v>20</v>
      </c>
      <c r="B141">
        <v>149</v>
      </c>
      <c r="C141" s="9" t="s">
        <v>14</v>
      </c>
      <c r="D141">
        <v>1068</v>
      </c>
    </row>
    <row r="142" spans="1:4" x14ac:dyDescent="0.25">
      <c r="A142" t="s">
        <v>20</v>
      </c>
      <c r="B142">
        <v>329</v>
      </c>
      <c r="C142" s="9" t="s">
        <v>14</v>
      </c>
      <c r="D142">
        <v>424</v>
      </c>
    </row>
    <row r="143" spans="1:4" x14ac:dyDescent="0.25">
      <c r="A143" t="s">
        <v>20</v>
      </c>
      <c r="B143">
        <v>97</v>
      </c>
      <c r="C143" s="9" t="s">
        <v>14</v>
      </c>
      <c r="D143">
        <v>151</v>
      </c>
    </row>
    <row r="144" spans="1:4" x14ac:dyDescent="0.25">
      <c r="A144" t="s">
        <v>20</v>
      </c>
      <c r="B144">
        <v>1784</v>
      </c>
      <c r="C144" s="9" t="s">
        <v>14</v>
      </c>
      <c r="D144">
        <v>1608</v>
      </c>
    </row>
    <row r="145" spans="1:4" x14ac:dyDescent="0.25">
      <c r="A145" t="s">
        <v>20</v>
      </c>
      <c r="B145">
        <v>1684</v>
      </c>
      <c r="C145" s="9" t="s">
        <v>14</v>
      </c>
      <c r="D145">
        <v>941</v>
      </c>
    </row>
    <row r="146" spans="1:4" x14ac:dyDescent="0.25">
      <c r="A146" t="s">
        <v>20</v>
      </c>
      <c r="B146">
        <v>250</v>
      </c>
      <c r="C146" s="9" t="s">
        <v>14</v>
      </c>
      <c r="D146">
        <v>1</v>
      </c>
    </row>
    <row r="147" spans="1:4" x14ac:dyDescent="0.25">
      <c r="A147" t="s">
        <v>20</v>
      </c>
      <c r="B147">
        <v>238</v>
      </c>
      <c r="C147" s="9" t="s">
        <v>14</v>
      </c>
      <c r="D147">
        <v>40</v>
      </c>
    </row>
    <row r="148" spans="1:4" x14ac:dyDescent="0.25">
      <c r="A148" t="s">
        <v>20</v>
      </c>
      <c r="B148">
        <v>53</v>
      </c>
      <c r="C148" s="9" t="s">
        <v>14</v>
      </c>
      <c r="D148">
        <v>3015</v>
      </c>
    </row>
    <row r="149" spans="1:4" x14ac:dyDescent="0.25">
      <c r="A149" t="s">
        <v>20</v>
      </c>
      <c r="B149">
        <v>214</v>
      </c>
      <c r="C149" s="9" t="s">
        <v>14</v>
      </c>
      <c r="D149">
        <v>435</v>
      </c>
    </row>
    <row r="150" spans="1:4" x14ac:dyDescent="0.25">
      <c r="A150" t="s">
        <v>20</v>
      </c>
      <c r="B150">
        <v>222</v>
      </c>
      <c r="C150" s="9" t="s">
        <v>14</v>
      </c>
      <c r="D150">
        <v>714</v>
      </c>
    </row>
    <row r="151" spans="1:4" x14ac:dyDescent="0.25">
      <c r="A151" t="s">
        <v>20</v>
      </c>
      <c r="B151">
        <v>1884</v>
      </c>
      <c r="C151" s="9" t="s">
        <v>14</v>
      </c>
      <c r="D151">
        <v>5497</v>
      </c>
    </row>
    <row r="152" spans="1:4" x14ac:dyDescent="0.25">
      <c r="A152" t="s">
        <v>20</v>
      </c>
      <c r="B152">
        <v>218</v>
      </c>
      <c r="C152" s="9" t="s">
        <v>14</v>
      </c>
      <c r="D152">
        <v>418</v>
      </c>
    </row>
    <row r="153" spans="1:4" x14ac:dyDescent="0.25">
      <c r="A153" t="s">
        <v>20</v>
      </c>
      <c r="B153">
        <v>6465</v>
      </c>
      <c r="C153" s="9" t="s">
        <v>14</v>
      </c>
      <c r="D153">
        <v>1439</v>
      </c>
    </row>
    <row r="154" spans="1:4" x14ac:dyDescent="0.25">
      <c r="A154" t="s">
        <v>20</v>
      </c>
      <c r="B154">
        <v>59</v>
      </c>
      <c r="C154" s="9" t="s">
        <v>14</v>
      </c>
      <c r="D154">
        <v>15</v>
      </c>
    </row>
    <row r="155" spans="1:4" x14ac:dyDescent="0.25">
      <c r="A155" t="s">
        <v>20</v>
      </c>
      <c r="B155">
        <v>88</v>
      </c>
      <c r="C155" s="9" t="s">
        <v>14</v>
      </c>
      <c r="D155">
        <v>1999</v>
      </c>
    </row>
    <row r="156" spans="1:4" x14ac:dyDescent="0.25">
      <c r="A156" t="s">
        <v>20</v>
      </c>
      <c r="B156">
        <v>1697</v>
      </c>
      <c r="C156" s="9" t="s">
        <v>14</v>
      </c>
      <c r="D156">
        <v>118</v>
      </c>
    </row>
    <row r="157" spans="1:4" x14ac:dyDescent="0.25">
      <c r="A157" t="s">
        <v>20</v>
      </c>
      <c r="B157">
        <v>92</v>
      </c>
      <c r="C157" s="9" t="s">
        <v>14</v>
      </c>
      <c r="D157">
        <v>162</v>
      </c>
    </row>
    <row r="158" spans="1:4" x14ac:dyDescent="0.25">
      <c r="A158" t="s">
        <v>20</v>
      </c>
      <c r="B158">
        <v>186</v>
      </c>
      <c r="C158" s="9" t="s">
        <v>14</v>
      </c>
      <c r="D158">
        <v>83</v>
      </c>
    </row>
    <row r="159" spans="1:4" x14ac:dyDescent="0.25">
      <c r="A159" t="s">
        <v>20</v>
      </c>
      <c r="B159">
        <v>138</v>
      </c>
      <c r="C159" s="9" t="s">
        <v>14</v>
      </c>
      <c r="D159">
        <v>747</v>
      </c>
    </row>
    <row r="160" spans="1:4" x14ac:dyDescent="0.25">
      <c r="A160" t="s">
        <v>20</v>
      </c>
      <c r="B160">
        <v>261</v>
      </c>
      <c r="C160" s="9" t="s">
        <v>14</v>
      </c>
      <c r="D160">
        <v>84</v>
      </c>
    </row>
    <row r="161" spans="1:4" x14ac:dyDescent="0.25">
      <c r="A161" t="s">
        <v>20</v>
      </c>
      <c r="B161">
        <v>107</v>
      </c>
      <c r="C161" s="9" t="s">
        <v>14</v>
      </c>
      <c r="D161">
        <v>91</v>
      </c>
    </row>
    <row r="162" spans="1:4" x14ac:dyDescent="0.25">
      <c r="A162" t="s">
        <v>20</v>
      </c>
      <c r="B162">
        <v>199</v>
      </c>
      <c r="C162" s="9" t="s">
        <v>14</v>
      </c>
      <c r="D162">
        <v>792</v>
      </c>
    </row>
    <row r="163" spans="1:4" x14ac:dyDescent="0.25">
      <c r="A163" t="s">
        <v>20</v>
      </c>
      <c r="B163">
        <v>5512</v>
      </c>
      <c r="C163" s="9" t="s">
        <v>14</v>
      </c>
      <c r="D163">
        <v>32</v>
      </c>
    </row>
    <row r="164" spans="1:4" x14ac:dyDescent="0.25">
      <c r="A164" t="s">
        <v>20</v>
      </c>
      <c r="B164">
        <v>86</v>
      </c>
      <c r="C164" s="9" t="s">
        <v>14</v>
      </c>
      <c r="D164">
        <v>186</v>
      </c>
    </row>
    <row r="165" spans="1:4" x14ac:dyDescent="0.25">
      <c r="A165" t="s">
        <v>20</v>
      </c>
      <c r="B165">
        <v>2768</v>
      </c>
      <c r="C165" s="9" t="s">
        <v>14</v>
      </c>
      <c r="D165">
        <v>605</v>
      </c>
    </row>
    <row r="166" spans="1:4" x14ac:dyDescent="0.25">
      <c r="A166" t="s">
        <v>20</v>
      </c>
      <c r="B166">
        <v>48</v>
      </c>
      <c r="C166" s="9" t="s">
        <v>14</v>
      </c>
      <c r="D166">
        <v>1</v>
      </c>
    </row>
    <row r="167" spans="1:4" x14ac:dyDescent="0.25">
      <c r="A167" t="s">
        <v>20</v>
      </c>
      <c r="B167">
        <v>87</v>
      </c>
      <c r="C167" s="9" t="s">
        <v>14</v>
      </c>
      <c r="D167">
        <v>31</v>
      </c>
    </row>
    <row r="168" spans="1:4" x14ac:dyDescent="0.25">
      <c r="A168" t="s">
        <v>20</v>
      </c>
      <c r="B168">
        <v>1894</v>
      </c>
      <c r="C168" s="9" t="s">
        <v>14</v>
      </c>
      <c r="D168">
        <v>1181</v>
      </c>
    </row>
    <row r="169" spans="1:4" x14ac:dyDescent="0.25">
      <c r="A169" t="s">
        <v>20</v>
      </c>
      <c r="B169">
        <v>282</v>
      </c>
      <c r="C169" s="9" t="s">
        <v>14</v>
      </c>
      <c r="D169">
        <v>39</v>
      </c>
    </row>
    <row r="170" spans="1:4" x14ac:dyDescent="0.25">
      <c r="A170" t="s">
        <v>20</v>
      </c>
      <c r="B170">
        <v>116</v>
      </c>
      <c r="C170" s="9" t="s">
        <v>14</v>
      </c>
      <c r="D170">
        <v>46</v>
      </c>
    </row>
    <row r="171" spans="1:4" x14ac:dyDescent="0.25">
      <c r="A171" t="s">
        <v>20</v>
      </c>
      <c r="B171">
        <v>83</v>
      </c>
      <c r="C171" s="9" t="s">
        <v>14</v>
      </c>
      <c r="D171">
        <v>105</v>
      </c>
    </row>
    <row r="172" spans="1:4" x14ac:dyDescent="0.25">
      <c r="A172" t="s">
        <v>20</v>
      </c>
      <c r="B172">
        <v>91</v>
      </c>
      <c r="C172" s="9" t="s">
        <v>14</v>
      </c>
      <c r="D172">
        <v>535</v>
      </c>
    </row>
    <row r="173" spans="1:4" x14ac:dyDescent="0.25">
      <c r="A173" t="s">
        <v>20</v>
      </c>
      <c r="B173">
        <v>546</v>
      </c>
      <c r="C173" s="9" t="s">
        <v>14</v>
      </c>
      <c r="D173">
        <v>16</v>
      </c>
    </row>
    <row r="174" spans="1:4" x14ac:dyDescent="0.25">
      <c r="A174" t="s">
        <v>20</v>
      </c>
      <c r="B174">
        <v>393</v>
      </c>
      <c r="C174" s="9" t="s">
        <v>14</v>
      </c>
      <c r="D174">
        <v>575</v>
      </c>
    </row>
    <row r="175" spans="1:4" x14ac:dyDescent="0.25">
      <c r="A175" t="s">
        <v>20</v>
      </c>
      <c r="B175">
        <v>133</v>
      </c>
      <c r="C175" s="9" t="s">
        <v>14</v>
      </c>
      <c r="D175">
        <v>1120</v>
      </c>
    </row>
    <row r="176" spans="1:4" x14ac:dyDescent="0.25">
      <c r="A176" t="s">
        <v>20</v>
      </c>
      <c r="B176">
        <v>254</v>
      </c>
      <c r="C176" s="9" t="s">
        <v>14</v>
      </c>
      <c r="D176">
        <v>113</v>
      </c>
    </row>
    <row r="177" spans="1:4" x14ac:dyDescent="0.25">
      <c r="A177" t="s">
        <v>20</v>
      </c>
      <c r="B177">
        <v>176</v>
      </c>
      <c r="C177" s="9" t="s">
        <v>14</v>
      </c>
      <c r="D177">
        <v>1538</v>
      </c>
    </row>
    <row r="178" spans="1:4" x14ac:dyDescent="0.25">
      <c r="A178" t="s">
        <v>20</v>
      </c>
      <c r="B178">
        <v>337</v>
      </c>
      <c r="C178" s="9" t="s">
        <v>14</v>
      </c>
      <c r="D178">
        <v>9</v>
      </c>
    </row>
    <row r="179" spans="1:4" x14ac:dyDescent="0.25">
      <c r="A179" t="s">
        <v>20</v>
      </c>
      <c r="B179">
        <v>107</v>
      </c>
      <c r="C179" s="9" t="s">
        <v>14</v>
      </c>
      <c r="D179">
        <v>554</v>
      </c>
    </row>
    <row r="180" spans="1:4" x14ac:dyDescent="0.25">
      <c r="A180" t="s">
        <v>20</v>
      </c>
      <c r="B180">
        <v>183</v>
      </c>
      <c r="C180" s="9" t="s">
        <v>14</v>
      </c>
      <c r="D180">
        <v>648</v>
      </c>
    </row>
    <row r="181" spans="1:4" x14ac:dyDescent="0.25">
      <c r="A181" t="s">
        <v>20</v>
      </c>
      <c r="B181">
        <v>72</v>
      </c>
      <c r="C181" s="9" t="s">
        <v>14</v>
      </c>
      <c r="D181">
        <v>21</v>
      </c>
    </row>
    <row r="182" spans="1:4" x14ac:dyDescent="0.25">
      <c r="A182" t="s">
        <v>20</v>
      </c>
      <c r="B182">
        <v>295</v>
      </c>
      <c r="C182" s="9" t="s">
        <v>14</v>
      </c>
      <c r="D182">
        <v>54</v>
      </c>
    </row>
    <row r="183" spans="1:4" x14ac:dyDescent="0.25">
      <c r="A183" t="s">
        <v>20</v>
      </c>
      <c r="B183">
        <v>142</v>
      </c>
      <c r="C183" s="9" t="s">
        <v>14</v>
      </c>
      <c r="D183">
        <v>120</v>
      </c>
    </row>
    <row r="184" spans="1:4" x14ac:dyDescent="0.25">
      <c r="A184" t="s">
        <v>20</v>
      </c>
      <c r="B184">
        <v>85</v>
      </c>
      <c r="C184" s="9" t="s">
        <v>14</v>
      </c>
      <c r="D184">
        <v>579</v>
      </c>
    </row>
    <row r="185" spans="1:4" x14ac:dyDescent="0.25">
      <c r="A185" t="s">
        <v>20</v>
      </c>
      <c r="B185">
        <v>659</v>
      </c>
      <c r="C185" s="9" t="s">
        <v>14</v>
      </c>
      <c r="D185">
        <v>2072</v>
      </c>
    </row>
    <row r="186" spans="1:4" x14ac:dyDescent="0.25">
      <c r="A186" t="s">
        <v>20</v>
      </c>
      <c r="B186">
        <v>121</v>
      </c>
      <c r="C186" s="9" t="s">
        <v>14</v>
      </c>
      <c r="D186">
        <v>0</v>
      </c>
    </row>
    <row r="187" spans="1:4" x14ac:dyDescent="0.25">
      <c r="A187" t="s">
        <v>20</v>
      </c>
      <c r="B187">
        <v>3742</v>
      </c>
      <c r="C187" s="9" t="s">
        <v>14</v>
      </c>
      <c r="D187">
        <v>1796</v>
      </c>
    </row>
    <row r="188" spans="1:4" x14ac:dyDescent="0.25">
      <c r="A188" t="s">
        <v>20</v>
      </c>
      <c r="B188">
        <v>223</v>
      </c>
      <c r="C188" s="9" t="s">
        <v>14</v>
      </c>
      <c r="D188">
        <v>62</v>
      </c>
    </row>
    <row r="189" spans="1:4" x14ac:dyDescent="0.25">
      <c r="A189" t="s">
        <v>20</v>
      </c>
      <c r="B189">
        <v>133</v>
      </c>
      <c r="C189" s="9" t="s">
        <v>14</v>
      </c>
      <c r="D189">
        <v>347</v>
      </c>
    </row>
    <row r="190" spans="1:4" x14ac:dyDescent="0.25">
      <c r="A190" t="s">
        <v>20</v>
      </c>
      <c r="B190">
        <v>5168</v>
      </c>
      <c r="C190" s="9" t="s">
        <v>14</v>
      </c>
      <c r="D190">
        <v>19</v>
      </c>
    </row>
    <row r="191" spans="1:4" x14ac:dyDescent="0.25">
      <c r="A191" t="s">
        <v>20</v>
      </c>
      <c r="B191">
        <v>307</v>
      </c>
      <c r="C191" s="9" t="s">
        <v>14</v>
      </c>
      <c r="D191">
        <v>1258</v>
      </c>
    </row>
    <row r="192" spans="1:4" x14ac:dyDescent="0.25">
      <c r="A192" t="s">
        <v>20</v>
      </c>
      <c r="B192">
        <v>2441</v>
      </c>
      <c r="C192" s="9" t="s">
        <v>14</v>
      </c>
      <c r="D192">
        <v>362</v>
      </c>
    </row>
    <row r="193" spans="1:4" x14ac:dyDescent="0.25">
      <c r="A193" t="s">
        <v>20</v>
      </c>
      <c r="B193">
        <v>1385</v>
      </c>
      <c r="C193" s="9" t="s">
        <v>14</v>
      </c>
      <c r="D193">
        <v>133</v>
      </c>
    </row>
    <row r="194" spans="1:4" x14ac:dyDescent="0.25">
      <c r="A194" t="s">
        <v>20</v>
      </c>
      <c r="B194">
        <v>190</v>
      </c>
      <c r="C194" s="9" t="s">
        <v>14</v>
      </c>
      <c r="D194">
        <v>846</v>
      </c>
    </row>
    <row r="195" spans="1:4" x14ac:dyDescent="0.25">
      <c r="A195" t="s">
        <v>20</v>
      </c>
      <c r="B195">
        <v>470</v>
      </c>
      <c r="C195" s="9" t="s">
        <v>14</v>
      </c>
      <c r="D195">
        <v>10</v>
      </c>
    </row>
    <row r="196" spans="1:4" x14ac:dyDescent="0.25">
      <c r="A196" t="s">
        <v>20</v>
      </c>
      <c r="B196">
        <v>253</v>
      </c>
      <c r="C196" s="9" t="s">
        <v>14</v>
      </c>
      <c r="D196">
        <v>191</v>
      </c>
    </row>
    <row r="197" spans="1:4" x14ac:dyDescent="0.25">
      <c r="A197" t="s">
        <v>20</v>
      </c>
      <c r="B197">
        <v>1113</v>
      </c>
      <c r="C197" s="9" t="s">
        <v>14</v>
      </c>
      <c r="D197">
        <v>1979</v>
      </c>
    </row>
    <row r="198" spans="1:4" x14ac:dyDescent="0.25">
      <c r="A198" t="s">
        <v>20</v>
      </c>
      <c r="B198">
        <v>2283</v>
      </c>
      <c r="C198" s="9" t="s">
        <v>14</v>
      </c>
      <c r="D198">
        <v>63</v>
      </c>
    </row>
    <row r="199" spans="1:4" x14ac:dyDescent="0.25">
      <c r="A199" t="s">
        <v>20</v>
      </c>
      <c r="B199">
        <v>1095</v>
      </c>
      <c r="C199" s="9" t="s">
        <v>14</v>
      </c>
      <c r="D199">
        <v>6080</v>
      </c>
    </row>
    <row r="200" spans="1:4" x14ac:dyDescent="0.25">
      <c r="A200" t="s">
        <v>20</v>
      </c>
      <c r="B200">
        <v>1690</v>
      </c>
      <c r="C200" s="9" t="s">
        <v>14</v>
      </c>
      <c r="D200">
        <v>80</v>
      </c>
    </row>
    <row r="201" spans="1:4" x14ac:dyDescent="0.25">
      <c r="A201" t="s">
        <v>20</v>
      </c>
      <c r="B201">
        <v>191</v>
      </c>
      <c r="C201" s="9" t="s">
        <v>14</v>
      </c>
      <c r="D201">
        <v>9</v>
      </c>
    </row>
    <row r="202" spans="1:4" x14ac:dyDescent="0.25">
      <c r="A202" t="s">
        <v>20</v>
      </c>
      <c r="B202">
        <v>2013</v>
      </c>
      <c r="C202" s="9" t="s">
        <v>14</v>
      </c>
      <c r="D202">
        <v>1784</v>
      </c>
    </row>
    <row r="203" spans="1:4" x14ac:dyDescent="0.25">
      <c r="A203" t="s">
        <v>20</v>
      </c>
      <c r="B203">
        <v>1703</v>
      </c>
      <c r="C203" s="9" t="s">
        <v>14</v>
      </c>
      <c r="D203">
        <v>243</v>
      </c>
    </row>
    <row r="204" spans="1:4" x14ac:dyDescent="0.25">
      <c r="A204" t="s">
        <v>20</v>
      </c>
      <c r="B204">
        <v>80</v>
      </c>
      <c r="C204" s="9" t="s">
        <v>14</v>
      </c>
      <c r="D204">
        <v>1296</v>
      </c>
    </row>
    <row r="205" spans="1:4" x14ac:dyDescent="0.25">
      <c r="A205" t="s">
        <v>20</v>
      </c>
      <c r="B205">
        <v>41</v>
      </c>
      <c r="C205" s="9" t="s">
        <v>14</v>
      </c>
      <c r="D205">
        <v>77</v>
      </c>
    </row>
    <row r="206" spans="1:4" x14ac:dyDescent="0.25">
      <c r="A206" t="s">
        <v>20</v>
      </c>
      <c r="B206">
        <v>187</v>
      </c>
      <c r="C206" s="9" t="s">
        <v>14</v>
      </c>
      <c r="D206">
        <v>395</v>
      </c>
    </row>
    <row r="207" spans="1:4" x14ac:dyDescent="0.25">
      <c r="A207" t="s">
        <v>20</v>
      </c>
      <c r="B207">
        <v>2875</v>
      </c>
      <c r="C207" s="9" t="s">
        <v>14</v>
      </c>
      <c r="D207">
        <v>49</v>
      </c>
    </row>
    <row r="208" spans="1:4" x14ac:dyDescent="0.25">
      <c r="A208" t="s">
        <v>20</v>
      </c>
      <c r="B208">
        <v>88</v>
      </c>
      <c r="C208" s="9" t="s">
        <v>14</v>
      </c>
      <c r="D208">
        <v>180</v>
      </c>
    </row>
    <row r="209" spans="1:4" x14ac:dyDescent="0.25">
      <c r="A209" t="s">
        <v>20</v>
      </c>
      <c r="B209">
        <v>191</v>
      </c>
      <c r="C209" s="9" t="s">
        <v>14</v>
      </c>
      <c r="D209">
        <v>2690</v>
      </c>
    </row>
    <row r="210" spans="1:4" x14ac:dyDescent="0.25">
      <c r="A210" t="s">
        <v>20</v>
      </c>
      <c r="B210">
        <v>139</v>
      </c>
      <c r="C210" s="9" t="s">
        <v>14</v>
      </c>
      <c r="D210">
        <v>2779</v>
      </c>
    </row>
    <row r="211" spans="1:4" x14ac:dyDescent="0.25">
      <c r="A211" t="s">
        <v>20</v>
      </c>
      <c r="B211">
        <v>186</v>
      </c>
      <c r="C211" s="9" t="s">
        <v>14</v>
      </c>
      <c r="D211">
        <v>92</v>
      </c>
    </row>
    <row r="212" spans="1:4" x14ac:dyDescent="0.25">
      <c r="A212" t="s">
        <v>20</v>
      </c>
      <c r="B212">
        <v>112</v>
      </c>
      <c r="C212" s="9" t="s">
        <v>14</v>
      </c>
      <c r="D212">
        <v>1028</v>
      </c>
    </row>
    <row r="213" spans="1:4" x14ac:dyDescent="0.25">
      <c r="A213" t="s">
        <v>20</v>
      </c>
      <c r="B213">
        <v>101</v>
      </c>
      <c r="C213" s="9" t="s">
        <v>14</v>
      </c>
      <c r="D213">
        <v>26</v>
      </c>
    </row>
    <row r="214" spans="1:4" x14ac:dyDescent="0.25">
      <c r="A214" t="s">
        <v>20</v>
      </c>
      <c r="B214">
        <v>206</v>
      </c>
      <c r="C214" s="9" t="s">
        <v>14</v>
      </c>
      <c r="D214">
        <v>1790</v>
      </c>
    </row>
    <row r="215" spans="1:4" x14ac:dyDescent="0.25">
      <c r="A215" t="s">
        <v>20</v>
      </c>
      <c r="B215">
        <v>154</v>
      </c>
      <c r="C215" s="9" t="s">
        <v>14</v>
      </c>
      <c r="D215">
        <v>37</v>
      </c>
    </row>
    <row r="216" spans="1:4" x14ac:dyDescent="0.25">
      <c r="A216" t="s">
        <v>20</v>
      </c>
      <c r="B216">
        <v>5966</v>
      </c>
      <c r="C216" s="9" t="s">
        <v>14</v>
      </c>
      <c r="D216">
        <v>35</v>
      </c>
    </row>
    <row r="217" spans="1:4" x14ac:dyDescent="0.25">
      <c r="A217" t="s">
        <v>20</v>
      </c>
      <c r="B217">
        <v>169</v>
      </c>
      <c r="C217" s="9" t="s">
        <v>14</v>
      </c>
      <c r="D217">
        <v>558</v>
      </c>
    </row>
    <row r="218" spans="1:4" x14ac:dyDescent="0.25">
      <c r="A218" t="s">
        <v>20</v>
      </c>
      <c r="B218">
        <v>2106</v>
      </c>
      <c r="C218" s="9" t="s">
        <v>14</v>
      </c>
      <c r="D218">
        <v>64</v>
      </c>
    </row>
    <row r="219" spans="1:4" x14ac:dyDescent="0.25">
      <c r="A219" t="s">
        <v>20</v>
      </c>
      <c r="B219">
        <v>131</v>
      </c>
      <c r="C219" s="9" t="s">
        <v>14</v>
      </c>
      <c r="D219">
        <v>245</v>
      </c>
    </row>
    <row r="220" spans="1:4" x14ac:dyDescent="0.25">
      <c r="A220" t="s">
        <v>20</v>
      </c>
      <c r="B220">
        <v>84</v>
      </c>
      <c r="C220" s="9" t="s">
        <v>14</v>
      </c>
      <c r="D220">
        <v>71</v>
      </c>
    </row>
    <row r="221" spans="1:4" x14ac:dyDescent="0.25">
      <c r="A221" t="s">
        <v>20</v>
      </c>
      <c r="B221">
        <v>155</v>
      </c>
      <c r="C221" s="9" t="s">
        <v>14</v>
      </c>
      <c r="D221">
        <v>42</v>
      </c>
    </row>
    <row r="222" spans="1:4" x14ac:dyDescent="0.25">
      <c r="A222" t="s">
        <v>20</v>
      </c>
      <c r="B222">
        <v>189</v>
      </c>
      <c r="C222" s="9" t="s">
        <v>14</v>
      </c>
      <c r="D222">
        <v>156</v>
      </c>
    </row>
    <row r="223" spans="1:4" x14ac:dyDescent="0.25">
      <c r="A223" t="s">
        <v>20</v>
      </c>
      <c r="B223">
        <v>4799</v>
      </c>
      <c r="C223" s="9" t="s">
        <v>14</v>
      </c>
      <c r="D223">
        <v>1368</v>
      </c>
    </row>
    <row r="224" spans="1:4" x14ac:dyDescent="0.25">
      <c r="A224" t="s">
        <v>20</v>
      </c>
      <c r="B224">
        <v>1137</v>
      </c>
      <c r="C224" s="9" t="s">
        <v>14</v>
      </c>
      <c r="D224">
        <v>102</v>
      </c>
    </row>
    <row r="225" spans="1:4" x14ac:dyDescent="0.25">
      <c r="A225" t="s">
        <v>20</v>
      </c>
      <c r="B225">
        <v>1152</v>
      </c>
      <c r="C225" s="9" t="s">
        <v>14</v>
      </c>
      <c r="D225">
        <v>86</v>
      </c>
    </row>
    <row r="226" spans="1:4" x14ac:dyDescent="0.25">
      <c r="A226" t="s">
        <v>20</v>
      </c>
      <c r="B226">
        <v>50</v>
      </c>
      <c r="C226" s="9" t="s">
        <v>14</v>
      </c>
      <c r="D226">
        <v>253</v>
      </c>
    </row>
    <row r="227" spans="1:4" x14ac:dyDescent="0.25">
      <c r="A227" t="s">
        <v>20</v>
      </c>
      <c r="B227">
        <v>3059</v>
      </c>
      <c r="C227" s="9" t="s">
        <v>14</v>
      </c>
      <c r="D227">
        <v>157</v>
      </c>
    </row>
    <row r="228" spans="1:4" x14ac:dyDescent="0.25">
      <c r="A228" t="s">
        <v>20</v>
      </c>
      <c r="B228">
        <v>34</v>
      </c>
      <c r="C228" s="9" t="s">
        <v>14</v>
      </c>
      <c r="D228">
        <v>183</v>
      </c>
    </row>
    <row r="229" spans="1:4" x14ac:dyDescent="0.25">
      <c r="A229" t="s">
        <v>20</v>
      </c>
      <c r="B229">
        <v>220</v>
      </c>
      <c r="C229" s="9" t="s">
        <v>14</v>
      </c>
      <c r="D229">
        <v>82</v>
      </c>
    </row>
    <row r="230" spans="1:4" x14ac:dyDescent="0.25">
      <c r="A230" t="s">
        <v>20</v>
      </c>
      <c r="B230">
        <v>1604</v>
      </c>
      <c r="C230" s="9" t="s">
        <v>14</v>
      </c>
      <c r="D230">
        <v>1</v>
      </c>
    </row>
    <row r="231" spans="1:4" x14ac:dyDescent="0.25">
      <c r="A231" t="s">
        <v>20</v>
      </c>
      <c r="B231">
        <v>454</v>
      </c>
      <c r="C231" s="9" t="s">
        <v>14</v>
      </c>
      <c r="D231">
        <v>1198</v>
      </c>
    </row>
    <row r="232" spans="1:4" x14ac:dyDescent="0.25">
      <c r="A232" t="s">
        <v>20</v>
      </c>
      <c r="B232">
        <v>123</v>
      </c>
      <c r="C232" s="9" t="s">
        <v>14</v>
      </c>
      <c r="D232">
        <v>648</v>
      </c>
    </row>
    <row r="233" spans="1:4" x14ac:dyDescent="0.25">
      <c r="A233" t="s">
        <v>20</v>
      </c>
      <c r="B233">
        <v>299</v>
      </c>
      <c r="C233" s="9" t="s">
        <v>14</v>
      </c>
      <c r="D233">
        <v>64</v>
      </c>
    </row>
    <row r="234" spans="1:4" x14ac:dyDescent="0.25">
      <c r="A234" t="s">
        <v>20</v>
      </c>
      <c r="B234">
        <v>2237</v>
      </c>
      <c r="C234" s="9" t="s">
        <v>14</v>
      </c>
      <c r="D234">
        <v>62</v>
      </c>
    </row>
    <row r="235" spans="1:4" x14ac:dyDescent="0.25">
      <c r="A235" t="s">
        <v>20</v>
      </c>
      <c r="B235">
        <v>645</v>
      </c>
      <c r="C235" s="9" t="s">
        <v>14</v>
      </c>
      <c r="D235">
        <v>750</v>
      </c>
    </row>
    <row r="236" spans="1:4" x14ac:dyDescent="0.25">
      <c r="A236" t="s">
        <v>20</v>
      </c>
      <c r="B236">
        <v>484</v>
      </c>
      <c r="C236" s="9" t="s">
        <v>14</v>
      </c>
      <c r="D236">
        <v>105</v>
      </c>
    </row>
    <row r="237" spans="1:4" x14ac:dyDescent="0.25">
      <c r="A237" t="s">
        <v>20</v>
      </c>
      <c r="B237">
        <v>154</v>
      </c>
      <c r="C237" s="9" t="s">
        <v>14</v>
      </c>
      <c r="D237">
        <v>2604</v>
      </c>
    </row>
    <row r="238" spans="1:4" x14ac:dyDescent="0.25">
      <c r="A238" t="s">
        <v>20</v>
      </c>
      <c r="B238">
        <v>82</v>
      </c>
      <c r="C238" s="9" t="s">
        <v>14</v>
      </c>
      <c r="D238">
        <v>65</v>
      </c>
    </row>
    <row r="239" spans="1:4" x14ac:dyDescent="0.25">
      <c r="A239" t="s">
        <v>20</v>
      </c>
      <c r="B239">
        <v>134</v>
      </c>
      <c r="C239" s="9" t="s">
        <v>14</v>
      </c>
      <c r="D239">
        <v>94</v>
      </c>
    </row>
    <row r="240" spans="1:4" x14ac:dyDescent="0.25">
      <c r="A240" t="s">
        <v>20</v>
      </c>
      <c r="B240">
        <v>5203</v>
      </c>
      <c r="C240" s="9" t="s">
        <v>14</v>
      </c>
      <c r="D240">
        <v>257</v>
      </c>
    </row>
    <row r="241" spans="1:4" x14ac:dyDescent="0.25">
      <c r="A241" t="s">
        <v>20</v>
      </c>
      <c r="B241">
        <v>94</v>
      </c>
      <c r="C241" s="9" t="s">
        <v>14</v>
      </c>
      <c r="D241">
        <v>2928</v>
      </c>
    </row>
    <row r="242" spans="1:4" x14ac:dyDescent="0.25">
      <c r="A242" t="s">
        <v>20</v>
      </c>
      <c r="B242">
        <v>205</v>
      </c>
      <c r="C242" s="9" t="s">
        <v>14</v>
      </c>
      <c r="D242">
        <v>4697</v>
      </c>
    </row>
    <row r="243" spans="1:4" x14ac:dyDescent="0.25">
      <c r="A243" t="s">
        <v>20</v>
      </c>
      <c r="B243">
        <v>92</v>
      </c>
      <c r="C243" s="9" t="s">
        <v>14</v>
      </c>
      <c r="D243">
        <v>2915</v>
      </c>
    </row>
    <row r="244" spans="1:4" x14ac:dyDescent="0.25">
      <c r="A244" t="s">
        <v>20</v>
      </c>
      <c r="B244">
        <v>219</v>
      </c>
      <c r="C244" s="9" t="s">
        <v>14</v>
      </c>
      <c r="D244">
        <v>18</v>
      </c>
    </row>
    <row r="245" spans="1:4" x14ac:dyDescent="0.25">
      <c r="A245" t="s">
        <v>20</v>
      </c>
      <c r="B245">
        <v>2526</v>
      </c>
      <c r="C245" s="9" t="s">
        <v>14</v>
      </c>
      <c r="D245">
        <v>602</v>
      </c>
    </row>
    <row r="246" spans="1:4" x14ac:dyDescent="0.25">
      <c r="A246" t="s">
        <v>20</v>
      </c>
      <c r="B246">
        <v>94</v>
      </c>
      <c r="C246" s="9" t="s">
        <v>14</v>
      </c>
      <c r="D246">
        <v>1</v>
      </c>
    </row>
    <row r="247" spans="1:4" x14ac:dyDescent="0.25">
      <c r="A247" t="s">
        <v>20</v>
      </c>
      <c r="B247">
        <v>1713</v>
      </c>
      <c r="C247" s="9" t="s">
        <v>14</v>
      </c>
      <c r="D247">
        <v>3868</v>
      </c>
    </row>
    <row r="248" spans="1:4" x14ac:dyDescent="0.25">
      <c r="A248" t="s">
        <v>20</v>
      </c>
      <c r="B248">
        <v>249</v>
      </c>
      <c r="C248" s="9" t="s">
        <v>14</v>
      </c>
      <c r="D248">
        <v>504</v>
      </c>
    </row>
    <row r="249" spans="1:4" x14ac:dyDescent="0.25">
      <c r="A249" t="s">
        <v>20</v>
      </c>
      <c r="B249">
        <v>192</v>
      </c>
      <c r="C249" s="9" t="s">
        <v>14</v>
      </c>
      <c r="D249">
        <v>14</v>
      </c>
    </row>
    <row r="250" spans="1:4" x14ac:dyDescent="0.25">
      <c r="A250" t="s">
        <v>20</v>
      </c>
      <c r="B250">
        <v>247</v>
      </c>
      <c r="C250" s="9" t="s">
        <v>14</v>
      </c>
      <c r="D250">
        <v>750</v>
      </c>
    </row>
    <row r="251" spans="1:4" x14ac:dyDescent="0.25">
      <c r="A251" t="s">
        <v>20</v>
      </c>
      <c r="B251">
        <v>2293</v>
      </c>
      <c r="C251" s="9" t="s">
        <v>14</v>
      </c>
      <c r="D251">
        <v>77</v>
      </c>
    </row>
    <row r="252" spans="1:4" x14ac:dyDescent="0.25">
      <c r="A252" t="s">
        <v>20</v>
      </c>
      <c r="B252">
        <v>3131</v>
      </c>
      <c r="C252" s="9" t="s">
        <v>14</v>
      </c>
      <c r="D252">
        <v>752</v>
      </c>
    </row>
    <row r="253" spans="1:4" x14ac:dyDescent="0.25">
      <c r="A253" t="s">
        <v>20</v>
      </c>
      <c r="B253">
        <v>143</v>
      </c>
      <c r="C253" s="9" t="s">
        <v>14</v>
      </c>
      <c r="D253">
        <v>131</v>
      </c>
    </row>
    <row r="254" spans="1:4" x14ac:dyDescent="0.25">
      <c r="A254" t="s">
        <v>20</v>
      </c>
      <c r="B254">
        <v>296</v>
      </c>
      <c r="C254" s="9" t="s">
        <v>14</v>
      </c>
      <c r="D254">
        <v>87</v>
      </c>
    </row>
    <row r="255" spans="1:4" x14ac:dyDescent="0.25">
      <c r="A255" t="s">
        <v>20</v>
      </c>
      <c r="B255">
        <v>170</v>
      </c>
      <c r="C255" s="9" t="s">
        <v>14</v>
      </c>
      <c r="D255">
        <v>1063</v>
      </c>
    </row>
    <row r="256" spans="1:4" x14ac:dyDescent="0.25">
      <c r="A256" t="s">
        <v>20</v>
      </c>
      <c r="B256">
        <v>86</v>
      </c>
      <c r="C256" s="9" t="s">
        <v>14</v>
      </c>
      <c r="D256">
        <v>76</v>
      </c>
    </row>
    <row r="257" spans="1:4" x14ac:dyDescent="0.25">
      <c r="A257" t="s">
        <v>20</v>
      </c>
      <c r="B257">
        <v>6286</v>
      </c>
      <c r="C257" s="9" t="s">
        <v>14</v>
      </c>
      <c r="D257">
        <v>4428</v>
      </c>
    </row>
    <row r="258" spans="1:4" x14ac:dyDescent="0.25">
      <c r="A258" t="s">
        <v>20</v>
      </c>
      <c r="B258">
        <v>3727</v>
      </c>
      <c r="C258" s="9" t="s">
        <v>14</v>
      </c>
      <c r="D258">
        <v>58</v>
      </c>
    </row>
    <row r="259" spans="1:4" x14ac:dyDescent="0.25">
      <c r="A259" t="s">
        <v>20</v>
      </c>
      <c r="B259">
        <v>1605</v>
      </c>
      <c r="C259" s="9" t="s">
        <v>14</v>
      </c>
      <c r="D259">
        <v>111</v>
      </c>
    </row>
    <row r="260" spans="1:4" x14ac:dyDescent="0.25">
      <c r="A260" t="s">
        <v>20</v>
      </c>
      <c r="B260">
        <v>2120</v>
      </c>
      <c r="C260" s="9" t="s">
        <v>14</v>
      </c>
      <c r="D260">
        <v>2955</v>
      </c>
    </row>
    <row r="261" spans="1:4" x14ac:dyDescent="0.25">
      <c r="A261" t="s">
        <v>20</v>
      </c>
      <c r="B261">
        <v>50</v>
      </c>
      <c r="C261" s="9" t="s">
        <v>14</v>
      </c>
      <c r="D261">
        <v>1657</v>
      </c>
    </row>
    <row r="262" spans="1:4" x14ac:dyDescent="0.25">
      <c r="A262" t="s">
        <v>20</v>
      </c>
      <c r="B262">
        <v>2080</v>
      </c>
      <c r="C262" s="9" t="s">
        <v>14</v>
      </c>
      <c r="D262">
        <v>926</v>
      </c>
    </row>
    <row r="263" spans="1:4" x14ac:dyDescent="0.25">
      <c r="A263" t="s">
        <v>20</v>
      </c>
      <c r="B263">
        <v>2105</v>
      </c>
      <c r="C263" s="9" t="s">
        <v>14</v>
      </c>
      <c r="D263">
        <v>77</v>
      </c>
    </row>
    <row r="264" spans="1:4" x14ac:dyDescent="0.25">
      <c r="A264" t="s">
        <v>20</v>
      </c>
      <c r="B264">
        <v>2436</v>
      </c>
      <c r="C264" s="9" t="s">
        <v>14</v>
      </c>
      <c r="D264">
        <v>1748</v>
      </c>
    </row>
    <row r="265" spans="1:4" x14ac:dyDescent="0.25">
      <c r="A265" t="s">
        <v>20</v>
      </c>
      <c r="B265">
        <v>80</v>
      </c>
      <c r="C265" s="9" t="s">
        <v>14</v>
      </c>
      <c r="D265">
        <v>79</v>
      </c>
    </row>
    <row r="266" spans="1:4" x14ac:dyDescent="0.25">
      <c r="A266" t="s">
        <v>20</v>
      </c>
      <c r="B266">
        <v>42</v>
      </c>
      <c r="C266" s="9" t="s">
        <v>14</v>
      </c>
      <c r="D266">
        <v>889</v>
      </c>
    </row>
    <row r="267" spans="1:4" x14ac:dyDescent="0.25">
      <c r="A267" t="s">
        <v>20</v>
      </c>
      <c r="B267">
        <v>139</v>
      </c>
      <c r="C267" s="9" t="s">
        <v>14</v>
      </c>
      <c r="D267">
        <v>56</v>
      </c>
    </row>
    <row r="268" spans="1:4" x14ac:dyDescent="0.25">
      <c r="A268" t="s">
        <v>20</v>
      </c>
      <c r="B268">
        <v>159</v>
      </c>
      <c r="C268" s="9" t="s">
        <v>14</v>
      </c>
      <c r="D268">
        <v>1</v>
      </c>
    </row>
    <row r="269" spans="1:4" x14ac:dyDescent="0.25">
      <c r="A269" t="s">
        <v>20</v>
      </c>
      <c r="B269">
        <v>381</v>
      </c>
      <c r="C269" s="9" t="s">
        <v>14</v>
      </c>
      <c r="D269">
        <v>83</v>
      </c>
    </row>
    <row r="270" spans="1:4" x14ac:dyDescent="0.25">
      <c r="A270" t="s">
        <v>20</v>
      </c>
      <c r="B270">
        <v>194</v>
      </c>
      <c r="C270" s="9" t="s">
        <v>14</v>
      </c>
      <c r="D270">
        <v>2025</v>
      </c>
    </row>
    <row r="271" spans="1:4" x14ac:dyDescent="0.25">
      <c r="A271" t="s">
        <v>20</v>
      </c>
      <c r="B271">
        <v>106</v>
      </c>
      <c r="C271" s="9" t="s">
        <v>14</v>
      </c>
      <c r="D271">
        <v>14</v>
      </c>
    </row>
    <row r="272" spans="1:4" x14ac:dyDescent="0.25">
      <c r="A272" t="s">
        <v>20</v>
      </c>
      <c r="B272">
        <v>142</v>
      </c>
      <c r="C272" s="9" t="s">
        <v>14</v>
      </c>
      <c r="D272">
        <v>656</v>
      </c>
    </row>
    <row r="273" spans="1:4" x14ac:dyDescent="0.25">
      <c r="A273" t="s">
        <v>20</v>
      </c>
      <c r="B273">
        <v>211</v>
      </c>
      <c r="C273" s="9" t="s">
        <v>14</v>
      </c>
      <c r="D273">
        <v>1596</v>
      </c>
    </row>
    <row r="274" spans="1:4" x14ac:dyDescent="0.25">
      <c r="A274" t="s">
        <v>20</v>
      </c>
      <c r="B274">
        <v>2756</v>
      </c>
      <c r="C274" s="9" t="s">
        <v>14</v>
      </c>
      <c r="D274">
        <v>10</v>
      </c>
    </row>
    <row r="275" spans="1:4" x14ac:dyDescent="0.25">
      <c r="A275" t="s">
        <v>20</v>
      </c>
      <c r="B275">
        <v>173</v>
      </c>
      <c r="C275" s="9" t="s">
        <v>14</v>
      </c>
      <c r="D275">
        <v>1121</v>
      </c>
    </row>
    <row r="276" spans="1:4" x14ac:dyDescent="0.25">
      <c r="A276" t="s">
        <v>20</v>
      </c>
      <c r="B276">
        <v>87</v>
      </c>
      <c r="C276" s="9" t="s">
        <v>14</v>
      </c>
      <c r="D276">
        <v>15</v>
      </c>
    </row>
    <row r="277" spans="1:4" x14ac:dyDescent="0.25">
      <c r="A277" t="s">
        <v>20</v>
      </c>
      <c r="B277">
        <v>1572</v>
      </c>
      <c r="C277" s="9" t="s">
        <v>14</v>
      </c>
      <c r="D277">
        <v>191</v>
      </c>
    </row>
    <row r="278" spans="1:4" x14ac:dyDescent="0.25">
      <c r="A278" t="s">
        <v>20</v>
      </c>
      <c r="B278">
        <v>2346</v>
      </c>
      <c r="C278" s="9" t="s">
        <v>14</v>
      </c>
      <c r="D278">
        <v>16</v>
      </c>
    </row>
    <row r="279" spans="1:4" x14ac:dyDescent="0.25">
      <c r="A279" t="s">
        <v>20</v>
      </c>
      <c r="B279">
        <v>115</v>
      </c>
      <c r="C279" s="9" t="s">
        <v>14</v>
      </c>
      <c r="D279">
        <v>17</v>
      </c>
    </row>
    <row r="280" spans="1:4" x14ac:dyDescent="0.25">
      <c r="A280" t="s">
        <v>20</v>
      </c>
      <c r="B280">
        <v>85</v>
      </c>
      <c r="C280" s="9" t="s">
        <v>14</v>
      </c>
      <c r="D280">
        <v>34</v>
      </c>
    </row>
    <row r="281" spans="1:4" x14ac:dyDescent="0.25">
      <c r="A281" t="s">
        <v>20</v>
      </c>
      <c r="B281">
        <v>144</v>
      </c>
      <c r="C281" s="9" t="s">
        <v>14</v>
      </c>
      <c r="D281">
        <v>1</v>
      </c>
    </row>
    <row r="282" spans="1:4" x14ac:dyDescent="0.25">
      <c r="A282" t="s">
        <v>20</v>
      </c>
      <c r="B282">
        <v>2443</v>
      </c>
      <c r="C282" s="9" t="s">
        <v>14</v>
      </c>
      <c r="D282">
        <v>1274</v>
      </c>
    </row>
    <row r="283" spans="1:4" x14ac:dyDescent="0.25">
      <c r="A283" t="s">
        <v>20</v>
      </c>
      <c r="B283">
        <v>64</v>
      </c>
      <c r="C283" s="9" t="s">
        <v>14</v>
      </c>
      <c r="D283">
        <v>210</v>
      </c>
    </row>
    <row r="284" spans="1:4" x14ac:dyDescent="0.25">
      <c r="A284" t="s">
        <v>20</v>
      </c>
      <c r="B284">
        <v>268</v>
      </c>
      <c r="C284" s="9" t="s">
        <v>14</v>
      </c>
      <c r="D284">
        <v>248</v>
      </c>
    </row>
    <row r="285" spans="1:4" x14ac:dyDescent="0.25">
      <c r="A285" t="s">
        <v>20</v>
      </c>
      <c r="B285">
        <v>195</v>
      </c>
      <c r="C285" s="9" t="s">
        <v>14</v>
      </c>
      <c r="D285">
        <v>513</v>
      </c>
    </row>
    <row r="286" spans="1:4" x14ac:dyDescent="0.25">
      <c r="A286" t="s">
        <v>20</v>
      </c>
      <c r="B286">
        <v>186</v>
      </c>
      <c r="C286" s="9" t="s">
        <v>14</v>
      </c>
      <c r="D286">
        <v>3410</v>
      </c>
    </row>
    <row r="287" spans="1:4" x14ac:dyDescent="0.25">
      <c r="A287" t="s">
        <v>20</v>
      </c>
      <c r="B287">
        <v>460</v>
      </c>
      <c r="C287" s="9" t="s">
        <v>14</v>
      </c>
      <c r="D287">
        <v>10</v>
      </c>
    </row>
    <row r="288" spans="1:4" x14ac:dyDescent="0.25">
      <c r="A288" t="s">
        <v>20</v>
      </c>
      <c r="B288">
        <v>2528</v>
      </c>
      <c r="C288" s="9" t="s">
        <v>14</v>
      </c>
      <c r="D288">
        <v>2201</v>
      </c>
    </row>
    <row r="289" spans="1:4" x14ac:dyDescent="0.25">
      <c r="A289" t="s">
        <v>20</v>
      </c>
      <c r="B289">
        <v>3657</v>
      </c>
      <c r="C289" s="9" t="s">
        <v>14</v>
      </c>
      <c r="D289">
        <v>676</v>
      </c>
    </row>
    <row r="290" spans="1:4" x14ac:dyDescent="0.25">
      <c r="A290" t="s">
        <v>20</v>
      </c>
      <c r="B290">
        <v>131</v>
      </c>
      <c r="C290" s="9" t="s">
        <v>14</v>
      </c>
      <c r="D290">
        <v>831</v>
      </c>
    </row>
    <row r="291" spans="1:4" x14ac:dyDescent="0.25">
      <c r="A291" t="s">
        <v>20</v>
      </c>
      <c r="B291">
        <v>239</v>
      </c>
      <c r="C291" s="9" t="s">
        <v>14</v>
      </c>
      <c r="D291">
        <v>859</v>
      </c>
    </row>
    <row r="292" spans="1:4" x14ac:dyDescent="0.25">
      <c r="A292" t="s">
        <v>20</v>
      </c>
      <c r="B292">
        <v>78</v>
      </c>
      <c r="C292" s="9" t="s">
        <v>14</v>
      </c>
      <c r="D292">
        <v>45</v>
      </c>
    </row>
    <row r="293" spans="1:4" x14ac:dyDescent="0.25">
      <c r="A293" t="s">
        <v>20</v>
      </c>
      <c r="B293">
        <v>1773</v>
      </c>
      <c r="C293" s="9" t="s">
        <v>14</v>
      </c>
      <c r="D293">
        <v>6</v>
      </c>
    </row>
    <row r="294" spans="1:4" x14ac:dyDescent="0.25">
      <c r="A294" t="s">
        <v>20</v>
      </c>
      <c r="B294">
        <v>32</v>
      </c>
      <c r="C294" s="9" t="s">
        <v>14</v>
      </c>
      <c r="D294">
        <v>7</v>
      </c>
    </row>
    <row r="295" spans="1:4" x14ac:dyDescent="0.25">
      <c r="A295" t="s">
        <v>20</v>
      </c>
      <c r="B295">
        <v>369</v>
      </c>
      <c r="C295" s="9" t="s">
        <v>14</v>
      </c>
      <c r="D295">
        <v>31</v>
      </c>
    </row>
    <row r="296" spans="1:4" x14ac:dyDescent="0.25">
      <c r="A296" t="s">
        <v>20</v>
      </c>
      <c r="B296">
        <v>89</v>
      </c>
      <c r="C296" s="9" t="s">
        <v>14</v>
      </c>
      <c r="D296">
        <v>78</v>
      </c>
    </row>
    <row r="297" spans="1:4" x14ac:dyDescent="0.25">
      <c r="A297" t="s">
        <v>20</v>
      </c>
      <c r="B297">
        <v>147</v>
      </c>
      <c r="C297" s="9" t="s">
        <v>14</v>
      </c>
      <c r="D297">
        <v>1225</v>
      </c>
    </row>
    <row r="298" spans="1:4" x14ac:dyDescent="0.25">
      <c r="A298" t="s">
        <v>20</v>
      </c>
      <c r="B298">
        <v>126</v>
      </c>
      <c r="C298" s="9" t="s">
        <v>14</v>
      </c>
      <c r="D298">
        <v>1</v>
      </c>
    </row>
    <row r="299" spans="1:4" x14ac:dyDescent="0.25">
      <c r="A299" t="s">
        <v>20</v>
      </c>
      <c r="B299">
        <v>2218</v>
      </c>
      <c r="C299" s="9" t="s">
        <v>14</v>
      </c>
      <c r="D299">
        <v>67</v>
      </c>
    </row>
    <row r="300" spans="1:4" x14ac:dyDescent="0.25">
      <c r="A300" t="s">
        <v>20</v>
      </c>
      <c r="B300">
        <v>202</v>
      </c>
      <c r="C300" s="9" t="s">
        <v>14</v>
      </c>
      <c r="D300">
        <v>19</v>
      </c>
    </row>
    <row r="301" spans="1:4" x14ac:dyDescent="0.25">
      <c r="A301" t="s">
        <v>20</v>
      </c>
      <c r="B301">
        <v>140</v>
      </c>
      <c r="C301" s="9" t="s">
        <v>14</v>
      </c>
      <c r="D301">
        <v>2108</v>
      </c>
    </row>
    <row r="302" spans="1:4" x14ac:dyDescent="0.25">
      <c r="A302" t="s">
        <v>20</v>
      </c>
      <c r="B302">
        <v>1052</v>
      </c>
      <c r="C302" s="9" t="s">
        <v>14</v>
      </c>
      <c r="D302">
        <v>679</v>
      </c>
    </row>
    <row r="303" spans="1:4" x14ac:dyDescent="0.25">
      <c r="A303" t="s">
        <v>20</v>
      </c>
      <c r="B303">
        <v>247</v>
      </c>
      <c r="C303" s="9" t="s">
        <v>14</v>
      </c>
      <c r="D303">
        <v>36</v>
      </c>
    </row>
    <row r="304" spans="1:4" x14ac:dyDescent="0.25">
      <c r="A304" t="s">
        <v>20</v>
      </c>
      <c r="B304">
        <v>84</v>
      </c>
      <c r="C304" s="9" t="s">
        <v>14</v>
      </c>
      <c r="D304">
        <v>47</v>
      </c>
    </row>
    <row r="305" spans="1:4" x14ac:dyDescent="0.25">
      <c r="A305" t="s">
        <v>20</v>
      </c>
      <c r="B305">
        <v>88</v>
      </c>
      <c r="C305" s="9" t="s">
        <v>14</v>
      </c>
      <c r="D305">
        <v>70</v>
      </c>
    </row>
    <row r="306" spans="1:4" x14ac:dyDescent="0.25">
      <c r="A306" t="s">
        <v>20</v>
      </c>
      <c r="B306">
        <v>156</v>
      </c>
      <c r="C306" s="9" t="s">
        <v>14</v>
      </c>
      <c r="D306">
        <v>154</v>
      </c>
    </row>
    <row r="307" spans="1:4" x14ac:dyDescent="0.25">
      <c r="A307" t="s">
        <v>20</v>
      </c>
      <c r="B307">
        <v>2985</v>
      </c>
      <c r="C307" s="9" t="s">
        <v>14</v>
      </c>
      <c r="D307">
        <v>22</v>
      </c>
    </row>
    <row r="308" spans="1:4" x14ac:dyDescent="0.25">
      <c r="A308" t="s">
        <v>20</v>
      </c>
      <c r="B308">
        <v>762</v>
      </c>
      <c r="C308" s="9" t="s">
        <v>14</v>
      </c>
      <c r="D308">
        <v>1758</v>
      </c>
    </row>
    <row r="309" spans="1:4" x14ac:dyDescent="0.25">
      <c r="A309" t="s">
        <v>20</v>
      </c>
      <c r="B309">
        <v>554</v>
      </c>
      <c r="C309" s="9" t="s">
        <v>14</v>
      </c>
      <c r="D309">
        <v>94</v>
      </c>
    </row>
    <row r="310" spans="1:4" x14ac:dyDescent="0.25">
      <c r="A310" t="s">
        <v>20</v>
      </c>
      <c r="B310">
        <v>135</v>
      </c>
      <c r="C310" s="9" t="s">
        <v>14</v>
      </c>
      <c r="D310">
        <v>33</v>
      </c>
    </row>
    <row r="311" spans="1:4" x14ac:dyDescent="0.25">
      <c r="A311" t="s">
        <v>20</v>
      </c>
      <c r="B311">
        <v>122</v>
      </c>
      <c r="C311" s="9" t="s">
        <v>14</v>
      </c>
      <c r="D311">
        <v>1</v>
      </c>
    </row>
    <row r="312" spans="1:4" x14ac:dyDescent="0.25">
      <c r="A312" t="s">
        <v>20</v>
      </c>
      <c r="B312">
        <v>221</v>
      </c>
      <c r="C312" s="9" t="s">
        <v>14</v>
      </c>
      <c r="D312">
        <v>31</v>
      </c>
    </row>
    <row r="313" spans="1:4" x14ac:dyDescent="0.25">
      <c r="A313" t="s">
        <v>20</v>
      </c>
      <c r="B313">
        <v>126</v>
      </c>
      <c r="C313" s="9" t="s">
        <v>14</v>
      </c>
      <c r="D313">
        <v>35</v>
      </c>
    </row>
    <row r="314" spans="1:4" x14ac:dyDescent="0.25">
      <c r="A314" t="s">
        <v>20</v>
      </c>
      <c r="B314">
        <v>1022</v>
      </c>
      <c r="C314" s="9" t="s">
        <v>14</v>
      </c>
      <c r="D314">
        <v>63</v>
      </c>
    </row>
    <row r="315" spans="1:4" x14ac:dyDescent="0.25">
      <c r="A315" t="s">
        <v>20</v>
      </c>
      <c r="B315">
        <v>3177</v>
      </c>
      <c r="C315" s="9" t="s">
        <v>14</v>
      </c>
      <c r="D315">
        <v>526</v>
      </c>
    </row>
    <row r="316" spans="1:4" x14ac:dyDescent="0.25">
      <c r="A316" t="s">
        <v>20</v>
      </c>
      <c r="B316">
        <v>198</v>
      </c>
      <c r="C316" s="9" t="s">
        <v>14</v>
      </c>
      <c r="D316">
        <v>121</v>
      </c>
    </row>
    <row r="317" spans="1:4" x14ac:dyDescent="0.25">
      <c r="A317" t="s">
        <v>20</v>
      </c>
      <c r="B317">
        <v>85</v>
      </c>
      <c r="C317" s="9" t="s">
        <v>14</v>
      </c>
      <c r="D317">
        <v>67</v>
      </c>
    </row>
    <row r="318" spans="1:4" x14ac:dyDescent="0.25">
      <c r="A318" t="s">
        <v>20</v>
      </c>
      <c r="B318">
        <v>3596</v>
      </c>
      <c r="C318" s="9" t="s">
        <v>14</v>
      </c>
      <c r="D318">
        <v>57</v>
      </c>
    </row>
    <row r="319" spans="1:4" x14ac:dyDescent="0.25">
      <c r="A319" t="s">
        <v>20</v>
      </c>
      <c r="B319">
        <v>244</v>
      </c>
      <c r="C319" s="9" t="s">
        <v>14</v>
      </c>
      <c r="D319">
        <v>1229</v>
      </c>
    </row>
    <row r="320" spans="1:4" x14ac:dyDescent="0.25">
      <c r="A320" t="s">
        <v>20</v>
      </c>
      <c r="B320">
        <v>5180</v>
      </c>
      <c r="C320" s="9" t="s">
        <v>14</v>
      </c>
      <c r="D320">
        <v>12</v>
      </c>
    </row>
    <row r="321" spans="1:4" x14ac:dyDescent="0.25">
      <c r="A321" t="s">
        <v>20</v>
      </c>
      <c r="B321">
        <v>589</v>
      </c>
      <c r="C321" s="9" t="s">
        <v>14</v>
      </c>
      <c r="D321">
        <v>452</v>
      </c>
    </row>
    <row r="322" spans="1:4" x14ac:dyDescent="0.25">
      <c r="A322" t="s">
        <v>20</v>
      </c>
      <c r="B322">
        <v>2725</v>
      </c>
      <c r="C322" s="9" t="s">
        <v>14</v>
      </c>
      <c r="D322">
        <v>1886</v>
      </c>
    </row>
    <row r="323" spans="1:4" x14ac:dyDescent="0.25">
      <c r="A323" t="s">
        <v>20</v>
      </c>
      <c r="B323">
        <v>300</v>
      </c>
      <c r="C323" s="9" t="s">
        <v>14</v>
      </c>
      <c r="D323">
        <v>1825</v>
      </c>
    </row>
    <row r="324" spans="1:4" x14ac:dyDescent="0.25">
      <c r="A324" t="s">
        <v>20</v>
      </c>
      <c r="B324">
        <v>144</v>
      </c>
      <c r="C324" s="9" t="s">
        <v>14</v>
      </c>
      <c r="D324">
        <v>31</v>
      </c>
    </row>
    <row r="325" spans="1:4" x14ac:dyDescent="0.25">
      <c r="A325" t="s">
        <v>20</v>
      </c>
      <c r="B325">
        <v>87</v>
      </c>
      <c r="C325" s="9" t="s">
        <v>14</v>
      </c>
      <c r="D325">
        <v>107</v>
      </c>
    </row>
    <row r="326" spans="1:4" x14ac:dyDescent="0.25">
      <c r="A326" t="s">
        <v>20</v>
      </c>
      <c r="B326">
        <v>3116</v>
      </c>
      <c r="C326" s="9" t="s">
        <v>14</v>
      </c>
      <c r="D326">
        <v>27</v>
      </c>
    </row>
    <row r="327" spans="1:4" x14ac:dyDescent="0.25">
      <c r="A327" t="s">
        <v>20</v>
      </c>
      <c r="B327">
        <v>909</v>
      </c>
      <c r="C327" s="9" t="s">
        <v>14</v>
      </c>
      <c r="D327">
        <v>1221</v>
      </c>
    </row>
    <row r="328" spans="1:4" x14ac:dyDescent="0.25">
      <c r="A328" t="s">
        <v>20</v>
      </c>
      <c r="B328">
        <v>1613</v>
      </c>
      <c r="C328" s="9" t="s">
        <v>14</v>
      </c>
      <c r="D328">
        <v>1</v>
      </c>
    </row>
    <row r="329" spans="1:4" x14ac:dyDescent="0.25">
      <c r="A329" t="s">
        <v>20</v>
      </c>
      <c r="B329">
        <v>136</v>
      </c>
      <c r="C329" s="9" t="s">
        <v>14</v>
      </c>
      <c r="D329">
        <v>16</v>
      </c>
    </row>
    <row r="330" spans="1:4" x14ac:dyDescent="0.25">
      <c r="A330" t="s">
        <v>20</v>
      </c>
      <c r="B330">
        <v>130</v>
      </c>
      <c r="C330" s="9" t="s">
        <v>14</v>
      </c>
      <c r="D330">
        <v>41</v>
      </c>
    </row>
    <row r="331" spans="1:4" x14ac:dyDescent="0.25">
      <c r="A331" t="s">
        <v>20</v>
      </c>
      <c r="B331">
        <v>102</v>
      </c>
      <c r="C331" s="9" t="s">
        <v>14</v>
      </c>
      <c r="D331">
        <v>523</v>
      </c>
    </row>
    <row r="332" spans="1:4" x14ac:dyDescent="0.25">
      <c r="A332" t="s">
        <v>20</v>
      </c>
      <c r="B332">
        <v>4006</v>
      </c>
      <c r="C332" s="9" t="s">
        <v>14</v>
      </c>
      <c r="D332">
        <v>141</v>
      </c>
    </row>
    <row r="333" spans="1:4" x14ac:dyDescent="0.25">
      <c r="A333" t="s">
        <v>20</v>
      </c>
      <c r="B333">
        <v>1629</v>
      </c>
      <c r="C333" s="9" t="s">
        <v>14</v>
      </c>
      <c r="D333">
        <v>52</v>
      </c>
    </row>
    <row r="334" spans="1:4" x14ac:dyDescent="0.25">
      <c r="A334" t="s">
        <v>20</v>
      </c>
      <c r="B334">
        <v>2188</v>
      </c>
      <c r="C334" s="9" t="s">
        <v>14</v>
      </c>
      <c r="D334">
        <v>225</v>
      </c>
    </row>
    <row r="335" spans="1:4" x14ac:dyDescent="0.25">
      <c r="A335" t="s">
        <v>20</v>
      </c>
      <c r="B335">
        <v>2409</v>
      </c>
      <c r="C335" s="9" t="s">
        <v>14</v>
      </c>
      <c r="D335">
        <v>38</v>
      </c>
    </row>
    <row r="336" spans="1:4" x14ac:dyDescent="0.25">
      <c r="A336" t="s">
        <v>20</v>
      </c>
      <c r="B336">
        <v>194</v>
      </c>
      <c r="C336" s="9" t="s">
        <v>14</v>
      </c>
      <c r="D336">
        <v>15</v>
      </c>
    </row>
    <row r="337" spans="1:4" x14ac:dyDescent="0.25">
      <c r="A337" t="s">
        <v>20</v>
      </c>
      <c r="B337">
        <v>1140</v>
      </c>
      <c r="C337" s="9" t="s">
        <v>14</v>
      </c>
      <c r="D337">
        <v>37</v>
      </c>
    </row>
    <row r="338" spans="1:4" x14ac:dyDescent="0.25">
      <c r="A338" t="s">
        <v>20</v>
      </c>
      <c r="B338">
        <v>102</v>
      </c>
      <c r="C338" s="9" t="s">
        <v>14</v>
      </c>
      <c r="D338">
        <v>112</v>
      </c>
    </row>
    <row r="339" spans="1:4" x14ac:dyDescent="0.25">
      <c r="A339" t="s">
        <v>20</v>
      </c>
      <c r="B339">
        <v>2857</v>
      </c>
      <c r="C339" s="9" t="s">
        <v>14</v>
      </c>
      <c r="D339">
        <v>21</v>
      </c>
    </row>
    <row r="340" spans="1:4" x14ac:dyDescent="0.25">
      <c r="A340" t="s">
        <v>20</v>
      </c>
      <c r="B340">
        <v>107</v>
      </c>
      <c r="C340" s="9" t="s">
        <v>14</v>
      </c>
      <c r="D340">
        <v>67</v>
      </c>
    </row>
    <row r="341" spans="1:4" x14ac:dyDescent="0.25">
      <c r="A341" t="s">
        <v>20</v>
      </c>
      <c r="B341">
        <v>160</v>
      </c>
      <c r="C341" s="9" t="s">
        <v>14</v>
      </c>
      <c r="D341">
        <v>78</v>
      </c>
    </row>
    <row r="342" spans="1:4" x14ac:dyDescent="0.25">
      <c r="A342" t="s">
        <v>20</v>
      </c>
      <c r="B342">
        <v>2230</v>
      </c>
      <c r="C342" s="9" t="s">
        <v>14</v>
      </c>
      <c r="D342">
        <v>67</v>
      </c>
    </row>
    <row r="343" spans="1:4" x14ac:dyDescent="0.25">
      <c r="A343" t="s">
        <v>20</v>
      </c>
      <c r="B343">
        <v>316</v>
      </c>
      <c r="C343" s="9" t="s">
        <v>14</v>
      </c>
      <c r="D343">
        <v>263</v>
      </c>
    </row>
    <row r="344" spans="1:4" x14ac:dyDescent="0.25">
      <c r="A344" t="s">
        <v>20</v>
      </c>
      <c r="B344">
        <v>117</v>
      </c>
      <c r="C344" s="9" t="s">
        <v>14</v>
      </c>
      <c r="D344">
        <v>1691</v>
      </c>
    </row>
    <row r="345" spans="1:4" x14ac:dyDescent="0.25">
      <c r="A345" t="s">
        <v>20</v>
      </c>
      <c r="B345">
        <v>6406</v>
      </c>
      <c r="C345" s="9" t="s">
        <v>14</v>
      </c>
      <c r="D345">
        <v>181</v>
      </c>
    </row>
    <row r="346" spans="1:4" x14ac:dyDescent="0.25">
      <c r="A346" t="s">
        <v>20</v>
      </c>
      <c r="B346">
        <v>192</v>
      </c>
      <c r="C346" s="9" t="s">
        <v>14</v>
      </c>
      <c r="D346">
        <v>13</v>
      </c>
    </row>
    <row r="347" spans="1:4" x14ac:dyDescent="0.25">
      <c r="A347" t="s">
        <v>20</v>
      </c>
      <c r="B347">
        <v>26</v>
      </c>
      <c r="C347" s="9" t="s">
        <v>14</v>
      </c>
      <c r="D347">
        <v>1</v>
      </c>
    </row>
    <row r="348" spans="1:4" x14ac:dyDescent="0.25">
      <c r="A348" t="s">
        <v>20</v>
      </c>
      <c r="B348">
        <v>723</v>
      </c>
      <c r="C348" s="9" t="s">
        <v>14</v>
      </c>
      <c r="D348">
        <v>21</v>
      </c>
    </row>
    <row r="349" spans="1:4" x14ac:dyDescent="0.25">
      <c r="A349" t="s">
        <v>20</v>
      </c>
      <c r="B349">
        <v>170</v>
      </c>
      <c r="C349" s="9" t="s">
        <v>14</v>
      </c>
      <c r="D349">
        <v>830</v>
      </c>
    </row>
    <row r="350" spans="1:4" x14ac:dyDescent="0.25">
      <c r="A350" t="s">
        <v>20</v>
      </c>
      <c r="B350">
        <v>238</v>
      </c>
      <c r="C350" s="9" t="s">
        <v>14</v>
      </c>
      <c r="D350">
        <v>130</v>
      </c>
    </row>
    <row r="351" spans="1:4" x14ac:dyDescent="0.25">
      <c r="A351" t="s">
        <v>20</v>
      </c>
      <c r="B351">
        <v>55</v>
      </c>
      <c r="C351" s="9" t="s">
        <v>14</v>
      </c>
      <c r="D351">
        <v>55</v>
      </c>
    </row>
    <row r="352" spans="1:4" x14ac:dyDescent="0.25">
      <c r="A352" t="s">
        <v>20</v>
      </c>
      <c r="B352">
        <v>128</v>
      </c>
      <c r="C352" s="9" t="s">
        <v>14</v>
      </c>
      <c r="D352">
        <v>114</v>
      </c>
    </row>
    <row r="353" spans="1:4" x14ac:dyDescent="0.25">
      <c r="A353" t="s">
        <v>20</v>
      </c>
      <c r="B353">
        <v>2144</v>
      </c>
      <c r="C353" s="9" t="s">
        <v>14</v>
      </c>
      <c r="D353">
        <v>594</v>
      </c>
    </row>
    <row r="354" spans="1:4" x14ac:dyDescent="0.25">
      <c r="A354" t="s">
        <v>20</v>
      </c>
      <c r="B354">
        <v>2693</v>
      </c>
      <c r="C354" s="9" t="s">
        <v>14</v>
      </c>
      <c r="D354">
        <v>24</v>
      </c>
    </row>
    <row r="355" spans="1:4" x14ac:dyDescent="0.25">
      <c r="A355" t="s">
        <v>20</v>
      </c>
      <c r="B355">
        <v>432</v>
      </c>
      <c r="C355" s="9" t="s">
        <v>14</v>
      </c>
      <c r="D355">
        <v>252</v>
      </c>
    </row>
    <row r="356" spans="1:4" x14ac:dyDescent="0.25">
      <c r="A356" t="s">
        <v>20</v>
      </c>
      <c r="B356">
        <v>189</v>
      </c>
      <c r="C356" s="9" t="s">
        <v>14</v>
      </c>
      <c r="D356">
        <v>67</v>
      </c>
    </row>
    <row r="357" spans="1:4" x14ac:dyDescent="0.25">
      <c r="A357" t="s">
        <v>20</v>
      </c>
      <c r="B357">
        <v>154</v>
      </c>
      <c r="C357" s="9" t="s">
        <v>14</v>
      </c>
      <c r="D357">
        <v>742</v>
      </c>
    </row>
    <row r="358" spans="1:4" x14ac:dyDescent="0.25">
      <c r="A358" t="s">
        <v>20</v>
      </c>
      <c r="B358">
        <v>96</v>
      </c>
      <c r="C358" s="9" t="s">
        <v>14</v>
      </c>
      <c r="D358">
        <v>75</v>
      </c>
    </row>
    <row r="359" spans="1:4" x14ac:dyDescent="0.25">
      <c r="A359" t="s">
        <v>20</v>
      </c>
      <c r="B359">
        <v>3063</v>
      </c>
      <c r="C359" s="9" t="s">
        <v>14</v>
      </c>
      <c r="D359">
        <v>4405</v>
      </c>
    </row>
    <row r="360" spans="1:4" x14ac:dyDescent="0.25">
      <c r="A360" t="s">
        <v>20</v>
      </c>
      <c r="B360">
        <v>2266</v>
      </c>
      <c r="C360" s="9" t="s">
        <v>14</v>
      </c>
      <c r="D360">
        <v>92</v>
      </c>
    </row>
    <row r="361" spans="1:4" x14ac:dyDescent="0.25">
      <c r="A361" t="s">
        <v>20</v>
      </c>
      <c r="B361">
        <v>194</v>
      </c>
      <c r="C361" s="9" t="s">
        <v>14</v>
      </c>
      <c r="D361">
        <v>64</v>
      </c>
    </row>
    <row r="362" spans="1:4" x14ac:dyDescent="0.25">
      <c r="A362" t="s">
        <v>20</v>
      </c>
      <c r="B362">
        <v>129</v>
      </c>
      <c r="C362" s="9" t="s">
        <v>14</v>
      </c>
      <c r="D362">
        <v>64</v>
      </c>
    </row>
    <row r="363" spans="1:4" x14ac:dyDescent="0.25">
      <c r="A363" t="s">
        <v>20</v>
      </c>
      <c r="B363">
        <v>375</v>
      </c>
      <c r="C363" s="9" t="s">
        <v>14</v>
      </c>
      <c r="D363">
        <v>842</v>
      </c>
    </row>
    <row r="364" spans="1:4" x14ac:dyDescent="0.25">
      <c r="A364" t="s">
        <v>20</v>
      </c>
      <c r="B364">
        <v>409</v>
      </c>
      <c r="C364" s="9" t="s">
        <v>14</v>
      </c>
      <c r="D364">
        <v>112</v>
      </c>
    </row>
    <row r="365" spans="1:4" x14ac:dyDescent="0.25">
      <c r="A365" t="s">
        <v>20</v>
      </c>
      <c r="B365">
        <v>234</v>
      </c>
      <c r="C365" s="9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730D5A4-4763-430F-AD09-E5544549A02C}">
            <xm:f>NOT(ISERROR(SEARCH($G$95,A2)))</xm:f>
            <xm:f>$G$95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A3F10D03-C5FF-4BFD-84C5-4AE9DA020D45}">
            <xm:f>NOT(ISERROR(SEARCH($G$10,A2)))</xm:f>
            <xm:f>$G$10</xm:f>
            <x14:dxf>
              <fill>
                <patternFill>
                  <bgColor rgb="FF0070C0"/>
                </patternFill>
              </fill>
            </x14:dxf>
          </x14:cfRule>
          <x14:cfRule type="containsText" priority="7" operator="containsText" id="{FD010D32-C3A7-41A8-9457-139066AD3D02}">
            <xm:f>NOT(ISERROR(SEARCH($G$2,A2)))</xm:f>
            <xm:f>$G$2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12E94B5D-FBBB-47C5-9DE0-747BCDBF3558}">
            <xm:f>NOT(ISERROR(SEARCH($G$3,A2)))</xm:f>
            <xm:f>$G$3</xm:f>
            <x14:dxf>
              <fill>
                <patternFill>
                  <bgColor rgb="FF92D050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1" operator="containsText" id="{2B3421C3-679C-4E46-B6D3-6E51746D7DA7}">
            <xm:f>NOT(ISERROR(SEARCH($G$95,C2)))</xm:f>
            <xm:f>$G$95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6C5B181D-66BB-46E5-BC7D-D96D10401E83}">
            <xm:f>NOT(ISERROR(SEARCH($G$10,C2)))</xm:f>
            <xm:f>$G$10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68A5A485-97C6-4B74-8027-1FD095766EE7}">
            <xm:f>NOT(ISERROR(SEARCH($G$2,C2)))</xm:f>
            <xm:f>$G$2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D63EDC38-7CE2-4C1A-BC14-84975DFBC42E}">
            <xm:f>NOT(ISERROR(SEARCH($G$3,C2)))</xm:f>
            <xm:f>$G$3</xm:f>
            <x14:dxf>
              <fill>
                <patternFill>
                  <bgColor rgb="FF92D050"/>
                </patternFill>
              </fill>
            </x14:dxf>
          </x14:cfRule>
          <xm:sqref>C2:C365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(A) Stack Bar Graph 1</vt:lpstr>
      <vt:lpstr>(B) Stack Bar Graph 2</vt:lpstr>
      <vt:lpstr>(C) Line Graph</vt:lpstr>
      <vt:lpstr>Statistical Analysis</vt:lpstr>
      <vt:lpstr>Statisical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Cheryl Kwee</cp:lastModifiedBy>
  <dcterms:created xsi:type="dcterms:W3CDTF">2021-09-29T18:52:28Z</dcterms:created>
  <dcterms:modified xsi:type="dcterms:W3CDTF">2023-11-22T16:53:25Z</dcterms:modified>
</cp:coreProperties>
</file>