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device.rfidreader\Assets\"/>
    </mc:Choice>
  </mc:AlternateContent>
  <xr:revisionPtr revIDLastSave="0" documentId="13_ncr:1_{AE1D7E03-4219-4FD8-ABD1-A96EE5195FA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fid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1" l="1"/>
  <c r="I24" i="1" s="1"/>
  <c r="B32" i="1"/>
  <c r="B31" i="1"/>
  <c r="B30" i="1"/>
  <c r="B29" i="1"/>
  <c r="C29" i="1" s="1"/>
  <c r="B28" i="1"/>
  <c r="C28" i="1" s="1"/>
  <c r="B27" i="1"/>
  <c r="C27" i="1" s="1"/>
  <c r="B26" i="1"/>
  <c r="C26" i="1" s="1"/>
  <c r="B25" i="1"/>
  <c r="C25" i="1" s="1"/>
  <c r="B24" i="1"/>
  <c r="C24" i="1" s="1"/>
  <c r="B23" i="1"/>
  <c r="C23" i="1" s="1"/>
  <c r="B22" i="1"/>
  <c r="C22" i="1" s="1"/>
  <c r="B21" i="1"/>
  <c r="C21" i="1" s="1"/>
  <c r="B20" i="1"/>
  <c r="C20" i="1" s="1"/>
  <c r="B19" i="1"/>
  <c r="C19" i="1" s="1"/>
  <c r="B18" i="1"/>
  <c r="C18" i="1" s="1"/>
  <c r="B17" i="1"/>
  <c r="C17" i="1" s="1"/>
  <c r="B16" i="1"/>
  <c r="C16" i="1" s="1"/>
  <c r="B15" i="1"/>
  <c r="C15" i="1" s="1"/>
  <c r="B14" i="1"/>
  <c r="C14" i="1" s="1"/>
  <c r="B13" i="1"/>
  <c r="C13" i="1" s="1"/>
  <c r="B12" i="1"/>
  <c r="C12" i="1" s="1"/>
  <c r="B11" i="1"/>
  <c r="C11" i="1" s="1"/>
  <c r="B10" i="1"/>
  <c r="C10" i="1" s="1"/>
  <c r="B9" i="1"/>
  <c r="C9" i="1" s="1"/>
  <c r="B8" i="1"/>
  <c r="C8" i="1" s="1"/>
  <c r="B7" i="1"/>
  <c r="C7" i="1" s="1"/>
  <c r="B6" i="1"/>
  <c r="C6" i="1" s="1"/>
  <c r="B5" i="1"/>
  <c r="C5" i="1" s="1"/>
  <c r="B4" i="1"/>
  <c r="C4" i="1" s="1"/>
  <c r="G4" i="1" s="1"/>
  <c r="B3" i="1"/>
  <c r="G11" i="1" l="1"/>
  <c r="G10" i="1"/>
  <c r="G9" i="1"/>
  <c r="G5" i="1"/>
  <c r="G7" i="1"/>
  <c r="G6" i="1" a="1"/>
  <c r="G8" i="1" a="1"/>
  <c r="G8" i="1" l="1"/>
  <c r="G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<sst xmlns="http://schemas.openxmlformats.org/spreadsheetml/2006/main" count="25" uniqueCount="25">
  <si>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CR</t>
  </si>
  <si>
    <t>LF</t>
  </si>
  <si>
    <t>RTX</t>
  </si>
  <si>
    <t>STX</t>
  </si>
  <si>
    <t>64 data bits sent as 16 ASCII Characters</t>
  </si>
  <si>
    <t>CRC sent as 4 ASCII characters</t>
  </si>
  <si>
    <t>24 extension bits sent as 6 ASCII Characters</t>
  </si>
  <si>
    <t>DEC</t>
  </si>
  <si>
    <t>HEX</t>
  </si>
  <si>
    <t>ASCII</t>
  </si>
  <si>
    <t>Description</t>
  </si>
  <si>
    <t>Append green data [BIN]</t>
  </si>
  <si>
    <t>&lt;- ID</t>
  </si>
  <si>
    <t>&lt;- Country Code</t>
  </si>
  <si>
    <t>Extra Application bit</t>
  </si>
  <si>
    <t>Animal / Non Animal</t>
  </si>
  <si>
    <t>Reserved B</t>
  </si>
  <si>
    <t>Select first 38 bits (ID)</t>
  </si>
  <si>
    <t>Revers first 38 bits</t>
  </si>
  <si>
    <t>Revers next 10 bits</t>
  </si>
  <si>
    <t>Select next 10 bits (Country Code)</t>
  </si>
  <si>
    <t>&lt;- Extra Application Bt</t>
  </si>
  <si>
    <t>&lt;- Animal / Non Animal</t>
  </si>
  <si>
    <t>&lt;- Reserved B</t>
  </si>
  <si>
    <t>U8 array dumped from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</si>
</sst>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7" fillId="3" borderId="0" xfId="7" applyAlignment="1">
      <alignment horizontal="center"/>
    </xf>
    <xf numFmtId="0" fontId="6" fillId="2" borderId="0" xfId="6" applyAlignment="1">
      <alignment horizontal="center"/>
    </xf>
    <xf numFmtId="0" fontId="8" fillId="4" borderId="0" xfId="8" applyAlignment="1">
      <alignment horizontal="center"/>
    </xf>
    <xf numFmtId="1" fontId="0" fillId="0" borderId="0" xfId="0" applyNumberForma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1" fontId="18" fillId="0" borderId="0" xfId="0" applyNumberFormat="1" applyFont="1" applyAlignment="1">
      <alignment vertical="center"/>
    </xf>
    <xf numFmtId="0" fontId="1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16" fillId="0" borderId="0" xfId="0" applyNumberFormat="1" applyFont="1" applyAlignment="1">
      <alignment horizontal="right" vertical="center"/>
    </xf>
    <xf numFmtId="0" fontId="6" fillId="2" borderId="0" xfId="6" applyAlignment="1">
      <alignment horizontal="center" vertical="center" textRotation="90"/>
    </xf>
    <xf numFmtId="0" fontId="8" fillId="4" borderId="0" xfId="8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8284</xdr:colOff>
      <xdr:row>12</xdr:row>
      <xdr:rowOff>24847</xdr:rowOff>
    </xdr:from>
    <xdr:to>
      <xdr:col>5</xdr:col>
      <xdr:colOff>2046919</xdr:colOff>
      <xdr:row>18</xdr:row>
      <xdr:rowOff>44059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030E8D-9FC4-E6F4-D06C-100A91D19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9610" y="2294282"/>
          <a:ext cx="2038635" cy="1162212"/>
        </a:xfrm>
        <a:prstGeom prst="rect">
          <a:avLst/>
        </a:prstGeom>
      </xdr:spPr>
    </xdr:pic>
    <xdr:clientData/>
  </xdr:twoCellAnchor>
  <xdr:twoCellAnchor editAs="oneCell">
    <xdr:from>
      <xdr:col>4</xdr:col>
      <xdr:colOff>608357</xdr:colOff>
      <xdr:row>18</xdr:row>
      <xdr:rowOff>158198</xdr:rowOff>
    </xdr:from>
    <xdr:to>
      <xdr:col>6</xdr:col>
      <xdr:colOff>4762691</xdr:colOff>
      <xdr:row>29</xdr:row>
      <xdr:rowOff>177543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77CA92-AC1E-74B6-BBB2-CFFA9694F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6770" y="3570633"/>
          <a:ext cx="7310008" cy="2114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="115" zoomScaleNormal="115" workbookViewId="0">
      <selection activeCell="F2" sqref="F2"/>
    </sheetView>
  </sheetViews>
  <sheetFormatPr defaultRowHeight="15" x14ac:dyDescent="0.25"/>
  <cols>
    <col min="1" max="3" width="9.140625" style="1"/>
    <col min="4" max="4" width="13" customWidth="1"/>
    <col min="6" max="6" width="38.140625" customWidth="1"/>
    <col min="7" max="7" width="74.42578125" bestFit="1" customWidth="1"/>
    <col min="9" max="9" width="129" style="10" bestFit="1" customWidth="1"/>
  </cols>
  <sheetData>
    <row r="1" spans="1:9" x14ac:dyDescent="0.25">
      <c r="A1" s="16" t="s">
        <v>24</v>
      </c>
      <c r="B1" s="16"/>
      <c r="C1" s="16"/>
    </row>
    <row r="2" spans="1:9" s="7" customFormat="1" ht="28.5" x14ac:dyDescent="0.25">
      <c r="A2" s="6" t="s">
        <v>7</v>
      </c>
      <c r="B2" s="6" t="s">
        <v>8</v>
      </c>
      <c r="C2" s="6" t="s">
        <v>9</v>
      </c>
      <c r="D2" s="6" t="s">
        <v>10</v>
      </c>
      <c r="G2" s="8"/>
      <c r="I2" s="9"/>
    </row>
    <row r="3" spans="1:9" x14ac:dyDescent="0.25">
      <c r="A3" s="1">
        <v>2</v>
      </c>
      <c r="B3" s="1" t="str">
        <f>DEC2HEX(A3)</f>
        <v>2</v>
      </c>
      <c r="C3" s="2" t="s">
        <v>3</v>
      </c>
    </row>
    <row r="4" spans="1:9" x14ac:dyDescent="0.25">
      <c r="A4" s="1">
        <v>51</v>
      </c>
      <c r="B4" s="1" t="str">
        <f t="shared" ref="B4:B32" si="0">DEC2HEX(A4)</f>
        <v>33</v>
      </c>
      <c r="C4" s="3" t="str">
        <f t="shared" ref="C4:C16" si="1">CHAR(HEX2DEC(B4))</f>
        <v>3</v>
      </c>
      <c r="D4" s="13" t="s">
        <v>4</v>
      </c>
      <c r="F4" t="s">
        <v>11</v>
      </c>
      <c r="G4" t="str">
        <f>CONCATENATE(HEX2BIN(C4,4),HEX2BIN(C5,4),HEX2BIN(C6,4),HEX2BIN(C7,4),HEX2BIN(C8,4),HEX2BIN(C9,4),HEX2BIN(C10,4),HEX2BIN(C11,4),HEX2BIN(C12,4),HEX2BIN(C13,4),HEX2BIN(C14,4),HEX2BIN(C15,4),HEX2BIN(C16,4),HEX2BIN(C17,4),HEX2BIN(C18,4),HEX2BIN(C19,4))</f>
        <v>0011000110101100110100011000100101110110001011110000000000000001</v>
      </c>
    </row>
    <row r="5" spans="1:9" x14ac:dyDescent="0.25">
      <c r="A5" s="1">
        <v>49</v>
      </c>
      <c r="B5" s="1" t="str">
        <f t="shared" si="0"/>
        <v>31</v>
      </c>
      <c r="C5" s="3" t="str">
        <f t="shared" si="1"/>
        <v>1</v>
      </c>
      <c r="D5" s="13"/>
      <c r="F5" t="s">
        <v>17</v>
      </c>
      <c r="G5" t="str">
        <f>LEFT(G4,38)</f>
        <v>00110001101011001101000110001001011101</v>
      </c>
    </row>
    <row r="6" spans="1:9" x14ac:dyDescent="0.25">
      <c r="A6" s="1">
        <v>65</v>
      </c>
      <c r="B6" s="1" t="str">
        <f t="shared" si="0"/>
        <v>41</v>
      </c>
      <c r="C6" s="3" t="str">
        <f t="shared" si="1"/>
        <v>A</v>
      </c>
      <c r="D6" s="13"/>
      <c r="F6" t="s">
        <v>18</v>
      </c>
      <c r="G6" t="str" cm="1">
        <f t="array" aca="1" ref="G6" ca="1">_xlfn.TEXTJOIN("",TRUE,MID(G5,LEN(G5)-ROW(INDIRECT("1:"&amp;LEN(G5)))+1,1))</f>
        <v>10111010010001100010110011010110001100</v>
      </c>
      <c r="H6" t="s">
        <v>12</v>
      </c>
    </row>
    <row r="7" spans="1:9" x14ac:dyDescent="0.25">
      <c r="A7" s="1">
        <v>67</v>
      </c>
      <c r="B7" s="1" t="str">
        <f t="shared" si="0"/>
        <v>43</v>
      </c>
      <c r="C7" s="3" t="str">
        <f t="shared" si="1"/>
        <v>C</v>
      </c>
      <c r="D7" s="13"/>
      <c r="F7" t="s">
        <v>20</v>
      </c>
      <c r="G7" s="11" t="str">
        <f>MID(G4,39,10)</f>
        <v>1000101111</v>
      </c>
    </row>
    <row r="8" spans="1:9" x14ac:dyDescent="0.25">
      <c r="A8" s="1">
        <v>68</v>
      </c>
      <c r="B8" s="1" t="str">
        <f t="shared" si="0"/>
        <v>44</v>
      </c>
      <c r="C8" s="3" t="str">
        <f t="shared" si="1"/>
        <v>D</v>
      </c>
      <c r="D8" s="13"/>
      <c r="F8" t="s">
        <v>19</v>
      </c>
      <c r="G8" t="str" cm="1">
        <f t="array" aca="1" ref="G8" ca="1">_xlfn.TEXTJOIN("",TRUE,MID(G7,LEN(G7)-ROW(INDIRECT("1:"&amp;LEN(G7)))+1,1))</f>
        <v>1111010001</v>
      </c>
      <c r="H8" t="s">
        <v>13</v>
      </c>
    </row>
    <row r="9" spans="1:9" x14ac:dyDescent="0.25">
      <c r="A9" s="1">
        <v>49</v>
      </c>
      <c r="B9" s="1" t="str">
        <f t="shared" si="0"/>
        <v>31</v>
      </c>
      <c r="C9" s="3" t="str">
        <f t="shared" si="1"/>
        <v>1</v>
      </c>
      <c r="D9" s="13"/>
      <c r="F9" t="s">
        <v>14</v>
      </c>
      <c r="G9" s="11" t="str">
        <f>MID(G4,49,1)</f>
        <v>0</v>
      </c>
      <c r="H9" t="s">
        <v>21</v>
      </c>
    </row>
    <row r="10" spans="1:9" x14ac:dyDescent="0.25">
      <c r="A10" s="1">
        <v>56</v>
      </c>
      <c r="B10" s="1" t="str">
        <f t="shared" si="0"/>
        <v>38</v>
      </c>
      <c r="C10" s="3" t="str">
        <f t="shared" si="1"/>
        <v>8</v>
      </c>
      <c r="D10" s="13"/>
      <c r="F10" t="s">
        <v>15</v>
      </c>
      <c r="G10" t="str">
        <f>MID(G4,50,1)</f>
        <v>0</v>
      </c>
      <c r="H10" t="s">
        <v>22</v>
      </c>
      <c r="I10" s="12"/>
    </row>
    <row r="11" spans="1:9" x14ac:dyDescent="0.25">
      <c r="A11" s="1">
        <v>57</v>
      </c>
      <c r="B11" s="1" t="str">
        <f t="shared" si="0"/>
        <v>39</v>
      </c>
      <c r="C11" s="3" t="str">
        <f t="shared" si="1"/>
        <v>9</v>
      </c>
      <c r="D11" s="13"/>
      <c r="F11" t="s">
        <v>16</v>
      </c>
      <c r="G11" t="str">
        <f>MID(G4,51,14)</f>
        <v>00000000000001</v>
      </c>
      <c r="H11" t="s">
        <v>23</v>
      </c>
    </row>
    <row r="12" spans="1:9" x14ac:dyDescent="0.25">
      <c r="A12" s="1">
        <v>55</v>
      </c>
      <c r="B12" s="1" t="str">
        <f t="shared" si="0"/>
        <v>37</v>
      </c>
      <c r="C12" s="3" t="str">
        <f t="shared" si="1"/>
        <v>7</v>
      </c>
      <c r="D12" s="13"/>
    </row>
    <row r="13" spans="1:9" x14ac:dyDescent="0.25">
      <c r="A13" s="1">
        <v>54</v>
      </c>
      <c r="B13" s="1" t="str">
        <f t="shared" si="0"/>
        <v>36</v>
      </c>
      <c r="C13" s="3" t="str">
        <f t="shared" si="1"/>
        <v>6</v>
      </c>
      <c r="D13" s="13"/>
      <c r="G13" s="5"/>
    </row>
    <row r="14" spans="1:9" x14ac:dyDescent="0.25">
      <c r="A14" s="1">
        <v>50</v>
      </c>
      <c r="B14" s="1" t="str">
        <f t="shared" si="0"/>
        <v>32</v>
      </c>
      <c r="C14" s="3" t="str">
        <f t="shared" si="1"/>
        <v>2</v>
      </c>
      <c r="D14" s="13"/>
    </row>
    <row r="15" spans="1:9" x14ac:dyDescent="0.25">
      <c r="A15" s="1">
        <v>70</v>
      </c>
      <c r="B15" s="1" t="str">
        <f t="shared" si="0"/>
        <v>46</v>
      </c>
      <c r="C15" s="3" t="str">
        <f t="shared" si="1"/>
        <v>F</v>
      </c>
      <c r="D15" s="13"/>
      <c r="I15" s="12"/>
    </row>
    <row r="16" spans="1:9" x14ac:dyDescent="0.25">
      <c r="A16" s="1">
        <v>48</v>
      </c>
      <c r="B16" s="1" t="str">
        <f t="shared" si="0"/>
        <v>30</v>
      </c>
      <c r="C16" s="3" t="str">
        <f t="shared" si="1"/>
        <v>0</v>
      </c>
      <c r="D16" s="13"/>
      <c r="I16" s="12"/>
    </row>
    <row r="17" spans="1:9" x14ac:dyDescent="0.25">
      <c r="A17" s="1">
        <v>48</v>
      </c>
      <c r="B17" s="1" t="str">
        <f t="shared" si="0"/>
        <v>30</v>
      </c>
      <c r="C17" s="3" t="str">
        <f>CHAR(HEX2DEC(B17))</f>
        <v>0</v>
      </c>
      <c r="D17" s="13"/>
      <c r="I17" s="12"/>
    </row>
    <row r="18" spans="1:9" x14ac:dyDescent="0.25">
      <c r="A18" s="1">
        <v>48</v>
      </c>
      <c r="B18" s="1" t="str">
        <f t="shared" si="0"/>
        <v>30</v>
      </c>
      <c r="C18" s="3" t="str">
        <f t="shared" ref="C18:C29" si="2">CHAR(HEX2DEC(B18))</f>
        <v>0</v>
      </c>
      <c r="D18" s="13"/>
    </row>
    <row r="19" spans="1:9" x14ac:dyDescent="0.25">
      <c r="A19" s="1">
        <v>49</v>
      </c>
      <c r="B19" s="1" t="str">
        <f t="shared" si="0"/>
        <v>31</v>
      </c>
      <c r="C19" s="3" t="str">
        <f t="shared" si="2"/>
        <v>1</v>
      </c>
      <c r="D19" s="13"/>
    </row>
    <row r="20" spans="1:9" x14ac:dyDescent="0.25">
      <c r="A20" s="1">
        <v>50</v>
      </c>
      <c r="B20" s="1" t="str">
        <f t="shared" si="0"/>
        <v>32</v>
      </c>
      <c r="C20" s="4" t="str">
        <f t="shared" si="2"/>
        <v>2</v>
      </c>
      <c r="D20" s="14" t="s">
        <v>5</v>
      </c>
    </row>
    <row r="21" spans="1:9" x14ac:dyDescent="0.25">
      <c r="A21" s="1">
        <v>50</v>
      </c>
      <c r="B21" s="1" t="str">
        <f t="shared" si="0"/>
        <v>32</v>
      </c>
      <c r="C21" s="4" t="str">
        <f t="shared" si="2"/>
        <v>2</v>
      </c>
      <c r="D21" s="14"/>
    </row>
    <row r="22" spans="1:9" x14ac:dyDescent="0.25">
      <c r="A22" s="1">
        <v>69</v>
      </c>
      <c r="B22" s="1" t="str">
        <f t="shared" si="0"/>
        <v>45</v>
      </c>
      <c r="C22" s="4" t="str">
        <f t="shared" si="2"/>
        <v>E</v>
      </c>
      <c r="D22" s="14"/>
    </row>
    <row r="23" spans="1:9" x14ac:dyDescent="0.25">
      <c r="A23" s="1">
        <v>57</v>
      </c>
      <c r="B23" s="1" t="str">
        <f t="shared" si="0"/>
        <v>39</v>
      </c>
      <c r="C23" s="4" t="str">
        <f t="shared" si="2"/>
        <v>9</v>
      </c>
      <c r="D23" s="14"/>
      <c r="I23" s="10">
        <f>64-16-10</f>
        <v>38</v>
      </c>
    </row>
    <row r="24" spans="1:9" x14ac:dyDescent="0.25">
      <c r="A24" s="1">
        <v>48</v>
      </c>
      <c r="B24" s="1" t="str">
        <f t="shared" si="0"/>
        <v>30</v>
      </c>
      <c r="C24" s="1" t="str">
        <f t="shared" si="2"/>
        <v>0</v>
      </c>
      <c r="D24" s="15" t="s">
        <v>6</v>
      </c>
      <c r="I24" s="10">
        <f>I23/4</f>
        <v>9.5</v>
      </c>
    </row>
    <row r="25" spans="1:9" x14ac:dyDescent="0.25">
      <c r="A25" s="1">
        <v>48</v>
      </c>
      <c r="B25" s="1" t="str">
        <f t="shared" si="0"/>
        <v>30</v>
      </c>
      <c r="C25" s="1" t="str">
        <f t="shared" si="2"/>
        <v>0</v>
      </c>
      <c r="D25" s="15"/>
    </row>
    <row r="26" spans="1:9" x14ac:dyDescent="0.25">
      <c r="A26" s="1">
        <v>48</v>
      </c>
      <c r="B26" s="1" t="str">
        <f t="shared" si="0"/>
        <v>30</v>
      </c>
      <c r="C26" s="1" t="str">
        <f t="shared" si="2"/>
        <v>0</v>
      </c>
      <c r="D26" s="15"/>
    </row>
    <row r="27" spans="1:9" x14ac:dyDescent="0.25">
      <c r="A27" s="1">
        <v>48</v>
      </c>
      <c r="B27" s="1" t="str">
        <f t="shared" si="0"/>
        <v>30</v>
      </c>
      <c r="C27" s="1" t="str">
        <f t="shared" si="2"/>
        <v>0</v>
      </c>
      <c r="D27" s="15"/>
    </row>
    <row r="28" spans="1:9" x14ac:dyDescent="0.25">
      <c r="A28" s="1">
        <v>48</v>
      </c>
      <c r="B28" s="1" t="str">
        <f t="shared" si="0"/>
        <v>30</v>
      </c>
      <c r="C28" s="1" t="str">
        <f t="shared" si="2"/>
        <v>0</v>
      </c>
      <c r="D28" s="15"/>
    </row>
    <row r="29" spans="1:9" x14ac:dyDescent="0.25">
      <c r="A29" s="1">
        <v>48</v>
      </c>
      <c r="B29" s="1" t="str">
        <f t="shared" si="0"/>
        <v>30</v>
      </c>
      <c r="C29" s="1" t="str">
        <f t="shared" si="2"/>
        <v>0</v>
      </c>
      <c r="D29" s="15"/>
    </row>
    <row r="30" spans="1:9" x14ac:dyDescent="0.25">
      <c r="A30" s="1">
        <v>13</v>
      </c>
      <c r="B30" s="1" t="str">
        <f t="shared" si="0"/>
        <v>D</v>
      </c>
      <c r="C30" s="2" t="s">
        <v>0</v>
      </c>
    </row>
    <row r="31" spans="1:9" x14ac:dyDescent="0.25">
      <c r="A31" s="1">
        <v>10</v>
      </c>
      <c r="B31" s="1" t="str">
        <f t="shared" si="0"/>
        <v>A</v>
      </c>
      <c r="C31" s="2" t="s">
        <v>1</v>
      </c>
    </row>
    <row r="32" spans="1:9" x14ac:dyDescent="0.25">
      <c r="A32" s="1">
        <v>3</v>
      </c>
      <c r="B32" s="1" t="str">
        <f t="shared" si="0"/>
        <v>3</v>
      </c>
      <c r="C32" s="2" t="s">
        <v>2</v>
      </c>
    </row>
  </sheetData>
  <mergeCells count="4">
    <mergeCell ref="D4:D19"/>
    <mergeCell ref="D20:D23"/>
    <mergeCell ref="D24:D29"/>
    <mergeCell ref="A1:C1"/>
  </mergeCells>
  <pageMargins left="0.7" right="0.7" top="0.75" bottom="0.75" header="0.3" footer="0.3"/>
  <pageSetup orientation="portrait" r:id="rId1"/>
  <ignoredErrors>
    <ignoredError sqref="G7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2023-09-04T10:33:18Z</dcterms:created>
  <dcterms:modified xsi:type="dcterms:W3CDTF">2023-09-04T12:11:56Z</dcterms:modified>
</cp:coreProperties>
</file>