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W:\清華\Learning\大二下-2023-2024学年-春\物理实验B(2)\5.霍尔效应及磁电阻测量\"/>
    </mc:Choice>
  </mc:AlternateContent>
  <xr:revisionPtr revIDLastSave="0" documentId="13_ncr:1_{9F5CF620-62E2-469C-98C5-70D5CD822E13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B95" i="1"/>
  <c r="C35" i="1"/>
  <c r="D35" i="1"/>
  <c r="E35" i="1"/>
  <c r="F35" i="1"/>
  <c r="G35" i="1"/>
  <c r="H35" i="1"/>
  <c r="I35" i="1"/>
  <c r="J35" i="1"/>
  <c r="K35" i="1"/>
  <c r="L35" i="1"/>
  <c r="B35" i="1"/>
  <c r="D34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C97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B96" i="1"/>
  <c r="C58" i="1"/>
  <c r="D58" i="1"/>
  <c r="E58" i="1"/>
  <c r="F58" i="1"/>
  <c r="G58" i="1"/>
  <c r="L58" i="1"/>
  <c r="M58" i="1"/>
  <c r="N58" i="1"/>
  <c r="O58" i="1"/>
  <c r="P58" i="1"/>
  <c r="Q58" i="1"/>
  <c r="B58" i="1"/>
  <c r="C57" i="1"/>
  <c r="D57" i="1"/>
  <c r="E57" i="1"/>
  <c r="F57" i="1"/>
  <c r="G57" i="1"/>
  <c r="H57" i="1"/>
  <c r="H58" i="1" s="1"/>
  <c r="I57" i="1"/>
  <c r="I58" i="1" s="1"/>
  <c r="J57" i="1"/>
  <c r="J58" i="1" s="1"/>
  <c r="K57" i="1"/>
  <c r="K58" i="1" s="1"/>
  <c r="L57" i="1"/>
  <c r="M57" i="1"/>
  <c r="N57" i="1"/>
  <c r="O57" i="1"/>
  <c r="P57" i="1"/>
  <c r="Q57" i="1"/>
  <c r="B57" i="1"/>
  <c r="C34" i="1"/>
  <c r="E34" i="1"/>
  <c r="F34" i="1"/>
  <c r="G34" i="1"/>
  <c r="H34" i="1"/>
  <c r="I34" i="1"/>
  <c r="J34" i="1"/>
  <c r="K34" i="1"/>
  <c r="L34" i="1"/>
  <c r="B34" i="1"/>
  <c r="C6" i="1"/>
  <c r="D6" i="1"/>
  <c r="E6" i="1"/>
  <c r="F6" i="1"/>
  <c r="G6" i="1"/>
  <c r="H6" i="1"/>
  <c r="B6" i="1"/>
</calcChain>
</file>

<file path=xl/sharedStrings.xml><?xml version="1.0" encoding="utf-8"?>
<sst xmlns="http://schemas.openxmlformats.org/spreadsheetml/2006/main" count="5" uniqueCount="4">
  <si>
    <t>UH</t>
  </si>
  <si>
    <t>B</t>
  </si>
  <si>
    <t>大物A用,大物B無須</t>
  </si>
  <si>
    <t>可用可不用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</si>
</sst>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_ "/>
    <numFmt numFmtId="166" formatCode="0.0"/>
    <numFmt numFmtId="168" formatCode="0.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3-4352-9EDB-6DED2FC203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Sheet1!$B$2:$H$2</c:f>
              <c:numCache>
                <c:formatCode>General</c:formatCode>
                <c:ptCount val="7"/>
                <c:pt idx="0">
                  <c:v>-43.9</c:v>
                </c:pt>
                <c:pt idx="1">
                  <c:v>-65.900000000000006</c:v>
                </c:pt>
                <c:pt idx="2">
                  <c:v>-88.1</c:v>
                </c:pt>
                <c:pt idx="3">
                  <c:v>-110.1</c:v>
                </c:pt>
                <c:pt idx="4">
                  <c:v>-132.19999999999999</c:v>
                </c:pt>
                <c:pt idx="5">
                  <c:v>-154.1</c:v>
                </c:pt>
                <c:pt idx="6">
                  <c:v>-176.3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3-4352-9EDB-6DED2FC203B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Sheet1!$B$3:$H$3</c:f>
              <c:numCache>
                <c:formatCode>General</c:formatCode>
                <c:ptCount val="7"/>
                <c:pt idx="0">
                  <c:v>43.8</c:v>
                </c:pt>
                <c:pt idx="1">
                  <c:v>65.599999999999994</c:v>
                </c:pt>
                <c:pt idx="2">
                  <c:v>87.4</c:v>
                </c:pt>
                <c:pt idx="3">
                  <c:v>109.1</c:v>
                </c:pt>
                <c:pt idx="4">
                  <c:v>130.6</c:v>
                </c:pt>
                <c:pt idx="5">
                  <c:v>151.9</c:v>
                </c:pt>
                <c:pt idx="6">
                  <c:v>173.3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03-4352-9EDB-6DED2FC203B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Sheet1!$B$4:$H$4</c:f>
              <c:numCache>
                <c:formatCode>General</c:formatCode>
                <c:ptCount val="7"/>
                <c:pt idx="0">
                  <c:v>-46.6</c:v>
                </c:pt>
                <c:pt idx="1">
                  <c:v>-69.7</c:v>
                </c:pt>
                <c:pt idx="2">
                  <c:v>-93.2</c:v>
                </c:pt>
                <c:pt idx="3">
                  <c:v>-116.5</c:v>
                </c:pt>
                <c:pt idx="4">
                  <c:v>-140</c:v>
                </c:pt>
                <c:pt idx="5">
                  <c:v>-163.5</c:v>
                </c:pt>
                <c:pt idx="6">
                  <c:v>-187.4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03-4352-9EDB-6DED2FC203B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Sheet1!$B$5:$H$5</c:f>
              <c:numCache>
                <c:formatCode>General</c:formatCode>
                <c:ptCount val="7"/>
                <c:pt idx="0">
                  <c:v>46.4</c:v>
                </c:pt>
                <c:pt idx="1">
                  <c:v>69.400000000000006</c:v>
                </c:pt>
                <c:pt idx="2">
                  <c:v>92.5</c:v>
                </c:pt>
                <c:pt idx="3">
                  <c:v>115.4</c:v>
                </c:pt>
                <c:pt idx="4">
                  <c:v>138.30000000000001</c:v>
                </c:pt>
                <c:pt idx="5">
                  <c:v>161.19999999999999</c:v>
                </c:pt>
                <c:pt idx="6">
                  <c:v>184.1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03-4352-9EDB-6DED2FC203B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Sheet1!$B$6:$H$6</c:f>
              <c:numCache>
                <c:formatCode>0.0</c:formatCode>
                <c:ptCount val="7"/>
                <c:pt idx="0">
                  <c:v>-45.174999999999997</c:v>
                </c:pt>
                <c:pt idx="1">
                  <c:v>-67.650000000000006</c:v>
                </c:pt>
                <c:pt idx="2">
                  <c:v>-90.3</c:v>
                </c:pt>
                <c:pt idx="3">
                  <c:v>-112.77500000000001</c:v>
                </c:pt>
                <c:pt idx="4">
                  <c:v>-135.27499999999998</c:v>
                </c:pt>
                <c:pt idx="5">
                  <c:v>-157.67500000000001</c:v>
                </c:pt>
                <c:pt idx="6">
                  <c:v>-180.27500000000001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03-4352-9EDB-6DED2FC20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67904"/>
        <c:axId val="34472480"/>
      </c:barChart>
      <c:catAx>
        <c:axId val="3446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34472480"/>
        <c:crosses val="autoZero"/>
        <c:auto val="1"/>
        <c:lblAlgn val="ctr"/>
        <c:lblOffset val="100"/>
        <c:noMultiLvlLbl val="0"/>
      </c:catAx>
      <c:valAx>
        <c:axId val="344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3446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霍尔电压</a:t>
            </a:r>
            <a:r>
              <a:rPr lang="en-US" altLang="zh-CN" sz="1400" b="0" i="0" u="none" strike="noStrike" baseline="0">
                <a:effectLst/>
              </a:rPr>
              <a:t>𝑈𝐻</a:t>
            </a:r>
            <a:r>
              <a:rPr lang="zh-CN" altLang="en-US" sz="1400" b="0" i="0" u="none" strike="noStrike" baseline="0">
                <a:effectLst/>
              </a:rPr>
              <a:t>与霍尔片工作电流</a:t>
            </a:r>
            <a:r>
              <a:rPr lang="en-US" altLang="zh-CN" sz="1400" b="0" i="0" u="none" strike="noStrike" baseline="0">
                <a:effectLst/>
              </a:rPr>
              <a:t>I</a:t>
            </a:r>
            <a:r>
              <a:rPr lang="zh-CN" altLang="en-US" sz="1400" b="0" i="0" u="none" strike="noStrike" baseline="0">
                <a:effectLst/>
              </a:rPr>
              <a:t>的关系</a:t>
            </a:r>
            <a:endParaRPr lang="zh-CN" altLang="en-US"/>
          </a:p>
        </c:rich>
      </c:tx>
      <c:layout>
        <c:manualLayout>
          <c:xMode val="edge"/>
          <c:yMode val="edge"/>
          <c:x val="0.14970855572583627"/>
          <c:y val="5.0925801510306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855205599300083E-2"/>
                  <c:y val="-0.266122047244094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M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Sheet1!$B$6:$H$6</c:f>
              <c:numCache>
                <c:formatCode>0.0</c:formatCode>
                <c:ptCount val="7"/>
                <c:pt idx="0">
                  <c:v>-45.174999999999997</c:v>
                </c:pt>
                <c:pt idx="1">
                  <c:v>-67.650000000000006</c:v>
                </c:pt>
                <c:pt idx="2">
                  <c:v>-90.3</c:v>
                </c:pt>
                <c:pt idx="3">
                  <c:v>-112.77500000000001</c:v>
                </c:pt>
                <c:pt idx="4">
                  <c:v>-135.27499999999998</c:v>
                </c:pt>
                <c:pt idx="5">
                  <c:v>-157.67500000000001</c:v>
                </c:pt>
                <c:pt idx="6">
                  <c:v>-180.27500000000001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47-4372-91F6-40AA76FE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6304"/>
        <c:axId val="111298800"/>
      </c:scatterChart>
      <c:valAx>
        <c:axId val="11129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霍尔片工作电流</a:t>
                </a:r>
                <a:r>
                  <a:rPr lang="en-US" altLang="zh-CN" sz="1000" b="0" i="0" u="none" strike="noStrike" baseline="0">
                    <a:effectLst/>
                  </a:rPr>
                  <a:t>I/mA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854746281714788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11298800"/>
        <c:crosses val="autoZero"/>
        <c:crossBetween val="midCat"/>
      </c:valAx>
      <c:valAx>
        <c:axId val="1112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霍尔电压</a:t>
                </a:r>
                <a:r>
                  <a:rPr lang="en-US" altLang="zh-CN" sz="1000" b="0" i="0" u="none" strike="noStrike" baseline="0">
                    <a:effectLst/>
                  </a:rPr>
                  <a:t>𝑈𝐻/mV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1129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磁场强度</a:t>
            </a:r>
            <a:r>
              <a:rPr lang="en-US" altLang="zh-CN"/>
              <a:t>B</a:t>
            </a:r>
            <a:r>
              <a:rPr lang="zh-CN" altLang="en-US"/>
              <a:t>与励磁电流</a:t>
            </a:r>
            <a:r>
              <a:rPr lang="en-US" altLang="zh-CN"/>
              <a:t>I_M</a:t>
            </a:r>
            <a:r>
              <a:rPr lang="zh-CN" altLang="en-US"/>
              <a:t>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70559930008749"/>
                  <c:y val="-3.57976086322543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MO"/>
                </a:p>
              </c:txPr>
            </c:trendlineLbl>
          </c:trendline>
          <c:xVal>
            <c:numRef>
              <c:f>Sheet1!$B$29:$L$29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Sheet1!$B$35:$L$35</c:f>
              <c:numCache>
                <c:formatCode>0.000_ </c:formatCode>
                <c:ptCount val="11"/>
                <c:pt idx="0">
                  <c:v>4.1441799857007764</c:v>
                </c:pt>
                <c:pt idx="1">
                  <c:v>26.342570169976245</c:v>
                </c:pt>
                <c:pt idx="2">
                  <c:v>52.180631472128049</c:v>
                </c:pt>
                <c:pt idx="3">
                  <c:v>78.162838165086825</c:v>
                </c:pt>
                <c:pt idx="4">
                  <c:v>104.2171175534491</c:v>
                </c:pt>
                <c:pt idx="5">
                  <c:v>130.19932424640788</c:v>
                </c:pt>
                <c:pt idx="6">
                  <c:v>155.92927650545448</c:v>
                </c:pt>
                <c:pt idx="7">
                  <c:v>181.94751954611499</c:v>
                </c:pt>
                <c:pt idx="8">
                  <c:v>207.60539910975803</c:v>
                </c:pt>
                <c:pt idx="9">
                  <c:v>233.08309693489244</c:v>
                </c:pt>
                <c:pt idx="10">
                  <c:v>258.20043128300927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E0-4AB4-88B4-568B0AF4B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09328"/>
        <c:axId val="188409744"/>
      </c:scatterChart>
      <c:valAx>
        <c:axId val="18840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励磁电流</a:t>
                </a:r>
                <a:r>
                  <a:rPr lang="en-US" altLang="zh-CN"/>
                  <a:t>I_M/mA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88409744"/>
        <c:crosses val="autoZero"/>
        <c:crossBetween val="midCat"/>
      </c:valAx>
      <c:valAx>
        <c:axId val="1884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磁场强度</a:t>
                </a:r>
                <a:r>
                  <a:rPr lang="en-US" altLang="zh-CN"/>
                  <a:t>B/mT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8840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磁场分布</a:t>
            </a:r>
            <a:r>
              <a:rPr lang="en-US" altLang="zh-CN" sz="1400" b="0" i="0" u="none" strike="noStrike" baseline="0">
                <a:effectLst/>
              </a:rPr>
              <a:t>𝐵~𝑥</a:t>
            </a:r>
            <a:r>
              <a:rPr lang="zh-CN" altLang="zh-CN" sz="1400" b="0" i="0" u="none" strike="noStrike" baseline="0">
                <a:effectLst/>
              </a:rPr>
              <a:t>曲线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Sheet1!$B$52:$Q$52</c:f>
              <c:numCache>
                <c:formatCode>General</c:formatCode>
                <c:ptCount val="16"/>
                <c:pt idx="0">
                  <c:v>0</c:v>
                </c:pt>
                <c:pt idx="1">
                  <c:v>2.1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12.1</c:v>
                </c:pt>
                <c:pt idx="7">
                  <c:v>21</c:v>
                </c:pt>
                <c:pt idx="8">
                  <c:v>30</c:v>
                </c:pt>
                <c:pt idx="9">
                  <c:v>39</c:v>
                </c:pt>
                <c:pt idx="10">
                  <c:v>41</c:v>
                </c:pt>
                <c:pt idx="11">
                  <c:v>43.1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50</c:v>
                </c:pt>
              </c:numCache>
            </c:numRef>
          </c:xVal>
          <c:yVal>
            <c:numRef>
              <c:f>Sheet1!$B$58:$Q$58</c:f>
              <c:numCache>
                <c:formatCode>0.000_ </c:formatCode>
                <c:ptCount val="16"/>
                <c:pt idx="0">
                  <c:v>48.359143512047858</c:v>
                </c:pt>
                <c:pt idx="1">
                  <c:v>59.785039414099614</c:v>
                </c:pt>
                <c:pt idx="2">
                  <c:v>74.984625705819866</c:v>
                </c:pt>
                <c:pt idx="3">
                  <c:v>96.124280203499751</c:v>
                </c:pt>
                <c:pt idx="4">
                  <c:v>116.04097948230559</c:v>
                </c:pt>
                <c:pt idx="5">
                  <c:v>123.06423659641082</c:v>
                </c:pt>
                <c:pt idx="6">
                  <c:v>124.63660759210602</c:v>
                </c:pt>
                <c:pt idx="7">
                  <c:v>124.84625705819869</c:v>
                </c:pt>
                <c:pt idx="8">
                  <c:v>124.84625705819869</c:v>
                </c:pt>
                <c:pt idx="9">
                  <c:v>124.84625705819869</c:v>
                </c:pt>
                <c:pt idx="10">
                  <c:v>124.63660759210602</c:v>
                </c:pt>
                <c:pt idx="11">
                  <c:v>123.37871079554982</c:v>
                </c:pt>
                <c:pt idx="12">
                  <c:v>118.97607200760328</c:v>
                </c:pt>
                <c:pt idx="13">
                  <c:v>104.85967462402863</c:v>
                </c:pt>
                <c:pt idx="14">
                  <c:v>83.545312237938177</c:v>
                </c:pt>
                <c:pt idx="15">
                  <c:v>75.508749371051607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8-4DF6-A2FE-8BE56B098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83376"/>
        <c:axId val="190983792"/>
      </c:scatterChart>
      <c:valAx>
        <c:axId val="1909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水平距离</a:t>
                </a:r>
                <a:r>
                  <a:rPr lang="en-US" altLang="zh-CN"/>
                  <a:t>x/mm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90983792"/>
        <c:crosses val="autoZero"/>
        <c:crossBetween val="midCat"/>
      </c:valAx>
      <c:valAx>
        <c:axId val="1909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磁场强度</a:t>
                </a:r>
                <a:r>
                  <a:rPr lang="en-US" altLang="zh-CN"/>
                  <a:t>B/mT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9098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电流方向电压</a:t>
            </a:r>
            <a:r>
              <a:rPr lang="en-US" altLang="zh-CN"/>
              <a:t>U</a:t>
            </a:r>
            <a:r>
              <a:rPr lang="zh-CN" altLang="en-US"/>
              <a:t>与工作电流</a:t>
            </a:r>
            <a:r>
              <a:rPr lang="en-US" altLang="zh-CN"/>
              <a:t>IH</a:t>
            </a:r>
            <a:r>
              <a:rPr lang="zh-CN" altLang="en-US"/>
              <a:t>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37926509186346"/>
                  <c:y val="3.71988918051910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MO"/>
                </a:p>
              </c:txPr>
            </c:trendlineLbl>
          </c:trendline>
          <c:xVal>
            <c:numRef>
              <c:f>Sheet1!$B$75:$F$75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Sheet1!$B$76:$F$76</c:f>
              <c:numCache>
                <c:formatCode>General</c:formatCode>
                <c:ptCount val="5"/>
                <c:pt idx="0">
                  <c:v>1.5117</c:v>
                </c:pt>
                <c:pt idx="1">
                  <c:v>3.0409999999999999</c:v>
                </c:pt>
                <c:pt idx="2">
                  <c:v>4.633</c:v>
                </c:pt>
                <c:pt idx="3">
                  <c:v>6.2949999999999999</c:v>
                </c:pt>
                <c:pt idx="4">
                  <c:v>8.0790000000000006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4-4F32-BE78-3E171CB02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64064"/>
        <c:axId val="181661152"/>
      </c:scatterChart>
      <c:valAx>
        <c:axId val="1816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工作电流</a:t>
                </a:r>
                <a:r>
                  <a:rPr lang="en-US" altLang="zh-CN"/>
                  <a:t>IH/mA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81661152"/>
        <c:crosses val="autoZero"/>
        <c:crossBetween val="midCat"/>
      </c:valAx>
      <c:valAx>
        <c:axId val="1816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电流方向电压</a:t>
                </a: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816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∆𝑅/𝑅(0) ~B</a:t>
            </a:r>
            <a:r>
              <a:rPr lang="zh-CN" altLang="en-US" sz="1400" b="0" i="0" u="none" strike="noStrike" baseline="0">
                <a:effectLst/>
              </a:rPr>
              <a:t>关系曲线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Sheet1!$B$95:$P$95</c:f>
              <c:numCache>
                <c:formatCode>0.000</c:formatCode>
                <c:ptCount val="15"/>
                <c:pt idx="0">
                  <c:v>1.8738999999999999</c:v>
                </c:pt>
                <c:pt idx="1">
                  <c:v>14.703900000000001</c:v>
                </c:pt>
                <c:pt idx="2">
                  <c:v>27.533899999999999</c:v>
                </c:pt>
                <c:pt idx="3">
                  <c:v>40.363900000000001</c:v>
                </c:pt>
                <c:pt idx="4">
                  <c:v>53.193899999999999</c:v>
                </c:pt>
                <c:pt idx="5">
                  <c:v>66.023900000000012</c:v>
                </c:pt>
                <c:pt idx="6">
                  <c:v>78.85390000000001</c:v>
                </c:pt>
                <c:pt idx="7">
                  <c:v>91.683900000000008</c:v>
                </c:pt>
                <c:pt idx="8">
                  <c:v>104.51390000000001</c:v>
                </c:pt>
                <c:pt idx="9">
                  <c:v>130.1739</c:v>
                </c:pt>
                <c:pt idx="10">
                  <c:v>155.8339</c:v>
                </c:pt>
                <c:pt idx="11">
                  <c:v>181.4939</c:v>
                </c:pt>
                <c:pt idx="12">
                  <c:v>207.15389999999999</c:v>
                </c:pt>
                <c:pt idx="13">
                  <c:v>232.81389999999999</c:v>
                </c:pt>
                <c:pt idx="14">
                  <c:v>258.47390000000001</c:v>
                </c:pt>
              </c:numCache>
            </c:numRef>
          </c:xVal>
          <c:yVal>
            <c:numRef>
              <c:f>Sheet1!$B$97:$P$97</c:f>
              <c:numCache>
                <c:formatCode>0.000</c:formatCode>
                <c:ptCount val="15"/>
                <c:pt idx="0">
                  <c:v>0</c:v>
                </c:pt>
                <c:pt idx="1">
                  <c:v>6.4768397834369384E-2</c:v>
                </c:pt>
                <c:pt idx="2">
                  <c:v>0.11489873671546036</c:v>
                </c:pt>
                <c:pt idx="3">
                  <c:v>0.18708642470423098</c:v>
                </c:pt>
                <c:pt idx="4">
                  <c:v>0.2753158211349509</c:v>
                </c:pt>
                <c:pt idx="5">
                  <c:v>0.35552436334469628</c:v>
                </c:pt>
                <c:pt idx="6">
                  <c:v>0.41167034289151783</c:v>
                </c:pt>
                <c:pt idx="7">
                  <c:v>0.44976940044114699</c:v>
                </c:pt>
                <c:pt idx="8">
                  <c:v>0.48586324443553242</c:v>
                </c:pt>
                <c:pt idx="9">
                  <c:v>0.55604571886905974</c:v>
                </c:pt>
                <c:pt idx="10">
                  <c:v>0.61820733908161229</c:v>
                </c:pt>
                <c:pt idx="11">
                  <c:v>0.67635853218367759</c:v>
                </c:pt>
                <c:pt idx="12">
                  <c:v>0.7345097252857431</c:v>
                </c:pt>
                <c:pt idx="13">
                  <c:v>0.79266091838780839</c:v>
                </c:pt>
                <c:pt idx="14">
                  <c:v>0.85482253860036117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FA-4EB3-AF30-F01AD797F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65392"/>
        <c:axId val="190664560"/>
      </c:scatterChart>
      <c:valAx>
        <c:axId val="1906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磁感应强度</a:t>
                </a:r>
                <a:r>
                  <a:rPr lang="en-US" altLang="zh-CN"/>
                  <a:t>B/mT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90664560"/>
        <c:crosses val="autoZero"/>
        <c:crossBetween val="midCat"/>
      </c:valAx>
      <c:valAx>
        <c:axId val="1906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磁电阻</a:t>
                </a:r>
                <a:r>
                  <a:rPr lang="en-US" altLang="zh-CN" sz="1000" b="0" i="0" u="none" strike="noStrike" baseline="0">
                    <a:effectLst/>
                  </a:rPr>
                  <a:t>∆𝑅/𝑅(0)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906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CF19E4-2057-4F88-A8BA-457B86D762DD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4474" cy="609600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161BCF-67DE-4069-B695-78A8E61536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7</xdr:row>
      <xdr:rowOff>168275</xdr:rowOff>
    </xdr:from>
    <xdr:to>
      <xdr:col>7</xdr:col>
      <xdr:colOff>503237</xdr:colOff>
      <xdr:row>23</xdr:row>
      <xdr:rowOff>12700</xdr:rowOff>
    </xdr:to>
    <xdr:graphicFrame macro="">
      <xdr:nvGraphicFramePr>
        <xdr:cNvPr id="64" name="图表 63">
          <a:extLst>
            <a:ext uri="{FF2B5EF4-FFF2-40B4-BE49-F238E27FC236}">
              <a16:creationId xmlns:a16="http://schemas.microsoft.com/office/drawing/2014/main" id="{06674872-3A17-44A8-B64E-5AF8426B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35</xdr:row>
      <xdr:rowOff>95250</xdr:rowOff>
    </xdr:from>
    <xdr:to>
      <xdr:col>11</xdr:col>
      <xdr:colOff>319087</xdr:colOff>
      <xdr:row>50</xdr:row>
      <xdr:rowOff>123825</xdr:rowOff>
    </xdr:to>
    <xdr:graphicFrame macro="">
      <xdr:nvGraphicFramePr>
        <xdr:cNvPr id="109" name="图表 108">
          <a:extLst>
            <a:ext uri="{FF2B5EF4-FFF2-40B4-BE49-F238E27FC236}">
              <a16:creationId xmlns:a16="http://schemas.microsoft.com/office/drawing/2014/main" id="{310F22CB-1227-4512-B4A1-C9BDC631E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538162</xdr:colOff>
      <xdr:row>58</xdr:row>
      <xdr:rowOff>66675</xdr:rowOff>
    </xdr:from>
    <xdr:to>
      <xdr:col>15</xdr:col>
      <xdr:colOff>309562</xdr:colOff>
      <xdr:row>73</xdr:row>
      <xdr:rowOff>95250</xdr:rowOff>
    </xdr:to>
    <xdr:graphicFrame macro="">
      <xdr:nvGraphicFramePr>
        <xdr:cNvPr id="110" name="图表 109">
          <a:extLst>
            <a:ext uri="{FF2B5EF4-FFF2-40B4-BE49-F238E27FC236}">
              <a16:creationId xmlns:a16="http://schemas.microsoft.com/office/drawing/2014/main" id="{60351D88-2905-4659-8143-874A9E974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71437</xdr:colOff>
      <xdr:row>76</xdr:row>
      <xdr:rowOff>0</xdr:rowOff>
    </xdr:from>
    <xdr:to>
      <xdr:col>12</xdr:col>
      <xdr:colOff>528637</xdr:colOff>
      <xdr:row>91</xdr:row>
      <xdr:rowOff>28575</xdr:rowOff>
    </xdr:to>
    <xdr:graphicFrame macro="">
      <xdr:nvGraphicFramePr>
        <xdr:cNvPr id="111" name="图表 110">
          <a:extLst>
            <a:ext uri="{FF2B5EF4-FFF2-40B4-BE49-F238E27FC236}">
              <a16:creationId xmlns:a16="http://schemas.microsoft.com/office/drawing/2014/main" id="{AA9F9B35-5FF2-40F3-88FF-FF861597B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614362</xdr:colOff>
      <xdr:row>98</xdr:row>
      <xdr:rowOff>19050</xdr:rowOff>
    </xdr:from>
    <xdr:to>
      <xdr:col>14</xdr:col>
      <xdr:colOff>385762</xdr:colOff>
      <xdr:row>113</xdr:row>
      <xdr:rowOff>47625</xdr:rowOff>
    </xdr:to>
    <xdr:graphicFrame macro="">
      <xdr:nvGraphicFramePr>
        <xdr:cNvPr id="113" name="图表 112">
          <a:extLst>
            <a:ext uri="{FF2B5EF4-FFF2-40B4-BE49-F238E27FC236}">
              <a16:creationId xmlns:a16="http://schemas.microsoft.com/office/drawing/2014/main" id="{868ADECB-BCF8-4555-8D26-8F4089BCF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7"/>
  <sheetViews>
    <sheetView tabSelected="1" topLeftCell="A85" workbookViewId="0">
      <selection activeCell="Q100" sqref="Q100"/>
    </sheetView>
  </sheetViews>
  <sheetFormatPr defaultRowHeight="14.5" x14ac:dyDescent="0.3"/>
  <cols>
    <col min="1" max="1" width="9" customWidth="1"/>
    <col min="2" max="4" width="8.8984375" bestFit="1" customWidth="1"/>
    <col min="5" max="8" width="9.09765625" bestFit="1" customWidth="1"/>
  </cols>
  <sheetData>
    <row r="1" spans="1:8" x14ac:dyDescent="0.3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3">
      <c r="B2">
        <v>-43.9</v>
      </c>
      <c r="C2">
        <v>-65.900000000000006</v>
      </c>
      <c r="D2">
        <v>-88.1</v>
      </c>
      <c r="E2">
        <v>-110.1</v>
      </c>
      <c r="F2">
        <v>-132.19999999999999</v>
      </c>
      <c r="G2">
        <v>-154.1</v>
      </c>
      <c r="H2">
        <v>-176.3</v>
      </c>
    </row>
    <row r="3" spans="1:8" x14ac:dyDescent="0.3">
      <c r="B3">
        <v>43.8</v>
      </c>
      <c r="C3">
        <v>65.599999999999994</v>
      </c>
      <c r="D3">
        <v>87.4</v>
      </c>
      <c r="E3">
        <v>109.1</v>
      </c>
      <c r="F3">
        <v>130.6</v>
      </c>
      <c r="G3">
        <v>151.9</v>
      </c>
      <c r="H3">
        <v>173.3</v>
      </c>
    </row>
    <row r="4" spans="1:8" x14ac:dyDescent="0.3">
      <c r="B4">
        <v>-46.6</v>
      </c>
      <c r="C4">
        <v>-69.7</v>
      </c>
      <c r="D4">
        <v>-93.2</v>
      </c>
      <c r="E4">
        <v>-116.5</v>
      </c>
      <c r="F4">
        <v>-140</v>
      </c>
      <c r="G4">
        <v>-163.5</v>
      </c>
      <c r="H4">
        <v>-187.4</v>
      </c>
    </row>
    <row r="5" spans="1:8" x14ac:dyDescent="0.3">
      <c r="B5">
        <v>46.4</v>
      </c>
      <c r="C5">
        <v>69.400000000000006</v>
      </c>
      <c r="D5">
        <v>92.5</v>
      </c>
      <c r="E5">
        <v>115.4</v>
      </c>
      <c r="F5">
        <v>138.30000000000001</v>
      </c>
      <c r="G5">
        <v>161.19999999999999</v>
      </c>
      <c r="H5">
        <v>184.1</v>
      </c>
    </row>
    <row r="6" spans="1:8" x14ac:dyDescent="0.3">
      <c r="A6" t="s">
        <v>0</v>
      </c>
      <c r="B6" s="2">
        <f>0.25*(B2-B3+B4-B5)</f>
        <v>-45.174999999999997</v>
      </c>
      <c r="C6" s="2">
        <f t="shared" ref="C6:H6" si="0">0.25*(C2-C3+C4-C5)</f>
        <v>-67.650000000000006</v>
      </c>
      <c r="D6" s="2">
        <f t="shared" si="0"/>
        <v>-90.3</v>
      </c>
      <c r="E6" s="2">
        <f t="shared" si="0"/>
        <v>-112.77500000000001</v>
      </c>
      <c r="F6" s="2">
        <f t="shared" si="0"/>
        <v>-135.27499999999998</v>
      </c>
      <c r="G6" s="2">
        <f t="shared" si="0"/>
        <v>-157.67500000000001</v>
      </c>
      <c r="H6" s="2">
        <f t="shared" si="0"/>
        <v>-180.27500000000001</v>
      </c>
    </row>
    <row r="29" spans="2:12" x14ac:dyDescent="0.3">
      <c r="B29">
        <v>0</v>
      </c>
      <c r="C29">
        <v>100</v>
      </c>
      <c r="D29">
        <v>200</v>
      </c>
      <c r="E29">
        <v>300</v>
      </c>
      <c r="F29">
        <v>400</v>
      </c>
      <c r="G29">
        <v>500</v>
      </c>
      <c r="H29">
        <v>600</v>
      </c>
      <c r="I29">
        <v>700</v>
      </c>
      <c r="J29">
        <v>800</v>
      </c>
      <c r="K29">
        <v>900</v>
      </c>
      <c r="L29">
        <v>1000</v>
      </c>
    </row>
    <row r="30" spans="2:12" x14ac:dyDescent="0.3">
      <c r="B30">
        <v>-2.8</v>
      </c>
      <c r="C30">
        <v>-15.8</v>
      </c>
      <c r="D30">
        <v>-33.700000000000003</v>
      </c>
      <c r="E30">
        <v>-51.6</v>
      </c>
      <c r="F30">
        <v>-69.599999999999994</v>
      </c>
      <c r="G30">
        <v>-87.7</v>
      </c>
      <c r="H30">
        <v>-105.4</v>
      </c>
      <c r="I30">
        <v>-123.5</v>
      </c>
      <c r="J30">
        <v>-141.19999999999999</v>
      </c>
      <c r="K30">
        <v>-158.80000000000001</v>
      </c>
      <c r="L30">
        <v>-176.3</v>
      </c>
    </row>
    <row r="31" spans="2:12" x14ac:dyDescent="0.3">
      <c r="B31">
        <v>2.8</v>
      </c>
      <c r="C31">
        <v>15.1</v>
      </c>
      <c r="D31">
        <v>33</v>
      </c>
      <c r="E31">
        <v>51</v>
      </c>
      <c r="F31">
        <v>68.900000000000006</v>
      </c>
      <c r="G31">
        <v>87.1</v>
      </c>
      <c r="H31">
        <v>104.9</v>
      </c>
      <c r="I31">
        <v>123</v>
      </c>
      <c r="J31">
        <v>140.69999999999999</v>
      </c>
      <c r="K31">
        <v>158.30000000000001</v>
      </c>
      <c r="L31">
        <v>175.9</v>
      </c>
    </row>
    <row r="32" spans="2:12" x14ac:dyDescent="0.3">
      <c r="B32">
        <v>-3.3</v>
      </c>
      <c r="C32">
        <v>-21.5</v>
      </c>
      <c r="D32">
        <v>-39.4</v>
      </c>
      <c r="E32">
        <v>-57.5</v>
      </c>
      <c r="F32">
        <v>-75.7</v>
      </c>
      <c r="G32">
        <v>-93.6</v>
      </c>
      <c r="H32">
        <v>-111.5</v>
      </c>
      <c r="I32">
        <v>-129.5</v>
      </c>
      <c r="J32">
        <v>-147.4</v>
      </c>
      <c r="K32">
        <v>-165.1</v>
      </c>
      <c r="L32">
        <v>-182.4</v>
      </c>
    </row>
    <row r="33" spans="1:12" x14ac:dyDescent="0.3">
      <c r="B33">
        <v>2.6</v>
      </c>
      <c r="C33">
        <v>20.7</v>
      </c>
      <c r="D33">
        <v>38.700000000000003</v>
      </c>
      <c r="E33">
        <v>56.8</v>
      </c>
      <c r="F33">
        <v>75</v>
      </c>
      <c r="G33">
        <v>92.9</v>
      </c>
      <c r="H33">
        <v>110.9</v>
      </c>
      <c r="I33">
        <v>128.9</v>
      </c>
      <c r="J33">
        <v>146.80000000000001</v>
      </c>
      <c r="K33">
        <v>164.6</v>
      </c>
      <c r="L33">
        <v>181.9</v>
      </c>
    </row>
    <row r="34" spans="1:12" x14ac:dyDescent="0.3">
      <c r="A34" t="s">
        <v>0</v>
      </c>
      <c r="B34">
        <f>0.25*(B30-B31+B32-B33)</f>
        <v>-2.8749999999999996</v>
      </c>
      <c r="C34">
        <f t="shared" ref="C34:L34" si="1">0.25*(C30-C31+C32-C33)</f>
        <v>-18.274999999999999</v>
      </c>
      <c r="D34">
        <f t="shared" si="1"/>
        <v>-36.200000000000003</v>
      </c>
      <c r="E34">
        <f t="shared" si="1"/>
        <v>-54.224999999999994</v>
      </c>
      <c r="F34">
        <f t="shared" si="1"/>
        <v>-72.3</v>
      </c>
      <c r="G34">
        <f t="shared" si="1"/>
        <v>-90.324999999999989</v>
      </c>
      <c r="H34">
        <f t="shared" si="1"/>
        <v>-108.17500000000001</v>
      </c>
      <c r="I34">
        <f t="shared" si="1"/>
        <v>-126.22499999999999</v>
      </c>
      <c r="J34">
        <f t="shared" si="1"/>
        <v>-144.02499999999998</v>
      </c>
      <c r="K34">
        <f t="shared" si="1"/>
        <v>-161.70000000000002</v>
      </c>
      <c r="L34">
        <f t="shared" si="1"/>
        <v>-179.125</v>
      </c>
    </row>
    <row r="35" spans="1:12" x14ac:dyDescent="0.3">
      <c r="A35" t="s">
        <v>1</v>
      </c>
      <c r="B35" s="1">
        <f>1000*B34/(4*(-173.436))</f>
        <v>4.1441799857007764</v>
      </c>
      <c r="C35" s="1">
        <f t="shared" ref="C35:L35" si="2">1000*C34/(4*(-173.436))</f>
        <v>26.342570169976245</v>
      </c>
      <c r="D35" s="1">
        <f t="shared" si="2"/>
        <v>52.180631472128049</v>
      </c>
      <c r="E35" s="1">
        <f t="shared" si="2"/>
        <v>78.162838165086825</v>
      </c>
      <c r="F35" s="1">
        <f t="shared" si="2"/>
        <v>104.2171175534491</v>
      </c>
      <c r="G35" s="1">
        <f t="shared" si="2"/>
        <v>130.19932424640788</v>
      </c>
      <c r="H35" s="1">
        <f t="shared" si="2"/>
        <v>155.92927650545448</v>
      </c>
      <c r="I35" s="1">
        <f t="shared" si="2"/>
        <v>181.94751954611499</v>
      </c>
      <c r="J35" s="1">
        <f t="shared" si="2"/>
        <v>207.60539910975803</v>
      </c>
      <c r="K35" s="1">
        <f t="shared" si="2"/>
        <v>233.08309693489244</v>
      </c>
      <c r="L35" s="1">
        <f t="shared" si="2"/>
        <v>258.20043128300927</v>
      </c>
    </row>
    <row r="52" spans="2:19" x14ac:dyDescent="0.3">
      <c r="B52">
        <v>0</v>
      </c>
      <c r="C52">
        <v>2.1</v>
      </c>
      <c r="D52">
        <v>4</v>
      </c>
      <c r="E52">
        <v>6</v>
      </c>
      <c r="F52">
        <v>8</v>
      </c>
      <c r="G52">
        <v>10</v>
      </c>
      <c r="H52">
        <v>12.1</v>
      </c>
      <c r="I52">
        <v>21</v>
      </c>
      <c r="J52">
        <v>30</v>
      </c>
      <c r="K52">
        <v>39</v>
      </c>
      <c r="L52">
        <v>41</v>
      </c>
      <c r="M52">
        <v>43.1</v>
      </c>
      <c r="N52">
        <v>45</v>
      </c>
      <c r="O52">
        <v>47</v>
      </c>
      <c r="P52">
        <v>49</v>
      </c>
      <c r="Q52">
        <v>50</v>
      </c>
    </row>
    <row r="53" spans="2:19" x14ac:dyDescent="0.3">
      <c r="B53">
        <v>-42.7</v>
      </c>
      <c r="C53">
        <v>-50.8</v>
      </c>
      <c r="D53">
        <v>-61.7</v>
      </c>
      <c r="E53">
        <v>-76.900000000000006</v>
      </c>
      <c r="F53">
        <v>-91.1</v>
      </c>
      <c r="G53">
        <v>-96.1</v>
      </c>
      <c r="H53">
        <v>-97.2</v>
      </c>
      <c r="I53">
        <v>-97.4</v>
      </c>
      <c r="J53">
        <v>-97.4</v>
      </c>
      <c r="K53">
        <v>-97.4</v>
      </c>
      <c r="L53">
        <v>-97.2</v>
      </c>
      <c r="M53">
        <v>-96.3</v>
      </c>
      <c r="N53">
        <v>-93.2</v>
      </c>
      <c r="O53">
        <v>-83.1</v>
      </c>
      <c r="P53">
        <v>-67.900000000000006</v>
      </c>
      <c r="Q53">
        <v>-62.1</v>
      </c>
    </row>
    <row r="54" spans="2:19" x14ac:dyDescent="0.3">
      <c r="B54">
        <v>42.2</v>
      </c>
      <c r="C54">
        <v>50.4</v>
      </c>
      <c r="D54">
        <v>61.3</v>
      </c>
      <c r="E54">
        <v>76.400000000000006</v>
      </c>
      <c r="F54">
        <v>90.7</v>
      </c>
      <c r="G54">
        <v>95.7</v>
      </c>
      <c r="H54">
        <v>96.9</v>
      </c>
      <c r="I54">
        <v>97</v>
      </c>
      <c r="J54">
        <v>97</v>
      </c>
      <c r="K54">
        <v>97</v>
      </c>
      <c r="L54">
        <v>96.9</v>
      </c>
      <c r="M54">
        <v>96</v>
      </c>
      <c r="N54">
        <v>92.8</v>
      </c>
      <c r="O54">
        <v>82.7</v>
      </c>
      <c r="P54">
        <v>67.400000000000006</v>
      </c>
      <c r="Q54">
        <v>61.7</v>
      </c>
    </row>
    <row r="55" spans="2:19" x14ac:dyDescent="0.3">
      <c r="B55">
        <v>-27</v>
      </c>
      <c r="C55">
        <v>-35.200000000000003</v>
      </c>
      <c r="D55">
        <v>-46</v>
      </c>
      <c r="E55">
        <v>-61.1</v>
      </c>
      <c r="F55">
        <v>-75.400000000000006</v>
      </c>
      <c r="G55">
        <v>-80.400000000000006</v>
      </c>
      <c r="H55">
        <v>-81.5</v>
      </c>
      <c r="I55">
        <v>-81.7</v>
      </c>
      <c r="J55">
        <v>-81.7</v>
      </c>
      <c r="K55">
        <v>-81.7</v>
      </c>
      <c r="L55">
        <v>-81.5</v>
      </c>
      <c r="M55">
        <v>-80.599999999999994</v>
      </c>
      <c r="N55">
        <v>-77.5</v>
      </c>
      <c r="O55">
        <v>-67.400000000000006</v>
      </c>
      <c r="P55">
        <v>-52.1</v>
      </c>
      <c r="Q55">
        <v>-46.4</v>
      </c>
    </row>
    <row r="56" spans="2:19" x14ac:dyDescent="0.3">
      <c r="B56">
        <v>26.5</v>
      </c>
      <c r="C56">
        <v>34.700000000000003</v>
      </c>
      <c r="D56">
        <v>45.6</v>
      </c>
      <c r="E56">
        <v>60.7</v>
      </c>
      <c r="F56">
        <v>74.900000000000006</v>
      </c>
      <c r="G56">
        <v>80</v>
      </c>
      <c r="H56">
        <v>81.099999999999994</v>
      </c>
      <c r="I56">
        <v>81.2</v>
      </c>
      <c r="J56">
        <v>81.2</v>
      </c>
      <c r="K56">
        <v>81.2</v>
      </c>
      <c r="L56">
        <v>81.099999999999994</v>
      </c>
      <c r="M56">
        <v>80.2</v>
      </c>
      <c r="N56">
        <v>77</v>
      </c>
      <c r="O56">
        <v>66.900000000000006</v>
      </c>
      <c r="P56">
        <v>51.7</v>
      </c>
      <c r="Q56">
        <v>45.9</v>
      </c>
    </row>
    <row r="57" spans="2:19" x14ac:dyDescent="0.3">
      <c r="B57">
        <f>0.25*(B53-B54+B55-B56)</f>
        <v>-34.6</v>
      </c>
      <c r="C57">
        <f t="shared" ref="C57:Q57" si="3">0.25*(C53-C54+C55-C56)</f>
        <v>-42.774999999999991</v>
      </c>
      <c r="D57">
        <f t="shared" si="3"/>
        <v>-53.65</v>
      </c>
      <c r="E57">
        <f t="shared" si="3"/>
        <v>-68.775000000000006</v>
      </c>
      <c r="F57">
        <f t="shared" si="3"/>
        <v>-83.025000000000006</v>
      </c>
      <c r="G57">
        <f t="shared" si="3"/>
        <v>-88.050000000000011</v>
      </c>
      <c r="H57">
        <f t="shared" si="3"/>
        <v>-89.175000000000011</v>
      </c>
      <c r="I57">
        <f t="shared" si="3"/>
        <v>-89.325000000000003</v>
      </c>
      <c r="J57">
        <f t="shared" si="3"/>
        <v>-89.325000000000003</v>
      </c>
      <c r="K57">
        <f t="shared" si="3"/>
        <v>-89.325000000000003</v>
      </c>
      <c r="L57">
        <f t="shared" si="3"/>
        <v>-89.175000000000011</v>
      </c>
      <c r="M57">
        <f t="shared" si="3"/>
        <v>-88.274999999999991</v>
      </c>
      <c r="N57">
        <f t="shared" si="3"/>
        <v>-85.125</v>
      </c>
      <c r="O57">
        <f t="shared" si="3"/>
        <v>-75.025000000000006</v>
      </c>
      <c r="P57">
        <f t="shared" si="3"/>
        <v>-59.775000000000006</v>
      </c>
      <c r="Q57">
        <f t="shared" si="3"/>
        <v>-54.025000000000006</v>
      </c>
    </row>
    <row r="58" spans="2:19" x14ac:dyDescent="0.3">
      <c r="B58" s="1">
        <f>1000*B57/(4*(-178.87))</f>
        <v>48.359143512047858</v>
      </c>
      <c r="C58" s="1">
        <f t="shared" ref="C58:Q58" si="4">1000*C57/(4*(-178.87))</f>
        <v>59.785039414099614</v>
      </c>
      <c r="D58" s="1">
        <f t="shared" si="4"/>
        <v>74.984625705819866</v>
      </c>
      <c r="E58" s="1">
        <f t="shared" si="4"/>
        <v>96.124280203499751</v>
      </c>
      <c r="F58" s="1">
        <f t="shared" si="4"/>
        <v>116.04097948230559</v>
      </c>
      <c r="G58" s="1">
        <f t="shared" si="4"/>
        <v>123.06423659641082</v>
      </c>
      <c r="H58" s="1">
        <f t="shared" si="4"/>
        <v>124.63660759210602</v>
      </c>
      <c r="I58" s="1">
        <f t="shared" si="4"/>
        <v>124.84625705819869</v>
      </c>
      <c r="J58" s="1">
        <f t="shared" si="4"/>
        <v>124.84625705819869</v>
      </c>
      <c r="K58" s="1">
        <f t="shared" si="4"/>
        <v>124.84625705819869</v>
      </c>
      <c r="L58" s="1">
        <f t="shared" si="4"/>
        <v>124.63660759210602</v>
      </c>
      <c r="M58" s="1">
        <f t="shared" si="4"/>
        <v>123.37871079554982</v>
      </c>
      <c r="N58" s="1">
        <f t="shared" si="4"/>
        <v>118.97607200760328</v>
      </c>
      <c r="O58" s="1">
        <f t="shared" si="4"/>
        <v>104.85967462402863</v>
      </c>
      <c r="P58" s="1">
        <f t="shared" si="4"/>
        <v>83.545312237938177</v>
      </c>
      <c r="Q58" s="1">
        <f t="shared" si="4"/>
        <v>75.508749371051607</v>
      </c>
      <c r="S58" t="s">
        <v>2</v>
      </c>
    </row>
    <row r="75" spans="2:6" x14ac:dyDescent="0.3">
      <c r="B75">
        <v>2</v>
      </c>
      <c r="C75">
        <v>4</v>
      </c>
      <c r="D75">
        <v>6</v>
      </c>
      <c r="E75">
        <v>8</v>
      </c>
      <c r="F75">
        <v>10</v>
      </c>
    </row>
    <row r="76" spans="2:6" x14ac:dyDescent="0.3">
      <c r="B76">
        <v>1.5117</v>
      </c>
      <c r="C76">
        <v>3.0409999999999999</v>
      </c>
      <c r="D76">
        <v>4.633</v>
      </c>
      <c r="E76">
        <v>6.2949999999999999</v>
      </c>
      <c r="F76">
        <v>8.0790000000000006</v>
      </c>
    </row>
    <row r="91" spans="2:18" x14ac:dyDescent="0.3">
      <c r="R91" t="s">
        <v>3</v>
      </c>
    </row>
    <row r="93" spans="2:18" x14ac:dyDescent="0.3">
      <c r="B93">
        <v>0</v>
      </c>
      <c r="C93">
        <v>50</v>
      </c>
      <c r="D93">
        <v>100</v>
      </c>
      <c r="E93">
        <v>150</v>
      </c>
      <c r="F93">
        <v>200</v>
      </c>
      <c r="G93">
        <v>250</v>
      </c>
      <c r="H93">
        <v>300</v>
      </c>
      <c r="I93">
        <v>350</v>
      </c>
      <c r="J93">
        <v>400</v>
      </c>
      <c r="K93">
        <v>500</v>
      </c>
      <c r="L93">
        <v>600</v>
      </c>
      <c r="M93">
        <v>700</v>
      </c>
      <c r="N93">
        <v>800</v>
      </c>
      <c r="O93">
        <v>900</v>
      </c>
      <c r="P93">
        <v>1000</v>
      </c>
    </row>
    <row r="94" spans="2:18" x14ac:dyDescent="0.3">
      <c r="B94" s="3">
        <v>0.52300000000000002</v>
      </c>
      <c r="C94" s="3">
        <v>0.53100000000000003</v>
      </c>
      <c r="D94" s="3">
        <v>0.55600000000000005</v>
      </c>
      <c r="E94" s="3">
        <v>0.59199999999999997</v>
      </c>
      <c r="F94" s="3">
        <v>0.63600000000000001</v>
      </c>
      <c r="G94" s="3">
        <v>0.67600000000000005</v>
      </c>
      <c r="H94" s="3">
        <v>0.70399999999999996</v>
      </c>
      <c r="I94" s="3">
        <v>0.72299999999999998</v>
      </c>
      <c r="J94" s="3">
        <v>0.74099999999999999</v>
      </c>
      <c r="K94" s="3">
        <v>0.77600000000000002</v>
      </c>
      <c r="L94" s="3">
        <v>0.80700000000000005</v>
      </c>
      <c r="M94" s="3">
        <v>0.83599999999999997</v>
      </c>
      <c r="N94" s="3">
        <v>0.86499999999999999</v>
      </c>
      <c r="O94" s="3">
        <v>0.89400000000000002</v>
      </c>
      <c r="P94" s="3">
        <v>0.92500000000000004</v>
      </c>
    </row>
    <row r="95" spans="2:18" x14ac:dyDescent="0.3">
      <c r="B95" s="3">
        <f>0.2566*B93+1.8739</f>
        <v>1.8738999999999999</v>
      </c>
      <c r="C95" s="3">
        <f t="shared" ref="C95:P95" si="5">0.2566*C93+1.8739</f>
        <v>14.703900000000001</v>
      </c>
      <c r="D95" s="3">
        <f t="shared" si="5"/>
        <v>27.533899999999999</v>
      </c>
      <c r="E95" s="3">
        <f t="shared" si="5"/>
        <v>40.363900000000001</v>
      </c>
      <c r="F95" s="3">
        <f t="shared" si="5"/>
        <v>53.193899999999999</v>
      </c>
      <c r="G95" s="3">
        <f t="shared" si="5"/>
        <v>66.023900000000012</v>
      </c>
      <c r="H95" s="3">
        <f t="shared" si="5"/>
        <v>78.85390000000001</v>
      </c>
      <c r="I95" s="3">
        <f t="shared" si="5"/>
        <v>91.683900000000008</v>
      </c>
      <c r="J95" s="3">
        <f t="shared" si="5"/>
        <v>104.51390000000001</v>
      </c>
      <c r="K95" s="3">
        <f t="shared" si="5"/>
        <v>130.1739</v>
      </c>
      <c r="L95" s="3">
        <f t="shared" si="5"/>
        <v>155.8339</v>
      </c>
      <c r="M95" s="3">
        <f t="shared" si="5"/>
        <v>181.4939</v>
      </c>
      <c r="N95" s="3">
        <f t="shared" si="5"/>
        <v>207.15389999999999</v>
      </c>
      <c r="O95" s="3">
        <f t="shared" si="5"/>
        <v>232.81389999999999</v>
      </c>
      <c r="P95" s="3">
        <f t="shared" si="5"/>
        <v>258.47390000000001</v>
      </c>
    </row>
    <row r="96" spans="2:18" x14ac:dyDescent="0.3">
      <c r="B96" s="3">
        <f>1000*B94/1.5</f>
        <v>348.66666666666669</v>
      </c>
      <c r="C96" s="3">
        <f t="shared" ref="C96:P96" si="6">1000*C94/1.5</f>
        <v>354</v>
      </c>
      <c r="D96" s="3">
        <f t="shared" si="6"/>
        <v>370.66666666666669</v>
      </c>
      <c r="E96" s="3">
        <f t="shared" si="6"/>
        <v>394.66666666666669</v>
      </c>
      <c r="F96" s="3">
        <f t="shared" si="6"/>
        <v>424</v>
      </c>
      <c r="G96" s="3">
        <f t="shared" si="6"/>
        <v>450.66666666666669</v>
      </c>
      <c r="H96" s="3">
        <f t="shared" si="6"/>
        <v>469.33333333333331</v>
      </c>
      <c r="I96" s="3">
        <f t="shared" si="6"/>
        <v>482</v>
      </c>
      <c r="J96" s="3">
        <f t="shared" si="6"/>
        <v>494</v>
      </c>
      <c r="K96" s="3">
        <f t="shared" si="6"/>
        <v>517.33333333333337</v>
      </c>
      <c r="L96" s="3">
        <f t="shared" si="6"/>
        <v>538</v>
      </c>
      <c r="M96" s="3">
        <f t="shared" si="6"/>
        <v>557.33333333333337</v>
      </c>
      <c r="N96" s="3">
        <f t="shared" si="6"/>
        <v>576.66666666666663</v>
      </c>
      <c r="O96" s="3">
        <f t="shared" si="6"/>
        <v>596</v>
      </c>
      <c r="P96" s="3">
        <f t="shared" si="6"/>
        <v>616.66666666666663</v>
      </c>
    </row>
    <row r="97" spans="2:16" x14ac:dyDescent="0.3">
      <c r="B97" s="3">
        <v>0</v>
      </c>
      <c r="C97" s="3">
        <f>C94/0.4987-1</f>
        <v>6.4768397834369384E-2</v>
      </c>
      <c r="D97" s="3">
        <f t="shared" ref="D97:P97" si="7">D94/0.4987-1</f>
        <v>0.11489873671546036</v>
      </c>
      <c r="E97" s="3">
        <f t="shared" si="7"/>
        <v>0.18708642470423098</v>
      </c>
      <c r="F97" s="3">
        <f t="shared" si="7"/>
        <v>0.2753158211349509</v>
      </c>
      <c r="G97" s="3">
        <f t="shared" si="7"/>
        <v>0.35552436334469628</v>
      </c>
      <c r="H97" s="3">
        <f t="shared" si="7"/>
        <v>0.41167034289151783</v>
      </c>
      <c r="I97" s="3">
        <f t="shared" si="7"/>
        <v>0.44976940044114699</v>
      </c>
      <c r="J97" s="3">
        <f t="shared" si="7"/>
        <v>0.48586324443553242</v>
      </c>
      <c r="K97" s="3">
        <f t="shared" si="7"/>
        <v>0.55604571886905974</v>
      </c>
      <c r="L97" s="3">
        <f t="shared" si="7"/>
        <v>0.61820733908161229</v>
      </c>
      <c r="M97" s="3">
        <f t="shared" si="7"/>
        <v>0.67635853218367759</v>
      </c>
      <c r="N97" s="3">
        <f t="shared" si="7"/>
        <v>0.7345097252857431</v>
      </c>
      <c r="O97" s="3">
        <f t="shared" si="7"/>
        <v>0.79266091838780839</v>
      </c>
      <c r="P97" s="3">
        <f t="shared" si="7"/>
        <v>0.85482253860036117</v>
      </c>
    </row>
  </sheetData>
  <phoneticPr fontId="1" type="noConversion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柳至瀚</dc:creator>
  <cp:lastModifiedBy>晨聰 吳</cp:lastModifiedBy>
  <dcterms:created xsi:type="dcterms:W3CDTF">2015-06-05T18:19:34Z</dcterms:created>
  <dcterms:modified xsi:type="dcterms:W3CDTF">2024-05-25T08:32:04Z</dcterms:modified>
</cp:coreProperties>
</file>