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ongThai\Desktop\"/>
    </mc:Choice>
  </mc:AlternateContent>
  <bookViews>
    <workbookView xWindow="0" yWindow="0" windowWidth="19560" windowHeight="8340" tabRatio="921" activeTab="3"/>
  </bookViews>
  <sheets>
    <sheet name="Wallet" sheetId="1" r:id="rId1"/>
    <sheet name="BTC-USDT" sheetId="3" r:id="rId2"/>
    <sheet name="ETH-USDT" sheetId="4" r:id="rId3"/>
    <sheet name="USDT-VND" sheetId="5" r:id="rId4"/>
    <sheet name="BRK-B" sheetId="6" r:id="rId5"/>
    <sheet name="ERC-B" sheetId="7" r:id="rId6"/>
    <sheet name="LTC-B" sheetId="8" r:id="rId7"/>
    <sheet name="GAME-B" sheetId="9" r:id="rId8"/>
    <sheet name="ETC-E" sheetId="10" r:id="rId9"/>
    <sheet name="ZEC-E" sheetId="11" r:id="rId10"/>
    <sheet name="QTUM-E" sheetId="12" r:id="rId11"/>
    <sheet name="QTUM-B" sheetId="13" r:id="rId12"/>
    <sheet name="1ST-B" sheetId="14" r:id="rId13"/>
    <sheet name="DOGE-B" sheetId="15" r:id="rId14"/>
    <sheet name="LBC-B" sheetId="16" r:id="rId15"/>
    <sheet name="ETH-B" sheetId="18" r:id="rId16"/>
    <sheet name="Temp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6" i="3"/>
  <c r="D20" i="12"/>
  <c r="D22" i="11"/>
  <c r="D23" i="10"/>
  <c r="D19" i="8"/>
  <c r="D23" i="14"/>
  <c r="D22" i="15"/>
  <c r="D26" i="16"/>
  <c r="D20" i="18"/>
  <c r="B5" i="4" l="1"/>
  <c r="B4" i="4"/>
  <c r="B5" i="3"/>
  <c r="B4" i="3"/>
  <c r="D19" i="12"/>
  <c r="D21" i="11"/>
  <c r="D22" i="10"/>
  <c r="D19" i="18"/>
  <c r="D25" i="16"/>
  <c r="D21" i="15"/>
  <c r="D22" i="14"/>
  <c r="D18" i="8"/>
  <c r="D18" i="12" l="1"/>
  <c r="D20" i="11"/>
  <c r="D21" i="10"/>
  <c r="D17" i="8"/>
  <c r="D21" i="14"/>
  <c r="D20" i="15"/>
  <c r="D24" i="16"/>
  <c r="D18" i="18"/>
  <c r="D17" i="12" l="1"/>
  <c r="D19" i="11"/>
  <c r="D20" i="10"/>
  <c r="D16" i="8"/>
  <c r="D20" i="14"/>
  <c r="D19" i="15"/>
  <c r="D23" i="16"/>
  <c r="D17" i="18"/>
  <c r="D16" i="12" l="1"/>
  <c r="D18" i="11"/>
  <c r="D19" i="10"/>
  <c r="D15" i="8"/>
  <c r="D19" i="14"/>
  <c r="D18" i="15"/>
  <c r="D22" i="16"/>
  <c r="D16" i="18"/>
  <c r="D15" i="12" l="1"/>
  <c r="D17" i="11"/>
  <c r="D18" i="10"/>
  <c r="D14" i="8"/>
  <c r="D18" i="14"/>
  <c r="D17" i="15"/>
  <c r="D21" i="16"/>
  <c r="D15" i="18"/>
  <c r="D14" i="12" l="1"/>
  <c r="D16" i="11"/>
  <c r="D17" i="10"/>
  <c r="D13" i="8"/>
  <c r="D17" i="14"/>
  <c r="D16" i="15"/>
  <c r="D20" i="16"/>
  <c r="D14" i="18"/>
  <c r="D13" i="12" l="1"/>
  <c r="D15" i="11"/>
  <c r="D16" i="10"/>
  <c r="D12" i="8"/>
  <c r="D16" i="14"/>
  <c r="D15" i="15"/>
  <c r="D19" i="16"/>
  <c r="D13" i="18"/>
  <c r="D12" i="12" l="1"/>
  <c r="D14" i="11"/>
  <c r="D15" i="10"/>
  <c r="D11" i="8"/>
  <c r="D15" i="14"/>
  <c r="D14" i="15"/>
  <c r="D18" i="16"/>
  <c r="D12" i="18"/>
  <c r="D11" i="12" l="1"/>
  <c r="D13" i="11"/>
  <c r="D14" i="10"/>
  <c r="D10" i="8"/>
  <c r="D14" i="14"/>
  <c r="D13" i="15"/>
  <c r="D17" i="16"/>
  <c r="D11" i="18"/>
  <c r="D10" i="12" l="1"/>
  <c r="D12" i="11"/>
  <c r="D13" i="10"/>
  <c r="D9" i="8"/>
  <c r="D13" i="14"/>
  <c r="D12" i="15"/>
  <c r="D16" i="16"/>
  <c r="D10" i="18"/>
  <c r="D9" i="12" l="1"/>
  <c r="D11" i="11"/>
  <c r="D12" i="10"/>
  <c r="D8" i="8"/>
  <c r="D12" i="14"/>
  <c r="D11" i="15"/>
  <c r="D15" i="16"/>
  <c r="D9" i="18"/>
  <c r="D8" i="18" l="1"/>
  <c r="D14" i="16"/>
  <c r="D10" i="15"/>
  <c r="D11" i="14"/>
  <c r="D8" i="12"/>
  <c r="D10" i="11"/>
  <c r="D11" i="10"/>
  <c r="D7" i="8"/>
  <c r="D7" i="12" l="1"/>
  <c r="D9" i="11"/>
  <c r="D10" i="10"/>
  <c r="D6" i="8"/>
  <c r="D10" i="14"/>
  <c r="D9" i="15"/>
  <c r="D13" i="16"/>
  <c r="D7" i="18"/>
  <c r="F5" i="18"/>
  <c r="F4" i="18"/>
  <c r="E4" i="18"/>
  <c r="F3" i="18"/>
  <c r="E3" i="18"/>
  <c r="D3" i="18"/>
  <c r="F2" i="18"/>
  <c r="E2" i="18"/>
  <c r="F4" i="7" l="1"/>
  <c r="F5" i="7"/>
  <c r="E5" i="7"/>
  <c r="E4" i="7"/>
  <c r="D4" i="7"/>
  <c r="D5" i="7"/>
  <c r="F3" i="7"/>
  <c r="E3" i="7"/>
  <c r="D3" i="7"/>
  <c r="F2" i="7"/>
  <c r="E2" i="7"/>
  <c r="F4" i="6"/>
  <c r="F5" i="6"/>
  <c r="E5" i="6"/>
  <c r="E4" i="6"/>
  <c r="D5" i="6"/>
  <c r="B5" i="6"/>
  <c r="F3" i="6"/>
  <c r="E3" i="6"/>
  <c r="D3" i="6"/>
  <c r="F2" i="6"/>
  <c r="E2" i="6"/>
  <c r="D5" i="8" l="1"/>
  <c r="F3" i="8"/>
  <c r="E3" i="8"/>
  <c r="D3" i="8"/>
  <c r="F2" i="8"/>
  <c r="E2" i="8"/>
  <c r="F11" i="16"/>
  <c r="E11" i="16"/>
  <c r="D11" i="16"/>
  <c r="F10" i="16"/>
  <c r="F10" i="9"/>
  <c r="F9" i="9"/>
  <c r="D9" i="9"/>
  <c r="D16" i="9"/>
  <c r="D9" i="10"/>
  <c r="F3" i="10"/>
  <c r="F2" i="10"/>
  <c r="F3" i="11"/>
  <c r="F2" i="11"/>
  <c r="D8" i="11"/>
  <c r="F3" i="12"/>
  <c r="F2" i="12"/>
  <c r="D6" i="12"/>
  <c r="D9" i="14"/>
  <c r="D8" i="15"/>
  <c r="D7" i="16"/>
  <c r="D7" i="11" l="1"/>
  <c r="D8" i="14"/>
  <c r="F3" i="14"/>
  <c r="F2" i="14"/>
  <c r="D8" i="10"/>
  <c r="D15" i="9"/>
  <c r="D7" i="15"/>
  <c r="F3" i="15"/>
  <c r="F2" i="15"/>
  <c r="F8" i="9"/>
  <c r="D8" i="9"/>
  <c r="F4" i="9"/>
  <c r="F5" i="9"/>
  <c r="F6" i="9"/>
  <c r="F7" i="9"/>
  <c r="F3" i="9"/>
  <c r="F2" i="9"/>
  <c r="F2" i="17" l="1"/>
  <c r="F3" i="17"/>
  <c r="F2" i="16"/>
  <c r="F3" i="16"/>
  <c r="B4" i="16"/>
  <c r="F4" i="16" s="1"/>
  <c r="D4" i="16"/>
  <c r="D6" i="17"/>
  <c r="D5" i="17"/>
  <c r="E3" i="17"/>
  <c r="D3" i="17"/>
  <c r="E2" i="17"/>
  <c r="D6" i="16"/>
  <c r="E3" i="16"/>
  <c r="D3" i="16"/>
  <c r="E2" i="16"/>
  <c r="D7" i="14"/>
  <c r="D6" i="15"/>
  <c r="E4" i="16" l="1"/>
  <c r="D14" i="9"/>
  <c r="E7" i="9"/>
  <c r="E6" i="9"/>
  <c r="E5" i="9"/>
  <c r="E4" i="9"/>
  <c r="D7" i="10"/>
  <c r="D6" i="10"/>
  <c r="E3" i="10"/>
  <c r="D3" i="10"/>
  <c r="E2" i="10"/>
  <c r="D6" i="11"/>
  <c r="D5" i="11"/>
  <c r="E3" i="11"/>
  <c r="D3" i="11"/>
  <c r="E2" i="11"/>
  <c r="D3" i="12"/>
  <c r="D3" i="13"/>
  <c r="D5" i="12"/>
  <c r="E3" i="12"/>
  <c r="E2" i="12"/>
  <c r="E3" i="13"/>
  <c r="D3" i="14"/>
  <c r="E2" i="13"/>
  <c r="D5" i="15"/>
  <c r="E3" i="15"/>
  <c r="D3" i="15"/>
  <c r="E2" i="15"/>
  <c r="D6" i="14"/>
  <c r="E2" i="14" l="1"/>
  <c r="D5" i="14"/>
  <c r="E3" i="14"/>
  <c r="D6" i="9" l="1"/>
  <c r="D7" i="9"/>
  <c r="D5" i="9"/>
  <c r="D4" i="9"/>
  <c r="E2" i="9"/>
  <c r="E3" i="9"/>
  <c r="D3" i="9"/>
  <c r="D13" i="9"/>
  <c r="D12" i="9"/>
  <c r="D5" i="13" l="1"/>
  <c r="F3" i="13"/>
  <c r="F2" i="13"/>
  <c r="D7" i="1" l="1"/>
  <c r="D4" i="1"/>
  <c r="D3" i="1"/>
  <c r="D2" i="1"/>
  <c r="C7" i="1"/>
  <c r="B7" i="1"/>
</calcChain>
</file>

<file path=xl/sharedStrings.xml><?xml version="1.0" encoding="utf-8"?>
<sst xmlns="http://schemas.openxmlformats.org/spreadsheetml/2006/main" count="549" uniqueCount="250">
  <si>
    <t>15/12/2017</t>
  </si>
  <si>
    <t>Day</t>
  </si>
  <si>
    <t>vnđ</t>
  </si>
  <si>
    <t>btc</t>
  </si>
  <si>
    <t>19/12/2017</t>
  </si>
  <si>
    <t>quy đổi usd</t>
  </si>
  <si>
    <t xml:space="preserve">giá usd </t>
  </si>
  <si>
    <t>17/12/2017 10:33 PM</t>
  </si>
  <si>
    <t>18/12/2017 10:42 PM</t>
  </si>
  <si>
    <t>buy</t>
  </si>
  <si>
    <t>sell</t>
  </si>
  <si>
    <t>25/12/2017</t>
  </si>
  <si>
    <t>btc-usdt 13.421 bittrex</t>
  </si>
  <si>
    <t>Type</t>
  </si>
  <si>
    <t>Units total</t>
  </si>
  <si>
    <t>Bid/Ask</t>
  </si>
  <si>
    <t>Jan07-2018-22:25</t>
  </si>
  <si>
    <t>Total ETH</t>
  </si>
  <si>
    <t>Available</t>
  </si>
  <si>
    <t>Jan08-2018-22:45</t>
  </si>
  <si>
    <t>Rate buy/sell (%)</t>
  </si>
  <si>
    <t>update info</t>
  </si>
  <si>
    <t>Jan10-2018-22:45</t>
  </si>
  <si>
    <t>Jan07-2018-22:16</t>
  </si>
  <si>
    <t>Jan08-2018-22:50</t>
  </si>
  <si>
    <t>Jan10-2018-23:00</t>
  </si>
  <si>
    <t>Jan03-2018-13:54</t>
  </si>
  <si>
    <t>Jan04-2018-9:43</t>
  </si>
  <si>
    <t>Jan10-2018-23:10</t>
  </si>
  <si>
    <t>#Unknown</t>
  </si>
  <si>
    <t>Dec16-2018-12:13</t>
  </si>
  <si>
    <t>Dec15-2018-11:49</t>
  </si>
  <si>
    <t>Jan10-2018-23:15</t>
  </si>
  <si>
    <t>Mark</t>
  </si>
  <si>
    <t>Jan11-2018-22:05</t>
  </si>
  <si>
    <t>cancel</t>
  </si>
  <si>
    <t>Jan11-2018-22:10</t>
  </si>
  <si>
    <t>Jan11-2018-22:18</t>
  </si>
  <si>
    <t>done</t>
  </si>
  <si>
    <t>Jan11-2018-22:40</t>
  </si>
  <si>
    <t>Jan11-2018-22:33</t>
  </si>
  <si>
    <t>Date open sell</t>
  </si>
  <si>
    <t>Date buy/sold</t>
  </si>
  <si>
    <t>Jan11-2018-23:05</t>
  </si>
  <si>
    <t>Jan11-2018-22:58</t>
  </si>
  <si>
    <t>01-13-18-10:05</t>
  </si>
  <si>
    <t>01-13-18-22:30</t>
  </si>
  <si>
    <t>Total BTC</t>
  </si>
  <si>
    <t>Jan11-2018-23:08</t>
  </si>
  <si>
    <t>Jan11-2018-23:01</t>
  </si>
  <si>
    <t>01-13-18-23:05</t>
  </si>
  <si>
    <t>Done</t>
  </si>
  <si>
    <t>Done. Bán hơi non. Tin target 80%. Mới chơi non tay</t>
  </si>
  <si>
    <t>Jan07-2018-22:57</t>
  </si>
  <si>
    <t>Jan08-2018-22:52</t>
  </si>
  <si>
    <t>Jan13-2018-23:40</t>
  </si>
  <si>
    <t>Jan13-2018-23:53</t>
  </si>
  <si>
    <t>Done. gần thu hồi vốn eth, còn dư 30game</t>
  </si>
  <si>
    <t>Jan11-2018-22:32</t>
  </si>
  <si>
    <t>Jan11-2018-22:31</t>
  </si>
  <si>
    <t>Jan12-2018-14:56</t>
  </si>
  <si>
    <t>Jan14-2018-00:06</t>
  </si>
  <si>
    <t>01-14-18-21:14</t>
  </si>
  <si>
    <t>01-14-18-21:17</t>
  </si>
  <si>
    <t>Jan14-2018-21:35</t>
  </si>
  <si>
    <t>Jan14-2018-21:33</t>
  </si>
  <si>
    <t>Jan14-2018-22:03</t>
  </si>
  <si>
    <t>Jan14-2018-22:02</t>
  </si>
  <si>
    <t>01-14-18-22:07</t>
  </si>
  <si>
    <t>Jan18-2018-22:25</t>
  </si>
  <si>
    <t>01-18-18-22:34</t>
  </si>
  <si>
    <t>Jan18-2018-22:41</t>
  </si>
  <si>
    <t>01-18-18-22:50</t>
  </si>
  <si>
    <t>Jan18-2018-22:53</t>
  </si>
  <si>
    <t>01-19-18-23:02</t>
  </si>
  <si>
    <t>01-19-18-23:04</t>
  </si>
  <si>
    <t>01-19-18-23:07</t>
  </si>
  <si>
    <t>01-19-18-23:19</t>
  </si>
  <si>
    <t>Jan19-2018-23:24</t>
  </si>
  <si>
    <t>Jan19-2018-23:30</t>
  </si>
  <si>
    <t>Jan19-2018-23:40</t>
  </si>
  <si>
    <t>Jan18-2018-22:06</t>
  </si>
  <si>
    <t>Jan19-2018-23:51</t>
  </si>
  <si>
    <t>profit</t>
  </si>
  <si>
    <t>Jan20-2018-00:05</t>
  </si>
  <si>
    <t>Jan20-2018-00:13</t>
  </si>
  <si>
    <t>Unknown</t>
  </si>
  <si>
    <t>Dec15-2018-23:35</t>
  </si>
  <si>
    <t>Done. Lần đầu chơi coin.</t>
  </si>
  <si>
    <t>Dec17-2018-4:53</t>
  </si>
  <si>
    <t>Dec27-2018-22:47</t>
  </si>
  <si>
    <t>Dec27-2018-22:44</t>
  </si>
  <si>
    <t>Dec27-2018-22:45</t>
  </si>
  <si>
    <t>Dec28-2018-16:04</t>
  </si>
  <si>
    <t>Mua lại để xả 1.44 đồng cũ. Rút kinh nghiệm ko nên hold ddoongd sts quá nhỏ không thể bán</t>
  </si>
  <si>
    <t>Không còn dữ liệu Bid/Ask, Day Time trên Bittrex</t>
  </si>
  <si>
    <t>Dec26-2018-22:50</t>
  </si>
  <si>
    <t>Dec27-2018-11:49</t>
  </si>
  <si>
    <t>Dec27-2018-13:29</t>
  </si>
  <si>
    <t>Dec27-2018-14:08</t>
  </si>
  <si>
    <t>Dec27-2018-13:30</t>
  </si>
  <si>
    <t>Dec27-2018-18:43</t>
  </si>
  <si>
    <t>01-21-18-22:11</t>
  </si>
  <si>
    <t>Done. Không nhớ giá mua. Đang mất nhật ký ltc. Tạm lấy giá 0.02 vì cao nhất từ 15/12/2017</t>
  </si>
  <si>
    <t>Dec19-2017-7:18</t>
  </si>
  <si>
    <t>Jan02-2018-09:09</t>
  </si>
  <si>
    <t>Không nhớ và đã mất nhật ký Bittrex. Số lượng và Bid/Ask là tự cho</t>
  </si>
  <si>
    <t>Jan03-2018-14:32</t>
  </si>
  <si>
    <t>Giá mua hơi cao, nên chốt ngay. Nhớ "lãi từ khi mua"</t>
  </si>
  <si>
    <t>Not Yet</t>
  </si>
  <si>
    <t>Jan22-2018-22:52</t>
  </si>
  <si>
    <t>01-22-18-23:07</t>
  </si>
  <si>
    <t>01-22-18-23:10</t>
  </si>
  <si>
    <t>01-22-18-23:13</t>
  </si>
  <si>
    <t>01-22-18-23:14</t>
  </si>
  <si>
    <t>01-22-18-23:15</t>
  </si>
  <si>
    <t>Jan22-2018-23:17</t>
  </si>
  <si>
    <t>01-22-18-23:18</t>
  </si>
  <si>
    <t>01-25-18-21:02</t>
  </si>
  <si>
    <t>Jan22-2018-23:16</t>
  </si>
  <si>
    <t>Jan25-2018-21:08</t>
  </si>
  <si>
    <t>Jan25-2018-21:15</t>
  </si>
  <si>
    <t>01-25-18-21:16</t>
  </si>
  <si>
    <t>01-25-18-21:19</t>
  </si>
  <si>
    <t>01-25-18-21:23</t>
  </si>
  <si>
    <t>01-25-18-21:25</t>
  </si>
  <si>
    <t>01-25-18-21:26</t>
  </si>
  <si>
    <t>01-26-18-23:06</t>
  </si>
  <si>
    <t>01-26-18-23:09</t>
  </si>
  <si>
    <t>01-26-18-23:10</t>
  </si>
  <si>
    <t>01-26-18-23:17</t>
  </si>
  <si>
    <t>01-26-18-23:18</t>
  </si>
  <si>
    <t>Jan26-2018-23:20</t>
  </si>
  <si>
    <t>Jan26-2018-23:21</t>
  </si>
  <si>
    <t>01-26-18-23:22</t>
  </si>
  <si>
    <t>01-28-18-12:57</t>
  </si>
  <si>
    <t>01-28-18-13:11</t>
  </si>
  <si>
    <t>01-28-18-13:12</t>
  </si>
  <si>
    <t>01-28-18-13:14</t>
  </si>
  <si>
    <t>01-28-18-13:15</t>
  </si>
  <si>
    <t>Jan28-2018-13:16</t>
  </si>
  <si>
    <t>Jan28-2018-13:17</t>
  </si>
  <si>
    <t>01-28-18-13:19</t>
  </si>
  <si>
    <t>01-28-18-21:10</t>
  </si>
  <si>
    <t>01-28-18-21:12</t>
  </si>
  <si>
    <t>01-28-18-21:16</t>
  </si>
  <si>
    <t>01-28-18-21:19</t>
  </si>
  <si>
    <t>01-28-18-21:21</t>
  </si>
  <si>
    <t>Jan28-2018-21:24</t>
  </si>
  <si>
    <t>Jan28-2018-21:25</t>
  </si>
  <si>
    <t>01-28-18-21:27</t>
  </si>
  <si>
    <t>01-29-18-22:20</t>
  </si>
  <si>
    <t>01-29-18-22:23</t>
  </si>
  <si>
    <t>01-29-18-22:24</t>
  </si>
  <si>
    <t>01-29-18-22:26</t>
  </si>
  <si>
    <t>01-29-18-22:28</t>
  </si>
  <si>
    <t>Jan29-2018-22:29</t>
  </si>
  <si>
    <t>Jan29-2018-22:31</t>
  </si>
  <si>
    <t>01-29-18-22:32</t>
  </si>
  <si>
    <t>01-30-18-20:38</t>
  </si>
  <si>
    <t>01-30-18-20:39</t>
  </si>
  <si>
    <t>01-30-18-20:41</t>
  </si>
  <si>
    <t>01-30-18-20:42</t>
  </si>
  <si>
    <t>01-30-18-20:43</t>
  </si>
  <si>
    <t>01-30-18-20:44</t>
  </si>
  <si>
    <t>01-30-18-20:45</t>
  </si>
  <si>
    <t>01-30-18-20:46</t>
  </si>
  <si>
    <t>01-31-18-22:18</t>
  </si>
  <si>
    <t>01-31-18-22:25</t>
  </si>
  <si>
    <t>01-31-18-22:27</t>
  </si>
  <si>
    <t>01-31-18-22:30</t>
  </si>
  <si>
    <t>01-31-18-22:34</t>
  </si>
  <si>
    <t>01-31-18-22:36</t>
  </si>
  <si>
    <t>01-31-18-22:38</t>
  </si>
  <si>
    <t>02-03-18-23:21</t>
  </si>
  <si>
    <t>02-03-18-23:24</t>
  </si>
  <si>
    <t>02-03-18-23:28</t>
  </si>
  <si>
    <t>02-03-18-23:30</t>
  </si>
  <si>
    <t>02-03-18-23:32</t>
  </si>
  <si>
    <t>02-03-18-23:33</t>
  </si>
  <si>
    <t>02-03-18-23:34</t>
  </si>
  <si>
    <t>02-03-18-23:36</t>
  </si>
  <si>
    <t>02-04-18-21:45</t>
  </si>
  <si>
    <t>02-04-18-21:48</t>
  </si>
  <si>
    <t>02-04-18-21:50</t>
  </si>
  <si>
    <t>02-04-18-21:52</t>
  </si>
  <si>
    <t>02-04-18-21:55</t>
  </si>
  <si>
    <t>02-04-18-21:56</t>
  </si>
  <si>
    <t>02-04-18-21:58</t>
  </si>
  <si>
    <t>02-04-18-21:59</t>
  </si>
  <si>
    <t>Refer Remitano</t>
  </si>
  <si>
    <t>02-06-18-21:22</t>
  </si>
  <si>
    <t>02-06-18-21:23</t>
  </si>
  <si>
    <t>02-06-18-21:24</t>
  </si>
  <si>
    <t>02-06-18-21:25</t>
  </si>
  <si>
    <t>02-06-18-21:26</t>
  </si>
  <si>
    <t>02-06-18-21:27</t>
  </si>
  <si>
    <t>02-06-18-21:29</t>
  </si>
  <si>
    <t>Wallet Bittrex</t>
  </si>
  <si>
    <t>1EV3YwiYqtFvVgYe6Rb9VAderdjWveBrjF</t>
  </si>
  <si>
    <t>0x3ba56a0cf697f532106f0bd5eaf5ae4c191d4b82</t>
  </si>
  <si>
    <t>LVxDRWr9iqcCTypRGEvy9JwHmJaiEtZhf9</t>
  </si>
  <si>
    <t>brpMSLqLkmLQiLYv8accyvHZmhamKAcp2V9</t>
  </si>
  <si>
    <t>Efp6TvnPevVopqYm66TMeQozKyW8LJ8ntH</t>
  </si>
  <si>
    <t>GST6ye8hNKEXb8LjrW1V2QxF1hf9F1Mjkf</t>
  </si>
  <si>
    <t>0x81b8baf2d9d4ac5c9ca78038e857b0363049b30a</t>
  </si>
  <si>
    <t>t1VQgHUTswYhwdqhyatPrhqHjMQY1oUjQig</t>
  </si>
  <si>
    <t>QYNPrqDysJRFQ6QWftDAMiogSSNf4PtD6V</t>
  </si>
  <si>
    <t>DQwNsXG6j1WyzCn9WE9gNBm5iiBci5KuRX</t>
  </si>
  <si>
    <t>bGY8Jd4F7gsiXtEE2uQZbxK25CYsA3TfMF</t>
  </si>
  <si>
    <t>02-06-18-21:41</t>
  </si>
  <si>
    <t>Update info</t>
  </si>
  <si>
    <t>02-07-18-22:33</t>
  </si>
  <si>
    <t>02-07-18-22:34</t>
  </si>
  <si>
    <t>02-07-18-22:35</t>
  </si>
  <si>
    <t>02-07-18-22:36</t>
  </si>
  <si>
    <t>02-07-18-22:39</t>
  </si>
  <si>
    <t>date</t>
  </si>
  <si>
    <t>est. BTC</t>
  </si>
  <si>
    <t>est. USD</t>
  </si>
  <si>
    <t>02-07-18-22:44</t>
  </si>
  <si>
    <t>02-07-18-22:46</t>
  </si>
  <si>
    <t>02-07-18-22:48</t>
  </si>
  <si>
    <t>02-07-18-22:49</t>
  </si>
  <si>
    <t>02-07-18-22:51</t>
  </si>
  <si>
    <t>02-07-18-22:52</t>
  </si>
  <si>
    <t>02-08-18-21:27</t>
  </si>
  <si>
    <t>02-08-18-21:31</t>
  </si>
  <si>
    <t>02-08-18-21:32</t>
  </si>
  <si>
    <t>02-08-18-21:34</t>
  </si>
  <si>
    <t>02-08-18-21:36</t>
  </si>
  <si>
    <t>02-08-18-21:37</t>
  </si>
  <si>
    <t>02-08-18-21:39</t>
  </si>
  <si>
    <t>02-08-18-21:40</t>
  </si>
  <si>
    <t>02-08-18-21:42</t>
  </si>
  <si>
    <t>02-08-18-21:44</t>
  </si>
  <si>
    <t>02-11-18-21:54</t>
  </si>
  <si>
    <t>02-11-18-22:00</t>
  </si>
  <si>
    <t>02-11-18-22:01</t>
  </si>
  <si>
    <t>02-11-18-22:04</t>
  </si>
  <si>
    <t>02-11-18-22:09</t>
  </si>
  <si>
    <t>02-11-18-22:12</t>
  </si>
  <si>
    <t>02-11-18-22:15</t>
  </si>
  <si>
    <t>02-11-18-22:16</t>
  </si>
  <si>
    <t>02-11-18-22:21</t>
  </si>
  <si>
    <t>02-011-18-22:22</t>
  </si>
  <si>
    <t>02-08-18-21:30</t>
  </si>
  <si>
    <t>02-11-18-22:24</t>
  </si>
  <si>
    <t>Giá Mua (Bán Ngay)</t>
  </si>
  <si>
    <t>Giá Bán (Mua Ngay)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</si>
</sst>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1010409]d/m/yyyy\ h:mm\ AM/PM;@"/>
    <numFmt numFmtId="165" formatCode="0.00000000"/>
    <numFmt numFmtId="166" formatCode="[$VND]\ #,##0.000"/>
    <numFmt numFmtId="167" formatCode="&quot;$&quot;#,##0.00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7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1" fillId="0" borderId="0" xfId="0" applyFont="1" applyFill="1"/>
    <xf numFmtId="165" fontId="0" fillId="0" borderId="0" xfId="0" applyNumberFormat="1" applyFill="1"/>
    <xf numFmtId="165" fontId="1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2" fillId="0" borderId="0" xfId="0" applyFont="1" applyAlignment="1">
      <alignment vertical="center" wrapText="1"/>
    </xf>
    <xf numFmtId="165" fontId="0" fillId="0" borderId="0" xfId="0" applyNumberFormat="1"/>
    <xf numFmtId="168" fontId="0" fillId="0" borderId="0" xfId="0" applyNumberFormat="1"/>
    <xf numFmtId="0" fontId="3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B1" workbookViewId="0">
      <selection activeCell="M8" sqref="M8"/>
    </sheetView>
  </sheetViews>
  <sheetFormatPr defaultRowHeight="15" x14ac:dyDescent="0.25"/>
  <cols>
    <col min="1" max="1" width="19.140625" style="2" bestFit="1" customWidth="1"/>
    <col min="2" max="2" width="19" style="5" bestFit="1" customWidth="1"/>
    <col min="3" max="3" width="18.85546875" style="3" bestFit="1" customWidth="1"/>
    <col min="4" max="4" width="10.5703125" style="7" bestFit="1" customWidth="1"/>
    <col min="5" max="5" width="19.85546875" style="5" bestFit="1" customWidth="1"/>
    <col min="6" max="6" width="9.140625" style="1"/>
    <col min="7" max="7" width="19.140625" style="2" bestFit="1" customWidth="1"/>
    <col min="8" max="8" width="10.85546875" style="1" bestFit="1" customWidth="1"/>
    <col min="9" max="9" width="13.85546875" style="1" bestFit="1" customWidth="1"/>
    <col min="10" max="10" width="12.42578125" style="3" bestFit="1" customWidth="1"/>
    <col min="11" max="11" width="8.85546875" style="3" bestFit="1" customWidth="1"/>
    <col min="12" max="12" width="12.5703125" style="3" bestFit="1" customWidth="1"/>
    <col min="13" max="13" width="12" style="3" bestFit="1" customWidth="1"/>
    <col min="14" max="14" width="11.85546875" style="3" bestFit="1" customWidth="1"/>
    <col min="15" max="15" width="13.85546875" style="3" bestFit="1" customWidth="1"/>
    <col min="16" max="16384" width="9.140625" style="1"/>
  </cols>
  <sheetData>
    <row r="1" spans="1:15" x14ac:dyDescent="0.25">
      <c r="A1" s="2" t="s">
        <v>1</v>
      </c>
      <c r="B1" s="5" t="s">
        <v>2</v>
      </c>
      <c r="C1" s="3" t="s">
        <v>3</v>
      </c>
      <c r="D1" s="7" t="s">
        <v>5</v>
      </c>
      <c r="E1" s="5" t="s">
        <v>6</v>
      </c>
      <c r="H1" s="1" t="s">
        <v>211</v>
      </c>
      <c r="I1" s="1" t="s">
        <v>217</v>
      </c>
      <c r="J1" s="3" t="s">
        <v>218</v>
      </c>
      <c r="K1" s="3" t="s">
        <v>219</v>
      </c>
    </row>
    <row r="2" spans="1:15" ht="15.75" x14ac:dyDescent="0.25">
      <c r="A2" s="2" t="s">
        <v>0</v>
      </c>
      <c r="B2" s="5">
        <v>3000000</v>
      </c>
      <c r="C2" s="4">
        <v>6.8919999999999997E-3</v>
      </c>
      <c r="D2" s="7">
        <f>B2/E2</f>
        <v>131.89712024620795</v>
      </c>
      <c r="E2" s="6">
        <v>22745</v>
      </c>
      <c r="I2" s="23" t="s">
        <v>225</v>
      </c>
      <c r="J2" s="25">
        <v>6.2049470000000002E-2</v>
      </c>
      <c r="K2" s="25">
        <v>504.19</v>
      </c>
      <c r="L2" s="18"/>
      <c r="M2" s="19"/>
      <c r="N2" s="18"/>
      <c r="O2"/>
    </row>
    <row r="3" spans="1:15" ht="15.75" x14ac:dyDescent="0.25">
      <c r="A3" s="2" t="s">
        <v>7</v>
      </c>
      <c r="B3" s="5">
        <v>2000000</v>
      </c>
      <c r="C3" s="4">
        <v>4.1111100000000003E-3</v>
      </c>
      <c r="D3" s="7">
        <f>B3/E3</f>
        <v>90.317919075144502</v>
      </c>
      <c r="E3" s="5">
        <v>22144</v>
      </c>
      <c r="I3" s="23" t="s">
        <v>226</v>
      </c>
      <c r="J3" s="25">
        <v>6.2616000000000005E-2</v>
      </c>
      <c r="K3" s="25">
        <v>525.67999999999995</v>
      </c>
      <c r="L3" s="19"/>
      <c r="M3" s="19"/>
      <c r="N3" s="19"/>
      <c r="O3" s="4"/>
    </row>
    <row r="4" spans="1:15" ht="15.75" x14ac:dyDescent="0.25">
      <c r="A4" s="2" t="s">
        <v>8</v>
      </c>
      <c r="B4" s="26">
        <v>10000000</v>
      </c>
      <c r="C4" s="4">
        <v>1.1887389999999999E-2</v>
      </c>
      <c r="D4" s="27">
        <f>B4/E4</f>
        <v>445.65265831810689</v>
      </c>
      <c r="E4" s="5">
        <v>22439</v>
      </c>
      <c r="I4" s="23" t="s">
        <v>236</v>
      </c>
      <c r="J4" s="25">
        <v>7.1206450000000004E-2</v>
      </c>
      <c r="K4" s="25">
        <v>595.4</v>
      </c>
      <c r="L4" s="19"/>
      <c r="M4" s="19"/>
      <c r="N4" s="19"/>
    </row>
    <row r="5" spans="1:15" x14ac:dyDescent="0.25">
      <c r="A5" s="2" t="s">
        <v>4</v>
      </c>
      <c r="B5" s="26"/>
      <c r="C5" s="4">
        <v>9.4009899999999997E-3</v>
      </c>
      <c r="D5" s="27"/>
      <c r="I5" s="19"/>
      <c r="J5" s="20"/>
      <c r="K5" s="19"/>
      <c r="L5" s="19"/>
      <c r="M5" s="19"/>
      <c r="N5" s="19"/>
    </row>
    <row r="6" spans="1:15" x14ac:dyDescent="0.25">
      <c r="A6" s="2" t="s">
        <v>11</v>
      </c>
      <c r="B6" s="8">
        <v>2000000</v>
      </c>
      <c r="C6" s="4">
        <v>5.2406900000000001E-3</v>
      </c>
      <c r="D6" s="9"/>
      <c r="E6" s="5" t="s">
        <v>12</v>
      </c>
      <c r="I6" s="19"/>
      <c r="J6" s="21"/>
      <c r="K6" s="19"/>
      <c r="L6" s="19"/>
      <c r="M6" s="19"/>
      <c r="N6" s="19"/>
    </row>
    <row r="7" spans="1:15" x14ac:dyDescent="0.25">
      <c r="B7" s="12">
        <f>SUM(B2:B5)</f>
        <v>15000000</v>
      </c>
      <c r="C7" s="11">
        <f>SUM(C2:C5)</f>
        <v>3.2291489999999999E-2</v>
      </c>
      <c r="D7" s="10">
        <f>SUM(D2:D5)</f>
        <v>667.86769763945927</v>
      </c>
      <c r="I7" s="17"/>
      <c r="J7" s="19"/>
      <c r="K7" s="19"/>
      <c r="L7" s="19"/>
      <c r="M7" s="19"/>
      <c r="N7" s="19"/>
    </row>
    <row r="8" spans="1:15" x14ac:dyDescent="0.25">
      <c r="I8" s="17"/>
      <c r="J8" s="19"/>
      <c r="K8" s="19"/>
      <c r="L8" s="19"/>
      <c r="M8" s="19"/>
      <c r="N8" s="19"/>
    </row>
    <row r="9" spans="1:15" x14ac:dyDescent="0.25">
      <c r="I9" s="17"/>
      <c r="J9" s="19"/>
      <c r="K9" s="19"/>
      <c r="L9" s="19"/>
      <c r="M9" s="19"/>
      <c r="N9" s="19"/>
    </row>
    <row r="10" spans="1:15" x14ac:dyDescent="0.25">
      <c r="I10" s="17"/>
      <c r="J10" s="19"/>
      <c r="K10" s="19"/>
      <c r="L10" s="19"/>
      <c r="M10" s="19"/>
      <c r="N10" s="19"/>
    </row>
    <row r="11" spans="1:15" x14ac:dyDescent="0.25">
      <c r="I11" s="17"/>
      <c r="J11" s="19"/>
      <c r="K11" s="19"/>
      <c r="L11" s="19"/>
      <c r="M11" s="19"/>
      <c r="N11" s="19"/>
    </row>
    <row r="12" spans="1:15" x14ac:dyDescent="0.25">
      <c r="I12" s="17"/>
      <c r="J12" s="19"/>
      <c r="K12" s="19"/>
      <c r="L12" s="19"/>
      <c r="M12" s="19"/>
      <c r="N12" s="19"/>
    </row>
  </sheetData>
  <mergeCells count="2">
    <mergeCell ref="B4:B5"/>
    <mergeCell ref="D4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2"/>
  <sheetViews>
    <sheetView topLeftCell="A16" workbookViewId="0">
      <selection activeCell="H27" sqref="H27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9" width="16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0.29283641999999999</v>
      </c>
      <c r="C2">
        <v>0.68127404999999996</v>
      </c>
      <c r="D2" s="13"/>
      <c r="E2" s="4">
        <f>$B$2</f>
        <v>0.29283641999999999</v>
      </c>
      <c r="F2" s="4">
        <f>(B2*C2)+(0.25/100)*(B2*C2)</f>
        <v>0.20000060847550322</v>
      </c>
      <c r="H2" s="4" t="s">
        <v>23</v>
      </c>
      <c r="I2" s="4" t="s">
        <v>38</v>
      </c>
    </row>
    <row r="3" spans="1:10" x14ac:dyDescent="0.25">
      <c r="A3" s="4" t="s">
        <v>10</v>
      </c>
      <c r="B3">
        <v>0.29283641999999999</v>
      </c>
      <c r="C3">
        <v>1.2262</v>
      </c>
      <c r="D3" s="13">
        <f>(C3-$C$2)/$C$2*100</f>
        <v>79.986306538462756</v>
      </c>
      <c r="E3" s="4">
        <f>$B$2-B3</f>
        <v>0</v>
      </c>
      <c r="F3" s="4">
        <f>(B3*C3)-(0.25/100)*(B3*C3)</f>
        <v>0.35817832815848999</v>
      </c>
      <c r="G3" s="4" t="s">
        <v>24</v>
      </c>
    </row>
    <row r="4" spans="1:10" x14ac:dyDescent="0.25">
      <c r="B4"/>
      <c r="C4"/>
      <c r="J4" s="4" t="s">
        <v>206</v>
      </c>
    </row>
    <row r="5" spans="1:10" x14ac:dyDescent="0.25">
      <c r="A5" s="4" t="s">
        <v>21</v>
      </c>
      <c r="C5">
        <v>0.49330874000000002</v>
      </c>
      <c r="D5" s="4">
        <f t="shared" ref="D5:D22" si="0">(C5-$C$2)/$C$2*100</f>
        <v>-27.590264152876504</v>
      </c>
      <c r="I5" s="4" t="s">
        <v>25</v>
      </c>
    </row>
    <row r="6" spans="1:10" x14ac:dyDescent="0.25">
      <c r="A6" s="4" t="s">
        <v>21</v>
      </c>
      <c r="C6">
        <v>0.51119999999999999</v>
      </c>
      <c r="D6" s="4">
        <f t="shared" si="0"/>
        <v>-24.964116863103765</v>
      </c>
      <c r="I6" s="4" t="s">
        <v>55</v>
      </c>
    </row>
    <row r="7" spans="1:10" x14ac:dyDescent="0.25">
      <c r="A7" s="4" t="s">
        <v>21</v>
      </c>
      <c r="C7" s="4">
        <v>0.49614228999999999</v>
      </c>
      <c r="D7" s="4">
        <f t="shared" si="0"/>
        <v>-27.174344891017054</v>
      </c>
      <c r="I7" s="4" t="s">
        <v>73</v>
      </c>
    </row>
    <row r="8" spans="1:10" x14ac:dyDescent="0.25">
      <c r="A8" s="4" t="s">
        <v>21</v>
      </c>
      <c r="C8" s="4">
        <v>0.49499929999999998</v>
      </c>
      <c r="D8" s="4">
        <f t="shared" si="0"/>
        <v>-27.342117316812519</v>
      </c>
      <c r="I8" s="4" t="s">
        <v>78</v>
      </c>
    </row>
    <row r="9" spans="1:10" x14ac:dyDescent="0.25">
      <c r="A9" s="4" t="s">
        <v>21</v>
      </c>
      <c r="C9" s="4">
        <v>0.45589486000000001</v>
      </c>
      <c r="D9" s="4">
        <f t="shared" si="0"/>
        <v>-33.082015966995947</v>
      </c>
      <c r="I9" s="4" t="s">
        <v>116</v>
      </c>
    </row>
    <row r="10" spans="1:10" x14ac:dyDescent="0.25">
      <c r="A10" s="4" t="s">
        <v>21</v>
      </c>
      <c r="C10" s="4">
        <v>0.44191218999999998</v>
      </c>
      <c r="D10" s="4">
        <f t="shared" si="0"/>
        <v>-35.134445528932154</v>
      </c>
      <c r="I10" s="4" t="s">
        <v>121</v>
      </c>
    </row>
    <row r="11" spans="1:10" x14ac:dyDescent="0.25">
      <c r="A11" s="4" t="s">
        <v>21</v>
      </c>
      <c r="C11" s="4">
        <v>0.43140851000000002</v>
      </c>
      <c r="D11" s="4">
        <f t="shared" si="0"/>
        <v>-36.676215687358116</v>
      </c>
      <c r="I11" s="4" t="s">
        <v>133</v>
      </c>
    </row>
    <row r="12" spans="1:10" x14ac:dyDescent="0.25">
      <c r="A12" s="4" t="s">
        <v>21</v>
      </c>
      <c r="C12" s="4">
        <v>0.40570131999999998</v>
      </c>
      <c r="D12" s="4">
        <f t="shared" si="0"/>
        <v>-40.449614953042754</v>
      </c>
      <c r="I12" s="4" t="s">
        <v>141</v>
      </c>
    </row>
    <row r="13" spans="1:10" x14ac:dyDescent="0.25">
      <c r="A13" s="4" t="s">
        <v>21</v>
      </c>
      <c r="C13" s="4">
        <v>0.38</v>
      </c>
      <c r="D13" s="4">
        <f t="shared" si="0"/>
        <v>-44.22215259776884</v>
      </c>
      <c r="I13" s="4" t="s">
        <v>149</v>
      </c>
    </row>
    <row r="14" spans="1:10" x14ac:dyDescent="0.25">
      <c r="A14" s="4" t="s">
        <v>21</v>
      </c>
      <c r="C14" s="4">
        <v>0.37656600000000001</v>
      </c>
      <c r="D14" s="4">
        <f t="shared" si="0"/>
        <v>-44.726208197714264</v>
      </c>
      <c r="I14" s="4" t="s">
        <v>157</v>
      </c>
    </row>
    <row r="15" spans="1:10" x14ac:dyDescent="0.25">
      <c r="A15" s="23" t="s">
        <v>21</v>
      </c>
      <c r="C15" s="4">
        <v>0.3700792</v>
      </c>
      <c r="D15" s="23">
        <f t="shared" si="0"/>
        <v>-45.678365409632143</v>
      </c>
      <c r="I15" s="4" t="s">
        <v>165</v>
      </c>
    </row>
    <row r="16" spans="1:10" x14ac:dyDescent="0.25">
      <c r="A16" s="23" t="s">
        <v>21</v>
      </c>
      <c r="C16" s="4">
        <v>0.35001020999999999</v>
      </c>
      <c r="D16" s="23">
        <f t="shared" si="0"/>
        <v>-48.624168203676625</v>
      </c>
      <c r="I16" s="23" t="s">
        <v>172</v>
      </c>
    </row>
    <row r="17" spans="1:9" x14ac:dyDescent="0.25">
      <c r="A17" s="23" t="s">
        <v>21</v>
      </c>
      <c r="C17" s="4">
        <v>0.39956301999999999</v>
      </c>
      <c r="D17" s="23">
        <f t="shared" si="0"/>
        <v>-41.350618007540433</v>
      </c>
      <c r="I17" s="23" t="s">
        <v>180</v>
      </c>
    </row>
    <row r="18" spans="1:9" x14ac:dyDescent="0.25">
      <c r="C18" s="4">
        <v>0.40866584</v>
      </c>
      <c r="D18" s="23">
        <f t="shared" si="0"/>
        <v>-40.014471415724692</v>
      </c>
      <c r="I18" s="23" t="s">
        <v>188</v>
      </c>
    </row>
    <row r="19" spans="1:9" x14ac:dyDescent="0.25">
      <c r="C19" s="4">
        <v>0.46511999999999998</v>
      </c>
      <c r="D19" s="23">
        <f t="shared" si="0"/>
        <v>-31.727914779669064</v>
      </c>
      <c r="I19" s="23" t="s">
        <v>196</v>
      </c>
    </row>
    <row r="20" spans="1:9" x14ac:dyDescent="0.25">
      <c r="C20" s="4">
        <v>0.46407477000000003</v>
      </c>
      <c r="D20" s="23">
        <f t="shared" si="0"/>
        <v>-31.881337620301249</v>
      </c>
      <c r="I20" s="23" t="s">
        <v>221</v>
      </c>
    </row>
    <row r="21" spans="1:9" x14ac:dyDescent="0.25">
      <c r="C21" s="4">
        <v>0.47673850000000001</v>
      </c>
      <c r="D21" s="23">
        <f t="shared" si="0"/>
        <v>-30.022507095345841</v>
      </c>
      <c r="I21" s="23" t="s">
        <v>234</v>
      </c>
    </row>
    <row r="22" spans="1:9" x14ac:dyDescent="0.25">
      <c r="C22" s="4">
        <v>0.55000000000000004</v>
      </c>
      <c r="D22" s="23">
        <f t="shared" si="0"/>
        <v>-19.268905075718052</v>
      </c>
      <c r="I22" s="23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0"/>
  <sheetViews>
    <sheetView topLeftCell="A13" workbookViewId="0">
      <selection activeCell="H23" sqref="H23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2.570312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1.7309064700000001</v>
      </c>
      <c r="C2" s="13">
        <v>5.7629489999999998E-2</v>
      </c>
      <c r="D2" s="13"/>
      <c r="E2" s="4">
        <f>$B$2</f>
        <v>1.7309064700000001</v>
      </c>
      <c r="F2" s="4">
        <f>(B2*C2)+(0.25/100)*(B2*C2)</f>
        <v>0.1000006352465598</v>
      </c>
      <c r="H2" s="4" t="s">
        <v>53</v>
      </c>
      <c r="I2" s="4" t="s">
        <v>38</v>
      </c>
    </row>
    <row r="3" spans="1:10" x14ac:dyDescent="0.25">
      <c r="A3" s="4" t="s">
        <v>10</v>
      </c>
      <c r="B3">
        <v>1.7309064700000001</v>
      </c>
      <c r="C3" s="13">
        <v>9.2200000000000004E-2</v>
      </c>
      <c r="D3" s="13">
        <f>(C3-$C$2)/$C$2*100</f>
        <v>59.987534160028154</v>
      </c>
      <c r="E3" s="4">
        <f>$B$2-B3</f>
        <v>0</v>
      </c>
      <c r="F3" s="4">
        <f>(B3*C3)-(0.25/100)*(B3*C3)</f>
        <v>0.15919060259266501</v>
      </c>
      <c r="G3" s="4" t="s">
        <v>54</v>
      </c>
    </row>
    <row r="4" spans="1:10" x14ac:dyDescent="0.25">
      <c r="B4"/>
      <c r="C4"/>
      <c r="J4" s="4" t="s">
        <v>207</v>
      </c>
    </row>
    <row r="5" spans="1:10" x14ac:dyDescent="0.25">
      <c r="A5" s="4" t="s">
        <v>21</v>
      </c>
      <c r="C5">
        <v>3.938726E-2</v>
      </c>
      <c r="D5" s="4">
        <f t="shared" ref="D5:D10" si="0">(C5-$C$2)/$C$2*100</f>
        <v>-31.654331836009654</v>
      </c>
      <c r="I5" s="4" t="s">
        <v>45</v>
      </c>
    </row>
    <row r="6" spans="1:10" x14ac:dyDescent="0.25">
      <c r="A6" s="4" t="s">
        <v>21</v>
      </c>
      <c r="C6">
        <v>3.6704720000000003E-2</v>
      </c>
      <c r="D6" s="4">
        <f t="shared" si="0"/>
        <v>-36.309136173164113</v>
      </c>
      <c r="I6" s="4" t="s">
        <v>77</v>
      </c>
    </row>
    <row r="7" spans="1:10" x14ac:dyDescent="0.25">
      <c r="A7" s="4" t="s">
        <v>21</v>
      </c>
      <c r="C7">
        <v>3.8400049999999998E-2</v>
      </c>
      <c r="D7" s="4">
        <f t="shared" si="0"/>
        <v>-33.367361050739824</v>
      </c>
      <c r="I7" s="4" t="s">
        <v>117</v>
      </c>
    </row>
    <row r="8" spans="1:10" x14ac:dyDescent="0.25">
      <c r="A8" s="4" t="s">
        <v>21</v>
      </c>
      <c r="C8" s="4">
        <v>3.8427299999999998E-2</v>
      </c>
      <c r="D8" s="4">
        <f t="shared" si="0"/>
        <v>-33.320076231804244</v>
      </c>
      <c r="I8" s="4" t="s">
        <v>122</v>
      </c>
    </row>
    <row r="9" spans="1:10" x14ac:dyDescent="0.25">
      <c r="A9" s="4" t="s">
        <v>21</v>
      </c>
      <c r="C9" s="4">
        <v>3.8299960000000001E-2</v>
      </c>
      <c r="D9" s="4">
        <f t="shared" si="0"/>
        <v>-33.541039492107252</v>
      </c>
      <c r="I9" s="4" t="s">
        <v>134</v>
      </c>
    </row>
    <row r="10" spans="1:10" x14ac:dyDescent="0.25">
      <c r="A10" s="4" t="s">
        <v>21</v>
      </c>
      <c r="C10" s="4">
        <v>3.5173219999999998E-2</v>
      </c>
      <c r="D10" s="4">
        <f t="shared" si="0"/>
        <v>-38.966629758479563</v>
      </c>
      <c r="I10" s="4" t="s">
        <v>142</v>
      </c>
    </row>
    <row r="11" spans="1:10" x14ac:dyDescent="0.25">
      <c r="A11" s="4" t="s">
        <v>21</v>
      </c>
      <c r="C11" s="4">
        <v>3.39E-2</v>
      </c>
      <c r="D11" s="4">
        <f t="shared" ref="D11:D20" si="1">(C11-$C$2)/$C$2*100</f>
        <v>-41.175950021421329</v>
      </c>
      <c r="I11" s="4" t="s">
        <v>150</v>
      </c>
    </row>
    <row r="12" spans="1:10" x14ac:dyDescent="0.25">
      <c r="A12" s="23" t="s">
        <v>21</v>
      </c>
      <c r="C12" s="4">
        <v>3.5001640000000001E-2</v>
      </c>
      <c r="D12" s="23">
        <f t="shared" si="1"/>
        <v>-39.264359271615973</v>
      </c>
      <c r="I12" s="23" t="s">
        <v>158</v>
      </c>
    </row>
    <row r="13" spans="1:10" x14ac:dyDescent="0.25">
      <c r="A13" s="23" t="s">
        <v>21</v>
      </c>
      <c r="C13" s="4">
        <v>3.4349999999999999E-2</v>
      </c>
      <c r="D13" s="23">
        <f t="shared" si="1"/>
        <v>-40.395099800466745</v>
      </c>
      <c r="I13" s="4" t="s">
        <v>166</v>
      </c>
    </row>
    <row r="14" spans="1:10" x14ac:dyDescent="0.25">
      <c r="A14" s="23" t="s">
        <v>21</v>
      </c>
      <c r="C14" s="4">
        <v>3.4006290000000002E-2</v>
      </c>
      <c r="D14" s="23">
        <f t="shared" si="1"/>
        <v>-40.991513199231846</v>
      </c>
      <c r="I14" s="23" t="s">
        <v>173</v>
      </c>
    </row>
    <row r="15" spans="1:10" x14ac:dyDescent="0.25">
      <c r="A15" s="23" t="s">
        <v>21</v>
      </c>
      <c r="C15" s="4">
        <v>3.1500510000000002E-2</v>
      </c>
      <c r="D15" s="23">
        <f t="shared" si="1"/>
        <v>-45.33959956959535</v>
      </c>
      <c r="I15" s="23" t="s">
        <v>181</v>
      </c>
    </row>
    <row r="16" spans="1:10" x14ac:dyDescent="0.25">
      <c r="C16" s="4">
        <v>3.1588640000000001E-2</v>
      </c>
      <c r="D16" s="23">
        <f t="shared" si="1"/>
        <v>-45.186674391878185</v>
      </c>
      <c r="I16" s="23" t="s">
        <v>189</v>
      </c>
    </row>
    <row r="17" spans="3:9" x14ac:dyDescent="0.25">
      <c r="C17" s="4">
        <v>2.8258499999999999E-2</v>
      </c>
      <c r="D17" s="23">
        <f t="shared" si="1"/>
        <v>-50.965208958121963</v>
      </c>
      <c r="I17" s="23" t="s">
        <v>197</v>
      </c>
    </row>
    <row r="18" spans="3:9" x14ac:dyDescent="0.25">
      <c r="C18" s="4">
        <v>2.9012989999999999E-2</v>
      </c>
      <c r="D18" s="23">
        <f t="shared" si="1"/>
        <v>-49.65600077321524</v>
      </c>
      <c r="I18" s="23" t="s">
        <v>222</v>
      </c>
    </row>
    <row r="19" spans="3:9" x14ac:dyDescent="0.25">
      <c r="C19" s="4">
        <v>2.9326000000000001E-2</v>
      </c>
      <c r="D19" s="23">
        <f t="shared" si="1"/>
        <v>-49.112858711746362</v>
      </c>
      <c r="I19" s="23" t="s">
        <v>235</v>
      </c>
    </row>
    <row r="20" spans="3:9" x14ac:dyDescent="0.25">
      <c r="C20" s="4">
        <v>3.3363999999999998E-2</v>
      </c>
      <c r="D20" s="23">
        <f t="shared" si="1"/>
        <v>-42.106029395713897</v>
      </c>
      <c r="I20" s="23" t="s">
        <v>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J6"/>
  <sheetViews>
    <sheetView workbookViewId="0">
      <selection activeCell="H10" sqref="H10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8" width="17.28515625" style="4" customWidth="1"/>
    <col min="9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1.2684077499999999</v>
      </c>
      <c r="C2">
        <v>1.3550000000000001E-3</v>
      </c>
      <c r="D2"/>
      <c r="E2" s="4">
        <f>$B$2</f>
        <v>1.2684077499999999</v>
      </c>
      <c r="F2" s="4">
        <f>B2*C2</f>
        <v>1.71869250125E-3</v>
      </c>
      <c r="G2" s="4" t="s">
        <v>31</v>
      </c>
      <c r="I2" s="4" t="s">
        <v>51</v>
      </c>
    </row>
    <row r="3" spans="1:10" x14ac:dyDescent="0.25">
      <c r="A3" s="4" t="s">
        <v>10</v>
      </c>
      <c r="B3">
        <v>1.2684077499999999</v>
      </c>
      <c r="C3">
        <v>1.60593E-3</v>
      </c>
      <c r="D3" s="4">
        <f>(C3-$C$2)/$C$2*100</f>
        <v>18.518819188191873</v>
      </c>
      <c r="E3" s="4">
        <f>$B$2-B3</f>
        <v>0</v>
      </c>
      <c r="F3" s="4">
        <f>B3*C3</f>
        <v>2.0369740579574999E-3</v>
      </c>
      <c r="G3" s="4" t="s">
        <v>29</v>
      </c>
      <c r="H3" s="4" t="s">
        <v>30</v>
      </c>
      <c r="I3" s="4" t="s">
        <v>52</v>
      </c>
    </row>
    <row r="4" spans="1:10" x14ac:dyDescent="0.25">
      <c r="B4"/>
      <c r="C4"/>
    </row>
    <row r="5" spans="1:10" x14ac:dyDescent="0.25">
      <c r="A5" s="4" t="s">
        <v>21</v>
      </c>
      <c r="C5">
        <v>3.5844900000000001E-3</v>
      </c>
      <c r="D5" s="4">
        <f>(C5-C2)/C2*100</f>
        <v>164.53800738007379</v>
      </c>
      <c r="G5" s="4" t="s">
        <v>32</v>
      </c>
    </row>
    <row r="6" spans="1:10" x14ac:dyDescent="0.25">
      <c r="J6" s="4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3"/>
  <sheetViews>
    <sheetView topLeftCell="A13" workbookViewId="0">
      <selection activeCell="G20" sqref="G20"/>
    </sheetView>
  </sheetViews>
  <sheetFormatPr defaultRowHeight="15" x14ac:dyDescent="0.25"/>
  <cols>
    <col min="1" max="1" width="14.5703125" style="14" bestFit="1" customWidth="1"/>
    <col min="2" max="2" width="12.5703125" style="14" bestFit="1" customWidth="1"/>
    <col min="3" max="3" width="11" style="14" bestFit="1" customWidth="1"/>
    <col min="4" max="4" width="16.28515625" style="14" bestFit="1" customWidth="1"/>
    <col min="5" max="5" width="12.5703125" style="14" bestFit="1" customWidth="1"/>
    <col min="6" max="6" width="10.5703125" style="14" bestFit="1" customWidth="1"/>
    <col min="7" max="8" width="16" style="14" bestFit="1" customWidth="1"/>
    <col min="9" max="9" width="13.85546875" style="14" bestFit="1" customWidth="1"/>
    <col min="10" max="16384" width="9.140625" style="14"/>
  </cols>
  <sheetData>
    <row r="1" spans="1:9" x14ac:dyDescent="0.25">
      <c r="A1" s="14" t="s">
        <v>13</v>
      </c>
      <c r="B1" s="14" t="s">
        <v>14</v>
      </c>
      <c r="C1" s="14" t="s">
        <v>15</v>
      </c>
      <c r="D1" s="14" t="s">
        <v>20</v>
      </c>
      <c r="E1" s="14" t="s">
        <v>18</v>
      </c>
      <c r="F1" s="14" t="s">
        <v>47</v>
      </c>
      <c r="G1" s="14" t="s">
        <v>41</v>
      </c>
      <c r="H1" s="14" t="s">
        <v>42</v>
      </c>
      <c r="I1" s="14" t="s">
        <v>33</v>
      </c>
    </row>
    <row r="2" spans="1:9" x14ac:dyDescent="0.25">
      <c r="A2" s="14" t="s">
        <v>9</v>
      </c>
      <c r="B2" s="14">
        <v>156.27470034000001</v>
      </c>
      <c r="C2" s="14">
        <v>1.128E-4</v>
      </c>
      <c r="E2" s="14">
        <f>$B$2</f>
        <v>156.27470034000001</v>
      </c>
      <c r="F2" s="14">
        <f>(B2*C2)+(0.25/100)*(B2*C2)</f>
        <v>1.767185566384788E-2</v>
      </c>
      <c r="H2" s="14" t="s">
        <v>44</v>
      </c>
      <c r="I2" s="14" t="s">
        <v>38</v>
      </c>
    </row>
    <row r="3" spans="1:9" x14ac:dyDescent="0.25">
      <c r="A3" s="14" t="s">
        <v>10</v>
      </c>
      <c r="B3" s="14">
        <v>156.27470034000001</v>
      </c>
      <c r="C3" s="15">
        <v>1.4664999999999999E-4</v>
      </c>
      <c r="D3" s="14">
        <f>(C3-$C$2)/$C$2*100</f>
        <v>30.008865248226936</v>
      </c>
      <c r="E3" s="14">
        <f>$B$2-B3</f>
        <v>0</v>
      </c>
      <c r="F3" s="14">
        <f>(B3*C3)-(0.25/100)*(B3*C3)</f>
        <v>2.2860390592848844E-2</v>
      </c>
      <c r="G3" s="14" t="s">
        <v>43</v>
      </c>
    </row>
    <row r="5" spans="1:9" x14ac:dyDescent="0.25">
      <c r="A5" s="14" t="s">
        <v>21</v>
      </c>
      <c r="C5" s="14">
        <v>1.0925999999999999E-4</v>
      </c>
      <c r="D5" s="14">
        <f t="shared" ref="D5:D23" si="0">(C5-$C$2)/$C$2*100</f>
        <v>-3.1382978723404342</v>
      </c>
      <c r="I5" s="14" t="s">
        <v>45</v>
      </c>
    </row>
    <row r="6" spans="1:9" x14ac:dyDescent="0.25">
      <c r="A6" s="14" t="s">
        <v>21</v>
      </c>
      <c r="C6" s="14">
        <v>1.2899999999999999E-4</v>
      </c>
      <c r="D6" s="14">
        <f t="shared" si="0"/>
        <v>14.361702127659562</v>
      </c>
      <c r="I6" s="14" t="s">
        <v>46</v>
      </c>
    </row>
    <row r="7" spans="1:9" x14ac:dyDescent="0.25">
      <c r="A7" s="14" t="s">
        <v>21</v>
      </c>
      <c r="C7" s="14">
        <v>1.1959999999999999E-4</v>
      </c>
      <c r="D7" s="14">
        <f t="shared" si="0"/>
        <v>6.028368794326231</v>
      </c>
      <c r="I7" s="14" t="s">
        <v>63</v>
      </c>
    </row>
    <row r="8" spans="1:9" x14ac:dyDescent="0.25">
      <c r="A8" s="14" t="s">
        <v>21</v>
      </c>
      <c r="C8" s="14">
        <v>9.4030000000000006E-5</v>
      </c>
      <c r="D8" s="14">
        <f t="shared" si="0"/>
        <v>-16.640070921985814</v>
      </c>
      <c r="I8" s="14" t="s">
        <v>72</v>
      </c>
    </row>
    <row r="9" spans="1:9" x14ac:dyDescent="0.25">
      <c r="A9" s="14" t="s">
        <v>21</v>
      </c>
      <c r="C9" s="14">
        <v>9.3109999999999995E-5</v>
      </c>
      <c r="D9" s="14">
        <f t="shared" si="0"/>
        <v>-17.455673758865256</v>
      </c>
      <c r="I9" s="14" t="s">
        <v>76</v>
      </c>
    </row>
    <row r="10" spans="1:9" x14ac:dyDescent="0.25">
      <c r="A10" s="14" t="s">
        <v>21</v>
      </c>
      <c r="C10" s="14">
        <v>7.6279999999999995E-5</v>
      </c>
      <c r="D10" s="14">
        <f t="shared" si="0"/>
        <v>-32.375886524822697</v>
      </c>
      <c r="I10" s="14" t="s">
        <v>114</v>
      </c>
    </row>
    <row r="11" spans="1:9" x14ac:dyDescent="0.25">
      <c r="A11" s="14" t="s">
        <v>21</v>
      </c>
      <c r="C11" s="14">
        <v>7.4909999999999999E-5</v>
      </c>
      <c r="D11" s="14">
        <f t="shared" si="0"/>
        <v>-33.590425531914896</v>
      </c>
      <c r="I11" s="14" t="s">
        <v>123</v>
      </c>
    </row>
    <row r="12" spans="1:9" x14ac:dyDescent="0.25">
      <c r="A12" s="14" t="s">
        <v>21</v>
      </c>
      <c r="C12" s="14">
        <v>7.7399999999999998E-5</v>
      </c>
      <c r="D12" s="14">
        <f t="shared" si="0"/>
        <v>-31.382978723404261</v>
      </c>
      <c r="I12" s="14" t="s">
        <v>130</v>
      </c>
    </row>
    <row r="13" spans="1:9" x14ac:dyDescent="0.25">
      <c r="A13" s="14" t="s">
        <v>21</v>
      </c>
      <c r="C13" s="14">
        <v>8.8020000000000001E-5</v>
      </c>
      <c r="D13" s="14">
        <f t="shared" si="0"/>
        <v>-21.968085106382983</v>
      </c>
      <c r="I13" s="14" t="s">
        <v>138</v>
      </c>
    </row>
    <row r="14" spans="1:9" x14ac:dyDescent="0.25">
      <c r="A14" s="14" t="s">
        <v>21</v>
      </c>
      <c r="C14" s="14">
        <v>8.7130000000000001E-5</v>
      </c>
      <c r="D14" s="14">
        <f t="shared" si="0"/>
        <v>-22.757092198581564</v>
      </c>
      <c r="I14" s="14" t="s">
        <v>146</v>
      </c>
    </row>
    <row r="15" spans="1:9" x14ac:dyDescent="0.25">
      <c r="A15" s="14" t="s">
        <v>21</v>
      </c>
      <c r="C15" s="14">
        <v>8.5240000000000004E-5</v>
      </c>
      <c r="D15" s="14">
        <f t="shared" si="0"/>
        <v>-24.432624113475178</v>
      </c>
      <c r="I15" s="14" t="s">
        <v>154</v>
      </c>
    </row>
    <row r="16" spans="1:9" x14ac:dyDescent="0.25">
      <c r="A16" s="14" t="s">
        <v>21</v>
      </c>
      <c r="C16" s="14">
        <v>8.1030000000000002E-5</v>
      </c>
      <c r="D16" s="14">
        <f t="shared" si="0"/>
        <v>-28.164893617021281</v>
      </c>
      <c r="I16" s="14" t="s">
        <v>162</v>
      </c>
    </row>
    <row r="17" spans="1:9" x14ac:dyDescent="0.25">
      <c r="A17" s="14" t="s">
        <v>21</v>
      </c>
      <c r="C17" s="14">
        <v>6.8999999999999997E-5</v>
      </c>
      <c r="D17" s="14">
        <f t="shared" si="0"/>
        <v>-38.829787234042556</v>
      </c>
      <c r="I17" s="14" t="s">
        <v>170</v>
      </c>
    </row>
    <row r="18" spans="1:9" x14ac:dyDescent="0.25">
      <c r="A18" s="14" t="s">
        <v>21</v>
      </c>
      <c r="C18" s="14">
        <v>6.3499999999999999E-5</v>
      </c>
      <c r="D18" s="14">
        <f t="shared" si="0"/>
        <v>-43.705673758865252</v>
      </c>
      <c r="I18" s="14" t="s">
        <v>177</v>
      </c>
    </row>
    <row r="19" spans="1:9" x14ac:dyDescent="0.25">
      <c r="A19" s="14" t="s">
        <v>21</v>
      </c>
      <c r="C19" s="14">
        <v>6.2719999999999996E-5</v>
      </c>
      <c r="D19" s="14">
        <f t="shared" si="0"/>
        <v>-44.397163120567384</v>
      </c>
      <c r="I19" s="14" t="s">
        <v>185</v>
      </c>
    </row>
    <row r="20" spans="1:9" x14ac:dyDescent="0.25">
      <c r="C20" s="14">
        <v>5.7439999999999999E-5</v>
      </c>
      <c r="D20" s="14">
        <f t="shared" si="0"/>
        <v>-49.078014184397169</v>
      </c>
      <c r="I20" s="14" t="s">
        <v>194</v>
      </c>
    </row>
    <row r="21" spans="1:9" x14ac:dyDescent="0.25">
      <c r="C21" s="14">
        <v>5.8E-5</v>
      </c>
      <c r="D21" s="14">
        <f t="shared" si="0"/>
        <v>-48.581560283687949</v>
      </c>
      <c r="I21" s="14" t="s">
        <v>215</v>
      </c>
    </row>
    <row r="22" spans="1:9" x14ac:dyDescent="0.25">
      <c r="C22" s="14">
        <v>5.9330000000000003E-5</v>
      </c>
      <c r="D22" s="14">
        <f t="shared" si="0"/>
        <v>-47.402482269503544</v>
      </c>
      <c r="I22" s="14" t="s">
        <v>229</v>
      </c>
    </row>
    <row r="23" spans="1:9" x14ac:dyDescent="0.25">
      <c r="C23" s="14">
        <v>5.7000000000000003E-5</v>
      </c>
      <c r="D23" s="14">
        <f t="shared" si="0"/>
        <v>-49.468085106382972</v>
      </c>
      <c r="I23" s="14" t="s">
        <v>240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2"/>
  <sheetViews>
    <sheetView topLeftCell="A10" workbookViewId="0">
      <selection activeCell="I22" sqref="I22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1.285156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 s="13">
        <v>11542.640843020001</v>
      </c>
      <c r="C2">
        <v>8.6000000000000002E-7</v>
      </c>
      <c r="D2"/>
      <c r="E2" s="4">
        <f>$B$2</f>
        <v>11542.640843020001</v>
      </c>
      <c r="F2" s="4">
        <f>(B2*C2)+(0.25/100)*(B2*C2)</f>
        <v>9.9514878028096939E-3</v>
      </c>
      <c r="H2" s="4" t="s">
        <v>49</v>
      </c>
      <c r="I2" s="4" t="s">
        <v>38</v>
      </c>
    </row>
    <row r="3" spans="1:10" x14ac:dyDescent="0.25">
      <c r="A3" s="4" t="s">
        <v>10</v>
      </c>
      <c r="B3" s="13">
        <v>11542.640843020001</v>
      </c>
      <c r="C3">
        <v>1.04E-6</v>
      </c>
      <c r="D3" s="4">
        <f>(C3-$C$2)/$C$2*100</f>
        <v>20.930232558139529</v>
      </c>
      <c r="E3" s="4">
        <f>$B$2-B3</f>
        <v>0</v>
      </c>
      <c r="F3" s="4">
        <f>(B3*C3)-(0.25/100)*(B3*C3)</f>
        <v>1.1974335610548949E-2</v>
      </c>
      <c r="G3" s="4" t="s">
        <v>48</v>
      </c>
    </row>
    <row r="4" spans="1:10" x14ac:dyDescent="0.25">
      <c r="B4"/>
      <c r="C4"/>
      <c r="J4" s="4" t="s">
        <v>208</v>
      </c>
    </row>
    <row r="5" spans="1:10" x14ac:dyDescent="0.25">
      <c r="A5" s="4" t="s">
        <v>21</v>
      </c>
      <c r="C5">
        <v>8.8000000000000004E-7</v>
      </c>
      <c r="D5" s="4">
        <f t="shared" ref="D5:D22" si="0">(C5-$C$2)/$C$2*100</f>
        <v>2.3255813953488396</v>
      </c>
      <c r="I5" s="4" t="s">
        <v>50</v>
      </c>
    </row>
    <row r="6" spans="1:10" x14ac:dyDescent="0.25">
      <c r="A6" s="4" t="s">
        <v>21</v>
      </c>
      <c r="C6">
        <v>8.2999999999999999E-7</v>
      </c>
      <c r="D6" s="4">
        <f t="shared" si="0"/>
        <v>-3.4883720930232593</v>
      </c>
      <c r="I6" s="4" t="s">
        <v>62</v>
      </c>
    </row>
    <row r="7" spans="1:10" x14ac:dyDescent="0.25">
      <c r="A7" s="4" t="s">
        <v>21</v>
      </c>
      <c r="C7">
        <v>7.0999999999999998E-7</v>
      </c>
      <c r="D7" s="4">
        <f t="shared" si="0"/>
        <v>-17.441860465116285</v>
      </c>
      <c r="I7" s="4" t="s">
        <v>70</v>
      </c>
    </row>
    <row r="8" spans="1:10" x14ac:dyDescent="0.25">
      <c r="A8" s="4" t="s">
        <v>21</v>
      </c>
      <c r="C8">
        <v>6.9999999999999997E-7</v>
      </c>
      <c r="D8" s="4">
        <f t="shared" si="0"/>
        <v>-18.604651162790702</v>
      </c>
      <c r="I8" s="4" t="s">
        <v>75</v>
      </c>
    </row>
    <row r="9" spans="1:10" x14ac:dyDescent="0.25">
      <c r="A9" s="4" t="s">
        <v>21</v>
      </c>
      <c r="C9" s="4">
        <v>6.1999999999999999E-7</v>
      </c>
      <c r="D9" s="4">
        <f t="shared" si="0"/>
        <v>-27.906976744186053</v>
      </c>
      <c r="I9" s="4" t="s">
        <v>113</v>
      </c>
    </row>
    <row r="10" spans="1:10" x14ac:dyDescent="0.25">
      <c r="A10" s="4" t="s">
        <v>21</v>
      </c>
      <c r="C10" s="4">
        <v>6.7000000000000004E-7</v>
      </c>
      <c r="D10" s="4">
        <f t="shared" si="0"/>
        <v>-22.09302325581395</v>
      </c>
      <c r="I10" s="4" t="s">
        <v>124</v>
      </c>
    </row>
    <row r="11" spans="1:10" x14ac:dyDescent="0.25">
      <c r="A11" s="4" t="s">
        <v>21</v>
      </c>
      <c r="C11" s="4">
        <v>6.5000000000000002E-7</v>
      </c>
      <c r="D11" s="4">
        <f t="shared" si="0"/>
        <v>-24.418604651162788</v>
      </c>
      <c r="I11" s="4" t="s">
        <v>129</v>
      </c>
    </row>
    <row r="12" spans="1:10" x14ac:dyDescent="0.25">
      <c r="A12" s="4" t="s">
        <v>21</v>
      </c>
      <c r="C12" s="4">
        <v>6.3E-7</v>
      </c>
      <c r="D12" s="4">
        <f t="shared" si="0"/>
        <v>-26.744186046511629</v>
      </c>
      <c r="I12" s="4" t="s">
        <v>137</v>
      </c>
    </row>
    <row r="13" spans="1:10" x14ac:dyDescent="0.25">
      <c r="A13" s="4" t="s">
        <v>21</v>
      </c>
      <c r="C13" s="4">
        <v>6.4000000000000001E-7</v>
      </c>
      <c r="D13" s="4">
        <f t="shared" si="0"/>
        <v>-25.581395348837212</v>
      </c>
      <c r="I13" s="4" t="s">
        <v>145</v>
      </c>
    </row>
    <row r="14" spans="1:10" x14ac:dyDescent="0.25">
      <c r="A14" s="4" t="s">
        <v>21</v>
      </c>
      <c r="C14" s="4">
        <v>6.1999999999999999E-7</v>
      </c>
      <c r="D14" s="4">
        <f t="shared" si="0"/>
        <v>-27.906976744186053</v>
      </c>
      <c r="I14" s="4" t="s">
        <v>153</v>
      </c>
    </row>
    <row r="15" spans="1:10" x14ac:dyDescent="0.25">
      <c r="A15" s="23" t="s">
        <v>21</v>
      </c>
      <c r="C15" s="4">
        <v>6.0999999999999998E-7</v>
      </c>
      <c r="D15" s="23">
        <f t="shared" si="0"/>
        <v>-29.069767441860467</v>
      </c>
      <c r="I15" s="23" t="s">
        <v>161</v>
      </c>
    </row>
    <row r="16" spans="1:10" x14ac:dyDescent="0.25">
      <c r="A16" s="23" t="s">
        <v>21</v>
      </c>
      <c r="C16" s="4">
        <v>5.8999999999999996E-7</v>
      </c>
      <c r="D16" s="23">
        <f t="shared" si="0"/>
        <v>-31.395348837209308</v>
      </c>
      <c r="I16" s="23" t="s">
        <v>169</v>
      </c>
    </row>
    <row r="17" spans="1:9" x14ac:dyDescent="0.25">
      <c r="A17" s="23" t="s">
        <v>21</v>
      </c>
      <c r="C17" s="4">
        <v>5.4000000000000002E-7</v>
      </c>
      <c r="D17" s="23">
        <f t="shared" si="0"/>
        <v>-37.209302325581397</v>
      </c>
      <c r="I17" s="23" t="s">
        <v>176</v>
      </c>
    </row>
    <row r="18" spans="1:9" x14ac:dyDescent="0.25">
      <c r="A18" s="23" t="s">
        <v>21</v>
      </c>
      <c r="C18" s="4">
        <v>5.4000000000000002E-7</v>
      </c>
      <c r="D18" s="23">
        <f t="shared" si="0"/>
        <v>-37.209302325581397</v>
      </c>
      <c r="I18" s="23" t="s">
        <v>184</v>
      </c>
    </row>
    <row r="19" spans="1:9" x14ac:dyDescent="0.25">
      <c r="C19" s="4">
        <v>5.3000000000000001E-7</v>
      </c>
      <c r="D19" s="23">
        <f t="shared" si="0"/>
        <v>-38.372093023255815</v>
      </c>
      <c r="I19" s="23" t="s">
        <v>193</v>
      </c>
    </row>
    <row r="20" spans="1:9" x14ac:dyDescent="0.25">
      <c r="C20" s="4">
        <v>5.6000000000000004E-7</v>
      </c>
      <c r="D20" s="23">
        <f t="shared" si="0"/>
        <v>-34.883720930232556</v>
      </c>
      <c r="I20" s="23" t="s">
        <v>214</v>
      </c>
    </row>
    <row r="21" spans="1:9" x14ac:dyDescent="0.25">
      <c r="C21" s="4">
        <v>5.6000000000000004E-7</v>
      </c>
      <c r="D21" s="23">
        <f t="shared" si="0"/>
        <v>-34.883720930232556</v>
      </c>
      <c r="I21" s="23" t="s">
        <v>230</v>
      </c>
    </row>
    <row r="22" spans="1:9" x14ac:dyDescent="0.25">
      <c r="C22" s="4">
        <v>5.9999999999999997E-7</v>
      </c>
      <c r="D22" s="23">
        <f t="shared" si="0"/>
        <v>-30.232558139534888</v>
      </c>
      <c r="I22" s="23" t="s">
        <v>239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6"/>
  <sheetViews>
    <sheetView topLeftCell="A16" workbookViewId="0">
      <selection activeCell="J29" sqref="J29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54.208207629999997</v>
      </c>
      <c r="C2" s="4">
        <v>8.2600000000000002E-5</v>
      </c>
      <c r="E2" s="4">
        <f>$B$2</f>
        <v>54.208207629999997</v>
      </c>
      <c r="F2" s="4">
        <f>(B2*C2)+(0.25/100)*(B2*C2)</f>
        <v>4.4887919451135948E-3</v>
      </c>
      <c r="G2" s="4" t="s">
        <v>65</v>
      </c>
      <c r="H2" s="4" t="s">
        <v>64</v>
      </c>
      <c r="I2" s="4" t="s">
        <v>51</v>
      </c>
    </row>
    <row r="3" spans="1:10" x14ac:dyDescent="0.25">
      <c r="A3" s="4" t="s">
        <v>10</v>
      </c>
      <c r="B3" s="16">
        <v>30</v>
      </c>
      <c r="C3" s="4">
        <v>1.1E-4</v>
      </c>
      <c r="D3" s="4">
        <f>(C3-$C$2)/$C$2*100</f>
        <v>33.171912832929785</v>
      </c>
      <c r="E3" s="4">
        <f>$B$2-B3</f>
        <v>24.208207629999997</v>
      </c>
      <c r="F3" s="4">
        <f>(B3*C3)-(0.25/100)*(B3*C3)</f>
        <v>3.29175E-3</v>
      </c>
      <c r="G3" s="4" t="s">
        <v>67</v>
      </c>
    </row>
    <row r="4" spans="1:10" x14ac:dyDescent="0.25">
      <c r="A4" s="4" t="s">
        <v>10</v>
      </c>
      <c r="B4" s="4">
        <f>B2-B3</f>
        <v>24.208207629999997</v>
      </c>
      <c r="C4" s="4">
        <v>1.2999999999999999E-4</v>
      </c>
      <c r="D4" s="4">
        <f>(C4-$C$2)/$C$2*100</f>
        <v>57.384987893462444</v>
      </c>
      <c r="E4" s="4">
        <f>$B$2-B3-B4</f>
        <v>0</v>
      </c>
      <c r="F4" s="4">
        <f>(B4*C4)-(0.25/100)*(B4*C4)</f>
        <v>3.1391993244202494E-3</v>
      </c>
      <c r="G4" s="4" t="s">
        <v>66</v>
      </c>
    </row>
    <row r="6" spans="1:10" x14ac:dyDescent="0.25">
      <c r="A6" s="4" t="s">
        <v>21</v>
      </c>
      <c r="C6" s="4">
        <v>8.2340000000000001E-5</v>
      </c>
      <c r="D6" s="4">
        <f>(C6-$C$2)/$C$2*100</f>
        <v>-0.314769975786926</v>
      </c>
      <c r="I6" s="4" t="s">
        <v>68</v>
      </c>
    </row>
    <row r="7" spans="1:10" x14ac:dyDescent="0.25">
      <c r="A7" s="4" t="s">
        <v>21</v>
      </c>
      <c r="C7" s="4">
        <v>6.7130000000000003E-5</v>
      </c>
      <c r="D7" s="4">
        <f>(C7-$C$2)/$C$2*100</f>
        <v>-18.728813559322035</v>
      </c>
      <c r="I7" s="4" t="s">
        <v>74</v>
      </c>
    </row>
    <row r="8" spans="1:10" x14ac:dyDescent="0.25">
      <c r="J8" s="4" t="s">
        <v>209</v>
      </c>
    </row>
    <row r="9" spans="1:10" x14ac:dyDescent="0.25">
      <c r="A9" s="4" t="s">
        <v>13</v>
      </c>
      <c r="B9" s="4" t="s">
        <v>14</v>
      </c>
      <c r="C9" s="4" t="s">
        <v>15</v>
      </c>
      <c r="D9" s="4" t="s">
        <v>20</v>
      </c>
      <c r="E9" s="4" t="s">
        <v>18</v>
      </c>
      <c r="F9" s="4" t="s">
        <v>47</v>
      </c>
      <c r="G9" s="4" t="s">
        <v>41</v>
      </c>
      <c r="H9" s="4" t="s">
        <v>42</v>
      </c>
      <c r="I9" s="4" t="s">
        <v>33</v>
      </c>
    </row>
    <row r="10" spans="1:10" x14ac:dyDescent="0.25">
      <c r="A10" s="4" t="s">
        <v>9</v>
      </c>
      <c r="B10">
        <v>26.208592159999998</v>
      </c>
      <c r="C10">
        <v>7.2750000000000007E-5</v>
      </c>
      <c r="E10">
        <v>26.208592159999998</v>
      </c>
      <c r="F10" s="4">
        <f>(B10*C10)+(0.25/100)*(B10*C10)</f>
        <v>1.9114417673391001E-3</v>
      </c>
      <c r="G10" s="4" t="s">
        <v>84</v>
      </c>
      <c r="H10" s="4" t="s">
        <v>84</v>
      </c>
      <c r="I10" s="4" t="s">
        <v>51</v>
      </c>
    </row>
    <row r="11" spans="1:10" x14ac:dyDescent="0.25">
      <c r="A11" s="4" t="s">
        <v>10</v>
      </c>
      <c r="B11">
        <v>26.208592159999998</v>
      </c>
      <c r="C11">
        <v>9.0000000000000006E-5</v>
      </c>
      <c r="D11" s="4">
        <f>(C11-$C$10)/$C$10*100</f>
        <v>23.711340206185564</v>
      </c>
      <c r="E11" s="4">
        <f>$B$10-B11</f>
        <v>0</v>
      </c>
      <c r="F11" s="4">
        <f>(B11*C11)-(0.25/100)*(B11*C11)</f>
        <v>2.352876361164E-3</v>
      </c>
      <c r="G11" s="4" t="s">
        <v>85</v>
      </c>
    </row>
    <row r="13" spans="1:10" x14ac:dyDescent="0.25">
      <c r="A13" s="4" t="s">
        <v>21</v>
      </c>
      <c r="C13" s="4">
        <v>5.7819999999999999E-5</v>
      </c>
      <c r="D13" s="4">
        <f t="shared" ref="D13:D26" si="0">(C13-$C$10)/$C$10*100</f>
        <v>-20.522336769759459</v>
      </c>
      <c r="I13" s="4" t="s">
        <v>112</v>
      </c>
    </row>
    <row r="14" spans="1:10" x14ac:dyDescent="0.25">
      <c r="A14" s="4" t="s">
        <v>21</v>
      </c>
      <c r="C14" s="4">
        <v>5.7800000000000002E-5</v>
      </c>
      <c r="D14" s="4">
        <f t="shared" si="0"/>
        <v>-20.549828178694163</v>
      </c>
      <c r="I14" s="4" t="s">
        <v>125</v>
      </c>
    </row>
    <row r="15" spans="1:10" x14ac:dyDescent="0.25">
      <c r="A15" s="4" t="s">
        <v>21</v>
      </c>
      <c r="C15" s="4">
        <v>5.52E-5</v>
      </c>
      <c r="D15" s="4">
        <f t="shared" si="0"/>
        <v>-24.123711340206192</v>
      </c>
      <c r="I15" s="4" t="s">
        <v>128</v>
      </c>
    </row>
    <row r="16" spans="1:10" x14ac:dyDescent="0.25">
      <c r="A16" s="4" t="s">
        <v>21</v>
      </c>
      <c r="C16" s="4">
        <v>6.1610000000000001E-5</v>
      </c>
      <c r="D16" s="4">
        <f t="shared" si="0"/>
        <v>-15.312714776632308</v>
      </c>
      <c r="I16" s="4" t="s">
        <v>136</v>
      </c>
    </row>
    <row r="17" spans="1:9" x14ac:dyDescent="0.25">
      <c r="A17" s="4" t="s">
        <v>21</v>
      </c>
      <c r="C17" s="4">
        <v>6.3319999999999997E-5</v>
      </c>
      <c r="D17" s="4">
        <f t="shared" si="0"/>
        <v>-12.962199312714789</v>
      </c>
      <c r="I17" s="4" t="s">
        <v>144</v>
      </c>
    </row>
    <row r="18" spans="1:9" x14ac:dyDescent="0.25">
      <c r="A18" s="4" t="s">
        <v>21</v>
      </c>
      <c r="C18" s="4">
        <v>5.8850000000000001E-5</v>
      </c>
      <c r="D18" s="4">
        <f t="shared" si="0"/>
        <v>-19.106529209622</v>
      </c>
      <c r="I18" s="4" t="s">
        <v>152</v>
      </c>
    </row>
    <row r="19" spans="1:9" x14ac:dyDescent="0.25">
      <c r="A19" s="23" t="s">
        <v>21</v>
      </c>
      <c r="C19" s="4">
        <v>5.6929999999999999E-5</v>
      </c>
      <c r="D19" s="23">
        <f t="shared" si="0"/>
        <v>-21.74570446735396</v>
      </c>
      <c r="I19" s="23" t="s">
        <v>160</v>
      </c>
    </row>
    <row r="20" spans="1:9" x14ac:dyDescent="0.25">
      <c r="A20" s="23" t="s">
        <v>21</v>
      </c>
      <c r="C20" s="4">
        <v>5.5220000000000003E-5</v>
      </c>
      <c r="D20" s="23">
        <f t="shared" si="0"/>
        <v>-24.096219931271477</v>
      </c>
      <c r="I20" s="23" t="s">
        <v>168</v>
      </c>
    </row>
    <row r="21" spans="1:9" x14ac:dyDescent="0.25">
      <c r="A21" s="23" t="s">
        <v>21</v>
      </c>
      <c r="C21" s="4">
        <v>5.0000000000000002E-5</v>
      </c>
      <c r="D21" s="23">
        <f t="shared" si="0"/>
        <v>-31.271477663230247</v>
      </c>
      <c r="I21" s="23" t="s">
        <v>175</v>
      </c>
    </row>
    <row r="22" spans="1:9" x14ac:dyDescent="0.25">
      <c r="A22" s="23" t="s">
        <v>21</v>
      </c>
      <c r="C22" s="4">
        <v>4.5639999999999997E-5</v>
      </c>
      <c r="D22" s="23">
        <f t="shared" si="0"/>
        <v>-37.264604810996573</v>
      </c>
      <c r="I22" s="23" t="s">
        <v>183</v>
      </c>
    </row>
    <row r="23" spans="1:9" x14ac:dyDescent="0.25">
      <c r="C23" s="4">
        <v>4.074E-5</v>
      </c>
      <c r="D23" s="23">
        <f t="shared" si="0"/>
        <v>-44.000000000000007</v>
      </c>
      <c r="I23" s="23" t="s">
        <v>192</v>
      </c>
    </row>
    <row r="24" spans="1:9" x14ac:dyDescent="0.25">
      <c r="C24" s="4">
        <v>4.2070000000000002E-5</v>
      </c>
      <c r="D24" s="23">
        <f t="shared" si="0"/>
        <v>-42.171821305841931</v>
      </c>
      <c r="I24" s="23" t="s">
        <v>213</v>
      </c>
    </row>
    <row r="25" spans="1:9" x14ac:dyDescent="0.25">
      <c r="C25" s="4">
        <v>4.4400000000000002E-5</v>
      </c>
      <c r="D25" s="23">
        <f t="shared" si="0"/>
        <v>-38.969072164948457</v>
      </c>
      <c r="I25" s="23" t="s">
        <v>231</v>
      </c>
    </row>
    <row r="26" spans="1:9" x14ac:dyDescent="0.25">
      <c r="C26" s="4">
        <v>4.142E-5</v>
      </c>
      <c r="D26" s="23">
        <f t="shared" si="0"/>
        <v>-43.065292096219935</v>
      </c>
      <c r="I26" s="23" t="s">
        <v>238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0"/>
  <sheetViews>
    <sheetView topLeftCell="A10" workbookViewId="0">
      <selection activeCell="I23" sqref="I23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 s="16">
        <v>0.25</v>
      </c>
      <c r="C2" s="4">
        <v>5.8000000000000003E-2</v>
      </c>
      <c r="E2" s="4">
        <f>$B$2</f>
        <v>0.25</v>
      </c>
      <c r="F2" s="4">
        <f>(B2*C2)+(0.25/100)*(B2*C2)</f>
        <v>1.4536250000000001E-2</v>
      </c>
      <c r="G2" s="4" t="s">
        <v>86</v>
      </c>
      <c r="H2" s="4" t="s">
        <v>86</v>
      </c>
      <c r="I2" s="4" t="s">
        <v>106</v>
      </c>
    </row>
    <row r="3" spans="1:10" x14ac:dyDescent="0.25">
      <c r="A3" s="4" t="s">
        <v>10</v>
      </c>
      <c r="B3">
        <v>0.25</v>
      </c>
      <c r="C3">
        <v>6.3E-2</v>
      </c>
      <c r="D3" s="4">
        <f>(C3-$C$2)/$C$2*100</f>
        <v>8.6206896551724093</v>
      </c>
      <c r="E3" s="4">
        <f>$B$2-B3</f>
        <v>0</v>
      </c>
      <c r="F3" s="4">
        <f>(B3*C3)-(0.25/100)*(B3*C3)</f>
        <v>1.5710624999999999E-2</v>
      </c>
      <c r="G3" s="4" t="s">
        <v>104</v>
      </c>
      <c r="H3" s="4" t="s">
        <v>105</v>
      </c>
    </row>
    <row r="4" spans="1:10" x14ac:dyDescent="0.25">
      <c r="A4" s="4" t="s">
        <v>9</v>
      </c>
      <c r="B4">
        <v>0.34695093999999999</v>
      </c>
      <c r="C4">
        <v>5.7498899999999999E-2</v>
      </c>
      <c r="E4" s="4">
        <f>B4</f>
        <v>0.34695093999999999</v>
      </c>
      <c r="F4" s="4">
        <f>(B4*C4)+(0.25/100)*(B4*C4)</f>
        <v>1.9999170647475913E-2</v>
      </c>
      <c r="G4" s="4" t="s">
        <v>107</v>
      </c>
      <c r="H4" s="4" t="s">
        <v>107</v>
      </c>
      <c r="I4" s="4" t="s">
        <v>108</v>
      </c>
    </row>
    <row r="5" spans="1:10" x14ac:dyDescent="0.25">
      <c r="A5" s="4" t="s">
        <v>9</v>
      </c>
      <c r="B5" s="22">
        <v>3.8642879999999998E-2</v>
      </c>
      <c r="C5" s="13">
        <v>5.16E-2</v>
      </c>
      <c r="F5" s="4">
        <f>(B5*C5)+(0.25/100)*(B5*C5)</f>
        <v>1.9989575395199998E-3</v>
      </c>
      <c r="H5" s="4" t="s">
        <v>110</v>
      </c>
      <c r="I5" s="4" t="s">
        <v>109</v>
      </c>
    </row>
    <row r="6" spans="1:10" x14ac:dyDescent="0.25">
      <c r="J6" s="4" t="s">
        <v>200</v>
      </c>
    </row>
    <row r="7" spans="1:10" x14ac:dyDescent="0.25">
      <c r="A7" s="4" t="s">
        <v>21</v>
      </c>
      <c r="C7" s="4">
        <v>9.1999949999999997E-2</v>
      </c>
      <c r="D7" s="4">
        <f t="shared" ref="D7:D20" si="0">(C7-$C$4)/$C$4*100</f>
        <v>60.002973969936811</v>
      </c>
      <c r="I7" s="4" t="s">
        <v>111</v>
      </c>
    </row>
    <row r="8" spans="1:10" x14ac:dyDescent="0.25">
      <c r="A8" s="4" t="s">
        <v>21</v>
      </c>
      <c r="C8" s="4">
        <v>9.4079999999999997E-2</v>
      </c>
      <c r="D8" s="4">
        <f t="shared" si="0"/>
        <v>63.620521436062248</v>
      </c>
      <c r="I8" s="4" t="s">
        <v>126</v>
      </c>
    </row>
    <row r="9" spans="1:10" x14ac:dyDescent="0.25">
      <c r="A9" s="4" t="s">
        <v>21</v>
      </c>
      <c r="C9" s="4">
        <v>9.499987E-2</v>
      </c>
      <c r="D9" s="4">
        <f t="shared" si="0"/>
        <v>65.220325954061735</v>
      </c>
      <c r="I9" s="4" t="s">
        <v>127</v>
      </c>
    </row>
    <row r="10" spans="1:10" x14ac:dyDescent="0.25">
      <c r="A10" s="4" t="s">
        <v>21</v>
      </c>
      <c r="C10" s="4">
        <v>9.8400000000000001E-2</v>
      </c>
      <c r="D10" s="4">
        <f t="shared" si="0"/>
        <v>71.133708644861031</v>
      </c>
      <c r="I10" s="4" t="s">
        <v>135</v>
      </c>
    </row>
    <row r="11" spans="1:10" x14ac:dyDescent="0.25">
      <c r="A11" s="4" t="s">
        <v>21</v>
      </c>
      <c r="C11" s="4">
        <v>0.10462</v>
      </c>
      <c r="D11" s="4">
        <f t="shared" si="0"/>
        <v>81.951306894566684</v>
      </c>
      <c r="I11" s="4" t="s">
        <v>143</v>
      </c>
    </row>
    <row r="12" spans="1:10" x14ac:dyDescent="0.25">
      <c r="A12" s="4" t="s">
        <v>21</v>
      </c>
      <c r="C12" s="4">
        <v>0.10575502000000001</v>
      </c>
      <c r="D12" s="4">
        <f t="shared" si="0"/>
        <v>83.925292483856225</v>
      </c>
      <c r="I12" s="4" t="s">
        <v>151</v>
      </c>
    </row>
    <row r="13" spans="1:10" x14ac:dyDescent="0.25">
      <c r="A13" s="23" t="s">
        <v>21</v>
      </c>
      <c r="C13" s="4">
        <v>0.10646344000000001</v>
      </c>
      <c r="D13" s="23">
        <f t="shared" si="0"/>
        <v>85.157350836276876</v>
      </c>
      <c r="I13" s="23" t="s">
        <v>159</v>
      </c>
    </row>
    <row r="14" spans="1:10" x14ac:dyDescent="0.25">
      <c r="A14" s="23" t="s">
        <v>21</v>
      </c>
      <c r="C14" s="4">
        <v>0.11000865999999999</v>
      </c>
      <c r="D14" s="23">
        <f t="shared" si="0"/>
        <v>91.323068789142042</v>
      </c>
      <c r="I14" s="23" t="s">
        <v>167</v>
      </c>
    </row>
    <row r="15" spans="1:10" x14ac:dyDescent="0.25">
      <c r="A15" s="23" t="s">
        <v>21</v>
      </c>
      <c r="C15" s="4">
        <v>0.10444993</v>
      </c>
      <c r="D15" s="23">
        <f t="shared" si="0"/>
        <v>81.655527323131395</v>
      </c>
      <c r="I15" s="23" t="s">
        <v>174</v>
      </c>
    </row>
    <row r="16" spans="1:10" x14ac:dyDescent="0.25">
      <c r="A16" s="23" t="s">
        <v>21</v>
      </c>
      <c r="C16" s="4">
        <v>0.10177978999999999</v>
      </c>
      <c r="D16" s="23">
        <f t="shared" si="0"/>
        <v>77.011716745885579</v>
      </c>
      <c r="I16" s="23" t="s">
        <v>182</v>
      </c>
    </row>
    <row r="17" spans="1:9" x14ac:dyDescent="0.25">
      <c r="A17" s="23" t="s">
        <v>21</v>
      </c>
      <c r="C17" s="4">
        <v>0.10108099</v>
      </c>
      <c r="D17" s="23">
        <f t="shared" si="0"/>
        <v>75.796389148314134</v>
      </c>
      <c r="I17" s="23" t="s">
        <v>191</v>
      </c>
    </row>
    <row r="18" spans="1:9" x14ac:dyDescent="0.25">
      <c r="C18" s="4">
        <v>0.1000101</v>
      </c>
      <c r="D18" s="23">
        <f t="shared" si="0"/>
        <v>73.933936127473757</v>
      </c>
      <c r="I18" s="23" t="s">
        <v>212</v>
      </c>
    </row>
    <row r="19" spans="1:9" x14ac:dyDescent="0.25">
      <c r="C19" s="4">
        <v>9.7294400000000003E-2</v>
      </c>
      <c r="D19" s="23">
        <f t="shared" si="0"/>
        <v>69.210889251794399</v>
      </c>
      <c r="I19" s="23" t="s">
        <v>232</v>
      </c>
    </row>
    <row r="20" spans="1:9" x14ac:dyDescent="0.25">
      <c r="C20" s="4">
        <v>0.100551</v>
      </c>
      <c r="D20" s="23">
        <f t="shared" si="0"/>
        <v>74.874649775908765</v>
      </c>
      <c r="I20" s="23" t="s">
        <v>237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"/>
  <sheetViews>
    <sheetView workbookViewId="0">
      <selection activeCell="E10" sqref="E10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9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9" x14ac:dyDescent="0.25">
      <c r="A2" s="4" t="s">
        <v>9</v>
      </c>
      <c r="B2" s="16">
        <v>1</v>
      </c>
      <c r="C2" s="4">
        <v>1</v>
      </c>
      <c r="E2" s="4">
        <f>$B$2</f>
        <v>1</v>
      </c>
      <c r="F2" s="4">
        <f>(B2*C2)+(0.25/100)*(B2*C2)</f>
        <v>1.0024999999999999</v>
      </c>
      <c r="H2" s="4" t="s">
        <v>49</v>
      </c>
      <c r="I2" s="4" t="s">
        <v>38</v>
      </c>
    </row>
    <row r="3" spans="1:9" x14ac:dyDescent="0.25">
      <c r="A3" s="4" t="s">
        <v>10</v>
      </c>
      <c r="B3" s="16">
        <v>1</v>
      </c>
      <c r="C3" s="4">
        <v>1</v>
      </c>
      <c r="D3" s="4">
        <f>(C3-$C$2)/$C$2*100</f>
        <v>0</v>
      </c>
      <c r="E3" s="4">
        <f>$B$2-B3</f>
        <v>0</v>
      </c>
      <c r="F3" s="4">
        <f>(B3*C3)-(0.25/100)*(B3*C3)</f>
        <v>0.99750000000000005</v>
      </c>
      <c r="G3" s="4" t="s">
        <v>48</v>
      </c>
    </row>
    <row r="5" spans="1:9" x14ac:dyDescent="0.25">
      <c r="A5" s="4" t="s">
        <v>21</v>
      </c>
      <c r="C5" s="4">
        <v>1</v>
      </c>
      <c r="D5" s="4">
        <f>(C5-$C$2)/$C$2*100</f>
        <v>0</v>
      </c>
      <c r="I5" s="4" t="s">
        <v>50</v>
      </c>
    </row>
    <row r="6" spans="1:9" x14ac:dyDescent="0.25">
      <c r="A6" s="4" t="s">
        <v>21</v>
      </c>
      <c r="C6" s="4">
        <v>1</v>
      </c>
      <c r="D6" s="4">
        <f>(C6-$C$2)/$C$2*100</f>
        <v>0</v>
      </c>
      <c r="I6" s="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2" sqref="B12"/>
    </sheetView>
  </sheetViews>
  <sheetFormatPr defaultRowHeight="15" x14ac:dyDescent="0.25"/>
  <cols>
    <col min="1" max="1" width="13.42578125" style="23" bestFit="1" customWidth="1"/>
    <col min="2" max="2" width="37.5703125" style="23" bestFit="1" customWidth="1"/>
    <col min="3" max="3" width="13.7109375" style="23" bestFit="1" customWidth="1"/>
    <col min="4" max="4" width="13.85546875" style="23" bestFit="1" customWidth="1"/>
    <col min="5" max="16384" width="9.140625" style="23"/>
  </cols>
  <sheetData>
    <row r="1" spans="1:4" x14ac:dyDescent="0.25">
      <c r="A1" s="23" t="s">
        <v>198</v>
      </c>
      <c r="B1" s="23" t="s">
        <v>199</v>
      </c>
    </row>
    <row r="3" spans="1:4" x14ac:dyDescent="0.25">
      <c r="A3" s="23" t="s">
        <v>211</v>
      </c>
      <c r="C3" s="23">
        <v>7017.4438596399996</v>
      </c>
      <c r="D3" s="23" t="s">
        <v>210</v>
      </c>
    </row>
    <row r="4" spans="1:4" x14ac:dyDescent="0.25">
      <c r="B4" s="23">
        <f>(C4-C3)/C3*100</f>
        <v>15.084639955841492</v>
      </c>
      <c r="C4" s="23">
        <v>8075.9999999700003</v>
      </c>
      <c r="D4" s="23" t="s">
        <v>224</v>
      </c>
    </row>
    <row r="5" spans="1:4" x14ac:dyDescent="0.25">
      <c r="B5" s="23">
        <f>(C5-C4)/C4*100</f>
        <v>4.2664685491738377</v>
      </c>
      <c r="C5" s="23">
        <v>8420.56</v>
      </c>
      <c r="D5" s="23" t="s">
        <v>246</v>
      </c>
    </row>
    <row r="6" spans="1:4" x14ac:dyDescent="0.25">
      <c r="B6" s="23">
        <f>(C6-C5)/C5*100</f>
        <v>5.2728084592954742E-2</v>
      </c>
      <c r="C6" s="23">
        <v>8425</v>
      </c>
      <c r="D6" s="23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1" sqref="B11"/>
    </sheetView>
  </sheetViews>
  <sheetFormatPr defaultRowHeight="15" x14ac:dyDescent="0.25"/>
  <cols>
    <col min="1" max="1" width="13.42578125" style="23" bestFit="1" customWidth="1"/>
    <col min="2" max="2" width="43.7109375" style="23" bestFit="1" customWidth="1"/>
    <col min="3" max="3" width="12.5703125" style="23" bestFit="1" customWidth="1"/>
    <col min="4" max="4" width="13.85546875" style="23" bestFit="1" customWidth="1"/>
    <col min="5" max="16384" width="9.140625" style="23"/>
  </cols>
  <sheetData>
    <row r="1" spans="1:4" x14ac:dyDescent="0.25">
      <c r="A1" s="23" t="s">
        <v>198</v>
      </c>
      <c r="B1" s="23" t="s">
        <v>200</v>
      </c>
    </row>
    <row r="3" spans="1:4" x14ac:dyDescent="0.25">
      <c r="A3" s="23" t="s">
        <v>211</v>
      </c>
      <c r="C3" s="23">
        <v>703.65599999000005</v>
      </c>
      <c r="D3" s="23" t="s">
        <v>210</v>
      </c>
    </row>
    <row r="4" spans="1:4" x14ac:dyDescent="0.25">
      <c r="B4" s="23">
        <f>(C4-C3)/C3*100</f>
        <v>14.686722063262248</v>
      </c>
      <c r="C4" s="23">
        <v>807.00000098999999</v>
      </c>
      <c r="D4" s="23" t="s">
        <v>223</v>
      </c>
    </row>
    <row r="5" spans="1:4" x14ac:dyDescent="0.25">
      <c r="B5" s="23">
        <f>(C5-C4)/C4*100</f>
        <v>0.92936790592308161</v>
      </c>
      <c r="C5" s="23">
        <v>814.5</v>
      </c>
      <c r="D5" s="23" t="s">
        <v>227</v>
      </c>
    </row>
    <row r="6" spans="1:4" x14ac:dyDescent="0.25">
      <c r="B6" s="23">
        <f>(C6-C5)/C5*100</f>
        <v>4.1129527317372618</v>
      </c>
      <c r="C6" s="23">
        <v>848</v>
      </c>
      <c r="D6" s="23" t="s">
        <v>247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defaultRowHeight="15" x14ac:dyDescent="0.25"/>
  <cols>
    <col min="1" max="2" width="9.140625" style="24"/>
    <col min="3" max="4" width="18.42578125" style="24" bestFit="1" customWidth="1"/>
    <col min="5" max="16384" width="9.140625" style="24"/>
  </cols>
  <sheetData>
    <row r="1" spans="1:4" x14ac:dyDescent="0.25">
      <c r="A1" s="24" t="s">
        <v>190</v>
      </c>
    </row>
    <row r="2" spans="1:4" x14ac:dyDescent="0.25">
      <c r="C2" s="24" t="s">
        <v>248</v>
      </c>
      <c r="D2" s="24" t="s">
        <v>249</v>
      </c>
    </row>
    <row r="3" spans="1:4" x14ac:dyDescent="0.25">
      <c r="A3" s="24" t="s">
        <v>211</v>
      </c>
      <c r="C3" s="24">
        <v>23.3</v>
      </c>
      <c r="D3" s="24">
        <v>23.6</v>
      </c>
    </row>
    <row r="4" spans="1:4" x14ac:dyDescent="0.25">
      <c r="C4" s="24">
        <v>23.3</v>
      </c>
      <c r="D4" s="24">
        <v>23.6</v>
      </c>
    </row>
    <row r="5" spans="1:4" x14ac:dyDescent="0.25">
      <c r="C5" s="24">
        <v>22.8</v>
      </c>
      <c r="D5" s="24">
        <v>23.3</v>
      </c>
    </row>
    <row r="6" spans="1:4" x14ac:dyDescent="0.25">
      <c r="C6" s="24">
        <v>23</v>
      </c>
      <c r="D6" s="24">
        <v>23.4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6"/>
  <sheetViews>
    <sheetView workbookViewId="0">
      <selection activeCell="F12" sqref="F12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 s="16">
        <v>212.44653894000001</v>
      </c>
      <c r="C2" s="4">
        <v>1.6180000000000001E-5</v>
      </c>
      <c r="E2" s="4">
        <f>$B$2</f>
        <v>212.44653894000001</v>
      </c>
      <c r="F2" s="4">
        <f>(B2*C2)+(0.25/100)*(B2*C2)</f>
        <v>3.4459784625493236E-3</v>
      </c>
      <c r="G2" s="4" t="s">
        <v>86</v>
      </c>
      <c r="H2" s="4" t="s">
        <v>87</v>
      </c>
      <c r="I2" s="4" t="s">
        <v>88</v>
      </c>
    </row>
    <row r="3" spans="1:11" x14ac:dyDescent="0.25">
      <c r="A3" s="4" t="s">
        <v>10</v>
      </c>
      <c r="B3" s="16">
        <v>211</v>
      </c>
      <c r="C3" s="4">
        <v>2.323E-5</v>
      </c>
      <c r="D3" s="4">
        <f>(C3-$C$2)/$C$2*100</f>
        <v>43.572311495673659</v>
      </c>
      <c r="E3" s="4">
        <f>$B$2-B3</f>
        <v>1.4465389400000106</v>
      </c>
      <c r="F3" s="4">
        <f>(B3*C3)-(0.25/100)*(B3*C3)</f>
        <v>4.8892761750000003E-3</v>
      </c>
      <c r="G3" s="4" t="s">
        <v>86</v>
      </c>
      <c r="H3" s="4" t="s">
        <v>89</v>
      </c>
    </row>
    <row r="4" spans="1:11" x14ac:dyDescent="0.25">
      <c r="A4" s="4" t="s">
        <v>9</v>
      </c>
      <c r="B4" s="4">
        <v>20</v>
      </c>
      <c r="C4" s="4">
        <v>3.345E-5</v>
      </c>
      <c r="E4" s="4">
        <f>E3+B4</f>
        <v>21.446538940000011</v>
      </c>
      <c r="F4" s="4">
        <f>(B4*C4)+(0.25/100)*(B4*C4)</f>
        <v>6.7067250000000004E-4</v>
      </c>
      <c r="G4" s="4" t="s">
        <v>91</v>
      </c>
      <c r="H4" s="4" t="s">
        <v>92</v>
      </c>
      <c r="I4" s="4" t="s">
        <v>94</v>
      </c>
    </row>
    <row r="5" spans="1:11" x14ac:dyDescent="0.25">
      <c r="A5" s="4" t="s">
        <v>10</v>
      </c>
      <c r="B5" s="4">
        <f>B4+E3</f>
        <v>21.446538940000011</v>
      </c>
      <c r="C5" s="4">
        <v>3.4449999999999997E-5</v>
      </c>
      <c r="D5" s="4">
        <f>(C5-$C$4)/$C$4*100</f>
        <v>2.9895366218236088</v>
      </c>
      <c r="E5" s="4">
        <f>E4-B5</f>
        <v>0</v>
      </c>
      <c r="F5" s="4">
        <f t="shared" ref="F5" si="0">(B5*C5)-(0.25/100)*(B5*C5)</f>
        <v>7.3698618331679286E-4</v>
      </c>
      <c r="G5" s="4" t="s">
        <v>90</v>
      </c>
      <c r="H5" s="4" t="s">
        <v>93</v>
      </c>
    </row>
    <row r="6" spans="1:11" x14ac:dyDescent="0.25">
      <c r="K6" s="4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6"/>
  <sheetViews>
    <sheetView workbookViewId="0">
      <selection activeCell="D14" sqref="D14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 s="16">
        <v>300</v>
      </c>
      <c r="C2" s="4">
        <v>4.8000000000000001E-5</v>
      </c>
      <c r="E2" s="4">
        <f>$B$2</f>
        <v>300</v>
      </c>
      <c r="F2" s="4">
        <f>(B2*C2)+(0.25/100)*(B2*C2)</f>
        <v>1.4435999999999999E-2</v>
      </c>
      <c r="I2" s="4" t="s">
        <v>95</v>
      </c>
    </row>
    <row r="3" spans="1:11" x14ac:dyDescent="0.25">
      <c r="A3" s="4" t="s">
        <v>10</v>
      </c>
      <c r="B3" s="16">
        <v>100</v>
      </c>
      <c r="C3" s="4">
        <v>5.6119999999999998E-5</v>
      </c>
      <c r="D3" s="4">
        <f>(C3-$C$2)/$C$2*100</f>
        <v>16.916666666666661</v>
      </c>
      <c r="E3" s="4">
        <f>$B$2-B3</f>
        <v>200</v>
      </c>
      <c r="F3" s="4">
        <f>(B3*C3)-(0.25/100)*(B3*C3)</f>
        <v>5.5979699999999999E-3</v>
      </c>
      <c r="G3" s="4" t="s">
        <v>96</v>
      </c>
      <c r="H3" s="4" t="s">
        <v>97</v>
      </c>
    </row>
    <row r="4" spans="1:11" x14ac:dyDescent="0.25">
      <c r="A4" s="4" t="s">
        <v>10</v>
      </c>
      <c r="B4" s="4">
        <v>100</v>
      </c>
      <c r="C4" s="4">
        <v>5.5999999999999999E-5</v>
      </c>
      <c r="D4" s="4">
        <f t="shared" ref="D4:D5" si="0">(C4-$C$2)/$C$2*100</f>
        <v>16.666666666666664</v>
      </c>
      <c r="E4" s="4">
        <f>$B$2-B4-B3</f>
        <v>100</v>
      </c>
      <c r="F4" s="4">
        <f t="shared" ref="F4:F5" si="1">(B4*C4)-(0.25/100)*(B4*C4)</f>
        <v>5.5859999999999998E-3</v>
      </c>
      <c r="G4" s="4" t="s">
        <v>98</v>
      </c>
      <c r="H4" s="4" t="s">
        <v>99</v>
      </c>
    </row>
    <row r="5" spans="1:11" x14ac:dyDescent="0.25">
      <c r="A5" s="4" t="s">
        <v>10</v>
      </c>
      <c r="B5" s="4">
        <v>100</v>
      </c>
      <c r="C5" s="4">
        <v>5.6560000000000001E-5</v>
      </c>
      <c r="D5" s="4">
        <f t="shared" si="0"/>
        <v>17.833333333333332</v>
      </c>
      <c r="E5" s="4">
        <f>$B$2-B5-B4-B5</f>
        <v>0</v>
      </c>
      <c r="F5" s="4">
        <f t="shared" si="1"/>
        <v>5.6418600000000003E-3</v>
      </c>
      <c r="G5" s="4" t="s">
        <v>100</v>
      </c>
      <c r="H5" s="4" t="s">
        <v>101</v>
      </c>
    </row>
    <row r="6" spans="1:11" x14ac:dyDescent="0.25">
      <c r="K6" s="4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9"/>
  <sheetViews>
    <sheetView topLeftCell="A10" workbookViewId="0">
      <selection activeCell="G21" sqref="G21"/>
    </sheetView>
  </sheetViews>
  <sheetFormatPr defaultRowHeight="15" x14ac:dyDescent="0.25"/>
  <cols>
    <col min="1" max="1" width="14.5703125" style="4" bestFit="1" customWidth="1"/>
    <col min="2" max="2" width="12.5703125" style="4" bestFit="1" customWidth="1"/>
    <col min="3" max="3" width="11" style="4" bestFit="1" customWidth="1"/>
    <col min="4" max="4" width="16.28515625" style="4" bestFit="1" customWidth="1"/>
    <col min="5" max="5" width="14.7109375" style="4" bestFit="1" customWidth="1"/>
    <col min="6" max="6" width="10.5703125" style="4" bestFit="1" customWidth="1"/>
    <col min="7" max="8" width="16" style="4" bestFit="1" customWidth="1"/>
    <col min="9" max="9" width="13.85546875" style="4" bestFit="1" customWidth="1"/>
    <col min="10" max="10" width="9.140625" style="4"/>
    <col min="11" max="11" width="37.42578125" style="4" bestFit="1" customWidth="1"/>
    <col min="12" max="16384" width="9.140625" style="4"/>
  </cols>
  <sheetData>
    <row r="1" spans="1:11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11" x14ac:dyDescent="0.25">
      <c r="A2" s="4" t="s">
        <v>9</v>
      </c>
      <c r="B2">
        <v>3.7175039999999999E-2</v>
      </c>
      <c r="C2" s="4">
        <v>0.02</v>
      </c>
      <c r="E2" s="4">
        <f>$B$2</f>
        <v>3.7175039999999999E-2</v>
      </c>
      <c r="F2" s="4">
        <f>(B2*C2)+(0.25/100)*(B2*C2)</f>
        <v>7.4535955199999998E-4</v>
      </c>
      <c r="G2" s="4" t="s">
        <v>86</v>
      </c>
      <c r="H2" s="4" t="s">
        <v>86</v>
      </c>
      <c r="I2" s="4" t="s">
        <v>103</v>
      </c>
    </row>
    <row r="3" spans="1:11" x14ac:dyDescent="0.25">
      <c r="A3" s="4" t="s">
        <v>10</v>
      </c>
      <c r="B3">
        <v>3.7175039999999999E-2</v>
      </c>
      <c r="C3" s="4">
        <v>1E-8</v>
      </c>
      <c r="D3" s="4">
        <f>(C3-$C$2)/$C$2*100</f>
        <v>-99.999949999999998</v>
      </c>
      <c r="E3" s="4">
        <f>$B$2-B3</f>
        <v>0</v>
      </c>
      <c r="F3" s="4">
        <f>(B3*C3)-(0.25/100)*(B3*C3)</f>
        <v>3.7082102399999999E-10</v>
      </c>
      <c r="G3" s="4" t="s">
        <v>86</v>
      </c>
      <c r="H3" s="4" t="s">
        <v>86</v>
      </c>
    </row>
    <row r="4" spans="1:11" x14ac:dyDescent="0.25">
      <c r="K4" s="4" t="s">
        <v>201</v>
      </c>
    </row>
    <row r="5" spans="1:11" x14ac:dyDescent="0.25">
      <c r="A5" s="4" t="s">
        <v>21</v>
      </c>
      <c r="C5" s="4">
        <v>1.6354E-2</v>
      </c>
      <c r="D5" s="4">
        <f t="shared" ref="D5:D19" si="0">(C5-$C$2)/$C$2*100</f>
        <v>-18.23</v>
      </c>
      <c r="I5" s="4" t="s">
        <v>102</v>
      </c>
    </row>
    <row r="6" spans="1:11" x14ac:dyDescent="0.25">
      <c r="A6" s="4" t="s">
        <v>21</v>
      </c>
      <c r="C6" s="4">
        <v>1.664763E-2</v>
      </c>
      <c r="D6" s="4">
        <f t="shared" si="0"/>
        <v>-16.761849999999999</v>
      </c>
      <c r="I6" s="4" t="s">
        <v>115</v>
      </c>
    </row>
    <row r="7" spans="1:11" x14ac:dyDescent="0.25">
      <c r="A7" s="4" t="s">
        <v>21</v>
      </c>
      <c r="C7" s="4">
        <v>1.6039749999999998E-2</v>
      </c>
      <c r="D7" s="4">
        <f t="shared" si="0"/>
        <v>-19.80125000000001</v>
      </c>
      <c r="I7" s="4" t="s">
        <v>118</v>
      </c>
    </row>
    <row r="8" spans="1:11" x14ac:dyDescent="0.25">
      <c r="A8" s="4" t="s">
        <v>21</v>
      </c>
      <c r="C8" s="4">
        <v>1.595485E-2</v>
      </c>
      <c r="D8" s="4">
        <f t="shared" si="0"/>
        <v>-20.225750000000005</v>
      </c>
      <c r="I8" s="4" t="s">
        <v>131</v>
      </c>
    </row>
    <row r="9" spans="1:11" x14ac:dyDescent="0.25">
      <c r="A9" s="4" t="s">
        <v>21</v>
      </c>
      <c r="C9" s="4">
        <v>1.5710200000000001E-2</v>
      </c>
      <c r="D9" s="4">
        <f t="shared" si="0"/>
        <v>-21.448999999999998</v>
      </c>
      <c r="I9" s="4" t="s">
        <v>139</v>
      </c>
    </row>
    <row r="10" spans="1:11" x14ac:dyDescent="0.25">
      <c r="A10" s="4" t="s">
        <v>21</v>
      </c>
      <c r="C10" s="4">
        <v>1.6080000000000001E-2</v>
      </c>
      <c r="D10" s="4">
        <f t="shared" si="0"/>
        <v>-19.599999999999998</v>
      </c>
      <c r="I10" s="4" t="s">
        <v>147</v>
      </c>
    </row>
    <row r="11" spans="1:11" x14ac:dyDescent="0.25">
      <c r="A11" s="4" t="s">
        <v>21</v>
      </c>
      <c r="C11" s="4">
        <v>1.6163E-2</v>
      </c>
      <c r="D11" s="4">
        <f t="shared" si="0"/>
        <v>-19.184999999999999</v>
      </c>
      <c r="I11" s="4" t="s">
        <v>155</v>
      </c>
    </row>
    <row r="12" spans="1:11" x14ac:dyDescent="0.25">
      <c r="A12" s="23" t="s">
        <v>21</v>
      </c>
      <c r="C12" s="4">
        <v>1.6219999999999998E-2</v>
      </c>
      <c r="D12" s="4">
        <f t="shared" si="0"/>
        <v>-18.900000000000013</v>
      </c>
      <c r="I12" s="4" t="s">
        <v>163</v>
      </c>
    </row>
    <row r="13" spans="1:11" x14ac:dyDescent="0.25">
      <c r="A13" s="23" t="s">
        <v>21</v>
      </c>
      <c r="C13" s="4">
        <v>1.6043020000000002E-2</v>
      </c>
      <c r="D13" s="4">
        <f t="shared" si="0"/>
        <v>-19.784899999999993</v>
      </c>
      <c r="I13" s="23" t="s">
        <v>171</v>
      </c>
    </row>
    <row r="14" spans="1:11" x14ac:dyDescent="0.25">
      <c r="A14" s="23" t="s">
        <v>21</v>
      </c>
      <c r="C14" s="4">
        <v>1.5800000000000002E-2</v>
      </c>
      <c r="D14" s="23">
        <f t="shared" si="0"/>
        <v>-20.999999999999993</v>
      </c>
      <c r="I14" s="23" t="s">
        <v>178</v>
      </c>
    </row>
    <row r="15" spans="1:11" x14ac:dyDescent="0.25">
      <c r="A15" s="23" t="s">
        <v>21</v>
      </c>
      <c r="C15" s="4">
        <v>1.8070030000000001E-2</v>
      </c>
      <c r="D15" s="23">
        <f t="shared" si="0"/>
        <v>-9.6498499999999972</v>
      </c>
      <c r="I15" s="23" t="s">
        <v>186</v>
      </c>
    </row>
    <row r="16" spans="1:11" x14ac:dyDescent="0.25">
      <c r="C16" s="4">
        <v>1.827001E-2</v>
      </c>
      <c r="D16" s="23">
        <f t="shared" si="0"/>
        <v>-8.649950000000004</v>
      </c>
      <c r="I16" s="23" t="s">
        <v>195</v>
      </c>
    </row>
    <row r="17" spans="3:9" x14ac:dyDescent="0.25">
      <c r="C17" s="4">
        <v>1.8429999999999998E-2</v>
      </c>
      <c r="D17" s="23">
        <f t="shared" si="0"/>
        <v>-7.8500000000000094</v>
      </c>
      <c r="I17" s="23" t="s">
        <v>216</v>
      </c>
    </row>
    <row r="18" spans="3:9" x14ac:dyDescent="0.25">
      <c r="C18" s="4">
        <v>1.731342E-2</v>
      </c>
      <c r="D18" s="23">
        <f t="shared" si="0"/>
        <v>-13.432900000000004</v>
      </c>
      <c r="I18" s="23" t="s">
        <v>228</v>
      </c>
    </row>
    <row r="19" spans="3:9" x14ac:dyDescent="0.25">
      <c r="C19" s="4">
        <v>1.834993E-2</v>
      </c>
      <c r="D19" s="23">
        <f t="shared" si="0"/>
        <v>-8.2503499999999992</v>
      </c>
      <c r="I19" s="23" t="s">
        <v>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17"/>
  <sheetViews>
    <sheetView topLeftCell="A10" workbookViewId="0">
      <selection activeCell="H21" sqref="H21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7" width="17.28515625" style="4" customWidth="1"/>
    <col min="8" max="8" width="16" style="4" bestFit="1" customWidth="1"/>
    <col min="9" max="9" width="39" style="4" bestFit="1" customWidth="1"/>
    <col min="10" max="16384" width="9.140625" style="4"/>
  </cols>
  <sheetData>
    <row r="1" spans="1:9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47</v>
      </c>
      <c r="G1" s="4" t="s">
        <v>41</v>
      </c>
      <c r="H1" s="4" t="s">
        <v>42</v>
      </c>
      <c r="I1" s="4" t="s">
        <v>33</v>
      </c>
    </row>
    <row r="2" spans="1:9" x14ac:dyDescent="0.25">
      <c r="A2" s="4" t="s">
        <v>9</v>
      </c>
      <c r="B2">
        <v>82.981318569999999</v>
      </c>
      <c r="C2">
        <v>2.8184999999999999E-4</v>
      </c>
      <c r="D2"/>
      <c r="E2" s="4">
        <f>$B$2</f>
        <v>82.981318569999999</v>
      </c>
      <c r="F2" s="4">
        <f>(B2*C2)+(0.25/100)*(B2*C2)</f>
        <v>2.3446755350551886E-2</v>
      </c>
      <c r="H2" s="4" t="s">
        <v>26</v>
      </c>
      <c r="I2" s="4" t="s">
        <v>51</v>
      </c>
    </row>
    <row r="3" spans="1:9" x14ac:dyDescent="0.25">
      <c r="A3" s="4" t="s">
        <v>10</v>
      </c>
      <c r="B3">
        <v>82.981318569999999</v>
      </c>
      <c r="C3">
        <v>5.5555000000000003E-4</v>
      </c>
      <c r="D3" s="4">
        <f>(C3-$C$2)/$C$2*100</f>
        <v>97.108390988114252</v>
      </c>
      <c r="E3" s="4">
        <f>$B$2-B3</f>
        <v>0</v>
      </c>
      <c r="F3" s="4">
        <f>(B3*C3)-(0.25/100)*(B3*C3)</f>
        <v>4.5985020852734593E-2</v>
      </c>
      <c r="G3" s="4" t="s">
        <v>27</v>
      </c>
      <c r="I3" s="4" t="s">
        <v>35</v>
      </c>
    </row>
    <row r="4" spans="1:9" x14ac:dyDescent="0.25">
      <c r="A4" s="4" t="s">
        <v>10</v>
      </c>
      <c r="B4">
        <v>52.981318569999999</v>
      </c>
      <c r="C4">
        <v>4.351E-4</v>
      </c>
      <c r="D4" s="4">
        <f>(C4-$C$2)/$C$2*100</f>
        <v>54.372893383005149</v>
      </c>
      <c r="E4" s="4">
        <f>$B$2-B4</f>
        <v>30</v>
      </c>
      <c r="F4" s="4">
        <f t="shared" ref="F4:F9" si="0">(B4*C4)-(0.25/100)*(B4*C4)</f>
        <v>2.2994541280532483E-2</v>
      </c>
      <c r="G4" s="4" t="s">
        <v>36</v>
      </c>
      <c r="H4" s="4" t="s">
        <v>37</v>
      </c>
      <c r="I4" s="4" t="s">
        <v>57</v>
      </c>
    </row>
    <row r="5" spans="1:9" x14ac:dyDescent="0.25">
      <c r="A5" s="4" t="s">
        <v>10</v>
      </c>
      <c r="B5">
        <v>10</v>
      </c>
      <c r="C5">
        <v>4.4000000000000002E-4</v>
      </c>
      <c r="D5" s="4">
        <f>(C5-$C$2)/$C$2*100</f>
        <v>56.111406776654263</v>
      </c>
      <c r="E5" s="4">
        <f>$B$2-B4-B5</f>
        <v>20</v>
      </c>
      <c r="F5" s="4">
        <f t="shared" si="0"/>
        <v>4.3890000000000005E-3</v>
      </c>
      <c r="G5" s="4" t="s">
        <v>58</v>
      </c>
      <c r="H5" s="4" t="s">
        <v>39</v>
      </c>
      <c r="I5" s="4" t="s">
        <v>51</v>
      </c>
    </row>
    <row r="6" spans="1:9" x14ac:dyDescent="0.25">
      <c r="A6" s="4" t="s">
        <v>10</v>
      </c>
      <c r="B6">
        <v>10</v>
      </c>
      <c r="C6">
        <v>4.4999999999999999E-4</v>
      </c>
      <c r="D6" s="4">
        <f t="shared" ref="D6:D9" si="1">(C6-$C$2)/$C$2*100</f>
        <v>59.659393294305488</v>
      </c>
      <c r="E6" s="4">
        <f>$B$2-B4-B5-B6</f>
        <v>10</v>
      </c>
      <c r="F6" s="4">
        <f t="shared" si="0"/>
        <v>4.4887499999999997E-3</v>
      </c>
      <c r="G6" s="4" t="s">
        <v>40</v>
      </c>
      <c r="H6" s="4" t="s">
        <v>60</v>
      </c>
      <c r="I6" s="4" t="s">
        <v>51</v>
      </c>
    </row>
    <row r="7" spans="1:9" x14ac:dyDescent="0.25">
      <c r="A7" s="4" t="s">
        <v>10</v>
      </c>
      <c r="B7">
        <v>10</v>
      </c>
      <c r="C7">
        <v>5.5000000000000003E-4</v>
      </c>
      <c r="D7" s="4">
        <f t="shared" si="1"/>
        <v>95.139258470817822</v>
      </c>
      <c r="E7" s="4">
        <f>$B$2-B4-B5-B6-B7</f>
        <v>0</v>
      </c>
      <c r="F7" s="4">
        <f t="shared" si="0"/>
        <v>5.4862500000000007E-3</v>
      </c>
      <c r="G7" s="4" t="s">
        <v>59</v>
      </c>
      <c r="I7" s="4" t="s">
        <v>35</v>
      </c>
    </row>
    <row r="8" spans="1:9" x14ac:dyDescent="0.25">
      <c r="A8" s="4" t="s">
        <v>10</v>
      </c>
      <c r="B8">
        <v>10</v>
      </c>
      <c r="C8">
        <v>4.1195000000000001E-4</v>
      </c>
      <c r="D8" s="4">
        <f t="shared" si="1"/>
        <v>46.159304594642549</v>
      </c>
      <c r="E8" s="4">
        <v>0</v>
      </c>
      <c r="F8" s="4">
        <f t="shared" si="0"/>
        <v>4.1092012499999997E-3</v>
      </c>
      <c r="G8" s="4" t="s">
        <v>69</v>
      </c>
      <c r="I8" s="4" t="s">
        <v>35</v>
      </c>
    </row>
    <row r="9" spans="1:9" x14ac:dyDescent="0.25">
      <c r="A9" s="4" t="s">
        <v>10</v>
      </c>
      <c r="B9">
        <v>10</v>
      </c>
      <c r="C9">
        <v>3.9197E-4</v>
      </c>
      <c r="D9" s="4">
        <f t="shared" si="1"/>
        <v>39.070427532375376</v>
      </c>
      <c r="E9" s="4">
        <v>0</v>
      </c>
      <c r="F9" s="4">
        <f t="shared" si="0"/>
        <v>3.9099007499999996E-3</v>
      </c>
      <c r="G9" s="4" t="s">
        <v>82</v>
      </c>
      <c r="H9" s="4" t="s">
        <v>82</v>
      </c>
      <c r="I9" s="4" t="s">
        <v>51</v>
      </c>
    </row>
    <row r="10" spans="1:9" x14ac:dyDescent="0.25">
      <c r="A10" s="4" t="s">
        <v>83</v>
      </c>
      <c r="B10"/>
      <c r="C10"/>
      <c r="F10" s="4">
        <f>-F2+F4+F5+F6+F9</f>
        <v>1.2335436679980598E-2</v>
      </c>
    </row>
    <row r="11" spans="1:9" x14ac:dyDescent="0.25">
      <c r="B11"/>
      <c r="C11"/>
    </row>
    <row r="12" spans="1:9" x14ac:dyDescent="0.25">
      <c r="A12" s="4" t="s">
        <v>21</v>
      </c>
      <c r="C12">
        <v>3.9646000000000001E-4</v>
      </c>
      <c r="D12" s="4">
        <f>(C12-$C$2)/$C$2*100</f>
        <v>40.663473478800789</v>
      </c>
      <c r="G12" s="4" t="s">
        <v>28</v>
      </c>
    </row>
    <row r="13" spans="1:9" x14ac:dyDescent="0.25">
      <c r="A13" s="4" t="s">
        <v>21</v>
      </c>
      <c r="C13">
        <v>4.0655999999999998E-4</v>
      </c>
      <c r="D13" s="4">
        <f>(C13-$C$2)/$C$2*100</f>
        <v>44.246939861628526</v>
      </c>
      <c r="G13" s="4" t="s">
        <v>34</v>
      </c>
    </row>
    <row r="14" spans="1:9" x14ac:dyDescent="0.25">
      <c r="A14" s="4" t="s">
        <v>21</v>
      </c>
      <c r="C14">
        <v>4.5977000000000002E-4</v>
      </c>
      <c r="D14" s="4">
        <f>(C14-$C$2)/$C$2*100</f>
        <v>63.125776122050745</v>
      </c>
      <c r="G14" s="4" t="s">
        <v>61</v>
      </c>
    </row>
    <row r="15" spans="1:9" x14ac:dyDescent="0.25">
      <c r="A15" s="4" t="s">
        <v>21</v>
      </c>
      <c r="C15">
        <v>4.5977000000000002E-4</v>
      </c>
      <c r="D15" s="4">
        <f>(C15-$C$2)/$C$2*100</f>
        <v>63.125776122050745</v>
      </c>
      <c r="G15" s="4" t="s">
        <v>81</v>
      </c>
    </row>
    <row r="16" spans="1:9" x14ac:dyDescent="0.25">
      <c r="A16" s="4" t="s">
        <v>21</v>
      </c>
      <c r="C16" s="4">
        <v>3.9127999999999998E-4</v>
      </c>
      <c r="D16" s="4">
        <f>(C16-$C$2)/$C$2*100</f>
        <v>38.825616462657436</v>
      </c>
      <c r="G16" s="4" t="s">
        <v>80</v>
      </c>
    </row>
    <row r="17" spans="9:9" x14ac:dyDescent="0.25">
      <c r="I17" s="4" t="s">
        <v>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3"/>
  <sheetViews>
    <sheetView topLeftCell="A16" workbookViewId="0">
      <selection activeCell="F28" sqref="F28"/>
    </sheetView>
  </sheetViews>
  <sheetFormatPr defaultRowHeight="15" x14ac:dyDescent="0.25"/>
  <cols>
    <col min="1" max="1" width="14.5703125" style="4" bestFit="1" customWidth="1"/>
    <col min="2" max="2" width="13.42578125" style="4" customWidth="1"/>
    <col min="3" max="3" width="13.140625" style="4" customWidth="1"/>
    <col min="4" max="4" width="16.28515625" style="4" bestFit="1" customWidth="1"/>
    <col min="5" max="5" width="11.85546875" style="4" customWidth="1"/>
    <col min="6" max="6" width="12.28515625" style="4" customWidth="1"/>
    <col min="7" max="7" width="17.28515625" style="4" customWidth="1"/>
    <col min="8" max="8" width="16" style="4" bestFit="1" customWidth="1"/>
    <col min="9" max="16384" width="9.140625" style="4"/>
  </cols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20</v>
      </c>
      <c r="E1" s="4" t="s">
        <v>18</v>
      </c>
      <c r="F1" s="4" t="s">
        <v>17</v>
      </c>
      <c r="G1" s="4" t="s">
        <v>41</v>
      </c>
      <c r="H1" s="4" t="s">
        <v>42</v>
      </c>
      <c r="I1" s="4" t="s">
        <v>33</v>
      </c>
    </row>
    <row r="2" spans="1:10" x14ac:dyDescent="0.25">
      <c r="A2" s="4" t="s">
        <v>9</v>
      </c>
      <c r="B2">
        <v>9.2188851500000002</v>
      </c>
      <c r="C2" s="13">
        <v>3.2130649999999997E-2</v>
      </c>
      <c r="D2" s="13"/>
      <c r="E2" s="4">
        <f>$B$2</f>
        <v>9.2188851500000002</v>
      </c>
      <c r="F2" s="4">
        <f>(B2*C2)+(0.25/100)*(B2*C2)</f>
        <v>0.29694929407520959</v>
      </c>
      <c r="H2" s="4" t="s">
        <v>16</v>
      </c>
      <c r="I2" s="4" t="s">
        <v>38</v>
      </c>
    </row>
    <row r="3" spans="1:10" x14ac:dyDescent="0.25">
      <c r="A3" s="4" t="s">
        <v>10</v>
      </c>
      <c r="B3">
        <v>8.2188851500000002</v>
      </c>
      <c r="C3">
        <v>6.4259999999999998E-2</v>
      </c>
      <c r="D3" s="13">
        <f>(C3-$C$2)/$C$2*100</f>
        <v>99.995954018981891</v>
      </c>
      <c r="E3" s="4">
        <f>$B$2-B3</f>
        <v>1</v>
      </c>
      <c r="F3" s="4">
        <f>(B3*C3)-(0.25/100)*(B3*C3)</f>
        <v>0.52682519583965248</v>
      </c>
      <c r="G3" s="4" t="s">
        <v>19</v>
      </c>
    </row>
    <row r="4" spans="1:10" x14ac:dyDescent="0.25">
      <c r="B4"/>
      <c r="C4"/>
      <c r="D4" s="13"/>
      <c r="J4" s="4" t="s">
        <v>205</v>
      </c>
    </row>
    <row r="5" spans="1:10" x14ac:dyDescent="0.25">
      <c r="B5"/>
      <c r="C5"/>
    </row>
    <row r="6" spans="1:10" x14ac:dyDescent="0.25">
      <c r="A6" s="4" t="s">
        <v>21</v>
      </c>
      <c r="C6">
        <v>2.8224450000000002E-2</v>
      </c>
      <c r="D6" s="4">
        <f t="shared" ref="D6:D23" si="0">(C6-$C$2)/$C$2*100</f>
        <v>-12.157239271536666</v>
      </c>
      <c r="G6" s="4" t="s">
        <v>22</v>
      </c>
    </row>
    <row r="7" spans="1:10" x14ac:dyDescent="0.25">
      <c r="A7" s="4" t="s">
        <v>21</v>
      </c>
      <c r="C7" s="4">
        <v>3.1408499999999999E-2</v>
      </c>
      <c r="D7" s="4">
        <f t="shared" si="0"/>
        <v>-2.2475424555681194</v>
      </c>
      <c r="G7" s="4" t="s">
        <v>56</v>
      </c>
    </row>
    <row r="8" spans="1:10" x14ac:dyDescent="0.25">
      <c r="A8" s="4" t="s">
        <v>21</v>
      </c>
      <c r="C8" s="4">
        <v>3.048E-2</v>
      </c>
      <c r="D8" s="4">
        <f t="shared" si="0"/>
        <v>-5.137306590436225</v>
      </c>
      <c r="G8" s="4" t="s">
        <v>71</v>
      </c>
    </row>
    <row r="9" spans="1:10" x14ac:dyDescent="0.25">
      <c r="A9" s="4" t="s">
        <v>21</v>
      </c>
      <c r="C9" s="4">
        <v>3.0550000000000001E-2</v>
      </c>
      <c r="D9" s="4">
        <f t="shared" si="0"/>
        <v>-4.919446074075676</v>
      </c>
      <c r="G9" s="4" t="s">
        <v>79</v>
      </c>
    </row>
    <row r="10" spans="1:10" x14ac:dyDescent="0.25">
      <c r="A10" s="4" t="s">
        <v>21</v>
      </c>
      <c r="C10" s="4">
        <v>2.921058E-2</v>
      </c>
      <c r="D10" s="4">
        <f t="shared" si="0"/>
        <v>-9.0881136858420142</v>
      </c>
      <c r="G10" s="4" t="s">
        <v>119</v>
      </c>
    </row>
    <row r="11" spans="1:10" x14ac:dyDescent="0.25">
      <c r="A11" s="4" t="s">
        <v>21</v>
      </c>
      <c r="C11" s="4">
        <v>2.766093E-2</v>
      </c>
      <c r="D11" s="4">
        <f t="shared" si="0"/>
        <v>-13.911078674100889</v>
      </c>
      <c r="G11" s="4" t="s">
        <v>120</v>
      </c>
    </row>
    <row r="12" spans="1:10" x14ac:dyDescent="0.25">
      <c r="A12" s="4" t="s">
        <v>21</v>
      </c>
      <c r="C12" s="4">
        <v>2.7E-2</v>
      </c>
      <c r="D12" s="4">
        <f t="shared" si="0"/>
        <v>-15.968086546646262</v>
      </c>
      <c r="G12" s="4" t="s">
        <v>132</v>
      </c>
    </row>
    <row r="13" spans="1:10" x14ac:dyDescent="0.25">
      <c r="A13" s="4" t="s">
        <v>21</v>
      </c>
      <c r="C13" s="4">
        <v>2.6266999999999999E-2</v>
      </c>
      <c r="D13" s="4">
        <f t="shared" si="0"/>
        <v>-18.249397382250276</v>
      </c>
      <c r="G13" s="4" t="s">
        <v>140</v>
      </c>
    </row>
    <row r="14" spans="1:10" x14ac:dyDescent="0.25">
      <c r="A14" s="4" t="s">
        <v>21</v>
      </c>
      <c r="C14" s="4">
        <v>2.6128189999999999E-2</v>
      </c>
      <c r="D14" s="4">
        <f t="shared" si="0"/>
        <v>-18.68141478619324</v>
      </c>
      <c r="G14" s="4" t="s">
        <v>148</v>
      </c>
    </row>
    <row r="15" spans="1:10" x14ac:dyDescent="0.25">
      <c r="A15" s="4" t="s">
        <v>21</v>
      </c>
      <c r="C15" s="4">
        <v>2.636339E-2</v>
      </c>
      <c r="D15" s="4">
        <f t="shared" si="0"/>
        <v>-17.949403451221798</v>
      </c>
      <c r="G15" s="4" t="s">
        <v>156</v>
      </c>
    </row>
    <row r="16" spans="1:10" x14ac:dyDescent="0.25">
      <c r="A16" s="23" t="s">
        <v>21</v>
      </c>
      <c r="C16" s="4">
        <v>2.6110990000000001E-2</v>
      </c>
      <c r="D16" s="23">
        <f t="shared" si="0"/>
        <v>-18.734946227356112</v>
      </c>
      <c r="G16" s="4" t="s">
        <v>164</v>
      </c>
    </row>
    <row r="17" spans="1:7" x14ac:dyDescent="0.25">
      <c r="A17" s="23" t="s">
        <v>21</v>
      </c>
      <c r="C17" s="4">
        <v>2.4500009999999999E-2</v>
      </c>
      <c r="D17" s="23">
        <f t="shared" si="0"/>
        <v>-23.74878815087774</v>
      </c>
      <c r="G17" s="23" t="s">
        <v>172</v>
      </c>
    </row>
    <row r="18" spans="1:7" x14ac:dyDescent="0.25">
      <c r="A18" s="23" t="s">
        <v>21</v>
      </c>
      <c r="C18" s="4">
        <v>2.499995E-2</v>
      </c>
      <c r="D18" s="23">
        <f t="shared" si="0"/>
        <v>-22.192828343030712</v>
      </c>
      <c r="G18" s="23" t="s">
        <v>179</v>
      </c>
    </row>
    <row r="19" spans="1:7" x14ac:dyDescent="0.25">
      <c r="C19" s="4">
        <v>2.4874250000000001E-2</v>
      </c>
      <c r="D19" s="23">
        <f t="shared" si="0"/>
        <v>-22.584043584552436</v>
      </c>
      <c r="G19" s="23" t="s">
        <v>187</v>
      </c>
    </row>
    <row r="20" spans="1:7" x14ac:dyDescent="0.25">
      <c r="C20" s="4">
        <v>2.4000009999999999E-2</v>
      </c>
      <c r="D20" s="23">
        <f t="shared" si="0"/>
        <v>-25.304934696310216</v>
      </c>
      <c r="G20" s="23" t="s">
        <v>195</v>
      </c>
    </row>
    <row r="21" spans="1:7" x14ac:dyDescent="0.25">
      <c r="C21" s="4">
        <v>2.4004999999999999E-2</v>
      </c>
      <c r="D21" s="23">
        <f t="shared" si="0"/>
        <v>-25.289404353786804</v>
      </c>
      <c r="G21" s="23" t="s">
        <v>220</v>
      </c>
    </row>
    <row r="22" spans="1:7" x14ac:dyDescent="0.25">
      <c r="C22" s="4">
        <v>2.4846940000000001E-2</v>
      </c>
      <c r="D22" s="23">
        <f t="shared" si="0"/>
        <v>-22.669040308863956</v>
      </c>
      <c r="G22" s="23" t="s">
        <v>233</v>
      </c>
    </row>
    <row r="23" spans="1:7" x14ac:dyDescent="0.25">
      <c r="C23" s="4">
        <v>3.025398E-2</v>
      </c>
      <c r="D23" s="23">
        <f t="shared" si="0"/>
        <v>-5.840747074833522</v>
      </c>
      <c r="G23" s="23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Wallet</vt:lpstr>
      <vt:lpstr>BTC-USDT</vt:lpstr>
      <vt:lpstr>ETH-USDT</vt:lpstr>
      <vt:lpstr>USDT-VND</vt:lpstr>
      <vt:lpstr>BRK-B</vt:lpstr>
      <vt:lpstr>ERC-B</vt:lpstr>
      <vt:lpstr>LTC-B</vt:lpstr>
      <vt:lpstr>GAME-B</vt:lpstr>
      <vt:lpstr>ETC-E</vt:lpstr>
      <vt:lpstr>ZEC-E</vt:lpstr>
      <vt:lpstr>QTUM-E</vt:lpstr>
      <vt:lpstr>QTUM-B</vt:lpstr>
      <vt:lpstr>1ST-B</vt:lpstr>
      <vt:lpstr>DOGE-B</vt:lpstr>
      <vt:lpstr>LBC-B</vt:lpstr>
      <vt:lpstr>ETH-B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VuongThai</dc:creator>
  <cp:lastModifiedBy>VuongThai</cp:lastModifiedBy>
  <dcterms:created xsi:type="dcterms:W3CDTF">2017-12-22T15:44:11Z</dcterms:created>
  <dcterms:modified xsi:type="dcterms:W3CDTF">2018-02-11T15:29:37Z</dcterms:modified>
</cp:coreProperties>
</file>