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 TAN\Documents\bt ueh\PTTC\"/>
    </mc:Choice>
  </mc:AlternateContent>
  <xr:revisionPtr revIDLastSave="0" documentId="13_ncr:1_{CE6DE118-2AFE-422C-92BA-ACE07CB09B16}" xr6:coauthVersionLast="47" xr6:coauthVersionMax="47" xr10:uidLastSave="{00000000-0000-0000-0000-000000000000}"/>
  <bookViews>
    <workbookView xWindow="-110" yWindow="-110" windowWidth="19420" windowHeight="10300" activeTab="2" xr2:uid="{E87E4DD3-D5C3-42A8-8702-67092BA61633}"/>
  </bookViews>
  <sheets>
    <sheet name="Bảng cân đối" sheetId="1" r:id="rId1"/>
    <sheet name="KQKD" sheetId="2" r:id="rId2"/>
    <sheet name="Tỷ số Tài chín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3" l="1"/>
  <c r="E21" i="3"/>
  <c r="D21" i="3"/>
  <c r="D18" i="3"/>
  <c r="F7" i="3"/>
  <c r="F6" i="3"/>
  <c r="E6" i="3"/>
  <c r="D6" i="3"/>
  <c r="F13" i="3"/>
  <c r="E13" i="3"/>
  <c r="D13" i="3"/>
  <c r="F25" i="3"/>
  <c r="E25" i="3"/>
  <c r="D25" i="3"/>
  <c r="F24" i="3"/>
  <c r="E24" i="3"/>
  <c r="D24" i="3"/>
  <c r="F23" i="3"/>
  <c r="E23" i="3"/>
  <c r="D23" i="3"/>
  <c r="F22" i="3"/>
  <c r="E22" i="3"/>
  <c r="D22" i="3"/>
  <c r="F20" i="3"/>
  <c r="E20" i="3"/>
  <c r="D20" i="3"/>
  <c r="E11" i="3"/>
  <c r="F11" i="3"/>
  <c r="D11" i="3"/>
  <c r="E10" i="3"/>
  <c r="F10" i="3"/>
  <c r="D10" i="3"/>
  <c r="E9" i="3"/>
  <c r="F9" i="3"/>
  <c r="D9" i="3"/>
  <c r="E7" i="3"/>
  <c r="D7" i="3"/>
  <c r="E5" i="3"/>
  <c r="F5" i="3"/>
  <c r="D5" i="3"/>
  <c r="E4" i="3"/>
  <c r="F4" i="3"/>
  <c r="D4" i="3"/>
  <c r="E14" i="3"/>
  <c r="F14" i="3"/>
  <c r="D14" i="3"/>
  <c r="E16" i="3"/>
  <c r="F16" i="3"/>
  <c r="D16" i="3"/>
  <c r="E18" i="3"/>
  <c r="F18" i="3"/>
  <c r="E17" i="3"/>
  <c r="F17" i="3"/>
  <c r="D17" i="3"/>
</calcChain>
</file>

<file path=xl/sharedStrings.xml><?xml version="1.0" encoding="utf-8"?>
<sst xmlns="http://schemas.openxmlformats.org/spreadsheetml/2006/main" count="183" uniqueCount="175">
  <si>
    <t>CHỈ TIÊU</t>
  </si>
  <si>
    <t>2020</t>
  </si>
  <si>
    <t>2021</t>
  </si>
  <si>
    <t>2022</t>
  </si>
  <si>
    <t>TỔNG TÀI SẢN</t>
  </si>
  <si>
    <t>TÀI SẢN NGẮN HẠN</t>
  </si>
  <si>
    <t>Tiền và tương đương tiền</t>
  </si>
  <si>
    <t>Tiền</t>
  </si>
  <si>
    <t>Các khoản tương đương tiền</t>
  </si>
  <si>
    <t>Giá trị thuần đầu tư ngắn hạn</t>
  </si>
  <si>
    <t>Đầu tư ngắn hạn</t>
  </si>
  <si>
    <t>Dự phòng đầu tư ngắn hạn</t>
  </si>
  <si>
    <t>Chứng khoán đầu tư giữ đến ngày đáo hạn</t>
  </si>
  <si>
    <t>Các khoản phải thu</t>
  </si>
  <si>
    <t>Phải thu khách hàng</t>
  </si>
  <si>
    <t>Trả trước người bán</t>
  </si>
  <si>
    <t>Phải thu nội bộ</t>
  </si>
  <si>
    <t>Phải thu về XDCB</t>
  </si>
  <si>
    <t>Phải thu về cho vay ngắn hạn</t>
  </si>
  <si>
    <t>Phải thu khác</t>
  </si>
  <si>
    <t>Dự phòng nợ khó đòi</t>
  </si>
  <si>
    <t>Tài sản thiếu chờ xử lý</t>
  </si>
  <si>
    <t>Hàng tồn kho, ròng</t>
  </si>
  <si>
    <t>Hàng tồn kho</t>
  </si>
  <si>
    <t>Dự phòng giảm giá HTK</t>
  </si>
  <si>
    <t>Tài sản lưu động khác</t>
  </si>
  <si>
    <t>Trả trước ngắn hạn</t>
  </si>
  <si>
    <t>Thuế VAT phải thu</t>
  </si>
  <si>
    <t>Phải thu thuế khác</t>
  </si>
  <si>
    <t>Giao dịch mua bán lại trái phiếu chính phủ</t>
  </si>
  <si>
    <t>TÀI SẢN DÀI HẠN</t>
  </si>
  <si>
    <t>Phải thu dài hạn</t>
  </si>
  <si>
    <t>Phải thu khách hàng dài hạn</t>
  </si>
  <si>
    <t>Trả trước người bán dài hạn</t>
  </si>
  <si>
    <t>Vốn kinh doanh ở các đơn vị trực thuộc</t>
  </si>
  <si>
    <t>Phải thu nội bộ dài hạn</t>
  </si>
  <si>
    <t>Phải thu về cho vay dài hạn</t>
  </si>
  <si>
    <t>Phải thu dài hạn khác</t>
  </si>
  <si>
    <t>Dự phòng phải thu dài hạn</t>
  </si>
  <si>
    <t>Tài sản cố định</t>
  </si>
  <si>
    <t>GTCL TSCĐ hữu hình</t>
  </si>
  <si>
    <t>Nguyên giá TSCĐ hữu hình</t>
  </si>
  <si>
    <t>Khấu hao lũy kế TSCĐ hữu hình</t>
  </si>
  <si>
    <t>GTCL Tài sản thuê tài chính</t>
  </si>
  <si>
    <t>Nguyên giá tài sản thuê tài chính</t>
  </si>
  <si>
    <t>Khấu hao lũy kế tài sản thuê tài chính</t>
  </si>
  <si>
    <t>GTCL tài sản cố định vô hình</t>
  </si>
  <si>
    <t>Nguyên giá TSCĐ vô hình</t>
  </si>
  <si>
    <t>Khấu hao lũy kế TSCĐ vô hình</t>
  </si>
  <si>
    <t>Bất động sản đầu tư</t>
  </si>
  <si>
    <t>Nguyên giá tài sản đầu tư</t>
  </si>
  <si>
    <t>Khấu hao lũy kế tài sản đầu tư</t>
  </si>
  <si>
    <t>Tài sản dở dang dài hạn</t>
  </si>
  <si>
    <t>Chi phí sản xuất, kinh doanh dở dang dài hạn</t>
  </si>
  <si>
    <t>Xây dựng cơ bản dở dang</t>
  </si>
  <si>
    <t>Đầu tư dài hạn</t>
  </si>
  <si>
    <t>Đầu tư vào các công ty con</t>
  </si>
  <si>
    <t>Đầu tư vào công ty liên doanh</t>
  </si>
  <si>
    <t>Đầu tư dài hạn khác</t>
  </si>
  <si>
    <t>Dự phòng giảm giá đầu tư dài hạn</t>
  </si>
  <si>
    <t>Đầu tư nắm giữ đến ngày đáo hạn</t>
  </si>
  <si>
    <t>Tài sản dài hạn khác</t>
  </si>
  <si>
    <t>Trả trước dài hạn</t>
  </si>
  <si>
    <t>Thuế thu nhập hoãn lại phải thu</t>
  </si>
  <si>
    <t>Thiết bị, vật tư, phụ tùng thay thế dài hạn</t>
  </si>
  <si>
    <t>Các tài sản dài hạn khác</t>
  </si>
  <si>
    <t>Lợi thế thương mại</t>
  </si>
  <si>
    <t>NỢ PHẢI TRẢ</t>
  </si>
  <si>
    <t>Nợ ngắn hạn</t>
  </si>
  <si>
    <t>Phải trả người bán</t>
  </si>
  <si>
    <t>Người mua trả tiền trước</t>
  </si>
  <si>
    <t>Thuế và các khoản phải trả Nhà nước</t>
  </si>
  <si>
    <t>Phải trả người lao động</t>
  </si>
  <si>
    <t>Chi phí phải trả</t>
  </si>
  <si>
    <t>Phải trả nội bộ</t>
  </si>
  <si>
    <t>Phải trả về xây dựng cơ bản</t>
  </si>
  <si>
    <t>Doanh thu chưa thực hiện ngắn hạn</t>
  </si>
  <si>
    <t>Phải trả khác</t>
  </si>
  <si>
    <t>Vay ngắn hạn</t>
  </si>
  <si>
    <t>Dự phòng các khoản phải trả ngắn hạn</t>
  </si>
  <si>
    <t>Quỹ khen thưởng, phúc lợi</t>
  </si>
  <si>
    <t>Quỹ bình ổn giá</t>
  </si>
  <si>
    <t>Nợ dài hạn</t>
  </si>
  <si>
    <t>Phải trả nhà cung cấp dài hạn</t>
  </si>
  <si>
    <t>Người mua trả tiền trước dài hạn</t>
  </si>
  <si>
    <t>Chi phí phải trả dài hạn</t>
  </si>
  <si>
    <t>Phải trả nội bộ về vốn kinh doanh</t>
  </si>
  <si>
    <t>Phải trả nội bộ dài hạn</t>
  </si>
  <si>
    <t>Doanh thu chưa thực hiên</t>
  </si>
  <si>
    <t>Phải trả dài hạn khác</t>
  </si>
  <si>
    <t>Vay dài hạn</t>
  </si>
  <si>
    <t>Trái phiếu chuyển đổi</t>
  </si>
  <si>
    <t>Cổ phiếu ưu đãi</t>
  </si>
  <si>
    <t>Thuế thu nhập hoãn lại phải trả</t>
  </si>
  <si>
    <t>Dự phòng trợ cấp thôi việc</t>
  </si>
  <si>
    <t>Dự phòng các khoản công nợ dài hạn</t>
  </si>
  <si>
    <t>Quỹ phát triển khoa học công nghệ</t>
  </si>
  <si>
    <t>VỐN CHỦ SỞ HỮU</t>
  </si>
  <si>
    <t>Vốn và các quỹ</t>
  </si>
  <si>
    <t>Vốn góp</t>
  </si>
  <si>
    <t>Cổ phiếu phổ thông</t>
  </si>
  <si>
    <t>Thặng dư vốn cổ phần</t>
  </si>
  <si>
    <t>Quyền chọn chuyển đổi trái phiếu</t>
  </si>
  <si>
    <t>Vốn khác</t>
  </si>
  <si>
    <t>Cổ phiếu Quỹ</t>
  </si>
  <si>
    <t>Chênh lệch đánh giá lại tài sản</t>
  </si>
  <si>
    <t>Chênh lệch tỷ giá</t>
  </si>
  <si>
    <t>Quỹ đầu tư và phát triển</t>
  </si>
  <si>
    <t>Quỹ hỗ trợ sắp xếp doanh nghiệp</t>
  </si>
  <si>
    <t>Quỹ dự phòng tài chính</t>
  </si>
  <si>
    <t>Quỹ khác</t>
  </si>
  <si>
    <t>Lãi chưa phân phối</t>
  </si>
  <si>
    <t>LNST chưa phân phối lũy kế đến cuối kỳ trước</t>
  </si>
  <si>
    <t>LNST chưa phân phối kỳ này</t>
  </si>
  <si>
    <t>Lợi ích cổ đông không kiểm soát</t>
  </si>
  <si>
    <t>Vốn Ngân sách nhà nước và quỹ khác</t>
  </si>
  <si>
    <t>Quỹ khen thưởng, phúc lợi (trước 2010)</t>
  </si>
  <si>
    <t>Vốn ngân sách nhà nước</t>
  </si>
  <si>
    <t>Nguồn kinh phí đã hình thành TSCĐ</t>
  </si>
  <si>
    <t>Lợi ích của cổ đông thiểu số</t>
  </si>
  <si>
    <t>TỔNG CỘNG NGUỒN VỐN</t>
  </si>
  <si>
    <t>Doanh số</t>
  </si>
  <si>
    <t>Các khoản giảm trừ</t>
  </si>
  <si>
    <t>Doanh số thuần</t>
  </si>
  <si>
    <t>Giá vốn hàng bán</t>
  </si>
  <si>
    <t>Lãi gộp</t>
  </si>
  <si>
    <t>Thu nhập tài chính</t>
  </si>
  <si>
    <t>Chi phí tài chính</t>
  </si>
  <si>
    <t>Trong đó: Chi phí lãi vay</t>
  </si>
  <si>
    <t>Lãi/(lỗ) từ công ty liên doanh</t>
  </si>
  <si>
    <t>Chi phí bán hàng</t>
  </si>
  <si>
    <t>Chi phí quản lý doanh  nghiệp</t>
  </si>
  <si>
    <t>Lãi/(lỗ) từ hoạt động kinh doanh</t>
  </si>
  <si>
    <t>Thu nhập khác</t>
  </si>
  <si>
    <t>Chi phí khác</t>
  </si>
  <si>
    <t>Thu nhập khác, ròng</t>
  </si>
  <si>
    <t>Lãi/(lỗ) từ công ty liên doanh  (từ năm 2015)</t>
  </si>
  <si>
    <t>Lãi/(lỗ) ròng trước thuế</t>
  </si>
  <si>
    <t>Thuế thu nhập doanh nghiệp – hiện thời</t>
  </si>
  <si>
    <t>Thuế thu nhập doanh nghiệp – hoãn lại</t>
  </si>
  <si>
    <t>Chi phí thuế thu nhập doanh nghiệp</t>
  </si>
  <si>
    <t>Lãi/(lỗ) thuần sau thuế</t>
  </si>
  <si>
    <t>Lợi nhuận của Cổ đông của Công ty mẹ</t>
  </si>
  <si>
    <t>Lãi cơ bản trên cổ phiếu</t>
  </si>
  <si>
    <t>Lãi trên cổ phiếu pha loãng</t>
  </si>
  <si>
    <t>Tỷ số Khả năng thanh khoản</t>
  </si>
  <si>
    <t>Khả năng thanh toán hiện hành</t>
  </si>
  <si>
    <t>Chỉ tiêu</t>
  </si>
  <si>
    <t>Tỷ số thanh toán nhanh</t>
  </si>
  <si>
    <t>Kỳ thu tiền</t>
  </si>
  <si>
    <t>Số ngày bán hàng</t>
  </si>
  <si>
    <t>Cấu trúc vốn và khả năng thanh toán</t>
  </si>
  <si>
    <t>Tổng nợ trên vốn</t>
  </si>
  <si>
    <t>Nợ dài hạn trên vốn</t>
  </si>
  <si>
    <t>Số lần thu nhập trên lãi vay</t>
  </si>
  <si>
    <t>Thu nhập từ đầu tư</t>
  </si>
  <si>
    <t>Thu nhập từ Tài Sản</t>
  </si>
  <si>
    <t>Thu nhập trên VCP phổ thông</t>
  </si>
  <si>
    <t>Hiệu suất hoạt động</t>
  </si>
  <si>
    <t>Biên lãi gộp</t>
  </si>
  <si>
    <t>Biên LN ròng</t>
  </si>
  <si>
    <t>Biên LN (trước thuế) từ HĐKD</t>
  </si>
  <si>
    <t>Hiệu quả sử dụng Tài Sản</t>
  </si>
  <si>
    <t>Vòng quay tiền mặt</t>
  </si>
  <si>
    <t>Vòng quay KPThu</t>
  </si>
  <si>
    <t>Vòng quay HTK</t>
  </si>
  <si>
    <t>Vòng quay Vốn lưu động</t>
  </si>
  <si>
    <t>Vòng quay Tổng TS</t>
  </si>
  <si>
    <t>Vòng quay BĐS, nhà xưởng, thiết bị</t>
  </si>
  <si>
    <t>Giá trị thị trường</t>
  </si>
  <si>
    <t>Dividend payout rate</t>
  </si>
  <si>
    <t>Price to book</t>
  </si>
  <si>
    <t>Giá trên thu nhập</t>
  </si>
  <si>
    <t>Lợi tức thu nhập</t>
  </si>
  <si>
    <t>Lợi tức từ cổ tức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</si>
</sst>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9" fontId="11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1" applyFont="1"/>
    <xf numFmtId="0" fontId="9" fillId="2" borderId="0" xfId="0" applyFont="1" applyFill="1" applyAlignment="1">
      <alignment vertical="center"/>
    </xf>
    <xf numFmtId="4" fontId="1" fillId="0" borderId="0" xfId="0" applyNumberFormat="1" applyFont="1"/>
    <xf numFmtId="4" fontId="10" fillId="0" borderId="0" xfId="0" applyNumberFormat="1" applyFont="1"/>
    <xf numFmtId="4" fontId="10" fillId="0" borderId="0" xfId="0" applyNumberFormat="1" applyFont="1" applyAlignment="1">
      <alignment indent="3"/>
    </xf>
    <xf numFmtId="4" fontId="10" fillId="0" borderId="0" xfId="0" applyNumberFormat="1" applyFont="1" applyAlignment="1">
      <alignment indent="6"/>
    </xf>
    <xf numFmtId="0" fontId="9" fillId="0" borderId="0" xfId="0" applyFont="1" applyAlignment="1">
      <alignment vertical="center"/>
    </xf>
    <xf numFmtId="2" fontId="0" fillId="0" borderId="0" xfId="0" applyNumberFormat="1"/>
    <xf numFmtId="2" fontId="0" fillId="0" borderId="0" xfId="0" applyNumberFormat="1" applyAlignment="1">
      <alignment vertical="center"/>
    </xf>
    <xf numFmtId="4" fontId="0" fillId="0" borderId="0" xfId="0" applyNumberFormat="1"/>
    <xf numFmtId="10" fontId="0" fillId="0" borderId="0" xfId="2" applyNumberFormat="1" applyFont="1"/>
    <xf numFmtId="164" fontId="0" fillId="0" borderId="0" xfId="2" applyNumberFormat="1" applyFont="1"/>
    <xf numFmtId="3" fontId="0" fillId="0" borderId="0" xfId="0" applyNumberFormat="1"/>
    <xf numFmtId="10" fontId="0" fillId="0" borderId="0" xfId="0" applyNumberFormat="1"/>
    <xf numFmtId="0" fontId="1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K131"/>
  <sheetViews>
    <sheetView workbookViewId="0">
      <selection activeCell="D4" sqref="D4"/>
    </sheetView>
  </sheetViews>
  <sheetFormatPr defaultColWidth="9.1796875" defaultRowHeight="12" x14ac:dyDescent="0.35"/>
  <cols>
    <col min="1" max="1" width="40.453125" style="1" bestFit="1" customWidth="1"/>
    <col min="2" max="2" width="15.453125" style="1" customWidth="1"/>
    <col min="3" max="3" width="15.6328125" style="1" bestFit="1" customWidth="1"/>
    <col min="4" max="4" width="17.26953125" style="1" customWidth="1"/>
    <col min="5" max="5" width="18.7265625" style="1" customWidth="1"/>
    <col min="6" max="18" width="15.54296875" style="1" customWidth="1"/>
    <col min="19" max="19" width="14" style="1" customWidth="1"/>
    <col min="20" max="20" width="9.1796875" style="1" customWidth="1"/>
    <col min="21" max="16384" width="9.1796875" style="1"/>
  </cols>
  <sheetData>
    <row r="1" spans="1:8" x14ac:dyDescent="0.35">
      <c r="A1" s="8" t="s">
        <v>0</v>
      </c>
      <c r="B1" s="8" t="s">
        <v>1</v>
      </c>
      <c r="C1" s="8" t="s">
        <v>2</v>
      </c>
      <c r="D1" s="8" t="s">
        <v>3</v>
      </c>
      <c r="E1" s="13"/>
      <c r="F1" s="13"/>
      <c r="G1" s="13"/>
      <c r="H1" s="13"/>
    </row>
    <row r="2" spans="1:8" x14ac:dyDescent="0.35">
      <c r="A2" s="9" t="s">
        <v>4</v>
      </c>
      <c r="B2" s="9">
        <v>46030879952454</v>
      </c>
      <c r="C2" s="9">
        <v>62971404814942</v>
      </c>
      <c r="D2" s="9">
        <v>55834095614049</v>
      </c>
      <c r="E2" s="9"/>
      <c r="F2" s="9"/>
      <c r="G2" s="9"/>
      <c r="H2" s="9"/>
    </row>
    <row r="3" spans="1:8" x14ac:dyDescent="0.35">
      <c r="A3" s="9" t="s">
        <v>5</v>
      </c>
      <c r="B3" s="9">
        <v>37317233970267</v>
      </c>
      <c r="C3" s="9">
        <v>51955257770657</v>
      </c>
      <c r="D3" s="9">
        <v>44577607228189</v>
      </c>
      <c r="E3" s="9"/>
      <c r="F3" s="9"/>
      <c r="G3" s="9"/>
      <c r="H3" s="9"/>
    </row>
    <row r="4" spans="1:8" x14ac:dyDescent="0.35">
      <c r="A4" s="9" t="s">
        <v>6</v>
      </c>
      <c r="B4" s="9">
        <v>7347857397925</v>
      </c>
      <c r="C4" s="9">
        <v>4142015762555</v>
      </c>
      <c r="D4" s="9">
        <v>5061020547422</v>
      </c>
      <c r="E4" s="9"/>
      <c r="F4" s="9"/>
      <c r="G4" s="9"/>
      <c r="H4" s="9"/>
    </row>
    <row r="5" spans="1:8" x14ac:dyDescent="0.35">
      <c r="A5" s="11" t="s">
        <v>7</v>
      </c>
      <c r="B5" s="10">
        <v>2243274466174</v>
      </c>
      <c r="C5" s="10">
        <v>2606672264502</v>
      </c>
      <c r="D5" s="10">
        <v>3846020547422</v>
      </c>
      <c r="E5" s="10"/>
      <c r="F5" s="10"/>
      <c r="G5" s="10"/>
      <c r="H5" s="10"/>
    </row>
    <row r="6" spans="1:8" x14ac:dyDescent="0.35">
      <c r="A6" s="11" t="s">
        <v>8</v>
      </c>
      <c r="B6" s="10">
        <v>5104582931751</v>
      </c>
      <c r="C6" s="10">
        <v>1535343498053</v>
      </c>
      <c r="D6" s="10">
        <v>1215000000000</v>
      </c>
      <c r="E6" s="10"/>
      <c r="F6" s="10"/>
      <c r="G6" s="10"/>
      <c r="H6" s="10"/>
    </row>
    <row r="7" spans="1:8" x14ac:dyDescent="0.35">
      <c r="A7" s="9" t="s">
        <v>9</v>
      </c>
      <c r="B7" s="9">
        <v>8057318821918</v>
      </c>
      <c r="C7" s="9">
        <v>14236626334707</v>
      </c>
      <c r="D7" s="9">
        <v>10069249605640</v>
      </c>
      <c r="E7" s="9"/>
      <c r="F7" s="9"/>
      <c r="G7" s="9"/>
      <c r="H7" s="9"/>
    </row>
    <row r="8" spans="1:8" x14ac:dyDescent="0.35">
      <c r="A8" s="11" t="s">
        <v>10</v>
      </c>
      <c r="B8" s="10">
        <v>0</v>
      </c>
      <c r="C8" s="10">
        <v>0</v>
      </c>
      <c r="D8" s="10">
        <v>0</v>
      </c>
      <c r="E8" s="10"/>
      <c r="F8" s="10"/>
      <c r="G8" s="10"/>
      <c r="H8" s="10"/>
    </row>
    <row r="9" spans="1:8" x14ac:dyDescent="0.35">
      <c r="A9" s="11" t="s">
        <v>11</v>
      </c>
      <c r="B9" s="10">
        <v>0</v>
      </c>
      <c r="C9" s="10">
        <v>0</v>
      </c>
      <c r="D9" s="10">
        <v>0</v>
      </c>
      <c r="E9" s="10"/>
      <c r="F9" s="10"/>
      <c r="G9" s="10"/>
      <c r="H9" s="10"/>
    </row>
    <row r="10" spans="1:8" x14ac:dyDescent="0.35">
      <c r="A10" s="11" t="s">
        <v>12</v>
      </c>
      <c r="B10" s="10">
        <v>8057318821918</v>
      </c>
      <c r="C10" s="10">
        <v>14236626334707</v>
      </c>
      <c r="D10" s="10">
        <v>10069249605640</v>
      </c>
      <c r="E10" s="10"/>
      <c r="F10" s="10"/>
      <c r="G10" s="10"/>
      <c r="H10" s="10"/>
    </row>
    <row r="11" spans="1:8" x14ac:dyDescent="0.35">
      <c r="A11" s="9" t="s">
        <v>13</v>
      </c>
      <c r="B11" s="9">
        <v>1595251018496</v>
      </c>
      <c r="C11" s="9">
        <v>3162121971586</v>
      </c>
      <c r="D11" s="9">
        <v>3000817466182</v>
      </c>
      <c r="E11" s="9"/>
      <c r="F11" s="9"/>
      <c r="G11" s="9"/>
      <c r="H11" s="9"/>
    </row>
    <row r="12" spans="1:8" x14ac:dyDescent="0.35">
      <c r="A12" s="11" t="s">
        <v>14</v>
      </c>
      <c r="B12" s="10">
        <v>196394545434</v>
      </c>
      <c r="C12" s="10">
        <v>384236578232</v>
      </c>
      <c r="D12" s="10">
        <v>178061365251</v>
      </c>
      <c r="E12" s="10"/>
      <c r="F12" s="10"/>
      <c r="G12" s="10"/>
      <c r="H12" s="10"/>
    </row>
    <row r="13" spans="1:8" x14ac:dyDescent="0.35">
      <c r="A13" s="11" t="s">
        <v>15</v>
      </c>
      <c r="B13" s="10">
        <v>287913331552</v>
      </c>
      <c r="C13" s="10">
        <v>390738782756</v>
      </c>
      <c r="D13" s="10">
        <v>403669438496</v>
      </c>
      <c r="E13" s="10"/>
      <c r="F13" s="10"/>
      <c r="G13" s="10"/>
      <c r="H13" s="10"/>
    </row>
    <row r="14" spans="1:8" x14ac:dyDescent="0.35">
      <c r="A14" s="11" t="s">
        <v>16</v>
      </c>
      <c r="B14" s="10">
        <v>0</v>
      </c>
      <c r="C14" s="10">
        <v>0</v>
      </c>
      <c r="D14" s="10">
        <v>0</v>
      </c>
      <c r="E14" s="10"/>
      <c r="F14" s="10"/>
      <c r="G14" s="10"/>
      <c r="H14" s="10"/>
    </row>
    <row r="15" spans="1:8" x14ac:dyDescent="0.35">
      <c r="A15" s="11" t="s">
        <v>17</v>
      </c>
      <c r="B15" s="10">
        <v>0</v>
      </c>
      <c r="C15" s="10">
        <v>0</v>
      </c>
      <c r="D15" s="10">
        <v>0</v>
      </c>
      <c r="E15" s="10"/>
      <c r="F15" s="10"/>
      <c r="G15" s="10"/>
      <c r="H15" s="10"/>
    </row>
    <row r="16" spans="1:8" x14ac:dyDescent="0.35">
      <c r="A16" s="11" t="s">
        <v>18</v>
      </c>
      <c r="B16" s="10">
        <v>80000000000</v>
      </c>
      <c r="C16" s="10">
        <v>961917697638</v>
      </c>
      <c r="D16" s="10">
        <v>16917697638</v>
      </c>
      <c r="E16" s="10"/>
      <c r="F16" s="10"/>
      <c r="G16" s="10"/>
      <c r="H16" s="10"/>
    </row>
    <row r="17" spans="1:8" x14ac:dyDescent="0.35">
      <c r="A17" s="11" t="s">
        <v>19</v>
      </c>
      <c r="B17" s="10">
        <v>1030943141510</v>
      </c>
      <c r="C17" s="10">
        <v>1425228912960</v>
      </c>
      <c r="D17" s="10">
        <v>2402168964797</v>
      </c>
      <c r="E17" s="10"/>
      <c r="F17" s="10"/>
      <c r="G17" s="10"/>
      <c r="H17" s="10"/>
    </row>
    <row r="18" spans="1:8" x14ac:dyDescent="0.35">
      <c r="A18" s="11" t="s">
        <v>20</v>
      </c>
      <c r="B18" s="10">
        <v>0</v>
      </c>
      <c r="C18" s="10">
        <v>0</v>
      </c>
      <c r="D18" s="10">
        <v>0</v>
      </c>
      <c r="E18" s="10"/>
      <c r="F18" s="10"/>
      <c r="G18" s="10"/>
      <c r="H18" s="10"/>
    </row>
    <row r="19" spans="1:8" x14ac:dyDescent="0.35">
      <c r="A19" s="11" t="s">
        <v>21</v>
      </c>
      <c r="B19" s="10">
        <v>0</v>
      </c>
      <c r="C19" s="10">
        <v>0</v>
      </c>
      <c r="D19" s="10">
        <v>0</v>
      </c>
      <c r="E19" s="10"/>
      <c r="F19" s="10"/>
      <c r="G19" s="10"/>
      <c r="H19" s="10"/>
    </row>
    <row r="20" spans="1:8" x14ac:dyDescent="0.35">
      <c r="A20" s="9" t="s">
        <v>22</v>
      </c>
      <c r="B20" s="9">
        <v>19422177452674</v>
      </c>
      <c r="C20" s="9">
        <v>29167232293922</v>
      </c>
      <c r="D20" s="9">
        <v>25696077735282</v>
      </c>
      <c r="E20" s="9"/>
      <c r="F20" s="9"/>
      <c r="G20" s="9"/>
      <c r="H20" s="9"/>
    </row>
    <row r="21" spans="1:8" x14ac:dyDescent="0.35">
      <c r="A21" s="11" t="s">
        <v>23</v>
      </c>
      <c r="B21" s="10">
        <v>19926363502365</v>
      </c>
      <c r="C21" s="10">
        <v>29850068817719</v>
      </c>
      <c r="D21" s="10">
        <v>26058131396686</v>
      </c>
      <c r="E21" s="10"/>
      <c r="F21" s="10"/>
      <c r="G21" s="10"/>
      <c r="H21" s="10"/>
    </row>
    <row r="22" spans="1:8" x14ac:dyDescent="0.35">
      <c r="A22" s="11" t="s">
        <v>24</v>
      </c>
      <c r="B22" s="10">
        <v>-504186049691</v>
      </c>
      <c r="C22" s="10">
        <v>-682836523797</v>
      </c>
      <c r="D22" s="10">
        <v>-362053661404</v>
      </c>
      <c r="E22" s="10"/>
      <c r="F22" s="10"/>
      <c r="G22" s="10"/>
      <c r="H22" s="10"/>
    </row>
    <row r="23" spans="1:8" x14ac:dyDescent="0.35">
      <c r="A23" s="9" t="s">
        <v>25</v>
      </c>
      <c r="B23" s="9">
        <v>894629279254</v>
      </c>
      <c r="C23" s="9">
        <v>1247261407887</v>
      </c>
      <c r="D23" s="9">
        <v>750441873663</v>
      </c>
      <c r="E23" s="9"/>
      <c r="F23" s="9"/>
      <c r="G23" s="9"/>
      <c r="H23" s="9"/>
    </row>
    <row r="24" spans="1:8" x14ac:dyDescent="0.35">
      <c r="A24" s="11" t="s">
        <v>26</v>
      </c>
      <c r="B24" s="10">
        <v>563786316141</v>
      </c>
      <c r="C24" s="10">
        <v>569195556788</v>
      </c>
      <c r="D24" s="10">
        <v>565060213333</v>
      </c>
      <c r="E24" s="10"/>
      <c r="F24" s="10"/>
      <c r="G24" s="10"/>
      <c r="H24" s="10"/>
    </row>
    <row r="25" spans="1:8" x14ac:dyDescent="0.35">
      <c r="A25" s="11" t="s">
        <v>27</v>
      </c>
      <c r="B25" s="10">
        <v>326091275646</v>
      </c>
      <c r="C25" s="10">
        <v>636081440070</v>
      </c>
      <c r="D25" s="10">
        <v>156743753740</v>
      </c>
      <c r="E25" s="10"/>
      <c r="F25" s="10"/>
      <c r="G25" s="10"/>
      <c r="H25" s="10"/>
    </row>
    <row r="26" spans="1:8" x14ac:dyDescent="0.35">
      <c r="A26" s="11" t="s">
        <v>28</v>
      </c>
      <c r="B26" s="10">
        <v>4751687467</v>
      </c>
      <c r="C26" s="10">
        <v>41984411029</v>
      </c>
      <c r="D26" s="10">
        <v>28637906590</v>
      </c>
      <c r="E26" s="10"/>
      <c r="F26" s="10"/>
      <c r="G26" s="10"/>
      <c r="H26" s="10"/>
    </row>
    <row r="27" spans="1:8" x14ac:dyDescent="0.35">
      <c r="A27" s="11" t="s">
        <v>29</v>
      </c>
      <c r="B27" s="10">
        <v>0</v>
      </c>
      <c r="C27" s="10">
        <v>0</v>
      </c>
      <c r="D27" s="10">
        <v>0</v>
      </c>
      <c r="E27" s="10"/>
      <c r="F27" s="10"/>
      <c r="G27" s="10"/>
      <c r="H27" s="10"/>
    </row>
    <row r="28" spans="1:8" x14ac:dyDescent="0.35">
      <c r="A28" s="11" t="s">
        <v>25</v>
      </c>
      <c r="B28" s="10">
        <v>0</v>
      </c>
      <c r="C28" s="10">
        <v>0</v>
      </c>
      <c r="D28" s="10">
        <v>0</v>
      </c>
      <c r="E28" s="10"/>
      <c r="F28" s="10"/>
      <c r="G28" s="10"/>
      <c r="H28" s="10"/>
    </row>
    <row r="29" spans="1:8" x14ac:dyDescent="0.35">
      <c r="A29" s="9" t="s">
        <v>30</v>
      </c>
      <c r="B29" s="9">
        <v>8713645982187</v>
      </c>
      <c r="C29" s="9">
        <v>11016147044285</v>
      </c>
      <c r="D29" s="9">
        <v>11256488385860</v>
      </c>
      <c r="E29" s="9"/>
      <c r="F29" s="9"/>
      <c r="G29" s="9"/>
      <c r="H29" s="9"/>
    </row>
    <row r="30" spans="1:8" x14ac:dyDescent="0.35">
      <c r="A30" s="9" t="s">
        <v>31</v>
      </c>
      <c r="B30" s="9">
        <v>439493257757</v>
      </c>
      <c r="C30" s="9">
        <v>482389179464</v>
      </c>
      <c r="D30" s="9">
        <v>503486573563</v>
      </c>
      <c r="E30" s="9"/>
      <c r="F30" s="9"/>
      <c r="G30" s="9"/>
      <c r="H30" s="9"/>
    </row>
    <row r="31" spans="1:8" x14ac:dyDescent="0.35">
      <c r="A31" s="11" t="s">
        <v>32</v>
      </c>
      <c r="B31" s="10">
        <v>0</v>
      </c>
      <c r="C31" s="10">
        <v>0</v>
      </c>
      <c r="D31" s="10">
        <v>0</v>
      </c>
      <c r="E31" s="10"/>
      <c r="F31" s="10"/>
      <c r="G31" s="10"/>
      <c r="H31" s="10"/>
    </row>
    <row r="32" spans="1:8" x14ac:dyDescent="0.35">
      <c r="A32" s="11" t="s">
        <v>33</v>
      </c>
      <c r="B32" s="10">
        <v>0</v>
      </c>
      <c r="C32" s="10">
        <v>0</v>
      </c>
      <c r="D32" s="10">
        <v>0</v>
      </c>
      <c r="E32" s="10"/>
      <c r="F32" s="10"/>
      <c r="G32" s="10"/>
      <c r="H32" s="10"/>
    </row>
    <row r="33" spans="1:8" x14ac:dyDescent="0.35">
      <c r="A33" s="11" t="s">
        <v>34</v>
      </c>
      <c r="B33" s="10">
        <v>0</v>
      </c>
      <c r="C33" s="10">
        <v>0</v>
      </c>
      <c r="D33" s="10">
        <v>0</v>
      </c>
      <c r="E33" s="10"/>
      <c r="F33" s="10"/>
      <c r="G33" s="10"/>
      <c r="H33" s="10"/>
    </row>
    <row r="34" spans="1:8" x14ac:dyDescent="0.35">
      <c r="A34" s="11" t="s">
        <v>35</v>
      </c>
      <c r="B34" s="10">
        <v>0</v>
      </c>
      <c r="C34" s="10">
        <v>0</v>
      </c>
      <c r="D34" s="10">
        <v>0</v>
      </c>
      <c r="E34" s="10"/>
      <c r="F34" s="10"/>
      <c r="G34" s="10"/>
      <c r="H34" s="10"/>
    </row>
    <row r="35" spans="1:8" x14ac:dyDescent="0.35">
      <c r="A35" s="11" t="s">
        <v>36</v>
      </c>
      <c r="B35" s="10">
        <v>0</v>
      </c>
      <c r="C35" s="10">
        <v>0</v>
      </c>
      <c r="D35" s="10">
        <v>9744723329</v>
      </c>
      <c r="E35" s="10"/>
      <c r="F35" s="10"/>
      <c r="G35" s="10"/>
      <c r="H35" s="10"/>
    </row>
    <row r="36" spans="1:8" x14ac:dyDescent="0.35">
      <c r="A36" s="11" t="s">
        <v>37</v>
      </c>
      <c r="B36" s="10">
        <v>439493257757</v>
      </c>
      <c r="C36" s="10">
        <v>482389179464</v>
      </c>
      <c r="D36" s="10">
        <v>493741850234</v>
      </c>
      <c r="E36" s="10"/>
      <c r="F36" s="10"/>
      <c r="G36" s="10"/>
      <c r="H36" s="10"/>
    </row>
    <row r="37" spans="1:8" x14ac:dyDescent="0.35">
      <c r="A37" s="11" t="s">
        <v>38</v>
      </c>
      <c r="B37" s="10">
        <v>0</v>
      </c>
      <c r="C37" s="10">
        <v>0</v>
      </c>
      <c r="D37" s="10">
        <v>0</v>
      </c>
      <c r="E37" s="10"/>
      <c r="F37" s="10"/>
      <c r="G37" s="10"/>
      <c r="H37" s="10"/>
    </row>
    <row r="38" spans="1:8" x14ac:dyDescent="0.35">
      <c r="A38" s="9" t="s">
        <v>39</v>
      </c>
      <c r="B38" s="9">
        <v>7294961666136</v>
      </c>
      <c r="C38" s="9">
        <v>9647168873232</v>
      </c>
      <c r="D38" s="9">
        <v>9727502911440</v>
      </c>
      <c r="E38" s="9"/>
      <c r="F38" s="9"/>
      <c r="G38" s="9"/>
      <c r="H38" s="9"/>
    </row>
    <row r="39" spans="1:8" x14ac:dyDescent="0.35">
      <c r="A39" s="11" t="s">
        <v>40</v>
      </c>
      <c r="B39" s="10">
        <v>7267319287908</v>
      </c>
      <c r="C39" s="10">
        <v>9566954933220</v>
      </c>
      <c r="D39" s="10">
        <v>9653330005976</v>
      </c>
      <c r="E39" s="10"/>
      <c r="F39" s="10"/>
      <c r="G39" s="10"/>
      <c r="H39" s="10"/>
    </row>
    <row r="40" spans="1:8" x14ac:dyDescent="0.35">
      <c r="A40" s="12" t="s">
        <v>41</v>
      </c>
      <c r="B40" s="10">
        <v>12963311412901</v>
      </c>
      <c r="C40" s="10">
        <v>17987087849355</v>
      </c>
      <c r="D40" s="10">
        <v>20841513609195</v>
      </c>
      <c r="E40" s="10"/>
      <c r="F40" s="10"/>
      <c r="G40" s="10"/>
      <c r="H40" s="10"/>
    </row>
    <row r="41" spans="1:8" x14ac:dyDescent="0.35">
      <c r="A41" s="12" t="s">
        <v>42</v>
      </c>
      <c r="B41" s="10">
        <v>-5695992124993</v>
      </c>
      <c r="C41" s="10">
        <v>-8420132916135</v>
      </c>
      <c r="D41" s="10">
        <v>-11188183603219</v>
      </c>
      <c r="E41" s="10"/>
      <c r="F41" s="10"/>
      <c r="G41" s="10"/>
      <c r="H41" s="10"/>
    </row>
    <row r="42" spans="1:8" x14ac:dyDescent="0.35">
      <c r="A42" s="11" t="s">
        <v>43</v>
      </c>
      <c r="B42" s="10">
        <v>0</v>
      </c>
      <c r="C42" s="10">
        <v>0</v>
      </c>
      <c r="D42" s="10">
        <v>0</v>
      </c>
      <c r="E42" s="10"/>
      <c r="F42" s="10"/>
      <c r="G42" s="10"/>
      <c r="H42" s="10"/>
    </row>
    <row r="43" spans="1:8" x14ac:dyDescent="0.35">
      <c r="A43" s="12" t="s">
        <v>44</v>
      </c>
      <c r="B43" s="10">
        <v>0</v>
      </c>
      <c r="C43" s="10">
        <v>0</v>
      </c>
      <c r="D43" s="10">
        <v>0</v>
      </c>
      <c r="E43" s="10"/>
      <c r="F43" s="10"/>
      <c r="G43" s="10"/>
      <c r="H43" s="10"/>
    </row>
    <row r="44" spans="1:8" x14ac:dyDescent="0.35">
      <c r="A44" s="12" t="s">
        <v>45</v>
      </c>
      <c r="B44" s="10">
        <v>0</v>
      </c>
      <c r="C44" s="10">
        <v>0</v>
      </c>
      <c r="D44" s="10">
        <v>0</v>
      </c>
      <c r="E44" s="10"/>
      <c r="F44" s="10"/>
      <c r="G44" s="10"/>
      <c r="H44" s="10"/>
    </row>
    <row r="45" spans="1:8" x14ac:dyDescent="0.35">
      <c r="A45" s="11" t="s">
        <v>46</v>
      </c>
      <c r="B45" s="10">
        <v>27642378228</v>
      </c>
      <c r="C45" s="10">
        <v>80213940012</v>
      </c>
      <c r="D45" s="10">
        <v>74172905464</v>
      </c>
      <c r="E45" s="10"/>
      <c r="F45" s="10"/>
      <c r="G45" s="10"/>
      <c r="H45" s="10"/>
    </row>
    <row r="46" spans="1:8" x14ac:dyDescent="0.35">
      <c r="A46" s="12" t="s">
        <v>47</v>
      </c>
      <c r="B46" s="10">
        <v>35811638200</v>
      </c>
      <c r="C46" s="10">
        <v>90297772827</v>
      </c>
      <c r="D46" s="10">
        <v>90297772827</v>
      </c>
      <c r="E46" s="10"/>
      <c r="F46" s="10"/>
      <c r="G46" s="10"/>
      <c r="H46" s="10"/>
    </row>
    <row r="47" spans="1:8" x14ac:dyDescent="0.35">
      <c r="A47" s="12" t="s">
        <v>48</v>
      </c>
      <c r="B47" s="10">
        <v>-8169259972</v>
      </c>
      <c r="C47" s="10">
        <v>-10083832815</v>
      </c>
      <c r="D47" s="10">
        <v>-16124867363</v>
      </c>
      <c r="E47" s="10"/>
      <c r="F47" s="10"/>
      <c r="G47" s="10"/>
      <c r="H47" s="10"/>
    </row>
    <row r="48" spans="1:8" x14ac:dyDescent="0.35">
      <c r="A48" s="9" t="s">
        <v>49</v>
      </c>
      <c r="B48" s="9">
        <v>0</v>
      </c>
      <c r="C48" s="9">
        <v>0</v>
      </c>
      <c r="D48" s="9">
        <v>0</v>
      </c>
      <c r="E48" s="9"/>
      <c r="F48" s="9"/>
      <c r="G48" s="9"/>
      <c r="H48" s="9"/>
    </row>
    <row r="49" spans="1:8" x14ac:dyDescent="0.35">
      <c r="A49" s="11" t="s">
        <v>50</v>
      </c>
      <c r="B49" s="10">
        <v>0</v>
      </c>
      <c r="C49" s="10">
        <v>0</v>
      </c>
      <c r="D49" s="10">
        <v>0</v>
      </c>
      <c r="E49" s="10"/>
      <c r="F49" s="10"/>
      <c r="G49" s="10"/>
      <c r="H49" s="10"/>
    </row>
    <row r="50" spans="1:8" x14ac:dyDescent="0.35">
      <c r="A50" s="11" t="s">
        <v>51</v>
      </c>
      <c r="B50" s="10">
        <v>0</v>
      </c>
      <c r="C50" s="10">
        <v>0</v>
      </c>
      <c r="D50" s="10">
        <v>0</v>
      </c>
      <c r="E50" s="10"/>
      <c r="F50" s="10"/>
      <c r="G50" s="10"/>
      <c r="H50" s="10"/>
    </row>
    <row r="51" spans="1:8" x14ac:dyDescent="0.35">
      <c r="A51" s="9" t="s">
        <v>52</v>
      </c>
      <c r="B51" s="9">
        <v>132620362470</v>
      </c>
      <c r="C51" s="9">
        <v>79697939172</v>
      </c>
      <c r="D51" s="9">
        <v>123873978878</v>
      </c>
      <c r="E51" s="9"/>
      <c r="F51" s="9"/>
      <c r="G51" s="9"/>
      <c r="H51" s="9"/>
    </row>
    <row r="52" spans="1:8" x14ac:dyDescent="0.35">
      <c r="A52" s="11" t="s">
        <v>53</v>
      </c>
      <c r="B52" s="10">
        <v>0</v>
      </c>
      <c r="C52" s="10">
        <v>0</v>
      </c>
      <c r="D52" s="10">
        <v>0</v>
      </c>
      <c r="E52" s="10"/>
      <c r="F52" s="10"/>
      <c r="G52" s="10"/>
      <c r="H52" s="10"/>
    </row>
    <row r="53" spans="1:8" x14ac:dyDescent="0.35">
      <c r="A53" s="11" t="s">
        <v>54</v>
      </c>
      <c r="B53" s="10">
        <v>0</v>
      </c>
      <c r="C53" s="10"/>
      <c r="D53" s="10">
        <v>0</v>
      </c>
      <c r="E53" s="10"/>
      <c r="F53" s="10"/>
      <c r="G53" s="10"/>
      <c r="H53" s="10"/>
    </row>
    <row r="54" spans="1:8" x14ac:dyDescent="0.35">
      <c r="A54" s="9" t="s">
        <v>55</v>
      </c>
      <c r="B54" s="9">
        <v>52757540273</v>
      </c>
      <c r="C54" s="9">
        <v>0</v>
      </c>
      <c r="D54" s="9">
        <v>231034840000</v>
      </c>
      <c r="E54" s="9"/>
      <c r="F54" s="9"/>
      <c r="G54" s="9"/>
      <c r="H54" s="9"/>
    </row>
    <row r="55" spans="1:8" x14ac:dyDescent="0.35">
      <c r="A55" s="11" t="s">
        <v>56</v>
      </c>
      <c r="B55" s="10">
        <v>0</v>
      </c>
      <c r="C55" s="10">
        <v>0</v>
      </c>
      <c r="D55" s="10">
        <v>0</v>
      </c>
      <c r="E55" s="10"/>
      <c r="F55" s="10"/>
      <c r="G55" s="10"/>
      <c r="H55" s="10"/>
    </row>
    <row r="56" spans="1:8" x14ac:dyDescent="0.35">
      <c r="A56" s="11" t="s">
        <v>57</v>
      </c>
      <c r="B56" s="10">
        <v>52757540273</v>
      </c>
      <c r="C56" s="10">
        <v>0</v>
      </c>
      <c r="D56" s="10">
        <v>181034840000</v>
      </c>
      <c r="E56" s="10"/>
      <c r="F56" s="10"/>
      <c r="G56" s="10"/>
      <c r="H56" s="10"/>
    </row>
    <row r="57" spans="1:8" x14ac:dyDescent="0.35">
      <c r="A57" s="11" t="s">
        <v>58</v>
      </c>
      <c r="B57" s="10">
        <v>0</v>
      </c>
      <c r="C57" s="10">
        <v>0</v>
      </c>
      <c r="D57" s="10">
        <v>0</v>
      </c>
      <c r="E57" s="10"/>
      <c r="F57" s="10"/>
      <c r="G57" s="10"/>
      <c r="H57" s="10"/>
    </row>
    <row r="58" spans="1:8" x14ac:dyDescent="0.35">
      <c r="A58" s="11" t="s">
        <v>59</v>
      </c>
      <c r="B58" s="10">
        <v>0</v>
      </c>
      <c r="C58" s="10">
        <v>0</v>
      </c>
      <c r="D58" s="10">
        <v>0</v>
      </c>
      <c r="E58" s="10"/>
      <c r="F58" s="10"/>
      <c r="G58" s="10"/>
      <c r="H58" s="10"/>
    </row>
    <row r="59" spans="1:8" x14ac:dyDescent="0.35">
      <c r="A59" s="11" t="s">
        <v>60</v>
      </c>
      <c r="B59" s="10">
        <v>0</v>
      </c>
      <c r="C59" s="10">
        <v>0</v>
      </c>
      <c r="D59" s="10">
        <v>50000000000</v>
      </c>
      <c r="E59" s="10"/>
      <c r="F59" s="10"/>
      <c r="G59" s="10"/>
      <c r="H59" s="10"/>
    </row>
    <row r="60" spans="1:8" x14ac:dyDescent="0.35">
      <c r="A60" s="9" t="s">
        <v>61</v>
      </c>
      <c r="B60" s="9">
        <v>793813155551</v>
      </c>
      <c r="C60" s="9">
        <v>806891052417</v>
      </c>
      <c r="D60" s="9">
        <v>670590081979</v>
      </c>
      <c r="E60" s="9"/>
      <c r="F60" s="9"/>
      <c r="G60" s="9"/>
      <c r="H60" s="9"/>
    </row>
    <row r="61" spans="1:8" x14ac:dyDescent="0.35">
      <c r="A61" s="11" t="s">
        <v>62</v>
      </c>
      <c r="B61" s="10">
        <v>76720247019</v>
      </c>
      <c r="C61" s="10">
        <v>88371396963</v>
      </c>
      <c r="D61" s="10">
        <v>175104437161</v>
      </c>
      <c r="E61" s="10"/>
      <c r="F61" s="10"/>
      <c r="G61" s="10"/>
      <c r="H61" s="10"/>
    </row>
    <row r="62" spans="1:8" x14ac:dyDescent="0.35">
      <c r="A62" s="11" t="s">
        <v>63</v>
      </c>
      <c r="B62" s="10">
        <v>287349803704</v>
      </c>
      <c r="C62" s="10">
        <v>350168422745</v>
      </c>
      <c r="D62" s="10">
        <v>188526284228</v>
      </c>
      <c r="E62" s="10"/>
      <c r="F62" s="10"/>
      <c r="G62" s="10"/>
      <c r="H62" s="10"/>
    </row>
    <row r="63" spans="1:8" x14ac:dyDescent="0.35">
      <c r="A63" s="11" t="s">
        <v>64</v>
      </c>
      <c r="B63" s="10">
        <v>0</v>
      </c>
      <c r="C63" s="10">
        <v>0</v>
      </c>
      <c r="D63" s="10">
        <v>0</v>
      </c>
      <c r="E63" s="10"/>
      <c r="F63" s="10"/>
      <c r="G63" s="10"/>
      <c r="H63" s="10"/>
    </row>
    <row r="64" spans="1:8" x14ac:dyDescent="0.35">
      <c r="A64" s="11" t="s">
        <v>65</v>
      </c>
      <c r="B64" s="10">
        <v>0</v>
      </c>
      <c r="C64" s="10">
        <v>0</v>
      </c>
      <c r="D64" s="10">
        <v>0</v>
      </c>
      <c r="E64" s="10"/>
      <c r="F64" s="10"/>
      <c r="G64" s="10"/>
      <c r="H64" s="10"/>
    </row>
    <row r="65" spans="1:8" x14ac:dyDescent="0.35">
      <c r="A65" s="11" t="s">
        <v>66</v>
      </c>
      <c r="B65" s="10">
        <v>0</v>
      </c>
      <c r="C65" s="10"/>
      <c r="D65" s="10">
        <v>0</v>
      </c>
      <c r="E65" s="10"/>
      <c r="F65" s="10"/>
      <c r="G65" s="10"/>
      <c r="H65" s="10"/>
    </row>
    <row r="66" spans="1:8" x14ac:dyDescent="0.35">
      <c r="A66" s="9" t="s">
        <v>67</v>
      </c>
      <c r="B66" s="9">
        <v>30549190106022</v>
      </c>
      <c r="C66" s="9">
        <v>42593158815096</v>
      </c>
      <c r="D66" s="9">
        <v>31901514096473</v>
      </c>
      <c r="E66" s="9"/>
      <c r="F66" s="9"/>
      <c r="G66" s="9"/>
      <c r="H66" s="9"/>
    </row>
    <row r="67" spans="1:8" x14ac:dyDescent="0.35">
      <c r="A67" s="9" t="s">
        <v>68</v>
      </c>
      <c r="B67" s="9">
        <v>29422513439369</v>
      </c>
      <c r="C67" s="9">
        <v>42593158815096</v>
      </c>
      <c r="D67" s="9">
        <v>26000264096473</v>
      </c>
      <c r="E67" s="9"/>
      <c r="F67" s="9"/>
      <c r="G67" s="9"/>
      <c r="H67" s="9"/>
    </row>
    <row r="68" spans="1:8" x14ac:dyDescent="0.35">
      <c r="A68" s="11" t="s">
        <v>69</v>
      </c>
      <c r="B68" s="10">
        <v>8728168862341</v>
      </c>
      <c r="C68" s="10">
        <v>12179774771734</v>
      </c>
      <c r="D68" s="10">
        <v>8745827331813</v>
      </c>
      <c r="E68" s="10"/>
      <c r="F68" s="10"/>
      <c r="G68" s="10"/>
      <c r="H68" s="10"/>
    </row>
    <row r="69" spans="1:8" x14ac:dyDescent="0.35">
      <c r="A69" s="11" t="s">
        <v>70</v>
      </c>
      <c r="B69" s="10">
        <v>86907353149</v>
      </c>
      <c r="C69" s="10">
        <v>98379250626</v>
      </c>
      <c r="D69" s="10">
        <v>97659957856</v>
      </c>
      <c r="E69" s="10"/>
      <c r="F69" s="10"/>
      <c r="G69" s="10"/>
      <c r="H69" s="10"/>
    </row>
    <row r="70" spans="1:8" x14ac:dyDescent="0.35">
      <c r="A70" s="11" t="s">
        <v>71</v>
      </c>
      <c r="B70" s="10">
        <v>634917868176</v>
      </c>
      <c r="C70" s="10">
        <v>696559033545</v>
      </c>
      <c r="D70" s="10">
        <v>764244077963</v>
      </c>
      <c r="E70" s="10"/>
      <c r="F70" s="10"/>
      <c r="G70" s="10"/>
      <c r="H70" s="10"/>
    </row>
    <row r="71" spans="1:8" x14ac:dyDescent="0.35">
      <c r="A71" s="11" t="s">
        <v>72</v>
      </c>
      <c r="B71" s="10">
        <v>533572319767</v>
      </c>
      <c r="C71" s="10">
        <v>531987432339</v>
      </c>
      <c r="D71" s="10">
        <v>475431939590</v>
      </c>
      <c r="E71" s="10"/>
      <c r="F71" s="10"/>
      <c r="G71" s="10"/>
      <c r="H71" s="10"/>
    </row>
    <row r="72" spans="1:8" x14ac:dyDescent="0.35">
      <c r="A72" s="11" t="s">
        <v>73</v>
      </c>
      <c r="B72" s="10">
        <v>3191005394514</v>
      </c>
      <c r="C72" s="10">
        <v>3885356381233</v>
      </c>
      <c r="D72" s="10">
        <v>2180365916409</v>
      </c>
      <c r="E72" s="10"/>
      <c r="F72" s="10"/>
      <c r="G72" s="10"/>
      <c r="H72" s="10"/>
    </row>
    <row r="73" spans="1:8" x14ac:dyDescent="0.35">
      <c r="A73" s="11" t="s">
        <v>74</v>
      </c>
      <c r="B73" s="10">
        <v>0</v>
      </c>
      <c r="C73" s="10">
        <v>0</v>
      </c>
      <c r="D73" s="10">
        <v>0</v>
      </c>
      <c r="E73" s="10"/>
      <c r="F73" s="10"/>
      <c r="G73" s="10"/>
      <c r="H73" s="10"/>
    </row>
    <row r="74" spans="1:8" x14ac:dyDescent="0.35">
      <c r="A74" s="11" t="s">
        <v>75</v>
      </c>
      <c r="B74" s="10">
        <v>0</v>
      </c>
      <c r="C74" s="10">
        <v>0</v>
      </c>
      <c r="D74" s="10">
        <v>0</v>
      </c>
      <c r="E74" s="10"/>
      <c r="F74" s="10"/>
      <c r="G74" s="10"/>
      <c r="H74" s="10"/>
    </row>
    <row r="75" spans="1:8" x14ac:dyDescent="0.35">
      <c r="A75" s="11" t="s">
        <v>76</v>
      </c>
      <c r="B75" s="10">
        <v>308408475</v>
      </c>
      <c r="C75" s="10">
        <v>0</v>
      </c>
      <c r="D75" s="10">
        <v>386943692</v>
      </c>
      <c r="E75" s="10"/>
      <c r="F75" s="10"/>
      <c r="G75" s="10"/>
      <c r="H75" s="10"/>
    </row>
    <row r="76" spans="1:8" x14ac:dyDescent="0.35">
      <c r="A76" s="11" t="s">
        <v>77</v>
      </c>
      <c r="B76" s="10">
        <v>546045423865</v>
      </c>
      <c r="C76" s="10">
        <v>476319936603</v>
      </c>
      <c r="D76" s="10">
        <v>2971948189708</v>
      </c>
      <c r="E76" s="10"/>
      <c r="F76" s="10"/>
      <c r="G76" s="10"/>
      <c r="H76" s="10"/>
    </row>
    <row r="77" spans="1:8" x14ac:dyDescent="0.35">
      <c r="A77" s="11" t="s">
        <v>78</v>
      </c>
      <c r="B77" s="10">
        <v>15625180321924</v>
      </c>
      <c r="C77" s="10">
        <v>24647474278786</v>
      </c>
      <c r="D77" s="10">
        <v>10688138631456</v>
      </c>
      <c r="E77" s="10"/>
      <c r="F77" s="10"/>
      <c r="G77" s="10"/>
      <c r="H77" s="10"/>
    </row>
    <row r="78" spans="1:8" x14ac:dyDescent="0.35">
      <c r="A78" s="11" t="s">
        <v>79</v>
      </c>
      <c r="B78" s="10">
        <v>76377369405</v>
      </c>
      <c r="C78" s="10">
        <v>77277612477</v>
      </c>
      <c r="D78" s="10">
        <v>76261107986</v>
      </c>
      <c r="E78" s="10"/>
      <c r="F78" s="10"/>
      <c r="G78" s="10"/>
      <c r="H78" s="10"/>
    </row>
    <row r="79" spans="1:8" x14ac:dyDescent="0.35">
      <c r="A79" s="11" t="s">
        <v>80</v>
      </c>
      <c r="B79" s="10">
        <v>30117753</v>
      </c>
      <c r="C79" s="10">
        <v>30117753</v>
      </c>
      <c r="D79" s="10">
        <v>0</v>
      </c>
      <c r="E79" s="10"/>
      <c r="F79" s="10"/>
      <c r="G79" s="10"/>
      <c r="H79" s="10"/>
    </row>
    <row r="80" spans="1:8" x14ac:dyDescent="0.35">
      <c r="A80" s="11" t="s">
        <v>81</v>
      </c>
      <c r="B80" s="10">
        <v>0</v>
      </c>
      <c r="C80" s="10">
        <v>0</v>
      </c>
      <c r="D80" s="10">
        <v>0</v>
      </c>
      <c r="E80" s="10"/>
      <c r="F80" s="10"/>
      <c r="G80" s="10"/>
      <c r="H80" s="10"/>
    </row>
    <row r="81" spans="1:11" x14ac:dyDescent="0.35">
      <c r="A81" s="11" t="s">
        <v>29</v>
      </c>
      <c r="B81" s="10">
        <v>0</v>
      </c>
      <c r="C81" s="10">
        <v>0</v>
      </c>
      <c r="D81" s="10">
        <v>0</v>
      </c>
      <c r="E81" s="10"/>
      <c r="F81" s="10"/>
      <c r="G81" s="10"/>
      <c r="H81" s="10"/>
    </row>
    <row r="82" spans="1:11" x14ac:dyDescent="0.35">
      <c r="A82" s="9" t="s">
        <v>82</v>
      </c>
      <c r="B82" s="9">
        <v>1126676666653</v>
      </c>
      <c r="C82" s="9">
        <v>0</v>
      </c>
      <c r="D82" s="9">
        <v>5901250000000</v>
      </c>
      <c r="E82" s="9"/>
      <c r="F82" s="9"/>
      <c r="G82" s="9"/>
      <c r="H82" s="9"/>
    </row>
    <row r="83" spans="1:11" x14ac:dyDescent="0.35">
      <c r="A83" s="11" t="s">
        <v>83</v>
      </c>
      <c r="B83" s="10">
        <v>0</v>
      </c>
      <c r="C83" s="10">
        <v>0</v>
      </c>
      <c r="D83" s="10">
        <v>0</v>
      </c>
      <c r="E83" s="10"/>
      <c r="F83" s="10"/>
      <c r="G83" s="10"/>
      <c r="H83" s="10"/>
    </row>
    <row r="84" spans="1:11" x14ac:dyDescent="0.35">
      <c r="A84" s="11" t="s">
        <v>84</v>
      </c>
      <c r="B84" s="10">
        <v>0</v>
      </c>
      <c r="C84" s="10">
        <v>0</v>
      </c>
      <c r="D84" s="10">
        <v>0</v>
      </c>
      <c r="E84" s="10"/>
      <c r="F84" s="10"/>
      <c r="G84" s="10"/>
      <c r="H84" s="10"/>
    </row>
    <row r="85" spans="1:11" x14ac:dyDescent="0.35">
      <c r="A85" s="11" t="s">
        <v>85</v>
      </c>
      <c r="B85" s="10">
        <v>0</v>
      </c>
      <c r="C85" s="10">
        <v>0</v>
      </c>
      <c r="D85" s="10">
        <v>0</v>
      </c>
      <c r="E85" s="10"/>
      <c r="F85" s="10"/>
      <c r="G85" s="10"/>
      <c r="H85" s="10"/>
    </row>
    <row r="86" spans="1:11" x14ac:dyDescent="0.35">
      <c r="A86" s="11" t="s">
        <v>86</v>
      </c>
      <c r="B86" s="10">
        <v>0</v>
      </c>
      <c r="C86" s="10">
        <v>0</v>
      </c>
      <c r="D86" s="10">
        <v>0</v>
      </c>
      <c r="E86" s="10"/>
      <c r="F86" s="10"/>
      <c r="G86" s="10"/>
      <c r="H86" s="10"/>
    </row>
    <row r="87" spans="1:11" x14ac:dyDescent="0.35">
      <c r="A87" s="11" t="s">
        <v>87</v>
      </c>
      <c r="B87" s="10">
        <v>0</v>
      </c>
      <c r="C87" s="10">
        <v>0</v>
      </c>
      <c r="D87" s="10">
        <v>0</v>
      </c>
      <c r="E87" s="10"/>
      <c r="F87" s="10"/>
      <c r="G87" s="10"/>
      <c r="H87" s="10"/>
    </row>
    <row r="88" spans="1:11" x14ac:dyDescent="0.35">
      <c r="A88" s="11" t="s">
        <v>88</v>
      </c>
      <c r="B88" s="10">
        <v>0</v>
      </c>
      <c r="C88" s="10">
        <v>0</v>
      </c>
      <c r="D88" s="10">
        <v>0</v>
      </c>
      <c r="E88" s="10"/>
      <c r="F88" s="10"/>
      <c r="G88" s="10"/>
      <c r="H88" s="10"/>
    </row>
    <row r="89" spans="1:11" x14ac:dyDescent="0.35">
      <c r="A89" s="11" t="s">
        <v>89</v>
      </c>
      <c r="B89" s="10">
        <v>0</v>
      </c>
      <c r="C89" s="10">
        <v>0</v>
      </c>
      <c r="D89" s="10">
        <v>0</v>
      </c>
      <c r="E89" s="10"/>
      <c r="F89" s="10"/>
      <c r="G89" s="10"/>
      <c r="H89" s="10"/>
    </row>
    <row r="90" spans="1:11" x14ac:dyDescent="0.35">
      <c r="A90" s="11" t="s">
        <v>90</v>
      </c>
      <c r="B90" s="10">
        <v>1126676666653</v>
      </c>
      <c r="C90" s="10">
        <v>0</v>
      </c>
      <c r="D90" s="10">
        <v>5901250000000</v>
      </c>
      <c r="E90" s="10"/>
      <c r="F90" s="10"/>
      <c r="G90" s="10"/>
      <c r="H90" s="10"/>
    </row>
    <row r="91" spans="1:11" x14ac:dyDescent="0.35">
      <c r="A91" s="11" t="s">
        <v>91</v>
      </c>
      <c r="B91" s="10">
        <v>0</v>
      </c>
      <c r="C91" s="10">
        <v>0</v>
      </c>
      <c r="D91" s="10">
        <v>0</v>
      </c>
      <c r="E91" s="10"/>
      <c r="F91" s="10"/>
      <c r="G91" s="10"/>
      <c r="H91" s="10"/>
    </row>
    <row r="92" spans="1:11" x14ac:dyDescent="0.35">
      <c r="A92" s="11" t="s">
        <v>92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</row>
    <row r="93" spans="1:11" x14ac:dyDescent="0.35">
      <c r="A93" s="11" t="s">
        <v>93</v>
      </c>
      <c r="B93" s="10">
        <v>0</v>
      </c>
      <c r="C93" s="10">
        <v>0</v>
      </c>
      <c r="D93" s="10">
        <v>0</v>
      </c>
      <c r="E93" s="10"/>
      <c r="F93" s="10"/>
      <c r="G93" s="10"/>
      <c r="H93" s="10"/>
    </row>
    <row r="94" spans="1:11" x14ac:dyDescent="0.35">
      <c r="A94" s="11" t="s">
        <v>94</v>
      </c>
      <c r="B94" s="10">
        <v>0</v>
      </c>
      <c r="C94" s="10"/>
      <c r="D94" s="10">
        <v>0</v>
      </c>
      <c r="E94" s="10"/>
      <c r="F94" s="10"/>
      <c r="G94" s="10"/>
      <c r="H94" s="10"/>
    </row>
    <row r="95" spans="1:11" x14ac:dyDescent="0.35">
      <c r="A95" s="11" t="s">
        <v>95</v>
      </c>
      <c r="B95" s="10">
        <v>0</v>
      </c>
      <c r="C95" s="10">
        <v>0</v>
      </c>
      <c r="D95" s="10">
        <v>0</v>
      </c>
      <c r="E95" s="10"/>
      <c r="F95" s="10"/>
      <c r="G95" s="10"/>
      <c r="H95" s="10"/>
    </row>
    <row r="96" spans="1:11" x14ac:dyDescent="0.35">
      <c r="A96" s="11" t="s">
        <v>96</v>
      </c>
      <c r="B96" s="10">
        <v>0</v>
      </c>
      <c r="C96" s="10">
        <v>0</v>
      </c>
      <c r="D96" s="10">
        <v>0</v>
      </c>
      <c r="E96" s="10"/>
      <c r="F96" s="10"/>
      <c r="G96" s="10"/>
      <c r="H96" s="10"/>
    </row>
    <row r="97" spans="1:8" x14ac:dyDescent="0.35">
      <c r="A97" s="9" t="s">
        <v>97</v>
      </c>
      <c r="B97" s="9">
        <v>15481689846432</v>
      </c>
      <c r="C97" s="9">
        <v>20378245999846</v>
      </c>
      <c r="D97" s="9">
        <v>23932581517576</v>
      </c>
      <c r="E97" s="9"/>
      <c r="F97" s="9"/>
      <c r="G97" s="9"/>
      <c r="H97" s="9"/>
    </row>
    <row r="98" spans="1:8" x14ac:dyDescent="0.35">
      <c r="A98" s="9" t="s">
        <v>98</v>
      </c>
      <c r="B98" s="9">
        <v>15481689846432</v>
      </c>
      <c r="C98" s="9">
        <v>20378245999846</v>
      </c>
      <c r="D98" s="9">
        <v>23932581517576</v>
      </c>
      <c r="E98" s="9"/>
      <c r="F98" s="9"/>
      <c r="G98" s="9"/>
      <c r="H98" s="9"/>
    </row>
    <row r="99" spans="1:8" x14ac:dyDescent="0.35">
      <c r="A99" s="11" t="s">
        <v>99</v>
      </c>
      <c r="B99" s="10">
        <v>4532099870000</v>
      </c>
      <c r="C99" s="10">
        <v>7130654950000</v>
      </c>
      <c r="D99" s="10">
        <v>14638792800000</v>
      </c>
      <c r="E99" s="10"/>
      <c r="F99" s="10"/>
      <c r="G99" s="10"/>
      <c r="H99" s="10"/>
    </row>
    <row r="100" spans="1:8" x14ac:dyDescent="0.35">
      <c r="A100" s="12" t="s">
        <v>100</v>
      </c>
      <c r="B100" s="10">
        <v>4532099870000</v>
      </c>
      <c r="C100" s="10">
        <v>7130654950000</v>
      </c>
      <c r="D100" s="10">
        <v>14638792800000</v>
      </c>
      <c r="E100" s="10"/>
      <c r="F100" s="10"/>
      <c r="G100" s="10"/>
      <c r="H100" s="10"/>
    </row>
    <row r="101" spans="1:8" x14ac:dyDescent="0.35">
      <c r="A101" s="12" t="s">
        <v>92</v>
      </c>
      <c r="B101" s="10">
        <v>0</v>
      </c>
      <c r="C101" s="10">
        <v>0</v>
      </c>
      <c r="D101" s="10">
        <v>0</v>
      </c>
      <c r="E101" s="10"/>
      <c r="F101" s="10"/>
      <c r="G101" s="10"/>
      <c r="H101" s="10"/>
    </row>
    <row r="102" spans="1:8" x14ac:dyDescent="0.35">
      <c r="A102" s="11" t="s">
        <v>101</v>
      </c>
      <c r="B102" s="10">
        <v>558110430986</v>
      </c>
      <c r="C102" s="10">
        <v>558110430986</v>
      </c>
      <c r="D102" s="10">
        <v>558110430986</v>
      </c>
      <c r="E102" s="10"/>
      <c r="F102" s="10"/>
      <c r="G102" s="10"/>
      <c r="H102" s="10"/>
    </row>
    <row r="103" spans="1:8" x14ac:dyDescent="0.35">
      <c r="A103" s="11" t="s">
        <v>102</v>
      </c>
      <c r="B103" s="10">
        <v>0</v>
      </c>
      <c r="C103" s="10">
        <v>0</v>
      </c>
      <c r="D103" s="10">
        <v>0</v>
      </c>
      <c r="E103" s="10"/>
      <c r="F103" s="10"/>
      <c r="G103" s="10"/>
      <c r="H103" s="10"/>
    </row>
    <row r="104" spans="1:8" x14ac:dyDescent="0.35">
      <c r="A104" s="11" t="s">
        <v>103</v>
      </c>
      <c r="B104" s="10">
        <v>0</v>
      </c>
      <c r="C104" s="10">
        <v>0</v>
      </c>
      <c r="D104" s="10">
        <v>0</v>
      </c>
      <c r="E104" s="10"/>
      <c r="F104" s="10"/>
      <c r="G104" s="10"/>
      <c r="H104" s="10"/>
    </row>
    <row r="105" spans="1:8" x14ac:dyDescent="0.35">
      <c r="A105" s="11" t="s">
        <v>104</v>
      </c>
      <c r="B105" s="10">
        <v>-6040930000</v>
      </c>
      <c r="C105" s="10">
        <v>-2320000000</v>
      </c>
      <c r="D105" s="10">
        <v>-5025640000</v>
      </c>
      <c r="E105" s="10"/>
      <c r="F105" s="10"/>
      <c r="G105" s="10"/>
      <c r="H105" s="10"/>
    </row>
    <row r="106" spans="1:8" x14ac:dyDescent="0.35">
      <c r="A106" s="11" t="s">
        <v>105</v>
      </c>
      <c r="B106" s="10">
        <v>0</v>
      </c>
      <c r="C106" s="10">
        <v>0</v>
      </c>
      <c r="D106" s="10">
        <v>0</v>
      </c>
      <c r="E106" s="10"/>
      <c r="F106" s="10"/>
      <c r="G106" s="10"/>
      <c r="H106" s="10"/>
    </row>
    <row r="107" spans="1:8" x14ac:dyDescent="0.35">
      <c r="A107" s="11" t="s">
        <v>106</v>
      </c>
      <c r="B107" s="10">
        <v>-1443756225</v>
      </c>
      <c r="C107" s="10">
        <v>5388425299</v>
      </c>
      <c r="D107" s="10">
        <v>2261603090</v>
      </c>
      <c r="E107" s="10"/>
      <c r="F107" s="10"/>
      <c r="G107" s="10"/>
      <c r="H107" s="10"/>
    </row>
    <row r="108" spans="1:8" x14ac:dyDescent="0.35">
      <c r="A108" s="11" t="s">
        <v>107</v>
      </c>
      <c r="B108" s="10">
        <v>0</v>
      </c>
      <c r="C108" s="10">
        <v>0</v>
      </c>
      <c r="D108" s="10">
        <v>0</v>
      </c>
      <c r="E108" s="10"/>
      <c r="F108" s="10"/>
      <c r="G108" s="10"/>
      <c r="H108" s="10"/>
    </row>
    <row r="109" spans="1:8" x14ac:dyDescent="0.35">
      <c r="A109" s="11" t="s">
        <v>108</v>
      </c>
      <c r="B109" s="10">
        <v>0</v>
      </c>
      <c r="C109" s="10">
        <v>0</v>
      </c>
      <c r="D109" s="10">
        <v>0</v>
      </c>
      <c r="E109" s="10"/>
      <c r="F109" s="10"/>
      <c r="G109" s="10"/>
      <c r="H109" s="10"/>
    </row>
    <row r="110" spans="1:8" x14ac:dyDescent="0.35">
      <c r="A110" s="11" t="s">
        <v>109</v>
      </c>
      <c r="B110" s="10">
        <v>0</v>
      </c>
      <c r="C110" s="10"/>
      <c r="D110" s="10">
        <v>0</v>
      </c>
      <c r="E110" s="10"/>
      <c r="F110" s="10"/>
      <c r="G110" s="10"/>
      <c r="H110" s="10"/>
    </row>
    <row r="111" spans="1:8" x14ac:dyDescent="0.35">
      <c r="A111" s="11" t="s">
        <v>110</v>
      </c>
      <c r="B111" s="10">
        <v>0</v>
      </c>
      <c r="C111" s="10">
        <v>0</v>
      </c>
      <c r="D111" s="10">
        <v>0</v>
      </c>
      <c r="E111" s="10"/>
      <c r="F111" s="10"/>
      <c r="G111" s="10"/>
      <c r="H111" s="10"/>
    </row>
    <row r="112" spans="1:8" x14ac:dyDescent="0.35">
      <c r="A112" s="11" t="s">
        <v>111</v>
      </c>
      <c r="B112" s="10">
        <v>10389683597845</v>
      </c>
      <c r="C112" s="10">
        <v>12674574164065</v>
      </c>
      <c r="D112" s="10">
        <v>8723934226370</v>
      </c>
      <c r="E112" s="10"/>
      <c r="F112" s="10"/>
      <c r="G112" s="10"/>
      <c r="H112" s="10"/>
    </row>
    <row r="113" spans="1:8" x14ac:dyDescent="0.35">
      <c r="A113" s="12" t="s">
        <v>112</v>
      </c>
      <c r="B113" s="10">
        <v>6470785320602</v>
      </c>
      <c r="C113" s="10">
        <v>7775704885845</v>
      </c>
      <c r="D113" s="10">
        <v>4624171199065</v>
      </c>
      <c r="E113" s="10"/>
      <c r="F113" s="10"/>
      <c r="G113" s="10"/>
      <c r="H113" s="10"/>
    </row>
    <row r="114" spans="1:8" x14ac:dyDescent="0.35">
      <c r="A114" s="12" t="s">
        <v>113</v>
      </c>
      <c r="B114" s="10">
        <v>3918898277243</v>
      </c>
      <c r="C114" s="10">
        <v>4898869278220</v>
      </c>
      <c r="D114" s="10">
        <v>4099763027305</v>
      </c>
      <c r="E114" s="10"/>
      <c r="F114" s="10"/>
      <c r="G114" s="10"/>
      <c r="H114" s="10"/>
    </row>
    <row r="115" spans="1:8" x14ac:dyDescent="0.35">
      <c r="A115" s="11" t="s">
        <v>114</v>
      </c>
      <c r="B115" s="10">
        <v>9280633826</v>
      </c>
      <c r="C115" s="10">
        <v>11838029496</v>
      </c>
      <c r="D115" s="10">
        <v>14508097130</v>
      </c>
      <c r="E115" s="10"/>
      <c r="F115" s="10"/>
      <c r="G115" s="10"/>
      <c r="H115" s="10"/>
    </row>
    <row r="116" spans="1:8" x14ac:dyDescent="0.35">
      <c r="A116" s="9" t="s">
        <v>115</v>
      </c>
      <c r="B116" s="9">
        <v>0</v>
      </c>
      <c r="C116" s="9">
        <v>0</v>
      </c>
      <c r="D116" s="9">
        <v>0</v>
      </c>
      <c r="E116" s="9"/>
      <c r="F116" s="9"/>
      <c r="G116" s="9"/>
      <c r="H116" s="9"/>
    </row>
    <row r="117" spans="1:8" x14ac:dyDescent="0.35">
      <c r="A117" s="9" t="s">
        <v>116</v>
      </c>
      <c r="B117" s="9">
        <v>0</v>
      </c>
      <c r="C117" s="9"/>
      <c r="D117" s="9">
        <v>0</v>
      </c>
      <c r="E117" s="9"/>
      <c r="F117" s="9"/>
      <c r="G117" s="9"/>
      <c r="H117" s="9"/>
    </row>
    <row r="118" spans="1:8" x14ac:dyDescent="0.35">
      <c r="A118" s="11" t="s">
        <v>117</v>
      </c>
      <c r="B118" s="10">
        <v>0</v>
      </c>
      <c r="C118" s="10">
        <v>0</v>
      </c>
      <c r="D118" s="10">
        <v>0</v>
      </c>
      <c r="E118" s="10"/>
      <c r="F118" s="10"/>
      <c r="G118" s="10"/>
      <c r="H118" s="10"/>
    </row>
    <row r="119" spans="1:8" x14ac:dyDescent="0.35">
      <c r="A119" s="11" t="s">
        <v>118</v>
      </c>
      <c r="B119" s="10">
        <v>0</v>
      </c>
      <c r="C119" s="10">
        <v>0</v>
      </c>
      <c r="D119" s="10">
        <v>0</v>
      </c>
      <c r="E119" s="10"/>
      <c r="F119" s="10"/>
      <c r="G119" s="10"/>
      <c r="H119" s="10"/>
    </row>
    <row r="120" spans="1:8" x14ac:dyDescent="0.35">
      <c r="A120" s="9" t="s">
        <v>119</v>
      </c>
      <c r="B120" s="9">
        <v>0</v>
      </c>
      <c r="C120" s="9"/>
      <c r="D120" s="9">
        <v>0</v>
      </c>
      <c r="E120" s="9"/>
      <c r="F120" s="9"/>
      <c r="G120" s="9"/>
      <c r="H120" s="9"/>
    </row>
    <row r="121" spans="1:8" x14ac:dyDescent="0.35">
      <c r="A121" s="9" t="s">
        <v>120</v>
      </c>
      <c r="B121" s="9">
        <v>46030879952454</v>
      </c>
      <c r="C121" s="9">
        <v>62971404814942</v>
      </c>
      <c r="D121" s="9">
        <v>55834095614049</v>
      </c>
      <c r="E121" s="9"/>
      <c r="F121" s="9"/>
      <c r="G121" s="9"/>
      <c r="H121" s="9"/>
    </row>
    <row r="123" spans="1:8" ht="15.5" x14ac:dyDescent="0.35">
      <c r="A123" s="6"/>
    </row>
    <row r="124" spans="1:8" ht="14.5" x14ac:dyDescent="0.35">
      <c r="A124" s="7"/>
    </row>
    <row r="127" spans="1:8" ht="15.5" x14ac:dyDescent="0.35">
      <c r="A127" s="6"/>
      <c r="E127" s="3"/>
    </row>
    <row r="128" spans="1:8" ht="14.5" x14ac:dyDescent="0.35">
      <c r="A128" s="7"/>
    </row>
    <row r="129" spans="1:1" ht="15.5" x14ac:dyDescent="0.35">
      <c r="A129" s="2"/>
    </row>
    <row r="130" spans="1:1" s="5" customFormat="1" ht="14.5" x14ac:dyDescent="0.35">
      <c r="A130" s="4"/>
    </row>
    <row r="131" spans="1:1" ht="14.5" x14ac:dyDescent="0.35">
      <c r="A13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7775-A2A0-4074-A679-1727AD493ED1}">
  <dimension ref="A1:D26"/>
  <sheetViews>
    <sheetView workbookViewId="0">
      <selection activeCell="B18" sqref="B18"/>
    </sheetView>
  </sheetViews>
  <sheetFormatPr defaultRowHeight="14.5" x14ac:dyDescent="0.35"/>
  <cols>
    <col min="1" max="1" width="32" bestFit="1" customWidth="1"/>
    <col min="2" max="3" width="15.81640625" bestFit="1" customWidth="1"/>
    <col min="4" max="4" width="16.36328125" bestFit="1" customWidth="1"/>
  </cols>
  <sheetData>
    <row r="1" spans="1:4" x14ac:dyDescent="0.3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5">
      <c r="A2" s="9" t="s">
        <v>121</v>
      </c>
      <c r="B2" s="9">
        <v>109801253690656</v>
      </c>
      <c r="C2" s="9">
        <v>124141525689948</v>
      </c>
      <c r="D2" s="9">
        <v>134722248887557</v>
      </c>
    </row>
    <row r="3" spans="1:4" x14ac:dyDescent="0.35">
      <c r="A3" s="9" t="s">
        <v>122</v>
      </c>
      <c r="B3" s="9">
        <v>-1255234025244</v>
      </c>
      <c r="C3" s="9">
        <v>-1183419586774</v>
      </c>
      <c r="D3" s="9">
        <v>-1317471297033</v>
      </c>
    </row>
    <row r="4" spans="1:4" x14ac:dyDescent="0.35">
      <c r="A4" s="9" t="s">
        <v>123</v>
      </c>
      <c r="B4" s="9">
        <v>108546019665412</v>
      </c>
      <c r="C4" s="9">
        <v>122958106103174</v>
      </c>
      <c r="D4" s="9">
        <v>133404777590524</v>
      </c>
    </row>
    <row r="5" spans="1:4" x14ac:dyDescent="0.35">
      <c r="A5" s="9" t="s">
        <v>124</v>
      </c>
      <c r="B5" s="9">
        <v>-84591522392949</v>
      </c>
      <c r="C5" s="9">
        <v>-95325974107640</v>
      </c>
      <c r="D5" s="9">
        <v>-102542735094343</v>
      </c>
    </row>
    <row r="6" spans="1:4" x14ac:dyDescent="0.35">
      <c r="A6" s="9" t="s">
        <v>125</v>
      </c>
      <c r="B6" s="9">
        <v>23954497272463</v>
      </c>
      <c r="C6" s="9">
        <v>27632131995534</v>
      </c>
      <c r="D6" s="9">
        <v>30862042496181</v>
      </c>
    </row>
    <row r="7" spans="1:4" x14ac:dyDescent="0.35">
      <c r="A7" s="9" t="s">
        <v>126</v>
      </c>
      <c r="B7" s="9">
        <v>794121782667</v>
      </c>
      <c r="C7" s="9">
        <v>1287956026163</v>
      </c>
      <c r="D7" s="9">
        <v>1313137304323</v>
      </c>
    </row>
    <row r="8" spans="1:4" x14ac:dyDescent="0.35">
      <c r="A8" s="9" t="s">
        <v>127</v>
      </c>
      <c r="B8" s="9">
        <v>-594151513751</v>
      </c>
      <c r="C8" s="9">
        <v>-714707225745</v>
      </c>
      <c r="D8" s="9">
        <v>-1382620454532</v>
      </c>
    </row>
    <row r="9" spans="1:4" x14ac:dyDescent="0.35">
      <c r="A9" s="11" t="s">
        <v>128</v>
      </c>
      <c r="B9" s="10">
        <v>-594003821021</v>
      </c>
      <c r="C9" s="10">
        <v>-674427746189</v>
      </c>
      <c r="D9" s="10">
        <v>-1362143909103</v>
      </c>
    </row>
    <row r="10" spans="1:4" x14ac:dyDescent="0.35">
      <c r="A10" s="9" t="s">
        <v>129</v>
      </c>
      <c r="B10" s="9">
        <v>-3706939471</v>
      </c>
      <c r="C10" s="9">
        <v>-2210500486</v>
      </c>
      <c r="D10" s="9">
        <v>0</v>
      </c>
    </row>
    <row r="11" spans="1:4" x14ac:dyDescent="0.35">
      <c r="A11" s="9" t="s">
        <v>130</v>
      </c>
      <c r="B11" s="9">
        <v>-15333798830787</v>
      </c>
      <c r="C11" s="9">
        <v>-17914173302345</v>
      </c>
      <c r="D11" s="9">
        <v>-22336838067678</v>
      </c>
    </row>
    <row r="12" spans="1:4" x14ac:dyDescent="0.35">
      <c r="A12" s="9" t="s">
        <v>131</v>
      </c>
      <c r="B12" s="9">
        <v>-3404431838167</v>
      </c>
      <c r="C12" s="9">
        <v>-3823390074765</v>
      </c>
      <c r="D12" s="9">
        <v>-1881027579714</v>
      </c>
    </row>
    <row r="13" spans="1:4" x14ac:dyDescent="0.35">
      <c r="A13" s="9" t="s">
        <v>132</v>
      </c>
      <c r="B13" s="9">
        <v>5412529932954</v>
      </c>
      <c r="C13" s="9">
        <v>6465606918356</v>
      </c>
      <c r="D13" s="9">
        <v>6574693698580</v>
      </c>
    </row>
    <row r="14" spans="1:4" x14ac:dyDescent="0.35">
      <c r="A14" s="11" t="s">
        <v>133</v>
      </c>
      <c r="B14" s="10">
        <v>43512695471</v>
      </c>
      <c r="C14" s="10">
        <v>54872797433</v>
      </c>
      <c r="D14" s="10">
        <v>61606712681</v>
      </c>
    </row>
    <row r="15" spans="1:4" x14ac:dyDescent="0.35">
      <c r="A15" s="11" t="s">
        <v>134</v>
      </c>
      <c r="B15" s="10">
        <v>-46307221072</v>
      </c>
      <c r="C15" s="10">
        <v>-48895965246</v>
      </c>
      <c r="D15" s="10">
        <v>-579945037703</v>
      </c>
    </row>
    <row r="16" spans="1:4" x14ac:dyDescent="0.35">
      <c r="A16" s="9" t="s">
        <v>135</v>
      </c>
      <c r="B16" s="9">
        <v>-2794525601</v>
      </c>
      <c r="C16" s="9">
        <v>5976832187</v>
      </c>
      <c r="D16" s="9">
        <v>-518338325022</v>
      </c>
    </row>
    <row r="17" spans="1:4" x14ac:dyDescent="0.35">
      <c r="A17" s="9" t="s">
        <v>136</v>
      </c>
      <c r="B17" s="9">
        <v>0</v>
      </c>
      <c r="C17" s="9">
        <v>0</v>
      </c>
      <c r="D17" s="9">
        <v>0</v>
      </c>
    </row>
    <row r="18" spans="1:4" x14ac:dyDescent="0.35">
      <c r="A18" s="9" t="s">
        <v>137</v>
      </c>
      <c r="B18" s="9">
        <v>5409735407353</v>
      </c>
      <c r="C18" s="9">
        <v>6471583750543</v>
      </c>
      <c r="D18" s="9">
        <v>6056355373558</v>
      </c>
    </row>
    <row r="19" spans="1:4" x14ac:dyDescent="0.35">
      <c r="A19" s="11" t="s">
        <v>138</v>
      </c>
      <c r="B19" s="10">
        <v>-1598413821219</v>
      </c>
      <c r="C19" s="10">
        <v>-1632975695694</v>
      </c>
      <c r="D19" s="10">
        <v>-1792998810102</v>
      </c>
    </row>
    <row r="20" spans="1:4" x14ac:dyDescent="0.35">
      <c r="A20" s="11" t="s">
        <v>139</v>
      </c>
      <c r="B20" s="10">
        <v>108551123373</v>
      </c>
      <c r="C20" s="10">
        <v>62818619041</v>
      </c>
      <c r="D20" s="10">
        <v>-161642138517</v>
      </c>
    </row>
    <row r="21" spans="1:4" x14ac:dyDescent="0.35">
      <c r="A21" s="9" t="s">
        <v>140</v>
      </c>
      <c r="B21" s="9">
        <v>-1489862697846</v>
      </c>
      <c r="C21" s="9">
        <v>-1570157076653</v>
      </c>
      <c r="D21" s="9">
        <v>-1954640948619</v>
      </c>
    </row>
    <row r="22" spans="1:4" x14ac:dyDescent="0.35">
      <c r="A22" s="9" t="s">
        <v>141</v>
      </c>
      <c r="B22" s="9">
        <v>3919872709507</v>
      </c>
      <c r="C22" s="9">
        <v>4901426673890</v>
      </c>
      <c r="D22" s="9">
        <v>4101714424939</v>
      </c>
    </row>
    <row r="23" spans="1:4" x14ac:dyDescent="0.35">
      <c r="A23" s="9" t="s">
        <v>119</v>
      </c>
      <c r="B23" s="9">
        <v>2104926348</v>
      </c>
      <c r="C23" s="9">
        <v>2557395670</v>
      </c>
      <c r="D23" s="9">
        <v>1951397634</v>
      </c>
    </row>
    <row r="24" spans="1:4" x14ac:dyDescent="0.35">
      <c r="A24" s="9" t="s">
        <v>142</v>
      </c>
      <c r="B24" s="9">
        <v>3917767783159</v>
      </c>
      <c r="C24" s="9">
        <v>4898869278220</v>
      </c>
      <c r="D24" s="9">
        <v>4099763027305</v>
      </c>
    </row>
    <row r="25" spans="1:4" x14ac:dyDescent="0.35">
      <c r="A25" s="9" t="s">
        <v>143</v>
      </c>
      <c r="B25" s="9">
        <v>8654</v>
      </c>
      <c r="C25" s="9">
        <v>3400</v>
      </c>
      <c r="D25" s="9">
        <v>2810</v>
      </c>
    </row>
    <row r="26" spans="1:4" x14ac:dyDescent="0.35">
      <c r="A26" s="9" t="s">
        <v>144</v>
      </c>
      <c r="B26" s="9">
        <v>8654</v>
      </c>
      <c r="C26" s="9">
        <v>3400</v>
      </c>
      <c r="D26" s="9">
        <v>2810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41ED-565E-479C-B50E-446F410487C9}">
  <dimension ref="A2:Q36"/>
  <sheetViews>
    <sheetView tabSelected="1" topLeftCell="A8" workbookViewId="0">
      <selection activeCell="I17" sqref="I17"/>
    </sheetView>
  </sheetViews>
  <sheetFormatPr defaultRowHeight="14.5" x14ac:dyDescent="0.35"/>
  <cols>
    <col min="1" max="2" width="10.36328125" customWidth="1"/>
    <col min="3" max="3" width="10.453125" customWidth="1"/>
    <col min="4" max="6" width="14.54296875" bestFit="1" customWidth="1"/>
  </cols>
  <sheetData>
    <row r="2" spans="1:17" x14ac:dyDescent="0.35">
      <c r="A2" s="23" t="s">
        <v>147</v>
      </c>
      <c r="B2" s="23"/>
      <c r="C2" s="23"/>
      <c r="D2">
        <v>2020</v>
      </c>
      <c r="E2">
        <v>2021</v>
      </c>
      <c r="F2">
        <v>2022</v>
      </c>
    </row>
    <row r="3" spans="1:17" x14ac:dyDescent="0.35">
      <c r="A3" s="22" t="s">
        <v>145</v>
      </c>
      <c r="B3" s="22"/>
      <c r="C3" s="22"/>
      <c r="J3" s="24"/>
      <c r="K3" s="24"/>
      <c r="L3" s="24"/>
      <c r="M3" s="24"/>
      <c r="N3" s="24"/>
      <c r="O3" s="24"/>
      <c r="P3" s="24"/>
      <c r="Q3" s="24"/>
    </row>
    <row r="4" spans="1:17" x14ac:dyDescent="0.35">
      <c r="A4" s="22" t="s">
        <v>146</v>
      </c>
      <c r="B4" s="22"/>
      <c r="C4" s="22"/>
      <c r="D4" s="14">
        <f>'Bảng cân đối'!B3/'Bảng cân đối'!B67</f>
        <v>1.2683224377538873</v>
      </c>
      <c r="E4" s="14">
        <f>'Bảng cân đối'!C3/'Bảng cân đối'!C67</f>
        <v>1.219802879523527</v>
      </c>
      <c r="F4" s="14">
        <f>'Bảng cân đối'!D3/'Bảng cân đối'!D67</f>
        <v>1.7145059397391298</v>
      </c>
      <c r="J4" s="24"/>
      <c r="K4" s="24"/>
      <c r="L4" s="24"/>
      <c r="M4" s="24"/>
      <c r="N4" s="24"/>
      <c r="O4" s="24"/>
      <c r="P4" s="24"/>
      <c r="Q4" s="24"/>
    </row>
    <row r="5" spans="1:17" x14ac:dyDescent="0.35">
      <c r="A5" s="22" t="s">
        <v>148</v>
      </c>
      <c r="B5" s="22"/>
      <c r="C5" s="22"/>
      <c r="D5" s="15">
        <f>('Bảng cân đối'!B4+'Bảng cân đối'!B11)/'Bảng cân đối'!B67</f>
        <v>0.30395460383933792</v>
      </c>
      <c r="E5" s="15">
        <f>('Bảng cân đối'!C4+'Bảng cân đối'!C11)/'Bảng cân đối'!C67</f>
        <v>0.17148617142601419</v>
      </c>
      <c r="F5" s="15">
        <f>('Bảng cân đối'!D4+'Bảng cân đối'!D11)/'Bảng cân đối'!D67</f>
        <v>0.31006754330228548</v>
      </c>
      <c r="J5" s="24"/>
      <c r="K5" s="24"/>
      <c r="L5" s="24"/>
      <c r="M5" s="24"/>
      <c r="N5" s="24"/>
      <c r="O5" s="24"/>
      <c r="P5" s="24"/>
      <c r="Q5" s="24"/>
    </row>
    <row r="6" spans="1:17" x14ac:dyDescent="0.35">
      <c r="A6" s="22" t="s">
        <v>149</v>
      </c>
      <c r="B6" s="22"/>
      <c r="C6" s="22"/>
      <c r="D6" s="14">
        <f>('Bảng cân đối'!B12)/(KQKD!B2/360)</f>
        <v>0.64390919028510774</v>
      </c>
      <c r="E6" s="14">
        <f>(('Bảng cân đối'!C12+'Bảng cân đối'!B12)/2)/(KQKD!C2/360)</f>
        <v>0.84189075073001685</v>
      </c>
      <c r="F6" s="14">
        <f>(('Bảng cân đối'!D12+'Bảng cân đối'!C12)/2)/(KQKD!D2/360)</f>
        <v>0.75127627888260506</v>
      </c>
      <c r="J6" s="24"/>
      <c r="K6" s="24"/>
      <c r="L6" s="24"/>
      <c r="M6" s="24"/>
      <c r="N6" s="24"/>
      <c r="O6" s="24"/>
      <c r="P6" s="24"/>
      <c r="Q6" s="24"/>
    </row>
    <row r="7" spans="1:17" x14ac:dyDescent="0.35">
      <c r="A7" s="22" t="s">
        <v>150</v>
      </c>
      <c r="B7" s="22"/>
      <c r="C7" s="22"/>
      <c r="D7" s="16">
        <f>'Bảng cân đối'!B20/(-KQKD!B5/360)</f>
        <v>82.655846415473036</v>
      </c>
      <c r="E7" s="16">
        <f>(('Bảng cân đối'!C20+'Bảng cân đối'!B20)/2)/(-KQKD!C5/360)</f>
        <v>91.749324738201807</v>
      </c>
      <c r="F7" s="16">
        <f>(('Bảng cân đối'!D20+'Bảng cân đối'!C20)/2)/(-KQKD!D5/360)</f>
        <v>96.305172630425758</v>
      </c>
      <c r="J7" s="24"/>
      <c r="K7" s="24"/>
      <c r="L7" s="24"/>
      <c r="M7" s="24"/>
      <c r="N7" s="24"/>
      <c r="O7" s="24"/>
      <c r="P7" s="24"/>
      <c r="Q7" s="24"/>
    </row>
    <row r="8" spans="1:17" x14ac:dyDescent="0.35">
      <c r="A8" s="22" t="s">
        <v>151</v>
      </c>
      <c r="B8" s="22"/>
      <c r="C8" s="22"/>
    </row>
    <row r="9" spans="1:17" x14ac:dyDescent="0.35">
      <c r="A9" s="22" t="s">
        <v>152</v>
      </c>
      <c r="B9" s="22"/>
      <c r="C9" s="22"/>
      <c r="D9" s="14">
        <f>'Bảng cân đối'!B66/'Bảng cân đối'!B97</f>
        <v>1.9732464872407027</v>
      </c>
      <c r="E9" s="14">
        <f>'Bảng cân đối'!C66/'Bảng cân đối'!C97</f>
        <v>2.0901287979062517</v>
      </c>
      <c r="F9" s="14">
        <f>'Bảng cân đối'!D66/'Bảng cân đối'!D97</f>
        <v>1.3329742164690694</v>
      </c>
      <c r="G9" s="21"/>
    </row>
    <row r="10" spans="1:17" x14ac:dyDescent="0.35">
      <c r="A10" s="22" t="s">
        <v>153</v>
      </c>
      <c r="B10" s="22"/>
      <c r="C10" s="22"/>
      <c r="D10" s="14">
        <f>'Bảng cân đối'!B82/'Bảng cân đối'!B97</f>
        <v>7.2774786074961989E-2</v>
      </c>
      <c r="E10" s="14">
        <f>'Bảng cân đối'!C82/'Bảng cân đối'!C97</f>
        <v>0</v>
      </c>
      <c r="F10" s="14">
        <f>'Bảng cân đối'!D82/'Bảng cân đối'!D97</f>
        <v>0.24657807999802042</v>
      </c>
      <c r="G10" s="21"/>
    </row>
    <row r="11" spans="1:17" x14ac:dyDescent="0.35">
      <c r="A11" t="s">
        <v>154</v>
      </c>
      <c r="D11" s="14">
        <f>(KQKD!B18+(-KQKD!B9))/(-KQKD!B9)</f>
        <v>10.107240081477098</v>
      </c>
      <c r="E11" s="14">
        <f>(KQKD!C18+(-KQKD!C9))/(-KQKD!C9)</f>
        <v>10.595666529308863</v>
      </c>
      <c r="F11" s="14">
        <f>(KQKD!D18+(-KQKD!D9))/(-KQKD!D9)</f>
        <v>5.4461934844654083</v>
      </c>
      <c r="G11" s="21"/>
    </row>
    <row r="12" spans="1:17" x14ac:dyDescent="0.35">
      <c r="A12" s="22" t="s">
        <v>155</v>
      </c>
      <c r="B12" s="22"/>
      <c r="C12" s="22"/>
      <c r="G12" s="21"/>
    </row>
    <row r="13" spans="1:17" x14ac:dyDescent="0.35">
      <c r="A13" s="22" t="s">
        <v>156</v>
      </c>
      <c r="B13" s="22"/>
      <c r="C13" s="22"/>
      <c r="D13" s="17">
        <f>(KQKD!B18+(-KQKD!B9)*(1-0.29))/'Bảng cân đối'!B2</f>
        <v>0.12668621860588658</v>
      </c>
      <c r="E13" s="17">
        <f>(KQKD!C18+(-KQKD!C9)*(1-0.25))/'Bảng cân đối'!C2</f>
        <v>0.11080274579691662</v>
      </c>
      <c r="F13" s="17">
        <f>(KQKD!D18+(-KQKD!D9)*(1-0.25))/'Bảng cân đối'!D2</f>
        <v>0.12676776130326162</v>
      </c>
      <c r="G13" s="21"/>
    </row>
    <row r="14" spans="1:17" x14ac:dyDescent="0.35">
      <c r="A14" s="22" t="s">
        <v>157</v>
      </c>
      <c r="B14" s="22"/>
      <c r="C14" s="22"/>
      <c r="D14" s="17">
        <f>KQKD!B18/'Bảng cân đối'!B100</f>
        <v>1.19364876382413</v>
      </c>
      <c r="E14" s="17">
        <f>KQKD!C18/'Bảng cân đối'!C100</f>
        <v>0.9075721369105092</v>
      </c>
      <c r="F14" s="17">
        <f>KQKD!D18/'Bảng cân đối'!D100</f>
        <v>0.41371959124648583</v>
      </c>
      <c r="G14" s="21"/>
    </row>
    <row r="15" spans="1:17" x14ac:dyDescent="0.35">
      <c r="A15" s="22" t="s">
        <v>158</v>
      </c>
      <c r="B15" s="22"/>
      <c r="C15" s="22"/>
      <c r="G15" s="21"/>
    </row>
    <row r="16" spans="1:17" x14ac:dyDescent="0.35">
      <c r="A16" s="22" t="s">
        <v>159</v>
      </c>
      <c r="B16" s="22"/>
      <c r="C16" s="22"/>
      <c r="D16" s="17">
        <f>KQKD!B6/KQKD!B2</f>
        <v>0.2181623293660217</v>
      </c>
      <c r="E16" s="17">
        <f>KQKD!C6/KQKD!C2</f>
        <v>0.22258572900535434</v>
      </c>
      <c r="F16" s="17">
        <f>KQKD!D6/KQKD!D2</f>
        <v>0.22907903298095428</v>
      </c>
      <c r="G16" s="21"/>
    </row>
    <row r="17" spans="1:10" x14ac:dyDescent="0.35">
      <c r="A17" s="22" t="s">
        <v>161</v>
      </c>
      <c r="B17" s="22"/>
      <c r="C17" s="22"/>
      <c r="D17" s="18">
        <f>KQKD!B13/KQKD!B2</f>
        <v>4.9293880998870616E-2</v>
      </c>
      <c r="E17" s="18">
        <f>KQKD!C13/KQKD!C2</f>
        <v>5.2082547579641467E-2</v>
      </c>
      <c r="F17" s="18">
        <f>KQKD!D13/KQKD!D2</f>
        <v>4.880184047452641E-2</v>
      </c>
      <c r="G17" s="21"/>
    </row>
    <row r="18" spans="1:10" x14ac:dyDescent="0.35">
      <c r="A18" s="22" t="s">
        <v>160</v>
      </c>
      <c r="B18" s="22"/>
      <c r="C18" s="22"/>
      <c r="D18" s="18">
        <f>KQKD!B18/KQKD!B2</f>
        <v>4.9268430236633666E-2</v>
      </c>
      <c r="E18" s="18">
        <f>KQKD!C18/KQKD!C2</f>
        <v>5.2130692889228905E-2</v>
      </c>
      <c r="F18" s="18">
        <f>KQKD!D18/KQKD!D2</f>
        <v>4.4954381503925202E-2</v>
      </c>
      <c r="G18" s="21"/>
    </row>
    <row r="19" spans="1:10" x14ac:dyDescent="0.35">
      <c r="A19" s="22" t="s">
        <v>162</v>
      </c>
      <c r="B19" s="22"/>
      <c r="C19" s="22"/>
      <c r="G19" s="21"/>
    </row>
    <row r="20" spans="1:10" x14ac:dyDescent="0.35">
      <c r="A20" s="22" t="s">
        <v>163</v>
      </c>
      <c r="B20" s="22"/>
      <c r="C20" s="22"/>
      <c r="D20" s="14">
        <f>KQKD!B2/'Bảng cân đối'!B4</f>
        <v>14.943302209656839</v>
      </c>
      <c r="E20" s="14">
        <f>KQKD!C2/(('Bảng cân đối'!C4+'Bảng cân đối'!B4)/2)</f>
        <v>21.608859202543517</v>
      </c>
      <c r="F20" s="14">
        <f>KQKD!D2/(('Bảng cân đối'!D4+'Bảng cân đối'!C4)/2)</f>
        <v>29.277782755568349</v>
      </c>
      <c r="G20" s="21"/>
    </row>
    <row r="21" spans="1:10" x14ac:dyDescent="0.35">
      <c r="A21" s="22" t="s">
        <v>164</v>
      </c>
      <c r="B21" s="22"/>
      <c r="C21" s="22"/>
      <c r="D21" s="14">
        <f>KQKD!B2/'Bảng cân đối'!B11</f>
        <v>68.830079039332901</v>
      </c>
      <c r="E21" s="14">
        <f>KQKD!C2/(('Bảng cân đối'!C11+'Bảng cân đối'!B11)/2)</f>
        <v>52.189107706607736</v>
      </c>
      <c r="F21" s="14">
        <f>KQKD!D2/(('Bảng cân đối'!D11+'Bảng cân đối'!C11)/2)</f>
        <v>43.720127464484271</v>
      </c>
      <c r="G21" s="21"/>
    </row>
    <row r="22" spans="1:10" x14ac:dyDescent="0.35">
      <c r="A22" s="22" t="s">
        <v>165</v>
      </c>
      <c r="B22" s="22"/>
      <c r="C22" s="22"/>
      <c r="D22" s="14">
        <f>KQKD!B2/'Bảng cân đối'!B20</f>
        <v>5.6533956585562359</v>
      </c>
      <c r="E22" s="14">
        <f>KQKD!C2/(('Bảng cân đối'!B20+'Bảng cân đối'!C20)/2)</f>
        <v>5.1098182232454432</v>
      </c>
      <c r="F22" s="14">
        <f>KQKD!D2/(('Bảng cân đối'!C20+'Bảng cân đối'!D20)/2)</f>
        <v>4.9111965288220381</v>
      </c>
    </row>
    <row r="23" spans="1:10" x14ac:dyDescent="0.35">
      <c r="A23" s="22" t="s">
        <v>166</v>
      </c>
      <c r="B23" s="22"/>
      <c r="C23" s="22"/>
      <c r="D23" s="14">
        <f>KQKD!B2/('Bảng cân đối'!B3-'Bảng cân đối'!B67)</f>
        <v>13.908187536331504</v>
      </c>
      <c r="E23" s="14">
        <f>KQKD!C2/((('Bảng cân đối'!C3-'Bảng cân đối'!C67)+('Bảng cân đối'!B3-'Bảng cân đối'!B67))/2)</f>
        <v>14.387532509957445</v>
      </c>
      <c r="F23" s="14">
        <f>KQKD!D2/((('Bảng cân đối'!D3-'Bảng cân đối'!D67)+('Bảng cân đối'!C3-'Bảng cân đối'!C67))/2)</f>
        <v>9.643875383532194</v>
      </c>
    </row>
    <row r="24" spans="1:10" x14ac:dyDescent="0.35">
      <c r="A24" t="s">
        <v>168</v>
      </c>
      <c r="D24" s="14">
        <f>KQKD!B2/'Bảng cân đối'!B39</f>
        <v>15.108907334421499</v>
      </c>
      <c r="E24" s="14">
        <f>KQKD!C2/(('Bảng cân đối'!C39+'Bảng cân đối'!B39)/2)</f>
        <v>14.74866383418456</v>
      </c>
      <c r="F24" s="14">
        <f>KQKD!D2/(('Bảng cân đối'!D39+'Bảng cân đối'!C39)/2)</f>
        <v>14.018756674394291</v>
      </c>
    </row>
    <row r="25" spans="1:10" x14ac:dyDescent="0.35">
      <c r="A25" s="22" t="s">
        <v>167</v>
      </c>
      <c r="B25" s="22"/>
      <c r="C25" s="22"/>
      <c r="D25" s="14">
        <f>KQKD!B2/'Bảng cân đối'!B2</f>
        <v>2.3853824607322607</v>
      </c>
      <c r="E25" s="14">
        <f>KQKD!C2/(('Bảng cân đối'!B2+'Bảng cân đối'!C2)/2)</f>
        <v>2.2777784145508178</v>
      </c>
      <c r="F25" s="14">
        <f>KQKD!D2/(('Bảng cân đối'!C2+'Bảng cân đối'!D2)/2)</f>
        <v>2.2679463223687915</v>
      </c>
    </row>
    <row r="26" spans="1:10" x14ac:dyDescent="0.35">
      <c r="A26" s="22" t="s">
        <v>169</v>
      </c>
      <c r="B26" s="22"/>
      <c r="C26" s="22"/>
    </row>
    <row r="27" spans="1:10" x14ac:dyDescent="0.35">
      <c r="A27" s="22" t="s">
        <v>172</v>
      </c>
      <c r="B27" s="22"/>
      <c r="C27" s="22"/>
      <c r="D27" s="14">
        <v>4.4915665842665442</v>
      </c>
      <c r="E27" s="14">
        <v>9.5986360299176532</v>
      </c>
      <c r="F27" s="14">
        <v>15.165916976515284</v>
      </c>
    </row>
    <row r="28" spans="1:10" x14ac:dyDescent="0.35">
      <c r="A28" s="22" t="s">
        <v>173</v>
      </c>
      <c r="B28" s="22"/>
      <c r="C28" s="22"/>
      <c r="D28" s="20">
        <v>0.22263946915601524</v>
      </c>
      <c r="E28" s="20">
        <v>0.10418146879235081</v>
      </c>
      <c r="F28" s="20">
        <v>6.5937325223955748E-2</v>
      </c>
      <c r="H28" s="20"/>
      <c r="I28" s="20"/>
      <c r="J28" s="20"/>
    </row>
    <row r="29" spans="1:10" x14ac:dyDescent="0.35">
      <c r="A29" s="22" t="s">
        <v>174</v>
      </c>
      <c r="B29" s="22"/>
      <c r="C29" s="22"/>
      <c r="D29" s="20">
        <v>1.2853470437017995E-2</v>
      </c>
      <c r="E29" s="20">
        <v>1.5151515151515152E-2</v>
      </c>
      <c r="F29" s="20">
        <v>1.1764705882352941E-2</v>
      </c>
      <c r="H29" s="20"/>
      <c r="I29" s="20"/>
      <c r="J29" s="20"/>
    </row>
    <row r="30" spans="1:10" x14ac:dyDescent="0.35">
      <c r="A30" s="22" t="s">
        <v>170</v>
      </c>
      <c r="B30" s="22"/>
      <c r="C30" s="22"/>
      <c r="D30" s="20">
        <v>5.7732218306767918E-2</v>
      </c>
      <c r="E30" s="20">
        <v>0.14543387924117657</v>
      </c>
      <c r="F30" s="20">
        <v>0.17842255266488569</v>
      </c>
      <c r="H30" s="20"/>
      <c r="I30" s="20"/>
      <c r="J30" s="20"/>
    </row>
    <row r="31" spans="1:10" x14ac:dyDescent="0.35">
      <c r="A31" s="22" t="s">
        <v>171</v>
      </c>
      <c r="B31" s="22"/>
      <c r="C31" s="22"/>
      <c r="D31" s="14">
        <v>3.8848149382462744</v>
      </c>
      <c r="E31" s="14">
        <v>6.5978526516698164</v>
      </c>
      <c r="F31" s="14">
        <v>4.2494119071075316</v>
      </c>
    </row>
    <row r="35" spans="4:6" x14ac:dyDescent="0.35">
      <c r="D35" s="19"/>
      <c r="E35" s="19"/>
      <c r="F35" s="19"/>
    </row>
    <row r="36" spans="4:6" x14ac:dyDescent="0.35">
      <c r="D36" s="19"/>
      <c r="E36" s="19"/>
      <c r="F36" s="19"/>
    </row>
  </sheetData>
  <mergeCells count="28">
    <mergeCell ref="A29:C29"/>
    <mergeCell ref="A31:C31"/>
    <mergeCell ref="A30:C30"/>
    <mergeCell ref="A8:C8"/>
    <mergeCell ref="A9:C9"/>
    <mergeCell ref="A26:C26"/>
    <mergeCell ref="A27:C27"/>
    <mergeCell ref="A28:C28"/>
    <mergeCell ref="A2:C2"/>
    <mergeCell ref="A3:C3"/>
    <mergeCell ref="A4:C4"/>
    <mergeCell ref="A5:C5"/>
    <mergeCell ref="A6:C6"/>
    <mergeCell ref="A22:C22"/>
    <mergeCell ref="A23:C23"/>
    <mergeCell ref="A25:C25"/>
    <mergeCell ref="A17:C17"/>
    <mergeCell ref="A18:C18"/>
    <mergeCell ref="A19:C19"/>
    <mergeCell ref="A20:C20"/>
    <mergeCell ref="A21:C21"/>
    <mergeCell ref="A12:C12"/>
    <mergeCell ref="A13:C13"/>
    <mergeCell ref="A14:C14"/>
    <mergeCell ref="A15:C15"/>
    <mergeCell ref="A16:C16"/>
    <mergeCell ref="A10:C10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Bảng cân đối</vt:lpstr>
      <vt:lpstr>KQKD</vt:lpstr>
      <vt:lpstr>Tỷ số Tài chính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Hưng 11A1-Gia</cp:lastModifiedBy>
  <dcterms:created xsi:type="dcterms:W3CDTF">2019-10-07T03:46:21Z</dcterms:created>
  <dcterms:modified xsi:type="dcterms:W3CDTF">2024-06-26T13:29:47Z</dcterms:modified>
</cp:coreProperties>
</file>