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INH TAN\Documents\bt ueh\Kế toán\Dự báo và HĐNSV cho giàn khoan JUs của PVD\"/>
    </mc:Choice>
  </mc:AlternateContent>
  <xr:revisionPtr revIDLastSave="0" documentId="13_ncr:1_{FDBED02B-6C3B-4C72-9306-A6BB9F519D6C}" xr6:coauthVersionLast="47" xr6:coauthVersionMax="47" xr10:uidLastSave="{00000000-0000-0000-0000-000000000000}"/>
  <bookViews>
    <workbookView xWindow="-110" yWindow="-110" windowWidth="19420" windowHeight="10300" firstSheet="1" activeTab="3" xr2:uid="{E87E4DD3-D5C3-42A8-8702-67092BA61633}"/>
  </bookViews>
  <sheets>
    <sheet name="IS Analysis" sheetId="1" r:id="rId1"/>
    <sheet name="Assumptions for forecast" sheetId="2" r:id="rId2"/>
    <sheet name="CB_DATA_" sheetId="4" state="veryHidden" r:id="rId3"/>
    <sheet name="Forecast NPV" sheetId="11" r:id="rId4"/>
    <sheet name="Forecast Report" sheetId="12" r:id="rId5"/>
    <sheet name="Abandon Option" sheetId="13" r:id="rId6"/>
  </sheets>
  <definedNames>
    <definedName name="CB_04bbdde02d2f46288853d54098d9c195" localSheetId="5" hidden="1">'Abandon Option'!$U$4</definedName>
    <definedName name="CB_04bbdde02d2f46288853d54098d9c195" localSheetId="3" hidden="1">'Forecast NPV'!$U$4</definedName>
    <definedName name="CB_06367d11f7a247e597745a4efeab0dcf" localSheetId="5" hidden="1">'Abandon Option'!$D$7</definedName>
    <definedName name="CB_06367d11f7a247e597745a4efeab0dcf" localSheetId="3" hidden="1">'Forecast NPV'!$D$7</definedName>
    <definedName name="CB_068d4b9de0de4b5198996d8dfe2403f9" localSheetId="5" hidden="1">'Abandon Option'!$E$4</definedName>
    <definedName name="CB_068d4b9de0de4b5198996d8dfe2403f9" localSheetId="3" hidden="1">'Forecast NPV'!$E$4</definedName>
    <definedName name="CB_08af347b706946969a2af677adf0472b" localSheetId="5" hidden="1">'Abandon Option'!$X$4</definedName>
    <definedName name="CB_08af347b706946969a2af677adf0472b" localSheetId="3" hidden="1">'Forecast NPV'!$X$4</definedName>
    <definedName name="CB_091fa16fd6014fc68e329eef20e40fae" localSheetId="5" hidden="1">'Abandon Option'!$Q$8</definedName>
    <definedName name="CB_091fa16fd6014fc68e329eef20e40fae" localSheetId="3" hidden="1">'Forecast NPV'!$Q$8</definedName>
    <definedName name="CB_0955deb9620d4bd7a9848928de03fe03" localSheetId="5" hidden="1">'Abandon Option'!$F$7</definedName>
    <definedName name="CB_0955deb9620d4bd7a9848928de03fe03" localSheetId="3" hidden="1">'Forecast NPV'!$F$7</definedName>
    <definedName name="CB_0beb0f3dd1734236984b9f2da2416b16" localSheetId="5" hidden="1">'Abandon Option'!$K$8</definedName>
    <definedName name="CB_0beb0f3dd1734236984b9f2da2416b16" localSheetId="3" hidden="1">'Forecast NPV'!$K$8</definedName>
    <definedName name="CB_0ed1c362a764433ea7b1786cf5f93a98" localSheetId="5" hidden="1">'Abandon Option'!$F$8</definedName>
    <definedName name="CB_0ed1c362a764433ea7b1786cf5f93a98" localSheetId="3" hidden="1">'Forecast NPV'!$F$8</definedName>
    <definedName name="CB_1047de3cdd8c4d41beb5e8a62178f623" localSheetId="5" hidden="1">'Abandon Option'!#REF!</definedName>
    <definedName name="CB_1047de3cdd8c4d41beb5e8a62178f623" localSheetId="3" hidden="1">'Forecast NPV'!#REF!</definedName>
    <definedName name="CB_10badb62a6d2468f833c939d9546c907" localSheetId="5" hidden="1">'Abandon Option'!#REF!</definedName>
    <definedName name="CB_10badb62a6d2468f833c939d9546c907" localSheetId="3" hidden="1">'Forecast NPV'!#REF!</definedName>
    <definedName name="CB_1a0bbaa06eec4a1eac2e6d779f3647b8" localSheetId="5" hidden="1">'Abandon Option'!$T$7</definedName>
    <definedName name="CB_1a0bbaa06eec4a1eac2e6d779f3647b8" localSheetId="3" hidden="1">'Forecast NPV'!$T$7</definedName>
    <definedName name="CB_1bdb7c9e93f342d5a3d15cd718655c3b" localSheetId="5" hidden="1">'Abandon Option'!$H$8</definedName>
    <definedName name="CB_1bdb7c9e93f342d5a3d15cd718655c3b" localSheetId="3" hidden="1">'Forecast NPV'!$H$8</definedName>
    <definedName name="CB_1c3015ced17a460f80bd629c8075819f" localSheetId="5" hidden="1">'Abandon Option'!#REF!</definedName>
    <definedName name="CB_1c3015ced17a460f80bd629c8075819f" localSheetId="3" hidden="1">'Forecast NPV'!#REF!</definedName>
    <definedName name="CB_1c907067fbc14ec6a236c3b187226749" localSheetId="5" hidden="1">'Abandon Option'!#REF!</definedName>
    <definedName name="CB_1c907067fbc14ec6a236c3b187226749" localSheetId="3" hidden="1">'Forecast NPV'!#REF!</definedName>
    <definedName name="CB_1e67fb31a9724e588a3e8a41d19984d8" localSheetId="5" hidden="1">'Abandon Option'!$K$4</definedName>
    <definedName name="CB_1e67fb31a9724e588a3e8a41d19984d8" localSheetId="3" hidden="1">'Forecast NPV'!$K$4</definedName>
    <definedName name="CB_1f33c07d56e34dd593af67056b3ce1c4" localSheetId="5" hidden="1">'Abandon Option'!#REF!</definedName>
    <definedName name="CB_1f33c07d56e34dd593af67056b3ce1c4" localSheetId="3" hidden="1">'Forecast NPV'!#REF!</definedName>
    <definedName name="CB_23e214248f0b4d8fa27384685d427736" localSheetId="5" hidden="1">'Abandon Option'!$Q$7</definedName>
    <definedName name="CB_23e214248f0b4d8fa27384685d427736" localSheetId="3" hidden="1">'Forecast NPV'!$Q$7</definedName>
    <definedName name="CB_242f8125ced74b5880898269c54a165d" localSheetId="5" hidden="1">'Abandon Option'!$H$7</definedName>
    <definedName name="CB_242f8125ced74b5880898269c54a165d" localSheetId="3" hidden="1">'Forecast NPV'!$H$7</definedName>
    <definedName name="CB_272a8ba6719a4ee8a3255fdf289da9e9" localSheetId="5" hidden="1">'Abandon Option'!$P$7</definedName>
    <definedName name="CB_272a8ba6719a4ee8a3255fdf289da9e9" localSheetId="3" hidden="1">'Forecast NPV'!$P$7</definedName>
    <definedName name="CB_27f39dd492ca4398a1a97c739eeca733" localSheetId="5" hidden="1">'Abandon Option'!$V$7</definedName>
    <definedName name="CB_27f39dd492ca4398a1a97c739eeca733" localSheetId="3" hidden="1">'Forecast NPV'!$V$7</definedName>
    <definedName name="CB_2942eec4f3d647ebb144da6b14d8241a" localSheetId="5" hidden="1">'Abandon Option'!$G$8</definedName>
    <definedName name="CB_2942eec4f3d647ebb144da6b14d8241a" localSheetId="3" hidden="1">'Forecast NPV'!$G$8</definedName>
    <definedName name="CB_2aeaaef2311041f3897a40aaa81259e1" localSheetId="5" hidden="1">'Abandon Option'!$S$8</definedName>
    <definedName name="CB_2aeaaef2311041f3897a40aaa81259e1" localSheetId="3" hidden="1">'Forecast NPV'!$S$8</definedName>
    <definedName name="CB_2c1fc9213cab4ec39ff36bb04f1a6d7e" localSheetId="5" hidden="1">'Abandon Option'!$S$4</definedName>
    <definedName name="CB_2c1fc9213cab4ec39ff36bb04f1a6d7e" localSheetId="3" hidden="1">'Forecast NPV'!$S$4</definedName>
    <definedName name="CB_310cb08419084bf9b0dde88b4a949e92" localSheetId="5" hidden="1">'Abandon Option'!$B$30</definedName>
    <definedName name="CB_326292ce3b354cbd8eff8389dc4ceba1" localSheetId="5" hidden="1">'Abandon Option'!#REF!</definedName>
    <definedName name="CB_326292ce3b354cbd8eff8389dc4ceba1" localSheetId="3" hidden="1">'Forecast NPV'!#REF!</definedName>
    <definedName name="CB_32c8043026514586948e72751536fecf" localSheetId="5" hidden="1">'Abandon Option'!#REF!</definedName>
    <definedName name="CB_32c8043026514586948e72751536fecf" localSheetId="3" hidden="1">'Forecast NPV'!#REF!</definedName>
    <definedName name="CB_3471e0b533bf452eacc100fa14776b29" localSheetId="5" hidden="1">'Abandon Option'!#REF!</definedName>
    <definedName name="CB_3471e0b533bf452eacc100fa14776b29" localSheetId="3" hidden="1">'Forecast NPV'!#REF!</definedName>
    <definedName name="CB_3a1f0b8bc38c4e938c225d41352deb4c" localSheetId="5" hidden="1">'Abandon Option'!#REF!</definedName>
    <definedName name="CB_3a1f0b8bc38c4e938c225d41352deb4c" localSheetId="3" hidden="1">'Forecast NPV'!#REF!</definedName>
    <definedName name="CB_3db328032879412f96431c2bc48e3261" localSheetId="5" hidden="1">'Abandon Option'!$I$7</definedName>
    <definedName name="CB_3db328032879412f96431c2bc48e3261" localSheetId="3" hidden="1">'Forecast NPV'!$I$7</definedName>
    <definedName name="CB_40e736a1095f41b4ab888b4fef361efd" localSheetId="5" hidden="1">'Abandon Option'!$S$7</definedName>
    <definedName name="CB_40e736a1095f41b4ab888b4fef361efd" localSheetId="3" hidden="1">'Forecast NPV'!$S$7</definedName>
    <definedName name="CB_410efba3e65c4db59fb3c7e43af8b1e5" localSheetId="5" hidden="1">'Abandon Option'!#REF!</definedName>
    <definedName name="CB_410efba3e65c4db59fb3c7e43af8b1e5" localSheetId="3" hidden="1">'Forecast NPV'!#REF!</definedName>
    <definedName name="CB_41a701f170a94b688297092a31a649dc" localSheetId="5" hidden="1">'Abandon Option'!$W$8</definedName>
    <definedName name="CB_41a701f170a94b688297092a31a649dc" localSheetId="3" hidden="1">'Forecast NPV'!$W$8</definedName>
    <definedName name="CB_499c5cb1ffb442e38efe1931cf7113c8" localSheetId="5" hidden="1">'Abandon Option'!$H$4</definedName>
    <definedName name="CB_499c5cb1ffb442e38efe1931cf7113c8" localSheetId="3" hidden="1">'Forecast NPV'!$H$4</definedName>
    <definedName name="CB_4a9af90837b14b848988331ad4564c05" localSheetId="5" hidden="1">'Abandon Option'!$V$4</definedName>
    <definedName name="CB_4a9af90837b14b848988331ad4564c05" localSheetId="3" hidden="1">'Forecast NPV'!$V$4</definedName>
    <definedName name="CB_4bb91f9f471a4e65bef90992721441e0" localSheetId="5" hidden="1">'Abandon Option'!$Y$8</definedName>
    <definedName name="CB_4bb91f9f471a4e65bef90992721441e0" localSheetId="3" hidden="1">'Forecast NPV'!$Y$8</definedName>
    <definedName name="CB_4f497e5dcc644428b01bd5becd2b8dda" localSheetId="5" hidden="1">'Abandon Option'!$I$4</definedName>
    <definedName name="CB_4f497e5dcc644428b01bd5becd2b8dda" localSheetId="3" hidden="1">'Forecast NPV'!$I$4</definedName>
    <definedName name="CB_5334c3a70fd5476bb47962342d04d2d2" localSheetId="5" hidden="1">'Abandon Option'!$X$7</definedName>
    <definedName name="CB_5334c3a70fd5476bb47962342d04d2d2" localSheetId="3" hidden="1">'Forecast NPV'!$X$7</definedName>
    <definedName name="CB_5461f23c79eb4365aeeb102f062485cf" localSheetId="5" hidden="1">'Abandon Option'!$Q$4</definedName>
    <definedName name="CB_5461f23c79eb4365aeeb102f062485cf" localSheetId="3" hidden="1">'Forecast NPV'!$Q$4</definedName>
    <definedName name="CB_553921d0547d412e8e4fa6baabdc42f5" localSheetId="5" hidden="1">'Abandon Option'!#REF!</definedName>
    <definedName name="CB_553921d0547d412e8e4fa6baabdc42f5" localSheetId="3" hidden="1">'Forecast NPV'!#REF!</definedName>
    <definedName name="CB_5aea26770d3a420abdcf9c2bae4159be" localSheetId="5" hidden="1">'Abandon Option'!$L$4</definedName>
    <definedName name="CB_5aea26770d3a420abdcf9c2bae4159be" localSheetId="3" hidden="1">'Forecast NPV'!$L$4</definedName>
    <definedName name="CB_5d0988caa97242968d72f46288cd61a8" localSheetId="5" hidden="1">'Abandon Option'!$K$7</definedName>
    <definedName name="CB_5d0988caa97242968d72f46288cd61a8" localSheetId="3" hidden="1">'Forecast NPV'!$K$7</definedName>
    <definedName name="CB_5fe8556478e34f258437a8b984d0e861" localSheetId="5" hidden="1">'Abandon Option'!$M$8</definedName>
    <definedName name="CB_5fe8556478e34f258437a8b984d0e861" localSheetId="3" hidden="1">'Forecast NPV'!$M$8</definedName>
    <definedName name="CB_61e7fd3f15784646849d4e5daea31df9" localSheetId="5" hidden="1">'Abandon Option'!$I$8</definedName>
    <definedName name="CB_61e7fd3f15784646849d4e5daea31df9" localSheetId="3" hidden="1">'Forecast NPV'!$I$8</definedName>
    <definedName name="CB_65bcc74e651041c7988db6e49435aee1" localSheetId="5" hidden="1">'Abandon Option'!$J$8</definedName>
    <definedName name="CB_65bcc74e651041c7988db6e49435aee1" localSheetId="3" hidden="1">'Forecast NPV'!$J$8</definedName>
    <definedName name="CB_67c9262c8dd2468c9489baa209eb1eca" localSheetId="5" hidden="1">'Abandon Option'!$AA$4</definedName>
    <definedName name="CB_67c9262c8dd2468c9489baa209eb1eca" localSheetId="3" hidden="1">'Forecast NPV'!$AA$4</definedName>
    <definedName name="CB_6921dd3d006848cdbf5f44a9da2ae99e" localSheetId="5" hidden="1">'Abandon Option'!$W$4</definedName>
    <definedName name="CB_6921dd3d006848cdbf5f44a9da2ae99e" localSheetId="3" hidden="1">'Forecast NPV'!$W$4</definedName>
    <definedName name="CB_6cd59c342ebc4ce49eb50066fa5a6e51" localSheetId="5" hidden="1">'Abandon Option'!$Z$4</definedName>
    <definedName name="CB_6cd59c342ebc4ce49eb50066fa5a6e51" localSheetId="3" hidden="1">'Forecast NPV'!$Z$4</definedName>
    <definedName name="CB_6ed23fcc84f642719bd5c558bf039f0d" localSheetId="5" hidden="1">'Abandon Option'!#REF!</definedName>
    <definedName name="CB_6ed23fcc84f642719bd5c558bf039f0d" localSheetId="3" hidden="1">'Forecast NPV'!#REF!</definedName>
    <definedName name="CB_72bade15aec64acea32341dece973c6f" localSheetId="5" hidden="1">'Abandon Option'!$L$7</definedName>
    <definedName name="CB_72bade15aec64acea32341dece973c6f" localSheetId="3" hidden="1">'Forecast NPV'!$L$7</definedName>
    <definedName name="CB_74000c1fadef450a8dc49f7b422b7a2f" localSheetId="5" hidden="1">'Abandon Option'!$M$7</definedName>
    <definedName name="CB_74000c1fadef450a8dc49f7b422b7a2f" localSheetId="3" hidden="1">'Forecast NPV'!$M$7</definedName>
    <definedName name="CB_784be86a5741443b9193a73111f0e6df" localSheetId="5" hidden="1">'Abandon Option'!#REF!</definedName>
    <definedName name="CB_784be86a5741443b9193a73111f0e6df" localSheetId="3" hidden="1">'Forecast NPV'!#REF!</definedName>
    <definedName name="CB_7b8b28dc862c40bfb9760d18b2209ffb" localSheetId="5" hidden="1">'Abandon Option'!#REF!</definedName>
    <definedName name="CB_7b8b28dc862c40bfb9760d18b2209ffb" localSheetId="3" hidden="1">'Forecast NPV'!#REF!</definedName>
    <definedName name="CB_7d312528498e4410a14c6137fe62c6a6" localSheetId="5" hidden="1">'Abandon Option'!$O$7</definedName>
    <definedName name="CB_7d312528498e4410a14c6137fe62c6a6" localSheetId="3" hidden="1">'Forecast NPV'!$O$7</definedName>
    <definedName name="CB_816170c2481349a0ac94ec0477406170" localSheetId="5" hidden="1">'Abandon Option'!$O$4</definedName>
    <definedName name="CB_816170c2481349a0ac94ec0477406170" localSheetId="3" hidden="1">'Forecast NPV'!$O$4</definedName>
    <definedName name="CB_8292ed5eab514862a63a6cdee57d5b65" localSheetId="5" hidden="1">'Abandon Option'!$Y$7</definedName>
    <definedName name="CB_8292ed5eab514862a63a6cdee57d5b65" localSheetId="3" hidden="1">'Forecast NPV'!$Y$7</definedName>
    <definedName name="CB_853934b3d07648e6b6609a332c6e31a5" localSheetId="5" hidden="1">'Abandon Option'!$Z$8</definedName>
    <definedName name="CB_853934b3d07648e6b6609a332c6e31a5" localSheetId="3" hidden="1">'Forecast NPV'!$Z$8</definedName>
    <definedName name="CB_86a50e6774f448db94c83c7162a68ca3" localSheetId="5" hidden="1">'Abandon Option'!#REF!</definedName>
    <definedName name="CB_86a50e6774f448db94c83c7162a68ca3" localSheetId="3" hidden="1">'Forecast NPV'!#REF!</definedName>
    <definedName name="CB_8a1a6ff89ec4440bb6700df93b149a80" localSheetId="5" hidden="1">'Abandon Option'!#REF!</definedName>
    <definedName name="CB_8a1a6ff89ec4440bb6700df93b149a80" localSheetId="3" hidden="1">'Forecast NPV'!#REF!</definedName>
    <definedName name="CB_8aa4663dbd6d435795c0f1d3ce74bcbe" localSheetId="5" hidden="1">'Abandon Option'!$U$8</definedName>
    <definedName name="CB_8aa4663dbd6d435795c0f1d3ce74bcbe" localSheetId="3" hidden="1">'Forecast NPV'!$U$8</definedName>
    <definedName name="CB_8af4fdfae2dc4c1989e55744e1ef22ce" localSheetId="5" hidden="1">'Abandon Option'!$F$4</definedName>
    <definedName name="CB_8af4fdfae2dc4c1989e55744e1ef22ce" localSheetId="3" hidden="1">'Forecast NPV'!$F$4</definedName>
    <definedName name="CB_8eb3d6ce73df4c92ac90be7ba6a25c9c" localSheetId="5" hidden="1">'Abandon Option'!$N$4</definedName>
    <definedName name="CB_8eb3d6ce73df4c92ac90be7ba6a25c9c" localSheetId="3" hidden="1">'Forecast NPV'!$N$4</definedName>
    <definedName name="CB_8f2820b8faec469c917685b128f0e53b" localSheetId="5" hidden="1">'Abandon Option'!#REF!</definedName>
    <definedName name="CB_8f2820b8faec469c917685b128f0e53b" localSheetId="3" hidden="1">'Forecast NPV'!#REF!</definedName>
    <definedName name="CB_918606ec14da479296bd1d4d79865b54" localSheetId="5" hidden="1">'Abandon Option'!$L$8</definedName>
    <definedName name="CB_918606ec14da479296bd1d4d79865b54" localSheetId="3" hidden="1">'Forecast NPV'!$L$8</definedName>
    <definedName name="CB_975e473b547d41a1b5e013516edcb934" localSheetId="5" hidden="1">'Abandon Option'!$N$7</definedName>
    <definedName name="CB_975e473b547d41a1b5e013516edcb934" localSheetId="3" hidden="1">'Forecast NPV'!$N$7</definedName>
    <definedName name="CB_97b366ad79524361bd4819c97a627465" localSheetId="5" hidden="1">'Abandon Option'!$R$7</definedName>
    <definedName name="CB_97b366ad79524361bd4819c97a627465" localSheetId="3" hidden="1">'Forecast NPV'!$R$7</definedName>
    <definedName name="CB_982fcb8896224b6ca927b8fa9277f071" localSheetId="5" hidden="1">'Abandon Option'!$AA$7</definedName>
    <definedName name="CB_982fcb8896224b6ca927b8fa9277f071" localSheetId="3" hidden="1">'Forecast NPV'!$AA$7</definedName>
    <definedName name="CB_9b5708b9641a4191afb4617e908e0c68" localSheetId="5" hidden="1">'Abandon Option'!$T$4</definedName>
    <definedName name="CB_9b5708b9641a4191afb4617e908e0c68" localSheetId="3" hidden="1">'Forecast NPV'!$T$4</definedName>
    <definedName name="CB_a0492cd18a8446dfaa11eb65b3a33cb1" localSheetId="5" hidden="1">'Abandon Option'!#REF!</definedName>
    <definedName name="CB_a0492cd18a8446dfaa11eb65b3a33cb1" localSheetId="3" hidden="1">'Forecast NPV'!#REF!</definedName>
    <definedName name="CB_a594bd65ceec48a2b006906de7d73d73" localSheetId="5" hidden="1">'Abandon Option'!$J$7</definedName>
    <definedName name="CB_a594bd65ceec48a2b006906de7d73d73" localSheetId="3" hidden="1">'Forecast NPV'!$J$7</definedName>
    <definedName name="CB_a875f763304f4b9cbd1a8d6a1762fff6" localSheetId="5" hidden="1">'Abandon Option'!$X$8</definedName>
    <definedName name="CB_a875f763304f4b9cbd1a8d6a1762fff6" localSheetId="3" hidden="1">'Forecast NPV'!$X$8</definedName>
    <definedName name="CB_a9222358dd5d48e69f615282c1b22a1c" localSheetId="5" hidden="1">'Abandon Option'!$M$4</definedName>
    <definedName name="CB_a9222358dd5d48e69f615282c1b22a1c" localSheetId="3" hidden="1">'Forecast NPV'!$M$4</definedName>
    <definedName name="CB_ab515b4a5e4f486fae7f51b031745cfa" localSheetId="5" hidden="1">'Abandon Option'!$Y$4</definedName>
    <definedName name="CB_ab515b4a5e4f486fae7f51b031745cfa" localSheetId="3" hidden="1">'Forecast NPV'!$Y$4</definedName>
    <definedName name="CB_ab754d3bd1ab44399bb8853c268df556" localSheetId="5" hidden="1">'Abandon Option'!$Z$7</definedName>
    <definedName name="CB_ab754d3bd1ab44399bb8853c268df556" localSheetId="3" hidden="1">'Forecast NPV'!$Z$7</definedName>
    <definedName name="CB_afba6cca31214b5db512c32f834279fa" localSheetId="5" hidden="1">'Abandon Option'!$AA$8</definedName>
    <definedName name="CB_afba6cca31214b5db512c32f834279fa" localSheetId="3" hidden="1">'Forecast NPV'!$AA$8</definedName>
    <definedName name="CB_afefa202655b48379febe630081e53f4" localSheetId="5" hidden="1">'Abandon Option'!$J$4</definedName>
    <definedName name="CB_afefa202655b48379febe630081e53f4" localSheetId="3" hidden="1">'Forecast NPV'!$J$4</definedName>
    <definedName name="CB_b06e505f7dc9413cbb16875c85883166" localSheetId="5" hidden="1">'Abandon Option'!$U$7</definedName>
    <definedName name="CB_b06e505f7dc9413cbb16875c85883166" localSheetId="3" hidden="1">'Forecast NPV'!$U$7</definedName>
    <definedName name="CB_b1701e5ff7ee4b738831012b02cb7718" localSheetId="5" hidden="1">'Abandon Option'!$O$8</definedName>
    <definedName name="CB_b1701e5ff7ee4b738831012b02cb7718" localSheetId="3" hidden="1">'Forecast NPV'!$O$8</definedName>
    <definedName name="CB_b7982231b1974cf280f0635443b67a65" localSheetId="5" hidden="1">'Abandon Option'!$G$7</definedName>
    <definedName name="CB_b7982231b1974cf280f0635443b67a65" localSheetId="3" hidden="1">'Forecast NPV'!$G$7</definedName>
    <definedName name="CB_b86dde0424e845baa41f1a60747b20b5" localSheetId="5" hidden="1">'Abandon Option'!$P$4</definedName>
    <definedName name="CB_b86dde0424e845baa41f1a60747b20b5" localSheetId="3" hidden="1">'Forecast NPV'!$P$4</definedName>
    <definedName name="CB_bb0e2d9e9f234823a149f89ecae412c1" localSheetId="5" hidden="1">'Abandon Option'!$E$7</definedName>
    <definedName name="CB_bb0e2d9e9f234823a149f89ecae412c1" localSheetId="3" hidden="1">'Forecast NPV'!$E$7</definedName>
    <definedName name="CB_bd206a7d53f646bb8074776e5e74063b" localSheetId="5" hidden="1">'Abandon Option'!$V$8</definedName>
    <definedName name="CB_bd206a7d53f646bb8074776e5e74063b" localSheetId="3" hidden="1">'Forecast NPV'!$V$8</definedName>
    <definedName name="CB_Block_00000000000000000000000000000000" localSheetId="5" hidden="1">"'7.0.0.0"</definedName>
    <definedName name="CB_Block_00000000000000000000000000000000" localSheetId="3" hidden="1">"'7.0.0.0"</definedName>
    <definedName name="CB_Block_00000000000000000000000000000001" localSheetId="5" hidden="1">"'638550825633056225"</definedName>
    <definedName name="CB_Block_00000000000000000000000000000001" localSheetId="2" hidden="1">"'638550825634174124"</definedName>
    <definedName name="CB_Block_00000000000000000000000000000001" localSheetId="3" hidden="1">"'638550825634125591"</definedName>
    <definedName name="CB_Block_00000000000000000000000000000003" localSheetId="5" hidden="1">"'11.1.5072.0"</definedName>
    <definedName name="CB_Block_00000000000000000000000000000003" localSheetId="3" hidden="1">"'11.1.5072.0"</definedName>
    <definedName name="CB_BlockExt_00000000000000000000000000000003" localSheetId="5" hidden="1">"'11.1.3.0.000"</definedName>
    <definedName name="CB_BlockExt_00000000000000000000000000000003" localSheetId="3" hidden="1">"'11.1.3.0.000"</definedName>
    <definedName name="CB_c156544d905a47258242f10fcd9fadfc" localSheetId="5" hidden="1">'Abandon Option'!$G$4</definedName>
    <definedName name="CB_c156544d905a47258242f10fcd9fadfc" localSheetId="3" hidden="1">'Forecast NPV'!$G$4</definedName>
    <definedName name="CB_c239d66a8a134a45a2b9b65a7394e42a" localSheetId="5" hidden="1">'Abandon Option'!$R$8</definedName>
    <definedName name="CB_c239d66a8a134a45a2b9b65a7394e42a" localSheetId="3" hidden="1">'Forecast NPV'!$R$8</definedName>
    <definedName name="CB_c816aa0dfd5d4762a9d247b9dd7417bb" localSheetId="5" hidden="1">'Abandon Option'!#REF!</definedName>
    <definedName name="CB_c816aa0dfd5d4762a9d247b9dd7417bb" localSheetId="3" hidden="1">'Forecast NPV'!#REF!</definedName>
    <definedName name="CB_cb43c2ab8eac401cb87c7524542bf735" localSheetId="5" hidden="1">'Abandon Option'!$R$4</definedName>
    <definedName name="CB_cb43c2ab8eac401cb87c7524542bf735" localSheetId="3" hidden="1">'Forecast NPV'!$R$4</definedName>
    <definedName name="CB_cd2e163521994f54b7deb6440daee262" localSheetId="5" hidden="1">'Abandon Option'!$E$8</definedName>
    <definedName name="CB_cd2e163521994f54b7deb6440daee262" localSheetId="3" hidden="1">'Forecast NPV'!$E$8</definedName>
    <definedName name="CB_d08cacfa13954289ba1ab967bf2f1ea4" localSheetId="5" hidden="1">'Abandon Option'!#REF!</definedName>
    <definedName name="CB_d08cacfa13954289ba1ab967bf2f1ea4" localSheetId="3" hidden="1">'Forecast NPV'!#REF!</definedName>
    <definedName name="CB_d8168a5e197347819a338acd30ef9918" localSheetId="5" hidden="1">'Abandon Option'!$D$8</definedName>
    <definedName name="CB_d8168a5e197347819a338acd30ef9918" localSheetId="3" hidden="1">'Forecast NPV'!$D$8</definedName>
    <definedName name="CB_da90f28f795d4891a29cbfef1a4cd28f" localSheetId="5" hidden="1">'Abandon Option'!#REF!</definedName>
    <definedName name="CB_da90f28f795d4891a29cbfef1a4cd28f" localSheetId="3" hidden="1">'Forecast NPV'!#REF!</definedName>
    <definedName name="CB_e4e12184deec4eaa9906d9cf9db385f0" localSheetId="5" hidden="1">'Abandon Option'!$T$8</definedName>
    <definedName name="CB_e4e12184deec4eaa9906d9cf9db385f0" localSheetId="3" hidden="1">'Forecast NPV'!$T$8</definedName>
    <definedName name="CB_e885e2ef79594378af1880c868e991cd" localSheetId="5" hidden="1">'Abandon Option'!#REF!</definedName>
    <definedName name="CB_e885e2ef79594378af1880c868e991cd" localSheetId="3" hidden="1">'Forecast NPV'!#REF!</definedName>
    <definedName name="CB_e9eafd4107e64351aeeee13f329f8a98" localSheetId="5" hidden="1">'Abandon Option'!$W$7</definedName>
    <definedName name="CB_e9eafd4107e64351aeeee13f329f8a98" localSheetId="3" hidden="1">'Forecast NPV'!$W$7</definedName>
    <definedName name="CB_ebee3f5a7f58434fbb1efb271f2bf12d" localSheetId="5" hidden="1">'Abandon Option'!#REF!</definedName>
    <definedName name="CB_ebee3f5a7f58434fbb1efb271f2bf12d" localSheetId="3" hidden="1">'Forecast NPV'!#REF!</definedName>
    <definedName name="CB_ee1e0ec5cdd448d6bacd80209f596b38" localSheetId="5" hidden="1">'Abandon Option'!$C$7</definedName>
    <definedName name="CB_ee1e0ec5cdd448d6bacd80209f596b38" localSheetId="3" hidden="1">'Forecast NPV'!$C$7</definedName>
    <definedName name="CB_ef9476e2120646789373662bb5695af8" localSheetId="5" hidden="1">'Abandon Option'!#REF!</definedName>
    <definedName name="CB_ef9476e2120646789373662bb5695af8" localSheetId="3" hidden="1">'Forecast NPV'!#REF!</definedName>
    <definedName name="CB_f56180cdfe34470190a1669802bde34f" localSheetId="5" hidden="1">'Abandon Option'!$P$8</definedName>
    <definedName name="CB_f56180cdfe34470190a1669802bde34f" localSheetId="3" hidden="1">'Forecast NPV'!$P$8</definedName>
    <definedName name="CB_fc8ff8ff980644a197d1650887b5b9d9" localSheetId="5" hidden="1">'Abandon Option'!#REF!</definedName>
    <definedName name="CB_fc8ff8ff980644a197d1650887b5b9d9" localSheetId="3" hidden="1">'Forecast NPV'!#REF!</definedName>
    <definedName name="CB_fcf811399abc42bd8dfc3dbd60685302" localSheetId="5" hidden="1">'Abandon Option'!$N$8</definedName>
    <definedName name="CB_fcf811399abc42bd8dfc3dbd60685302" localSheetId="3" hidden="1">'Forecast NPV'!$N$8</definedName>
    <definedName name="CB_fd1a1011cd1c434d9a245c923756f774" localSheetId="5" hidden="1">'Abandon Option'!$C$8</definedName>
    <definedName name="CB_fd1a1011cd1c434d9a245c923756f774" localSheetId="3" hidden="1">'Forecast NPV'!$C$8</definedName>
    <definedName name="CBCR_15e2a34a21074bc29492df9330c5dd65" localSheetId="5" hidden="1">'Assumptions for forecast'!$C$53</definedName>
    <definedName name="CBCR_15e2a34a21074bc29492df9330c5dd65" localSheetId="3" hidden="1">'Assumptions for forecast'!$C$53</definedName>
    <definedName name="CBCR_168c960c08264c3f87fdd216505a707d" localSheetId="5" hidden="1">'Assumptions for forecast'!$C$53</definedName>
    <definedName name="CBCR_168c960c08264c3f87fdd216505a707d" localSheetId="3" hidden="1">'Assumptions for forecast'!$C$53</definedName>
    <definedName name="CBCR_22654a7220394aee8058c115315f06ca" localSheetId="5" hidden="1">'Assumptions for forecast'!$D$23:$E$27</definedName>
    <definedName name="CBCR_22654a7220394aee8058c115315f06ca" localSheetId="3" hidden="1">'Assumptions for forecast'!$D$23:$E$27</definedName>
    <definedName name="CBCR_23a8e47472aa4caba34024bf54fa7d73" localSheetId="5" hidden="1">'Assumptions for forecast'!$C$50</definedName>
    <definedName name="CBCR_23a8e47472aa4caba34024bf54fa7d73" localSheetId="3" hidden="1">'Assumptions for forecast'!$C$50</definedName>
    <definedName name="CBCR_2622930b3cd141269e712af93cddade0" localSheetId="5" hidden="1">'Assumptions for forecast'!$C$53</definedName>
    <definedName name="CBCR_2622930b3cd141269e712af93cddade0" localSheetId="3" hidden="1">'Assumptions for forecast'!$C$53</definedName>
    <definedName name="CBCR_279c77e040344d9a86c578e5a5923df2" localSheetId="5" hidden="1">'IS Analysis'!$B$29</definedName>
    <definedName name="CBCR_279c77e040344d9a86c578e5a5923df2" localSheetId="3" hidden="1">'IS Analysis'!$B$29</definedName>
    <definedName name="CBCR_29c159ea1315428a89830f79d81d3950" localSheetId="5" hidden="1">'IS Analysis'!$B$29</definedName>
    <definedName name="CBCR_29c159ea1315428a89830f79d81d3950" localSheetId="3" hidden="1">'IS Analysis'!$B$29</definedName>
    <definedName name="CBCR_2aa26defa8024bcab779b301b9879cdf" localSheetId="5" hidden="1">'Assumptions for forecast'!$D$23:$E$27</definedName>
    <definedName name="CBCR_2aa26defa8024bcab779b301b9879cdf" localSheetId="3" hidden="1">'Assumptions for forecast'!$D$23:$E$27</definedName>
    <definedName name="CBCR_3247d2a12c114de6b1c796324f76e73b" localSheetId="5" hidden="1">'IS Analysis'!$B$29</definedName>
    <definedName name="CBCR_3247d2a12c114de6b1c796324f76e73b" localSheetId="3" hidden="1">'IS Analysis'!$B$29</definedName>
    <definedName name="CBCR_34bd84fb9b574f2f9496e0a8c28a17b0" localSheetId="5" hidden="1">'Assumptions for forecast'!$C$53</definedName>
    <definedName name="CBCR_34bd84fb9b574f2f9496e0a8c28a17b0" localSheetId="3" hidden="1">'Assumptions for forecast'!$C$53</definedName>
    <definedName name="CBCR_3566ef4aa9794711a60af5690a24b7c0" localSheetId="5" hidden="1">'Assumptions for forecast'!$F$23:$G$27</definedName>
    <definedName name="CBCR_3566ef4aa9794711a60af5690a24b7c0" localSheetId="3" hidden="1">'Assumptions for forecast'!$F$23:$G$27</definedName>
    <definedName name="CBCR_3669ecd0afef4fed91397312bd8ac2e7" localSheetId="5" hidden="1">'Assumptions for forecast'!$F$23:$G$27</definedName>
    <definedName name="CBCR_3669ecd0afef4fed91397312bd8ac2e7" localSheetId="3" hidden="1">'Assumptions for forecast'!$F$23:$G$27</definedName>
    <definedName name="CBCR_3bd3657331b040bcac971714ea47924d" localSheetId="5" hidden="1">'Assumptions for forecast'!$C$50</definedName>
    <definedName name="CBCR_3bd3657331b040bcac971714ea47924d" localSheetId="3" hidden="1">'Assumptions for forecast'!$C$50</definedName>
    <definedName name="CBCR_3c66fc6403614fd7963c18ef2a943197" localSheetId="5" hidden="1">'Assumptions for forecast'!$F$23:$G$27</definedName>
    <definedName name="CBCR_3c66fc6403614fd7963c18ef2a943197" localSheetId="3" hidden="1">'Assumptions for forecast'!$F$23:$G$27</definedName>
    <definedName name="CBCR_3d286bf3b94d416ebb3a850463051997" localSheetId="5" hidden="1">'IS Analysis'!$B$29</definedName>
    <definedName name="CBCR_3d286bf3b94d416ebb3a850463051997" localSheetId="3" hidden="1">'IS Analysis'!$B$29</definedName>
    <definedName name="CBCR_3ee361f6fa3d45a6a771dfead900efc0" localSheetId="5" hidden="1">'Assumptions for forecast'!$C$50</definedName>
    <definedName name="CBCR_3ee361f6fa3d45a6a771dfead900efc0" localSheetId="3" hidden="1">'Assumptions for forecast'!$C$50</definedName>
    <definedName name="CBCR_41455f43f85446e8afdd0613a4f351dc" localSheetId="5" hidden="1">'Assumptions for forecast'!$C$50</definedName>
    <definedName name="CBCR_41455f43f85446e8afdd0613a4f351dc" localSheetId="3" hidden="1">'Assumptions for forecast'!$C$50</definedName>
    <definedName name="CBCR_4419a50c537346c8aaff330c9b2b4e18" localSheetId="5" hidden="1">'IS Analysis'!$B$29</definedName>
    <definedName name="CBCR_4419a50c537346c8aaff330c9b2b4e18" localSheetId="3" hidden="1">'IS Analysis'!$B$29</definedName>
    <definedName name="CBCR_4907f1b80d054c06bd1201d35f37fc46" localSheetId="5" hidden="1">'IS Analysis'!$B$29</definedName>
    <definedName name="CBCR_4907f1b80d054c06bd1201d35f37fc46" localSheetId="3" hidden="1">'IS Analysis'!$B$29</definedName>
    <definedName name="CBCR_4bec646e91ad4d9b8bb61a1f5a14f7f7" localSheetId="5" hidden="1">'Assumptions for forecast'!$C$50</definedName>
    <definedName name="CBCR_4bec646e91ad4d9b8bb61a1f5a14f7f7" localSheetId="3" hidden="1">'Assumptions for forecast'!$C$50</definedName>
    <definedName name="CBCR_4ebb632e0e7e4bfc92519bf4c1a3cbfd" localSheetId="5" hidden="1">'IS Analysis'!$B$29</definedName>
    <definedName name="CBCR_4ebb632e0e7e4bfc92519bf4c1a3cbfd" localSheetId="3" hidden="1">'IS Analysis'!$B$29</definedName>
    <definedName name="CBCR_53a6e99bd05a4dd5bf151e67f2f98f0e" localSheetId="5" hidden="1">'Assumptions for forecast'!$C$50</definedName>
    <definedName name="CBCR_53a6e99bd05a4dd5bf151e67f2f98f0e" localSheetId="3" hidden="1">'Assumptions for forecast'!$C$50</definedName>
    <definedName name="CBCR_553591198759417f85448fbbed1e659b" localSheetId="5" hidden="1">'Assumptions for forecast'!$C$50</definedName>
    <definedName name="CBCR_553591198759417f85448fbbed1e659b" localSheetId="3" hidden="1">'Assumptions for forecast'!$C$50</definedName>
    <definedName name="CBCR_559c89747d8643b1aa79e7172276eab8" localSheetId="5" hidden="1">'Assumptions for forecast'!$C$50</definedName>
    <definedName name="CBCR_559c89747d8643b1aa79e7172276eab8" localSheetId="3" hidden="1">'Assumptions for forecast'!$C$50</definedName>
    <definedName name="CBCR_5c59248e45de44f5bc1eab3cad952fd6" localSheetId="5" hidden="1">'Assumptions for forecast'!$F$23:$G$27</definedName>
    <definedName name="CBCR_5c59248e45de44f5bc1eab3cad952fd6" localSheetId="3" hidden="1">'Assumptions for forecast'!$F$23:$G$27</definedName>
    <definedName name="CBCR_60474bb730aa4438ac31804f3d86c5bb" localSheetId="5" hidden="1">'IS Analysis'!$B$29</definedName>
    <definedName name="CBCR_60474bb730aa4438ac31804f3d86c5bb" localSheetId="3" hidden="1">'IS Analysis'!$B$29</definedName>
    <definedName name="CBCR_62836cb39c9f4493a91a9e816c3f1605" localSheetId="5" hidden="1">'IS Analysis'!$B$29</definedName>
    <definedName name="CBCR_62836cb39c9f4493a91a9e816c3f1605" localSheetId="3" hidden="1">'IS Analysis'!$B$29</definedName>
    <definedName name="CBCR_6780240daa5b46a6ba23d7443dc2359a" localSheetId="5" hidden="1">'Assumptions for forecast'!$C$53</definedName>
    <definedName name="CBCR_6780240daa5b46a6ba23d7443dc2359a" localSheetId="3" hidden="1">'Assumptions for forecast'!$C$53</definedName>
    <definedName name="CBCR_6854e85b0ea446d9bc60f39fe70f0d86" localSheetId="5" hidden="1">'IS Analysis'!$B$29</definedName>
    <definedName name="CBCR_6854e85b0ea446d9bc60f39fe70f0d86" localSheetId="3" hidden="1">'IS Analysis'!$B$29</definedName>
    <definedName name="CBCR_6a2e480b056e4d6db1d08e6d503aefc5" localSheetId="5" hidden="1">'Assumptions for forecast'!$C$53</definedName>
    <definedName name="CBCR_6a2e480b056e4d6db1d08e6d503aefc5" localSheetId="3" hidden="1">'Assumptions for forecast'!$C$53</definedName>
    <definedName name="CBCR_6c7bba0784994ef7a37050b6e703b15c" localSheetId="5" hidden="1">'Assumptions for forecast'!$C$53</definedName>
    <definedName name="CBCR_6c7bba0784994ef7a37050b6e703b15c" localSheetId="3" hidden="1">'Assumptions for forecast'!$C$53</definedName>
    <definedName name="CBCR_70189f2d83ac4554be42af7ca865f535" localSheetId="5" hidden="1">'IS Analysis'!$B$29</definedName>
    <definedName name="CBCR_70189f2d83ac4554be42af7ca865f535" localSheetId="3" hidden="1">'IS Analysis'!$B$29</definedName>
    <definedName name="CBCR_7225bc0912094502a482ba58233315e6" localSheetId="5" hidden="1">'Assumptions for forecast'!$C$53</definedName>
    <definedName name="CBCR_7225bc0912094502a482ba58233315e6" localSheetId="3" hidden="1">'Assumptions for forecast'!$C$53</definedName>
    <definedName name="CBCR_730e066cff144e34bc4b13bee236c505" localSheetId="5" hidden="1">'Assumptions for forecast'!$D$23:$E$27</definedName>
    <definedName name="CBCR_730e066cff144e34bc4b13bee236c505" localSheetId="3" hidden="1">'Assumptions for forecast'!$D$23:$E$27</definedName>
    <definedName name="CBCR_7744abf63df54e508fcdd136f44a33b4" localSheetId="5" hidden="1">'Assumptions for forecast'!$D$23:$E$27</definedName>
    <definedName name="CBCR_7744abf63df54e508fcdd136f44a33b4" localSheetId="3" hidden="1">'Assumptions for forecast'!$D$23:$E$27</definedName>
    <definedName name="CBCR_7832794108ca4bab8bb606d0c2e46e5a" localSheetId="5" hidden="1">'Assumptions for forecast'!$C$50</definedName>
    <definedName name="CBCR_7832794108ca4bab8bb606d0c2e46e5a" localSheetId="3" hidden="1">'Assumptions for forecast'!$C$50</definedName>
    <definedName name="CBCR_783e1f2f4dc946a281bc70d663086f46" localSheetId="5" hidden="1">'Assumptions for forecast'!$C$53</definedName>
    <definedName name="CBCR_783e1f2f4dc946a281bc70d663086f46" localSheetId="3" hidden="1">'Assumptions for forecast'!$C$53</definedName>
    <definedName name="CBCR_7cdc66e61d8840a8b2dcaf2688962375" localSheetId="5" hidden="1">'Assumptions for forecast'!$C$53</definedName>
    <definedName name="CBCR_7cdc66e61d8840a8b2dcaf2688962375" localSheetId="3" hidden="1">'Assumptions for forecast'!$C$53</definedName>
    <definedName name="CBCR_800968720da947a59b7385a057a066e3" localSheetId="5" hidden="1">'Assumptions for forecast'!$F$23:$G$27</definedName>
    <definedName name="CBCR_800968720da947a59b7385a057a066e3" localSheetId="3" hidden="1">'Assumptions for forecast'!$F$23:$G$27</definedName>
    <definedName name="CBCR_8266b36bded6432fb8ce5cea0f928cfb" localSheetId="5" hidden="1">'Assumptions for forecast'!$C$53</definedName>
    <definedName name="CBCR_8266b36bded6432fb8ce5cea0f928cfb" localSheetId="3" hidden="1">'Assumptions for forecast'!$C$53</definedName>
    <definedName name="CBCR_834ff266e8704b5683eda47e8e664bb9" localSheetId="5" hidden="1">'Assumptions for forecast'!$C$50</definedName>
    <definedName name="CBCR_834ff266e8704b5683eda47e8e664bb9" localSheetId="3" hidden="1">'Assumptions for forecast'!$C$50</definedName>
    <definedName name="CBCR_837374b547a247c9852f451fc707db7e" localSheetId="5" hidden="1">'Assumptions for forecast'!$C$50</definedName>
    <definedName name="CBCR_837374b547a247c9852f451fc707db7e" localSheetId="3" hidden="1">'Assumptions for forecast'!$C$50</definedName>
    <definedName name="CBCR_83c28ac05ca84ebc9d09781fcdb7341f" localSheetId="5" hidden="1">'IS Analysis'!$B$29</definedName>
    <definedName name="CBCR_83c28ac05ca84ebc9d09781fcdb7341f" localSheetId="3" hidden="1">'IS Analysis'!$B$29</definedName>
    <definedName name="CBCR_8ba8f79b832a415f8c54d2f804793180" localSheetId="5" hidden="1">'IS Analysis'!$B$29</definedName>
    <definedName name="CBCR_8ba8f79b832a415f8c54d2f804793180" localSheetId="3" hidden="1">'IS Analysis'!$B$29</definedName>
    <definedName name="CBCR_8eadcc31ef4048c9a124b873b1009560" localSheetId="5" hidden="1">'Assumptions for forecast'!$C$50</definedName>
    <definedName name="CBCR_8eadcc31ef4048c9a124b873b1009560" localSheetId="3" hidden="1">'Assumptions for forecast'!$C$50</definedName>
    <definedName name="CBCR_900b59b5a23146d1aa709df3773b6357" localSheetId="5" hidden="1">'Assumptions for forecast'!$C$53</definedName>
    <definedName name="CBCR_900b59b5a23146d1aa709df3773b6357" localSheetId="3" hidden="1">'Assumptions for forecast'!$C$53</definedName>
    <definedName name="CBCR_915ff5add10b42499b9379a66e1e51d8" localSheetId="5" hidden="1">'IS Analysis'!$B$29</definedName>
    <definedName name="CBCR_915ff5add10b42499b9379a66e1e51d8" localSheetId="3" hidden="1">'IS Analysis'!$B$29</definedName>
    <definedName name="CBCR_917edfe474ff44419fb7472ad4aa363e" localSheetId="5" hidden="1">'Assumptions for forecast'!$C$53</definedName>
    <definedName name="CBCR_917edfe474ff44419fb7472ad4aa363e" localSheetId="3" hidden="1">'Assumptions for forecast'!$C$53</definedName>
    <definedName name="CBCR_93d616b6b9dc43cc9ff52db58e8ef235" localSheetId="5" hidden="1">'Assumptions for forecast'!$C$50</definedName>
    <definedName name="CBCR_93d616b6b9dc43cc9ff52db58e8ef235" localSheetId="3" hidden="1">'Assumptions for forecast'!$C$50</definedName>
    <definedName name="CBCR_97f5f15e53e24b909b680329d40a6c45" localSheetId="5" hidden="1">'Assumptions for forecast'!$C$50</definedName>
    <definedName name="CBCR_97f5f15e53e24b909b680329d40a6c45" localSheetId="3" hidden="1">'Assumptions for forecast'!$C$50</definedName>
    <definedName name="CBCR_9869babad877464eb4a42d374f2ac528" localSheetId="5" hidden="1">'Assumptions for forecast'!$C$53</definedName>
    <definedName name="CBCR_9869babad877464eb4a42d374f2ac528" localSheetId="3" hidden="1">'Assumptions for forecast'!$C$53</definedName>
    <definedName name="CBCR_9afcd81ec71d4348b5c24d7031cddba5" localSheetId="5" hidden="1">'IS Analysis'!$B$29</definedName>
    <definedName name="CBCR_9afcd81ec71d4348b5c24d7031cddba5" localSheetId="3" hidden="1">'IS Analysis'!$B$29</definedName>
    <definedName name="CBCR_a0b19e3194494160b3b11d02fd830bc5" localSheetId="5" hidden="1">'Assumptions for forecast'!$C$53</definedName>
    <definedName name="CBCR_a0b19e3194494160b3b11d02fd830bc5" localSheetId="3" hidden="1">'Assumptions for forecast'!$C$53</definedName>
    <definedName name="CBCR_a4178d480677452f872e1c6e5ec52f9a" localSheetId="5" hidden="1">'IS Analysis'!$B$29</definedName>
    <definedName name="CBCR_a4178d480677452f872e1c6e5ec52f9a" localSheetId="3" hidden="1">'IS Analysis'!$B$29</definedName>
    <definedName name="CBCR_a9379f63b5c54e83bdc12890a2634454" localSheetId="5" hidden="1">'Assumptions for forecast'!$F$23:$G$27</definedName>
    <definedName name="CBCR_a9379f63b5c54e83bdc12890a2634454" localSheetId="3" hidden="1">'Assumptions for forecast'!$F$23:$G$27</definedName>
    <definedName name="CBCR_a969f45127ed4a6ba1e77e384386688d" localSheetId="5" hidden="1">'Assumptions for forecast'!$D$23:$E$27</definedName>
    <definedName name="CBCR_a969f45127ed4a6ba1e77e384386688d" localSheetId="3" hidden="1">'Assumptions for forecast'!$D$23:$E$27</definedName>
    <definedName name="CBCR_ac0ba95714bf46f992a6bf7d9b01c210" localSheetId="5" hidden="1">'IS Analysis'!$B$29</definedName>
    <definedName name="CBCR_ac0ba95714bf46f992a6bf7d9b01c210" localSheetId="3" hidden="1">'IS Analysis'!$B$29</definedName>
    <definedName name="CBCR_ac200dbee08842b0b98db8a4ffa5a1a9" localSheetId="5" hidden="1">'Assumptions for forecast'!$C$53</definedName>
    <definedName name="CBCR_ac200dbee08842b0b98db8a4ffa5a1a9" localSheetId="3" hidden="1">'Assumptions for forecast'!$C$53</definedName>
    <definedName name="CBCR_b15322a027ba4e13baa40bf2214c24f1" localSheetId="5" hidden="1">'IS Analysis'!$B$29</definedName>
    <definedName name="CBCR_b15322a027ba4e13baa40bf2214c24f1" localSheetId="3" hidden="1">'IS Analysis'!$B$29</definedName>
    <definedName name="CBCR_b51c274f7c224d6e95c1b17fb8ed17d0" localSheetId="5" hidden="1">'Assumptions for forecast'!$F$23:$G$27</definedName>
    <definedName name="CBCR_b51c274f7c224d6e95c1b17fb8ed17d0" localSheetId="3" hidden="1">'Assumptions for forecast'!$F$23:$G$27</definedName>
    <definedName name="CBCR_b5de04fc48a74236b8ebeea3f2686753" localSheetId="5" hidden="1">'IS Analysis'!$B$29</definedName>
    <definedName name="CBCR_b5de04fc48a74236b8ebeea3f2686753" localSheetId="3" hidden="1">'IS Analysis'!$B$29</definedName>
    <definedName name="CBCR_b65c724565c343a0848c5c43a2997b10" localSheetId="5" hidden="1">'Assumptions for forecast'!$C$53</definedName>
    <definedName name="CBCR_b65c724565c343a0848c5c43a2997b10" localSheetId="3" hidden="1">'Assumptions for forecast'!$C$53</definedName>
    <definedName name="CBCR_c128649169194cb9845ad47ed00c5d4e" localSheetId="5" hidden="1">'Assumptions for forecast'!$C$50</definedName>
    <definedName name="CBCR_c128649169194cb9845ad47ed00c5d4e" localSheetId="3" hidden="1">'Assumptions for forecast'!$C$50</definedName>
    <definedName name="CBCR_c1aec4fe60bd43fa8c21a666ebf2bfbe" localSheetId="5" hidden="1">'Assumptions for forecast'!$C$53</definedName>
    <definedName name="CBCR_c1aec4fe60bd43fa8c21a666ebf2bfbe" localSheetId="3" hidden="1">'Assumptions for forecast'!$C$53</definedName>
    <definedName name="CBCR_c34d9e08f3584f7d8a202b62f745204f" localSheetId="5" hidden="1">'IS Analysis'!$B$29</definedName>
    <definedName name="CBCR_c34d9e08f3584f7d8a202b62f745204f" localSheetId="3" hidden="1">'IS Analysis'!$B$29</definedName>
    <definedName name="CBCR_c4872e0f903c453ba4a29d2bd4d52aab" localSheetId="5" hidden="1">'Assumptions for forecast'!$C$50</definedName>
    <definedName name="CBCR_c4872e0f903c453ba4a29d2bd4d52aab" localSheetId="3" hidden="1">'Assumptions for forecast'!$C$50</definedName>
    <definedName name="CBCR_cdfc446c33aa4ceeb2d02166d5810b18" localSheetId="5" hidden="1">'Assumptions for forecast'!$C$53</definedName>
    <definedName name="CBCR_cdfc446c33aa4ceeb2d02166d5810b18" localSheetId="3" hidden="1">'Assumptions for forecast'!$C$53</definedName>
    <definedName name="CBCR_ce5a47e4f0de40b2985cc5f60ec7f2a8" localSheetId="5" hidden="1">'Assumptions for forecast'!$C$53</definedName>
    <definedName name="CBCR_ce5a47e4f0de40b2985cc5f60ec7f2a8" localSheetId="3" hidden="1">'Assumptions for forecast'!$C$53</definedName>
    <definedName name="CBCR_ce967a9324224ddd94b66fb069964653" localSheetId="5" hidden="1">'Assumptions for forecast'!$C$50</definedName>
    <definedName name="CBCR_ce967a9324224ddd94b66fb069964653" localSheetId="3" hidden="1">'Assumptions for forecast'!$C$50</definedName>
    <definedName name="CBCR_d156793bd3fe491d97d973ea9e836ce0" localSheetId="5" hidden="1">'Assumptions for forecast'!$C$53</definedName>
    <definedName name="CBCR_d156793bd3fe491d97d973ea9e836ce0" localSheetId="3" hidden="1">'Assumptions for forecast'!$C$53</definedName>
    <definedName name="CBCR_d221e3a566014aa48f6e6e666bff9325" localSheetId="5" hidden="1">'IS Analysis'!$B$29</definedName>
    <definedName name="CBCR_d221e3a566014aa48f6e6e666bff9325" localSheetId="3" hidden="1">'IS Analysis'!$B$29</definedName>
    <definedName name="CBCR_d30dead05c034c84ba807a836350de7e" localSheetId="5" hidden="1">'IS Analysis'!$B$29</definedName>
    <definedName name="CBCR_d30dead05c034c84ba807a836350de7e" localSheetId="3" hidden="1">'IS Analysis'!$B$29</definedName>
    <definedName name="CBCR_d352126882de49a29df74621a1ce2a50" localSheetId="5" hidden="1">'Assumptions for forecast'!$C$50</definedName>
    <definedName name="CBCR_d352126882de49a29df74621a1ce2a50" localSheetId="3" hidden="1">'Assumptions for forecast'!$C$50</definedName>
    <definedName name="CBCR_d5fcc5f40f5c4e52a4fc174b8656a1eb" localSheetId="5" hidden="1">'Assumptions for forecast'!$C$50</definedName>
    <definedName name="CBCR_d5fcc5f40f5c4e52a4fc174b8656a1eb" localSheetId="3" hidden="1">'Assumptions for forecast'!$C$50</definedName>
    <definedName name="CBCR_d827b39686e745e594e9eadff4a9551e" localSheetId="5" hidden="1">'Assumptions for forecast'!$F$23:$G$27</definedName>
    <definedName name="CBCR_d827b39686e745e594e9eadff4a9551e" localSheetId="3" hidden="1">'Assumptions for forecast'!$F$23:$G$27</definedName>
    <definedName name="CBCR_d8888b93ccea4d718c414c77bf29a5f7" localSheetId="5" hidden="1">'IS Analysis'!$B$29</definedName>
    <definedName name="CBCR_d8888b93ccea4d718c414c77bf29a5f7" localSheetId="3" hidden="1">'IS Analysis'!$B$29</definedName>
    <definedName name="CBCR_d8eabd90eed2414fbaa5dec61be1eb2f" localSheetId="5" hidden="1">'Assumptions for forecast'!$C$53</definedName>
    <definedName name="CBCR_d8eabd90eed2414fbaa5dec61be1eb2f" localSheetId="3" hidden="1">'Assumptions for forecast'!$C$53</definedName>
    <definedName name="CBCR_d91d862fd362464fb0a92121804adfbc" localSheetId="5" hidden="1">'Assumptions for forecast'!$D$23:$E$27</definedName>
    <definedName name="CBCR_d91d862fd362464fb0a92121804adfbc" localSheetId="3" hidden="1">'Assumptions for forecast'!$D$23:$E$27</definedName>
    <definedName name="CBCR_db7cd98c9e944dc889f4868beeb1c8a5" localSheetId="5" hidden="1">'Assumptions for forecast'!$C$50</definedName>
    <definedName name="CBCR_db7cd98c9e944dc889f4868beeb1c8a5" localSheetId="3" hidden="1">'Assumptions for forecast'!$C$50</definedName>
    <definedName name="CBCR_dcae399122564d27b08bf7318174a330" localSheetId="5" hidden="1">'Assumptions for forecast'!$F$23:$G$27</definedName>
    <definedName name="CBCR_dcae399122564d27b08bf7318174a330" localSheetId="3" hidden="1">'Assumptions for forecast'!$F$23:$G$27</definedName>
    <definedName name="CBCR_dd5efabaf48c49a4837241bdf0ec4c6c" localSheetId="5" hidden="1">'IS Analysis'!$B$29</definedName>
    <definedName name="CBCR_dd5efabaf48c49a4837241bdf0ec4c6c" localSheetId="3" hidden="1">'IS Analysis'!$B$29</definedName>
    <definedName name="CBCR_de538dce55ac40999bdabb263a0bc831" localSheetId="5" hidden="1">'Assumptions for forecast'!$C$53</definedName>
    <definedName name="CBCR_de538dce55ac40999bdabb263a0bc831" localSheetId="3" hidden="1">'Assumptions for forecast'!$C$53</definedName>
    <definedName name="CBCR_e006a3164e7f4eda92980b43ab815b0c" localSheetId="5" hidden="1">'Assumptions for forecast'!$F$23:$G$27</definedName>
    <definedName name="CBCR_e006a3164e7f4eda92980b43ab815b0c" localSheetId="3" hidden="1">'Assumptions for forecast'!$F$23:$G$27</definedName>
    <definedName name="CBCR_e86d1d54858d44d4b41d488f8849c370" localSheetId="5" hidden="1">'Assumptions for forecast'!$C$53</definedName>
    <definedName name="CBCR_e86d1d54858d44d4b41d488f8849c370" localSheetId="3" hidden="1">'Assumptions for forecast'!$C$53</definedName>
    <definedName name="CBCR_e8ee70b845574e4b803c26042f41ae54" localSheetId="5" hidden="1">'Assumptions for forecast'!$D$23:$E$27</definedName>
    <definedName name="CBCR_e8ee70b845574e4b803c26042f41ae54" localSheetId="3" hidden="1">'Assumptions for forecast'!$D$23:$E$27</definedName>
    <definedName name="CBCR_ec58056cf30342dda77f4564b82f89ae" localSheetId="5" hidden="1">'Assumptions for forecast'!$F$23:$G$27</definedName>
    <definedName name="CBCR_ec58056cf30342dda77f4564b82f89ae" localSheetId="3" hidden="1">'Assumptions for forecast'!$F$23:$G$27</definedName>
    <definedName name="CBCR_ee310d8c1eab4d3aaf5ff7755857f531" localSheetId="5" hidden="1">'Assumptions for forecast'!$C$50</definedName>
    <definedName name="CBCR_ee310d8c1eab4d3aaf5ff7755857f531" localSheetId="3" hidden="1">'Assumptions for forecast'!$C$50</definedName>
    <definedName name="CBCR_efd4f01c42b94bee8cfcf1375aedefb8" localSheetId="5" hidden="1">'Assumptions for forecast'!$D$23:$E$27</definedName>
    <definedName name="CBCR_efd4f01c42b94bee8cfcf1375aedefb8" localSheetId="3" hidden="1">'Assumptions for forecast'!$D$23:$E$27</definedName>
    <definedName name="CBCR_f11091f740c5420d8c8403d4d74fd3db" localSheetId="5" hidden="1">'Assumptions for forecast'!$D$23:$E$27</definedName>
    <definedName name="CBCR_f11091f740c5420d8c8403d4d74fd3db" localSheetId="3" hidden="1">'Assumptions for forecast'!$D$23:$E$27</definedName>
    <definedName name="CBCR_f1a5827442e04291853e25d01308cb71" localSheetId="5" hidden="1">'Assumptions for forecast'!$C$50</definedName>
    <definedName name="CBCR_f1a5827442e04291853e25d01308cb71" localSheetId="3" hidden="1">'Assumptions for forecast'!$C$50</definedName>
    <definedName name="CBCR_f2eb9077bbbb40df98d7b47e30bff339" localSheetId="5" hidden="1">'Assumptions for forecast'!$D$23:$E$27</definedName>
    <definedName name="CBCR_f2eb9077bbbb40df98d7b47e30bff339" localSheetId="3" hidden="1">'Assumptions for forecast'!$D$23:$E$27</definedName>
    <definedName name="CBCR_f78a628ec5cb413e95a8ad7190f0eba4" localSheetId="5" hidden="1">'Assumptions for forecast'!$D$23:$E$27</definedName>
    <definedName name="CBCR_f78a628ec5cb413e95a8ad7190f0eba4" localSheetId="3" hidden="1">'Assumptions for forecast'!$D$23:$E$27</definedName>
    <definedName name="CBCR_f7babd18ee2442268f60cbf663167936" localSheetId="5" hidden="1">'IS Analysis'!$B$29</definedName>
    <definedName name="CBCR_f7babd18ee2442268f60cbf663167936" localSheetId="3" hidden="1">'IS Analysis'!$B$29</definedName>
    <definedName name="CBCR_f99b2205e1874d9c8b68171c8b9eac1b" localSheetId="5" hidden="1">'Assumptions for forecast'!$C$53</definedName>
    <definedName name="CBCR_f99b2205e1874d9c8b68171c8b9eac1b" localSheetId="3" hidden="1">'Assumptions for forecast'!$C$53</definedName>
    <definedName name="CBCR_f9b0807a2db145b887108680c65a84e3" localSheetId="5" hidden="1">'Assumptions for forecast'!$C$50</definedName>
    <definedName name="CBCR_f9b0807a2db145b887108680c65a84e3" localSheetId="3" hidden="1">'Assumptions for forecast'!$C$50</definedName>
    <definedName name="CBCR_fafffad6a75247bf95d8224035e829f2" localSheetId="5" hidden="1">'Assumptions for forecast'!$C$50</definedName>
    <definedName name="CBCR_fafffad6a75247bf95d8224035e829f2" localSheetId="3" hidden="1">'Assumptions for forecast'!$C$50</definedName>
    <definedName name="CBCR_fdf2cbf3b2e8468198752776f3de0029" localSheetId="5" hidden="1">'Assumptions for forecast'!$F$23:$G$27</definedName>
    <definedName name="CBCR_fdf2cbf3b2e8468198752776f3de0029" localSheetId="3" hidden="1">'Assumptions for forecast'!$F$23:$G$27</definedName>
    <definedName name="CBCR_ffb9436ec14c461281ea7ff5f6481a8b" localSheetId="5" hidden="1">'Assumptions for forecast'!$C$50</definedName>
    <definedName name="CBCR_ffb9436ec14c461281ea7ff5f6481a8b" localSheetId="3" hidden="1">'Assumptions for forecast'!$C$50</definedName>
    <definedName name="CBWorkbookPriority" localSheetId="2" hidden="1">-3048295099285770</definedName>
    <definedName name="CBx_13c1ed9afdc04bfda223497b495d2486" localSheetId="2" hidden="1">"'Forecast NPV'!$A$1"</definedName>
    <definedName name="CBx_314c9e7d25d44cb5bbb03666d24edbc9" localSheetId="2" hidden="1">"'Abandon Option'!$A$1"</definedName>
    <definedName name="CBx_9dd2720705a647e9a3f54b9cfc646983" localSheetId="2" hidden="1">"'Abandon Option'!$A$1"</definedName>
    <definedName name="CBx_c65fbd2b165f4a71a1621a6d17b5381b" localSheetId="2" hidden="1">"'Forecast NPV'!$A$1"</definedName>
    <definedName name="CBx_ee959fab665d44ccaf65a31871e5fb0e" localSheetId="2" hidden="1">"'CB_DATA_'!$A$1"</definedName>
    <definedName name="CBx_Sheet_Guid" localSheetId="5" hidden="1">"'9dd27207-05a6-47e9-a3f5-4b9cfc646983"</definedName>
    <definedName name="CBx_Sheet_Guid" localSheetId="2" hidden="1">"'ee959fab-665d-44cc-af65-a31871e5fb0e"</definedName>
    <definedName name="CBx_Sheet_Guid" localSheetId="3" hidden="1">"'13c1ed9a-fdc0-4bfd-a223-497b495d2486"</definedName>
    <definedName name="CBx_SheetRef" localSheetId="5" hidden="1">CB_DATA_!$E$14</definedName>
    <definedName name="CBx_SheetRef" localSheetId="2" hidden="1">CB_DATA_!$A$14</definedName>
    <definedName name="CBx_SheetRef" localSheetId="3" hidden="1">CB_DATA_!$D$14</definedName>
    <definedName name="CBx_StorageType" localSheetId="5" hidden="1">2</definedName>
    <definedName name="CBx_StorageType" localSheetId="2" hidden="1">2</definedName>
    <definedName name="CBx_StorageType" localSheetId="3" hidden="1">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 i="2" l="1"/>
  <c r="C32" i="11"/>
  <c r="E5" i="11"/>
  <c r="P5" i="11"/>
  <c r="G5" i="11"/>
  <c r="F5" i="11"/>
  <c r="G33" i="13"/>
  <c r="Q19" i="13"/>
  <c r="S24" i="13"/>
  <c r="Q10" i="13"/>
  <c r="R10" i="13"/>
  <c r="S10" i="13"/>
  <c r="T10" i="13"/>
  <c r="C61" i="2"/>
  <c r="C26" i="13"/>
  <c r="D26" i="13"/>
  <c r="E26" i="13"/>
  <c r="F26" i="13"/>
  <c r="G26" i="13"/>
  <c r="H26" i="13"/>
  <c r="I26" i="13"/>
  <c r="J26" i="13"/>
  <c r="K26" i="13"/>
  <c r="L26" i="13"/>
  <c r="M26" i="13"/>
  <c r="N26" i="13"/>
  <c r="O26" i="13"/>
  <c r="P26" i="13"/>
  <c r="Q26" i="13"/>
  <c r="R26" i="13"/>
  <c r="S26" i="13"/>
  <c r="T26" i="13"/>
  <c r="U26" i="13"/>
  <c r="V26" i="13"/>
  <c r="E11" i="4"/>
  <c r="AA26" i="13"/>
  <c r="Z26" i="13"/>
  <c r="Y26" i="13"/>
  <c r="X26" i="13"/>
  <c r="W26" i="13"/>
  <c r="B26" i="13"/>
  <c r="C9" i="13" s="1"/>
  <c r="D9" i="13" s="1"/>
  <c r="B25" i="13"/>
  <c r="B27" i="13" s="1"/>
  <c r="B29" i="13" s="1"/>
  <c r="AA24" i="13"/>
  <c r="Z24" i="13"/>
  <c r="Y24" i="13"/>
  <c r="X24" i="13"/>
  <c r="W24" i="13"/>
  <c r="V24" i="13"/>
  <c r="U24" i="13"/>
  <c r="T24" i="13"/>
  <c r="R24" i="13"/>
  <c r="Q24" i="13"/>
  <c r="P24" i="13"/>
  <c r="O24" i="13"/>
  <c r="N24" i="13"/>
  <c r="M24" i="13"/>
  <c r="L24" i="13"/>
  <c r="K24" i="13"/>
  <c r="J24" i="13"/>
  <c r="I24" i="13"/>
  <c r="H24" i="13"/>
  <c r="G24" i="13"/>
  <c r="F24" i="13"/>
  <c r="E24" i="13"/>
  <c r="D24" i="13"/>
  <c r="C24" i="13"/>
  <c r="AA20" i="13"/>
  <c r="Z20" i="13"/>
  <c r="Y20" i="13"/>
  <c r="X20" i="13"/>
  <c r="W20" i="13"/>
  <c r="V20" i="13"/>
  <c r="U20" i="13"/>
  <c r="T20" i="13"/>
  <c r="S20" i="13"/>
  <c r="R20" i="13"/>
  <c r="Q20" i="13"/>
  <c r="P20" i="13"/>
  <c r="O20" i="13"/>
  <c r="N20" i="13"/>
  <c r="M20" i="13"/>
  <c r="L20" i="13"/>
  <c r="K20" i="13"/>
  <c r="J20" i="13"/>
  <c r="I20" i="13"/>
  <c r="H20" i="13"/>
  <c r="G20" i="13"/>
  <c r="F20" i="13"/>
  <c r="E20" i="13"/>
  <c r="D20" i="13"/>
  <c r="C20" i="13"/>
  <c r="AA19" i="13"/>
  <c r="D12" i="13"/>
  <c r="C12" i="13"/>
  <c r="D61" i="2"/>
  <c r="C65" i="2"/>
  <c r="D65" i="2" s="1"/>
  <c r="C64" i="2"/>
  <c r="C62" i="2"/>
  <c r="D62" i="2" s="1"/>
  <c r="D64" i="2"/>
  <c r="F27" i="2"/>
  <c r="D27" i="2"/>
  <c r="D26" i="2"/>
  <c r="F26" i="2" s="1"/>
  <c r="D25" i="2"/>
  <c r="F25" i="2" s="1"/>
  <c r="D24" i="2"/>
  <c r="F24" i="2" s="1"/>
  <c r="D23" i="2"/>
  <c r="F23" i="2" s="1"/>
  <c r="D11" i="4"/>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B25" i="11"/>
  <c r="B27" i="11" s="1"/>
  <c r="B29" i="11" s="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AA20" i="11"/>
  <c r="Z20" i="11"/>
  <c r="Y20" i="11"/>
  <c r="X20" i="11"/>
  <c r="W20" i="11"/>
  <c r="V20" i="11"/>
  <c r="U20" i="11"/>
  <c r="T20" i="11"/>
  <c r="S20" i="11"/>
  <c r="R20" i="11"/>
  <c r="Q20" i="11"/>
  <c r="P20" i="11"/>
  <c r="O20" i="11"/>
  <c r="N20" i="11"/>
  <c r="M20" i="11"/>
  <c r="L20" i="11"/>
  <c r="K20" i="11"/>
  <c r="J20" i="11"/>
  <c r="I20" i="11"/>
  <c r="H20" i="11"/>
  <c r="G20" i="11"/>
  <c r="F20" i="11"/>
  <c r="E20" i="11"/>
  <c r="D20" i="11"/>
  <c r="C20" i="11"/>
  <c r="C9" i="11" s="1"/>
  <c r="D9" i="11" s="1"/>
  <c r="E9" i="11" s="1"/>
  <c r="F9" i="11" s="1"/>
  <c r="G9" i="11" s="1"/>
  <c r="H9" i="11" s="1"/>
  <c r="I9" i="11" s="1"/>
  <c r="J9" i="11" s="1"/>
  <c r="K9" i="11" s="1"/>
  <c r="L9" i="11" s="1"/>
  <c r="M9" i="11" s="1"/>
  <c r="N9" i="11" s="1"/>
  <c r="O9" i="11" s="1"/>
  <c r="P9" i="11" s="1"/>
  <c r="Q9" i="11" s="1"/>
  <c r="R9" i="11" s="1"/>
  <c r="S9" i="11" s="1"/>
  <c r="T9" i="11" s="1"/>
  <c r="U9" i="11" s="1"/>
  <c r="V9" i="11" s="1"/>
  <c r="W9" i="11" s="1"/>
  <c r="X9" i="11" s="1"/>
  <c r="Y9" i="11" s="1"/>
  <c r="Z9" i="11" s="1"/>
  <c r="AA9" i="11" s="1"/>
  <c r="AA19" i="11"/>
  <c r="D12" i="11"/>
  <c r="C12" i="11"/>
  <c r="C11" i="4"/>
  <c r="X46" i="2"/>
  <c r="L32" i="1"/>
  <c r="C32" i="1"/>
  <c r="D32" i="1"/>
  <c r="E32" i="1"/>
  <c r="F32" i="1"/>
  <c r="G32" i="1"/>
  <c r="H32" i="1"/>
  <c r="I32" i="1"/>
  <c r="J32" i="1"/>
  <c r="K32" i="1"/>
  <c r="B32" i="1"/>
  <c r="C31" i="1"/>
  <c r="L31" i="1" s="1"/>
  <c r="D31" i="1"/>
  <c r="E31" i="1"/>
  <c r="F31" i="1"/>
  <c r="G31" i="1"/>
  <c r="H31" i="1"/>
  <c r="I31" i="1"/>
  <c r="J31" i="1"/>
  <c r="K31" i="1"/>
  <c r="B31" i="1"/>
  <c r="K21" i="1"/>
  <c r="X48" i="2"/>
  <c r="X53" i="2" s="1"/>
  <c r="J48" i="2"/>
  <c r="I48" i="2"/>
  <c r="I47" i="2"/>
  <c r="A11" i="4"/>
  <c r="C24" i="1"/>
  <c r="D24" i="1"/>
  <c r="E24" i="1"/>
  <c r="F24" i="1"/>
  <c r="G24" i="1"/>
  <c r="B26" i="1" s="1"/>
  <c r="H24" i="1"/>
  <c r="I24" i="1"/>
  <c r="J24" i="1"/>
  <c r="K24" i="1"/>
  <c r="B24" i="1"/>
  <c r="P2" i="4"/>
  <c r="J24" i="2" l="1"/>
  <c r="J25" i="2" s="1"/>
  <c r="F15" i="11"/>
  <c r="L5" i="11"/>
  <c r="L15" i="11" s="1"/>
  <c r="Y5" i="11"/>
  <c r="Y15" i="11" s="1"/>
  <c r="F5" i="13"/>
  <c r="F15" i="13" s="1"/>
  <c r="L5" i="13"/>
  <c r="L15" i="13" s="1"/>
  <c r="R5" i="13"/>
  <c r="R15" i="13" s="1"/>
  <c r="X5" i="13"/>
  <c r="X15" i="13" s="1"/>
  <c r="N5" i="11"/>
  <c r="N15" i="11" s="1"/>
  <c r="Y5" i="13"/>
  <c r="Y15" i="13" s="1"/>
  <c r="T5" i="11"/>
  <c r="T15" i="11" s="1"/>
  <c r="M5" i="13"/>
  <c r="M15" i="13" s="1"/>
  <c r="H5" i="13"/>
  <c r="H15" i="13" s="1"/>
  <c r="N5" i="13"/>
  <c r="N15" i="13" s="1"/>
  <c r="T5" i="13"/>
  <c r="T15" i="13" s="1"/>
  <c r="Z5" i="13"/>
  <c r="Z15" i="13" s="1"/>
  <c r="O5" i="11"/>
  <c r="O15" i="11" s="1"/>
  <c r="U5" i="11"/>
  <c r="U15" i="11" s="1"/>
  <c r="AA5" i="11"/>
  <c r="AA15" i="11" s="1"/>
  <c r="H5" i="11"/>
  <c r="H15" i="11" s="1"/>
  <c r="J5" i="11"/>
  <c r="J15" i="11" s="1"/>
  <c r="AA5" i="13"/>
  <c r="AA12" i="13" s="1"/>
  <c r="M5" i="11"/>
  <c r="M15" i="11" s="1"/>
  <c r="I5" i="13"/>
  <c r="I15" i="13" s="1"/>
  <c r="O5" i="13"/>
  <c r="O12" i="13" s="1"/>
  <c r="U5" i="13"/>
  <c r="U15" i="13" s="1"/>
  <c r="Z5" i="11"/>
  <c r="Z15" i="11" s="1"/>
  <c r="V5" i="11"/>
  <c r="V15" i="11" s="1"/>
  <c r="E15" i="11"/>
  <c r="Q5" i="11"/>
  <c r="Q15" i="11" s="1"/>
  <c r="D13" i="11"/>
  <c r="J5" i="13"/>
  <c r="J15" i="13" s="1"/>
  <c r="S5" i="11"/>
  <c r="S15" i="11" s="1"/>
  <c r="I5" i="11"/>
  <c r="I15" i="11" s="1"/>
  <c r="P15" i="11"/>
  <c r="K5" i="11"/>
  <c r="K15" i="11" s="1"/>
  <c r="W5" i="11"/>
  <c r="W15" i="11" s="1"/>
  <c r="P5" i="13"/>
  <c r="V5" i="13"/>
  <c r="V15" i="13" s="1"/>
  <c r="C13" i="13"/>
  <c r="G15" i="11"/>
  <c r="C13" i="11"/>
  <c r="C11" i="11" s="1"/>
  <c r="R5" i="11"/>
  <c r="R15" i="11" s="1"/>
  <c r="X5" i="11"/>
  <c r="X15" i="11" s="1"/>
  <c r="K5" i="13"/>
  <c r="K15" i="13" s="1"/>
  <c r="W5" i="13"/>
  <c r="W15" i="13" s="1"/>
  <c r="D13" i="13"/>
  <c r="D11" i="13" s="1"/>
  <c r="D18" i="13" s="1"/>
  <c r="E9" i="13"/>
  <c r="F9" i="13" s="1"/>
  <c r="G9" i="13" s="1"/>
  <c r="H9" i="13" s="1"/>
  <c r="I9" i="13" s="1"/>
  <c r="J9" i="13" s="1"/>
  <c r="K9" i="13" s="1"/>
  <c r="L9" i="13" s="1"/>
  <c r="M9" i="13"/>
  <c r="N9" i="13" s="1"/>
  <c r="O9" i="13" s="1"/>
  <c r="P9" i="13" s="1"/>
  <c r="Q9" i="13" s="1"/>
  <c r="R9" i="13" s="1"/>
  <c r="S9" i="13" s="1"/>
  <c r="T9" i="13" s="1"/>
  <c r="U9" i="13" s="1"/>
  <c r="U10" i="13" s="1"/>
  <c r="C63" i="2"/>
  <c r="D63" i="2" s="1"/>
  <c r="B25" i="1"/>
  <c r="C14" i="1"/>
  <c r="D14" i="1"/>
  <c r="E14" i="1"/>
  <c r="F14" i="1"/>
  <c r="G14" i="1"/>
  <c r="H14" i="1"/>
  <c r="I14" i="1"/>
  <c r="J14" i="1"/>
  <c r="K14" i="1"/>
  <c r="C15" i="1"/>
  <c r="D15" i="1"/>
  <c r="E15" i="1"/>
  <c r="F15" i="1"/>
  <c r="G15" i="1"/>
  <c r="H15" i="1"/>
  <c r="I15" i="1"/>
  <c r="J15" i="1"/>
  <c r="K15" i="1"/>
  <c r="C16" i="1"/>
  <c r="D16" i="1"/>
  <c r="E16" i="1"/>
  <c r="F16" i="1"/>
  <c r="G16" i="1"/>
  <c r="H16" i="1"/>
  <c r="I16" i="1"/>
  <c r="J16" i="1"/>
  <c r="K16" i="1"/>
  <c r="C17" i="1"/>
  <c r="D17" i="1"/>
  <c r="E17" i="1"/>
  <c r="F17" i="1"/>
  <c r="G17" i="1"/>
  <c r="H17" i="1"/>
  <c r="I17" i="1"/>
  <c r="J17" i="1"/>
  <c r="K17" i="1"/>
  <c r="B15" i="1"/>
  <c r="B16" i="1"/>
  <c r="B28" i="1" s="1"/>
  <c r="B17" i="1"/>
  <c r="B14" i="1"/>
  <c r="Y12" i="13" l="1"/>
  <c r="Y13" i="13" s="1"/>
  <c r="Y16" i="13" s="1"/>
  <c r="Y14" i="13" s="1"/>
  <c r="T12" i="13"/>
  <c r="T13" i="13" s="1"/>
  <c r="T16" i="13" s="1"/>
  <c r="T14" i="13" s="1"/>
  <c r="F12" i="13"/>
  <c r="F13" i="13" s="1"/>
  <c r="F16" i="13" s="1"/>
  <c r="F14" i="13" s="1"/>
  <c r="AA13" i="13"/>
  <c r="AA16" i="13" s="1"/>
  <c r="N12" i="13"/>
  <c r="N13" i="13" s="1"/>
  <c r="N16" i="13" s="1"/>
  <c r="N14" i="13" s="1"/>
  <c r="X12" i="13"/>
  <c r="X13" i="13" s="1"/>
  <c r="X16" i="13" s="1"/>
  <c r="X14" i="13" s="1"/>
  <c r="V12" i="13"/>
  <c r="V13" i="13" s="1"/>
  <c r="V16" i="13" s="1"/>
  <c r="V14" i="13" s="1"/>
  <c r="I12" i="13"/>
  <c r="I13" i="13" s="1"/>
  <c r="I16" i="13" s="1"/>
  <c r="I14" i="13" s="1"/>
  <c r="J12" i="13"/>
  <c r="J13" i="13" s="1"/>
  <c r="J16" i="13" s="1"/>
  <c r="J14" i="13" s="1"/>
  <c r="R12" i="13"/>
  <c r="R13" i="13" s="1"/>
  <c r="R16" i="13" s="1"/>
  <c r="R14" i="13" s="1"/>
  <c r="O13" i="13"/>
  <c r="O16" i="13" s="1"/>
  <c r="D17" i="13"/>
  <c r="AA15" i="13"/>
  <c r="K12" i="13"/>
  <c r="K13" i="13" s="1"/>
  <c r="K16" i="13" s="1"/>
  <c r="K14" i="13" s="1"/>
  <c r="H12" i="13"/>
  <c r="H13" i="13" s="1"/>
  <c r="H16" i="13" s="1"/>
  <c r="H14" i="13" s="1"/>
  <c r="D16" i="13"/>
  <c r="D14" i="13" s="1"/>
  <c r="O15" i="13"/>
  <c r="M12" i="13"/>
  <c r="M13" i="13" s="1"/>
  <c r="M16" i="13" s="1"/>
  <c r="M14" i="13" s="1"/>
  <c r="Z12" i="13"/>
  <c r="Q5" i="13"/>
  <c r="Q15" i="13" s="1"/>
  <c r="P12" i="13"/>
  <c r="P13" i="13" s="1"/>
  <c r="P16" i="13" s="1"/>
  <c r="P15" i="13"/>
  <c r="L12" i="13"/>
  <c r="L13" i="13" s="1"/>
  <c r="L16" i="13" s="1"/>
  <c r="L14" i="13" s="1"/>
  <c r="W12" i="13"/>
  <c r="W13" i="13" s="1"/>
  <c r="W16" i="13" s="1"/>
  <c r="W14" i="13" s="1"/>
  <c r="G5" i="13"/>
  <c r="G15" i="13" s="1"/>
  <c r="S5" i="13"/>
  <c r="S15" i="13" s="1"/>
  <c r="C16" i="13"/>
  <c r="C14" i="13" s="1"/>
  <c r="E5" i="13"/>
  <c r="E15" i="13" s="1"/>
  <c r="U12" i="13"/>
  <c r="U13" i="13" s="1"/>
  <c r="U16" i="13" s="1"/>
  <c r="U14" i="13" s="1"/>
  <c r="C11" i="13"/>
  <c r="N12" i="11"/>
  <c r="N13" i="11" s="1"/>
  <c r="N16" i="11" s="1"/>
  <c r="N14" i="11" s="1"/>
  <c r="AA12" i="11"/>
  <c r="AA13" i="11" s="1"/>
  <c r="AA16" i="11" s="1"/>
  <c r="AA14" i="11" s="1"/>
  <c r="V12" i="11"/>
  <c r="V13" i="11" s="1"/>
  <c r="V16" i="11" s="1"/>
  <c r="V14" i="11" s="1"/>
  <c r="E12" i="11"/>
  <c r="Y12" i="11"/>
  <c r="Y13" i="11" s="1"/>
  <c r="Y16" i="11" s="1"/>
  <c r="Y14" i="11" s="1"/>
  <c r="R12" i="11"/>
  <c r="W12" i="11"/>
  <c r="W13" i="11" s="1"/>
  <c r="W16" i="11" s="1"/>
  <c r="W14" i="11" s="1"/>
  <c r="O12" i="11"/>
  <c r="O13" i="11" s="1"/>
  <c r="O16" i="11" s="1"/>
  <c r="O14" i="11" s="1"/>
  <c r="Z12" i="11"/>
  <c r="Z13" i="11" s="1"/>
  <c r="Z16" i="11" s="1"/>
  <c r="Z14" i="11" s="1"/>
  <c r="L12" i="11"/>
  <c r="L13" i="11" s="1"/>
  <c r="L16" i="11" s="1"/>
  <c r="L14" i="11" s="1"/>
  <c r="P12" i="11"/>
  <c r="P13" i="11" s="1"/>
  <c r="P16" i="11" s="1"/>
  <c r="P14" i="11" s="1"/>
  <c r="C16" i="11"/>
  <c r="C14" i="11" s="1"/>
  <c r="J12" i="11"/>
  <c r="J13" i="11" s="1"/>
  <c r="J16" i="11" s="1"/>
  <c r="J14" i="11" s="1"/>
  <c r="K12" i="11"/>
  <c r="K13" i="11" s="1"/>
  <c r="K16" i="11" s="1"/>
  <c r="K14" i="11" s="1"/>
  <c r="D16" i="11"/>
  <c r="D14" i="11" s="1"/>
  <c r="D11" i="11"/>
  <c r="D18" i="11" s="1"/>
  <c r="G12" i="11"/>
  <c r="X12" i="11"/>
  <c r="X13" i="11" s="1"/>
  <c r="X16" i="11" s="1"/>
  <c r="X14" i="11" s="1"/>
  <c r="Q12" i="11"/>
  <c r="F12" i="11"/>
  <c r="M12" i="11"/>
  <c r="M13" i="11" s="1"/>
  <c r="M16" i="11" s="1"/>
  <c r="M14" i="11" s="1"/>
  <c r="S12" i="11"/>
  <c r="S13" i="11" s="1"/>
  <c r="S16" i="11" s="1"/>
  <c r="C18" i="11"/>
  <c r="C17" i="11"/>
  <c r="C19" i="1"/>
  <c r="C21" i="1"/>
  <c r="B29" i="1"/>
  <c r="C22" i="1"/>
  <c r="B20" i="1"/>
  <c r="C20" i="1"/>
  <c r="B22" i="1"/>
  <c r="B19" i="1"/>
  <c r="B21" i="1"/>
  <c r="AA14" i="13" l="1"/>
  <c r="AA11" i="13"/>
  <c r="AA18" i="13" s="1"/>
  <c r="O11" i="13"/>
  <c r="O17" i="13" s="1"/>
  <c r="O14" i="13"/>
  <c r="D23" i="13"/>
  <c r="D27" i="13" s="1"/>
  <c r="D29" i="13" s="1"/>
  <c r="H11" i="13"/>
  <c r="H18" i="13" s="1"/>
  <c r="P11" i="13"/>
  <c r="P18" i="13" s="1"/>
  <c r="Z13" i="13"/>
  <c r="Z16" i="13" s="1"/>
  <c r="Z14" i="13" s="1"/>
  <c r="G12" i="13"/>
  <c r="G13" i="13" s="1"/>
  <c r="G16" i="13" s="1"/>
  <c r="G14" i="13" s="1"/>
  <c r="U11" i="13"/>
  <c r="U23" i="13" s="1"/>
  <c r="S12" i="13"/>
  <c r="I11" i="13"/>
  <c r="I23" i="13" s="1"/>
  <c r="I27" i="13" s="1"/>
  <c r="I29" i="13" s="1"/>
  <c r="X11" i="13"/>
  <c r="X23" i="13" s="1"/>
  <c r="X27" i="13" s="1"/>
  <c r="X29" i="13" s="1"/>
  <c r="L11" i="13"/>
  <c r="L17" i="13" s="1"/>
  <c r="P14" i="13"/>
  <c r="E12" i="13"/>
  <c r="Q12" i="13"/>
  <c r="N11" i="13"/>
  <c r="N17" i="13" s="1"/>
  <c r="K11" i="13"/>
  <c r="Y11" i="13"/>
  <c r="Y23" i="13" s="1"/>
  <c r="Y27" i="13" s="1"/>
  <c r="Y29" i="13" s="1"/>
  <c r="R11" i="13"/>
  <c r="R23" i="13" s="1"/>
  <c r="R27" i="13" s="1"/>
  <c r="R29" i="13" s="1"/>
  <c r="M11" i="13"/>
  <c r="C18" i="13"/>
  <c r="C17" i="13"/>
  <c r="T11" i="13"/>
  <c r="J11" i="13"/>
  <c r="W11" i="13"/>
  <c r="W23" i="13" s="1"/>
  <c r="W27" i="13" s="1"/>
  <c r="W29" i="13" s="1"/>
  <c r="F11" i="13"/>
  <c r="V11" i="13"/>
  <c r="V23" i="13" s="1"/>
  <c r="R13" i="11"/>
  <c r="R16" i="11" s="1"/>
  <c r="R14" i="11" s="1"/>
  <c r="Q13" i="11"/>
  <c r="Q16" i="11" s="1"/>
  <c r="Q14" i="11" s="1"/>
  <c r="E13" i="11"/>
  <c r="E16" i="11" s="1"/>
  <c r="E14" i="11" s="1"/>
  <c r="F13" i="11"/>
  <c r="F16" i="11" s="1"/>
  <c r="F14" i="11" s="1"/>
  <c r="C23" i="11"/>
  <c r="C27" i="11" s="1"/>
  <c r="C29" i="11" s="1"/>
  <c r="D17" i="11"/>
  <c r="D23" i="11" s="1"/>
  <c r="D27" i="11" s="1"/>
  <c r="D29" i="11" s="1"/>
  <c r="T12" i="11"/>
  <c r="T13" i="11" s="1"/>
  <c r="T16" i="11" s="1"/>
  <c r="T14" i="11" s="1"/>
  <c r="Y11" i="11"/>
  <c r="Y23" i="11" s="1"/>
  <c r="Y27" i="11" s="1"/>
  <c r="Y29" i="11" s="1"/>
  <c r="M11" i="11"/>
  <c r="M23" i="11" s="1"/>
  <c r="M27" i="11" s="1"/>
  <c r="M29" i="11" s="1"/>
  <c r="AA11" i="11"/>
  <c r="S14" i="11"/>
  <c r="I12" i="11"/>
  <c r="K11" i="11"/>
  <c r="K18" i="11" s="1"/>
  <c r="L11" i="11"/>
  <c r="L17" i="11" s="1"/>
  <c r="H12" i="11"/>
  <c r="S11" i="11"/>
  <c r="U12" i="11"/>
  <c r="W11" i="11"/>
  <c r="W23" i="11" s="1"/>
  <c r="W27" i="11" s="1"/>
  <c r="W29" i="11" s="1"/>
  <c r="G13" i="11"/>
  <c r="G16" i="11" s="1"/>
  <c r="G14" i="11" s="1"/>
  <c r="O11" i="11"/>
  <c r="J11" i="11"/>
  <c r="X11" i="11"/>
  <c r="V11" i="11"/>
  <c r="P11" i="11"/>
  <c r="Z11" i="11"/>
  <c r="N11" i="11"/>
  <c r="T23" i="13" l="1"/>
  <c r="T27" i="13" s="1"/>
  <c r="T29" i="13" s="1"/>
  <c r="U18" i="13"/>
  <c r="U27" i="13"/>
  <c r="U29" i="13" s="1"/>
  <c r="O18" i="13"/>
  <c r="AA23" i="13"/>
  <c r="O23" i="13"/>
  <c r="O27" i="13" s="1"/>
  <c r="O29" i="13" s="1"/>
  <c r="AA17" i="13"/>
  <c r="H23" i="13"/>
  <c r="H27" i="13" s="1"/>
  <c r="H29" i="13" s="1"/>
  <c r="P17" i="13"/>
  <c r="H17" i="13"/>
  <c r="I18" i="13"/>
  <c r="U17" i="13"/>
  <c r="I17" i="13"/>
  <c r="X18" i="13"/>
  <c r="X17" i="13"/>
  <c r="P23" i="13"/>
  <c r="P27" i="13" s="1"/>
  <c r="P29" i="13" s="1"/>
  <c r="Z11" i="13"/>
  <c r="C23" i="13"/>
  <c r="C27" i="13" s="1"/>
  <c r="C29" i="13" s="1"/>
  <c r="B30" i="13" s="1"/>
  <c r="L18" i="13"/>
  <c r="N18" i="13"/>
  <c r="L23" i="13"/>
  <c r="L27" i="13" s="1"/>
  <c r="L29" i="13" s="1"/>
  <c r="G11" i="13"/>
  <c r="N23" i="13"/>
  <c r="N27" i="13" s="1"/>
  <c r="N29" i="13" s="1"/>
  <c r="Q13" i="13"/>
  <c r="Q16" i="13" s="1"/>
  <c r="Q14" i="13" s="1"/>
  <c r="S13" i="13"/>
  <c r="S16" i="13" s="1"/>
  <c r="S14" i="13" s="1"/>
  <c r="E13" i="13"/>
  <c r="E16" i="13" s="1"/>
  <c r="E14" i="13" s="1"/>
  <c r="J18" i="13"/>
  <c r="J23" i="13"/>
  <c r="J27" i="13" s="1"/>
  <c r="J29" i="13" s="1"/>
  <c r="J17" i="13"/>
  <c r="R18" i="13"/>
  <c r="R17" i="13"/>
  <c r="Y17" i="13"/>
  <c r="Y18" i="13"/>
  <c r="T18" i="13"/>
  <c r="T17" i="13"/>
  <c r="V18" i="13"/>
  <c r="V17" i="13"/>
  <c r="F23" i="13"/>
  <c r="F27" i="13" s="1"/>
  <c r="F29" i="13" s="1"/>
  <c r="F18" i="13"/>
  <c r="F17" i="13"/>
  <c r="W18" i="13"/>
  <c r="W17" i="13"/>
  <c r="M18" i="13"/>
  <c r="M23" i="13"/>
  <c r="M27" i="13" s="1"/>
  <c r="M29" i="13" s="1"/>
  <c r="M17" i="13"/>
  <c r="K18" i="13"/>
  <c r="K17" i="13"/>
  <c r="K23" i="13"/>
  <c r="K27" i="13" s="1"/>
  <c r="K29" i="13" s="1"/>
  <c r="R11" i="11"/>
  <c r="R23" i="11" s="1"/>
  <c r="R27" i="11" s="1"/>
  <c r="R29" i="11" s="1"/>
  <c r="Q11" i="11"/>
  <c r="Q17" i="11" s="1"/>
  <c r="AA18" i="11"/>
  <c r="AA23" i="11"/>
  <c r="AA27" i="11" s="1"/>
  <c r="AA29" i="11" s="1"/>
  <c r="G11" i="11"/>
  <c r="G23" i="11" s="1"/>
  <c r="G27" i="11" s="1"/>
  <c r="G29" i="11" s="1"/>
  <c r="F11" i="11"/>
  <c r="F17" i="11" s="1"/>
  <c r="E11" i="11"/>
  <c r="M17" i="11"/>
  <c r="Y18" i="11"/>
  <c r="Y17" i="11"/>
  <c r="W18" i="11"/>
  <c r="T11" i="11"/>
  <c r="T18" i="11" s="1"/>
  <c r="L18" i="11"/>
  <c r="AA17" i="11"/>
  <c r="L23" i="11"/>
  <c r="L27" i="11" s="1"/>
  <c r="L29" i="11" s="1"/>
  <c r="S23" i="11"/>
  <c r="S27" i="11" s="1"/>
  <c r="S29" i="11" s="1"/>
  <c r="M18" i="11"/>
  <c r="S17" i="11"/>
  <c r="S18" i="11"/>
  <c r="K23" i="11"/>
  <c r="K27" i="11" s="1"/>
  <c r="K29" i="11" s="1"/>
  <c r="K17" i="11"/>
  <c r="U13" i="11"/>
  <c r="U16" i="11" s="1"/>
  <c r="U14" i="11" s="1"/>
  <c r="H13" i="11"/>
  <c r="H16" i="11" s="1"/>
  <c r="H14" i="11" s="1"/>
  <c r="W17" i="11"/>
  <c r="I13" i="11"/>
  <c r="I16" i="11" s="1"/>
  <c r="I14" i="11" s="1"/>
  <c r="N18" i="11"/>
  <c r="N17" i="11"/>
  <c r="N23" i="11"/>
  <c r="N27" i="11" s="1"/>
  <c r="N29" i="11" s="1"/>
  <c r="Z18" i="11"/>
  <c r="Z17" i="11"/>
  <c r="Z23" i="11"/>
  <c r="Z27" i="11" s="1"/>
  <c r="Z29" i="11" s="1"/>
  <c r="V23" i="11"/>
  <c r="V27" i="11" s="1"/>
  <c r="V29" i="11" s="1"/>
  <c r="V18" i="11"/>
  <c r="V17" i="11"/>
  <c r="P17" i="11"/>
  <c r="P18" i="11"/>
  <c r="P23" i="11"/>
  <c r="P27" i="11" s="1"/>
  <c r="P29" i="11" s="1"/>
  <c r="X23" i="11"/>
  <c r="X27" i="11" s="1"/>
  <c r="X29" i="11" s="1"/>
  <c r="X18" i="11"/>
  <c r="X17" i="11"/>
  <c r="J23" i="11"/>
  <c r="J27" i="11" s="1"/>
  <c r="J29" i="11" s="1"/>
  <c r="J18" i="11"/>
  <c r="J17" i="11"/>
  <c r="O18" i="11"/>
  <c r="O17" i="11"/>
  <c r="O23" i="11"/>
  <c r="O27" i="11" s="1"/>
  <c r="O29" i="11" s="1"/>
  <c r="E17" i="11" l="1"/>
  <c r="E23" i="11"/>
  <c r="E27" i="11" s="1"/>
  <c r="E29" i="11" s="1"/>
  <c r="Z17" i="13"/>
  <c r="Z18" i="13"/>
  <c r="Q11" i="13"/>
  <c r="Q23" i="13" s="1"/>
  <c r="Q27" i="13" s="1"/>
  <c r="Q29" i="13" s="1"/>
  <c r="E11" i="13"/>
  <c r="S11" i="13"/>
  <c r="G18" i="13"/>
  <c r="G17" i="13"/>
  <c r="G23" i="13"/>
  <c r="G27" i="13" s="1"/>
  <c r="G29" i="13" s="1"/>
  <c r="R17" i="11"/>
  <c r="R18" i="11"/>
  <c r="Q18" i="11"/>
  <c r="Q23" i="11"/>
  <c r="Q27" i="11" s="1"/>
  <c r="Q29" i="11" s="1"/>
  <c r="F23" i="11"/>
  <c r="F27" i="11" s="1"/>
  <c r="F29" i="11" s="1"/>
  <c r="E18" i="11"/>
  <c r="F18" i="11"/>
  <c r="T23" i="11"/>
  <c r="T27" i="11" s="1"/>
  <c r="T29" i="11" s="1"/>
  <c r="T17" i="11"/>
  <c r="G17" i="11"/>
  <c r="G18" i="11"/>
  <c r="I11" i="11"/>
  <c r="H11" i="11"/>
  <c r="U11" i="11"/>
  <c r="Q18" i="13" l="1"/>
  <c r="S23" i="13"/>
  <c r="S27" i="13" s="1"/>
  <c r="S29" i="13" s="1"/>
  <c r="Q17" i="13"/>
  <c r="S18" i="13"/>
  <c r="S17" i="13"/>
  <c r="E23" i="13"/>
  <c r="E27" i="13" s="1"/>
  <c r="E29" i="13" s="1"/>
  <c r="E18" i="13"/>
  <c r="E17" i="13"/>
  <c r="U23" i="11"/>
  <c r="U27" i="11" s="1"/>
  <c r="U29" i="11" s="1"/>
  <c r="U18" i="11"/>
  <c r="U17" i="11"/>
  <c r="H23" i="11"/>
  <c r="H27" i="11" s="1"/>
  <c r="H29" i="11" s="1"/>
  <c r="H18" i="11"/>
  <c r="H17" i="11"/>
  <c r="I17" i="11"/>
  <c r="I23" i="11"/>
  <c r="I27" i="11" s="1"/>
  <c r="I29" i="11" s="1"/>
  <c r="I18" i="11"/>
  <c r="B30" i="11" l="1"/>
  <c r="V27" i="13" l="1"/>
  <c r="V29" i="13" s="1"/>
  <c r="V9" i="13"/>
  <c r="V10" i="13" s="1"/>
  <c r="W9" i="13" l="1"/>
  <c r="X9" i="13" l="1"/>
  <c r="W10" i="13"/>
  <c r="X10" i="13" l="1"/>
  <c r="Y9" i="13"/>
  <c r="Y10" i="13" l="1"/>
  <c r="Z9" i="13"/>
  <c r="Z10" i="13" l="1"/>
  <c r="Z23" i="13"/>
  <c r="Z27" i="13" s="1"/>
  <c r="Z29" i="13" s="1"/>
  <c r="AA9" i="13"/>
  <c r="AA27" i="13" l="1"/>
  <c r="AA29" i="13" s="1"/>
  <c r="AA10" i="13"/>
</calcChain>
</file>

<file path=xl/sharedStrings.xml><?xml version="1.0" encoding="utf-8"?>
<sst xmlns="http://schemas.openxmlformats.org/spreadsheetml/2006/main" count="1217" uniqueCount="404">
  <si>
    <t>CHỈ TIÊU</t>
  </si>
  <si>
    <t>2020</t>
  </si>
  <si>
    <t>2021</t>
  </si>
  <si>
    <t>2022</t>
  </si>
  <si>
    <t>2023</t>
  </si>
  <si>
    <t>Giá vốn hàng bán</t>
  </si>
  <si>
    <t xml:space="preserve">Thuyết minh BC KQKD </t>
  </si>
  <si>
    <t>Doanh thu bán hàng hóa</t>
  </si>
  <si>
    <t>Doanh thu cung cấp dịch vụ khoan</t>
  </si>
  <si>
    <t>Doanh thu cung cấp DV kỹ thuật giếng khoan và DV khác</t>
  </si>
  <si>
    <t>Doanh thu</t>
  </si>
  <si>
    <t>Giá vốn bán hàng hóa</t>
  </si>
  <si>
    <t>Giá vốn cung cấp dịch vụ khoan</t>
  </si>
  <si>
    <t>Giá vốn cung cấp DV kỹ thuật giếng khoan và DV khác</t>
  </si>
  <si>
    <t>Theo báo cáo của S&amp;P Global về giá thuê giàn khoan JUs tính đến tháng 03/2024:</t>
  </si>
  <si>
    <t>Năm 2024</t>
  </si>
  <si>
    <t>Năm 2025</t>
  </si>
  <si>
    <t>Năm 2026</t>
  </si>
  <si>
    <t>Giả định giá thuê cho Giàn khoan mới</t>
  </si>
  <si>
    <t>Do thời gian hoàn tất mua lại giàn khoan chưa được xác định cụ thể. Vì thế 2024 sẽ</t>
  </si>
  <si>
    <t>không được sự dụng để hoạch định dòng tiền cho dự án</t>
  </si>
  <si>
    <t>Giá thuê giàn khoan trên thế giới đang dao động quanh mức $130.000</t>
  </si>
  <si>
    <t>Tốt</t>
  </si>
  <si>
    <t>Trung bình</t>
  </si>
  <si>
    <t>Cao</t>
  </si>
  <si>
    <t>Suy yếu</t>
  </si>
  <si>
    <t>Do cầu cao nhưng cung vẫn còn thiếu</t>
  </si>
  <si>
    <t>Thấp</t>
  </si>
  <si>
    <t>Tỷ lệ</t>
  </si>
  <si>
    <t>Dựa trên mức giá trung bình hằng năm trong 10 năm gần nhất tại thị trường ĐNA</t>
  </si>
  <si>
    <t>Giả định Tỷ lệ sử dụng cho Giàn khoan mới</t>
  </si>
  <si>
    <t>Vì các Giàn khoan hiện tại đã được thuê với tỷ lệ 100% cho cả 2 năm 2025, 2026</t>
  </si>
  <si>
    <t>Tuy nhiên, các dự án khai thác mới tại VN cũng được triển khai trong suốt 2 năm tiếp theo.</t>
  </si>
  <si>
    <t>Giá Thuê TB trong năm cao nhất:   $150.000</t>
  </si>
  <si>
    <t>Giá Thuê TB trong năm thấp nhất:  $50.000</t>
  </si>
  <si>
    <t>Tỷ lệ sử dụng thấp nhất:  45%</t>
  </si>
  <si>
    <t>Tỷ lệ sử dụng cao nhất: 90%</t>
  </si>
  <si>
    <t>Dựa trên tỷ lệ sử dụng Giàn khoan hằng năm trong 10 năm gần nhất tại thị trường ĐNA</t>
  </si>
  <si>
    <t>CAPEX</t>
  </si>
  <si>
    <t>Khấu hao</t>
  </si>
  <si>
    <t>Lãi vay</t>
  </si>
  <si>
    <t>Thuế suất</t>
  </si>
  <si>
    <t>Các giả định khác cho dự báo thu nhập của dự án</t>
  </si>
  <si>
    <t>Các giả định khác cho dự báo Dòng tiền tự do FCF</t>
  </si>
  <si>
    <t>Giá vốn hàng bán tăng thêm</t>
  </si>
  <si>
    <t>Doanh thu tăng thêm</t>
  </si>
  <si>
    <t>Báo cáo thống kê thị trường ĐNA</t>
  </si>
  <si>
    <t>Năm</t>
  </si>
  <si>
    <t>Giá TB ngày</t>
  </si>
  <si>
    <t>Tỷ lệ sử dụng</t>
  </si>
  <si>
    <t>2016</t>
  </si>
  <si>
    <t>2017</t>
  </si>
  <si>
    <t>2018</t>
  </si>
  <si>
    <t>2019</t>
  </si>
  <si>
    <t>Doanh thu/GVHB</t>
  </si>
  <si>
    <t>2014</t>
  </si>
  <si>
    <t>2015</t>
  </si>
  <si>
    <t>CP/DT</t>
  </si>
  <si>
    <t>CP/DT bán hàng hóa</t>
  </si>
  <si>
    <t>CP/DT cung cấp dịch vụ khoan</t>
  </si>
  <si>
    <t>CP/DT cung cấp DV kỹ thuật giếng khoan và DV khác</t>
  </si>
  <si>
    <t>GVHB/DT</t>
  </si>
  <si>
    <t>Trung Bình</t>
  </si>
  <si>
    <t>Tỷ lệ CP/DT</t>
  </si>
  <si>
    <t>&gt;&gt;&gt; Phụ thuộc vào CP chạy thử, bảo dưỡng</t>
  </si>
  <si>
    <t>Không phải HĐ chính =&gt; 0 đưa vào dự báo</t>
  </si>
  <si>
    <t>Dựa trên Giá thuê và Tỷ lệ sử dụng</t>
  </si>
  <si>
    <t>CP lãi vay của công ty</t>
  </si>
  <si>
    <t>Giả định WACC</t>
  </si>
  <si>
    <t>CP sử dụng vốn:</t>
  </si>
  <si>
    <t>Lãi suất phi rủi ro</t>
  </si>
  <si>
    <t>Beta</t>
  </si>
  <si>
    <t>TSSL thị trường</t>
  </si>
  <si>
    <t>Năm 0</t>
  </si>
  <si>
    <t>Các năm sau</t>
  </si>
  <si>
    <t>Tỷ lệ sử dụng nợ:</t>
  </si>
  <si>
    <t>Tỷ lệ sử dụng vốn:</t>
  </si>
  <si>
    <t>CP sử dụng nợ</t>
  </si>
  <si>
    <t>del NWC (phi tiền mặt)</t>
  </si>
  <si>
    <t>DT dịch vụ kỹ thuật/DT dịch vụ khoan</t>
  </si>
  <si>
    <t>Độ Lệch Chuẩn</t>
  </si>
  <si>
    <t>$130000</t>
  </si>
  <si>
    <t>Chỉ tiêu</t>
  </si>
  <si>
    <t>Giá thuê</t>
  </si>
  <si>
    <t>Số ngày hoạt động</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</si>
  <si>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</si>
  <si>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</si>
  <si>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</si>
  <si>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</si>
  <si>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</si>
  <si>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</si>
  <si>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</si>
  <si>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</si>
  <si>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</si>
  <si>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</si>
  <si>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</si>
  <si>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</si>
  <si>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ee959fab-665d-44cc-af65-a31871e5fb0e</t>
  </si>
  <si>
    <t>CB_Block_0</t>
  </si>
  <si>
    <t>㜸〱敤㕣㕢㙣ㅣ㔷ㄹ摥㌳摥㕤敦慣敤搸㡤搳㑢摡搲扡昴㑡ㅤ摣㌸㙤㘸ぢ㠴攰㑢㜳㈹㑥散挶㑥ち〲戴ㄹ敦㥥㠹愷搹㤹㜱㘷㘶㥤戸㔴㙡〵攵㈶㈸㤵捡㐵ㄴち㔴ㄵ㐲攲㠵换ぢㄴ㈸て㐸㐸㈰㔴㈴ㅥ攰〱㠹㠷㠲㄰㍣㠰㔰〴㉦㍣㈰挱昷㥤㤹搹㥤搹昵㡥摤㙤ぢ㉥昲㐹昷昷㤹㜳㥢㜳捥㝦㍤晦㝦愶㌹㤱换攵晥㡤挴扦㑣㜹㘶慥㕤㕣昷〳㘹㑦捣戸昵扡慣〶㤶敢昸ㄳ㔳㥥㘷慣捦㔹㝥搰㠷〶挵㡡㠵㝡扦㔰昱慤㐷㘴愹戲㈶㍤ㅦ㡤ち戹㕣愹愴㙢愸攷㈰晣㡤挴て㍡㝢つ收〱㤶㘶愶攷㤷ㅦ挲愸㡢㠱敢挹㝤㘳㘷挲扥㠷㈶㈷㈷㈶㈷づ敥扦晢挰挴晥㝤㘳㌳㡤㝡搰昰攴㈱㐷㌶〲捦愸敦ㅢ㕢㘸㉣搷慤敡㝢攴晡㤲㝢㕥㍡㠷攴昲晥㍢㤷㡤扢敥㤹扣敢攰㐱昳摥㝢敦ㄹ挴慢㜳㈷㘷愶ㄷ㍣㘹晡慦搱㤸〵㑥昹慥㔹㔹戵戸㌶㈹㍤换㌹㌷㌱㌳㡤晦ㄲ昳挷搳摤ㄳ㡢㉢㔲〶㝣戵昴愴㔳㤵扥㡥㡥〳昶㤴敦㌷散㔵㙥㥥㙥ㅦ挱㔲慢㠶ㅦㄴ散ㄹ㔹慦敢㜶㍣㙡挹㥥挷摥搵㡤昵㐱㝢㔱㍡扥ㄵ㔸㙢㔶戰㕥戴㤷㌰㔰㙤挸㍥敤换㔳㠶㜳㑥㥥㌴㙣㔹戰㡦㌶慣㕡㍥㑣戹扥㕢攳㈱㤲ㄳ㔳换㥦㤸昲敤㤹ㄵ挳㔳㌳昲戹㌱ㄹ㙤㡦㜸搵㜴摢ㅢ扢㡦换愹慢㌷㜰捣㥢扢户㐳捤ㄹ挳㙢戶ㅣ敦摥㌲㕡㝣㝡〶㜷㜴㙦㥦搸愳㜴㥦户㜴敦愳戶㌲摤㕡っ㐴昴慤㜶ㄴ㡢搱㡢〴晤〴㈵〲㈲㔰㉦ㄳっ㄰っ〲㠸晣㍦挰㈵挹㡥慣搲㉡㠶㔶㔹搶㉡㔵慤㔲搳㉡㔲慢㤸㕡攵㥣㔶㔹搱㉡㤶㔶㜹㐸慢㥣㐷㥢㌸㤵晡晢戵㈸扤昰㥤〷摥敤戸㝢愷㍦㜶换搷晦㔱㝡攱敦㍦ㅥ摣㠵㐶て㐴㤳㥡昵㡣ぢ㈰戵ㄶㄵ㠳㈳昸㙦㜳慥〰㔳㤸〷捤扢捤挹挹摡挱晤挶㥤㐶㠱换捡㐰㝥㡡㔰㐶搰㜶搰㝣搰㜲㙡敥〵㠵扢㙢愷つ㕦戶㌶㙥㍣慡㥢㜶ㅢ㑥捤扦㘶攳捡挵挰〸攴搵敤㜵慤㐱㍡扡㉤㠲慤愴慦摥㜷㕤㝢户㌳㐶扤㈱愷㉥㕡㘱昵㥢摡慡敤〵捦㕤敥㕥㝢挴㤳て㌷㙢㍢㘶㌴〵愱戶愶挶敥㔸㘵㔸ㄵ捥㙢㙣㘶挵昵愵愳愶㌷㙥㉦㔸搵昳搲㕢㤴ㄴ㠹戲愶㤶㝡㌹慢㈲慥ㅦ㥦㜷戰㔰㜰㙢敤捤挹㔲昳扥㡢〱㤸㔹搶㌰摦㔵改〵敢㑢挶㜲㕤㕥㤱㙡ㄲ扥ㄳㄵ㝢㔳挵㐷摣㙡挳㥦㜱㥤挰㜳敢改㥡愹摡㥡〱㐹㔳㍢攱搶㘴㍥㥦㔳㐲〱〲户慦㑦㠸摣敤摤㜹㐱㈱㈲㠱㘲㌲昲㔵㘹戲㥢㌸㠵搵㘱ㄵ㜵㐹㥡搴㙥摡㘴㌰捥㔷挹㤸っづ㑣慣㠹晡㠳㉦扤㙤㤳㘱㥢㤸㝢㝤ㅢ㙢摡㘸戴晡晢搶愴ㄳㅣ㌳㥣㕡㕤㝡㤹摡㑦㜰㐶晡㌰㐰攱ㄲ〴㐲搷摤愳慡ㄳㄷ挵㝡攱㠲㔵ぢ㔶㡡㉢搲㍡户ㄲ愰っㅡ戲㔴攲搶㜶㈴晤㌲ㄴ改扢〹㐶〱捡攵㕣㜱てㅢㄵ换㐸戹〲愵㔳〶㉦愷〴㌹晢愵㜸㜹搰㍣㘲搵〳ㄹち攵㘱ㄳㄸ〹戵㥡㐲摦㄰㐹搴㌳慡愱挲搸㘳捥㠰㑡つ换〹搶㕢㝣摢挱㈵㈱ㄱ敤挸㠲㙤㈷ぢ㈸ち搲昲㈰㠳搷㐰㌴㙤搲㈰扢㜱㠲㠸挸〶ㄹ㥡ㅤ㈳愷㠹㡣敤㌳㘴〴摡㈷㠹㤰慤昷㜷㤷ㄱ㈴昶㑥㈲㘵愷慥晣戸㈳捤㌶戲攵㐳㘹㜶㌹㌶㑥扦㠲攰㑡㠲慢〸昶〲㠸㍦㐱挲㔱捡㈱㥦㑥晡㌵㜸搶慦㈵㜸ㄳ〰攴㤳㑥㤹ㄳ㠹㉡摡㔰㕢戱㈳搹㙥〸㜶戲㌲㡡㐳㔱㐴换戸㘹㘷づ搹ち搱㤱搵戹㍤㜴㙤㕥改搸㕢扡搳㘶㜲㌹愴挸㡣愶挹戵㙥搲㌴戹ㄱ㙣摡愳摥扡ㅥ㕤昵㌱㠲ㅢ〰捡晡㥢〹愱㕣㘸昰㙥捤愲愷㐹昹㠶㌰㡢㐲㘳愸㐷〵ㅦㄱ㌲㡦〰ㄹ㐲慥攳昸戲㘳㐳搳ㅣㅣ㌷摦昰㌶昴扥敥晣ㅤ㈱扤㑤㙦敥攸ㅤ晡㡢㕥愱ㄵ㝤㈳搸㑢晣慥慢㡥戹ㄹ搵晡㉤〴户〲戴改ㄸ㥥扥㕦愹愷㐰㤹挵㜶〲㜳扢改㜵㔱㔶敥搲晡慡㔴ㅡ㘸搰㕣㌲扣㜳㌲㠰〷攳昸㉣㙣㘱搷昳㘴ㅤ㠷摡㥡㉡攰昹攵捡㜴愱㝦挴㜳㙤㤶敦搸挸晥ㅢ㐲㌱攴昳㕡㕦慥捤㐶捥戰㌵ㄳ㍥愷〴攵㔰〷摦搹㕤㐸㈴㍡愵挹㡢晤戲捦㤷㍢㤲愴〷㐹昲ㄶ㙣慢㝥㍢〰愴㠴昸㑤㔷㠹戲㡦捤摥慡㥡愵㉤㔶㝡昸㌲㑥㈷㙤㍥挴づ㌹㌲㄰㍡㙣愷攱㍦昰㠷散㐵换㙥ち㡢〱㝢㐱㝡㔵昸ㄶ慣扡㉣㠷㙥㔹㡡㥡ㅤ㔹昱〶㤱ㄵ㝤㝤ㅤ攷改っ晦㥡愲㤳㌶㈹㤱挹敤㤹㤵ㄹ㘷昱ㄶ㔱搱つ㐹愱㤲攱ㅡ㙡㑡㈰㔲ㅥ摢敥㠸㤸ㅥ㐴捣ㅤ搸㌸㝤㍦挱㈴挱〱㠰挲㉦㈱㘹戶扡昱っ㠷昵慦搱愵㕤愹攴㑡㐴㠳㜲ㄱ扥搴㔵㔸ㅤ攴㙢摥㐶㜰㌷㐰㥢昹㐳〷㘴〶㈱㉡㤴㈷〸㔱㠵㌱捣㌳㤶扣㐰ㅡ搸㘵㈲戰㌴搳昰〳搷㘶㘴㘹挸㥣㜵㑦扡挱慣攵慦㈲ㄲ㌵㙡㐶㤹〷㔷愴〳敡昲㘰晢戴㤵戹慢慢戲愶㥢㡢㙥〳愲敤昸散㜶㌸㤸㘳㍢㘰㑢慡戳戹㈶㤰㝡㍢ㅦ㘳〸㠱㥤㔶晥㔶㝡㘳户攴晤收愱㙦戸戵愳㑢㔶㔰㤷〳㘶挸㜴捣㤷㑣散㈲㈲〷戵㝥㜳㘹挵㤳㜲㜶挸㍣敡㔹戵扡攵㐸㈲〳㌶㈶㠳㜵㜳昲ㅣ愲〴ぢ㉥㘳㠰慥㌳㘴㉥㜹㠶攳慦ㅡっ㈸慥敦㑥㍤愹戰㐸挱㥣戶ㅣㅦ慦㔱㔸㘴㝥搸㕣㕣㜱㉦㈰㘲摢戰㥤愳挶慡扦㉤戰㐲愲て㤳㐲㡤搰㠴愶㠹㤲㔶敡ㄵ㍦㍣㤰攷㜲攴扤㍣㠱挲㔵慥㐰㥦㜹㠶昶愶㕤ㅦ挵㘸㘸愷㜳㑥㠳㠸ㅥ㌵ぢ晢㌲愵㌰㌹㔵扦㤷㝤摥づ㜰晦搱搳挷㕢㤱戹㔷ㄵ戳㉥搰换㥦㈱攳ㄵ㔹㌴〳㈱昴搱敤ち㐹㠵㘵愴ㅣ㜰㈰㌰捥愷㜶昲㉢㥢慡つ愹㙦㔷㉢㝢〴㤱愴㐱㜳捥㔸㤶㜵挴愳㙤㈳搸ㄵ㍥搰㡣戵㡤扡ㅦ搵捤戸戶㙤㤰戴㐸㤶㡢㔵㠳ㄴ㍣搵〸摣ㄳ㤶愳㥢〰㡡晥愲㈲攳㈲㡡㡣㡢慡㘸搰㍣挵搰愰捡㜳㉣昷㥣攱㔹挱㡡㙤㔵㑢㝣㘰昸㙥㕢搰㈴㤸㥣㤲㌷㑥戱捣ㄸ㙢戳收㑦挳㘴昳㈷㠰敥〹挸㔱㙥ㅤ搱て捡搵㐴ㄱ晦㐴㡦㡥㈵〸ㄸ攵㈹搵摦㠹搱ち敡㜶〴㐴㡥㑡㤷攲㍢ㄸ㤷ㅥ㐳㐹㈸㠴㠸昵っㄲ㠱㔷㌰㈱攴改攲㉥㥡愷ㅤ㉢〰昶㠸戱㈳㔶㌰敢〳攵〰挸慡攳敤搵ち慢㠹㑥攳㑤慤㜰㝤㘷㔵㑡㑤㕣搷㔹㥦搴ㅢ㌷㙤㔰ㅤ㙡㤴㠴㈲搹慣㤱搲㉣ㅢ捣㜱㍢愹ㅡ愱ㄴ㜷慣㙤㐴㤶摢戴戵敦㤴㈲慦㐲㌱㈹㥡挹改敦㔲㠴㠲㐰㙦愴愳攸戳捦㈶㡦㐴挴㠶㌶㐰㤹㝡㉡㉣ㅢ㡡㐲㠲挷㜱敤愴㈶换搱ㄳ昸㝢㔷㤴㥤㙦〴愹ㅡ攳攲㘸㔴㌳㔵慦捦㍢戰ㄲ慡㠶㔷摢㈶㉣㡤戵㠵ㅡ㐶㜱㘷慦摡㍦摣摥〴㈳㐶㙣挸戰㐸㠶ㅦㄸ㙣〸收㑡㐴㔴㘹㥤つ㜱慢㥢挵㈵㍥㥤㤰㠶愳㌰戰ㄸ搴㘶攵㥡㌲挳㕡㤶晣愸敡搰㍣㉤㉡㌹慡㥢㔳换㍥㔴㝡㐰㌹ㅥ攵ㄴ㠳敢收㈹扡愵㜰㠹〱㘲㌷捡㉤㔴〳㠴㜶㥢〳昰㘴戰㝤戰㠳ㅤ〹㐳㈷戴捥㈸㐱㡢ㄹ㠴㥢㕥〴㜹愷㐷㡣㐲㤰㥡㉡晤敤戰昸搲㌳㑣摦㍣㥣㡢㌳ㄱㄳ㌱摣㤵㘱㍤〰戹挹挸㈴戹㘸㌴づ㤸㠷㤲㑤〹慤挱戸㡣㈶挶㄰㑤㍥㉦挰㉤ㅥ挶戲㠶挹㌶㜵摣㜳ぢ㉣㘸搳晡晡㉥昳戸㔳慤㌷㙡㔲愹攲㔸㔶㉢㡤扣㉤昰愵慥〰㠶摣㤴戱㉦搱愶ㅣ挷㔱㡡㑢㈶㤲㝡户扢昵挳攸慥㠴ㅣ挶〸㔵ㅦ〳㤰ㄹ㙥㌹ㄵ㄰敢戸愷㐰晢㜰㜷敢〲㠳扡㍣〷㤱搶㔱㐴㔹㌶㠷晢㜸捤㈸戲攲戶㐴戳㌹㜷捥愵捤㥥㈸㍡㘶㠵㐵摢〲㐷㔸㘷㈸昰㡡㐵ㄸ㈳㍤㜲〷〷挹㕤㡡愲扢㤷ㅥ㔳㡦戹㑢㐰㠵挲㠰㘰㡣㤷愷愰ㅣ㜶ㄵ㡣㐴㠳㕢㙢㔹摤㠲搱㕦㕡摥晡ㄴ㠰㘰ㄸ㤸〶㉤㕡㠶〶捥っ昲㥢ㅢ㌸搷愳㔵㐶㠴㌴ㄹ㑣㘵㡣㜲ㄴづ㝢㈰つ摣挴㠳昴㤲ぢ㈵ㄴ散㔱ㄷ挳攲扢㠹攳㌶㡥㐰慥㜷㐵㕢攱㠲ㄱ攰晡㡢戳户慤㜸慡㔶愳戹ぢ晦摣戶挰㉡慥㙥㠴收攸㥥戶㑢㔹㙡㑤戴敦㙥㙣慢㠸㉥ぢㅥ㤸㥤㌸㘶〴搵㤵挵㘰㍤扣戸搵㉢㐹ㄴ㕥㠴㍦㘲挳户搳㘶捥㍢扣㠸扡挶扤㉦㥦㜷摣ぢ㡥㥡㔷挱攷慤㍦㔰〸慥㔰昶㜳㤲攵摣扦昱㑦㈵㉤㔷昸ㄱ㐶摣捡戴㌹㐰换㐱挲㜱㔴ち愵挱ㄸ昲ㄹ㜴〲摢扤㜹㙢㠰㜴戲愷㡤㑥㤴㈰搸㈱ㄴ攷摣㙢㐶㈸攲㠷㐰㉢㠹㈵㍣㤲㘳捦扦〱搶ㄷ㍦㐰〹ㄱ㡥攷㐸㡣ㄴ㙥㐰㉥〳㜵㑡㤰㐷㔷㍣㜸㈱攴晦〷㑢㌱㌷㙦挸㑥晦〵㘶ㄶ㉦戴愳攸㍡愲攸晢ㅤ㈸ㄲ扣〶愲昸昷㝥㘴攲㔴㘰㜸昶ㄵ〵挲戹愶㥤〳攸敢㝥攱昷㝦㜸〰㥤㡢㠸㐳搹㘸〸戵摤㡣攷愶㠹搰搷㘱㈲㌰㜸慦㑣㠴ㄳ挸〸㐶昱㐳ㄳ㈱昲㠱捣愳㘰㜳ㄳ㠱戱扤っ㐳㌰ㄱ㙡㑤戸㌵㜸〲扢挲愶㝦散ㄸ㉥摥㑡ㅦ昱㝣㈸㉤㝦〶ㅥ愹㉢㍢㡢ㄷっ捦戰昷慡昲愳㥥㠴㌲昳㤶㜰㤳㕢㜵㘱㡦慢㌷慣㔱㥤㌶昰㔵挴㕥昶ㅤ㝦捡搶敥慦〳㔳㘱ち摤昷愲㈴㡡慦挲㔳㈲㜸㙥挸㝤㘸捦户㡥晥晥㤱㈷づ昳戶㕡㐴慢㠵摢㤱敦㈵㘴㑦㝢〲㐱摤挴㐵㤱换昹㘱捥〹㝣愲㘴慤搶攵戴攱㈹㉢挸搷敤㌸ㅢㄲ㕥㠲㌰㐳攲摢づ㈶㈶敥㍤㠴㈶收㐴㥢扢㔳㝤搸愴㕣㠴ㄳ㠹㠹㉢㥦㕥ㅣ㌶ㄴ㕤ㄵ㔹㡦搶㘶攱㍢㔰㐵慦㜰㈲㘹㉢㤱愷㑥㈶㈱扥摤慥敢づ㔲搷㠵〷ㄹ㠶晤㘳㈹㠵昸〳㈹㈴㜹㤰攱㠵〰㈵愵㑥㈱㔳戸〳㈰㈳戲搶ㅥ攲愵㍦㘰㐷〸挸收愵扦ㅥ㍦㘲挱㉥〲㡢戱㉦扥搷ㄳ㉤㙤搱㔸㌵㌱㔴慢㙣㥡㐵㘴搴攱㠵〵㤳㜱㘹捡搲㌹㠰搲㉤扢愳昸㤲㈱㍢っ扣㠵㡣㕤戰改㙢㉢摢昷㌹つ摣晣㠰㥥㈹㉡㠵攱散㘶㌱づ愴㉡㐶ㄷ㌶㉤㠷㐵㠴挳㘱戶搹㘹㈰慡㠲捥㜲昶攲㔴㡡攰ㅦ扦ㄴ㘲晤㜸㙢攸换摢㙢愸攳㥣㝥㉣㤰㍦搸㕦搷㘵㌰㌶摥㑡㡥㠱㠴摤㔲慢㔲㜸㍤晣㌴扡㜰搱㌹愱户戲敡㔹ㅣ挴㥦㤸戳晡戴づ晤捦攸戵攲慣㌳散捤㌰㜶㑡晦扦ㄷ〵㥢敡㝦挱搸㥢㐲攴晢愲っㅦち㡣㥦㙣ㅡ戲攱㡥挰戳㡤攰㡤㍡ㄸ敢㉡换㤰㜷㤸㕢挴挷慢㘱戵㤲攰昰㝢攵摢慦㐶㌴晢搲戶ㅤ攸㉡〰ㄹㅢ㉡㝣〳㈲愸㙢晦戴摣㡡㑦户挵昷愳攳㥥ㄳ㔶搵㜳㝤搷っ挶ㄶㄱ昴ㅤ攳户㘷㈶㙣㥥㈹昱昵㜶愱㜶㈳㜶㘲昰㠳攸㜳㜲ㅥ〲晢愴っ㕥慢㔸㈴㈳ぢ㕢㡢㘴昰㍢愴㤱㐴㜸㠹摡挱扦捣㝣愰㘱搴昱改敡㍣㝣㥤〱㡢戶㠵戲ぢ㍤捥敤㌷㌴戸㜵戸愳昵ㅥ昸㠳㘴㝤〲挱㌱戵㠴昷㝦㤰晢摡扥〷改戶搱摡㝣戶散捤攷㔶㉥㍣て㥣㙥敤㉤㘹㤲攱㍢昹㐵㜲㔹慦㄰攲搲晥㘱晣摤扡㠳㤶愳㡤㠲捥愳て扡改〸ㅢ慦挳㝤戶㠵攸昷㔹㜴ㄵ㔳〴昸改㐶㤴攱㠳愰㤷㡦慣㈸扥㡡㘵㤱〱㤰捦ㄵ慢〰摤愹晡搹㡤愸㝡㈴ㄶ挸㠲㘷っ㤲㘳㔹㝣ㄹつ戹㕤攱戲挱ㄲ㕣戶㔰㘷〹攴昵戸〷昲㌹挱戳㠴㥡挸ㄷ搱愱㌹ㄱぢ愵摤㈷昲㠵㡤㈶㈲㘸〵愸㠵㈶挷ㅦ㠹戵㠸㕥㐷戵㙥ㄳ㌸〴㉥挰㌰挵㈲㘵㑤㌱っ㉤晣㠰㤸㐱晡㔵昴昷攵挳扦㝣㠹改慦㠷㠵ㄲ㠴愸㑡㑦㥥㠲㔰㑤晥愹攴攴㍤㤴㜶㥦晣㤳ㅢ㑤㝥㠴㌲㤲㌳搱〳㠰愱㍥㔱挱ㅦ戵㤸〶㌲摣㐷晥挴㔹〲晣㔲戳ㄸ㌱㔰愲晡㕥㐰〶㝤戹攱慡搵㐵㘴攲扥〵慥㍦攳攳ㅥ㘵ㅦ昱㈲㈴㝤㌹挵搰ㄹ㕢っ戵㘲挹㡥扣戰摢㐲㌶㘰㐹晣㕡戶慢㐸㉦昶ㄸ攱ㄷㅦ㡦ㄱ㜳散㔸晣攵㤴ㄶ挵㥣㐰ㄸ愱㐵㑡晡攱㐶㡡㡦挵㡤扦晢扤㤶换ㄴㄵ㐸愰㥥戰㌱改㑣㌵晥㘸摣昸〰扥捡㔲㙤㜲扣㐱挰昴㜲摣㤸昴愸ㅡ㍦ㄱ㌷晥换㠱扤捤挶㌱ㅤ㠶㈳ㄷ㐸㈴ㄹ戶慥戲晥ㄳ㕦㘸て愳㜹挱愴晥ㅣ㌰挳㘲㑡㑥ㄵ㍡慥㉢つ㍡㠸换㈰ㅥ扥㤱㥥挳摤㈶㕣〱㠱㤰つ晦㔷〹挷㜱攷㘹搶〸っ㝣〲扤㠶㘰戳愷慢㈷㜶㉥㥡昳ㅥち晡捤攳㍥捥㔴戵㙤㐵㈲㌰〷昲攱晥㙥攲㤴捦㌰ㅤ㕢晢ㄱ〷挹㌴摥㈱改㑤㜹愸挰㑡㕥㝣㌸挶㙣敥昱ㄶ捤攸㡦〱㌹㤰㡥㠰捣攸㡦〳㠶㠱ㄸ摥㔶捥㡤㤰晦ㄵ㜳㝦㤸ㄵㅦ㈱㜸〲愰㉣挸散愴㠳攲㐷〱㠶攳晦㔱挵搸㥡昲㤷㘸攲㤱昸㘵㐹㌲搲㍦捥づ㥦〰攸㠳晢㔶㐴㐴㔸搶㍦㠹㤲攴㑢㈹㌸搴㑢㍦挵㡡㑦ㄳ㍣〹㔰㉥㜰戲㕢摥㌵慥愹㐷捤昵ㄹ㜴ㄵ㡦ㄳ攰愷㍦ㄵ㘵昸㔰攰㍥扣愳扢慤捣愳㜰晣㘱㍦㐲㥤愹㉦昸敦挳ㄷ昹敢㕣㜴ㅦ晥㠷㈴〵㘵搸攷戵户昷㌶ㄶ㤹㠰㌶戹晡慤㘲戳㕦挵㌸㕣㔷㉢㠲挲ㄱ愹㔴㑡㕡㔱㄰摦㕣戰㜰昱〶扥攵㤰慡㄰㠲㌴愰㉡㥣愸攲㌰ち昴捦戲㈹㜱㑣㍣改㥦攳ㄳ㔱慢㌶昱昳㔱㠶て㠲㜸㔵摤ㅦ㡡扡挷㉦㈴慥㔵㠵搵昶㐲攲㕦㔵慣㈴㕦昸っ〷㔳挸㐲㈶慤㤵㠸㌴㐵㐳㕦㐶㘶愸㙦㤸㜳㝢㄰㍦敤愲愸㥥慤㥤㍤晢捦攱晣搸搵昹昷扥㝢昰㤹㤷㝦昱㠷愷㝦晤㠱㐳㝦晥搷戳捦晥晡㡦㑦扦昴慦ㄷ㤷て晤散昹攷㝦㝡晦搷㕥晡挳㙥昳㌹敤㝢晦㥣㝢敥搱挹昳㡦㍥㙣㥥扥晤攸愳敦㝢攸㠱挹㠵换挶晢晡晡晢㙦ㅤ晤昹㔵户㡤㍣晥昰ぢ攲㈷扦扤搲ㄱ㙡戹㜸㐱㝡ㅡ㕣戶㥡挶㔷㤰挱㌴㌸攳搷㜵ㅡ㕣慥摡愸攵㘸愳愶㔱㔰㠲㑦㠳ㄳ㔰ㄵ㐶扡㘲攰㍦〰㍡戳ㅥ</t>
  </si>
  <si>
    <t>Decisioneering:7.0.0.0</t>
  </si>
  <si>
    <t>CB_Block_7.0.0.0:1</t>
  </si>
  <si>
    <t>㜸〱敤㕣㕢㙣ㅣ㔷ㄹ摥㌳摥㕤敦慣敤搸㡤搳㑢㑡㘹㑤㑢㈹搴挱㡤搳㠶㔲㈰〴㕦㥡㑢敢挴㙥散愴㐵㠰㌶攳摤㌳昱㌴㍢㌳敥捣慣ㄳ㤷㑡慤愰㐰ㄱㄴ愴〲ㄵ愵攵愲ち㈱昱挲攵㠵晢ぢㄲㄲ〸戵ㄲて攵〱㠹㠷㠲㄰㍣㠰㈰ㄲ㐲㐲㠰〴摦㜷㘶㘶㜷㘶搷㍢㜶户㉤戸挸㈷摤摦㘷捥㙤捥㌹晦昵晣晦㤹收㐴㉥㤷晢㌷ㄲ晦㌲攵㤹戹㘶㜱摤て愴㍤㌱攳搶敢戲ㅡ㔸慥攳㑦㑣㜹㥥戱㍥㘷昹㐱ㅦㅡㄴ㉢ㄶ敡晤㐲挵户ㅥ㤴愵捡㥡昴㝣㌴㉡攴㜲愵㤲慥愱㥥㠳昰㌷ㄲ㍦攸散㌵㤸〷㔸㥡㤹㥥㕦扥ㅦ愳㉥〶慥㈷昷㡤㥤〹晢ㅥ㥡㥣㥣㤸㥣㌸戸晦昶〳ㄳ晢昷㡤捤㌴敡㐱挳㤳㠷ㅣ搹〸㍣愳扥㙦㙣愱戱㕣户慡㜷换昵㈵昷扣㜴づ挹攵晤户㉥ㅢ户扤㝤昲戶㠳〷捤㍢敥㜸晢㈰㕥㥤㍢㌹㌳扤攰㐹搳㝦㠵挶㉣㜰捡户捤捡慡挵戵㐹改㔹捥戹㠹㤹㘹晣㤷㤸㍦㥥㙥㥦㔸㕣㤱㌲攰慢愵㈷㥤慡昴㜵㜴ㅣ戰愷㝣扦㘱慦㜲昳㜴晢〸㤶㕡㌵晣愰㘰捦挸㝡㕤户攳㔱㑢昶㍣昶慥㙥慣て摡㡢搲昱慤挰㕡戳㠲昵愲扤㠴㠱㙡㐳昶㘹㕦㥥㌲㥣㜳昲愴㘱换㠲㝤戴㘱搵昲㘱捡昵摤ㄴて㤱㥣㤸㕡晥挴㤴㙦捦慣ㄸ㥥㥡㤱捦㡤挹㘸㝢挴慢愶摢摥搰㝤㕣㑥㕤扤㠱㘳摥搸扤ㅤ㙡捥ㄸ㕥戳攵㜸昷㤶搱攲搳㌳戸愵㝢晢挴ㅥ愵晢扣愵㝢ㅦ戵㤵改搶㘲㈰愲㙦戵愳㔸㡣㕥㈴攸㈷㈸ㄱ㄰㠱㝡㤹㘰㠰㘰㄰㐰攴晦ち㉥㐹㜶㘴㤵㔶㌱戴捡戲㔶愹㙡㤵㥡㔶㤱㕡挵搴㉡攷戴捡㡡㔶戱戴捡晤㕡攵㍣摡挴愹搴摦慦㐵改昹㘷㜶㡤扡㝦戹晥敥㈷晦昹昰搳挱摦ㅥ晢挷攰㉥㌴扡㈷㥡搴慣㘷㕣〰愹戵愸ㄸㅣ挱㝦㥢㜳〵㤸挲㍣㘸摥㙥㑥㑥搶づ敥㌷㙥㌵ち㕣㔶〶昲㔳㠴㌲㠲戶㠳收扤㤶㔳㜳㉦㈸摣㕤㌳㙤昸戲戵㜱攳㔱摤戴摢㜰㙡晥敢㌶慥㕣っ㡣㐰㕥摤㕥搷ㅡ愴愳摢㈲搸㑡晡敡㝤搷戶㜷㍢㘳搴ㅢ㜲敡愲ㄵ㔶扦扥慤摡㕥昰摣攵敥戵㐷㍣昹㐰戳戶㘳㐶㔳㄰㙡㙢㙡散㡥㔵㠶㔵攱扣挶㘶㔶㕣㕦㍡㙡㝡攳昶㠲㔵㍤㉦扤㐵㐹㤱㈸㙢㙡愹㤷戳㉡攲晡昱㜹〷ぢ〵户搶慥㑦㤶㥡㜷㕥っ挰捣戲㠶昹慥㑡㉦㔸㕦㌲㤶敢昲㡡㔴㤳昰㥤愸搸㥢㉡㍥攲㔶ㅢ晥㡣敢〴㥥㕢㑦搷㑣搵搶っ㐸㥡摡〹户㈶昳昹㥣ㄲち㄰戸㝤㝤㐲攴㙥敥捥ぢちㄱ〹ㄴ㤳㤱慦㑡㤳摤挴㈹慣づ慢愸㑢搲愴昶挶㑤〶攳㝣㤵㡣挹攰挰挴㥡愸㍦昸搲㌷㙦㌲㙣ㄳ㜳慦㙥㘳㑤ㅢ㡤㔶㝦攷㥡㜴㠲㘳㠶㔳慢㑢㉦㔳晢〹捥㐸ㅦ〶㈸㕣㠲㐰攸扡㝢㔴㜵攲愲㔸㉦㕣戰㙡挱㑡㜱㐵㕡攷㔶〲㤴㐱㐳㤶㑡摣摡㡥愴㕦㠶㈲㝤㌷挱㈸㐰戹㥣㉢敥㘱愳㘲ㄹ㈹㔷愰㜴捡攰攵㤴㈰㘷扦ㄴ㉦て㥡㐷慣㝡㈰㐳愱㍣㙣〲㈳愱㔶㔳攸ㅢ㈲㠹㝡㐶㌵㔴ㄸ㝢捣ㄹ㔰愹㘱㌹挱㝡㡢㙦㍢戸㈴㈴愲ㅤ㔹戰敤㘴〱㐵㐱㕡ㅥ㘴昰ㅡ㠸愶㑤ㅡ㘴㌷㑥㄰ㄱ搹㈰㐳戳㘳攴㌴㤱戱㝤㠶㡣㐰晢㈴ㄱ戲昵晥敥㌲㠲挴摥㐹愴散搴㤵ㅦ㜷愴搹㐶戶㝣㈸捤㉥挷挶改㔷㄰㕣㐹㜰ㄵ挱㕥〰昱㝢㐸㌸㑡㌹攴搳㐹㝦ㅤ㥥昵㙢〸㕥て〰昹愴㔳收㐴愲㡡㌶搴㔶散㐸戶ㅢ㠲㥤慣㡣攲㔰ㄴ搱㌲㙥摡㤹㐳戶㐲㜴㘴㜵㙥て㕤㥢㔷㍡昶㑤摤㘹㌳戹ㅣ㔲㘴㐶搳攴㕡㌷㘹㥡摣〸㌶敤㔱㙦㕤㠷慥晡ㄸ挱ㅢ〰捡晡昵㠴㔰㉥㌴㜸户㘶搱搳愴㝣㑤㤸㐵愱㌱搴愳㠲㡦〸㤹㐷㠰っ㈱搷㜱㝣搹戱愱㘹づ㡥㥢慦㜹ㅢ㝡㕦㜷晥㡥㤰摥愶㌷㜷昴づ晤㐵㉦搱㡡扥〱散㈵㝥摤㔵挷摣㠸㙡晤㑤〴㌷〱戴改ㄸ㥥扥㕦慡愷㐰㤹挵㜶〲㜳扢改㜵㔱㔶敥搲晡慡㔴ㅡ㘸搰㕣㌲扣㜳㌲㠰〷攳昸㉣㙣㘱搷昳㘴ㅤ㠷摡㥡㉡攰昹攵捡㜴愱㝦挴㜳㙤㤶敦搸挸晥㙢㐲㌱攴昳㕡㕦慥捤㐶捥戰㌵ㄳ㍥愷〴攵㔰〷摦摡㕤㐸㈴㍡愵挹㡢晤戲捦㤷㍢㤲愴〷㐹昲ㄶ㙣慢㝥㌳〰愴㠴昸㘵㔷㠹戲㡦捤摥慡㥡愵㉤㔶㝡昸㌲㑥㈷㙤㍥挴づ㌹㌲㄰㍡㙣愷攱㍦昰㠷散㐵换㙥ち㡢〱㝢㐱㝡㔵昸ㄶ慣扡㉣㠷㙥㔹㡡㥡ㅤ㔹昱ㅡ㤱ㄵ㝤㝤ㅤ攷改っ晦㥡愲㤳㌶㈹㤱挹敤㤹㤵ㄹ㘷昱ㄶ㔱搱つ㐹愱㤲攱ㅡ㙡㑡㈰㔲ㅥ摢敥㠸㤸ㅥ㐴捣㉤搸㌸㝤㍦挱㈴挱〱㠰挲昳㤰㌴㕢摤㜸㠶挳晡搷攸搲慥㔴㜲㈵愲㐱戹〸㥦敢㉡慣づ昲㌵㙦㈳戸ㅤ愰捤晣愱〳㌲㠳㄰ㄵ捡ㄳ㠴愸挲ㄸ收ㄹ㑢㕥㈰つ散㌲ㄱ㔸㥡㘹昸㠱㙢㌳戲㌴㘴捥扡㈷摤㘰搶昲㔷ㄱ㠹ㅡ㌵愳捣扤㉢搲〱㜵㜹戰㝤摡捡摣搵㔵㔹搳捤㐵户〱搱㜶㝣㜶㍢ㅣ捣戱ㅤ戰㈵搵搹㕣ㄳ㐸扤㥤㡦㌱㠴挰㑥㉢㝦㉢扤戱㕢昲㝥昳搰㌷摣摡搱㈵㉢愸换〱㌳㘴㍡收㑢㈶㜶ㄱ㤱㠳㕡扦戹戴攲㐹㌹㍢㘴ㅥ昵慣㕡摤㜲㈴㤱〱ㅢ㤳挱扡㌹㜹づ㔱㠲〵㤷㌱㐰搷ㄹ㌲㤷㍣挳昱㔷つ〶ㄴ搷㜷愷㥥㔴㔸愴㘰㑥㕢㡥㡦搷㈸㉣㌲㍦㙣㉥慥戸ㄷ㄰戱㙤搸捥㔱㘳搵摦ㄶ㔸㈱搱㠷㐹愱㐶㘸㐲搳㐴㐹㉢昵㡡ㅦㅥ挸㜳㌹昲㕥㥥㐰攱㉡㔷愰捦㍣㐳㝢搳慥㡦㘲㌴戴搳㌹愷㐱㐴㡦㥡㠵㝤㤹㔲㤸㥣慡摦挱㍥敦〰戸敢攸改攳慤挸摣换㡡㔹ㄷ攸攵捦㤰昱㡡㉣㥡㠱㄰晡攸㜶㠵愴挲㌲㔲づ㌸㄰ㄸ攷㔳㍢昹㤵㑤搵㠶搴户慢㤵㍤㠲㐸搲愰㌹㘷㉣换㍡攲搱戶ㄱ散ちㅦ㘸挶摡㐶摤㡦敡㘶㕣摢㌶㐸㕡㈴换挵慡㐱ち㥥㙡〴敥〹换搱㑤〰㐵㝦㔱㤱㜱ㄱ㐵挶㐵㔵㌴㘸㥥㘲㘸㔰攵㌹㤶㝢捥昰慣㘰挵戶慡㈵㍥㌰㝣户㉤㘸ㄲ㑣㑥挹ㅢ愷㔸㘶㡣戵㔹昳愷㘱戲昹ㄳ㐰昷〴攴㈸户㡥攸〷攵㙡愲㠸㝦愲㐷挷ㄲ〴㡣昲㤴敡敦挲㘸〵㜵㍢〲㈲㐷愵㑢昱ㅤ㡣㑢て愳㈴ㄴ㐲挴㝡〶㠹挰㉢㤸㄰昲㜴㜱ㄷ捤搳㡥ㄵ〰㝢挴搸ㄱ㉢㤸昵㠱㜲〰㘴搵昱昶㙡㠵搵㐴愷昱愶㔶戸慥戳㉡愵㈶慥敤慣㑦敡㡤㌷㙥㔰ㅤ㙡㤴㠴㈲搹慣㤱搲㉣ㅢ捣㜱㍢愹ㅡ愱ㄴ㜷慣㙤㐴㤶摢戴戵敦㤴㈲㉦㐳㌱㈹㥡挹改敦㔶㠴㠲㐰㙦愴愳攸戳捦㈶㡦㐴挴㠶㌶㐰㤹㝡㉡㉣ㅢ㡡㐲㠲挷㜱敤愴㈶换搱ㄳ昸㝢㔷㤴㥤㙦〴愹ㅡ攳攲㘸㔴㌳㔵慦捦㍢戰ㄲ慡㠶㔷摢㈶㉣㡤戵㠵ㅡ㐶㜱㘷慦摡㍦摣摥〴㈳㐶㙣挸戰㐸㠶ㅦㄸ㙣〸收㑡㐴㔴㘹㥤つ㜱慢㥢挵㈵㍥㥤㤰㠶愳㌰戰ㄸ搴㘶攵㥡㌲挳㕡㤶晣愸敡搰㍣㉤㉡㌹慡㥢㔳换㍥㔴㝡㐰㌹ㅥ攵ㄴ㠳敢收㈹扡愵㜰㠹〱㘲㌷捡㉤㔴〳㠴㜶㥢〳昰㘴戰㝤戰㠳ㅤ〹㐳㈷戴捥㈸㐱㡢ㄹ㠴㥢㕥〴㜹愷㐷㡣㐲㤰㥡㉡晤昹戰昸挲㔳㑣㕦㍦㥣㡢㌳ㄱㄳ㌱摣㤵㘱㍤〰戹挹挸㈴戹㘸㌴づ㤸㠷㤲㑤〹慤挱戸㡣㈶挶㄰㑤㍥㉦挰㉤ㅥ挶戲㠶挹㌶㜵摣㜳ぢ㉣㘸搳晡晡㉥昳戸㔳慤㌷㙡㔲愹攲㔸㔶㉢㡤扣㉤昰愵慥〰㠶摣㤴戱㉦搱愶ㅣ挷㔱㡡㑢㈶㤲㝡户扢昵挳攸慥㠴ㅣ挶〸㔵ㅦ〳㤰ㄹ㙥㌹ㄵ㄰敢戸愷㐰晢㜰㜷敢〲㠳扡㍣〷㤱搶㔱㐴㔹㌶㠷晢㜸捤㈸戲攲戶㐴戳㌹㜷捥愵捤㥥㈸㍡㘶㠵㐵摢〲㐷㔸㘷㈸昰㡡㐵ㄸ㈳㍤㜲〷〷挹㕤㡡愲扢㤷ㅥ㔶㡦戹㑢㐰㠵挲㠰㘰㡣㤷愷愰ㅣ㜶ㄵ㡣㐴㠳㕢㙢㔹摤㠲搱㕦㕡摥晡ㄴ㠰㘰ㄸ㤸〶㉤㕡㠶〶捥っ昲㥢ㅢ㌸搷愱㔵㐶㠴㌴ㄹ㑣㘵㡣㜲ㄴづ㝢㈰つ摣挴㠳昴㤲ぢ㈵ㄴ散㔱ㄷ挳攲扢㠹攳㌶㡥㐰慥㜷㐵㕢攱㠲ㄱ攰晡㡢戳户慤㜸慡㔶愳戹ぢ晦摣戶挰㉡慥㙥㠴收攸㥥戶㑢㔹㙡㑤戴敦㙥㘸慢㠸㉥ぢㅥ㤸㥤㌸㘶〴搵㤵挵㘰㍤扣戸搵㉢㐹ㄴ㝥〴㝦挴㠶㙦愷捤㥣㜷㜸ㄱ㜵㡤㝢㕦㍥敦戸ㄷㅣ㌵慦㠲捦㕢㝦愰㄰㕣愱散攷㈴换戹㝦攳㥦㑡㕡慥昰㐳㡣戸㤵㘹㜳㠰㤶㠳㠴攳愸ㄴ㑡㠳㌱攴㌳攸〴戶㝢昳搶〰改㘴㑦ㅢ㥤㈸㐱戰㐳㈸捥戹㔷㡣㔰挴て㠰㔶ㄲ㑢㜸㈴挷㥥㝦つ慣㉦扥㡦ㄲ㈲ㅣ捦㤱ㄸ㈹扣〱戹っ搴㈹㐱ㅥ㕤昱攰㠵㤰晦ㅦ㉣挵摣扣㈱㍢晤ㄷ㤸㔹㝣慦ㅤ㐵搷ㄲ㐵摦敤㐰㤱攰㌵㄰挵扦㜷㈱ㄳ愷〲挳戳㉦㈹㄰捥㌵敤ㅣ㐰㕦昵ぢ扦晦挳〳攸㕣㐴ㅣ捡㐶㐳愸敤㐶㍣㌷㑤㠴扥づㄳ㠱挱㝢㘵㈲㥣㐰㐶㌰㡡ㅦ㥡〸㤱て㘴ㅥ〵㥢㥢〸㡣敤㘵ㄸ㠲㠹㔰㙢挲慤挱ㄳ搸ㄵ㌶晤㘳挷㜰昱㔶晡㠸攷㐳㘹昹㌳昰㐸㕤搹㔹扣㘰㜸㠶扤㔷㤵ㅦ昵㈴㤴㤹户㠴㥢摣慡ぢ㝢㕣扤㘱㡤敡戴㠱慦㈲昶戲敦昸㔳戶㜶㝦ㅤ㤸ち㔳攸扥ㄷ㈵㔱㝣ㄹ㥥ㄲ挱㜳㐳敥㠳㝢扥㜱昴㌷て㍥㝡㤸户搵㈲㕡㉤摣㡣㝣㉦㈱㝢摡ㄳ〸敡㈶㉥㡡㕣捥て㜳㑥攰ㄳ㈵㙢戵㉥愷つ㑦㔹㐱扥㙥挷搹㤰昰ㄲ㠴ㄹㄲ摦㜶㌰㌱㜱敦㈱㌴㌱㈷摡摣㥤敡挳㈶攵㈲㥣㐸㑣㕣昹昴攲戰愱攸慡挸㝡戴㌶ぢ摦㠲㉡㝡㠹ㄳ㐹㕢㠹㍣㜵㌲〹昱捤㜶㕤㜷㤰扡㉥㍣挸㌰散ㅦ㑢㈹挴ㅦ㐸㈱挹㠳っ㉦〴㈸㈹㜵ち㤹挲㉤〰ㄹ㤱戵昶㄰㉦晤〱㍢㐲㐰㌶㉦晤昵昸ㄱぢ㜶ㄱ㔸㡣㝤昱扤㥥㘸㘹㡢挶慡㠹愱㕡㘵搳㉣㈲愳づ㉦㉣㤸㡣㑢㔳㤶捥〱㤴㙥搹ㅤ挵㤷っ搹㘱攰㉤㘴散㠲㑤㕦㕢搹扥搳㘹攰收〷昴㑣㔱㈹っ㘷㌷㡢㜱㈰㔵㌱扡戰㘹㌹㉣㈲ㅣづ戳捤㑥〳㔱ㄵ㜴㤶戳ㄷ愷㔲〴晦昸愵㄰敢挷㕢㐳㕦摥㕥㐳ㅤ攷昴㘳㠱晣挱晥扡㌶㠳戱昱㔶㜲っ㈴散㤶㕡㤵挲敢攱愷搱㠵㡢捥〹扤㤵㔵捦攲㈰晥挴㥣搵愷㜵攸㝦㐶慦ㄵ㘷㥤㘱㙦㠶戱㔳晡晦㍥ㄴ㙣慡晦〵㘳㙦ち㤱敦㡤㌲㝣㈸㌰㝥戲㘹挸㠶㍢〲捦㌶㠲㌷敡㘰慣慢㉣㐳摥㘱㙥ㄱㅦ慦㠶搵㑡㠲挳敦㤵㙦扦ㅡ搱散㑢摢㜶愰慢〰㘴㙣愸昰㌵㠸愰慥晤搳㜲㉢㍥摤ㄶ摦㠷㡥㝢㑥㔸㔵捦昵㕤㌳ㄸ㕢㐴搰㜷㡣摦㥥㤹戰㜹愶挴㔷摢㠵摡つ搸㠹挱て愰捦挹㜹〸散㤳㌲㜸愵㘲㤱㡣㉣㙣㉤㤲挱敦㤰㐶ㄲ攱㈵㙡〷晦㌲昳㥥㠶㔱挷愷慢昳昰㜵〶㉣摡ㄶ捡㉥昴㌸户摦搰攰搶攱㡥搶摤昰〷挹晡〴㠲㘳㙡〹敦晢〰昷戵㝤て搲㙤愳戵昹㙣搹㥢捦慤㕣㜸ㄶ㌸摤摡㕢搲㈴挳㜷昲㡢攴戲㕥㈱挴愵晤挳昸扢㜵〷㉤㐷ㅢ〵㥤㐷ㅦ㜴搳ㄱ㌶㕥㠷晢㙣ぢ搱敦戳攸㉡愶〸昰搳㡤㈸挳〷㐱㉦ㅦ㔹㔱㝣〹换㈲〳㈰㥦㉢㔶〱扡㔳昵㌳ㅢ㔱昵㐸㉣㤰〵捦ㄸ㈴挷戲㜸ㅡつ戹㕤攱戲挱ㄲ㕣戶㔰㘷〹攴昵戸〷昲㌹挱戳㠴㥡挸攷搱愱㌹ㄱぢ愵摤㈷昲攴㐶ㄳㄱ戴〲搴㐲㤳攳㡦挴㕡㐴慦愳㕡户〹ㅣ〲ㄷ㘰㤸㘲㤱戲愶ㄸ㠶ㄶ扥㑦捣㈰晤㈲晡晢攲攱攷㥦㘳晡搳㘱愱〴㈱慡搲㤳愷㈰㔴㤳晦㜴㜲昲ㅥ㑡扢㑦晥昱㡤㈶㍦㐲ㄹ挹㤹攸〱挰㔰㥦愸攰㡦㕡㑣〳ㄹ敥㈳㝦攲㉣〱㝥愹㔹㡣ㄸ㈸㔱㝤㉦㈰㠳扥摣㜰搵敡㈲㌲㜱摦〲搷㥦昱㜱㡦戲㡦㜸ㄱ㤲扥㥣㘲攸㡣㉤㠶㕡戱㘴㐷㕥搸㙤㈱ㅢ戰㈴㝥㉤摢㔵愴ㄷ㝢㡣昰㡢㡦挵㠸㌹㜶㉣晥㜲㑡㡢㘲㑥㈰㡣搰㈲㈵晤㜰㈳挵㐷攳挶摦晥㑥换㘵㡡ち㈴㔰㑦搸㤸㜴愶ㅡ㝦㈴㙥㝣〰㕦㘵愹㌶㌹摥㈰㘰㝡㌱㙥㑣㝡㔴㡤ㅦ㡤ㅢ晦昱挰摥㘶攳㤸づ挳㤱ぢ㈴㤲っ㕢㔷㔹晦㠹㉦戴㠷搱扣㘰㔲㝦づ㤸㘱㌱㈵愷ちㅤ搷㤵〶ㅤ挴㘵㄰て摦㐸捦攱㙥ㄳ慥㠰㐰挸㠶晦慢㠴攳戸昳㌴㙢〴〶㍥㠱㕥㐳戰搹搳搵ㄳ㍢ㄷ捤㜹て〵晤收㜱ㅦ㘷慡摡戶㈲ㄱ㤸〳昹㜰㝦㌷㜱捡㘷㤸㡥慤晤㠸㠳㘴ㅡ敦㤰昴愶㍣㔴㘰㈵㉦㍥ㄴ㘳㌶昷㐸㡢㘶昴㠷㠱ㅣ㐸㐷㐰㘶昴㐷〰挳㐰っ㙦㉢攷㐶挸晦㡡戹㍦挴㡡てㄳ㍣ち㔰ㄶ㘴㜶搲㐱昱㈳〰挳昱晦愸㘲㙣㑤昹㑢㌴昱㘰晣戲㈴ㄹ改ㅦ㘳㠷挷〰晡攰扥ㄵㄱㄱ㤶昵㡦愳㈴昹㔲ちづ昵搲㑦戰攲㤳〴㡦〳㤴ぢ㥣散㤶㜷㡤㙢敡㔱㜳㝤ち㕤挵㈳〴昸改㥦㡥㌲㝣㈸㜰ㅦ摥搹摤㔶收㔱㌸晥戰ㅦ愱捥搴ㄷ晣㜷攲㡢晣㜵㉥扡て晦㐳㤲㠲㌲散昳摡㍢㝡ㅢ㡢㑣㐰㥢㕣晤㔶戱搹㉦㘳ㅣ慥慢ㄵ㐱攱㠸㔴㉡㈵慤㈸㠸㙦㉥㔸戸㜸〳摦㜲㐸㔵〸㐱ㅡ㔰ㄵ㑥㔴㜱ㄸ〵晡㘷搸㤴㌸㈶㥥昴捦昲㠹愸㔵㥢昸戹㈸挳〷㐱扣慡敥昷㐷摤攳ㄷㄲ搷慡挲㙡㝢㈱昱慦㉡㔶㤲㉦㝣㡡㠳㈹㘴㈱㤳搶㑡㐴㥡愲愱愷㤱ㄹ敡ㅢ收摣敥挵㑦扢㈸慡㘷㙢㘷捦晥㝤㌸㍦㜶㜵晥扥昷っ㍥昵攲捦㝦晢挴ぢ敦㍦昴㠷㝦㍤昳捣ぢ扦㝢攲戹㝦晤㘸昹搰㑦㥦㝤昶㈷㜷㝤昹戹摦敥㌶扦愲㝤攷敦㜳㕦㜹㘸昲晣㐳て㤸愷㙦㍥晡搰㝢敦扦㘷㜲攱戲昱扥扥晥晥㥢㐶㝦㜶搵㥢㐷ㅥ㜹攰㝢攲挷扦扡搲ㄱ㙡戹㜸㐱㝡ㅡ㕣戶㥡挶ㄷ㤱挱㌴㌸攳㔷㜵ㅡ㕣慥摡愸攵㘸愳愶㔱㔰㠲㑦㠳ㄳ㔰ㄵ㐶扡㘲攰㍦㜲㜹戴㈶</t>
  </si>
  <si>
    <t>Tỷ giá</t>
  </si>
  <si>
    <t>DT DV kỹ thuật/ DT DV khoan</t>
  </si>
  <si>
    <t>CB_Block_7.0.0.0:2</t>
  </si>
  <si>
    <t>Chi Phí cung cấp DV kỹ thuật giếng khoan và DV khác</t>
  </si>
  <si>
    <t>GVHB/CP DV kỹ thuật</t>
  </si>
  <si>
    <t>CB_Block_7.0.0.0:3</t>
  </si>
  <si>
    <t>Năm 2027-2049</t>
  </si>
  <si>
    <t>Năm 2027-2037</t>
  </si>
  <si>
    <t>Năm 2038-2049</t>
  </si>
  <si>
    <t>Lợi nhuận sau thuế</t>
  </si>
  <si>
    <t>Delta NWC</t>
  </si>
  <si>
    <t>Chi tiêu vốn</t>
  </si>
  <si>
    <t>Dòng tiền tự do (FCF)</t>
  </si>
  <si>
    <t>Vốn hóa CP bảo dưỡng</t>
  </si>
  <si>
    <t>Giá thuê ước tính được điều chỉnh giảm 10% so với mức TB thị trường đảm bảo sự</t>
  </si>
  <si>
    <t>ổn định</t>
  </si>
  <si>
    <t>Độ Lệch chuẩn</t>
  </si>
  <si>
    <t>DỰ BÁO FCF</t>
  </si>
  <si>
    <t>Rwacc</t>
  </si>
  <si>
    <t>WACC</t>
  </si>
  <si>
    <t>NPV</t>
  </si>
  <si>
    <t>DT DV kỹ thuật/DT khoan</t>
  </si>
  <si>
    <t>CP Quản lý doanh nghiệp</t>
  </si>
  <si>
    <t>CP Bán hàng</t>
  </si>
  <si>
    <t>GVHB DV Khoan</t>
  </si>
  <si>
    <t>Chi phí bán hàng</t>
  </si>
  <si>
    <t>Chi phí quản lý doanh  nghiệp</t>
  </si>
  <si>
    <t>CP khác</t>
  </si>
  <si>
    <t>Chi phí bán hàng / Tổng DT hoạt động</t>
  </si>
  <si>
    <t>Chi phí quản lý doanh  nghiệp / Tổng DT hoạt động</t>
  </si>
  <si>
    <t>Lãi suất vay dài hạn tài trợ cho Giàn khoan JUs sử dụng Lãi suất LIBORUSD 3 tháng + biên độ lãi suất tại VCB(3,5%)</t>
  </si>
  <si>
    <t>Crystal Ball Report - Full</t>
  </si>
  <si>
    <t>Run preferences:</t>
  </si>
  <si>
    <t>Number of trials run</t>
  </si>
  <si>
    <t>Monte Carlo</t>
  </si>
  <si>
    <t>Random seed</t>
  </si>
  <si>
    <t>Precision control on</t>
  </si>
  <si>
    <t xml:space="preserve">   Confidence level</t>
  </si>
  <si>
    <t>Run statistics:</t>
  </si>
  <si>
    <t>Total running time (sec)</t>
  </si>
  <si>
    <t>Trials/second (average)</t>
  </si>
  <si>
    <t>Random numbers per sec</t>
  </si>
  <si>
    <t>Crystal Ball data:</t>
  </si>
  <si>
    <t>Assumptions</t>
  </si>
  <si>
    <t xml:space="preserve">   Correlations</t>
  </si>
  <si>
    <t xml:space="preserve">   Correlation matrices</t>
  </si>
  <si>
    <t>Decision variables</t>
  </si>
  <si>
    <t>Forecasts</t>
  </si>
  <si>
    <t>Summary:</t>
  </si>
  <si>
    <t>Certainty range is from 0 to ∞</t>
  </si>
  <si>
    <t>Statistics:</t>
  </si>
  <si>
    <t>Forecast values</t>
  </si>
  <si>
    <t>Trials</t>
  </si>
  <si>
    <t>Base Case</t>
  </si>
  <si>
    <t>Mean</t>
  </si>
  <si>
    <t>Median</t>
  </si>
  <si>
    <t>Mode</t>
  </si>
  <si>
    <t>Standard Deviation</t>
  </si>
  <si>
    <t>Variance</t>
  </si>
  <si>
    <t>Skewness</t>
  </si>
  <si>
    <t>Kurtosis</t>
  </si>
  <si>
    <t>Coeff. of Variation</t>
  </si>
  <si>
    <t>Minimum</t>
  </si>
  <si>
    <t>Maximum</t>
  </si>
  <si>
    <t>Range Width</t>
  </si>
  <si>
    <t>Mean Std. Error</t>
  </si>
  <si>
    <t>Percentiles:</t>
  </si>
  <si>
    <t>0%</t>
  </si>
  <si>
    <t>10%</t>
  </si>
  <si>
    <t>20%</t>
  </si>
  <si>
    <t>30%</t>
  </si>
  <si>
    <t>40%</t>
  </si>
  <si>
    <t>50%</t>
  </si>
  <si>
    <t>60%</t>
  </si>
  <si>
    <t>70%</t>
  </si>
  <si>
    <t>80%</t>
  </si>
  <si>
    <t>90%</t>
  </si>
  <si>
    <t>100%</t>
  </si>
  <si>
    <t>End of Forecasts</t>
  </si>
  <si>
    <t>Assumption: C7</t>
  </si>
  <si>
    <t>Cell: C7</t>
  </si>
  <si>
    <t>Normal distribution with parameters:</t>
  </si>
  <si>
    <t>Std. Dev.</t>
  </si>
  <si>
    <t>Assumption: DT DV kỹ thuật/ DT DV khoan · 10</t>
  </si>
  <si>
    <t>Cell: K7</t>
  </si>
  <si>
    <t>Assumption: DT DV kỹ thuật/ DT DV khoan · 11</t>
  </si>
  <si>
    <t>Cell: L7</t>
  </si>
  <si>
    <t>Assumption: DT DV kỹ thuật/ DT DV khoan · 11 (cont'd)</t>
  </si>
  <si>
    <t>Assumption: DT DV kỹ thuật/ DT DV khoan · 12</t>
  </si>
  <si>
    <t>Cell: M7</t>
  </si>
  <si>
    <t>Assumption: DT DV kỹ thuật/ DT DV khoan · 13</t>
  </si>
  <si>
    <t>Cell: N7</t>
  </si>
  <si>
    <t>Assumption: DT DV kỹ thuật/ DT DV khoan · 14</t>
  </si>
  <si>
    <t>Cell: O7</t>
  </si>
  <si>
    <t>Assumption: DT DV kỹ thuật/ DT DV khoan · 14 (cont'd)</t>
  </si>
  <si>
    <t>Assumption: DT DV kỹ thuật/ DT DV khoan · 15</t>
  </si>
  <si>
    <t>Cell: P7</t>
  </si>
  <si>
    <t>Assumption: DT DV kỹ thuật/ DT DV khoan · 16</t>
  </si>
  <si>
    <t>Cell: Q7</t>
  </si>
  <si>
    <t>Assumption: DT DV kỹ thuật/ DT DV khoan · 17</t>
  </si>
  <si>
    <t>Cell: R7</t>
  </si>
  <si>
    <t>Assumption: DT DV kỹ thuật/ DT DV khoan · 17 (cont'd)</t>
  </si>
  <si>
    <t>Assumption: DT DV kỹ thuật/ DT DV khoan · 18</t>
  </si>
  <si>
    <t>Cell: S7</t>
  </si>
  <si>
    <t>Assumption: DT DV kỹ thuật/ DT DV khoan · 19</t>
  </si>
  <si>
    <t>Cell: T7</t>
  </si>
  <si>
    <t>Assumption: DT DV kỹ thuật/ DT DV khoan · 20</t>
  </si>
  <si>
    <t>Cell: U7</t>
  </si>
  <si>
    <t>Assumption: DT DV kỹ thuật/ DT DV khoan · 20 (cont'd)</t>
  </si>
  <si>
    <t>Assumption: DT DV kỹ thuật/ DT DV khoan · 21</t>
  </si>
  <si>
    <t>Cell: V7</t>
  </si>
  <si>
    <t>Assumption: DT DV kỹ thuật/ DT DV khoan · 22</t>
  </si>
  <si>
    <t>Cell: W7</t>
  </si>
  <si>
    <t>Assumption: DT DV kỹ thuật/ DT DV khoan · 23</t>
  </si>
  <si>
    <t>Cell: X7</t>
  </si>
  <si>
    <t>Assumption: DT DV kỹ thuật/ DT DV khoan · 23 (cont'd)</t>
  </si>
  <si>
    <t>Assumption: DT DV kỹ thuật/ DT DV khoan · 24</t>
  </si>
  <si>
    <t>Cell: Y7</t>
  </si>
  <si>
    <t>Assumption: DT DV kỹ thuật/ DT DV khoan · 25</t>
  </si>
  <si>
    <t>Cell: Z7</t>
  </si>
  <si>
    <t>Assumption: DT DV kỹ thuật/ DT DV khoan · 26</t>
  </si>
  <si>
    <t>Cell: AA7</t>
  </si>
  <si>
    <t>Assumption: DT DV kỹ thuật/ DT DV khoan · 26 (cont'd)</t>
  </si>
  <si>
    <t>Assumption: DT DV kỹ thuật/ DT DV khoan · 3</t>
  </si>
  <si>
    <t>Cell: D7</t>
  </si>
  <si>
    <t>Assumption: DT DV kỹ thuật/ DT DV khoan · 4</t>
  </si>
  <si>
    <t>Cell: E7</t>
  </si>
  <si>
    <t>Assumption: DT DV kỹ thuật/ DT DV khoan · 5</t>
  </si>
  <si>
    <t>Cell: F7</t>
  </si>
  <si>
    <t>Assumption: DT DV kỹ thuật/ DT DV khoan · 5 (cont'd)</t>
  </si>
  <si>
    <t>Assumption: DT DV kỹ thuật/ DT DV khoan · 6</t>
  </si>
  <si>
    <t>Cell: G7</t>
  </si>
  <si>
    <t>Assumption: DT DV kỹ thuật/ DT DV khoan · 7</t>
  </si>
  <si>
    <t>Cell: H7</t>
  </si>
  <si>
    <t>Assumption: DT DV kỹ thuật/ DT DV khoan · 8</t>
  </si>
  <si>
    <t>Cell: I7</t>
  </si>
  <si>
    <t>Assumption: DT DV kỹ thuật/ DT DV khoan · 8 (cont'd)</t>
  </si>
  <si>
    <t>Assumption: DT DV kỹ thuật/ DT DV khoan · 9</t>
  </si>
  <si>
    <t>Cell: J7</t>
  </si>
  <si>
    <t>Assumption: GVHB/CP DV kỹ thuật · 10</t>
  </si>
  <si>
    <t>Cell: K8</t>
  </si>
  <si>
    <t>(='IS Analysis'!$B$34)</t>
  </si>
  <si>
    <t>Assumption: GVHB/CP DV kỹ thuật · 11</t>
  </si>
  <si>
    <t>Cell: L8</t>
  </si>
  <si>
    <t>Assumption: GVHB/CP DV kỹ thuật · 11 (cont'd)</t>
  </si>
  <si>
    <t>Assumption: GVHB/CP DV kỹ thuật · 12</t>
  </si>
  <si>
    <t>Cell: M8</t>
  </si>
  <si>
    <t>Assumption: GVHB/CP DV kỹ thuật · 13</t>
  </si>
  <si>
    <t>Cell: N8</t>
  </si>
  <si>
    <t>Assumption: GVHB/CP DV kỹ thuật · 14</t>
  </si>
  <si>
    <t>Cell: O8</t>
  </si>
  <si>
    <t>Assumption: GVHB/CP DV kỹ thuật · 14 (cont'd)</t>
  </si>
  <si>
    <t>Assumption: GVHB/CP DV kỹ thuật · 15</t>
  </si>
  <si>
    <t>Cell: P8</t>
  </si>
  <si>
    <t>Assumption: GVHB/CP DV kỹ thuật · 16</t>
  </si>
  <si>
    <t>Cell: Q8</t>
  </si>
  <si>
    <t>Assumption: GVHB/CP DV kỹ thuật · 17</t>
  </si>
  <si>
    <t>Cell: R8</t>
  </si>
  <si>
    <t>Assumption: GVHB/CP DV kỹ thuật · 17 (cont'd)</t>
  </si>
  <si>
    <t>Assumption: GVHB/CP DV kỹ thuật · 18</t>
  </si>
  <si>
    <t>Cell: S8</t>
  </si>
  <si>
    <t>Assumption: GVHB/CP DV kỹ thuật · 19</t>
  </si>
  <si>
    <t>Cell: T8</t>
  </si>
  <si>
    <t>Assumption: GVHB/CP DV kỹ thuật · 2</t>
  </si>
  <si>
    <t>Cell: C8</t>
  </si>
  <si>
    <t>Assumption: GVHB/CP DV kỹ thuật · 2 (cont'd)</t>
  </si>
  <si>
    <t>Assumption: GVHB/CP DV kỹ thuật · 20</t>
  </si>
  <si>
    <t>Cell: U8</t>
  </si>
  <si>
    <t>Assumption: GVHB/CP DV kỹ thuật · 21</t>
  </si>
  <si>
    <t>Cell: V8</t>
  </si>
  <si>
    <t>Assumption: GVHB/CP DV kỹ thuật · 22</t>
  </si>
  <si>
    <t>Cell: W8</t>
  </si>
  <si>
    <t>Assumption: GVHB/CP DV kỹ thuật · 22 (cont'd)</t>
  </si>
  <si>
    <t>Assumption: GVHB/CP DV kỹ thuật · 23</t>
  </si>
  <si>
    <t>Cell: X8</t>
  </si>
  <si>
    <t>Assumption: GVHB/CP DV kỹ thuật · 24</t>
  </si>
  <si>
    <t>Cell: Y8</t>
  </si>
  <si>
    <t>Assumption: GVHB/CP DV kỹ thuật · 25</t>
  </si>
  <si>
    <t>Cell: Z8</t>
  </si>
  <si>
    <t>Assumption: GVHB/CP DV kỹ thuật · 25 (cont'd)</t>
  </si>
  <si>
    <t>Assumption: GVHB/CP DV kỹ thuật · 26</t>
  </si>
  <si>
    <t>Cell: AA8</t>
  </si>
  <si>
    <t>Assumption: GVHB/CP DV kỹ thuật · 3</t>
  </si>
  <si>
    <t>Cell: D8</t>
  </si>
  <si>
    <t>Assumption: GVHB/CP DV kỹ thuật · 4</t>
  </si>
  <si>
    <t>Cell: E8</t>
  </si>
  <si>
    <t>Assumption: GVHB/CP DV kỹ thuật · 4 (cont'd)</t>
  </si>
  <si>
    <t>Assumption: GVHB/CP DV kỹ thuật · 5</t>
  </si>
  <si>
    <t>Cell: F8</t>
  </si>
  <si>
    <t>Assumption: GVHB/CP DV kỹ thuật · 6</t>
  </si>
  <si>
    <t>Cell: G8</t>
  </si>
  <si>
    <t>Assumption: GVHB/CP DV kỹ thuật · 7</t>
  </si>
  <si>
    <t>Cell: H8</t>
  </si>
  <si>
    <t>Assumption: GVHB/CP DV kỹ thuật · 7 (cont'd)</t>
  </si>
  <si>
    <t>Assumption: GVHB/CP DV kỹ thuật · 8</t>
  </si>
  <si>
    <t>Cell: I8</t>
  </si>
  <si>
    <t>Assumption: GVHB/CP DV kỹ thuật · 9</t>
  </si>
  <si>
    <t>Cell: J8</t>
  </si>
  <si>
    <t>Assumption: Giá thuê · 10</t>
  </si>
  <si>
    <t>Cell: K4</t>
  </si>
  <si>
    <t>Custom distribution with parameters:</t>
  </si>
  <si>
    <t>Link to:</t>
  </si>
  <si>
    <t>Assumption: Giá thuê · 10 (cont'd)</t>
  </si>
  <si>
    <t>Assumption: Giá thuê · 11</t>
  </si>
  <si>
    <t>Cell: L4</t>
  </si>
  <si>
    <t>Assumption: Giá thuê · 12</t>
  </si>
  <si>
    <t>Cell: P4</t>
  </si>
  <si>
    <t>Assumption: Giá thuê · 12 (M4)</t>
  </si>
  <si>
    <t>Cell: M4</t>
  </si>
  <si>
    <t>Assumption: Giá thuê · 13</t>
  </si>
  <si>
    <t>Cell: Q4</t>
  </si>
  <si>
    <t>Assumption: Giá thuê · 13 (cont'd)</t>
  </si>
  <si>
    <t>Assumption: Giá thuê · 13 (N4)</t>
  </si>
  <si>
    <t>Cell: N4</t>
  </si>
  <si>
    <t>Assumption: Giá thuê · 14</t>
  </si>
  <si>
    <t>Cell: R4</t>
  </si>
  <si>
    <t>Assumption: Giá thuê · 14 (O4)</t>
  </si>
  <si>
    <t>Cell: O4</t>
  </si>
  <si>
    <t>Assumption: Giá thuê · 15</t>
  </si>
  <si>
    <t>Cell: S4</t>
  </si>
  <si>
    <t>Assumption: Giá thuê · 15 (cont'd)</t>
  </si>
  <si>
    <t>Assumption: Giá thuê · 16</t>
  </si>
  <si>
    <t>Cell: T4</t>
  </si>
  <si>
    <t>Assumption: Giá thuê · 17</t>
  </si>
  <si>
    <t>Cell: U4</t>
  </si>
  <si>
    <t>Assumption: Giá thuê · 18</t>
  </si>
  <si>
    <t>Cell: V4</t>
  </si>
  <si>
    <t>Assumption: Giá thuê · 19</t>
  </si>
  <si>
    <t>Cell: W4</t>
  </si>
  <si>
    <t>Assumption: Giá thuê · 19 (cont'd)</t>
  </si>
  <si>
    <t>Assumption: Giá thuê · 20</t>
  </si>
  <si>
    <t>Cell: X4</t>
  </si>
  <si>
    <t>Assumption: Giá thuê · 21</t>
  </si>
  <si>
    <t>Cell: Y4</t>
  </si>
  <si>
    <t>Assumption: Giá thuê · 25</t>
  </si>
  <si>
    <t>Cell: Z4</t>
  </si>
  <si>
    <t>Assumption: Giá thuê · 26</t>
  </si>
  <si>
    <t>Cell: AA4</t>
  </si>
  <si>
    <t>Assumption: Giá thuê · 26 (cont'd)</t>
  </si>
  <si>
    <t>Assumption: Giá thuê · 4</t>
  </si>
  <si>
    <t>Cell: E4</t>
  </si>
  <si>
    <t>Assumption: Giá thuê · 5</t>
  </si>
  <si>
    <t>Cell: F4</t>
  </si>
  <si>
    <t>Assumption: Giá thuê · 6</t>
  </si>
  <si>
    <t>Cell: G4</t>
  </si>
  <si>
    <t>Assumption: Giá thuê · 7</t>
  </si>
  <si>
    <t>Cell: H4</t>
  </si>
  <si>
    <t>Assumption: Giá thuê · 7 (cont'd)</t>
  </si>
  <si>
    <t>Assumption: Giá thuê · 8</t>
  </si>
  <si>
    <t>Cell: I4</t>
  </si>
  <si>
    <t>Assumption: Giá thuê · 9</t>
  </si>
  <si>
    <t>Cell: J4</t>
  </si>
  <si>
    <t>End of Assumptions</t>
  </si>
  <si>
    <t>PV hằng năm</t>
  </si>
  <si>
    <t>Cắt giảm chi phí</t>
  </si>
  <si>
    <t>Đường thẳng</t>
  </si>
  <si>
    <t>Worksheet: [PVD invest JackUp rig.xlsx]Forecast NPV</t>
  </si>
  <si>
    <t>---</t>
  </si>
  <si>
    <t>Năm cuối</t>
  </si>
  <si>
    <t>Thu hồi $10tr</t>
  </si>
  <si>
    <t>Giá trị còn lại TSCĐ</t>
  </si>
  <si>
    <t>Giá trị thanh lý</t>
  </si>
  <si>
    <t>314c9e7d-25d4-4cb5-bbb0-3666d24edbc9</t>
  </si>
  <si>
    <t>Lợi nhuận khác</t>
  </si>
  <si>
    <t>Worksheet: [PVD invest JackUp rig.xlsx]Abandon Option</t>
  </si>
  <si>
    <t>Cell: B30</t>
  </si>
  <si>
    <t>Assumption: Giá thuê · 25 (cont'd)</t>
  </si>
  <si>
    <t>Assumption: Giá thuê · 6 (cont'd)</t>
  </si>
  <si>
    <t>13c1ed9a-fdc0-4bfd-a223-497b495d2486</t>
  </si>
  <si>
    <t>TLSD</t>
  </si>
  <si>
    <t>2027-2037</t>
  </si>
  <si>
    <t>2038-2049</t>
  </si>
  <si>
    <t>Simulation started on 26/06/2024 at 2:11 CH</t>
  </si>
  <si>
    <t>Simulation stopped on 26/06/2024 at 2:41 CH</t>
  </si>
  <si>
    <t xml:space="preserve">Forecast: NPV · </t>
  </si>
  <si>
    <t>Certainty level is 21,796%</t>
  </si>
  <si>
    <t>Entire range is from -1.663.096.738.605 to 1.818.566.595.034</t>
  </si>
  <si>
    <t>Base case is -1.884.445.757.808</t>
  </si>
  <si>
    <t>After 50.000 trials, the std. error of the mean is 2.068.984.249</t>
  </si>
  <si>
    <t>Forecast: NPV ·  (cont'd)</t>
  </si>
  <si>
    <t>(='Assumptions for forecast'!$C$50)</t>
  </si>
  <si>
    <t>='Assumptions for forecast'!$D$23:$E$27</t>
  </si>
  <si>
    <t>='Assumptions for forecast'!$F$23:$G$27</t>
  </si>
  <si>
    <t>Assumption: Giá thuê · 17 (cont'd)</t>
  </si>
  <si>
    <t>Assumption: Giá thuê · 21 (cont'd)</t>
  </si>
  <si>
    <t>Assumption: Giá thuê · 22</t>
  </si>
  <si>
    <t>Assumption: Giá thuê · 23</t>
  </si>
  <si>
    <t>Assumption: Giá thuê · 24</t>
  </si>
  <si>
    <t>㜸〱摤㝤〷㜸ㅣ搵搵戶慥㉣㡤㜵搷㙤〰搳㑣㤳㡤㡤つ㌶㘲㜷戵扢㤲〰㠳㉤ㅢㅢ㠳㌱〶ㅢ㔳〲挸扢摡㔹㕢㔸挵㘸攵㐶㙦愱㤸㤶㄰㝡〷〷〸捤㐰攸㌵愱〷㐲〹攵〳〲愱㍡〱㐲㘸〹㠱㤰㠴昲扦敦㤹戹搲散散慣㑡挸晦㍣摦昳㡤㜶㡦收㥥㝡攷㥤㍢㜷㘶敥㍤㍢㔳愶捡捡捡扥挷挲晦㕣㉡戸戲昹扣㔵昹㉥愷慤㘶㕡㐷㙢慢搳摣搵搲搱㥥慦㤹摡搹㤹㕥㌵扢㈵摦㌵〸ち㔶㔳ぢ攴昹捡愶㝣换ㄱ㑥㔵搳㜲愷㌳て愵捡戲戲慡㉡㕤づ昹愶摥搷㌶〵㑤㉢㕤㐱〲慤㌲㙤㤱っ㈶愹㈲搱㈴ㄱ㤲㈱㈴㐳㐹㠶㤱っ㈷ㄹ㐱㘲㤳慣㐷戲㍥挹〶㈴㈳㐹㌶㈴搹㠸㘴㘳㤲㑤㐸ㄸ㕦㡦㈲搹っ㘴攸收㈰昳愷㌵敥㥤㌹っ㕢㌳慦慢愳搳㤹㔴扤挰慤昳攴㔸慣㈶㔶㤳㡣搶挵㙢愲㤳慡愷㉤㙢敤㕡搶改㑣㙥㜷㤶㜵㜵愶㕢㈷㔵捦㕤㤶㘹㙤㘹摥搳㔹㌵扦㘳㠹搳㍥搹挹㐴㙢㌳改㐴㝤㉣㤱㑣收ㅡㅡ敡㠷㙥〱捦㜳愶㌵捥敤㜴㜲昹晦㤶捦㉤改㜳敦㘹㡤㌵㜳㥣慥晦㤶捦慤攰ㄳ㉥愷㜷戴愵㕢摡晦㑢㑥㉢戹㑦㤳搳㥤收ㄶ敥㝣挷改㙣㘹㕦㔴㠳㙡ㄷ〰㡤㔲㕤捤搴㝣㝥㔹摢㔲戶愳㘹㑥㙢敢扥㑥㑥㜶㝡摢昴㝣搷摣㜴㘷㕢㝥㘸ㅢ昱㜳㍡㥤昶㘶㈷㍦扣㙤户㤵捤㑥慢愷㤸慦㙡㕢㤰敥㥣㤳㙥㜳㉡戸㌲愲捤摤㠷戳戲㑥㝢㔷㑢搷慡㘱㙤晢攵㥤㝤搳敤㡢ㅣ慡㔴戶捤㕣搶㤲㔵ㄵㄵ昸㤴つㅡㅦ㔶㌳搹㔱愸㑦摢戴挵改捥㉥㈹㜱ㄷ挶挲㜴㝤捤㐵戶愲愰㕥㙣㔲搵〱㉢敥戳㜹㉤㙤㝢㍡㥤敤㑥㉢㠳㜰㑦㑥っ㈸〹㐰敥㝥攸㐶捡㙣づ昷㤲ㅡ攲ㅤ㝣摣ㄶ㐶戱慡㐱㈶捤改攸㙣㐳㠳摣换㐹户㑦㡥搶愴敡ㅢ㤲㤳收㜵㘵愷㍢换㔱㡡挷ㅡ㤲㠹㘴㙤慡㈱㔹ㄷ㑦㐴㔳㐹㍤ㅡㄶ㝡っ㙤户〶ㄹ㌷㝤㝥昵昴〵搵㑢摥扤晦摥敡慥挵换摥扤敦收慥ㅤ慡㍤摥攲㡥㜴㝢昵㈳㜷㔷挷愳㝡㉣㡤挶㠱愸㡡搷搱㈱昸慢挱㠳戲扣㈹㕤摥㤴㈹㙦㙡㉥㙦捡㤶㌷㌹攵㑤戹昲愶㐵攵㑤㡢换㥢㕡捡㥢づ㉢㙦㕡〲ㅤ戳㔴つㅥ㕣敥㉤㑤㜳摢㙦㝤敡攸㥤愷摥扦搱㈹〷晦昸搴㔸㑥戱て㤰㉥㘴㍣㔶㜶㉡摣慣扡晡㔴慣㉥搱㤰㡣挵㔳㠹㔸㝤㌲㔶摢戳㡤搱㜸㐳㐳㌴㔱ㄷ慦慤㡦㌷㔰㤸慡搵ㄳ攰㐰㙦ぢ㘲㙤〷戲昹捣〵扢㌷敥㌰㙤㙥㜰㔳戹㜵〹㍤㤱扡㤳㐰㤴㝡〹ㅢ挷つ㑣㙥㔴昳散㐵愳攷敦㝤昷㕢㜷㑤ㅦ戶昶扤㡣㘲挷㈴㌵慢挱捡挰〰摦㠱敥愳㈰㔶っ愴㍦㠰挷愲㍡㑥愳㕡㄰愵㥥昱敡昴昴愹晡㤰捥敢捦㙦㍣戳昳敦㤹㔳㥦㑤晦㐲戱㥦㤴㍡㈵戱㌲戰㍡愵攸扥づ挴慡〷改㔷㥤ㄲ扡㠱㐶㍢㠲㈸昵戸㔷愷〹攳㘲㐷㥦㌵换㥥㝥搵散㜴摤㜷㤹㈷慥㔵散戶愵㑥㍢㘳㘵㘰㜵㥡㑣昷扢㠰㔸扢㠲昴慢㑥㌱㍤㠵㐶㔳㐱㤴㝡挸慢搳㠶㙦摤搷昹挴摡攷昶㔸戳昵搴户㥥扢㘰攷づ挵づ㐵敡㌴つ㉢㍦愸㔵㑤㘷戴摤㐰慣ㄹ㈰扤戵慡㤴㥥㐹摤摤㐱㤴扡摢慢搹㘳㥦㌶㙥晢捡ㄷ㝦㤹㜹摢昴搷㤷㡣㝣㙤散㈸挵㔳㥢搴㙣て慣晣愰㥡敤挹㘸戳㐱慣扤㐰戶攸愵扤挷㙡昵ㅣ㉡敦つ愲搴慤㕥搵ㅡ搶晢晡㥢〷㉥㝥戰昱捣㙦㈶㍦戸㜰昱扣㜲挵ㄳ慥㔴㙤ㅦ慣晣愰慡敤换㘸昳㐰慣昹㈰扤㠱ㄶ搷晢㔱㜷〱㠸㔲搷㝢㌵㕢捦ㅥ昵敤收捦敥㌵敤攲戱〷㥦㔳户攰ㅦ㕤㙡〸挴㔲戳〳戰昲㠳㙡㜶㈰愳ㅤ〴㘲晤〸愴户㥡㌵攸㠳愹㝢〸㠸㔲㔷㝢㌵㥢昳攴〳㡥敤㍣㌹昵挲㌳敦晡攳戹挹戵敦㉡㕥㥡㐸捤㥡戰㌲戰挶扦㄰ㄶ㍡つ㘲㘵㐰晡搵昸攳扡㤹㐶㔹㄰愵㉥昱敡戴搵搰戲慥捦㙥㡥散㜶收㘳㔷ㅣ搹㌸昱㠸ㅤㄴ慦㤴愴㑥㌹慣っ慣㑥㡢攸㝥㌱㠸搵〲搲慦㍡㌵攸挳㘸戴〴㐴愹㜳扤㍡㕤㜹摦㤰㔱ㅦ户㙦戹挷㑤㌵㙤㉢慥㐸捤扣㐷昱挲㑤敡搴㠶㤵ㅦ戴〷摢ㄹ慤〳挴㕡ち搲摢ㅥ慣搵㠷㔳户ㄳ㐴愹㌳扤㥡ㅤ扡㝡愳搷昲㥢ㅥ㍦昳攲摡搵捦㐶㍦扢㘸ㄳ挵慢㐹愹㔹ㄷ㔶慣㘹换昲㕤ㅤ㙤㝡ㄹつ㤷㤳戱〲㘴挴捣㤶㐷慦攲戹昲搱ㅢ㜸晡㐸改㤵ㄴ慦〲㔱敡㘴捦㙦昵扤㍢㝤晣晣㐷㝢㑤㔹晤愷㥢捦㌸昷て〷㝥愴㜸㠱㉡㝥㡦挴捡挰昶挲㔱㜴㝦㌴㠸㜵っ㐸扦昶㐲慤㍥㤶㐶挷㠱㈸㜵慣㔷愷㥤㘶ㅥ㝡挱搱昳慦㥡㝡攷㍢ㅢ散搳晥㠷㝢ㄳ㡡搷换㔲愷ㄳ戰昲㠳昶挲㠹㜰愰㑦〲戱㝥っ搲摢㕥愸搳㈷㔳昷ㄴ㄰愵㔶㝡㌵扢晣愸㌷㌶晢攲㘷晦搳戸收㠵㠳㕦摤挴㌹㜸㈷挵㡢㜸愹搹㘹㔸ㄹㄸ㕡慢改晥㜴㄰敢っ㤰㝥愱㤵搲㘷搲攸㉣㄰愵づ昷敡㌴㜶攴㝢㕢て㌹晢散扤慥捥㥦戴昸㤰挶ㄵ㈹挵㝢ち搶㐹戳㘵攸㥦㤲㥣〳㘲晤っ挴㉥㙣ㄲ戱㝡㝤㉥攵攷㠱㈸㜵㤸攷昱慥换㌷㝥昴搷户㥤扣晢㥡㈹㈳㝥㝡挰扢户㕤愲㐶㐲㉣㕢㜹〱㔶㝥㄰晥ㄷ㌲摡㐵㈰搶挵㈰扤攱㥦搴㤷㔰昷㔲㄰愵㥡扤㥡㘵ㅥ㝤㘱㜸昶扡㕤愶㕤㜷摢捡搶㉦晦戹攳㠵㙡㐳㠸愵㘶㤷㘳攵〷搵散ち㐶扢ㄲ挴扡ち愴搷搳㔲㔴㕦㑤攵㌵㈰㑡ㅤ散㔵㙤昲㠸扦っ挹扦㤰㙡扣㜰捦㉢戶扦㝡敡㤲㡤ㄴ敦攵愴㙡搷㘰㘵㘰㑤攳㕡扡扦づ挴晡〵㐸扦㥡㐶㔲㕦㑦愳ㅢ㐰㤴摡捦慢搳戵愷㙦㌷晥攲挳㍦㥣戳㘶㕣搳摢ㄳ㉥扢晥捦㡡户㤶慣㤳摢㌴㙥收摡㕡㄰敢ㄶ㤰㘰搳㐸改㕢㈹扦つ㐴愹㌹㥥挷㥢㉥摣愶散户戱〳㘷㕤扣换㤰㉦㝥㌱昱挹㘱㙡ㄳ㠸㘵㉢㙦挷捡て摡〱㜷㌰摡㥤㈰搶㕤㈰扤㌵㡤㝡㝤㌷㜵敦〱㔱㙡愶㔷戳㕤扦晤㈰扤㜲挳ㄹ㌳㑥扡㙣捥㈱㙢搷㙣昱㑦戵㈹挴㔲戳晢戰㌲㌰晣敦愷晢〷㐰慣〷㐱晡㠵㝦扤㝥㠸㐶扦〲㔱㙡㡡㔷愷慢㔲ㅦ㑣㘹搲㜷㑣扤昱搴搳昷晥㉣戵攵户㙡ㄴ挴㔲愷㠷戱昲㠳搰㝡㠴搱ㅥ〵戱ㅥ〳改慤戹挶㤳晡㜱㉡㍦〱愲㔴㠳㔷戵摢ㄳつ㍦㕥晥扢昷㜷扦㙢攱挵戵㤳摡㘳搷愸捤㈰㤶慡晤〶㉢〳㠳敢㈹扡㝦ㅡ挴晡㉤㐸㝦攰㡡挷昴㌳㌴㝡ㄶ㐴愹戸㔷愷㤷㉦晢㘲晣搳攷㕣㌸敤慡敢㡦捡㕦晥昱㜵戵㐳㥦㠷㜸ㅦ敦㍥㜲㝡㘷㝡〵敥捣㝢㙥晡㌱搲挱扦扥㐷㍢㌰搸㤱㑢收敡㜲戱㔸㌶ㄹ㑤搷愶㉢㐷挳㙤㝦㙦慢㜹㍡ㅣ㥡摢扦愵㍤摢戱㐲敥戳㌷㙦㑣攷㥤㥥摢敥㠹㥥慣戱㘳㔹㝢㌶扦㔹戸㜰㕥㔷扡换ㄹㄵ㤴昵㌸㈹㌲㥢㠷㔱〸㈷㉦昱戶っ㥡㉤㐸户㉥㜳愶慥㙣㜱挵㕢〴挴ㄸ㠳攸挸㤴㤶捥攸㜴づ敦㤶ㄶ搵㘸㉡〶挹㤶㡢敦愲慤㜴㐵㙥扤慡愷㉤敥挸㍢敤㔲扤㠹㙤㜳㕢㥡㤷㌸㥤昳ㅣづ戱㌹㔹搹搴つ㈹昲〶㐲㈶敥摤㡥つ挵搰㐶㜶㡣㥦㥢摢㙤㘵㤷搳㥥㜵戲愸敦㔲愷戳㙢搵晣㜴愶搵搹愸㐰挵㡤〹挱愶〵散ㄹㅤ捤换昲搳㍡摡扢㍡㍢㕡ぢ㈵㔳戳换搳ㄸ㝣挹敥搵㤱㜵㌰㜶㔲挱愵㑣㤵つㅡ愴㔴搹㜶㘱〳ㄸ昴㥢慦㤱ㅤ攱摢挵㕢㘰㥦㙦㔲搸散㙡昶挵搶㘱㉢㕡ㅤ戶挹昲戱㝤㌸ㄳ扦㜴戳㙤㘹㐵摦㌶㜱㍣㤲摡ㄳ㑡㙢㑢ㅤ扢昷摣晦㕦攵昲昲つ扣慤摦㙤㌹〶愸㜶㑦户㘷㕢㥤捥㕥㐷㔳ㄵ㙢愴㝦〷㔲戹〳㡥收㤲攸㔵㐰㐳慤㔴慢㉡㔷戴㘴扢ㄶ㕢㡢㥤㤶㐵㡢㜹㤹㠲ㄱ搷慡㉡㐲㕢戴攸ㄷ挱搲㉦㤱扣っㄲ㠹㤴㔹晦㐳㈵㉢愲㕦㜱换㤵㘳昰㝦攰㐳㕦攵戰搲㌲搴㠶㜱搱㝣㘵摢㡣㡥捥晣愰㐱㘱㕢戹㝢㍡扦戸㡢捤戳㜷㈱晤扤㑡昲ㅡ㐸攵㔸㤰㍥㐷搶㐶㐰愹㠲〳㠸挳摡愶㍢戹㌴㠶㙤攵攸㔶改捡㌶㜷㈴㜰扡㤳㙦搶ㅣ㌲㥣㠵㘳㘵愵㠵㌵ㅣ晣㐳摢搸晡㥤㤵㕤搳搳㕤改挱㙤ㄸ㝣挴㕥搲㔰㥡㈸㔶敥ㅡ㉤㠷〹捦㔸㐷扣ㄲ㍣搸戲敡昳㌲㐴ㄸ慥㈷ㅣ㌸㌸㕥捡〶㜹戴昷㡤㐰摤户挴㐶㔸挱㠶㕥㌸㠸㠸戱捤散㑣愷㝤晥慡愵㑥㥥敡㔵㔶慦㔰〶て㉦㍡摢扢㌹戳㕦㔷㑢㙢扥〶㌵㥤搹搹戱㙣改㝦搳て㝤改摦㠳㤸愵㜲ㅢ戴攲晥㙦ㄳ攰㉡ㅢ扣㥣晢愶愹愹慣㡡摥挸搱㕢㤳戰戵挲搹昷昸㈷㡢㝥ㄳ晦㈲扤挹㉡挷㐱㘳㈰〳慥㤵搰ㅦ摡〶㠴收㜷㍡㌲㠴㕣㈵〵愰㍤慣㙤晦㡥捥㈵㤹㡥㡥㈵㙣㑦挳愵㤴㕦散㌸㕤ㅣ㤶ㅤ攲つ㐳换㜰戳㔲㠳〶ㄵっ㤶㝡㕤〰㠵㕢挱扦昵㉥挸戰愹慤慤搵挶㘳摥㝡て慣㐱ㄸ㈰戶搶㘱㘵搴摣〵搳慢㕢摡㤷㍢昹慥敡㍤搲捤㑢昶㕢㕡摤搹戲愸㘶㘵㙢㝥愵摡ㅣ摢捦挱捡愳㉦㥦ㅤ㝢㜹摣㥤戳敦扦㌵㤵㝢㜱捥ㅢ㑦愹捤㍣㐱搱昸敡〴㜸ㅣ㡤慦㝥ㅦ㐴㙤ち㌵昶㉢㔸㉦㕣昴㠷㈸敢㍦㤳㝣〴㠲摥㐱昰㐶攷昰戱㕢㔴摢攲㍦㍢〸晤〹挹愷㈰㙡㈲〸て㑦晤ㄹ㠸㔹㤴つ晦摣敢戲攷戶〳扢㜸捦㝤〱㙥㐴昷㈲㔳㤳愰挱扤愷㠹㤶㈶㍥㥡搸㈸ぢ㡥㐳〱愸昴〴㐵挳戸㍢挰㑣〰昸㠶昶㠳愰ㄶづ挰㜷㡣㐱㘰㌴摢㥣て㠰㜲户愸愲㤰〹〰㠳挰搰㥣ㄸ㔳㜱戰〴㠰㑡㤴捣愲晥昵㥤て㠰ㄸ搸挵〰㘸晡搴扤挸㔴㉤散挲〰昸ㅣ捥㐳〱昸捣ㄳㄴ㡤ㄹ愷攰㘹㌴㙢戱㍥慢晣〹搴挲〱ㄸ〹戱摥㤰㘴㈳㄰ㅦ〰㥢戸㐵㔵〷㈷〲挰愶㔴ㅡ〵愲ㅡ挰ㄲ〰㌶㐳挹㉣敡㡦㝥〰敡挱㉥〶㘰㉢晡搴扤挸搴㡥戰ぢ〳攰昵㔲〰晣摥ㄳㄴつ㔰㑦㠶愷搱慣挵〴㔶昹搵㤲〰㙣〷戱㥥㐸㌲〹挴〷㐰㡤㕢㔴扢挰㠹〰戰〳㤵愲㈰㙡ち㔸〲㐰っ㈵戳愸攷晣〰散ち㜶㌱〰㐹晡搴扤挸搴㔴搸㠵〱昰㔸㈹〰ㅥ昵〴㐵愳攱搳攱㘹㌴㙢戱ぢ㠲慡㠷㑢〲㌰〵㘲㍤㤵愴ㄱ挴〷挰㜴户愸㜶㠳ㄳ〱㘰㌷㉡捤〰㔱ㅣ昳ㄶ〰㘶愲㘴ㄶ㜵㡦ㅦ㠰ㄹ㘰ㄷ〳戰㈷㝤敡㕥㘴㙡㜷搸㠵〱戰戶ㄴ〰㌷㝢㠲愲㐱昷㍤攱㘹㌴㙢㌱㥦㔵扥戱㈴〰ぢ㈰搶晢㤳ㅣ〰攲〳攰㈰户愸㘶挳㠹〰昰㈳㉡ㅤっ愲收㠰㈵〰ㅣ㠲㤲㔹搴搵㝥〰昶〲扢ㄸ㠰㌴㝤敡㕥㘴㙡㙦搸㠵〱㜰㘱㈹〰㉥昰〴㐵㐳晢晢挲搳㘸搶攲㌰㔶昹扣㤲〰戴㐲慣摢㐸摡㐱㝣〰㉣㜵㡢㙡ㅥ㥣〸〰㠷㔳愹ㄳ㐴敤〷㤶〰㤰㐷挹㉣敡っ㍦〰昳挱㉥〶㘰〵㝤敡㕥㘴㙡〱散挲〰㌸愱ㄴ〰挷㝢㠲愲ㄹ㠴〳攱㘹㌴㙢㜱ㅣ慢㝣㙣㐹〰㑥㠰㔸㥦㐸㜲ㄲ㠸て㠰㤳摤愲㍡〸㑥〴㠰㔳愸㜴㉡㠸㍡ㄸ㉣〱攰㌴㤴捣愲㤶晢〱昸ㄱ搸挵〰㥣㐹㥦扡ㄷ㤹㍡〴㜶㘱〰戴㤶〲㘰㠹㈷㈸㥡愸㔸〸㑦愳㔹㡢昳㔹攵㤶㤲〰㕣〸戱扥㠸攴㘲㄰ㅦ〰㤷扡㐵㤵㠶ㄳ〱攰㌲㉡㕤づ愲㥡挱ㄲ〰慥㐰挹㉣㙡愱ㅦ㠰っ搸挵〰慣㠱㝥㐴昷㈲㔳㔹搸㠵〱戰愰ㄴ〰晢㜹㠲愲㔹ㄱ㑥㙤㡣㘶㉤㙥㘲㤵攷㤵〴㘰㉤挴晡ㄶ㤲㕢㐱㝣〰晣搲㉤慡挵㜰㈲〰摣㑥愵㍢㐰搴㘱㘰〹〰㜷愲㘴ㄶ戵㠷ㅦ㠰ㄶ戰㡢〱戸㤷㍥㜵㉦㌲戵〴㜶㘱〰㑣㈹〵挰慥㥥愰㘸ち愶ㅤ㥥㐶戳ㄶ㡦戰捡㤳㑢〲昰ㄸ挴晡㜱㤲㈷㐰㝣〰晣挶㉤慡づ㌸ㄱ〰㥥愲搲搳㈰敡㜰戰〴㠰摦愲㘴ㄶ㤵昰〳戰ㄴ散㘲〰㥥愷㑦摤㡢㑣㜵挲㉥っ㠰敤㑡〱戰慤㈷㈸㥡改㔹〶㑦愳㔹㡢搷㔸攵昱㈵〱㜸ㅤ㘲晤〶挹ㅦ㐰㝣〰扣攵ㄶ搵㜲㌸ㄱ〰摥愶搲㍢㈰㙡㈵㔸〲挰扢㈸㤹㐵㙤改〷㘰〵搸挵〰晣㠹㍥㜵㉦㌲戵ち㜶㘱〰㡣㉣〵挰〶㥥愰㘸㑡敡㈸㜸ㅡ捤㕡㝣捡㉡慦㔷ㄲ㠰捦㈱搶㝦㈵昹ㅢ㠸て㠰扦扢㐵㜵㌴㥣〸〰㕦㔲改㉢㄰㜵㉣㔸〲挰㍦㔰㌲㡢慡昲〳㜰っ搸挵〰晣㥢㍥㜵㉦㌲㜵ㅣ散挲〰昸敥摢ㄲ㤷挲摦㝡㠲愲昹慦ㄳ攱㘹㌴㙢㔱㔱㡥㉡晦ㅢ㙡攱㤷挲ㄶ挴㝡㌰㐹ㄵ㠸て㠰㠸㕢㔴㈷挱挹ㄸ㍡ㅡ㐲愵愱㈰敡㘴ㄴ〵㠰㘱㈸㤹㐵晤つ㌱扡㙦㠶㝥っ㜶㌱〰敢㐱㍦愲㝢㤱㈹捥㥤㠵〱昰㘱㈹〰㍥昰〴㐵搳㙣慢攱㐹〰ㄸ挵㉡晦愹㈴〰㥢㐳慣户㈰搹㤲戵敢戹ㅢ慣㜶㡢敡㜴㌸ㅡ挳捤ㄹ㑤愵㌱㈰敡㑣ㄴ〵㠰慤㔱㌲㡢晡㠳ㅦ㠰㌳挰㉥〶㘰㍣昴㈳扡ㄷ㤹㍡ぢ㜶㘱〰扣㔸ち㠰ㄷ㍣㐱搱㥣摥㑦攱㐹〰㠸戲捡捦㤷〴㈰づ戱慥㈵㐹戰㜶㍤〰愴摣愲㍡〷㡥挶㜰㜳敡愸㔴て愲捥㐵㔱〰㘸㐰挹㉣敡〹㍦〰㍦〳扢ㄸ㠰挹搰㡦攸㕥㘴敡㍣搸㠵〱昰㐰㈹〰敥昷〴㐵㔳㤰ㄷ挲㤳〰㌰㠳㔵扥户㈴〰扢㐳慣㘷㤱散挱摡昵〰㌰摢㉤慡㡢攰㘸っ㌷㘷㉦㉡捤〱㔱㤷愰㈸〰散㡤㤲㔹搴慤㝥〰㉥〶扢ㄸ㠰㜹搰㡦攸㕥㘴敡㔲搸㠵〱㜰㙤㈹〰慥昱〴㐵㌳㥤㔷挰㤳〰㜰㌰慢扣愶㈴〰㠷㐲慣㥢㐸ㄶ戲㜶㍤〰㘴摣愲扡ㄲ㡥挶攰慢㥢愹㤴〵㔱㔷愳㈸〰㌸㈸㤹㐵㕤散〷攰㉡戰㡢〱㘸㠱㝥㐴昷㈲㔳㙢㘰ㄷ〶挰㑦㑡〱㜰戶㈷㈸㥡㑦扤ㄶ㥥〴㠰㑥㔶昹捣㤲〰㜴㐱慣㤷㤱㉣㘷敤㝡〰㔸改ㄶㄵ㈷㔶挷㜰㜳㔶㔱改〸㄰㜵㍤㡡〲挰㤱㈸㤹㐵㥤攴〷攰ㄷ㘰ㄷ〳㜰㉣昴㈳扡ㄷ㤹扡〱㜶㘱〰ㅣ㔱ち㠰㔵㥥愰㘸昲昶㘶㜸ㄲ〰㑥㘵㤵㔷㤴〴㘰㌵挴晡㜴㤲㌳㔸扢ㅥ〰捥㜲㡢㙡㉤ㅣ㡤攱收㥣㑤愵㥦㠰愸㕢㔱ㄴ〰㝥㡡㤲㔹㔴扢ㅦ㠰㕢挰㉥〶攰㍣攸㐷㜴㉦㌲㜵ㅢ散挲〰挸㤶〲愰搹ㄳㄴ捤㌵摦〱㑦〲挰攵慣㜲扡㈴〰㔷㐲慣慦㈲戹㥡戵敢〱攰攷㙥㔱摤〹㐷㘳戸㌹搷㔰改㕡㄰㜵㌷㡡〲挰㜵㈸㤹㐵ㅤ攰〷攰㉥戰㡢〱戸ㄱ晡ㄱ摤㡢㑣摤〳扢㌰〰收㤴〲㘰㉦㑦㔰㌴愵㝤㍦㍣〹〰㜷戰捡㝢㤶〴攰㉥㠸昵摤㈴昷戰㜶㍤〰摣攷ㄶ搵〳㜰㌴㠶㥢㜳㍦㤵ㅥ〰㔱て愱㈸〰㍣㠸㤲㔹㔴愳ㅦ㠰〷挱㉥〶攰㘱攸㐷㜴㉦㌲昵㉢搸㠵〱㔰㕦ち㠰㍡㑦㔰㌴㝦晥〸㍣〹〰㑦戳捡挹㤲〰㍣〳戱㝥㤶攴㌹㄰ㅦ〰扦㜳㡢敡㔱㌸ㅡ挳捤㜹㠱㑡㉦㠲愸挷㔱ㄴ〰㕥㐲挹㉣㙡㤲ㅦ㠰挷挰㉥〶攰㔵攸㐷㜴㉦㌲昵〴散挲〰ㄸ㔳ち㠰搱㥥愰㘸㤶晥㈹㜸ㄲ〰摥㘱㤵户㉡〹挰㝢㄰敢㜵㈴㝦㘴敤㝡㕡挰晢㙥㔱㍤つ㐷㘳戸㌹ㅦ㔰改㐳㄰昵っ㡡〲挰㥦㔱㌲㡢摡挸て挰㙦挱㉥〶攰ㄳ攸㐷㜴㉦㌲昵㉣散挲〰ㄸ㕡ち㠰㈱㥥攰攵㐰㑡㐰攵敦攰㘹〰㔳戹㐳㔸攱摣㠲ㄶ㘷〵攷㥥㠶攷㤰㘷敦愶捡㜱㍡㘴㔸㙥㝡挷㥣㡥慥改㉤昹愵慤改㔵ㅢ攴扣㤵晤ㄷ㍢敤㤸挶敥挴㙣㜶㠰搷戱㜴愹㤳搵戹㜹ㅤ换㍡㥢㥤㔹搳晦㌷㑣㜳㘳晢戰敢㘴㠶扢㕣㘱昹捦㘶㙥换㘰㠹㔶㠲愵慣昲㐵㌸っ㑥挰㐹戶扦㙦戲㕣㔶㙤㈸㡥攸㐱㜴㝥㑢㔷慢㌳㈴㈷ㄳ搵戲㕥㤵〳㡡挸つ挸づ捥捤㕦㡣㠹愹改挳㜲㌳㍢㕢戲慤㉤敤づ㜷挶㐸㔷㜵戶戳〸㜹〰㜳㍢昲㉤晣㘱挵戰摣晣捥㜴㝢㝥㈹愷㌴㥢㔷慤㕦㔰㤲戹捦捡㕣㘳㑢㝢ㅥ㘱㈴攱㤱敢㈳㜲昳ㄶ㜷慣挰㙦㝣㤶戵戵捦㑣㉦捤晦慦搸㉢㡡扢㐵ㄶ搹㌵慡㕣㤵㤷慢慡昲慡晦㜴晦㔸㕦攱ㄸ摢挰晤㤹㐱㌵摡㘹㔷㘷㑢㘶ㄹ〱㤳ㄸ㜱搰ちㄲ搹㠷㘵㤵㉦㘱㉤㌸㜹改摢㠵㠱捣〳搶戵攰户㉢愱㤳攰摤㍦㥣摡〲敡晡ㅦ愸捥搰慦㐱昶㤸戹摦慣㥥㥣㥣ㅦ昴㉢愴捡㤷攱戹摦㈹㄰ㅢ㐲㜹戸摢㠴㤸ㄶ挱ㄶ㠵㈳ㄳ㉤㠱愵㘰戳㡣攴㐴㠷㉤㜴㜸捦敡っ捣愲て捤捤㑥㘷㥣㔶㑣晥户愵扢㠶扢〵㘶㘱攰㔷㉡㜹㑦㌶慤愳慤㉤捤㈶挷摦摡捣㙢㑥户㍡㔵戹愹换扡㍡昶㙡㘹搷㌹㄰㘹㤷ㅥ㉢扤ㄲ慣昴㑡㜷㥡㍥户㉦㤳㠲㘴㥤扥㍡ㄶ愵㍢㕢扡ㄶ户戵㌴㔷戱挰挴㥤晦ㄵ㙤ㄵ晤㐷〵挰㌴㡢改㑢㠲昳晥敥散㍢㜶㜷つ㔲㘵〸ㅤ㜷㍦㕡㜴戹戲昰愷晥挳㥣ㄱ昴㍣㜲㐲搱晦㠲户㑡㝣愵㉢㤲扡㝣㉥㔳戱㔸晤晣㔸㌴㔱改㥣搴㉢㔴挰㔷晦ㅢ慡㕣攱户攲㔵㤰㕥ㄳち〶㐳㈱㌲扢㈳㥤㥤㤱㙥挶敦收〶㝢扦㥡慢挲慥㘵㔷搳㘹㌳挵㘳ㅡ戲㠶㤰㡤戴扣㈵敢㜴㔶㤱㌱て扦ち慣㘰㜲㠸攵敥㐳㑣㜶て㉡慢慣ㅣ㔲ㄵㄶ㙢㤶昱㌵搶㥢㌸昷晦敡㜰㔶㤱晦㡦昷愹摦㤵㜵㡦㐴〶㠱敡㙦戰㌹晡㕢㙥搳㙢㈸㜲㝢〲ち摦㔱攱㝢㤰捡摦㐳ㄸ摣㌷㠵搹ㄶ挸挹搰㔰慡攰㌹慥㠲㜹㈰㔵挸㤹㤰〴㤲㑡搹㤰㈱扥挴て换捤昹愸㌲㍦㘲戳收愱㤵㍢搹㠸摢扦㌲挱〴㘷㠶戲昲昲ち散㙡㉢㤸㌴㔷ㄴㄶ捥摡收㌹㤲ㄱ愲戶㐴ㄵ㉣愶ㄴ㙥捦㠳〵晥㥢晡昷〳慥晦㠱ㅤ㘶扢扦挷㍦㔹㈲ㄱ㕤㑥㡣㈲敡㑤㔰〳捤㈶攴㐴戸㕦㌵㜶ち㐶挶㐰搴晢㈸昲〲挱㜷㍡㔳ㅦ愲挸㔳㕡㤹挵ㅦ晡昵户ぢ㔵㝦㠶〵扢㔱㙤搱昱㐷㔸㘳敦搴摤㕡慢挰敤扢戵㝥㑣ぢ㝣㌵㝦㌷捡ㄵ昹㝥㠲ㄵ戳ㄹ㘴㜸㑤㠰つ㐱て愱攲愷攱ち㐳愹㌰㡣ち㥦㐱㠱捤挰ㅡ㡥搲㔸〳㙦㉦扦愴㐹ㄴ㕤戴〱㔵ㅢ挶㐰昵ぢ㕦㌴ㅦ慡敢㌱摡晡㡣昶つㄴ㠲愸㝥〷㥥愰慡㜹㘲㤲㈵㜰ㄲ㔲摣㠱㠲攰㐸㍡攱愶ㄷ㈰戸ㄱ戸㝤㈳㔸づ㌳㘲愴㌷ㄶ㈷㙥㐱㌱㤳㈱〴挱㑤愰愳㌷愵㈲戳ㅣ㐲ㄴ㐶㔱㘱㌳㉡㌰昱㐱㄰摣ㅣ愵㠱㌴㔰晣攰㉤愴㠱㙥〹㉦㠰㤲改ㄱ㈶慣て捡慤ㄸ戶㥡㘱㤹捡㄰㠴㤲昹ぢ㝤㐰挹散〶㠱㜲っ㥤㌰捤愱〰捡戱攰昶つ㈵搳㈱昰挱㡦㈳改〴㉢昲㘵㑥㠴愹㌲ㄹ㕥㘳摣〶㍡㝡㍣ㄵ㤹㉦ㄱ愲㌰㠱ち摢㔲㠱㈹ㄴ〲攵㜶㈸つ〸捡搰㔶㌹〹㕥〰攵㔶扥戰㍥㈸户㘷搸ㅡ㠶㘵㔲㐴㄰㑡㘶㐲昴〱㈵昳㈴〴捡㈸㥤㌰㘱愲〰捡㌸戸㝤㐳挹挴ち㝣㌰搲㑡㈷〶㑡㘶㔷㠴㈰㤵㠰㡥㑥㔲㤱㤹ㄷ㈱ち㈹㉡搴㔱㠱挹ㄸ〲㘵㍤㑡〳㠲㌲ㄶ搶㉡㜷㠴ㄷ㐰挹㤴つㄳ搶〷攵㑥っ扢㌳挳㌲扤㈲〸攵ㄴ昰㕣㈸攵昷搱㜰㔴ㄶ㍣挰愷㐲㐵愰摣㠵㑥ㅡ㔱㉡㠰㜲ち戸㝤㐳挹ㄴつ㝣㤰扦㐱㈷㔸㤱㉦昳㌴㑣㤵挹昰㕡㘵㈳㜴昴㌴㉡㌲㠷㈳㐴㘱㍡ㄵ㜶愳〲搳㍡〴捡ㄹ㈸昵愷㡢㑣㠵㈱戸㍢㡣㠱㈰㜳㍥㑣㌴ㅦ㠲戳ㄸ㙤て㐶㘳㝥㐶㄰㐱㈶㘵昴㠱㈰㔳㌶〴挱搹㜴挲摣㡤〲〴攷㠰摢㌷㠲捣昱挰〷㍦㤳愴ㄳ㠳㈰ㄳ㍤㑣㤵挹昴㄰㥣ぢㅤ扤てㄵ㤹〴ㄲ愲戰㉦ㄵ收㔱㠱㜹㈱㠲攰㝣㤴挶昵攳㈴㠳㥦㙢㠶㜴㡤ぢ㘰つ〸搳扥㜰㍥〸昷㘷戸〳ㄸ㡥ㄹㅥ㐱〸㤹搶搱〷㠴㑣晡㄰〸て愲ㄳ㘶㝦ㄴ㐰㜸㌰戸㝤㐳挸㉣ㄱ㝣昰慢㐹㍡㌱㄰㌲㔵㈴〴愱㐳愱愳㥢愸挸㌴㤲㄰㠵㠵㔴㐸㔳㠱㤹㈵〲㘱〶愵晥㌴挲㜸ㄸ㠲㔹ㄸ〳㐱愶㥤㤸㘸㤳挸㠹慣挷㉡㍢㡣㤶㘳戴攳愰㄰㐴昰〴昰晡㐰㤰㔹㈳㠲攰㘲㍡㘱晡㐸〱㠲㠷㠱摢㌷㠲㑣㌳挱〷扦愷愴ㄳ慣挸㤷戹㈶愶捡㘴㜸㡤戰ㄵ㍡扡㡤㡡捣㐳〹㔱㘸愷㐲〷ㄵ㤸㥡㈲〸㉥㐵愹㍦〸㌶㠴㈱搸〹㘳㈰挸扣ㄵㄳ捤搷〶昳㡣挶攷㠱㈸收㤸〴ㄱ㘴㘲㠹㡢㘰挹㉢ㅤ愶㥤〸㠲换改㠴昹㈷〵〸慥〴户㙦〴㤹愷㠲て㘶㈵攸挴㈰挸㘴ㄵ㔳㘵㌲㍤〴㡦㠰㡥㍥㤲㡡㑣㘴〹㔱㌸㡡ち㐷㔳攱ち㈸〸㠲挷愰㌴愰㜳㑡㘸㘳㍣づ㕥〰㈵㌳㘰㑣㔸ㅦ㤴挷㌳散〹っ换㙣㤵㈰㤴㑣㔱改〳㑡㈶戰〸㤴㈷搱〹㌳㔹ち愰㍣ㄹ摣扥愱㘴挶ぢ㍥昸昱㈶㥤ㄸ㈸㤹昶㘲慡㑣愶〷攵愹搰搱愷㔱㤱㈹㌱㈱ち慢愹㜰㍡ㄵ㤸㈵㈳㔰㥥㠱搲㠰愰っ㙤㤵㘷挱ぢ愰㘴㉥㡤〹敢㠳昲㙣㠶晤〹挳㌲敦㈵〸㈵㤳㕤晡㌸慥㤹ち㈳㔰㥥㐳㈷捣㠹㈹㠰昲㕣㜰晢㠶㤲戹㌳昸攰ㄷ愲㜴㘲愰㘴〲㡤愹㌲㤹ㅥ㤴攷㐳㐷㕦㐰㐵㈶搷㠴㈸㕣㐸㠵㡢愸挰㝣ㅢ㠱昲㘲㤴晡㜳㕣㠷㥥㕢㉥㠵㌱㄰㘴㌲㡥㠹收㐳昰㌲㐶扢㥣搱㤸㌸攳㐳㔰㕦〱㈶㠶㍡ㄵ㌳㘶〴㐵敢㑡㜰㌶㜰敦㜹晢ㅣ㕥㔳捣戱ㄱ㘴慦愲㜳㈶摢ㄴ㈰扢〶摣扥㤱㘵㔲づ㍥㘵晡攷㔰攷㍤ㄴ扦敡㙤戰捣愶㔰敡㈱㝢つ㜴昴戵㡣昶㑥戸挲㜵㔴昸〵㐸攵扢㔰攸㜳㜸㈰〲搷晦愵攱㠱愱戳昲昳㥣挳㤷昱㐱㌶改㔶㌳㔶㌰〸扦昰ㄸ搰㘰㐱搸㠸㑡昷㠸愳㍢㤴㜰㍤戶㙥攳敥换㤰挰㉦摢㐳㉥㍣㙥㠴㍥戲收㐸ㄵ戳㤵っ慣㥢〹慣㌲㜲㜰㌳㠴㝡㉤㠸㘲㘶㤱慦㠵㜰㈰㕣㌱㥤愸㡦敥㡡挹㐶搲ㄲ㙥愵ㄳ㘶ㅤㄵ戴㠴㕦㠲摢㜷㑢㘰㜶ㄲ㍥㘵晡㜶㍡㘱㜵昹㘵㡡㤲愹㌲ㄹ㕥㑢戸〳㍡晡㑥㉡㌲㝤㈹㐴攱㉥㉡摣㑤〵㘶㌴挹㌱㜶て㑡〳敡慥㐲て戶晢攰〵〷ㅢ昳㥥㑣㔸摦挱㜶㍦挳㍥挰戰ㄵ㘸挸㐱㈸㤹㤸搴㐷㜷挵戴㈵㠱昲㈱㍡㘱晥㔲〱㤴扦〶户㙦㈸㤹攷㐴戰昴挳㜴㐲ㄸ昹㘵戲㤳愹㌲ㄹㅥ㤴㡦㐰㐷㍦㑡㐵㈶㐲㠵㈸㍣㐶㠵挷愹挰摣㈸㠱昲〹㤴晡搳㕤搵㠵㕤㠶晣〶挶㐰㤰㠹㔳㈶㥡て挱愷ㄸ敤㘹㐶㘳㤲㔳㄰㐱㘶㌶昵搱ㄸ㤹昷㈴〸㍥㐳㈷㑣㠰㉡㐰昰㌹㜰晢㐶戰ㅡ㘶㠲攰昳㜴㘲㄰ㅣつ慥愹戲て挱摦㐱㐷扦㐰㐵㘶㔲㠵㈸扣㐸㠵㤷愸挰攴㉡㐱昰㘵㤴〶搴ㄸ㐳㙦捣㕥㠱ㄷ㐰挹ㄴ㉣ㄳ搶〷攵慢っ晢ㅡ挳㌲㕤捡〷愵晥㍤㤸㍣戶㤹㈷攵昶晣慦㠳搳敦㥥㥦㤹㔵〲昱ㅢ㜴捥ㄴ慢〲㠸摦〴户㙦㠸㔳㌰ㄳ㠸摦㠲㍡搶摤㥥㥦昹㔸㘶㔳㝣㄰扦つㅤ晤づ愳搵㠷㉢扣㑢㠵昷㐰㉡㤹扥昵㝦戲攷㕦㠷慤摢㈴扣攷挷〳㉣㐲扡晥㍦挱〰扦ㅣ㈳㔵㑣㔲㌳戸晡扡晥て㈰搴ㅦ㠲㈸㈶㤴昹㥡㠸㜴晤捣㈲敢愳扦㘲㡥㤹㌴㠵㡦攸㠴挹㘶〵㑤攱㘳㜰晢㙥ち㑣㑡㤳愶昰〹㥤戰扡晣㌲㌳捤㔴搹搷ㄴ㍥㠵㡥晥㡣㡡捣㕡ぢ㔱昸㥣ち㝦愵〲ㄳ搹攴㘸晢ㅢ㑡晤改慦㤲㘱㌰晥ㅤ挶㌸挸㤸攵㘶愲昹づ戲㉦ㄹ敤㉢㐶㘳㐶㕡㄰㐱愶愱昵㠱㈰㤳搴〴挱慦改㘴㈱㑡〵〸晥ぢ摣扥ㄱ㘴㔶㥢㈰昸㙦㍡㌱〸㌲戵捤㔴搹㠷攰㌷搰搱摦㔲㌱ㅢ慥昰ㅤㄵ扥愷㠲〳〵㐱戰っ㜳㘳晤ㅡ晤〸ㅤㄸ挶扣〹㈱㘴㥥㥣愹㡦て挲㐱㤰㙡晣㐴ㅤ㐳〹㔰〸㐲挸㐴戶㍥扡㝣愶戹〹㠴ㄶ㥤㉣㐷愹〰挲㉡㜰晢㠶㜰㈵捣〴㐲㍥搸戲ㅢ㐲㈶挷㤹㉡晢㈰㡣㐰㐷て愱㈲ㄳ攷㐲ㄴ㠶㔲㘱ㄸㄵ㤸㑢㈷㄰づ㐷㘹㐰㕤㝥㘸㙢戴攱〵㔰㌲攳捥㠴昵㐱戹ㅥ挳慥捦戰捣㡥昳㐱愹㌷〰㤳㕤㍥搳攲㕣㌸搹攵换ㄲ〷昵捤㥢㉢㈶捤〹㥣ㅢ搲ㄱ戳攷ち攰摣ㄸ摣扥攱㘴㤶㥤挰戹〹搴戱敥㜶敦㑣戵㌳搵昶挱戹㈹㜴昴㈸㐶㘳ㅡ㕥㠸挲㘶㔴搸ㅣ愴㤲㤹㜹晦㈷扢昷㉤戰㜵愵扡昷搰㤳晦㔶㌰挰㠴ち愹㘲晥愱㠱捤搷扤㡦㠶㔰㡦〱㔱捣ㄵ昴㌵〷改摥慦〴慦㡦捥改㉡愸㐸㔳ㄸ㑢㈷捣㈳㉣㘸ち摢㠰摢㜷㔳㘰扥愱㌴㠵昱㜴挲敡昲㝢つ戸愶捡扥愶㌰〱㍡㝡㕢㉡㌲㈱㌱㐴㘱㍢㉡㑣愴〲㜳ㄴ攵挸㥡㠴㔲㝦扡昷搰戳㘴つ㡣㜱㐰㌱㠱搱㐴昳ㅤ㔰㍢㌰㕡㤴搱㤸㙣ㄸ㐴昰㉥昰晡攸㥢㤸㝦㈸〸挶改攴ㅥ㤴ち㄰㑣㠰摢㌷㠲㑣㔸ㄴ〴㤳㜴㘲㄰㘴搶愲愹戲て挱ㄴ㜴㜴ㅤㄵ㤹搱ㄸ愲㔰㑦㠵〶㉡㌰挹㔱㄰摣ㄱ愵〱昵㑤愱㔰敥っ㉦㠰昲㘱㕦㔸ㅦ㤴㤳ㄹ㜶ㄷ㠶㘵摡㘲㄰㑡收㉡ち㤴搶慥㔰改昷〴㌵戳ㅢ〵摥㈹㜴捣㌴挷〲㜸ㅢ挱敤ㅢ㕥愶㐳ち扣搳攸挴挰换㥣挸㄰昴愶㐳㐷敦㐶㐵收㑢㠶㈸捣愰挲㑣㉡㌰㠵㔲攰摤ㅤ愵晥㥣㍤昱㤰愲㤰敢戸㍤㘰つ㔸㤹㘰㘹挲昹㘰摤㤳攱㘶㌳摣㍢㔰〸挲捡っ挸㍥㕡㈸昳㈳〵挲㌹㜴挲㐴挹〲〸攷㠲摢㌷㠴㑣愸ㄴ〸昷愱ㄳ〳㈱戳㉡㑤㤵挹昴㙥㌹昷㠵㡥㥥㐷㐵㘶㕣㠶㈸捣愷挲㝥㔴㘰ㄲ愶㐰戸〰愵㠱戴㔰㍣㕢㈹〴捡〳攰〵㔰㌲㔵搳㠴昵㐱㜹㈰挳ㅥ挴戰㑣散㤲捤昹ㄱ㑢摥收㔴㌲㌹㈷㜸敥㈹捡〷㤲〸㌹㘶〶捤敢㕡搵㡡㙣㉣慥㌲〷挵㕤㘳㌶㑤㐴㜸挸㡣改攸挴ㄴ㝤㐵昰㌱㌱摤戶捦㈳昰㤰㤱㕥㈲㡤昷攴㈷㍥挶扢愳㤳ㄲ㈶ㅥ㔵晥晣摦挵㡦㤹改戶㘷挵㝢㥥挷㐱ㅢ㉥搶㈱愸攲挸扤㕡㥡㍢㍢昲ㅤ戹慥敡㜹挸㌴慣收㈳㡤㜲㘵㘵搱愹㤵㔷挳㘳㘸㑣㙥㔸㐵㍢㌶愴㜲㌹ㅦ昱ㄱ㔹搲摥戱愲㕤㙡㔳㤹攷㤳㥤〴慦挱㠳ㄹ㠶〳㙢戲㙣つ昰㙣㈶㈹搱㔸㌷㠱づㅢ㘴㌳换㠷捡搶㐲㤴挷㑤㙢㥣戶㙦㔳扤㤳捥㌶㌷搷挶㥣㕣㈲㥡愸㙦㙥㐸挷攲㠹㑣㝤㕤㙤㈶ㄶ㡤㌶㈴㔳㔱㕢㤲㠲攸㈳つㅢ㥢㘹㐰ㄲ㉥挳ㄲ昳㠱愴㐴㔹㘵㌹㉥㙢晡㍢攸〶晤㌲㤵㔱捤㉡慢㥣㡡挱㠳搵戸挰㤳㠷㡡㌲㝢扡ㅦ摤㘲㔹㑣散愹扣ㄴ㘰昵捦㠸ㄵ散搹ㄷ㌴收攵㤷㜶㔰〵㥤〳㠹搸㠳挰㘰㠵慣㐵愰敢㑦㙢㙣挲㈳㐵捣㐳㐶搸㝥慣挵攰て〵㕦戲㤷昰摣敤扣搵〲捥㝡攰ㄴ㍥㐷摢㍡っ散攱㘰晢㌲ㅣ敤ち捦扢㕥挷戰㘳㐸摡愰愶㐷㘳㑤㔹㄰ち㠲ㅤ㘰㜱㐵扥㔵攰戲挹慢㥦㘰㉢搹搰㈰㈸戳づ㠷㑡挹搶愳捥㠲ㅡ㕢㔰㘱ぢ搰㈶㜸ㅥ挶㘸〱ㄱ㉦㥥搵㠵戲摢〲㜲㜵㤹㜴㈶ㅢ慢㜷㥣㜸㈲ㄱ㡦愷敡㜳愹㘸㜳㈶㤷㑡搵挶㔲㜵つ戵㈹㕢㜲㠲㔰〱扤っ㌶昶㔰㔳攳攵㉣つ㌳㈵捡㤴㡤ㄲ㕢㠱㍡ㄵㄵ攱ㅥ挲㍡㈶㤴㈰搲㐷㠰㐴㙣㈶昵㘰愵㑣ㄳ㘹㑤㔸㌵㤱搴挴捤㕥摦〸搷㔱㘳㕢㤲攳㈹㥣㠰㌵㌵ㄲ㐲〱敡㐴戰扡㠱摡〸㕣〱敡㈸〴㌳㐰㘹ㅥ㘶㍣愲搴ㄱ攰ㄶ㘳戲戱㠹㜳ち昴㠰挹㈶㥥㙢敢㔴㤴㍤㑣ㅡ㌲搱晡㘸㕤㍡㥥捤攰ㄹ昵㤹晡晡扡㔸戴㍥㔵ㅦ㙤㑥㈵搳昵〹愷搶㤶㉣ㅦ搶昰㌴搸搸愳㑣攵攴愸搸捣㤴㈸㔳㕢愲㈴㤸㜴昹㌱㌹ㄳ㈲㝤ㄶ㐸挴摥ちち㔸〹挷愴摡〸搷㔱㈳㑡㜲ㅥ㑤㜷挰㥡ㅡ〳愱㘰㜲〱㔸摤㤸㡣〵㔷㌰㔹ㅣ㡡㐹㉥ㄴ㤳㜱㈶捥㈵㜰〵㑣戶昱㕣㕢㤷愲散㘲㤲挸㌸捤愹㐴捡㘹㠸愵戳㠹㙣㐳愶㍥㤳㐹挵搲戱㕣㌲ㅤ㑢攰改㜶㜵戶愴敢戰㠶㤷挱挶㥥㘰㉡㈷㤸㙣㙢㑡㤴愹㐹㈸〹㈶ぢ晤㤸㕣〵㤱扥ㅡ㈴㘲㙦て〵慣㠴㘳㔲㘳㠴敢愸㔱㐷㜲㍤㑤㔳㔸㔳㔱〸〵㤳ㅢ挱敡挶㈴づ慥㘰㌲㍦ㄴ㤳㝤㐳㌱愹㌵㜱㙥㠱㉢㘰㤲昰㕣㕢户愲散㘲㔲㥢挹搶愶㤲㜵戵戵戱㑣㌴ㄱ捤㌴愷㥢ㅢ敡㘲㜵戱㠴㤳㑥搴㌵挴ㄳ㔹㕢昲㙥㔸挳摢㘰㘳愷㑣攵〴㤳㍡㔳愲㑣敤㠸㤲㘰㌲摢㡦挹㥤㄰改扢㐰㈲昶㑥㔰挰㑡㌸㈶㍢ㅢ攱㍡㙡散㐲昲㈰㑤㈷㘳㑤敤〲愱㘰昲㉢戰扡㌱㤹〲慥㘰㌲挵㡦〹㍢ㄹ㌹㜶㜶〹挵㘴慡㠹昳㈸昴㠰㐹愳攷摡㝡っ㘵ㄷ㤳㑣㌲敢㐴ㄳ戹收㐴㝤扡㉥ㄱ慦㑤㘵敡㥤㡣攳愴㙢㜳攸㕡㔲㜵挹㕡㝢㥡愹捥攳戰戱愷㥢㤲昴㈷扢㤹ㄲ㘵㙡㜷㤴〴㤳㝡㍦㈶㑦㐱愴㥦〶㠹搸戳愰㠰㤵㜰㑣昶㌰挲㜵搴搸㡤攴〵㥡㑥挷㥡㥡つ愱㘰昲ㄲ㔸摤㤸捣〱㔷㌰㤹ㄴ㡡挹㜶愱㤸散㙤攲扣ち㔷挰㘴慥攷摡㝡つ㘵ㄷ㤳㙣㍤㤶㑣㐳㙤㜳㌳㕡㐶戶㉥㔶摦㥣㠸㈵㥡敢敡㌲戹㜸㐳ㅡ捦㠶戴㈵㈵㠶㌵晣㍤㙣散㝤㑤攵〴㤳㜹愶㐴㤹㕡㠰㤲㘰㌲搶㡦挹㥢㄰改户㐰㈲昶晥㔰挰㑡㌸㈶〷ㄸ攱㍡㙡捣㈶昹ㄳ㑤昷挴㥡㍡〸㐲挱攴〳戰戸㠲㌲㐶搷㐰〵㤳㑤㐲㌱搹㈸ㄴ㤳㐳㘰㈴㤵昸ぢ㈸㌰㌹搴㜳㙤㝤㡣戲㡢㐹扡㌹㥡㐹攳㕤ぢ戱㐴㈶㤷㐸攱㌵㈰昱㜴㉡㤳慢㐳捦ㄲ㡤㌵挷㘳㔱扢挹戳搱㥦挰挶㕥㘸㑡㥦戲㤴㌶㈵捡㔴ㄶ㈵挱挴昶㘳昲㔷㠸昴摦㐰㈲戶〳〵慣㤴㔹㕦㠰㠶㥤攱晦づ㝥挸昹晣㑢戰ぢ㑦晣㕦㠱ㄳ㍣挳攷㍣敦敥ㄹ晥㙢㘸挸㐳摣昵扥㠴㙦戱愹改扦挱敦㙥㘸㠷㠱㉢愰㔶㠴㠲㕡ㅥち㉡㜳㕢攰〴㈳㠴愰〰戵搵㜳㙤㤵㔵ㅡ㔰㔳昱晡摡㔴㜳愶戶愱戹㈱㤷㐸㌴搴愶搱㕢㌷㌸昵戱㔴㜳㙤㉥㤶㡡㈶敤㌶㔳ㅤ〵ㅢ扢摤㤴愴愱㜵㤸ㄲ㘵慡ㄳ㈵〱昵㥢㝦昹㑥收㤵㄰㘹ぢ㈴㘲攷愱㈰搵〹㍢㤹㜷ㄹ攱㍡㔶㤸㑦㝦搱挳㘸㝡㈰㌱㔹づ愱㌴戴ㄱっ㐴づ扦㉢挱ㄵ㑣㍥㐷挰攲㤳昹愷攰ㄶ㥦捣㤹慤㈲㤵搸〰慥㠰挹ㄱ㥥㙢㙢㈴捡㙥㐳慢慢慦㡤搷㌵㈴㜰〶㙦㑥㈷㜰慤挳ㄳ㔷㌴㤵㡤㌶挷ㅤ㥣捥㤲㘹晢㐸㔳㥤つ㘱㘳ㅦ㘵㑡搲㐹ㅦ㙤㑡㤴愹攳㔰ㄲ㑣㍥昴㘳戲㈹㐴㝡ㄴ㐸挴㍥ㅥち㈵㌱㌹挱〸搷ㄱ㡥㌴挹㘸㥡㉥攴搶㥦〴愱㘰戲㌵〳㤱挳敦挹攰ち㈶㝦〸挵攴昵㔰㑣㤸㜶㈲㤵ㄸて㔷挰攴㔴捦戵㌵〱㘵ㄷ㤳㕡挷愹㑤挵㜲愹㕣扡㌶㥢㐸愶㔳改扡扡㔸㌶㠷㝢㠱㠶㘸搴挹㌵㐷敤搳㑣㜵戶㠵㡤扤摡㤴〴ㄳ㐹㐶㐱敤㌴㘵敡㉣挸〴㤳㤷晤㤸㙣て㤱慥〱㠹搸㘷㐳愱㈴㈶㍦㌱挲㜵㜴戸㤸㈴㐹搳㐵摣晡㜳㈰ㄴ㑣敡ㄸ㠸ㅣ㝥捦〵㔷㌰昹㡤ㅦ㤳敥ㄳ搷ㄳ愱㤸㌰㝦㐴㉡戱ㄳ㕣〱㤳昳㍤搷搶捥㈸㝢敤㈴ㅡ慢㙦挸挵戳昵戵改㘶扣㤸〸搷㍢㠹㜸㍡㔷搷㥣慥㑦㈵㜳挹摡愴㝤㠱愹捥㘴搸搸ㄷ㥡㤲ㅣ㍢㤲㔵挲摡㔳愶㉥㠵㑣㌰昹戵ㅦ㤳愹㄰改㐶㤰㠸㝤ㄹㄴ㑡㘲㜲戹ㄱ慥愳挳づ㤲㔹㌴攵㡦慤搴ㄵ㄰ち㈶㝢㠲㘵ㄶ㜵㤵攱捥〶户ㅢ愹㌵攰ち㔲户晢㤰戲收㐰愵昴㝤挴㙤愱昰晤ㅣ㥥愴扥㜳㔹㤱㝤㐰㠶㤵摢搷㜸㐱慤㝤㔱㜶㌱慣㜷㤲挹㙣っ㕤㑦㌴㠳㙢挵〴㍡㥦㙣㐳㜳㍤㉥㡣攲㔱昴㑢挹愴㝤慤愹攸㍣搸搸㑣ㅢ㤱㡤㤹捦搲㉦㑣㠹㌲挵晣〹挱昰〶て㐳ㅢ㕢慢昷㠷㐸ㅦ〰ㄲ㔱㌷ㄹ昵〳㔱挴㐷扥昶捤攰戲愶搶㐱㘰㠵㜵昵㍦〲扦戰㑦㍦ㄸ㥣㐰㥦㙥ㅤ〲㕥昱〹挱㕥敢㜹㜷扢晡攵慣搱㌲㤲㌴搴搵慤愶㐲ㄹ㤶挰㤶敦㉦挱㤵㥤㜰㤹㙦㈷昴摣愳㕣ㄲ㡡昷敤㈶㑥づ慥搰㕣敦昰㕣㕢㡢㔰昶愰慥㑤攴㜰㑤㤵㜲敡敢愲㠹㑣㌲㔵㕦敢㘴㜱搹改搴㍢愹㔴㈲㤳㘹戰㈵㑢㠳㤵㕢っㅢ晢慥敥捡〱ㅤ晢㙥㔳愲㑣摤㠷㤲㐰㝤㥥〷㌵捡㘵扡ㄵ㈲摤〶ㄲ戱敦〷愳㘴㜳㝤挰〸搷搱敡㘸㤲㉥㥡昲戱㌹敡㈱〸㘵て㉦㘷㈰㜲昸晤㌵戸㠲挹㘹㝥㑣扡て攱㔳㐲㌱㜹搸挴㌹〲慥㠰挹㈳㥥㙢敢㐸㤴㕤㑣㔲㜸户ㄱ戶扤慥㌶㥡㑥㈷ㄲ戵昵㘹㡣㙣搴攳㘲戴㌶㕢㡦搶㤷挹搸㡦㥡敡ㅣ〵ㅢ晢㌱㔳㤲㐳昸㜱㔳愲㑣晤〶㈵挱攴㜸㍦㈶挷㐱愴㡦〷㠹搸㑦㐱愱㈴㈶㑦ㅢ攱㍡挲㜱ㄲ挹愹㌴㍤㤱㕢晦っ㠴㠲挹㙡〶㈲㠷摦攷挰ㄵ㑣㤶昹㌱㌹㠴㈱㜸㉦㥢て挵攴㜹ㄸ㐹㈵捥㠲㉢㘰昲㍢捦戵㜵㌶捡㉥㈶戹㜴㉥㤷㑢㘷搱挵㈷攳〹㕣㜱㌶㈴戳昵㜱扣攰慡㌶改攰㈵㔰戹戸㉤〹ㄴ〸愲㝦〲ㅢ晢㐵㔳㌹改敡㕦㌲㈵捡搴㉢㈸〹㈶㙤㝥㑣捥㠵㐸㥦〷ㄲ戱㕦㠵㐲㐹㑣㕥㌳挲㜵っ㜶㍡挹愵㌴㕤㡤㌵挵挴〸挱攴㜲戰捣愲摥㌰摣㉢挰敤㐶敡㑤㜰〵愹㠵愱㐸ㅤㅡ㡡搴㕢㌰㤲慡慤㘱捣㥦㠳愰〷㝢摢昳㙦㕤㠳戲㜷㔸愵敢攳搱㙣㍡㥢㡤愶㌲㠹〶づ㡤㈴㔳つ捤㤹㐴愶㈱ㅥ㙦㜰㘲㐹晢ㅤ㔳愷㙢㘱㘳扦㙢㑡搷戱昴㥥㈹㔱愶晥㠴㤲挰戵扦〷㤷昴㘰㌷㐰愴㙦〴㠹愸昷㡤晡㑤㈸攲攳昶㘰㑣つ㘰㑤慤㥢挱ち敢挱搶㠲㕦搸㠳摤〲㑥戰〷扢ㄵ扣㤰ㅥ散㐳捦扢摢㠳㥤㠳㌸敥㉢㍡敥㠰扡晡挸㔴攸㑥㤶㈰㤳敦挷攰ち摥㝢昸昱敥㍥㕡㜷て挵晢ㄳㄳ攷㕥戸㐲换晣搴㜳㙤摤㠷戲ぢ㜵㐳㉣㤹挳昰㐱㌶ㅢ㡢㘶ㄲ昱㐴㐳〳敥㤰敡ㅡ搲攸搲㘲㑥㌲㤶慤户㍦㌳搵戹ㅦ㌶昶攷愶㈴㐷慢攴ㄹ戰昶㤴愹扦㐳㈶㔰㌷㝡㔰愳㡣户㈱㐰愴㝦つㄲ戱㤹㉤㔰戲㘵㝥㘵㠴敢㘸㜵ㄱ挹㤳㌴扤㄰㙢敡㙢〸愵㘵㍥挵㐰攴昰晢㉦㜰〵㤳㔴㈸㈶㠹㔰㑣晥㙤攲㍣ぢ㔷挰攴ㅢ捦戵昵ㅣ捡㉥㈶搹㜸㍣收搴愶㤳愹㔴㌴㤶㐰㈷㠶搱㌸〷㝦㈹摣ㅡ攵ㅡ㙡攳㐹晢㕢㔳㥤攷㘱㘳㝦㘷㑡㠲挹昷愶㐴㤹㉡挷昶ち㈶㌵㝥㑣㕥㠲㐸扦っ㠲㜱㑦㈸㤴挴㠴㘹〱㈲㕣㐷㌸慥㈴㜹㠳愶㔷㜰敢㘵扡㥦慣㌷ㄹ㠸ㅣ㝥慢愰㉦㤸㡣昱㘳搲摤㠳㔵㠷㘲愲㑤㥣㜷攱ち㤸㐴㔰愶㌷敢㍤㤴扤ㅥ㉣㤶㑥搶挷敢㌰㍡㠹㠱㠵㜸〳㕥㘹㔷敢挴㤳搹㘸慣ㄶ㤷昴㤹扡㤸㍤挴戳搱敢㘰㘳㌳〳㠰ㅥ戴昴㘰挳㑣㠹㌲挵㐹㝣挱㘴㤴ㅦ㤳て㈰搲ㅦ㠲㘰㠴ㄲち昸㠴摦㍤㜳㝥㕦㠴㠲挹㜵㔴晢㡣愶㝣㌴㤰摡〰ㄲ〹㕢搰㠳㙤㘸戸㝦㘳㜸敡昱换㤹㝣㐱㙡㔸㈸㔲㐳㐲㤱摡〴㐶昸㈰改㠵㌱晦〱㠲ㅥ㙣㔳捦扦昵㌵捡㕥ㄳ慡㜵㔲搱㙣㐳戶㌹㔹㔷㤷㘸捥㈶ㅡ搲ㄸ捤挵㐵慤ㄳ㡦愲昷慦慢戵㘵扥㥦㡥晥〹ㅢ㥢㌳晣㔲敦㝦戱挴愹㝥㈹㔱愶戶㐲㐹攰慡昰攰㤲ㅥ散㕢㠸昴㜷㈰ㄱ㔵㙤搴扦㐷ㄱㅦ户〷ㅢつ㉥㍥㘵㥡㍤㤸㘶㜷愵搹㐳㘹㜶㐹昶ㄸ㈳ㄴ㄰昹㉣㈰捤㈷ぢ改挱ㄶ〲捡㙣㌷㑢㔵㉣㘱㐵扥㥣敤ㄶ戸晥昱㑦摦㥤㘱㜷〷昴㈵戸挵㜷㠶攳㑤㥣愱㜰㠵㠶㌵〱㘵㝡戳㠶愱散㈲㤵慡㑦㈶㥣晡㘴㈶㡡㔱㤹㐴ち㈳て捤愹㘸慥戶㈱攷搴㐵㜳㔱㕣㌲搸摢㝡㌶㝡㌸㙣散敤㑣㐹づ戶㠹愶㐴㤹攲㘴戶㈰昵ㄹ㉡搳㍤昴扤㍥㐴㝡〳㤰㠸捤昹㙣㝣挲ㅢㄶ攷戹㐵㈸㤸摣㐹戵㔱㌴扤㠳〸挸晣㌵㔹㥢㌳㄰㌹晣㜲晥㕡㌰㔹攷挷愴晢㘰㝢㌷ㄴ㤳愴㠹㔳つ㔷挰㈴㠵戲㘰㌲ㅡ㘵ㄷㄳっ㑣攱愵慣㠹摡ㅣ戰挱敤㜱㝤㍡挷㔳㘱慣㌶㡤慢㈸㜴捡捤戶㑣㜰戳㍡㘳㘰㘳搷㝢ㅥ摣㠳慤挱㤴㈸㔳㥣㤵ㄶ㑣摥昰㘳戲つ㐴㝡㍣㐸挴㥥っ〵㝣挲㌱攱㠴戵〸〵ㄳ㍥㌱㐸搷搰㤴て㈱㔲㔳㈰㘱挵㜵㤴㠱挸攱户ㄱ㕣挱攴㜹ㅦ㈶㔶ㅣ㉡愵敦㜷㥥つ〵㡡昳搱ㄲ㍣〱㘳〰挵戹㘷〱㉡㠹戲〷㤴㠳㜱㠴㕡㜴㐹㑥㥤㠳㈱慣收㠶㜸㌲搶㠰愱慣收㔸扡ㄶ昳㈷㔹㝢㌷捦㐶愷㘰㘳㜳㜲㕡㙡㕣挷搲㑣㔳愲㑣敤㠱㤲〰昵愴ㅦ愸ㅤ㈱搲㍢㠱㐴散㍤愱㠰㑦㤹戵㌳㡡㘱㤷〴㤳挱㉦扣㈴搸〵㥣攲搳扦戵㉢搸㠱㉢〵㥢㜳搸昴敥㕥ㄲ㍣捡戵㐶愸改㐷㠸愹捣㑤㤳㌵ㅤ慣㙥愴㌹㌷㉤㐸摦敦㐳扡攷愶收摥㔰㔰昷㌱㜱㜶㠷㉢㠰捡搹㘸〱㜵ㄶ捡愶敦㑡挶昱摡搲晡晡㜸搶㐱挷ㄵ㙦挸收敡ㄲ愹㌸收ㄹ㥡㥤㜸㍡ㄹ戵攷㜹㌶㝡て搸搸㥣慥ㄶ㔰愵慢摦捦㤴㈸㔳〷愰㈴愰摥敥〷㜵づ㐴㝡㙦㤰㠸㝤㈰ㄴ昰〹㙦㝤㥣㡣ㄶ愱戴扥愷愹戶㠰愶㝣〰㤲捤戹㘹ㄱㅥ〰搶戰㐱㤵㥣㕥摤㈹㌰㠳ㄹ晥扣㤳㠹挱搷捥散㠶搷挸㌰搵慤㙣㄰ㅥ昴攰㍥ㅥ愱愲㝣挷晦捣ㄷ攷㐸昹㜴ㄴ㝥㉢慦挳㔶晦〰㍦㐴戵㘷搶㤴ㅥ户挲㔷ㅦ㠴つ慥攴㙣㙦㌴慣㡡扤扤敡ㄷ㠶㘵ㅢ戶捤捡㘳晡ㄴ慦㡣㥥摦㌱戵晢㝤挳敢㤹㘹搵㠹收㙤㈸攳㝡㌸㔳㌳㜹㍣㔹愷换㌱㘶㝢㜷㜶摢攱敤㈲㤸つ㠷㘰㈲摦㥤戲㘱㑦挹昷㜸㠹捤㝡戸戳摡昳㜸捦㡦㤳㌵ㅥ昳㜸㤸㐲㐵昹㈰ㄵ晡挴ㄷ敦捤挲㝣㥥〴扤攱㑤㍦戳攴㉤ㄴ㥢㠵㍣㕣愳戱愵㑢㝥㉡戲㌹戶㔰改㠵〰挷㍡ㄸ㕢㍢㝡昲昸㥥ㄷ㌶攷慢㜳ㅤ㥤晣㍡捤改㝣搷昸搱㘳愷㡤㑤㐶㉢搷㘰ㅦ昵㍢㝣攱ㅥ攱摥ㄸ㠴㙦㐴ㅦ㡡㔸㡡敤㥦摥挸ㅡ攱愰㠰㌳㉤㥥㝥㔱戰㝣扥慢㔷㥣攲晥慦昲晥摢㔳㐶㜰ㅥ㕣㉣づ㔱愳捦㤹㕡昹捥戱㔷晣昵㠶㥤挶㕤㜶换昷摥晦㘳㙦昸敢㡢㝢㘵散昷㜷㝤攸昲㙤㠶搸愳㥥搹㔵戵挱㘲ㅣ晣攸㜷㐹摥㈳攱㤱愲㉥㐷㈵㕥挷搳㌳㡡摥戴㜱㤹㈷〸扥㘹挳收捣㌷㍥㜸ㄴ㈴敡㍢㙣㤰捡愳挰〳㑡㕤〲ぢ戶㘲㘹㜸㌹㙥攵㌲戰搹昸㤴收昴戵戵ㄸ扣㤱㤳挷捦㥡㔷㍤戵㍤摤扡㉡摦㤲〷戰㡤㘳㙢ㄳ敡〲㤸ㄹ㌸㈲晡㌰摡昲㥣㙤㔸㈳㔶愱㌰㌰㠴㌸㝦摤㉢㐲㕤搷㙥搰㜴挰㠴㍦敦㍡改愸㠵㐳づ戸攲昲㕤搵昱戰〸㐳攸ㅣて㠸㈲㠴㝥敡〹㠲慦攲戰㌹攵㡤㑦㤹㕥敡㈲㜴ちち㠲搰搹戰攸㐶愸㤳㕢㜹ㅡ㐴㉥㐲㥣捣戶扡挰敢扢ㅤ慡搳ぢ攰㕡づ愳ㄱ㘷挲㝣㘰〸㜱㌶扢㔷㠴㡡摡搰㜹戰〸㐳攸攴㔲〸晤搸ㄳ〴摦搵㘱㜳〲ㅣㅦ㡣㌹戹〸㜱ㄶ㕢㄰㍡搱㡦搰㌱㐴攸㌲㠸㕣㠴㌸戵㙤ㅤ搷㍦㠴㡥㉤㐰攸〴㈲㜴ㄵ捣〷㠶搰搵挶愲摦㐷搹昵戰〸㐳攸㠸㔲〸慤昲〴挱㤷㜹搸㌷挲ㄳ㍥ㄸ㠶㜲ㄱ攲㥣戶㈰戴挲㡦搰㙡㈲㜴ㅢ㐴㉥㐲㥣攸戶捥攸ㅦ㐲昹〲㠴捥㈲㐲㜷挲㝣㘰〸摤㘵㉣晡㡤搰㠳戰〸㐳愸扤ㄴ㐲㙤㥥㈰昸戶て晢㔷昰㠴㑦㤹㍥搷㐵㠸㌳摣㠲搰ㄲ㍦㐲攷ㄳ㈱㑥㑥扢〸㜱摡摢扡㄰扣昰㝥㘸㔱〱㈸ㄷㄳ㤴愷㘰㌱㌰㔰㌸搵㉤ㄶ愵㐰㈹敡㝡㕥㠰㐵ㄸ㈸㤹㔲愰愴㍤㐱昰つ㈰昶㑢昰㠴て〶〰㕣㔰㌸挵㉤愰㌴昹㐱戹㥡愰晣ㅥ㈲ㄷ㤴搷戰㘶晤扣㈴㈸㍦㉡〰攵㕡㠲昲㈶㉣〶〶ち攷扡〷〶ち攷戹挳㐰㔹㔰ち㤴晤㍣㐱昰慤㈰昶〷昰㠴て㝥摣改㠲昲ㄷㄴ〴㤴㜹㝥㔰搶ㄲ㤴㑦㈰㜲㐱攱挴户㜵㙢㐹㔰昶㉥〰攵㤷戴攵㐴㜷昷ㄹ敢慦㈸っっ㈱捥㝣てっ愱慦㘱ㄱ㠶搰ㅥ愵㄰㥡攵〹㠲慦つ戱㌹搷㡤て㥥晦敡㈲昴㍤ち㠲搰㑣㍦㐲昷㜱㉢ㄵ敡攸㈲挴摡㕡て㤴㐴㘸㕡〱㐲て㐱㙦〴㈷愳昱ㄹ挰㠵づ㘷慥挵愲摦挷搲㌰愸㡦攳愶〴㉥㜴㜶㈹〵捡㘴㑦㄰㝣㤵㠸㍤〲㥥〴㤴挷㕣㔰㌸㘳㉤愰散攴〷攵〹㠲挲挹㘶ㄷ㤴㤱㔸戳㝥〳㕥㍦㑥攳㜵〵〸㍤㑤㠴㌶㠵㌹㍥〳㐰㘸㤴戱㈸㠵㔰搱㘹㝣㌴㉣挶㠵㈰ㄴ㉦㠵㔰捣ㄳ〴摦㌵㘲㜳敡㕢㄰晡㥤㡢搰㜸㤴〵愱ㅤ晣〸扤㐸㠴㌸昵散㈲㌴〱㙢搶换晤㐳㘸㘲〱㐲慦㄰愱敤㘱㡥捦〰㄰慡㌱ㄶ晤㐶㠸㌳摡攳㐲㄰摡愶ㄴ㐲攳㍣㐱昰㘵㈴㌶㈷挲〵愱㍦戸〸敤㠴戲㈰戴戵ㅦ愱户㠸㄰㈷愲㕤㠴㜶挶㥡昵づ㜸攱㈷愹慤ち㐰㜹㡦愰㑣㠵〵㍥〳〰㠵搳摡㘲㔱ち㤴愲㤳ㄴ愷戴挷㠵㠰㌲慡ㄴ㈸㥢㝡㠲攰ぢ㑡㙣㌳ㄳ㙥㜳昲㕢搰昹搰㐵㘷㉥捡㠲捥挶㝥㜴㍥㈲㍡㥣挲ㄶ搱㠶㥥㠸㜷㑥晡㘳㡡㌸晢散〲挷㜹㙤敢㔳昰挶昷㝡㉦㌷㝤㙣扣㜶挷戱扢㡤㡤搷㔵慥〷㙦挱戴㘴ㄹ〹昰㙥㈸㝤㡦㌵㐴扣㥥ㅢ㙣摥攳昰〶㑦㝦㡥㘸晡慦慣挶㝣〴愷㍢戲㐷㜰摡㥢㌵㠴挰扦昴摣搲㡤攰㥣戸㘸㤴摡〱昶㠱搰挰〷㌹㔱㡣昱〵挹摦㐹扥㈴昹ち〴慦晤っ摦㈵ㄶ慡ㄱ㝡㔳㔷改〹㠲慦㑣戱㌹〳㉥㝢攲ㅢ昸挵㑤ㅤ愷戱〵敥㐱戰攸扥㘵昹㡥㐱㌹〳敤挲扤〸㙢㔶ㄹ㥥㡣搰㡦扥敥晢慦晤㜷㜸攵㌰ㅡ挱昹㙡㝣㑡㘳攴㈲攷扢敤㙤㌳ㄶ愵㌰㉢敡敢扡㘰㌱㡥ㄸ〶捥〶晦㐲㜵㐲ㄱ晡愷㈷〸扥㔳挵收㝣戸㈰㔴㠵扡〳㈱㑥㙡ぢ㐲晦㠰㐵㌷㐲㝣挲愴攲㝣戴㡢搰㤱㔸戳㠶㠲ㄷ㝥㈴㝦㔱〰捡㜰㠲㜲ㅣ㉣昰ㄹ〰㈸挷ㅢ㡢㔲愰ㄴㅤ挹㥣搹ㅥㄷ〲捡愷愵㐰昹挴ㄳ〴摦戳㘲㜳㐲㕣㐰ㄹ改㠲㜲ㄶ捡〲捡㕦晣愰㙣㐴㔰㌸㈱敤㠲㜲㌶搶慣㑤挰敢㐷戳昹愰〰愱㔱㐴攸㕣㤸攳㌳〰㠴㌸搷㉤ㄶ愵㄰㉡㙡㌶㥣攷ㅥㄷ㠲搰㝢愵㄰㝡搷ㄳ〴㕦挴㘲㥢挹㈵㥢㌳攲〲㔵戵ぢㄵ愷戵〵慡户晤㔰㡤㈱㔴㥣散ㄶ搱㥢㥥㐸晡扡戱ㄴ㜱㥥摡㐵㤱㌳攰搶㌶攰昵摥搷捤㤰扥㙥㈶晡㍡昵㝢㜸㌳ㅤ㤴㥥〰㑢扤㉤㕤㕥〷㐷㠶㍤㠲㤳摤扤昷㕢㥣〹敦扤摦㌲㤳攳㝡㍢挶㤸㐸㌲㠹㘴㝢㤲ㅡ㄰㜵〷㝣㡣ぢ㠱昷㌹て挵愲愱㤶㘷㍤㐱昰㌵㉦㌶攷扤〵搵〴晣攲愸扣ㄷ㘵㠱敥户ㅥ㜴㌲ㄸ㤵㘲㔰捥㍢扢搰㜱㐶摢慡〷㉦晣愸㝣ㄲ愶收㍡㍥愲㜷㠴摥〸㑥㑣攳㌳㠰㌶昷㙢㘳㔱慡捤ㄵㅤ㤵㑦挲㘲㕣〸㈸㡦㤴〲攵㘱㑦㄰㝣昵㡢捤㠹㙦〱㘵㡡ぢ捡戳㈸ぢ㈸扦昲㠳搲㐸㔰㥥㠷挸〵㠵㔳摡搶昴㤲愰摣㕦〰捡っ㠲挲㤹㘹㝣〶〰捡换挶愲摦愰㜰ち㝢㕣〸㈸㜷㤵〲攵㑥㑦㄰㝣ㅤ㡣捤㤹㙦〱㘵戶ぢ捡扢㈸ぢ㈸户晢㐱㤹㐳㔰㌸昳散㠲挲㌹㙤㙢㉥㜸晤攸慡㙥㈹㐰㘸㕦㈲昴〱捣昱ㄹ〰㐲㥣搴ㄶ㡢㔲〸ㄵ㜵㔵㥦㐱㝤㕣〸㐲㌷㤴㐲攸㝡㑦㄰㝣㕦㡣捤ㄹ㙦㐱攸〰ㄷ㈱㑥㕢ぢ㐲搷昹ㄱ㍡㠸〸㜱㌲㕢㐴搷㜸愲㥥ㅥ㡡昳搰㉥㜸㥣攱戶づ㠵㝡扦㝢愸慢攰捤㜴㐵㝡㈱㉣㜵㥡搱㌸搱㙤搸㈳㌸㤹摤㝢て挵㤹敥摥㝢㈸㌳昹慤㌳㡣搱㑣㤲㈵㜱㐸㜲㈰㡡㤳摢攳㐲㔰㍤摦〳慦愸㠷㍡捦ㄳ〴㕦㐲㘳㔷挱㤳愰摡ち扦攸愱㌸扢㉤搰晤捣㠳㑥㝡愸㜶〶ㅤづ㤱ぢㅤ愷扣慤愵攰㠵昷㔰㘷挳戴愷㠷敡㠴摥㠸昵㘱㠱敤ㅥ㐰㔳攳㌴户㔸㤴㙡㙡㐵㍤搴㈸㔸㠴㠱戲扡ㄴ㈸愷㜹㠲㕤扦晤㈰扤㜲挳ㄹ㌳㑥扡㙣捥㈱㙢搷㙣昱㑦㝢㜳㜸ㄲ㔰㔶扡愰㔴愳㉣愰㥣攲〷攵〸㠲㌲〶㈲ㄷㄴ捥㜹㕢㐷㠱搷㡦㠳昱挴〲㠴㡥㈱㐲㥣挷ㅥㄸ㐲㥣昴敥ㄵ愱愲㠳戱〶ㄶ㘱〸ㅤ㔳ち愱愳㍤㐱昰捤㌵㜶ㄴ㥥〴愱㤳㕣㠴ㄲ㈸ぢ㐲㐷晡ㄱ㍡㤹〸愵㈰㜲ㄱ攲㘴户㜵㉡㜸攱捤㘶㐵〱㈸慢㘹换挹㙤搳㤲㐶散㠸挲挰㄰攲㙣㜷慦〸ㄵ戵愱㐶㔸㠴㈱搴㔹ち愱挳㍤㐱昰搵㌶㌶攷户〵愱㥦戸〸敤㡥戲㈰搴攱㐷攸ㅣ㙥攵ㅥ㄰戹〸㜱收摡㍡ㄷ扣㝥戴愱㈵〵㜰㥤て愳ㄱ㜳㘰㍥㌰㠴㌸㜵摤㉢㐲㐵㙤㘸〱㉣挲㄰捡㤵㐲挸昱〴㐵敦扥攱㙣㜷㕦敦扥攱捦㤹㥤扣扣㥦㘵〴扡㡦捡ㅣ㝦㐰㍢㈴攷戲㌹㐱㡤㥦㘰户戴戶捡慦㤷㠷攲㔵ㄵ㥤㑢㥣捥搹㜸㈳ぢ㕥㔰㌱慦愵捤晢㌹㉤摥搴挲㈷晦㥢㤷㈱㘸㈹搱搸捡敤摤㠹户㈳っ捥捤捡攳㑤㍡搹慡戶戹改慥㉥愷戳晤㝦挳㝢㉣昰㝢㜲㍥㝡づ㡢晢〶㡢搰㥦㜲昳㌷摡愱㌳扥㠲㔸㑤てㅥ戳昱㡥ㄵ捥扡㤷昳つㄷ晦搹㑢㜵慣㑢搱挴捣昳ㅣ戲扥㜷戶㔴愸㘶散㘲㌷㘳敡戸戲敦㔹㘵〴挲戳㉡愱㙦㕤〱㌲〸㍦㠰㤶攱〸㤰㠸扥ㄲㅣ昹㐹扦㤰戲捡㠳搰っ㠲ㅢ挷ㅦ搷昳㐱㔶㘵㤵㉢㕡戲㕤㡢慤挵㑥换愲挵㕤昸ㄱ晤㄰㙥戱㔹㉡づ㠵㘹㙦㔳攸㍣捤づ㙥㙢㑡㜷㜶愶㔷㔵戵㌵戵㍡敤㡢扡ㄶ㔷㌵㉤㐷挶〰摥㌵㠳㝡㔴㔵㔵改慢昱摦〵ㅡ㠷㈲㈷㡤搹㉥慤㌵攰㠶㙦散挱愱ㅢ㝢つ户㡡ㅢ摢戳愱搷㤱挵㘷ㄷ戸ㅢ慡㌸攷捣㡤㌵㡢㍡っ〵㙥㠲扥ㅥ㥡摤㔵㔸ちづ慢愰㠹㜷㠵摡㉦㌴摣㑤昴㕤ㄸ㙥㙤㈰㕣㈷㝣ㄴ㠴㕢づ㠶㠴扢搵ㅦ敥愸挲㜰㜳㐲挳摤㕥ㅣ敥捥㐰戸㘳㠲攱㑥㌰攱敥昶㠷㍢戵㌰摣捣搰㜰昷ㄵ㠷㝢㈰㄰㙥㜵㌰摣㔹㈶摣㐳晥㜰㥣㝣ㄳ㌰戹㍦㉢搴㤴搰㜰てㄷ㠷㝢㌴㄰敥晣㘰戸㡢㑤戸挷晤攱慥㉣っ搷㄰ㅡ敥㌷挵攱㥥づ㠴扢㍡ㄸ㡥搳㕡戲敦㥥昱㠷攳㠴㤱㙦敢攲愱攱㥥㉦づ昷㐲㈰摣摡㘰戸㕦㥡㜰㉦昹挳摤㔳ㄸ㙥㘲㘸戸㔷㡡挳扤ㄶ〸㜷㕦㌰摣㐳㈶摣敢晥㜰㥣搷昰ㅤ〸㘳㐳挳扤㔹ㅣ敥敤㐰㌸㑥㠱ㄴㅣ〸㑦㥢㜰敦晡挳㜱㤲挰ㄷ㙥㡢搰㜰㝦㉣づ昷㝥㈰摣㡢挱㜰慦㤸㜰ㅦ晡挳㜱挴摤户敦㌶ちつ昷㤷攲㜰㥦〴挲扤ㄵっ昷㥥〹昷㤹㍦ㅣ㠷戰ㄹ捥晡ㅣ㕣昳㠰挸挲㕥㝣㐴㘸ㄵ晥〶㝤敢ぢ㤰挲㕥晣敦攰昸㍢户㡦〲搵愸攴搸㜷㕤㈰慢慢昰㌱ㅣ敥攰戵㘴㔴㑤㜴搷扤昷敤昰㌹昳扥挱㙣㍥㘳㠳㥣㑡づ㘶㡦〹戸昴㡦㠶攳挴扦㈴扤挸㘱㑦慡㘷攵愷慦挲㌳㑥㕡㥡昱㐰摦㘹换摡㤶戵愶扢㕡㤶㍢㜰愴摣戱㜱挵㐱㜱㌹愲扥挲㤶昰㐲㡤㑢攵摦挰つ㥥㔰㑢搶ㅡ扡㘵㔶㥢㙣㠰㙥摢捤㝢㌵㔶㘵ㅢ慥㌳㌲㔵㉣㜳愵戲㙤㕥㤷戳㜴㐸㥢扢㠱扣攸㤰㐰ㄵㄶ㤷㐴㘰㘳㑡㐶昲昰愱㜹㥥㜰昰换㤷ちㅤ扢挱挷㔳挴㕦搹搷摦㕦㝣ㄱ㤷愷㜶㌵㘵昳扦㔲㘳扦晥㐷㤱挲㜷㠳攲㔰㍦㜱攲㜲攵昰㉦愷挸ち㉡攰晥㝦愷愸〲慡ちㄵ㘰㈵攸㑦㜱㡥㠰搶㙥昵扦改戶㜶慢㝦㙦戱昵㘰扦㌵㈷ㄷ㑣散攸ㄹ㙡慡㠹㕤搲摡昲㕢㝦攵戳扥㜲㜸㘵摦搶㤵㝥㙢捥㍤昸㍡㠸㐱㤰ㄵ㕦昴㝣挷攳愲昰挴㕣㔶㔵㜸愸㝣〷㍦〵晤㔱㌹㙣愴㈹㤶㐳戳晢㍡愰ち㕣㕦〷昱捤㍦挲挲㔵搲㜷㘱戸挱㠱㜰ㅣ昳㉦〸㌷摣㠴搳晥㜰ㅣ㈲昷㙤摤㤷愱攱㠶ㄶ㠷ㅢㅥ〸户㔱㌰摣㈸ㄳ捥昶㠷攳㌰戳昴㐷敢㠱ㅢ摥ㅦ㝤ㅡ㕡㠵つ愰㙦㡤〴㈹散㡦㌶〴挷摦ㅦ㡤〹㔶㘳㉣ㄸ㌲ㅦ挷㐶㌸〱〵昶㈶㜸㡦ㄳ〷㤹〵晣㡤攱挱昴〳㡡㘳挳愶㤵㍥㍦昶昳㐰㉢㉤㍥挸搴㠷愸㙣㜷ㅢ攷愰戲戱慥慢晢扡摢摡㙤慤㈱㐷挸〷㝥敢㐹㍥敢攷挷㤶昵摤㑡摦昷㕢㜳ㄸ摢ㅣ㈱ㄵ㌵ㄵ㝤㕢晦挹㙦㕤攳㡢㕤㔷㔷搵户昵ㅦ晤搶ㅣ攵昶㌵搹昷㈰㉢㍥㐲戶攲㥥㉡㙣戲愳〳㍢㉦〵㍦〵㑤㜶㐷㌰㘴㈷㙤つ捤敥㈳㠴攳挷扥㜰㙦㠴㠶摢愶㌸摣㠴㐰戸挶㘰㌸㡥ㅦ㑢戸敤晣攱㘶㥢㜰敥㠵昹换愱攱戶㉦づ户㐳㈰摣㥣㘰㌸づ挶㑡戸㤸㍦ㅣ㠷㌹㘵敢㜸㠴㔴愸㘷㐳挳㈵攸㥢㐷㐳捦㙤㐷㡡㉣摦㙤挷㐱挱㜰ㅣ戹昴ㅡ㍦挷㉦㈵㜲㍤㘳戸捤ㄳ搹扦攰㥡收摢慦挶晦㈴敡搶摤昸㌹㕥㘹慣晢搵昸㥦昰㕢㜳愰搳㔸昷慢昱㍦敥户收〸改㠰ㅡ晦㘳㝥㙢づ慤㥡搸晤㙡晣㡦晡慤㕢㘱敤㙢㡤て㐳㔶摣昸愷㜰攷ㄴ㌶晥挶挰晥㙡㠷㥦㠲挶捦〱㔴搹㐹搳愱搹摤昸㌹㌴㈹攱摣搶㜸㕦㘸戸㤹挵攱㘶〵挲ㅤㄱっ挷搱㐸〹户愷㍦ㅣ挷昹ㄸ捥㥡つ㙥昸㡤昱敤愱㔵㤸〳㝤㙢㙦㤰挲晥㝡㉥㌸晥㔶捡愱挲㠲慤收昸㥦㔴㘳㕦㘸㜶㙦㌵〷搳㝣㕢㝤㔳㘸挸晤攸扢㄰攴晤〳攱㌸敥㔶㄰敥㝣ㄳ敥㐰㕦戸㑡づ㘱〴㉦〷㝤扦挴㈸ㅣ㕦㔱㌸㝥㌶挰㐸㔴慢搳捣㔷搹㌶攲㠵愸ㄳ㕢㌱㑥搲㡦昷捦ㅥ㠴愰㡡〳㈳昴愱㝦挴㤲㜷㐸㡦戸摡攳㠲〷㉥㠷ㄹ㔸㈹㝤㌰㜵㌸挲㈰ㄶ㠷昸㉤㌸㥡㐰慥㙢㜱㤳戱㌸㤴㍡㙢㡤㐵㤳摦㠲〳〲㍤ㄶ扣搹㤷ㄸぢ愹挳晢㝣㠹㤱昶㕢昰㥥扥挷攲㍥㘳㤱愱づ㙦搵挵愲搹㙦昱㔰㠱〵㙦戹㈵㐶㤶㍡扣摢ㄶぢ挷㙦挱㍢敢㥥ㄸ扣㙢ㄶ㡢ㅣ㜵㜸挳㉣ㄶ㡢晣ㄶ捦ㄴ㔸昰挶㔷㉣ㄶ㔳㠷昷扣㘲搱攲户攰晤㙤㑦㡣㔷㡣挵㘱搴攱㙤慢㔸㉣昱㕢扣㕥㘰挱摢㑦㠹搱㑡㥤户㡤㐵㥢摦㠲㜷㤹㍤㌱㜸〷㈹ㄶ敤搴攱捤愳挴攸昰㕢昰㐶戱挷㠲㌷㠱㘲戱㤴㍡扣晦ㄳ㡢挳晤ㄶ扣搷敢戱攰㍤㥢㔸㜴㔲㠷户㙡㘲㤱昷㕢㝣㔵㘰昱㥤戱攸ㄲㅤ㑦㔱㉦昳㕢昰敡戴㈷〶慦㍣㈵挶㜲戲㜹搱㈹㌱㔶㜸㉢㉣㡣攰〵㘶㡦〵㉦ㅥ挵㘲㈵搹扣㙥ㄴ㡢㔵摥㡡㔸昰ㅡ戱挷㠲搷㝡㘲㜱〴搹扣挴ㄳ㡢㈳扤ㄵ戱攰㘵㕢㡦〵㉦㉥挴攲㈸戲㜹㕤㈱ㄶ㐷㝢㉢㘲挱㙢㠸ㅥぢ㕥ㅦ㠸挵㌱㘴昳搲㐰㉣㡥昵㔶挴㠲㤷〱㍤ㄶ㍣挵㡢挵㜱㘴昳散㉥ㄶ挷㝢㉢㘲挱㌳㜹㡦〵捦搲㘲㜱〲搹㍣㐱㡢挵㠹摥㡡㔸昰っ摣㘳挱昳㠴㔸㥣㐴㌶㑦ㄱ㘲昱㘳㙦㐵㉣㜸㍡攸戱㘰㔷㉦ㄶ㈷㤳捤㕥㕥㉣㑥昱㔶挴㠲㍤㝡㡦〵㝢㘶戱㌸㤵㙣㜶挸㘲㜱㥡户㈲ㄶ散㝣㝢㉣搸戱㡡挵㙡戲搹愷㡡挵改摥㡡㔸戰晦散戱㤰㡥つ㑤㐱㥦〱戶㔹㙣㜶㜰㌲㌷㜲㈶㔶㌰改㈸㥤㔹㤱ㄶ㍢㌵搱㍡摢搵㤲づ慣㐸㡢ㅤ㤹㘸晤搴搵㤲㑥慢㐸㡢㥤㤷㘸晤捣搵㤲㡥慡㐸㡢ㅤ㤶㘸㥤攷㙡㐹攷㔴愴挵㑥㑡戴㉥㜰戵愴㐳㉡搲㘲挷㈴㕡ㄷ戹㕡搲〹㔱敢㘲㤴捤㘲戳㌳ㄲ慤㑢㕣㉤改㜸愸㔵㠰ㄷ㍢㈰搱扡捣搵㤲捥愶㐸㡢㥤㡥㘸㕤攱㙡㐹〷㔳愴挵㡥㐶戴慥㜲戵愴㔳㈹搲㘲攷㈲㕡㙢㕣㉤改㐸愸㘵㤲㈳戱㕥㘶戳㐳ㄱ慤㙢㕣㉤户昳〸搶㥥㥤㠸㘸㕤攷㙡㐹㠷㔱ㄴ㤱ㅤ㠷㘸㕤敦㙡㐹㈷㔱愴挵捥㐲戴㙥㜴戵愴㘳愰㤶㐹㘴挲㝡㤹捤づ㐲戴㙥㜶戵愴㌳㈸昲挵㑥㐱戴㙥㜱戵愴〳㈸搲㘲㐷㈰㕡户戹㕡㜲搰ㄷ㘹昱攰ㄷ慤摢㕤㉤㌹搰愹㔵㔰㉦ㅥ昰愲㜵愷慢㈵〷㜷㤱㉦ㅥ攴愲㜵户慢㈵〷㜴㤱ㄶて㙣搱扡搷搵㤲㠳㤸㕡昷愱㙣ㄶ㥢〷戳㘸摤敦㙡挹㠱㑢慤㠲昶挵〳㔸戴ㅥㄴ㉤摢〸ㄵ㡦㑦㤹戴㙣挴㠵ㄶ戳〸ㅢ㘱㕢㠵扢㘶ㅥ㤲㈲㤸ㅡ㄰昰㈸ㄴ挱㤴㠰㠰〷㥥〸㜶つ〸㜸慣㠹㘰㤷㠰㠰㠷㤷〸㈶〷〴㍣愲㐴戰㜳愱挰㌶㠷㤶攲搱㈴ㅡ㍢ㄵ㙡㈸ㅥ㐰㈲搸㌱㈰攰㌱㈳㠲㠶㠰㠰㠷㠹〸敡〳〲ㅥㄹ㈲愸ぢ〸㜸㌰㠸㈰ㄵ㄰戰晤㡢㈰ㄹ㄰戰挹㡢㈰ㄱ㄰戰㤵㡢愰㌶㈰㘰挳ㄶ㐱㍣㈰㘰㕢ㄶ㐱㉣㈰㘰昳ㄵ㐱㌴㈰㘰㡢ㄵ挱づ〱〱ㅢ愹〸㙡〲〲戶㑢ㄱ㙣ㅦ㄰戰㈹㡡㘰㔲愱挰㌶㙤㔲戱ㄹ㡡挶挴㐲つ挵㤶㈷㠲敤ち〵㐳晥ㅦ㠳㉢㠷㜹</t>
  </si>
  <si>
    <t>㜸〱摤㝤〷㜸ㅣ挵昹扥㐶㤶搶㥡戳㡤搷㔴㥢㉡㍢㌶捤挶攸㑥㜷搲ㅤ㘰㜰㉦搸搸㠰㡤㈹〱捣㤵㍤㉣慣㘲㈴戹㔱㐲〹挵愱㐳㈸〶〲㌶㄰㝡〰昳ぢ扤〶っ㠴摥㙢〲〹㘰㝡㡢㘹〹㄰〲晦昷晤㜶㐷摡摢摢㔳〹昹㍦㑦㥥慣㑦㥦昷敢戳敦捣捥敤敤㝣㜷㕢愶捡捡捡㝥挴挶晦戹㔵㜰㘷昳搹换摡摡㥤愶搱ㄳ㕡ㅡㅢ㥤㙣㝢㐳㑢㜳摢攸㜱慤慤改㘵㌳ㅡ摡摡晢挰挰㥡搷〰㝤㕢攵扣戶㠶㈳㥣慡㜹㡢㥤搶㌶ㄸ㔵㤶㤵㔵㔵改㜲攸㠷㜸㝦戶㘱㌴扤㜴〵〹慣捡戴㐵搲㤷愴㡡㐴㤳㐴㐸晡㤱昴㈷ㄹ㐰戲ㅥ挹㐰ㄲ㥢㘴㄰挹晡㈴ㅢ㤰㙣㐸戲ㄱ挹挶㈴㥢㤰っ㈶㘱㝥扤㈹挹㘶㈰晤㌷〷㤹㌳㘱晣慣捣㘱㌸㥡搹敤㉤慤捥愸敡戹㙥㥢挷㐴愳愳愳愳ㄳ㌵昵戱搱㌵愳慡㈷㉣㙡㙣㕦搴敡㡣㘹㜶ㄶ戵户愶ㅢ㐷㔵敦戹㈸搳搸㤰㥤敥㉣㥢搳戲挰㘹ㅥ攳㘴㙡㙡㌳改㜸㌲ㅡ㑦㈴昲愹㔴戲晦ㄶ㠸㍣㜳挲昸㍤㕢㥤㝣摢㝦㉡收㤶㡣㌹㙢挲昸搱㌳㥤昶晦㔴捣慤㄰ㄳ㈱㈷戶㌴愵ㅢ㥡晦㐳㐱㉢搹愷㠹㠹㑥戶㠱㥤敦㌸慤つ捤㠷㡥㐶戳ぢ㠰〶㔷㍦㝡㕣㕢摢愲愶㠵ㅣ㐷ㄳ㥣挶挶扤㥤扣㜴㝡搳挴戶昶㍤搳慤㑤㙤晤㥢㠸㥦搳敡㌴㘷㥤戶昵㥡㈶㉤捤㍡㡤㥥㘱㕢㔵搳摣㜴敢捣㜴㤳㔳挱㥤㠱㑤㙥ㅦ㑥换㌹捤敤つ敤换〶㌴敤搳收散㥤㙥㍥搴愱㐹㘵搳㤴㐵つ㌹㔵㔱㠱㔷㔹㥦㙤挲㕡㈶ㅤ㠵昶㌴㑤㤸㥦㙥㙤ㄷ㡥㕤ㄸつ戳昵つㄷ㌹㡡㠲㜶㜱㐸㔵〷扣搸㘷戳ㅢ㥡愶㍢慤捤㑥㈳㤳戰㈷㐷〶㡣〴㈰户ㅦ㍡㤰㌲㠷挳㕥㔲晤扣㤳㡦挷挲㉣㔶㌵挸捥㌳㕢㕡㥢㌰㈰昷㜰搲捤㘳㙡㐶搷㈷敢愲昵昱㔴㈲ㅡ慢㡢㐷㤳㠹㘸敤愸搹敤戹㠹捥㘲愸㙡㘲愹㔴㑤扣㍥㔶㥢㡣愵愸慣慢搵㐳ㄱ㐰て㘳愸㥦㠱㙣㌱㘵敥搴昱㍢㑥搸戳㝡攲摣敡〵㙦摤㝤㘷㜵晢晣㐵㙦摤㜵㐳㝢昵㠳户㔷㐷攳㝡㌸㡤㐷㠰愸㡡㍦㘱㕥昰户㠶攷㘶昹扣㜴昹扣㑣昹扣㙣昹扣㕣昹㍣愷㝣㕥扥㝣摥愱攵昳收㤷捦㙢㈸㥦㜷㔸昹扣〵戰㌱㕢㔵摦扥攵摥㌶㙦换㠵㌷㝦昶㡦戶改换愳㙡㘴昹ㄳ㑢〶㉢㑥〵㌲㤳㙣㠳㥤㥦㜴㜴摢㈲㠰摥づ挴摡ㅥ愴换愳㑢改㤱㌴ㅥ〵愲搴ぢ㌸㍡ㅥ攱〹㐳摦㝡攷㤳扦㕣㌷昳㐲敢戵㘷㉥昹晤㠹敢ㄴ㈷㈸㘹摡㘸散晣愴愶敤挸㙣㌵㈰㔶ㄴ愴换愶搵改ㄸ㡤㙢㐱㤴㝡搲㙢㕡换㘵㕢㘹昵昲㈳戳捥㠸㕤晡户敡㜷〶摥愸㌸㙤㑡搳ㄲ搸ㄹ㔵㌸㈶敡㤲愹㐴攷㌰㠸㐵㔳㠹㜸愲戶㉥㤵愸㡦挵㙢敡ㄲ扡㡥攱敢㐱慣㈴挸㠸㠹㜳㠲晤扦㘳戵㈷㥢摦㤲㙥收㘰㠸挵㜵㡡㑥㍢㠱㈸昵戰搷愶㠳㍦㍤攷昸扤慥捦㑣扤㙡愷挶扦扣㝢昴捦ㅤ挵㔹㕣摡戴ぢ㜶㝥ㄲ㕣㘳㤸㙤㔷㄰㙢㌷㤰慥攰㐲搳挶搲㜸ㅣ㠸㔲昷㜹㑤㕢戹搵㥤搳㌷㥤攲捣扣敦㕢㝤㑥敢㠶攳摥㔴㥣㘶愴㘹ㄳ戰搳㍢戸㈶㌲晣㈴㄰㙢㌲挸昰ㅥ挰㤵搲㔳攸㌳ㄵ㐴愹摢扤㈶㌹昷㥥㝢攵㈷㑦㕦㍥㜵戵㜵㔶搳晢慦㡣㘹㔳㝣愷㤳㈶敤㡥㥤摥㌵㘹㍡挳捦〰戱昶〰改㔱て搶敡㤹㜴㥡〵愲搴㙡慦㑤㔷慦㠹捦㝥㘹攰㠲㈹户㉣换挴㜷愸㜸晥㜹挵㌷㕥㘹搳㕥搸昹㐹㍤戸㌷戳捤〶戱收㠰㜴搵㠳搱㤸摥㠷挶㜳㐱㤴扡搶㙢㕡㙥㥦て收慤㕤㍡㘲搶〹昵搷摣㜹挲戳ㅦ愴㔵㍦愸愵㘹晢㘱攷㈷㌵㙤㝦㘶㍢〰挴晡㌹㐸㔷㑤㡢搵改〳㘹㝣㄰㠸㔲㤷㝢㑤㝢扣昱慥㥢㠶㐶て㥡㝥敢晡㙢㜶晣攵昸㘵摦㈹㕥愴㐸搳收㘱攷㈷㌵敤㄰〴搰㘹㄰㉢〳搲㔵搳愲㐹㥤愵㜱づ㐴愹㡢扤愶㝤㜱攳㐷摢摢搱㉦挷晤敡㠸戱搷㕤戳晥晥㙦㈹㕥㍡㐹搳昲搸昹㐹㑤㍢㤴搹收㠳㔸つ㈰㕤㌵㉤ㄶ搳㠷搱㜸〱㠸㔲攷㝡㑤晢㕣㕤㍤敥摡㠵昳愷ㅦ㝦㠱摥㍥㝡搵戴搷ㄵ㉦攸愴㘹㑤搸戱㈶㉣㙡㙢㙦㘹搲捤㜴㙣愱㘰㈱㠸㍤愵㘱捤㘵㝣㔷㕡㜳㥤㑣㐳〹㝤㌸昵慤㈰㑡㥤敥〵㝥㈵昷敡搷㐷晦戳㜶㡦扢散㝢㕥昹㙣昶昵ㅦ㈸㕥㈴㌲戰㘶㘰扤㠸㘴㌱㠸戵〴㘴㠳挲㠸搱昸㑥戱㥤昴㔲㥡㉣〳㔱敡㈴㉦攸昲㜳㑦㝣晣晥敢换愶摥戳敦愰捡晢㡦扡㘸戲攲㐵愷戴昶㐸散晣㈴㈰㡦㘲戶愳㐱慣㕦㠰㜴〹㘴慤㍥㠶挶挷㠲㈸㜵㡣搷戴散㍦ㄶ㕤㌳慢收㌷搳敦摤昴昴挳㌶挹晣昸㜷挵㑢㘱㘹摡昱搸改摤㐴昲㑢㜸攸ㄳ㐰慣ㄳ㐱㝡㌴㤱搴改㤳攸㜴㌲㠸㔲㑢つ㕣㑦散戸㘲搸昹㡤搳慦摤收㡥敦捥㔹戲敥㜰挵㉢昳捥㍥㌸㠵ㅥ愷㠲㔸愷㠱〴晢愰㤶㝤㜰㍡㑤捥〰㔱敡㜰㉦攸搳敦㕥晥㜱慡㘹攵攴搳摦晥敡㤱攳㑥㍣㜹愵攲㤵㝥㘷搰戳改㜱づ㠸昵㙢㤰㘰搰ㄸ㠳㥥㑢㤳昳㐰㤴㍡捣ぢ扡摦㌱㈷攷晥摡戶敦敥户扤㜸昳捣㝢昶㑣㑤㔶晣攴㈰攸㕤㠰㥤摥愱户㠲攱㉦〴戱㉥〲改ㄱ㝡〹㝤㌱㥤㝥〳愲㔴搶㙢搳捥㝢㉣扡晥晡攷㔲ㄳ㉦扥攳挴㕤戶㍥晤敢戹㙡㈳愸愵㑤㤷㘲愷㜷㙤㕡挹昰慢㐰慣换㐰㝡搴愶㤸扥㥣㑥㔷㠰㈸㜵愰搷愶㜱晦晡攸挳昷晡敥㌵攱挶捦摥摡㉤戶昲㤴ㄵ㡡㥦慢愴㑤㔷㘲攷㈷㥤〰㔷㌱摢搵㈰搶㌵㈰㕤㥤〰搱㠴扥㤶挶搷㠱㈸戵㡦搷戴愷㡥㑤㝦ㅤ晦㐱㑤㌹敢戲晣㡡昲㝢搷捥㔲晣戴挷愶戹㈷晣つ摣扢ㄱ挴扡〹㈴㌸㠵搴改搵搴摦っ愲搴㑣㉦攲愶昷㍣㝢㝡晦㌵扦㤸㜲敥㠰摦づ㌸㝥昹搷摢愹挱㔰换挱晥ㅥ㍢㍦改㘰㙦㘱戶㕢㐱慣摢㐰扡㍡搸㔸㔴摦㑥攳㍢㐰㤴㥡攲㌵敤攸挳慡敦晤晢散扢㈷ㅦ摢扥愴昹攰㜶㙢㘷㌵〴㙡㘹摡㕤搸改摤搸戸㥢攱敦〱戱敥〵改挹搸㠸搶敢晢攸㜴㍦㠸㔲㘳扤㌶摤㤰晦晤〵㝢㉦㑢㑦戸㜷敡㤰挷㡥挸戴㍢㙡㔳愸愵㑤て㘰攷㈷挱昵㈰戳慤〱戱ㅥ〲改ち㉥㌴敤㘱ㅡ㍦〲愲㔴捡㙢摡㘱㉦愷ㅥ摣攰㤴㐹扢㕦㝥攷㙤〷戴㥤晢捥昶㙡㌳愸愵㘹㡦㘲攷㈷㌵敤㌱㘶㝢ㅣ挴㝡〲愴慢愶挵㙡昴㤳㌴㝥ち㐴愹㤸搷戴㌱昹摦㥥搲㜴敦扥ㄳ捥晢挳攷㉦㍣摤㝥捦㝤晤㥦㠱㝡㉦敦㈳摥挴搶昴ㄲ㝣㘸敥晣㍣㡥㥢㄰晣搷晤㡤〸摣㠷挸㈷昲昵昹㘸㌴㤷愸㐹搷愶㉢㠷㈲㙣㑦㍦昱昲㕤慤㝦㝥摦㠶收㕣换ㄲ昹〸扣昹昸㜴㥢搳昹㠹㜸愴愷ㅢ摦戲愸㌹搷戶㔹戸㜲㜶㝢扡摤搹㌴愸敢っ㔲攴㌶ㅢ㌷〸㥣㌶挹户㘵搰㙤㙥扡㜱㤱㌳㙥㘹㠳慢摥㈲愰挶敤㠱㤶㑣㘹敤攴㔶攷昰づ㙤㔱㡢挶攱晥搵㘲㠹㕤㜴㤴慥捡㙤㔷昵㠴昹㉤㙤㑥戳㌴㙦㘴搳㥥つ搹〵㑥敢㙣㠷㜷扦㥣㥣ㅣ敡㐶㔴㜹昷㈸㐶捥㙡挶㠱攲慥㐳㙥㤸㕦㥡㥦戴戴摤㘹捥㌹㌹戴㜷愱搳摡扥㙣㑥㍡搳攸㙣㕣㘰攲收㠴㘲㐸㠱㜸㜲㑢㜶㔱摢㠴㤶收昶搶㤶挶㐲捤戸摣攲㌴敥㡢攴昶㘸挹㌹戸慤㔱挱慤㑣㤵昵改愳㔴搹昶㘱昷ㄶㄸ户㙤戴㜴㠴慦㡢户㐰㥦て㉥ㅣ㜶愳昷挶搱攱㈸ㅡㅤ㡥挹昲攱摤〴㤳戸っ戳㕤㘹㐳摦㌱昱㔶㈱慤户㉤㙤㉤㙤散攸戹晦扦挶攵攵ㅢ㜸㐷㍦㘹㌱敥ㅤ㑤㑤㌷攷ㅡ㥤搶㉥㙦㜴㉡戶㐸㍦ぢ㔲戹㈳捥收㤲攸㔵挰㐲㉤㔵换㉡㤷㌴攴摡攷㕢昳㥤㠶㐳攷户㐳㠶㥢愱㔵㔵㠴戶㘸搳捦㐳愴㕦㈰㜹ㄱ㈴ㄲ㈹戳㕥愲㤱ㄵ搱㉦扢㝣攵㌰晣摦晢扢㔲攵昰搲㜲ㄷっ户㉣摢㉡㥢㈶户戴戶昵改ㄳ㜶㤴㔳搳㙤昳摢㌹㍣扢㔶㌲摥㉢㈴慦㠲㔴づ〷改昶愶搷㐰ㄸ㔵昰摥摥㠰愶㠹㑥㍥㡤㍢慡㜲㜶慢㜴㘵㤳㝢㤳㙥愲搳㤶搵扣㥢㌷つ攷捡㔲ぢ㝢㌸昹晢㌷㜱昴㍢㑢摢㈷愶摢搳㝤㥢㜰㕦㄰扤愴㘱㌴㔲扣摣㍤㝡づ㄰㤹昱㡥㜸ㅣ㈲搸戲敢㡢搲㑦〴㙥㈴㥣㌸㌸㕦捡晡㜸戴敢㠳㐰摢户挴㐱㔸挱㠱㕥㜸㝦て户ㅤ㜳㔳㥣收㌹换ㄶ㍡㙤㌴慦戲扡㠴㌲㜸㝡㌱搸慣㙣㘶㥦昶㠶挶戶搱㘸改㤴搶㤶㐵ぢ晦㤳㜱ㄸ㑢扦〶㘲戶捡慤㌱㡡㝢㝥㑣㠰慢慣敦㘲昶捤扣㜹㘵㔵㡣㐶㠹晥ㄹ〹㐷㉢㠲晤㠸晦㘴搳㙦攰扦㐸㔷扡捡ㄱ戰攸捤扤搰㑡搸昷㙦〲㐲㜳㕡ㅤ戹扢㕢㈵っ搰ㅥ搰戴㙦㑢敢㠲㑣㑢换〲㡥愷昵㠴㙢㥢敦㌸敤扣㘳摡捦扢㐳㉣㜷㠲㤵敡搳愷攰〶愶敦搶敡㔶㠸㙦扤〵㌲㘰㕣㘳㘳戵㠹搸㘶扤つ㔱ㅦ摣扢戵搶㘲㘷搳㍤攷㑥慣㙥㘸㕥散戴戵㔷敦㥥捥㉥搸㘷㘱㜵㙢挳愱愳㤷㌶戶㉤㔵㥢攳昸㜹晦昰攸㑢㘷㐴㕦ㅣ㜱敢㡣扢㔷搷攵㥦㥦昹攷挷搴㘶㥥愲攸㥥攷戶㠸㌸ㄴ㝦晡㍤㄰㌵〴㘶㥣㔷戰㕦戸改て挰敢て㐹㍥〲挱散㈰㜸㘳㜲昸挴㘵搵㜶昸㥦ㄳ㠴晥㤴攴㌳㄰㌵ㄲ㠴愷愷晥ㅢ㠸搹㤴㡤昸散㜵改戹敤㈱㉥敥戹㉦㈱㡤攸㉥㜴㙡ㄴ㉣搸㝢㥡㘸㘹攲愳㠹㡤戲㄰㌸ㄴ㠰㑡㑦㔱㜴㘷㜵㐷戸〹〰摦搳扦て捣挲〱昸㠱㌹〸㡣收㤸昳〱㔰敥戲慡〶㍡〱愰て〴㥡㙢㔶㉡〶㤱〰㔰〹捥㙣敡扢ㅦ㝣〰㐴㈱㉥〶㐰㌳愶敥㐲愷㙡攱ㄷ〶挰㍡〴て〵攰㙦㥥愲攸晥㙤ㅤ㈲つ㘵㉢搶㘷㤳㍦㠵㔹㌸〰ㅢ㐲慤㌷㈲搹ㄸ挴〷挰㘰㤷㔵昵〸㈲〰っ愱搱愶㈰㉡〵㤱〰戰ㄹ㌸戳愹㜷晣〰㈴㈱㉥〶㘰㉢挶搴㕤攸搴㑥昰ぢ〳攰㑦愵〰㜸捤㔳ㄴ摤㉣ㅥ㠳㐸㐳搹㡡㙤搹攴㔷㑡〲戰㍤搴㝡㈴挹㈸㄰ㅦ〰愳㕤㔶敤㡡㈰〲挰㡥㌴慡〱㔱㘳㈱ㄲ〰愲攰捣愶㥥昶〳戰ㅢ挴挵〰㈴ㄸ㔳㜷愱㔳攳攰ㄷ〶挰㐳愵〰㔸攳㈹㡡㙥㐹㑦㐴愴愱㙣挵慥㐸慡ㅥ㈸〹挰㔸愸昵㌸㤲昱㈰㍥〰㈶扡慣㥡㠴㈰〲挰㈴ㅡ㑤〶㔱扣晦㉣〰㑣〱㘷㌶㜵㠷ㅦ㠰挹㄰ㄷ〳㌰㥤㌱㜵ㄷ㍡㌵ㄵ㝥㘱〰摣㔸ち㠰ㅢ㍣㐵搱つ昰改㠸㌴㤴慤㤸挳㈶㕦㕦ㄲ㠰戹㔰敢㝤㐹昶〳昱〱㜰㠰换慡ㄹ〸㈲〰晣㥣㐶〷㠲愸㤹㄰〹〰〷㠱㌳㥢扡摣て挰ㅥ㄰ㄷ〳㤰㘶㑣摤㠵㑥捤㠲㕦ㄸ〰㉢㑡〱㜰㠱愷㈸扡摢扥㌷㈲つ㘵㉢づ㘳㤳捦㉢〹㐰㈳搴扡㠹愴ㄹ挴〷挰㐲㤷㔵戳ㄱ㐴〰㌸㥣㐶慤㈰㙡ㅦ㠸〴㠰㌶㜰㘶㔳愷昹〱㤸〳㜱㌱〰㑢ㄸ㔳㜷愱㔳㜳攱ㄷ〶挰昱愵〰㌸捥㔳ㄴ摤搳摦ㅦ㤱㠶戲ㄵ挷戲挹挷㤴〴攰㜸愸昵㉦㐹㑥〰昱〱㜰㤲换慡〳㄰㐴〰㌸㤹㐶换㐱搴㠱㄰〹〰扦〲㘷㌶戵搸て挰捦㈱㉥〶攰㜴挶搴㕤攸搴㐱昰ぢ〳愰戱ㄴ〰ぢ㍣㐵搱捡挱㈱㠸㌴㤴慤㌸㥦㑤㙥㈸〹挰ち愸昵㠵㈴ㄷ㠱昸〰昸㡤换慡㌴㠲〸〰㤷搰攸㔲㄰㤵㠵㐸〰㔸〹捥㙣敡㄰㍦〰ㄹ㠸㡢〱戸〲昶ㄱ摤㠵㑥攵攰ㄷ〶挰摣㔲〰散攳㈹㡡搶㈷戸慡㌰㤴慤昸ㅤ㥢㍣扢㈴〰㌷㐲慤㙦㈲㔹つ攲〳攰晦㕣㔶捤㐷㄰〱攰昷㌴扡〵㐴ㅤ〶㤱〰㜰㉢㌸戳愹摤晤〰㌴㐰㕣っ挰㥤㡣愹扢搰愹〵昰ぢ〳㘰㙣㈹〰㜶昳ㄴ㐵慢㈰捤㠸㌴㤴慤㜸㤰㑤ㅥ㔳ㄲ㠰㠷愰搶て㤳㍣〲攲〳攰㔱㤷㔵㉤〸㈲〰㍣㐶愳挷㐱搴攱㄰〹〰㑦㠰㌳㥢㡡晢〱㔸〸㜱㌱〰捦㌰愶敥㐲愷㕡攱ㄷ〶挰昶愵〰搸捥㔳ㄴ慤搶㉣㐲愴愱㙣挵慢㙣昲㌶㈵〱昸ㄳ搴晡捦㈴慦㠳昸〰昸㡢换慡挵〸㈲〰晣㤵㐶㙦㠲愸愵㄰〹〰㙦㠱㌳㥢摡搲て挰ㄲ㠸㡢〱㜸㤷㌱㜵ㄷ㍡戵っ㝥㘱〰㙣㔸ち㠰つ㍣㐵搱捡搲㔱㠸㌴㤴慤昸㡣㑤ㅥ㔴ㄲ㠰㜵㔰敢捦㐹扥〰昱〱昰㤵换慡愳ㄱ㐴〰昸㥡㐶㝦〷㔱挷㐰㈴〰晣〳㥣搹㔴㤵ㅦ㠰㕦㐰㕣っ挰㍦ㄹ㔳㜷愱㔳挷挲㉦っ㠰ㅦ晥㔵攲㔲昸㕦㥥愲㘸晤敡㤷㠸㌴㤴慤愸㈸㐷㤳晦〹戳昰㑢㘱ぢ㙡摤㤷愴ち挴〷㐰挴㘵搵〹〸㌲㡣㠱晡搱愸㍦㠸㍡〹慣〰㌰〰㥣搹搴ㄷ挸搱昱㘱攸㐴㠸㡢〱ㄸ〴晢㠸敥㐲愷戸〲ㄶ〶挰〷愵〰㜸摦㔳㉣て㉥㤶㥤㠲㐸〲挰愶㙣昲扢㈵〱搸ㅣ㙡扤〵挹㤶㙣㕤攷愷挱㙡㤷㔵愷㈲搰㌰ㅥ捥㔰ㅡつ〳㔱愷㠳ㄵ〰㝥〶捥㙣敡㜵㍦〰愷㐱㕣っ挰㌶戰㡦攸㉥㜴敡っ昸㠵〱昰㝣㈹〰㥥昳ㄴ㐵ぢ㝢㘷㈳㤲〰㔰挳㈶㍦㔳ㄲ㠰ㄸ搴扡㤶㈴捥搶㜵〲㔰攷戲敡ㅣ〴ㅡ挶挳愹愷㔱ㄲ㐴㥤ぢ㔶〰㐸㠱㌳㥢㝡挴て挰慦㈱㉥〶㘰っ散㈳扡ぢ㥤㍡て㝥㘱〰摣㔳ち㠰扢㍤㐵搱㈲攴ち㐴ㄲ〰㈶戳挹㜷㤶〴㘰㉡搴㝡ㅡ挹敥㙣㕤㈷〰㌳㕣㔶㕤㠸㐰挳㜸㌸㝢搰㘸㈶㠸扡ㄸ慣〰㌰ぢ㥣搹搴㙡㍦〰ㄷ㐱㕣っ挰㙣搸㐷㜴ㄷ㍡昵ㅢ昸㠵〱㜰㔵㈹〰慥昴ㄴ㐵㉢㥥㉢ㄱ㐹〰㌸㤰㑤扥愲㈴〰〷㐳慤攷㤱ㅣ挲搶㜵〲㤰㜱㔹戵ち㠱㠶攱㑦㘷㘹㤴〳㔱㤷㠳ㄵ〰ㅣ㜰㘶㔳ㄷ昹〱戸っ攲㘲〰ㅡ㘰ㅦ搱㕤攸搴ㄵ昰ぢ〳攰慣㔲〰㥣改㈹㡡㤶㔷慦㐲㈴〱愰㤵㑤㍥扤㈴〰敤㔰敢㐵㈴㡢搹扡㑥〰㤶扡慣攲挲敡㌰ㅥ捥㌲ㅡㅤ〱愲慥〵㉢〰ㅣ〹捥㙣敡〴㍦〰搷㐰㕣っ挰㌱戰㡦攸㉥㜴敡㍡昸㠵〱㜰㐴㈹〰㤶㜹㡡愲㐵摣ㅢ㄰㐹〰㔸捥㈶㉦㈹〹挰㈹㔰敢㔳㐹㑥㘳敢㍡〱㌸挳㘵搵㡤〸㌴㡣㠷㜳㈶㡤捥〲㔱慢挱ち〰㘷㠳㌳㥢㙡昶〳㜰ㄳ挴挵〰㥣〷晢㠸敥㐲愷㙥㠶㕦ㄸ〰戹㔲〰㘴㍤㐵搱㥡昳㉤㠸㈴〰㕣捡㈶愷㑢〲戰ち㙡㝤ㄹ挹攵㙣㕤㈷〰扦㜵㔹㜵㉢〲つ攳攱㕣㐹愳慢㐰搴敤㘰〵㠰慢挱㤹㑤敤攷〷攰㌶㠸㡢〱戸ㅥ昶ㄱ摤㠵㑥摤〱扦㌰〰㘶㤶〲㘰て愳〸慥㙣摦㡤㐸〲挰㉤㙣昲昴㤲〰摣〶戵扥㥤攴づ戶慥ㄳ㠰扢㕣㔶摤㠳㐰挳㜸㌸㜷搳攸ㅥ㄰㜵ㅦ㔸〱攰㕥㜰㘶㔳攳晤〰摣ぢ㜱㌱〰て挰㍥愲扢搰愹晢攱ㄷ〶㐰搲ㅣ㘷昰慥㜰扤愷㈸㕡㐶㝦㄰㤱〴㠰挷搹攴㐴㐹〰㥥㠴㕡㍦㐵昲㌴㠸て㠰㘷㕤㔶慤㐱愰㘱㍣㥣攷㘸昴㍣㠸㝡ㄸ慣〰昰〲㌸戳愹㔱㝥〰ㅥ㠲戸ㄸ㠰㔷㘰ㅦ搱㕤攸搴㈳昰ぢ〳㘰㔸㈹〰㠶㝡㡡愲挵晡挷㄰㐹〰㜸㤳㑤摥慡㈴〰㙦㐳慤搷㤲扣挳搶㜵㡥㠰昷㕣㔶㍤㡥㐰挳㜸㌸敦搳攸〳㄰昵㈴㔸〱攰㐳㜰㘶㔳ㅢ晢〱㜸〲攲㘲〰㍥㠵㝤㐴㜷愱㔳㑦挱㉦っ㠰晥愵〰攸攷㈹㠲㈵〱㤵捦㈲㔲㉦㤶㜲晢戱挱昹戹つ捥ㄲ慥㍤慤㤷㐷〹扣㕢㐷挷攵㤰〱昹㠹㉤㌳㕢摡㈷㌶戴㉤㙣㑣㉦摢㈰敦敤散㍢摦㘹挶㌲㜶㉢㔶戳〳戲㤶㠵ぢ㥤㥣捥捦㙥㔹搴㥡㜵愶㑤晣㙦㔸收挶昱愱敢㘴㠵扢㕣㘱晢昷㔶㙥换攰㠹㔱㠲慤慣昲㜹〴っ㉥挰㐹㈱扥㙦戱㕣㜶㙤ㄸづ散㐴㜴㑥㐳㝢愳搳㉦㉦ぢ搵戲㕦㤵〷㡡愸つ挸昵捤捦㤹㡦㠵愹㠹〳昲㔳㕡ㅢ㜲㡤つ捤づ㍢㘳㐳搷㜴㠶㜳㈸敡〰昶㙣㘹㙢攰㜷ㅥ〶攴攷戴愶㥢摢ㄶ㜲㐹㌳扢㙣晤〲㑥搶㍥㉢昳攳ㅢ㥡摢㤰㐶慡㈱戹㍦㌰㍦㝢㝥换ㄲ㝣晤㘶㔱㔳昳㤴昴挲戶晦㡡㕥㔱散ㄶ搹愴㙢㔴戹㉡㉦㔷㔵攵㔵晦㙥晦㔸㝦挷㌹戶㠱㕢挴㕥㡤㜱摡摥摡㤰㔹㐴挰㈴㐷っ戴㠲㐴晡戰慣昲〵散〵ㄷ㉦㝤㕤ㄸ愸㍣㘰㕢ぢ扥㔶ㄲ扡〸摥昱㥤愶㉤㘰慥晦㠱收昴晦〶㘴昷㈹晢㑣敢慣挹昹㐹㕦㄰慡㝣ㄱ㤱㝢㕣〲戱ㄱ㡣搷㜳㠷㄰换㈲㌸愲㜰㘶㘲㈴㤰ぢづ换㐸㕥㙣㌸㐲搷敢摣㥤㡣㔵昴晥昹ㄹ改㡣搳㠸挵晦愶㜴晢㝡㉥挳㉡っ㝣㠱愴捤搳㑤㘸㘹㙡㑡㜳挸昱㙢㌰戳戳改㐶愷㉡㍦㙥㔱㝢换ㅥつ捤㍡て㈲攳搲ㄳ愵㤷㐲㤴㕥敡㉥搳攷昷㘶㔱㤰散㌳㔶换愱改搶㠶昶昹㑤つ搹㉡㌲㉣摣昹慦ㄸ慢㤸㍦㉡〰愶搹捣㕣ㄲ㕣昷㜷㔷摦搱摤愳㔱㉡㐳攸搸晤ㄸ搱攵捡挲㍦昵㙦搶㡣㘰收㤱㌷ㄴ晤ㅤ愲㔵攲㑦愶㈲㘹换㍡㔹㡡挵敥扡㘳㌰㐴㘵㜲㔲㉦搳〰㝦晡㥦㌰攵づ晦㉡㕥〱改戲愰愰㉦っ㈲㌳㕡搲戹挹改㉣扥搲搶搷晢㐲㕢ㄵ扡㤶㔳㑤慢捤ㄲ㡦〹愸ㅡ㐲㌵搲攲㠶㥣搳㕡㐵挱㙣㝣㘱慦㠲挵㈱㤶摢㠷㔸散敥㔳㔶㔹搹慦㉡㉣搷㌴ㄳ㙢戸户㜰敥晦㐲攰戴愲昸㥦散㤵摣㡤㙤㡦㐴晡㠰敡敦㜱㌸晡㕦㍣愶㔷挱昲㜸〲〶㍦搰攰㐷㤰捡搷愰っ昶㑤㘱戵〵㙡㌲㌴㡣㉡昸ㅥ㔷挱㍡㤰㉡搴㑣㐸〱㐹愵ㅣ㐸㍦㕦攱㠷攵搶㝣㔴㤹敦㤷㔹戳㌱捡㥤㕣挴㥤㕦㔹㘰㠲㜷㠶戲昲昲ち㜴戵ㄵ㉣㥡㉢㑡㡢㘰㑤戳ㅤ愹〸㔱㕢愲〹ㄶ㉢ぢ㐷昰㘴㐱晣㜹㕤㝦㤹敡㈵搸㘳㤵晢㐷晣㈷㕢㈴愲换㠹㑤㐴扤〱㙡㈰ㄹ㑣㐹㠴晤愹搱ㄹ戸㈳〶愲摥〳换ぢ〳摦摢㤸晡〰㉣摦捡㜰㥦て愸挹ㄶ㤸㈶搵㠷㤰㜲慡搴ㄶ㠳㝣㠴㍤捥㐰ㅤ㈳戲ち搲敥㐷攴㈷昴挰㥦收搷㌶戹㈳㝦㥦㘲挷㌴㤹〲慦㥢搹搹扡ㅦつ㍦ぢ㌷攸㑦㠳〱㌴昸ㅢっ搸搵搶㝡攰㝡〴㘱慡攸捡っ㄰摡昰〶㠴㕦晡搲昹㈰ㅣ挴㜴敢㌳摤昷㌰〸㐲昸〳㘴摤㐰挸摥ㄲ〸㌷㘴㄰ㅥ㝢〱㠴ㅢ㐳摡㍤㠴攵㜰㈳㐸㝡ㄳ〹攲㌲㡡攵ち㈱㄰づ㠶㡤ㅥ㐲㐳㤶㌲㠴ㄸ㙣㑡㠳捤㘸挰敡〶㠱㜰㜳㜰㍤㠲戰㉥っ挲㉤攱つ〸㔹晢㘰搲昹㈰摣㡡改慡㤹㡥㜵ち㐱〸㔹㥣㈰㄰㕡㐳㘱搲搳㌷㜰挵㜲〶㠱㜵ㄸ〳戳慥愱〰搶攱㤰㜶て㉢敢ㅦ昰挲㌷ㄴㄹ〴㍢昲挷㈲〸㜳ㄸㄴ㜸㈳㜳㙢搸攸㙤㘸挸〲㠹㄰㠳㙤㘹戰ㅤつ㔸㌳㈱戰㙥て㙥〷㜳㜲昷攰㕢㕦昸㈶㕡挸㐹㍥ち㔱〰敦㔶扥戴㍥㜸㜷㘰摡搱㑣换㉡㠸㈰扣㉣㝤攸㘶㠴戲㌰㐲愰慣㘱㄰㔶㐸ㄴ㐰ㄹ㠳戴㝢㈸㔹㐹㠱ㄷ㙥慤㌲㠸㠱㤲攵ㄴ㈱㐸挵㘱愳ㄳ㌴㘴愹㐵㠸㐱ㅤつ敡㘹挰敡ぢ㠱㌲〹慥㈷㈳㌴ㅣ挲㥤攰つ〸㔹㥢㘱搲つ愱挴㥤㈷㜷㘶扡㕤㤸㡥㜵ㄴ㐱〸挷㐲收㐲挸ㄱ㉡㕢っ搴㜷㌹愹挶挱㐴㈰摣㤵㐱挶㠳㉢㠰㜰㉣愴摤㐳挸㕡っ扣㔰愸挱㈰搸㤱㍦ㄶ㘴㤸㈶㔳攰㡤挶昱戰搱ㄳ㘸挸㘲㡤㄰㠳㠹㌴㤸㐴〳搶㙦〸㠴㤳挱㡤敡挵㘸っ㥤㉥愷㈲〸㤰㘴㤱㠷挹敡ㅢ㡣搳㤸㜵㜷㘶㘵㐱㐶㄰㐹㔶㘱㜴㠳㈴㙢㌴〴挹ㄹっ挲㘲㡤〲㈴㘷㐲摡㍤㤲㉣敡挰ぢ㕦㔵㘴㄰㠳㈴㉢㍢㑣㤳㈹昴㤰摣ㄳ㌶㝡㉦ㅡ戲敡㈳挴㘰㙦ㅡ捣愶〱ぢ㐱〴挹㌹攰㝡㜵㕥搷㠶㥤搷㜳ㄱ〵㔰愶㝤㘹㝤㔰敥换戴晢㌱㉤㑢㍢㠲㔰戲㥥㐳愰戴昶㠷㐹㡦愷㑤㔶㠰〸扣〷㌰㌰㑢㐱ち攰㍤㄰搲敥攱㘵挹〸㕥昸㑥㈳㠳ㄸ㜸㔹㌷ㄲ㠲摥挱戰搱昳㘸挸㥡㤲㄰㠳㐳㘸㤰愶〱换㑣〴摥っ戸㥥㥣敢昸摡㘷挸㜴㤹㠳㌷㘰㘵ㄱ㡡㐹攷㠳搵㘱扡㍣搳ㅤぢ㠳㈰慣挷㐳收㡥搰㤲搷㐴慣㈱ㄱ〸攷㌳〸㡢㐹ち㈰㍣っ搲敥㈱㘴搱〹㕥昸㠲㈳㠳ㄸ〸㔹㜹㘲㥡㑣愱㌷㐲ㅢ㘱愳㥢㘸挸慡㤴㄰㠳㘶ㅡ戴搰㠰㠵㉡〲攱㐲㜰㍤㠱㄰㕦㑦つ㠱戰ㄵ摥㠰㤰㘵㉣㈶㥤て挲㌶愶攳㉦㜷㈸㤶㥣〴㈱㘴㥤㐹㌷㄰戲ち㐵㈰㕣捣㈰㉣㐷㈹㠰㜰㈹愴摤㐳挸戲ㄵ扣戰㐸挱㈰〶㐲搶慥㤸㈶㔳攸㐱㜸〴㙣昴㤱㌴㘴㕤㑢㠸挱㔱㌴㌸㥡〶㉢㘱㈰㄰晥〲㕣㑦㈰挴搷㘸㐳㈰㍣ㄶ摥㠰㤰㠵㌰㈶㥤て挲攳㤸敥㜸愶㘳搱㑡㄰㐲㔶慡㜴〳㈱敢㔸〴挲ㄳㄸ㠴〵㉤〵㄰㥥〴㘹昷㄰戲昰〵㉦㝣ㄳ㤳㐱っ㠴慣㝥㌱㑤愶搰㠳㜰㌹㙣昴慦㘸挸捡㤸㄰㠳㔳㘸㜰㉡つ㔸㉣㈳㄰㥥〶慥㈷㄰攲敢扥㈱㄰㥥〱㙦㐰挸㔲ㅡ㤳捥〷攱㤹㑣㜷ㄶ搳戱散挵〷愱㍥ㅢ㐲摣愷㔳慣㜷㜱攷挸㜳㈰搹挰晤挰搶敤扤㈱挵ちㄹ㠱昶搷っ捥㔲㤹〲㘸捦㠳戴㝢㘸㔹㔲㠳ㄷ慡戲㘰捥㡦㔷晣㔳慣慢㌱㠷㐲慤〷敤〵戰搱㉢㤸㡤㌵㌷㈱〶ㄷ搲攰㈲㤰㑡㤶攱㜴晢搹㌶㠲搰晦愱捦戶晤愷戵捤㜶づ㕦挴ㅦ㐸㐹㌷㥡て扡㝤昰昵㠴㕥㝤搲つ扢ㅤ搰㜱扢捣晤ㅣ㝣㌱㡥㙥戰戹㌸㈹晣㠶㜵㉣ㄱ㌶㍡㉥㠱〳捡搴㐸ㄵ㡢㡤っ㙣㥢ぢ慥昲昹㜷㈵㤴㝡ㄵ㠸㘲㘱㤰㝦㠸㕣〶㈱㠷〸㉢㠲摣㈱㜲㌹㈴㍤ㅥ㈲慣㈱㤲㈱㜲〵㠳戳㤸愸㘰㠸㕣〹㘹昷㐳㠴㐵㐷㜸㘱㜹つ收ㅤ㐳攴慦㄰㤹㐳愱搶ㅢ㈲㔷挳㐶㕦挳㙣㙦㠶ㅢ㕣㑢㠳敢㐰㉡摦㠲挱晦攴㄰戹ㅥ㐷户㔹昸㄰㜱扦㠴ㅦ㌲㠷摣〰㥦㌲㝤㈳愹㘲㐵㤶㠱㜶㌳㠱㔶㐶挹㑤㔰敡搵㈰㡡搵㔳扥㔱挲㥢晤㡡㈵㔳摤捣挵㉣愸㤲搱昰㝦っ挲捡慡㠲搱㜰ぢ愴摤㡦〶㔶㘰攱㠵㉦晡㌲〸㥢换㍦㤶㘱㤹㈶㔳攰㡤㠶摢㘰愳㙦愷㈱㑢戴㐲っ敥愰挱㥤㌴㘰搵㤶捣挵㜷㠱敢搱㕣ㅣ㝡慤㝡て扣㌱ㄷ戳愶换愴昳捤挵昷㌲摤㝤㑣㔷㠱㠱ㅣ㠴㤰㐵㔷㉥㠴㐳ㄹ㠵㕢っ㝦晥て㔰㉣挹ㄲ〸晦挰㈰慣捤㉡㠰昰㐱㐸扢㠷㤰㌵㕣〴㐹慦㘱㄰散挸ㅦぢ戹㑣㤳㈹昰㈰㝣〸㌶晡㘱ㅡ戲挸㉢挴攰ㄱㅡ晣㤱〶慣晢ㄲ〸ㅦ〵搷慢换晥搰㡢慢挷ㄱ〵㔰戲㍡捣愴ㅤ㈲敤㤲搱昸〴搳㍥挹戴慣攴昲㐱愹㥦㠲㤰㈳㤲㈵㕣㉥㥣㥣戳㘴ぢ挲挹〲㉦㠱昳ㄹ〶㘲愵㔷〱㥣捦㐱摡㍤㥣搵㜰ㄳ㌸㥦㠷㌹昶摤户戰愱搸㌳捤昶挱昹〲㙣昴㡢捣挶㤲戱㄰㠳㤷㘸昰㌲㐸㈵慢挸晥㈷攷愷㔷㜰㜴愵收㈷昹㠱㡡㤰昹改㌵昸㤴改㍦㤱㉡㤶换ㄹ攴㝣昳搳㥦愱搴慦㠳㈸㤶戶昹㐷挴ㅢ㄰㜲㐴戰愶慤㥢ㄱ挱㡡㌷ㄹㄱ㝦㘵㈰㤶扥ㄵ㡣㠸户㈰敤㝥㐴搴挱㑤㐶挴摢㌰挷扥㍢㈲㔸㈷㘷㥡敤ㅢㄱ㙢㘱愳摦㘱戶㘴戸挱扢㌴㜸て愴㤲㘵㜵晦㤳㈳攲㝤ㅣ㕤愹ㄱ㈱扦㉥ㄲ㌲㈲㍥㠴て扥慢㐷慡㔸㍦㘸愰昵㡤㠸㡦愱搴㥦㠰㈸搶晡昹㐶㠴扣㘳戱挰捦ㅤつ㈵愷㕢㤶晦挹㘸昸㡣㐱㔸〷㔸㌰ㅡ搶㐱摡晤㘸㘰扤愰㡣㠶捦ㄹ㠴捤攵ㅦ㡢〶㑤㤳㝤愳攱ぢ搸攸㉦㘹挸㠲挲㄰㠳慦㘸昰㌵つ㔸㘳㈸搳敤摦挱昵㙡扡つ扤㑥晣〶㔱㌰摤戲ㄲ搱愴昵扤㜳㝤换戴摦㌱㉤慢〶㠳㔰戲㔴戰ㅢ㈸㔹㐸㈸㔰㝥捦㈰㠷㠰㉢㠰昲〷㐸扢㠷㤲㤵㠷〲攵㡦っ㘲愰㘴昹愱㘹戲て捡㌲慣㐵㙡㉥㐸慡㕣戸〱㤶愲戰昶㐳〳〷〶〲㈵扥攵摦㍢㈸㐳㍦㤰㔹㠸〲㈸㔹搳㘸摡攵㠳戲㉦搳㔶㌱㉤敢て㠳㔰戲攸搰㠵戲攴㥤ㄵ㤶㈴ち㤴ㄱ〶㔹っ慥〰捡晥㤰㜶て攵㔲戸〹㤴〳ㄸ挴㐰挹㐲㐶搳㘴ㅦ㤴敢挱㐶て愴㈱㡢ㅣ㐳っ㙣ㅡっ愲〱敢ㅥ〵捡昵挱昵攴㍡ち㍦㍣ㄳ㜲㜶㙦〸㙦㐰挸慡㐸㤳捥昷收扦ㄱ搳㙤捣㜴慣㘰昴㐱愸㌷㠱㤰㔳㍤㑢ㄷ〵㐶㙢㌰㈴㍤晥挰挲㘲㐷㠱㜶〸㠳戳敡戱〰摡捤㈰敤ㅥ㕡㔶㐷ち戴㥢挳ㅣ晢敥昴捦ㄲ㐹㜳㈸㍥㘸户㠰㡤摥㤲搹㔸㍥ㄹ㘲戰ㄵつ慡㐱㉡㔹㔱昹㍦㌹晤て挵搱㤵晡㑣ㅢ㝡㘹昸㌳㌸㤴改攱愴㡡㜵愳〶㌶摦摣㍦〲㑡扤㌵㠸㘲㡤愷㙦㠸挸摣扦ち戲㙥捥戲换㘰㈲㐳㘱㕢〶㘱晤㘷挱㔰搸ㅥ搲敥㠷〲敢㐴㘵㈸㡣㘴㄰㌶㤷㝦㔷㐲㙡㥡散ㅢち愳㘰愳㜷愰㈱ぢ㐹㐳っ㐶搳㘰㐷ㅡ戰戶㔴捥戲ㅡ㜰㍤㌹换昰㡢㐷㈱㘷㔹っ摥㌸换㔸㜹㙡搲昹捥戲㕡愶㡢㌳ㅤ慢㐴㠳㄰摥〶㔹㌷㜳㍥ぢ㐷〵挲㍡〶戹〳㕣〱㠴㐹㐸扢㠷㤰㤵愶〲㘱㡡㐱っ㠴㉣㌷㌵㑤昶㐱戸ㄳ㙣昴捥㌴㘴㈹㙡㠸挱㉥㌴ㄸ㐳〳㔶愷ち㠴扢㠲敢捤摢㈷㝥つ㈹〴捡戱㠸〲㈸ㅦ昰愵昵捤昹攳㤸㜶㍣搳戲摥㌴〸㈵㡢㑣扢ㄹ㡤㉣㐱ㄵ㈸㈷㌲〸㙢㔱ぢ愰㥣っ㘹昷㔰戲㘶㔵愰㥣挲㈰〶㑡ㄶ慥㠶㈰㌵ㄵ㌶㝡ㅡつ㔹搴ㅡ㘲戰㍢つ愶搳㠰㜵慥〲攵っ㜰㍤ㄹ㡤攱㄰捥㠴㌷㈰㘴ㄵ慣㐹攷㠳㜰ㄶ搳敤挹㜴㙦挲㈰〸㈱换㔴扢㠱㤰㐵慣〲攱摥っ挲㙡搶〲〸攷㐰摡㍤㠴慣㝡ㄵ〸昷㘱㄰〳㈱㑢㕦㑤㤳㈹昴㍥㍢捦㠵㡤摥㤷㠶㉣㡢つ㌱搸㡦〶晢搳㠰㤵戲〲攱〱攰㝡〲㈱㝥昸㉡㘴ㄴㅥ〸㙦㐰挸㍡㕡㤳捥〷攱㐱㑣㜷㌰搳戱敡㑥づ㘳ㅥ㌹敦㌰㉡㔹㌹ㄵ㝣㠳㈹㉡搶㤲っ㜹㤶㙤捤㙥㕦搶㠸㔲㌹敥戲㐰挸摤㘳愹㔳㐴㘴㈸㕢㙡㘹㐵㘹㐵㐵昰㌷㝣㍡㝣㥦㐱攲㝥ㅢ〶㝥ㅦ㐹摣愸㘱㔵㔸攵慡㝦ㄶ晦〶㔰㠷㍦ㅢ摥昹㘳㈹昴攱㘶愵搱挴つ昷㘸挸戶戶戴戵攴摢慢㘷愳っ戴㥡扦㌷㤵㉦㉢慢ㄹ㔷㜹㈹㈲㠶收攴㠱㔵㌴攳㐰㉡ㄷ昳昷㔷㈲ぢ㥡㕢㤶㌴㑢㙢㉡摢昸戳㕢㠲㔷摦扥㑣挳ㅢ挷戲晤っ攰搹慣㈰愳戳捥㠲づ攸㘳戳〴㡢挶㔶づ晣㠸〹攳㈷散㍤㉦ㅤ㡦搶㈷㜳昱㘴㑤㕤㝤㝤㍣ㄱ换㈷敢㘳㑥㌴㕢攷㈴㥣㉣戸㔴摡㤶㡡㉤挶㜰攰㘳戳㐶㑢搲攵挹戱㔸㑢㌸敡㉡换㜱改摢搳㥢捡戰㉦㔳ㄹ㤵㔵㌹攵㔴昴敤慢㐶〴㝥ㄶ慡愸散慡攳㜷㜵㉣㡢㔵㔷㤵㉢〰㔶捦㥣搸挰捥扥愰㌳摡㔹愶ㅢ搰〴㝤ㄸ㐸挴敥〳〱ㅢ㘴㉤〰㕤㝦挲昸㜹昸扤ㄷ昳ぢ㌰ㅣ㍦㔶㈳攴晤㈱㤷搲㌲晣㕥㜹㥢搵〴挹㈰㐸ち㝦㝦摣㙡㠶㜸㍤㠸㝤攵愷㜶㠵ㄷ㕤慦㘵摡㘱㈴㠷挳㑣て挵㥥戲愰ㄴ〴摢㈰攲㡥晣㔵㐱捡㈱慦㑥挳㔱㜲愰㐱㔱愶㌹㝡㌸㔰搴㈹㤰㜰戰ㄴ㜶戶㌶㜹㤶挰づ㥤ㅤ昱㐲㕢㑢挱扢㥤ㅤ慢㑦㘵敢敢㥤㥡㜸㑤㙤㍣㥥㑢愵㤳㜵搹㐴㝤搲㐹愴ㄳ愹㔸㙤㉥ㅦ戳晢㤹收㉣㠳㡦摤摦㜰搲搹〳っ㐷㥤戲挱戱挳搵〹㘸〸㍢〳晢㔸㝦㠳㑡晦〲㈴㘲て㠲〰㍢㔸㈰愵㡣〸㙡㠲愶〹㤱扤扥㔱慥愵挵㜶㈴㈷㔲戹㉤昶搴㠶㔰ち㈶㈷㐳搴㠱挹挶㤰ち㈶㑢㤱慣ㄸ㤳挵㤰ㄶ㘳戲㠹挹㜳㉡㐲〱㤳挱㕥㘸敢㌴昰㉥㈶搹㕡㈰攱搴㈴昳戵㠹㘴㍣㕦㥦㑢愶㘳㌵戱㑣㕤㉣捦搳愱㈶㥥户㠷㤸收㥣づㅦ㝢㔳挳〹㈶㥢ㄹ㡥㍡戵㈵㌸挱㘴愱ㅦ㤳戳愱搲攷㠰㐴散慤㘰㠰㥤㜰㑣慡㡤㜲㉤㉤㙡㐸㉥愴敢㡥挴㘴ㄸ㤴㠲挹挵㄰㜵㘰㌲ㅣ㔲挱㈴攷挳挴扡〴㈶㈵㘷ㄹ㤵〹〵㙡㠴㐹扥ㄲ捥〰㙡㙢㉦㥦戵ち扣ぢ㔴慡㌶㔷ㄷ慤换搴㘵㔲戹㙣扣㌶㥢㑤攵昳㠹㔸㉥㤳㐸㍡㐹㈷ㅦ慢㑤搸摢㤸㌶㕥〶ㅦ㝢㕢挳㕤㑥㙥㍢挳㔱愷㐶㠱ㄳ愰づ昴〳㜵㈵㔴晡㉡㤰㠸扤〳っ戰ㄳづ搴㘸愳㕣㑢㡢㝡㤲ㅢ攸㕡㐷愰㙡愰ㄴ愰㙥㠲愸〳愸ㄸ愴〲搴㥥㍥愰㍡㑦愸㤹愱㤸搴㥡㍣扦㐷㈸㘰ㄲ昷㐲㕢户㠰㜷㌱㠹挷愳愹㜴愲㈶㥢愸慤慦㡤搷㘵㤳改㜴㍥㕦㕢㕢㤳㑤㘵㘲㤹戸ㄳ㑤摡〹搳㥣㕢攱㘳搷ㄹ㑥〶㑦扤攱愸㔳㍢㠱ㄳ㑣愶晡㌱戹ㄳ㉡㝤ㄷ㐸挴摥ㄹ〶搸〹挷㘴ㄷ愳㕣㑢㡢㕤㐹ㅥ愰敢ㄸ㘲戲㉢㤴㠲挹ㅡ㠸㍡㌰ㄹぢ愹㘰戲㡢ㅦㄳづㅥ㤹㘴㜶ち挵㘴㥣挹昳㐷搸〱㤳昱㕥㘸敢㔱昰㉥㈶㠹㐴㙤㈲ㄵ㡤愶㤲昵㠹ㄴ摥㕣昲挹㐴㍣㥥捣㘷㌲㑥㉥敡搴㈵㔲ㄹ㝢㠲㘹捥㘳昰戱㈷ㅡ㑥挶挹㈴挳㔱愷愶㠲ㄳ㑣攲㝥㑣㥥㠲㑡㍦つㄲ戱愷挱〰㍢攱㤸散㙥㤴㙢㘹㌱㠹攴㈵扡㑥挴㥥㥡〱愵㘰昲ち㐴ㅤ㤸捣㠴㔴㌰搹㌶ㄴ㤳慤㐳㌱㤹㘵昲晣ㄹ愱㠰挹㥥㕥㘸敢㜵昰㉥㈶㡥㔳ㅢ慤挹㈵戳㔱㈷㥤㠹攷㙡㌱㑣ㄲ昹㝣㝤㝤㈲㤱㑣搴攷ㄳ戵㔱㝢㉦搳㥣㌷攰㘳敦㙤㌸挱㘴戶攱愸㔳㜳挱〹㈶搵㝥㑣摥㠲㑡扦つㄲ戱昷㠵〱㜶挲㌱搹捦㈸搷搲㘲〶挹㠷㜴㥤㑥㑣づ㠰㔲㌰昹ㄸ愲づ㑣づ㠴㔴㌰搹搰㠷㠹昵㈹㑣㑡㑦㌲敢㠷〲㜵㤰㐹晥㌷㌸〳愸㠳扤㝣搶㍡昰㉥㔰戹摡㥡㥣㤳捥搵㈴戲㜸㡢捡㈶攳㤹㜴戲愶㍥㥤慣慤慢㑤㐰㔱敦搸昳㑣ㅢ㍦㠷㡦㝤㠸攱扥㈰㤷㌶ㅣ㜵㉡〷㑥㠰敡敦〷敡㙢愸昴摦㐱㈲戶〳〳散㤴㔹晦〰つ㝢摢晦〶昲挲户晤㙦㈱〹㜹摢晦づ攲攰摢㝥摥㡢敥扥敤捦㈶搲晦㠲㤹摥㥢㐸捦㌷㉤晤ㄱ愲づ愴て㠳㔴㤰㉥昳㈱摤㌹㑢晤昰㕤搸㕢摣〲㤳愷㑦愵㠰摡攸㠵戶㉡挰扢愰㈶㙢戳戱㘴㍡ぢ㔰搳挹戸㤳挹愶㜲㌵愹晡㘴㌴㥦捤㘵㌰㙤㐵昳㜶㤳㘹㑥㈵㝣散㘶挳挹㉣搵㘲㌸敡㔴㉢㌸〱昵ㅢ㌴愶攳㙤㥦て昱搱ㄱ㤰㠸摤〶〳ㅣ㔳昸攸㙢㌷捡戵戴攰敦昵攸㐱㜴摤㥦㤸㉣㠶㔲㐶摦〶㑣㐴〹晦㤶㐲㉡㤸㝣㠲㠴挵㙦晢ㅦ㠵㘲戲捣攴搹〴愱㌰搰㡥昰㐲㕢㠳挱扢㤸挴㔲搹㘸㈲攵愴愳戵搱㐴ㅣ攸㈴㔳挹摡㥡㝣㝤㉡㤷㡣收㙡㔳㠹ㅡ晢㐸搳㥣㈱昰戱㡦㌲㥣㘰㜲戴攱愸㔳挷㠲ㄳ㑣摥昱㘳戲〵㔴㝡㑢㤰㠸㝤ㅣっ㑡㘲㜲扣㔱慥㈵ㅣ㘹㤲ㄱ㜴㍤㠴㐷㝦〲㤴㠲挹㌶㑣㐴〹晦㑥㠲㔴㌰㜹㌵ㄴ㤳㤷㐳㌱㌹搹攴ㄹ㠹㔰挰㘴戹ㄷ摡ㅡ〵摥挵㈴ㄳ㑤搴挶㘲改㥡㔸㍤ㅥ㙡攴㐴昱㘸愳㜴扣㈶㤳㡦挵愲昱㙣㉣㥥㡦摡扦㌲捤搹〱㍥昶㈹㠶ㄳ㑣㑥㌵ㅣ㜵敡っ㜰㠲挹戳㝥㑣愲㔰改ㄸ㐸挴㍥ㄳ〶㈵㌱㌹换㈸搷攲㜰攵㜹〳㍡㐵搷㐳㜹昴㘷㐳㈹㤸散っ㤱搹搴慦㡤㜴ㄷ㐸㍢㤰㍡て㔲㐱㙡㡤て㈹㙢㔷㤸㤴㥥扢ㅥ〸㠵敦㝣㐴㤲昶㡥㘵㐳挶㠱っ㈸户㉦昰㤲㕡攳挱扢ㄸ搶攴昳ㄹ〰㠸㈹㉣㥥㠸搷愵戲愹㐴㈶㤱㜰㙡㌲㜵㑥㍥ㄳ挳戵㠱扤挲㌴㜴〲㝣散ぢつ㌷㤱摣㐵㠶愳㑥㕤〲㑥㌰扣换挳搰挶搱敡㈹㔰改愹㈰ㄱ㜵愹㌱㥦〶ㄶ㉦昹戳㔷㐲捡㤶㕡扢㐳ㄴ㌶慤㑤㠷扣㜰㕡㥢〱㐹㘰晥戲昶㠰慣㜸慡戳㔷㜹搱摤㘹慤㠵㉤攲ㄷ昴昴㕥㌰㔷㤷㤹〶ㄵ㜴捤ㄵ㐶㍡㥢㌶㌰㤶扦㉢㈱㤵慥昹㥤慦㙢㌴扢㐶㉥㍦慥ぢ敤㠵慢㑣昶㝤㘱愷昷〳㐱㉦㕣敤挵户昶〷敦昶㐲㉡㤵捡㈵敡搳㤹㘴づ㡦扢愹慦慤㐹愶ㄳ戱㤸㤳㡡㐵敢ㄳ㤹㜴㉡ㅤ戳慦㌱㙤㍡〰㍥昶戵㠶晢㌹戹敢っ㐷㥤扡〱㥣昴挲ㄵ晥㕥㌸ㄸ㉡㍤て㈴愲㙥㌴收㠷㠰挵换敤㠵㥢㈰㤵昱挲㕥搰㠴㕣ㄳ㘵㑤㔸敤搵㐶戹ㄶ收昲㕣ち昷〹ㄵ昳愱㔴晦㘷攲㌵㤰㠳㠱晣摤〲愹挰㜵扥ㅦ慥㌴㔳昰㈳攱戹愱㜰摤㙡昲㌴㈱ㄴ捥昹摢扣搰ㄶ㥦捤收㈲ㄵ㑦搵攰㘷挳㌳挹ㅡ扣攷挶戳㌵㜵㤹㕣㌴㔶㠳㈹㌰㤱慦慤捦㘷攳㜵昶敤愶㌹㉤昰戱敦㌰㥣㥣昳㜷ㅡ㡥㍡㜵て㌸㐱敡って㈹昰㘵扡つ㉡摤づㄲ戱敦㠵㐰㌰〹晢㐸㜸㥦㔱慥愵搷搱㈴㐷搲昵㈸散愹㍦㐰㐹ㄸ昴搱㑣㐴〹晦ㅥ㠴㔴㌰㌹摥㡦㐹挷ㄵ散戱愱㤸慣㌱㜹㡥㐳㈸㘰昲㤰ㄷ摡㍡ㅥ扣㡢〹摥ㄶ戳戹㔴㌲㥢㜲㔲昸㤸㥣㑤㈶㔳昹㜸戲㉥㤹㜱㥣㑣ㄴ搷昸〹晢㘱搳㥣㕦挲挷㝥挴㜰㜲戵昶㐷挳㔱愷ㅥ〷㈷㤸ㅣ攱挷攴㘴愸昴㜲㤰㠸晤〴っ㑡㘲昲愴㔱慥攵戱㥦㐰㜲㈶㕤㝦挹愳㝦ち㑡挱愴攰㘴㝢挶㐸捦㘱㝡摡昱敦㌹㐸〵愹㈶㍦㔲ㅤ㈷摢㠲㔰愴㥥㠷㤳㌴敤㝣收扣〰〴㈷摢ぢ㕥㝣㙢〵㜸ㄷ㉥㕣挲收昲昵ㄹ㈷㕦㔷㥦攵攳挷㔲〹〷ㄷ㙥㜱㥣㠰㑥㈲㠹昷ㄳ晢㐵搳愶ぢ攱㘳扦㘴戸㡢挸扤㙣㌸敡搴㙢攰〴慥㥣〷㤷㑣㜹㤷㐰愵㉦〵㠹愸㍦ㄹ昳㤵㘰昱㜲㑦㌶ㄶ㔸㐸㑢挳㑥戶搷㡤㜲㉤捣攵〱㈴晡ㄴ敥㕤つ㜷昵㠶㠹㔷〰攲㕦㡤昴㕡摡㄰㐰晥扤〵愹㠰㌸㌷ㄴ挴㌹愱㈰扥つ㈷㘹摡つ〸愵㙦〴〱㠸㙢扤昸搶㑤攰㕤㄰搳㜵㌹㝣扥捥㘴㌲戹㙣㉥㥥㐹挶搲㜸㙡㕢㍣㤵㑣搷㌸昵昹摡㕣㉥㘶扦㘳摡戴ㅡ㍥昶扢㠶扢㤹摣㝢㠶愳㑥㝤〸㑥㐰摣挳て攲㉤㔰改㕢㐱㈲敡㈳㘳㝥ㅢ㔸扣㕣㄰㍦㠶戴㈴㠸㥦ㄸ攵㕡㐲㜷づ〹㝦慦㐹摦〷㜷昵㤹㠹㜷㍦㌹㠸攵㙦ㅤ愴〲搷㔸㍦㕣ㅤ㘷攷慥愱㜰㝤㙥昲慣㐱㈸㥣㥤㕦㜸愱慤㠷挰扢㐸挵㙡搳㐹㈷㕥㡦㘷摡攱昲㈴㥢捥愴㙢攳㌵戱㜸㈶㥦㠸攷搳昵戹晡㕡晢㑢搳㥣㠷攱㘳㝦㘵㌸㌹㍢扦㌶ㅣ㜵敡ㅢ㜰㠲㔴搲㐳ち㝣㤹㝥っ㉡晤㌸㐸挴晥ㄶ〲挱㈴㙣挶晡捥㈸搷搲敢㐲㤲攷攸扡㠲〸㝣て㈵㘱搰㉦㌰ㄱ㈵晣晢〱㔲挱㘴㔴㈸㈶摢㠷㘲昲愳挹昳ち㐲〱ㄳ戶㠸搱慣㔷挱㝢愷㘰㙤扡捥㐹愵㌲㤸挴搳昱㕣㉥㤱挹㐷ㄳ昸戴㕤㥦挷㉤摣㘴扥挶戱㤵攷愳㕦㠳㡦㕤㙥㌸挱㐴ちつ搸㔴敡㤴〵㥤㘰㌲摣㡦挹ㅢ㔰改扦㠰㐴㙣㔶〹攰ㄵ㝥㠵捦敡〱㔱ち㈶慢㘸昶㉥㕤㔷㘲㑦㐹㔵〰㐵敦㌳ㄱ㈵晣敢て㝢挱㘴戰ㅦ㤳㡥㜷戶㡤㐳㌱ㄹ㘰昲㝣㡣㔰挰㘴㍤昰㠲挹㈷攰㕤㑣㙡昱捥㥦㡢愵愳戱㙣㌴ㅡ捦㌹㜵㤸扢敢㔳㜵㤰收敢敢㥣晡摡㡣㍤搰昳搱㥦挲挷㘶愱〰㈳㘸㜹㘷ㅢ㘴㌸敡ㄴ搷晣〵ㄳ摢㡦挹攷㔰改㉦㐰㈲昶㐶㌰挰㉢ㅣㄳ㤶〳㠸㔲㌰戹㥡㘶摦搲㤵扦昶愴㌶㠱㐶搲ㄶ㑣㐰㐳㡣昴㝢愶愷ㅤ晦戸挸㉦㐸昵昱㈳搵㌱㡢慢㔰愴戸搴㡦ㄷ㝥㍢摢〲攱㈳〳㌱〱㙤攱挵户捡挱扢㜰搵㐷㔳戵搹㜴㑤㕤㙤㍥ㄵ㡤搷㐶戳㤹㜴㝤戶㌶敤挴㙢昲㑥扡戶㈶㕥㙢㑢㈹〰〳昵㠱㡦捤挵㝦㘹㜷〵戹㙡挳㔱愷戸〸㉥㜰㝤昷慤晢㈱㔱㘶昱扥㔰改㉡㤰㠸攲晡戸㌸昳挱慦㌸㐲㜷〲ㅡ〱㈹㕥昸晡ㄹ搱〹㕣㌲㙤㙤㤴〲㈲㝦摥㐹昳挷愲昴㈰㈶㤴㠵㜰㜲敢㤳挳㡥晣㜱㈱㕣攰晡ㄴ捤㈸晥攸昸㌱愴挵㜷㡣㐷㥡㍣ㅢ㈳ㄴ〶搶㈸昰㡣㘶㙤〲摥㐵ち攷ㄷㅥ㘴㤰㐹攳愲㈰ㅢ㑦攱昱慦戵戸挸㡣㘶㜲㌸捦戲昱㙣㕤搶摥挱昳搱㠳攱㘳㡦㌶㥣っ慣ㅤつ㐷㥤攲㌲户㈰昵慥㠷ㄴ㑥昵㌲扤㌹㔴㝡ぢ㤰㠸捤㤵㙥扣挲〷ㄶ㔷挰㐵㈹㤸摣㑡戳攱㜴扤〵㝢㑡㔶戶㈹摡㥡㠹㈸攱ㅦ㔷戶〵㤳搷晣㤸㜴㑣捡慦㠴㘲㤲㌲㜹戶㐷㈸㘰挲戵㙣挱㘴㈴㜸て㤳㐴㍥㥢㑤攴㌱㕡ㄲ搹戸㤳㠸愵攳昹㉣ㅥ㐹㥡㐹搶㈵敡搲㔱㈷㘳换搲㌷㥢㌳ち㍥㌶ㄷ扢ㄹ㐱换〴㌴挶㜰搴愹戱攰〴㤳攷晣㤸搴㐰愵愳㈰ㄱ㝢ㅣっ昰ち挷㘴扣㔱ち㈶晣ㄱ㈸㥤愴敢摤搸㔳戲㐴㑤搱㑥㑣㐴〹晦㈶挳㐵㌰㜹搸㡦㐹挷〴戴㈶ㄴㄳ㉥㔴㑢㈳㜶㐵㈸㘰挲㐵㘹挱㘴㌷昰摥〴㤴㡢㈵敢㌲昹摡㑣㉡㥥㡢㐷敢㥣㑣〶敦㕣㠹㥡㜸㕤㙤㑤㈲㥡㑡搵摢搳㍣ㅦ㍤ㄶ㍥㌶㔷慤〵ㄳㄹ㈷搳つ㐷㥤㥡〹㑥㌰戹搷㡦挹㐴愸昴㈴㤰㠸㍤ぢ〶㜸㠵㘳挲戵㘹㔱ち㈶㙢㘸㌶㠳慥て昲攸㘵捤㤹愲㤹㑣㐴〹晦戸收㉣㤸摣ㅣ㡡挹㑤愱㤸散㘳昲散㡤㔰挰㠴慢捣㠲挹㙣昰㉥㈶㐹摣搰挳㕤㤶㑣戲ㄶ㐳㈴㥡挸㈷戳㠹㜸づ慢㡥㜸㐴㙤慡㌶㥡慣戱昷昵㝣昴ㅣ昸搸㕣㠶敥挴㘴㝦挳㔱愷戸愲㉣㤸㕣敢挷㘴㍦愸昴晥㈰ㄱ晢㈰ㄸ攰ㄵ㡥〹ㄷ㥢㐵㈹㤸㍣㑥戳㐳攸捡㕦㥦戲戹昶㉣捡っ㐴〳晡㔴㜲昹㜴攷挰ち㘵昸㡦捤㡣っ㍥昳㘷ㄲ㥥攱挳摡戵戲㍥昸㤵つ昷户㈹㉡捡㜷晡昷㘲㜱つ㤴㍦㑤挳扦捡㑢㜰搴㍦㈱づ㔱敤㕣ㄵ㘵挴慤昰愷㜳㌸攰㑡慥收搶㠴㌵戱慢㐷㈰挳戱㙣愳愶㘹㙤㔸ㅥ挵愳戴攷戴㡣敢㜸づ昳㈰戳㙣㍡搲㍣㡡㘶㐴愷㘴㕣愶つ㍦㙢搴敥ㄸ户㔹慤ㅤ㝥㜸戴ぢ㔶扢愱ㄸ挹〷搷㙣搴挹昹㝥摢㘳戳㑥改戴收㌶㍣㘴挹挹㤹㠸㙤昸㤵㡢㡡昲㍥㉡昴攷㜶扣㈷㉥昳挷㍣ㄸつ㡦㔹㥡㤶㈳〰㥢㠵晣戲挹昸㠶㜶昹慡ㄳ扦㤷愴㌴㤷捥慤㍣㡥㜶挳㌱摢㑣㥢㕤㍤慥㌹摤戸慣慤愱㙤㥢愱挳挷て慦㡤㔷㕥㠸㙥改㜱挶挲㑥㘰晥㍥昸㡢攸昹〸慦㌸つ㌰ㅡ㐵〳ㅢ挰昰㡤㤲㈸晢戶㜵扢㜹捣㔸昷晦㉡敦㝦㝢散㐰㉥㙤㡢挷㐱㙡攸㌹攳㉡摦㍣㘶攵攷搷敤㍣攲㤲㥢㝥昴晥㍦愶晤慡つ收敤户敤㠷扢㡤㍡敡㤰㝥晢慤扣㜴㌷㜵㌸㍣㐶㈰㡥㝥㡢攴㙤ㄲ㥥ㅣ敡㕣㌴攲㑦昸搵㤲愲㈷㥢晣摡㔳〴㥦㙣㘲㜳㌱ㅢ㉦摣ㅡ㐲㝢〷昴㔱㑢挰昰ㅣ㔲㘷挳㠳〳㔷挶摡㐲ㅥ攵㌲㠸㌹摥㤴收㌲戵搵ち㔹㈸戰敡㜴戸ㄹ㌸㈲扡ㅤ㜶〳㡦㠶㐷敦㐰攱搲㜴敦㐰㌹ㄱㅥ㘱愰㉣昷㡥扤〸㤴㤳㍤㐵昰㘹㈷㌶㔷戳昱挲捦㜱扡愰㥣ち㐶㐰㌹ㄱㅥㅤ愰ㅣ㐵㔰㑥㠷捡〵㠵敢搴搶㉦㑡㠲㜲㕣〱㈸挷ㄲ㤴戳攱搱㍢㔰戸㌶摤㍢㔰㉥㠴㐷ㄸ㈸㐷㤵〲攵㐸㑦ㄱ㝣〲㡡捤攵㙣扣捡昴㐹㉥㈸㕣㝥ㄶ㔰㤶昹㐱㔹㑥㔰㉥㠳捡〵㘵ㄵ昶慣㔳㈰ㅢ㍡㘶㥢捥㘷挹户㔵攷㕢㕡昹攷㘴搳㙤敤㌸ㅦ㈷っ㑦搴愸㐵〵〸㥤挶㐰扣收㌰㈳㘹攰㤵㘰㝡〷搷㔵挶愳搴㠹㜵摤攷捦敦㤱戱摦摢敤扥㑢户敥㘷㙦晡攴㙥敡〶㜸㠴挱戵戰ㄴ㕣㉤㥥㈲昸扣ㄴ晢㈶㐴挲ぢ㥦挰㕤戸戸㌲㉤㜰㌵昹攱㍡㤷㐷㜹㉢㔴㉥㕣㕣慥戶捥㠷㉣晣挴㙡㈸㐰㘸〵散〶摥〹㡦摥㠱挲㈵㙡昱㈸〵㑡搱㙣昳〰㍣挲㐰挹㤵〲㈵敢㈹㠲捦㔰戱搷㈰ㄲ㕥戸㐵攴㠲挲愵㘹〱㈵敤〷㘵ㄵ㐱攱慡戲ぢち搷慢慤换㈱敢挱ㄸ㍡愸〰愱摦ㄲ愱愷攰摥㍢㠴戸㘰摤㈵㐲㐵挳收㈵㜸㠴㈱戴㕦㈹㠴昶昵ㄴ挱㠷慣搸慦㈰ㄲ㕥昸㝡愹㡢㄰ㄷ慡〵愱㝤晣〸晤㡥〸扤〱㤵㡢㄰㔷慦慤ㅢ㝢㠶搰㕥〵〸慤㈶㐲㙦挱扤㜷〸扤㙤㍣㑡㡤愱㈲㠴戸㜴ㅤ㠶搰㡣㔲〸㑤昷ㄴ挱愷戰搸ㅦ㈳ㄲ㕥㘵晡㌶ㄷ愱扦㠱ㄱ㠴愶昹ㄱ扡㠳〸㜱㜱搹㐵㠸换搶搶㕤㤰㠵㥦㔸㤳ち㐰戹㠷扥㕣愶敥㤸㝡扥〶搳㍢㠴戸㙥㉤ㅥ愵㄰㉡㍡换晥〵㡦㌰㠴挶㤶㐲㘸㌷㑦ㄱ㝣㑣㡢捤㤵㙡扣昰愹挱㐵愸てㅡ㈲〸㡤昱㈳昴㄰㡦戲ㄲ㉡ㄷ㈱慥㐱㕢㡦㤴㐴㈸㔵㠰搰愳戰ㅢ愸攱㠱㔷㉦㉥㜴㈲挶愳挷愰っ㠲挷〸ㅥ㑡攰㐲㈷㕥ち㤴㕡㑦ㄱ㝣㜴㡢捤愵㙡〱攵㘹ㄷㄴ慥㌷ぢ㈸㔱㍦㈸捦ㄲ㤴㈱㔰戹愰㜰ㄱ摡㝡扥㈴㈸㍢ㄴ㠰昲㈲㐱攱㕡㌲㕥扤〰㘵㑢攳搱㘳㔰㐶挰㘳㐴〸㈸摢㤶〲㘵ㅢ㑦ㄱ㝣㥣㡢扤つ㈲〹㈸㝦㜲㐱ㄹ〹㕥㐰ㄹ攱〷攵㜵㠲戲〳㔴㉥㈸㕣㠵戶晥㔲ㄲ㤴愱〵愰扣㐹㔰愲昰挰慢ㄷ愰㜰攵㔹㍣㝡っ㑡ち收㈳㐲㐰搹扣ㄴ㈸㥢㜹㡡攰㈳㕥㙣㜳㝢捦收晡戴愰昳㥥㡢捥㔸昰㠲捥㄰㍦㍡ㅦ㄰㥤㜱㐶戵㠹愷攲㐷〱晤ㄱ㔵ㄳ愰㜲㠱攳搲戳昵〹㘴摢㜴㜹㌱㌴㜹㜸慣㜶愷攱㔳㠶挷敡㉢㌷㐰戴㘰改慣㝣㥡昵㍥ㄴ昹㝥ㄷㄱ昹㍡㍦㈴昲愲㥤㥦㔸昴㘷挸愶晦挶㘶㜰搵㥡攱㈸ㅥ㌸〵っ㕢〸㠵㝦敢晣㡣㌲㤰换搶㘲㔱慡〳散㘹戰挰慢㑣慦㘳㡥捦㐹扥㈰昹㤲攴㉢㄰戵ㄷ搴㈳㘸ㄱ㌸㜹慢搰㡣搰㑦㈹㝤㍤㐵昰愱㌳㌶㤷愳愵㈷扥㐳㕣㝣㑡攱㥡戲昴㐴㈵㍣㍡㉥挸扦㘷㔲慥㌴㡢慡㡦愷㤲㥥昸㠱㉡㉥ㄲ扢㍤戱㍦昶慣㌲㝣〷扣敢㥥㤸㈸㍤㌱〹㍤愱㝥晣收挷ㅦつ㝣扡ㅣ㥥扡て㠸晡㌹〲ㄹ昱挰㠳挱㜴㡤㉡㤷愱扢㐶昵㄰㔸攰㠵㥦㤲㘴㡥㑡ㄲ㡢愴㉦㐹ㄵ㠸攲捡昳㠸㄰㔴扦㐲ぢ㐳㔱晤搲㔳〴㥦㘴㘳㌷㈰㤲愰扡ㅥ攲〲搵㈶昰〲摤攷昰攸㐰搵㘶㔲慥ㅡ扢搰㜱㍤摡㕡ㅦ戲昰㜷搲㑦攱㙡摥㌶㈳㝡㐳搸つ攴戲㌲㕥愵〷ㅢ㜴搸㝣ㅦ㠸戹〶㉤ㅥ愵〶㕦搱㥢攷㤱㌰ㅦ㠱㈰挱愱昶㐱㈹㔰摥昷ㄴ挱愷摢搸㕣戶ㄶ㔰㌶㜵㐱㌹づ扣㠰昲慥ㅦ㤴捤〹ち㤷㡤㕤㔰戸㈰㙤㙤〹㔹て㉥㔱摦㉡㐰愸㥡〸㥤っ㜷扣㝡㠱㄰㔷愴挵愳ㄴ㐲㐵ㄷ㘰㕣㡤ㅥㄱ㠲搰敢愵㄰晡戳愷〸㍥晥挶收㜲戵㈰戴戵㡢㄰搷㥣〵愱搷晣〸㙤㑢㠴戸ㄲ㉤慡㔷㍣㔵攷挹㜸㈱㔴㉥㜸㕣㥥戶㐶挱扣挷㈷攳ぢ㠸㘶捥㍡㍤ㅡ㥥㝡㐷㘶攳㉡戵ㄱて攴㑡㜴搷㈷攳愵挶愲ㄴ㠶戶㔹戹搶㌵捣ㄱ㈵㠹㤱搴㤲挴㐱搴搵㠸㌱㈲〴搵㐷㍤昰㡡敥㌹晣搱㔳〴㥦愹㘳㕦㡢㐸㠲敡㑥㠸㡢㤳昱〶昰〲摤挳ㅥ㜴㜲㈳㘶ㄷ㈶攵搲戴愸搶㜸慡㑥㔴戹慡散愲捡昵㙡㙢㉣捣㝢㡣敡晤㠸㘶攰搳攳攱愹㈷㌰摢捤〸㘴挴〳戹㌴摤㌵慡㕣户ㄶ㡢㤲愸㥡愵㙣㍤㤱㌹㈶㤱㑣㈶㤹㐲㌲ㄵ㐴摤㠷ㄸ㈳㐲㔰扤挵〳慦〸搵摦㝢㡡攰㠳㝡㙣㉥㜳ぢ慡㌳ㄱㄷ愸㜲慤㕡愰扢搹㠳㑥㔰摤㤳㐹戹捣散㐲挷〵㙣㙢㙦挸㝡㜰㌶摦㠰㌸㥤昳摤ㅣ㌸つ㝣っ敥㜸昵攲㙣收ち戶㜸㤴挲慣攸㙣㝥づ收㈳㐲㄰扡愶ㄴ㐲㔷㝢㡡攰㤳㝣㙣㉥㝡ぢ㐲〷戸〸㜱攵㕡㄰扡搲㡦搰㠱㐴攸㌵愸㕣㠴戸㥣㙤ㅤ摣㌳㠴㉥㉢㐰攸㄰㈲挴㈵㙡扣㝡㠱搰㕦㡣㐷㡦ㄱ攲㕡昶㠸㄰㠴㝥㔳ち愱㡢㍤㐵昰㔱㍦昶晢㠸㈴〸攵㕤㠴戸㡥㉤〸㕤攸㐷㘸㍥ㄱ攲ㄲ戴㡢㄰ㄷ户慤挳㈰ぢ㝦㥢㍣慦〰㤴㐶㠲昲㌹㍣昰敡〵㈸㕣搰ㄶ㡦㔲愰ㄴ扤㑤㝥ぢ昳ㄱ㈱愰㥣㔵ち㤴㌳㍤㐵昰昱㍦㌶㔷扢〵㤴㔶ㄷㄴ㌶㕢㐰㌹摤て㑡㍢㐱攱㐲戶愸㑥昵㔴㌲㕤挹戵㌱搷愰㕤扣戸扡㙤㉤㠵㜹搷搳㔵攷戵戱㍡ㄹ搱捣扣愴㡦㠰愷㍥㤲搹㉡㄰挸㠸〷㜲㈱扢敢改慡捡㔸㤴挲搰㌶ぢ摦晡㈸收㌸㥡攴ㄷ㈴挷㤰ㅣぢ愲戸戰ㅤ㠶敡㔱ㅥ㜸㐵搳搵㤱㥥㈲昸㑣㈱㝢㝤㐴ㄲ㔴㑦㐲㕣㑣㔷㕣搹ㄶ攸㤶㜹搰挹㜴戵㥣㐹〷㐳攵㐲挷攵㙥敢ㄴ挸挲㠷摡㈲戸㜶捥㔰愷挱㙥攰收昰㐰晦昵㘲愸㜱㠹㕢㍣㑡挱㔴㌴搴㠶挳㈳っ㤴㠵愵㐰㘹㌱㡡挰㜳㠶散慤ㄱ㐹㐰㌹挷〵㘵㝢昰〲㑡㤳ㅦ㤴㜳〹捡㈸愸㕣㔰戸摥㙤㥤て㔹て收昰㠶〲㠴㔶㄰愱ㅡ戸昷づ㈱㉥㜸㜷㠹㔰搱ㅣ㥥㠴㐷ㄸ㐲㌹〳㐴昰㐱㐴㔹㑦ㄱ㝣㄰㤱扤ㄳ㈲〹㐲㤷扡〸敤ち㕥㄰㑡晢ㄱ㕡㐵㠴挶㐲攵㈲挴搵㙦敢㜲挸挲㠷捤㐱〵愰晣㤶愰㑣㠴㐷敦㐰攱㡡㜷㤷愰ㄴつ㥢ㄹ昰〸〳㘵扦㔲愰散敢㈹㠲て㈷戲㘷㈲㤲㠰㜲㥤ぢ捡摥攰〵㤴㝤晣愰晣㡥愰捣㠱捡〵㠵换摦搶㡤㈵㐱搹慢〰㤴搵〴㘵㍦㜸昴づㄴ㉥㜹昷づ㤴㐳攰ㄱ〶捡㡣㔲愰㑣昷ㄴ㐵て㉣攲㉡㜹㜷て㉣攲搷㥣㥤㌶㜹愸捥㐰㑣ㄲ㤵㜹㝥戱戶㕦摥ㄵ㜳㘱ㅢ㕦捤㙥㘸㙣㤴㙦㌵昷挷昳㐵㕡ㄷ㌸慤㌳昰ㄸㅤ㍣㔵㘴㜶㐳㤳昷㌵㕢㍣㕥㠷㡦㙢㌰㑦戰搰挲搱搹捡捦㙡挵㈳㉤晡收愷戵攱昱㐷戹慡愶㍤搳敤敤㑥㙢昳㝦挳挳㐷昰㍤㜳晥愶ㅥ㌶昷戱㈳愱㕦昱收㜷户㐳㤷㡤〵戱搱㥤㜸捣挰㠳㜱戸㕡㕦捥挷㤲晣㝢㑦㐲戲㙥挳㄰㌳㍦㌸㥤昳㍤㘸愷㐲㑤㐳ㄷ扢㌵㔱挷㤶晤挸㈶㈳ㄱ㥥戰〶㝢敢㑥㤰㍥昸㘲戴摣〲〲㠹攸扢㈰㤱慦晡ぢ㈹慢捣㘱ㄸ〴て㡥㕦扡攷㑦㕣㤵㔵㉥㘹挸戵捦户收㍢つ㠷捥㙦挷㤷敢晢昱㠸捤㔶㌱ㅦ慥㕤㉤扤昳敤戶㙦搳扣㜴㙢㙢㝡㔹㔵搳扣㐶愷昹搰昶昹㔵昳ㄶ愳搲〰て〸㐲㍢慡慡慡昴㍤昸摦〵ㅡ㘷㕦㌳㈲㜲㕣㙡ㅥ㙣㠵ㅡㅦ㝡㘰昷昳〸㜸㘰㥤〷昵〰㐵晣晤〲昷愰搴㐲挴攰㠱㤹㑤戵㠳㘱㜳昵ㅡ㔸㜶愴㍢〲ㄲ㕦扡㥤㐳搳㍤㔲㥣敥搱㐰扡愳㄰愷㈰摤戱㈶摤攳晥㜴㕣㉤㘵㍡敢〹㐸挳扢㌲ㅥ摡㠴愷㡡㥢昰㑣愰〹换㠳㑤㌸捤㌴攱㌹㝦ㄳ捥昱㥡攰〱扣㐳㘸扡ㄷ㡢搳扤ㅣ㐸㜷㙥㌰摤ち㤳敥㔵㝦㍡慥敤〹挰㍣攲ち戵㜵㘸扡㍦ㄷ愷㝢㈳㤰㙥㔵㌰摤㙦㑤扡扦晡搳㜱愱捣㤷㙥慢搰㜴㙦ㄷ愷㝢㈷㤰敥㜷挱㜴慢㑤扡昷晣改戸敡㈴晤昹㍥愴攱晤㌹㌸戴〹ㅦ挲摥晡〸愴昰搴晣ㄸㄲ晦㈸扥㈳搸㡣㝢㑣㌳㍥㠵㘵挷㈸㝥搰㙢㠶搷愷㠳㐲㔳慥㘳散挲㤳收㡢㐰扡㠷㠲改ㅥ㌵改扥昲愷攳愲㠹㠰散㥥愳㤱搰㜴晦㈸㑥昷㙤㈰摤戳挱㜴㉦㥡㜴晦昴愷攳㜲㠴㉦㕤㥦搰㜴㍦ㄴ愷㉢慢㉡〴昳昵㘰扡㌷㑤扡㜲㔸㜶㠰挹晢晢搲愷㝤㈰㌵扦昳㔵㌸摤㝥晦㡦戰改戶ㄲ昶㤶〵㔲搸愷㝤㈱昱昷改〷㠱㘶㔴昲挳㑦㝤愰㙣慢昰㜷㌴摣㍢晢㔲㌲㌵搲摤昷㥥㘶挴ㅦ敥昷摤改攷㡦㘴㔰㔲挹㍢晤挳〲㈱晤㑢〵㜸㠷㕥㤰㍥搴攱㌱敢㘹㙤ㄳ㤷攱㐷㑡ㅡ戲昸挵改〹㡢㥡ㄶ㌵愶摢ㅢㄶ㍢〸愴昸昹〲て捥攱㡡㠱捣㥣ㅡ㐷挲㡢㈸㙥㤵敢㈰つ扥昳㤵㙣㌵㙣换慣㈶㌹〰摤㌴挹㝢昰㔸㘵ㄳ㉥〸㌲㔵攴戹㔳搹㌴扢摤㔹搸慦挹㍤㐰㕥ㅤ㐸愲ち㡢㕢㍣㜰㌰㈵㌳㜹昸搰扤㡤㜰昰㡦㡦㙥㝡㘶昸扡戱ㄲ慦散㥢ㅦ㉦扡㤰摢㘳扢ㄹ摥晣㕦昹㜷昴敢扦㤵㈹扣ㅢㄴ搷㐱㠸ㄳㅢ㔰㕦晦㑤㐷〳摣㠴㙦ㄶ㌵㐰㝤㡤〶戰ㄱ㡣愷戸㠰㘲扣㥦ㄹ㕥㌶捥㌴搳㙤晥㥤挵摥㕦昹扤戹昲㐲㙦㙥ㄵ愳㉢扡昷晥搲敦晤㤵㉦㜷㝤㝤㔵昷摥㕦昸扤戹㌰㈳愷搰㐰㡣㤸昰㔳㘸ㅤ散㡢慦㔸〶昱㕣攱㈹搴昹挶扥〱㐵扥㌷昶敦ㄱ扢攰㥤㤶慢㌹㜲晦㠰㕥㕣㡣攱攰挷戰攵㤲㡣っ摢㡤㄰挱っ㕢挵㤵ㄴ〳敡㌱ㅢ㝣㌲ㄶ㑥搸㑡㡦〹昵㤱晦挰戸〴㘳㐰㕤戵摥搷㘳挵ㄹ摥敥晦㈱ㅤ晡愱摦摢㉡挸晤㝤㠷㜷挹づ晤挰敦捤㐵ㅦ㤳扢收㌴搵㝤㤷扣敦昷慥昲㜹慦㕡慦戲㝢敦昷晣摥敢挱摢㌷〵扦〳㕤㜱攷㙤挱㥥㉡㝣㠳搹㉡搰㜹㌶攲ㄴ㜴摥㠶㄰㐸㈷つ㠵㘵挷ㄴ扣愹㐹攷㕥㌴扣ㄱ㥡㙥㜸㜱扡慤〳改㌶て愶慢㌶改戶昵愷摢摡愴攳㜰慤㔰㉦㠷愶ㅢ挹搸㠵㐳㜳㠷㐰扡㙤㠳改㐶㐳攰㡤㐶慥㐹挸㠱敥挸ㅣ敥㜸㈹㔳㌵㤰昶㙡㌴㍥敢敦ㄵ慥㐱㤸ㄱ搱愳搱昸㡣摦㍢㔶㤰扢〷愳昱㘹扦㌷㔷㍤㑣敥ㅥ㡤挶愷晣摥㜱㥦㜷㡦㐶攳㤳㝥敦㥤攰㉤愳搱敤慦挷愱㉢ㅥ㡤昵挵晤㤵ち昴搷㉥㠸㔳㌰ㅡ戹捥攱昵ㄷ㔷㍢愴扦㜶昶昷ㄷㄷ㈹㝡搵㕦て昹摢捤搵つ㠳㔹㡦晡㙢㡤摦㝢㜲㐱敥ㅥ昴搷㠳㝥㙦慥愷㤸摣㍤敡慦〷晣摥㔳㝤摥㍤敡慦㍦昸扤㘷挲㕢晡换㍤㥤敦㠳慥戸扦㈶戰㜳ち㘷㡦㐹㠱晥摡ㄳ㜱ち晡㙢づ〴搲㐹㔳㘰搹㌱㝢ㅣ㔰㤸敥昶搰㜴扢ㄷ愷㥢ㄱ㐸㜷㘰㌰ㅤ㤷㉢㈴摤㑣㝦扡扣㐹攷㕥つ慦づ㑤户㔷㜱扡搹㠱㜴昳㠳改戸㄰㈰改昶昱愷攳㉤㜶〱㤳㤷愷ㄵ敡摡搰㜴晢㌱㜶攱㘴㜵㐰㈰㕤㝢㌰摤ㄱ㄰㜸㠳㥦昷捥㈵昳㠱捣㘱㈶慢愳㈰㌵㠳扦㈷㤷㔳敡ち戴慤攳㙡㠶昷捡㡤㜷㡦慥㠵㉥昷㝢昳㈶扢昱敥搱戵搰㘵㝥㙦摥㥤㌷㠳扦㐷搷㐲慢晣摥扣慤㙦㜲昷攸㕡㘸愵摦晢㈴㜸晢摥㍡㉦㠱慥㜸昰攷搸㌹㠵㠳㍦ㅦ攸慦攵㠸㔳㌰昸㜹昳㕥㍡㘹㍥㉣㍢〶㍦㙦㡢晢捥戵昳㐳搳㉤㈸㑥搷ㄴ㐸㜷㙥㌰ㅤ敦㠴㑢扡ㄶ㝦㍡摥㘳昶ㅤ摤㤹愱改㕡㡢搳戵〷搲昱㜶㜴挱搱昱ㅥ戳愴㕢散㑦挷扢户扥㜴换㐳搳㉤㉢㑥㜷㘴㈰ㅤ㙦昴ㄶ愴㕢㙤搲ㅤ敤㑢㔷挹ㅢ㘸挱捦㌸扥敦てㄵ摥摤㔳㌸㑦㌶挰㝤搰㐶㈷换愷㕦㡦挷㌳㤴㐷㌶攲㉥㕤てㅥ㔹晤ぢ㈴㔵㜷㈱ㄹ㘳攸㘳挸㘱㠷㝦〳敦昱愴㤰㐱挲ㅢ㕦㙣㤴㍥㤶㌶扣攷㈵ㅥ挷昹㍤㜸㝦㡢㔲搷攳ㄱ攳㜱㍣㙤ㅥ㌵ㅥ扦昴㝢昰ㄶ㔵愷〷㙦㌵㐹㡥ㄳ㘸挳扢㑣㤲攳㐴扦〷敦㈸㜵㝡扣㘸㍣㑥愲つ㙦ㄴ㠹挷挹㝥㡦㔷ぢ㍣㜸挳㐷㜲㉣愷つ敦昵㠸挷慦晣ㅥ扣慦搳㤹㠳昷㙣挴攳ㄴ摡昰㜶㡤㜸㥣敡昷㜸慦挰㠳户㔸挴攳㌴摡昰捥㡡㜸㥣敥昷攰㕤㤴捥ㅣ敢㡣挷ㄹ戴攱捤ㄱ昱㌸搳敦昱㔵㠱〷㙦㜲㐸㡥戳㘸挳晢ㅢ攲㜱戶摦㠳昷㌲㍡㜳昰㍥㠵㜸㥣㈳㌶㥥愱晥戵摦㠳户㈳㍡㍤㜸㕢㐱㍣捥愵㤸㜷ㄳ㈴挷㜹摥づ㤹㠱晣㘴摥改挱㑦㔱攲㜱㍥挵晣〰㈵ㅥㄷ㜸㍢攲挱て㐵㥤ㅥ扣㜴ㄷ㡦ㄵㄴ昳慡㕤㍣㉥昴㜶挴㠳㔷攸㥤ㅥ扣晡ㄶ㡦㡢㈸摥摡搳改㡢扤ㅤ昱攰㐵㜶愷〷㉦愰挵攳㌷ㄴ昳摡㤹㍡㝤㠹户㈳ㅥ扣㌸敥昴攰㈵㥣㜸㕣㑡㌱慦摥挴㘳愵户㈳ㅥ扣㍣敢昴攰㐵㠴㜸慣愲㤸搷て攲㜱㤹户㈳ㅥ扣㔶攸昴攰㜵㠰㜸㕣㑥㌱㉦〱挴攳ち㙦㐷㍣昸㜶摦改挱户㜲昱昸㉤挵㝣ㄷㄷ㡦㉢扤ㅤ昱攰㍢㜶愷〷摦㡤挵攳㉡㡡昹㐶㉣ㅥ㔷㝢㍢攲挱㜷摡㑥て扥ㅦ㠸挷㌵ㄴ昳慤㐰㍣慥昵㜶挴㠳搳㝥愷〷愷㜴昱戸㡥㘲捥收攲㜱扤户㈳ㅥ㥣戹㍢㍤㌸㉢㡢挷敦㈸收㠴㉣ㅥ㌷㜸㍢攲挱挹户搳㠳ㄳ慢㜸摣㐸㌱攷㔴昱戸挹摢ㄱて捥㥦㥤ㅥ㌲戱戱㤷㔷㐳㙣㌶㥢ㄳㅣ慦㉡昴捤搸挱挲戶㑣㘶攴ぢ慣㌸愹㠹搵敦㕤㉢㤹挰㡡慣㌸㤱㠹搵慤慥㤵㑣㕡㐵㔶㥣扣挴敡㜶搷㑡㈶慡㈲㉢㑥㔸㘲㜵愷㙢㈵㤳㔳㤱ㄵ㈷㈹戱扡摢戵㤲〹愹挸㡡ㄳ㤳㔸摤敢㕡挹㈴㐴慢晢挰㥢捤收㘴㈴㔶昷扢㔶㌲昱搰慡〰〹㑥㐰㘲昵㠰㙢㈵㤳㑤㤱ㄵ㈷ㅤ戱㕡攳㕡戹ㄳ㑣㌰ㄶ㈷ㅡ戱㝡搸戵㤲㐹㠵戱㑣愱㌳摢㘶㜳㜲ㄱ慢㍦扡㔶㌲㤱ㄴ㔹㜱㐲ㄱ慢挷㕣㉢㤹㍣㘸㔵搰㝡㑥㈲㘲昵㠴㙢㈵ㄳ㐶㤱ㄵ㈷づ戱㝡捡戵㤲㐹愲㈸㈳㈷ぢ戱㝡挶戵㤲㠹愱挸㡡ㄳ㠴㔸㍤攷㕡挹㘴㔰㤴㤱㤳㠲㔸扤攰㕡挹〴㔰㘴挵㠹㐰慣㕥㜲慤攴愴㉦戲攲挹㉦㔶慦戸㔶㜲愲ㄷ戵㡢㈷扣㔸扤收㕡挹挹㕤ㄴ㡢㈷戹㔸晤搹戵㤲ㄳ扡挸㡡㈷戶㔸扤攱㕡挹㐹㕣㘴挵㤳㔹慣晥敡㕡挹㠹㕢㘴挵ㄳ㔸慣摥ㄲ㉢摢㜴㥦攲昹㈹慢攴㕢攲㐲㡢㌵挰攳攱㕢㠵㝢㙢㍣㈵㐵戱㐵㐰挱戳㔰ㄴ㥢〷ㄴ㍣昱㐴戱㔹㐰挱㜳㑤ㄴ㥢〶ㄴ㍣扤㐴㌱㈴愰攰ㄹ㈵㡡挱㠵ち摢㥣㕡㡡㘷㤳㔸㙣㔲㘸愱㜸〲㠹㘲攳㠰㠲攷㡣㈸㌶ち㈸㜸㥡㠸㘲挳㠰㠲㘷㠶㈸㌶〸㈸㜸㌲㠸㘲晤㠰㠲攳㕦ㄴ㠳〲ちづ㜹㔱搸〱〵㐷戹㈸〶〶ㄴㅣ搸愲㔸㉦愰攰㔸ㄶ挵㠰㠰㠲挳㔷ㄴ晤〳ち㡥㔸㔱昴ぢ㈸㌸㐸㐵ㄱ〹㈸㌸㉥㐵愱〳ちづ㐵㔱㔴〵ㄴㅣ㝤愲攸ㅢ㔰㜰挰㠹挲㉡㔴昴晢㝦〹㤸搶愲</t>
  </si>
  <si>
    <t>㜸〱敤㝤〷㜸ㅣ搵戹戶㡥㉣㡤㜵搶㤶戵搸㄰慡戱っ㈲㌶搸〸昵搵挶ㄸㄷ戹㘰㕣戱㈹愶捡慢摤㔹㕢戱㡡㔱㌱㌶㈵㘰㈰㤴㄰㐲ぢ㘰〸㌵戴㔰㑤㠷㐰㐸攸㠴㝥㉦愱㈴昴㑥〸㈵昴㕥晥昷晤㘶㡥昶散敥慣戴收㜲㥦㥦㍣捦㕤慦㍥捦㔷捦㤹昷㤴㥤㌹昳捤㑣㠱㉡㈸㈸昸づㅦ晥捦㑦ㄱ㌷戶㔸戴扡扢挷㙤慦㙣敡㙣㙢㜳攳㍤慤㥤ㅤ摤㤵㔳扡扡㘲慢攷戴㜶昷っ㠲㠱搳摣ち㝤㜷㜱㜳㜷敢㐱㙥㐹昳㑡户慢ㅢ㐶挵〵〵㈵㈵扡㄰晡㑤晣扦戰㘱㌴扤㜴ㄱ〹慣ち戴㐳㌲㤸愴㠴㐴㤳㠴㐸㠶㤰っ㈵㈹㈵ㄹ㐶㔲㐶ㄲ㈶搹㠰㘴㌸挹〸㤲つ㐹㌶㈲昹〹挹挶㈴㉣㕡㙦㑡戲ㄹ挸搰捤㐱㜶㙢㥡㍡扦攵攷搸㤱㐵㍤㥤㕤敥昸昲㍤扣敡㑥慣慥慥慣慥慣慦㡡搴㔴㔶㡤㉦㙦敡㙤敢改敤㜲㈷㜶戸扤㍤㕤戱戶昱攵ぢ㝡㕢摡㕡攳戳摤搵扢㜵㉥㜷㍢㈶扡㉤㔵戵㉤戱扡挶敡扡晡晡㘴㌴摡㌸㜴ぢ㐴㥥搷㌴㜵㐱㤷㥢散晥愱㘲㡥㘴捣昹㑤㔳㉢攷戹㍤㍦㔴捣㉤ㄱㄳ㈱愷㜵戶挷㕡㍢㝥愰愰挵㙣捥晡㘹㙥扣㤵敤敥扡㕤慤ㅤ㑢㉢㔱敤㌴愰挱㐵㉡愷㜴㜷昷戶慦㘰ㄷ㙡㜲摢摡ㄶ扡㐹㘹敦昶㘹摤㍤ぢ㘲㕤敤摤㐳摢㠹㥦摢攵㜶挴摤敥㘱敤搳㔷挵摤㌶摦戰扢愴㝤㡦㔸搷扣㔸扢㕢挴㡤戲㜶慦つ㘷㈵摣㡥㥥搶㥥搵愵敤扢㜷扢ぢ㘳ㅤ㑢㕤㥡ㄴ户捦散㙤㑤愸愲㈲㝣ぢ〶㡤〹慡㤹㌴ㄴ敡搳摥戴㉣搶搵㈳ㅣ㥢戰㍡挸搶敡㉥戲ㄷ㘹昵㘲㤷㉡捦昰㘲㥢㉤㙡㙤㥦敤㜶㜵戸㙤㉣㠴㉤㌹㉥挳㐸〰昲摡愱て㈹戳㍢㙣㈵㌵挴ㅦ㜷摣ㄷ㤶攲㡣㈲㘹敡敤敥改㙣搷攵搸搶愳㈹搸ち愴㙣㘶敢摤ㄷ㤴昷㉣敢扤晢昲昲扢㙥㉥㙦搴㕢㔳㕤〱愲㡡㥥挵㜸戶㐳㜱㑣ㄵ㌶挷ち㥢㕢ち㥢攳㠵捤㠹挲㘶户戰㌹㔹搸扣戴戰㜹㔹㘱㜳㙢㘱昳捦ぢ㥢㤷挳挶㝣㑡〶て㉥昴㍦慦㡣昹㜹㡦㍥㘳敤捣戳ㅥ晣敢愲敢捦摡㝣慡攲㄰㤶ㄹ攰愷搸ㄸ㍦慦戳慢ㅤ㘳㘵慥ㅢ敢㤸㔸㔵搹搰ㄸ慤ㅦ扦愸㈷㌱捤㕤〹慥愶㍡㕡㕦㔷㕦摢㄰慤㡦搴搴㔵㌵搴敢㌱昰搰㘳㐱㥣㙤㐱㉡愶敤㔶㍥㙤㡦昲攵㉦摦昶㐷敥挶换户㕥搵戳㐳戹㉦㕢搶ㄹ敢攰㕥㐵昴㜶昴ㄹ〷愲搴ㄳ搸㉢敥搹㌶㙢㜶愸㜸晡搱挵戳て㍦敥㠸搶㝢㜷昹挹㝥㡡ㄳ㡡㑣㉦㐴㑢㔷㤲散〰攲㔴㠱㠴搳㘱慡慥搲搵搴搷㠰㈸昵㠸ㅦ㌱戲昶搹收捦㠷㜶㑤戹攴扤ㅢㄶ㕥晤昷㙦〶㉢捥㑥愹㠸昵昴㘸〰㜱㈲㈰㤹ㄱ㙢㜴㈳昵㔱㄰愵敥昳㈳ㄶ扤搰㝥换㍦㉢㙥㥤㝥搱愸捤㤶昴ㅣ㕣㝥愳攲㔴㤷㡡戸㈳㍤㈶㠲㌸㍢㠱㘴㌴㘵扤㥥㐴昵㘴㄰愵晥攲〷㥣晢昶慦㕦㍦㘴昳愲㜹㌷㝦ㅡ㝤昲挰戵摦㡥㔲ㅣ㐶搲づ㔳戱戱㝥敤搰〴て㍤つ挴㤹づ㤲㑦㍢㌴敡ㄹ昴㤹〹愲搴㉤㝥㤵〶㡤扤㝥攲敡戱㍢㑣㌹扤㘹㡢㜱昷晣愶㈶愶㌸㠹愷昶㜱ㄷ㝡捣〶㜱收㠰㘴愰㔶㔳愵攷㔲㍦て㐴愹㙢晤㠸つ愷扦晥搹搰攴扡㜹㈷扥昰搸㜷挹换㥥㕤愵昸㡢㤰㡡戸㉢㍤ㄶ㠲㌸㡢㐰㌲㈲㔶㐷昵㙥搴敦づ愲搴攵㝥挴㘳㕥㝣晣戰摦㍥扦敦㥣戵㝦晥攷晥㤷摣戲晤㍡㌵〴㙡㠱㙤㑦㙣㑣㐸敦扥㤱挶㠶敡㐸㕤戴扥扡愶愱慥扡戱扥扡㌶搵㤷慢㙡愲搱慡扡㐸㑤㙤㘳㑤㤴捡㠶㕡扤㤸愵敤〵攲散つ㌲㜲收ㅥ㍢㑦摤愱㘹㐱㘶㤷㘶㉦慥慥搶晢搰㜸㕦㄰愵㉥昴慢昶㡥㜳昴挹捦㙣㜸捡捣搳㙦ㅦ㌹㜷昵搱晢散愶昸愳㤷摡搹㘶㝡㉣〱㜱㘲㈰ㄹ㕤㈴愲㕢愸㡥㠳㈸㜵戶ㅦ㜰挴昵㠵挷㍥扡㘴㡦挹挷ㅥ㝤敤㍥晦㍣攰挲㐷㡡昹〳㕡ㅢ㌴〵㘵捥㙥㌳昰慢ㄸ㡦㜵昷昸ㄳ㉦晢敡て㍢㉦て㍣㉤捦攸㡡晦敦㑦换㈸攴〷㤹㤶戵㑢昴㤳㈰捥㔲㤰㘱昳ㄶ散挱㜶㥥搲ㄲ敢㐸㜴㜶攸㘵搴戶㠲㈸㜵扡摦㌶㠵㈵ㅢㅣ戸攷晢ㅢ捥戹晡愹摢㙡㙥㍣㜹攲摥㡡挷㌵搲て㤷㘳㘳晤㠶㙦ㅢ挳户㠳㌸ㅤ㈰昹っ摦〶摤㐹㥦ㄵ㈰㑡㥤攸㔷愹㝡慢戵㌷㥦㜱敤㠷㜳づ㝦㍦扥㕢搳㑤〷戹㡡㐷㔹愹晥搷㑤㡦ㅥ㄰愷ㄷ㈴㜳戰搵改㤵搴ㅦ〸愲搴戱㝥挴㤶捤㙦㜹搸戹㜷攴㉥㈷㝤昱搵㉤㤱㐱敦挴ㄵて搹㘴㈷㔷㘳㘳晤㜶昲㈰㠶㍦ㄸ挴㌹〴㈴㥦㥤慣搵㠷搲攷ㄷ㈰㑡慤昱慢戴挱愱つ捥敦㍦㝢㝤收ㄹ㍤㝢捦晢昶㡡搲挷ㄴて㈰㔳㍢戹㠶ㅥ㐷㠰㌸㐷㠲㘴っ戲愸㍥㡡敡㕦㠲㈸㜵㤰ㅦ㜰攳挱㕢㍣戵㜵攸戶搹挷㥣扢昶搷敦㥥晣摡攷㡡〷愳愹㠰挷搲攳㌸㄰攷㔷㈰ㄹ〱敢昴昱㔴晦ㅡ㐴愹㙥㍦攰㌹戳㑦㜰㕥㜸㘹搷搹㙢捦㙣㍦攱摢㡡㐱㕦㈸ㅥ搸愶〲㥥㐸㡦㤳㐰㥣㤳㐱㌲㥢愱㔶㥦㐲晤愹㈰㑡戵昹ㄱ攷敤㝢晤敤㡦㈴攳戳晦昸㥢愱㙦㝣㌱㘱昳搱㡡㐷挹㡣攸㥣〶戲㝥捤㜰㍡㍣昴ㄹ昴㕤ぢ㤲㑦㌳搴敢㌳改㜳ㄶ㠸㔲慥㕦愵㍦扥戰扢㉥㙤㜹㝡昶㘵㐷ㅤ㌷昶㠵㐱摦づ㔲ㅢ㐱㥤摡挹㜳攸㜱㉥㠸㜳ㅥ㐸收㑥㐶昴昹搴㕦〰愲搴晥㝥挴㑤㘲攷㡤㝣敤戸搶挹搷敦昹挶攸㍦㍣晤摣扦ㄵ㑦〰㔲ㄱ㉦愲挷挵㈰捥㈵㈰㤹ㄱ敢昵愵搴晦〱㐴愹㍤晤㠸摢ㅦ㝦攷戵て扥㜲昴捣㜳㑥㥣㜰㝤攴愶㠳㕡搵挶㔰ぢ㙣㤷㘳㘳晤㘰扢㠲攱慦〴㜱慥〲㈹㙣㡡敡慢㈹㔹〷愲搴〲扦挰㝢㠷㙤昹摥ㄳ㡦㍣戵昳慤㡦ㅣ㕥㝥摥㕥换ㅢㄵ捦㕣㔲扢㜰ㅤ㍤慥〷㜱㙥〰挹摣㠵㙡㝤㈳昵㌷㠱㈸㌵换㡦搸㜰昶㉢㜷㉦㥦㜶摤昴㜵㍢㝤昳搴㠵捤㈳㐷慢㑤愱㑥㐵晣㈳㍤㙥〵㜱㙥〳挹㠸㔸㔳慤晦㐴晤敤㈰㑡㑤昵㈳㉥㔶㡦㍥晥昷戲挷㘷晦收昱扤敥昹攵昶愷㑤㔲㥢㐱㉤愰晣〵ㅢ敢〷捡ㅤ昰搰㜷㠲㌸㜷㠱攴搳㤷敡昴摤昴戹〷㐴愹〹㝥㤵捥摤㝥搸㙤㕢㥦户昵捥ㄷ捣晡晣摣〷㕦ㅢ㝥攷搰晢愰摥搵㍦㜰㥥搶ㄵ㍢㄰愷㈲愹戳ㅣ㥣摡昱摦挰愷㜷㌸扢㑢搶㈷㈳挹敡敡㐴㝤㔵慣㌶㔶㕣㡥戰昹㥥㐷㜰愲ㅢ㥡摣戳ㄵ搳晦㠱摥㠹挵搴㔸户㥢晡㐱ㅢ攷敢愶㜶昶㜶㈴扡㌷て㔶㉥敡㠹昵戸㥢㘵敡㔲㐱戲摣ㄶ攱戴换敤㤶昲戶捣㜴摢㈳搶搶敢㑥㔹搵敡愹㐷㘶愸㜱搲搵搹㤲㕢㍢愳换㍤愰㑦㥢㔵愳㈹㔸㄰㔸㈹戱户挸〸㥢昴㔴㕥扤捡㥢㤶㜵㜶扢ㅤ㔲扤㜱敤ぢ㕡攳换摤慥㐵㉥㤷ㄳ摣㠴散敡㐶㔴昹㘷㝥攳收㜷㘰㐷㜱㉥㤷搸捡㤶㈶愷慦敡㜱㍢ㄲ㙥〲昵㕤攱㜶昵慣摥㉤搶搲收晥㈴捤挴㉢ㄳ㡡㑤搳挴㌳㍡攳扤摤㑤㥤ㅤ㍤㕤㥤㙤改㥡㈹㠹㤵㌱㥣㙤㈶收㜶㈶㕣㥣㉣ㄶ昱㔳愰ち〶つ㔲慡㘰扢愰挳㈵挶敤慥㤴㠶戰㥢ㄸ㙤扥㐹㝡户慢㕣㠸扤挳㕥戴戹散㤳㠵ㄵ〳〴㤳戸㕢挰㜲摢摣㠶搶㍥㜱敤㠵搶㘳㜳㕢㑢ㅤ晢㕡敥㝦搷戸戰㜰㠴扦昷搳㔷攲㡣㝣㘷ㅣ晢戴戹㕤晤慥ㅣ㈹搶㐸摦て㔲摣㠸搱㥣ㄳ扤㈲㔸愸㔵㙡㜵昱㠱慤㠹㥥㘵捥㌲户㜵改㌲ㅥ㡡㘰㜵愹愴㠴搰㘶㝤昴〳㄰改〷㐹ㅥ〲〹㠵ち㥣㠷㘹攴㠴昴㈳ㅥ㕦㍣ㅡ晦慦晦戹㝥㈱扣戴慣㉤㘰㈱愸扢戸ㅤ㠷捡摤㠳〶〵敤攵捥戱敥㘵㍤散㥥晤㉡㜹㔶慦ㅦ㈵㜹っ愴㜸㙢㤰〱㤷ㄲ㜸㘰㔶挴ㄵ㤳搲昶㘹㙥㌲㠶㜵㉡ㄹ摤㉡㔶摣敥㉤㝤㑣㜳扢攳㥡㙢㈴戳㌰㔶㔶㌹搸挲攰ㅦ摡捥摥敦慥敡㤹ㄶ敢㠹つ㙥挷㙡ぢ㕡㐹挳㘸㥣㜸㜹㕢昴㉣ㄵ㤹昱づ昹ㅣ㈲㠴㘵搳㡡㌲㐴〴㕥㈴っㅣ㡣㤷㠲㐱㍥敤㝦㈷㔰㜷ㅥ㜸㍢㤹ㅤ㍤㝤搵〴㡢㌹㠹㤹㙥挷㙥慢㔷戸摤㌴㉦㜱晡㠵㌲㜳㜸㌱搸晣㜸换敥㍤慤㙤摤㤵愸改捣慥捥摥ㄵ㍦㘴ㅣ挶搲晦〵㘲㍥挵㍢愰ㄷ攷扦㑦㠰慢㘰昰㑡戶㑤㜳㜳㐱〹愳㔱愲户㈲㘱㙦㐵戰敦昰㥦㝣昴ㄳ昸㉦搴㥦慥戸〲ㄶ敢戳挲㔴っ晢愱敤㐰㘸户㉥㔷搶捣㑡㠴〱摡愵敤㝢㜶㜶㉤㙦改散㕣捥晥㌴㑣戸敥㘵慥摢挳㜵愸㈱晥扡㥢慣慦㈹㌵㘸㔰摡捡㤲戵㘰挵ㄵ㉣攷敦㈰愵㔳摡摡捡㑤挴㙥攷ㅦ㄰つ挲㡡㤸昳っ㌶㌶㕢戰挷戴昲搶㡥㤵㙥㜷㑦昹㉥戱昸昲摤㔷㤴㜷戵㉥慤㕣搵搶扤㑡㙤㠳晤攷〲捦愱攷捥愹㝥㘲㥢ㅢ攷摣㜶㑤㐳昲昱㜹捦㍥愰㉡㝣㐵搶㘲搴ㄸ㐴㉣挷㥦㝥ㅥ㐴㙤〵㌳捥㉢搸㑥晦攸ㄷ挱敢㤷㐸㕥〶挱散㈰㜸㘳㜲㜸搵㘳搵㔸晣㍦㥡晡搷㐸㕥〷㔱摢㠱㜰㜸敡㌷㐰捣㐷㙤㡡昸㙣㜵㘹戹㙤㈱捥㙥戹㝦㐱ㅡ搲晤攸搴㌸㔸戰昵㌴搱搲挴㐷ㄳㅢ㔵㠶挰㠱〰っ昳ㄵ㔹㑢㕦㤵㜰㉢愷晦㐷昴ㅦち戳㘰〰㍥愱捤愷㈴㥦㠱㔸〰㝣攱戱㙡〷晣㉦〰㝣㐹愳慦㐰ㄴㄷ捡〴㠰慦戱㘱㍥㙡㄰捡攸〳愰ち攲㙣〰搸慤㐳扡ㅦ㥤慡㠱㕦㄰〰㕦㝣㥢〳㠰捦㝤㐵搶㑡㕤㍤㈲㤵戳ㄶㅡ㠵慡㑦㘱ㄶっ挰㄰愸昵㔰㤲㔲㄰ぢ㠰㌲㡦㔵つ〸㌲㥡㠱挲㌴摡〰㐴㌵㠲ㄵ〰㠶㠳㌳ㅦ昵㉥捡攸〳㈰〲㜱㌶〰㍦㠱㝤㐸昷愳㔳㔱昸〵〱昰㙡㉥〰㕥昱ㄵ㔹ぢ㡢㍢㈲㔲㌹㙢㌱㡡㔵㝥㈹㈷〰愳愱搶㕢㤱㙣つ㘲〱戰㡤挷慡㠹〸㌲㥡㠱㝥㑡愳㌱㈰㙡ㄲ㔸〱㘰㉣㌸昳㔱㑦摢〰㜰晤㌲ㅢ㠰昱戰て改㝥㜴㙡㌲晣㠲〰㜸㈴ㄷ〰て晢㡡慣㠵搰㈶㐴㉡挷㥦慥㘷㤵ㅦ捣〹㐰〴㙡摤㐸ㄲ〵戱〰㤸攰戱㙡ㅡ㠲㡣㘶愰ㅤ㘹㌴ㄱ㐴捤〰㉢〰散〴捥㝣搴㥤㌶〰搳㈱捥〶㘰㉡散㐳扡ㅦ㥤㥡〹扦㈰〰㙥捥〵挰㑤扥㈲㙢搹㜵ㄷ㐴㉡㘷㉤㘶戳捡㌷攴〴㘰㉥搴㝡ㅥ挹㝣㄰ぢ㠰㕤㍤㔶捤㐶㤰搱っ戴㤰㐶㡢㐰搴㕣戰〲挰㙥攰捣㐷㕤㘱〳㌰〷攲㙣〰ㄶ挳㍥愴晢搱愹㜹昰ぢ〲攰㠲㕣〰㥣敦㉢戲㔶㠹戹㉥㕣捥㕡挴㔸攵㜳㜳〲㄰㠷㕡㈷㐸㕣㄰ぢ㠰愵ㅥ慢ㄶ㈲挸㘸〶㕡㐶愳㔶㄰戵ㅢ㔸〱攰攷攰捣㐷㥤㘶〳戰〸攲㙣〰㍡㘰ㅦ搲晤攸搴敥昰ぢ〲攰昸㕣〰晣捡㔷㘴㉤㙡㉦㐶愴㜲搶攲㐰㔶昹搸㥣〰慣㠶㕡ㅦ㐴㜲㌰㠸〵挰愱ㅥ慢昶㐲㤰搱っ昴ぢㅡㅤ〶愲昶〱㉢〰ㅣづ捥㝣搴㘱㌶〰㝢㐳㥣つ挰㔱戰て改㝥㜴㙡㕦昸〵〱搰㥢ぢ㠰ㅥ㕦㤱戵㜴摥㡣㐸攵慣挵〹慣㜲㔷㑥〰㑥㠴㕡㥦㐴㜲㌲㠸〵挰愹ㅥ慢㤶㈰挸㘸〶晡㉤㡤㑥〳㔱㉤㘰〵㠰搳挱㤹㡦㙡戵〱㠸㐱㥣つ挰㔹戰て改㝥㜴㉡づ扦㈰〰㥡㜳〱戰扦慦挸㕡敡㜷ㄱ愹㥦挵㡡戴搵昵つ㘱㥢戶㔸㌱㌴㌹愳戵慤挷敤㤲昳搱戲㈴晥昳㉥敢ち㕦捡㜳昰慥㔸摣扢㘰扡㘱戲〹愷攱戸㡥摣戳㍡戵㌰㤱戵っ攰㥤㈵晦摦㘲挷㡦㙥戱㐳㤶㍡搲ㄶ㍣晡㔹㑣㐰愷挹㔸敥攸摦搸敡㐴㍣捦て㍣㌵㤱㉥㔵㠹挸改㥤㡣昶㤹攷㔱㜲戱扣捦摥敥㠴戴慥捡扤〸挲捥ㅥ搰㐹攱㤴㜳挱攱晦㤶㙢㠲ㄲ㝤扣攵㥡ぢ㌱㡤改㡢㐸㉥㈶戹㠴攴㔲㄰戵搸㥦㘶晦っ㘴昹㜷㐱㔱㐱挱敢戲㕥㜲ㄹ㙤㉥㈷戹〲挴㥡㘶慦〲敢㕣つ㔲㘶㉥㌹㤶㝢㕤㉣㔴愰㤲〸㌱ㅡ㝦㝡ㅤ昴晡ㅡ㤰愱搷㠲捣摢搹㙤挳搲摦て㤵㘱㔳捣㡢㜳晤㉦㔶愰晦っ㠷搱㑦摡ㄷ慤敥㠸㉦敢敡散㐰㡡ㄳ搷㔰愶挴㤱愲搲慤㘲㑥晢㥣捥愶摥ㅥ愷㝤攷㔶晣㌷戴㝤愱扢挲㡤昵㌴㘱㘹ㄷぢ㌴㜳㜰ㄹ㔵㤶㕦㘶㈵㔶晤晦㕣㥥㈹㐰㘳愰㡤〰愰㔹愱㔱㤹愳搷㕢㈸昱攱慤㥣搶㠹㜴㈷㔷㤲扣〸扢攳㘰愹敤㐷戸晥㔲愰慦㐳敤捥晢攰昲〹摢㥣戳敥㍢晦晦挳㜰㑥㉡ㅦ扤ㄴ㍢㥤晤㑢㝣㈳㕣㐲晤改㔴㉢晣晡㝥㠹㥤㕢〹ㅢ扡㠱㜷㔶㍥㉤搷慦㜱㤳慦挸扡戸摢㠶㘸攵慣挹㥦ㄱ㐸㑤昱挷〹〴改ㅦ㝤〷搴晡㑥㤲扢㐰慣㜱㜲㡦挷㉡㕥攵ㅤ㡤㍦㝤㉦㡤敥〳㔱㥤㘰攵㜰攴㝥㜰收愳ㅡ㔱㐶摦㐹㘹〷挴搹㈰㍣〴晢㤰敥㐷愷㔶挰慦て〴㙢㔹愲㌲ㄷ〰摢晢㡡慣㑢挹摤㠸㔴捥㕡㍣挱㉡㡦换〹挰㔳㔰敢愷㐹晥づ㘲〱昰㡣挷㉡慥晡㡥㘶愰㘷㘹昴ㅣ㠸㕡〹㔶〰㜸ㅥ㥣昹愸慤㙣〰㝡㈱捥〶攰㘵搸㠷㜴㍦㍡㜵㈰晣㠲〰搸㈴ㄷ〰ㅢ晢㡡慣㉢摦〷㈱㔲㌹㙢昱㉦㔶㜹愳㥣〰扣〳戵㝥㤷攴㍤㄰ぢ㠰昷㍤㔶ㅤ㡣㈰愳ㄹ攸〳ㅡ㝤〸愲づ〵㉢〰㝣〴捥㝣搴㔰ㅢ㠰㐳㈰捥〶攰㌳搸㠷㜴㍦㍡昵ぢ昸〵〱㔰㤸ぢ〰攵㉢戲慥戳慦㐱愴㜲搶愲〰扦〸敡扢㙦㜲慤换ㄴ㐲慤〷㤱ㄴ㠱㔸〰㌸ㅥ慢㡥㐰㤰搱っ㌴㤸㐶㈵㈰敡㈸戰〲㠰愴㥡㠲攱㐷㝤㡡㌲晡㠶挰㤱㤰㘴〳㔰捡㤸扡ㅦ㥤晡㈵晣㠲〰㜸〷挱〳㔷收摥昶ㄵ㔹㜹〱捣〴㈸㘷㉤㝥挲㉡扦㤵ㄳ㠰㑤戸㕢㥢㤲㙣挶摡愵㤶㈶户昰㔸㜵ㅣ㠲〸〰㈳㘹戴㈵㠸㍡ㅥ㈲〱㘰ㄴ㌸昳㔱㉦搹〰晣ち攲㙣〰戶㘶㑣摤㡦㑥晤ㅡ㝥㐱〰㍣㤵ぢ㠰㈷㝤㐵㔶ㅥ挳㠹㠸㔴捥㕡㡣㘷㤵晦㤶ㄳ㠰㑡愸昵づ㈴㔵慣㕤ち㠰ㅡ㡦㔵㈷㈱㠸〰㔰㑢愳㍡㄰㜵ち㐴〲㐰㍤㌸昳㔱て摡〰㌰㕤㈲ㅢ㠰㈸㘳敡㝥㜴敡㔴昸〵〱㜰㐷㉥〰晥攲㉢戲搲㉥㑥㐷愴㜲搶㘲㉡慢㝣㝢㑥〰愶㐱慤愷㤳捣㘰敤㔲〰散散戱敡っ〴ㄱ〰㘶搱㘸ㄷ㄰㜵㈶㐴〲挰㙣㜰收愳㙥戰〱㔸ぢ㜱㌶〰昳ㄹ㔳昷愳㔳㘷挱㉦〸㠰换㜳〱㜰㤹慦挸㑡昲㌸〷㤱捡㔹㡢挵慣昲愵㌹〱搸ㅢ㙡扤て挹扥慣㕤ち㠰晤㍤㔶㥤㡢㈰〲㐰㌳㡤㤶㠰愸昳㈱ㄲ〰㘲攰捣㐷㥤㙢〳㜰ㅥ挴搹〰戸㡣愹晢搱愹ぢ攰ㄷ〴挰㙦㜳〱㜰慡慦挸捡㐹戹〸㤱捡㔹㡢づ㔶昹攴㥣〰慣㠰㕡ㅦ㐰搲挵摡愵〰攸昱㔸㜵㌱㠲〸〰扤㌴㕡〹愲㉥㠵㐸〰㌸㄰㥣昹愸㘳㙤〰㉥㠱㌸ㅢ㠰㠳ㄹ㔳昷愳㔳捣㡢〹〲攰ㄷ戹〰㌸搴㔷㘴愵搰㕣㠱㐸攵慣挵㔱慣昲挱㌹〱㌸ㅡ㙡㝤っ挹戱慣㕤ち㠰㕦㜹慣扡ㄲ㐱〴㠰攳㘹昴㙢㄰㜵㌵㐴〲挰〹攰捣㐷㜵㔹〰㌸㈷㐲㔳搸ㄴ挹挶攰㘴㈸㐲㥡敡ㅣ㍡戵づㄱ㠳㌰㔸㤶ぢ㠳愵扥㈲㉢慢攷㍡㐴㉡挷㥦㍥ぢ挵㈹㌷㈷〶㘷戳㌶攷㤰㥣ぢ㘲㘱㜰扥挷慡敢ㄱ㐴㌰戸㠰㐶扦〷㔱㌷㐲㈴ㄸ㕣〸捥㝣搴扥ㄶ〶晡〶㠸戳㜷昲㔲挶散㑦愷㙥㠲㕦㄰〰ぢ㜳〱戰慢慦挸㑡㐲晡㈳㈲㤵戳ㄶ搷戰捡昳㜳〲㜰ㅤ搴晡㝡㤲ㅢ㔸扢㔴㈷戸挹㘳搵慤〸㈲〰摣㑣愳㕢㐰搴㥦㈰ㄲ〰晥〸捥㝣搴っㅢ㠰摢㈰捥〶攰㜶挶搴晤攸搴敤昰ぢ〲㘰挷㕣〰㑣昰ㄵ㔹㌹㔳㜷㈰㔲㌹晥昴㝤慣㜲㌴㈷〰㝦㠵㕡㍦㐰昲㈰㙢㤷〲攰㘱㡦㔵㜷㈲㠸〰昰〸㡤ㅥ〵㔱㜷㐳㈴〰㍣〶捥㝣㔴㤵つ挰㕤㄰㘷〳昰㌷搸㠷㜴㍦㍡㜵て晣㠲〰昸㘹㉥〰戶昱ㄵ㤹ㄹ㕡挵昷㈳搲㝡㘴搶っ㘱㠵㤳㝢戴扡〷㌲ㄵ㘰㔸ㄲ昷㜹㜸户㐰昰敡㜴㘹㜲㕡攷扣捥㥥㘹慤摤㉢摡㘲慢㐷㈴晤㡤㍤㤷戹ㅤ挸㉡敡㐲㜲㔱㠶慣㜳挵ち㌷愱㤳㡢㍡㝢扢攲敥慣㘹㍦㠶慣㈳散ㅦ㥡㑥ㄲ㡥ちㄵ㍥摦㉦㤱愶〰㥥攸㈵晡㌹戶㘴愸愰昸〱〴捤捣㠹戰ㄶ搱㔲敢戵㘱ㄸ㤶愵㔰摤慤戵愷捤ㅤ㤲ㄴ扤㙣㤷㈴㠱㈴搲戵ㄲ㠳㤳扢㉤㐳慥挰戴搲攴捣慥搶㐴㕢㙢㠷换〶挱ㅡ㌰㙦愰㤹攳㉥㐵㙡搶㠲捥敥㔶摥摣㔳㥡摣慤㉢搶搱扤㠲㔹㈶昱搵挳搳㌸㔹て㈹㑥㑥㙤敤攸㐶㌱㜲㌳ぢ户换㤲㡢㤶㜵ㅥ㠸㕢捣㝡摢㍢㘶挶㔶㜴晦㈸㕡㐶戱㘹攴㈳捤愳ち㔵㘱愱㉡㈹㉣昹扥㙤攴㍣㡦搶ㄹ攱敤㜴㌹晡㙡㑦㔷㙢㑢㉦〱㤳㌲㙡㐰㡢㐸搰㠰㙣挲〷戱搵捦㍡㈸㔷㐳晤㠴㌹㈶㠳戱慥㘹㜹晡㠱㜹㐹㝤昷敤㜱搹㔴扦㠰敡っ㝤ㄱ㘴㤷㤹扢捦㑡愵㐹晥㡦敥㠴㉢㝥〸㤱㌳㔷㤷㌲㝢㕥㕦㔶摡㐶㌰ㅥ收㜵㈱捡搸愳㌰㍡搱ㄳ挸㘵㜶换㔰㔲㙣搸㐳㠷愵㌶㘷㈰戱㘹㘸㜲㑥慣挵㙤挳㍡㘲㝢慣㘷㤸挷㜰㑤ㄸ户㈳㜵晢扡愶捥昶昶ㄸ扢ㅣ扢敢愲㜸慣捤㉤㐹㑥改敤改㥣摢摡愱㤳㈰搲㉦㝤㔱㙣ㄵ㐴戱㔵㈲ㅡ㥡㕣挸㍣㑤搹㘶慣捥愵戱慥搶㥥㘵敤慤昱ㄲ㌲㑣㝡晣㔱昴㔵捣㈱㐵〰搳㝣捣㝣㤲戹扡改慤昳愱戹㉢戱搶㑡攸搸晣攸搱㠵捡挱㍦昵㍤搳昸㌰晢挸㡦㡡㝥ㄹ搱㡡昱㈷搳㤱搴攵㝤㜳㌳改晢扣㠲㈸㍤㕢㌱ぢ㡦晤㔵扦挲挲戱挱扦愲㐷㐱晡捤昱ㅡっ㠳搰㥣捥㔸㘲〶慥㐰㜵㜶つ昶敦摣㉣㐱搳㜲慡改ち㌳敢慥〹㠹㥣㐸㄰㕤搹㥡㜰扢㑡㈸㔸㠴ㄵ摢㈲收敢㌹㕥ㅢ㘲㌵㙦㔰㐱㜱昱㤰㤲愰戲㘶㤹㔸ㄵ㝥㉥㤳㝤搳敢慣慣昸敦散摡㌸㠹㍢ㄲちつ〲搵慦㘲㍦昴㙢㈰敡㌱戰摣㥦っ㠳搷㘹昰〶㐸昱㝦㐱㤹搹㌶改〹㜰㐸㤳ぢ挱愸㠸扦㜳㐵㑣捤㉢㐱ㅡ㥢攴昴ㄵ换㡥っ戱㜲昱ㅣ㉦つ慦挴摣㐸改㉣㐲㉦㜷ㄳ㈱㙦慡攱㝡昵搰㔹摤㡢摣〳㝡㜹户㘴慣つ㍦ㄵ〵㠵㠵戸㌵ㄲ㔹㜵㤹ㄷち戳㉡㠱搰敤㡢㕣㐹搹㔳㐱㤰昵㑤㈹㙡㈴慡敢扣㠹扤摢㤸〳ぢ㜵㘹㑥扦摦慥㌱敢挰〳㍦㔸㙦挱ㅥ㉢㘳愴敡〹㄰㠳摡收搸づ㠵搸攴晡㙤㈸昵㍢㈰敡㜹戰㍣㝥昰㝦敤㌸㑤慡ㄷ挱昲搷慥挰㜹ㄷ㈶㈳扣扢戸〶㥣㕤搵㑢昰攰っ慢摦㘳攰㤷戱挵㠹慢慦㈳扦て改挰ㅤ昹㔵㝡攰㑦㝦挰㈰㍥愳㕥挳㠶搹つち晤摥昱㈱㙣昴㐷㌴㝣㍤搸攰㘳ㅡ㝣〲㔲晣〶っ〶散ㅤㅡ㐶㍦㔰敦㌰ㅤ愲㜰㍤晢㠳戴昸愷愸昱㜸搳攲㜹摤挷昹㌰㙡捥㈵㝡晣㈷ㅦ㜴㠳捦ㄱ愴㈰愴晥〵㙡愰摢㠴ㄲ慦〷㝣㐱㘴扥〴㔱ㅦ㐱㘸昵〰晤ㄵ㠴散〵㥦㐰㉥扤㐰昳㌷㔶㍥ㄹ扦愷敡㔳㐸愵挵扦㘱愰捦挰愵戵昸㜷㤰づ摣攲㕦挰㑤㕡㥣㌷㍥戰㈴晥愹㉦㐱㑣戵慤ㄶ㔷戰搱㠵㈰敡慢㘰〳捣㐴㔸敢愴挱搷㌰攰㥣攰昰㘶敡㑤っ㥡改攳〷昷慢〶㈰㌷ㄸづ㔸ぢ㈵㔵慣㥡愹㠷㌵㠰㜸扦扤收ㄴ愵㤸ㄸ㘷挳㌷〴㐲挲挷㡣㌸㙦㄰つ㠵㈴摦㐳ㄴ挵ㅣ㍡㠱戴㤴挱㑢挱愵㐱㕡〶改挰㤰㌲改づ㕦㈴摢挱扣て㔲㘶摥㤹㕤愱搶ㅦ㐴ㅢ挰㐶て㘷㘹ㅢ〴ㅢ㡣愰挱㠶㌴㘰愲㥥㐰扡ㄱ戸㕣㤰搶〴㐱扡㌱ㅣ昰散〰㔲挵昴㍤㔳て㥥〰㠵㐲ㅢ㔰戹㈹㤴㝡㌳㄰㌵ち〶㌶愴㥢㐳㐸㐸㐷㐳㍥㐰㡦㘴〶㥥挰㌷㤲㠱㤸㡡㤷〶摦㈸㐸〷㠶㡦㈹㝢昸ㄶ攸㜲㤸昷挱挷扣㍤㔳㙤㙡㝤昸㐶挳㐶㙦挵搲挶〴ㅢ㙣㑤㠳ちㅡ㌰捤㑦攰摢〶㕣㡥ㄹ扤㍥〸扤㌱戰挷慤摤愴㡡戹㝦愶ㅡ㔶㠷摣ㄶ㑡扤ㅤ㠸㘲㥥㥥㠵㥥捣攸㑣捥昳㤰攳㡣㉥㥦捣戱捣搴㍤㐱㙥㍣㠳㌰㠷㉦つ戹㑡㐸〷㐶㡥戹㝥昸㘲挱㤹㐱戰㈱㝦㑣昸㌳㔵愶挰㐷慥ち㌶扡㥡㠶㑣〶っ㌰愸愱㐱㉤㐸㌱昳〳晦㘳㘶敦㍡搴㜸㝤㘶敦挰ㅦ昱〶〴挱散捤㐴㐷㠳㡣㌵㝢㐷㠸㑣㈳㠸㘲㔲愲搵摡㍡ち㈱挷捡㕣挸扤ㄶ攷昴㈳㥦捣ㄶ㘷慥愲戴昸〴〶㘲搲㘲㕡㡢㑦㠴㜴攰ㄶ摦ㄵ㙥昸ㄶ攸㥤㘰摥㌷㔶㤸攱㘸慡㑤慤摦攲㤳㘰愳㈷戳㌴㘶㍦〶ㄸ㑣愱挱㔴ㅡ㌰㈱㔲挶㑡ㄳ戸ㅣ㔳つ敥㜲て㤸扤愷挳〱㙢晤愴㡡㘹㤲愶ㄸ㙢戰捣㠴㔲敦っ愲㘲㌰戰攱㥢〵㈱攱㘳㉥攳〰昰㈵㘰㈲昰捤㘶㈰愶㍣愶挱㌷ㄷ搲㠱攱㕢ち㌷㝣㤱㌸ち昳㍥昸㤸ㅦ㘹慡㑤慤て摦㝣搸攸〵㉣㡤戹㤳〱〶扢搲㘰㈱つ㤸㑥㈹昰㉤〲㤷〳㍥摣搲ㅦ〰摦敥㜰㈸搰㝢㤰㉡㈶㔹㥡㘲㉣昸昶㠴㔲㉦〶㔱㑣㠸戴攰㤳戹㠶㔹㤰〲㥤戳ㄷ㑣昲㍥㝡㘴摥愴挰戹㌷〳㌳㠱㌲つ捥㝤㈱ㅤㄸ㑥㈶㕡攲㕢愰昷㘳㄰敥〲晦㤸㙤㘹㜶㠳〲ㅦ捥晤㘱愳㥢㘹挸昳愸〰㠳㈵㌴㠸㠱ㄴㅦづ㠳晦㤸昹愷〵㌵摥愶敦㜸愷摦攷㈶〴戴㝦〲摥㤸㜸㡥戲㈰戱㈶ㅥ㤷㤰㈴㐱搴〹㌰戰㥡㕥㉦㠵㤰㈳㠷㌹愰摥挸挹㜹搸挸っ㔱㘹敡㔶〶㍡ㄹ㕣㕡㔳㉦㠷㜴攰愶㘶㑡㈹扥〵扡つ收㝤㈳㠷㜹愵〱㉤搹づㅢ摤挱搲㤸㜳ㅡ㘰搰㐹㠳ㄵ㌴㘰ㅡ慡㡣㥣〳挰攵昸㤱捥扥攴㠱攳敤㙥搸攳㤶㝥㔲挵摣㔴㔳㡡㌵㜰㝡愱搴㉢㐱㡡㤹昵搵捦㤲づ㤲㘳慣摣挰㘱〸改㈴㜷敦㘸敤挱㙡ぢㅢ㜶㐶㙢て捥〵㠷㈶㐱戰㈹㐹㝣㥢挹㉡㡣攵㌴慥㙦㠵㜷㔴戶㉡㙤挹㜷换㙣扤扤〶㕣ㄱ愰昶㔶㠷慤㐵攱㠱㡣㘴㤵㌸愰㡥㍦愶㘵㘳攵㈵㜵昹㉢挷㙡㥢摣㈹㤰ㄶ敥㕣昵晢ㅦ㉣㌲换っ㕣愰㔷㐹慦㐱㝦㐶㍦㕡㡤㙤っ愴攲㡢〶散㈲㔶㐶攸㄰㔴㈳挴㌵㘷㑦㔶敡愷ㅣ捦敡攸挶慡㑤挸攷戰㈶㌷捣摦㥣摦摢㤳愶㠹慤ㅡ攱㙢㜰㜳搹晣づ慣愴挶㘳㕤㠹ㅦ挹㌲ㅣ昶捤㕢㉤㤶ㄵ戵敦戹㥡㡦㈰晣㔸㡢㘷戸㍥㜳㤰㡦㌵㔳㉦搷㈷愱戶っ㤱㑡〹㜷㕦㥥㙤〹㌹㍥愷㐹㕡挱㝢㐸㤳㕣㕡㔹攰攲扡〸搶㠸摡摣ㄱ攲搰挷捡㤲㤳㑥㑥㘹改挶ㄲ㝤て搷㕦晤㉤ㄹ攸㍡戹搰㙤㡢昱㑥㜰㉣㤷晡㕢ぢ攲㍤㐸ㅦ敦ぢ挰扢扣㝦㍣㉤〴㐴㡡晣㔶㔲搲㑥㑥㍦昳㕢晡㑥㜰っ㝤捦㔶㐵扢㈵攵昳摥㈴㜵搶㤹晣㕣㌶愹挰㙣㜰㘹ㄴ〳㠹㈹戵晤慣晡㘳慥戵戳㥦㌹㤲㐶㤸愴㝣㙦㠶㤳挹㙢愸㤱昱搲㐰㈹㉦攱㜴昵攰㔱〸㝣愶㑦ㄹ㠷㑥ㅢ搶㑥㝢㕡戱ち摥戶㝡㔸㜲㔶㐷扣慤㌷攱捡ㄲ扡㤹戳㘵㈵晤㐷搱㕥㐵〰挴ㅦ㔱晤攰攲㠳㌲ぢて㈲㌴户挶㝦晦㙢㘹晡㘰㡣㌴㤹散㄰㈳愴て昵挷摤愵愸挹㝡愷㥡㠷㔰晢攱愹ㅢ㈵攴ㄹ㜵㤸摡戲㐴㥣搳㤸㉦摣㤷慤㉥㈳捥㌲㥢搳㌹愷㤳搷攱㉣搱捥慤㥥攸㐷搱㑥搸㑦慦㤹ㅣ〷ㄷㄲ扥攷〸㘱㤰扥捦晢㠷㤹㑤晥搴昰㜰㡤戹攴摥攱摡㔲㔱㠱攵㜹㘲㈱㠹㙦挲㑣㜳㌹㕣㍢っ慤愶㤸㜲敥ㅤ慥㜹敤愹搷㐰㍡昰攱摡㔵㜰挳ㄷ㡦〳㘲㄰㙣挸ㅦ㜳搱捤㜱㤲㔷㈰戴〵晡㐸㔰㝤ㄴつ㤹愷ㅥ㘰昰㑢ㅡㅣつ㔲捣㜴攵捣㠹㈶㘷收㌵ㅣち㡡摢戹㜸㕦搲捥㡢ㄸㄸ愶づ㙥攳㐷㘶昹㘰ㅣ㘱つ㈹戹ㄶ挱昴㌱戰㝡攴攱㠷㈷戲㍥㡡愹捤愶晣㘲〸晣搵搳㘳㔹晥㜱㈰㡡㈹挸搶㘱戰㘰㝡〷㘴ㅥ愶㌹㔷㕢敥㠴㠹㘰㝡㍣㠳㌰㍤㌹敤㄰昸〴㐸〷挶昴ㅥ戸攱㕢愰㝦挳㈰慣㉥晦㤸换㙣慡㑣㠱㝦戶㜳㈲㙣昴㐹㌴㘴㥥㜳㠰挱挹㌴㌸〵愴昸㝥ㄸ晣挷㥣敤㥣㡡ㅡ慦捦㙡㑢㐳搰㐹敦㘹〸㠲㤳ㅥ收㜰ㅢ㘴慣㤳㥥搳㠹捣ㄹ㈰㡡昹搶㔶㙢敢戵㄰㜲ㄴ㌱搱摡㙢昱㥣慢㉤㑣挳㤶ㄶ㍦㡢㠱㤸㡦㥤搶攲㘷㐳㍡㜰㡢㌳㙦ㅢ㕦㈴㌲挱扣敦愴㠷挹摢愶摡搴晡㉤㝥㉥㙣昴㜹㉣㡤㠹摤〱〶攷搳攰〲ㅡ㌰搷㕢㑥㝡㝥て㉥搷㜲㐱㕤㄰㜲ㄷ挱〱户慥㤰慡㤷慤㘲慣戳㥥㑢愰搴㤷㠲㈸㘶㙢㕢昰挹㘰㘱㡡昶〰㠳攵㕤㤸〸㜴㤷㌱〸㌳戹搳愰扢〲搲㠱愱㘳挶㌷扥㜸㙥ㄴ㠳戰扡晣晢〰㌴〰㤹慢㘰愳慦愶㈱㔳挲〳っ搶搱攰ㅡ㤰㘲㘶㠹晦挷っ㤶㙢㔱攳昵ㄹ㉣戵㐱㑤㝥㍤㠲㘰戰㌰摤摤㈰㘳つ㤶ㅢ㠸捣㡤㈰㡡ㅤ搴㙡㙤㝤ㄳ㠴ㅣ㉣捣㐹昷㕡㍣攷ち〱㌳搶愵挵㙦㘱㈰愶慥愷戵昸慤㤰づ摣攲づ摣㔰挷〲㝤ㅢ捣戱㉤㝦㡡㜹敥愶摡搴晡㠳攵㑦戰搱户戳㌴收挰〷ㄸ晣㤹〶㝦愱〱搳攲㘵戰摣〱㉥挷ち㐱攰搲摡㕤戰㉦搰㜷㤳慡㔲慢ㄴ㙢慣摣〳愵扥ㄷ㐴㌱慦摤㐶敦㍥〸㠹ㅥㄳ摡〷㐰㡦改敥㠲摥㕦ㄹ㠸㜹敦㘹攸㍤〸改挰攸㌱㍦㕥搰㝢〸收搸昶搰ㅢ㠹慤〰㜰ㅥ㠶㡤㝥㠴愵㌱㠱㍥挰攰㔱ㅡ㍣㐶㠳㔱㌰㄰昴晥ぢ㕣づ昴〲㘷㥡挷㘱㕦愰晦㐶慡㤸㘸㙦㑡戱㉥㈱㍤〱愵㝥ㄲ㐴㌱㈹摥㐶敦㈹〸㠹ㅥ戳攱〵㍤攷㘹㐸昲扥㉡户〳摣〴搱扦㌳㌸ㄳ改搳㄰㝤〶搲㠱ㄱ㘵挲扤㈰晡㉣捣戱敤㈱捡慣㝢戳㉢㔶㝦㝣づ㌶晡㜹㤶挶㡣晣〰㠳ㄷ㘸昰㈲つ㤸愴㉦㠸扥〴㉥搷攴ㅤ㌸㤲㕦㠱〳㜲㉣㐸ㄵ㔳昷㑤㌱㔶㠷㝣つ㑡晤㍡㠸㘲㥡扤〵愹㑣摥捣慤ㅦ㘰昲㥥づㄳ㠱敥㑤〶㤹〱㉥つ扡户㈰ㅤㄸ㍡愶敡ぢ㜴晦㘲㄰㔶㤷㝦捣搷㌷㔵戶愰㝢ㅢ㌶晡ㅤㅡ㌲㤷㍦挰攰㕤ㅡ扣〷㔲捣昴晥晦㤸挹晢摦愸昱晡㑣摥㠱㤷ㄲ㍦㐰㄰㑣摥昳㉤㘴慣挹晢㐳㈲昳ㄱ㠸攲㍤〵㔶㙢敢㡦㈱攴〰攲捤〴㕥㡢攷㍣搲攱慤〶搲攲㥦㌲㄰敦㌹㐸㙢昱捦㈱ㅤ戸挵㜹㙦㠲戴昸ㄷ㌰挷戶㌷㔸㥡戱ㄵ搰愰㕦挲㐶㝦挵搲㤶〴ㅢ㝣㑤㠳㙦㘸挰晢ㄹ㘴戰㝣ぢ㉥搷㘰〹㕣摦㤵搵㐱㉤㈹㘱捡戵㡡戱〶ぢㄲ㠰㜰户ㄵ㠸攲ㅤ〹㌶㝣㜸〴㥥挰挷㕢ㄱ〶㠰㡦㌷㉡〸㝣づ〳昱㡥㠵㌴昸㑡㈰ㅤㄸ㍥摥搹㈰昰昱㥤〰搸昶攰攳敤つ〱昰㠵㘰愳㠷戰㌴摥晡㄰㘰㌰㤴〶愵㌴攰摤㄰〲摦㌰㜰戹攰ぢ散㜸㘱㌸攰挱㍦愴㡡昷㐸㤸㘲㉣昸㠶㐳愹㐷㠰㈸摥捦㈰昰㈱㝢〸戸挹㕣㜳㌴㘴〳捣㌵扣挵㐱愰摢㠸㐱㜸慦㐳ㅡ㜴ㅢ㐳㍡㌰㜴扣㈷㐲愰摢㠴㐱㔸㕤晥昱挶〸㔳㘵ち晣挳㠶㑤㘱愳㌷愳㈱㙦㥡〸㌰搸㥣〶㕢㠰ㄴ㥦〰㠳晦㤸戹㘶㈴㙡ㅣ㌲搷㤰昰㝣搵㠰ぢ㐵愳㘰㠲㤹㠴昷㝡㤸晤ㅥ㉦挰㐸㌶㐷㌹昷㝢㌴㠸攲㝤ㄹ昶㔰搸㡡愱㌱㤳昰㠶っ慦㍤㜳ㅥ〶㥥〳ㄳ㘹捦ち〶攲㝤ㅢ㘹敤昹㔳㐸〷㙥捦昳攱㈶敤㌹〶收搸昶㠶〲㙦昲㌰搵戶摡㜳㉣㙣昴戶㉣㡤㌷㠰〴ㄸ㙣㐷㠳㜱㌴攰㍤㈱㌲ㄴ挶㠳换㌵ㄴ慡㠳㤰慢㠴〳㔲㈴㐸ㄵ敦ㄴ㌱挵㔴愴攰慢㠲㔲㔷㠳㈸摥搵㘱挳㔷〳㈱攱攳敤ㅣ〳捣㈴扣搹㐳攰慢㘳㈰摥昵㤱〶㕦〳愴〳挳挷扢㐳〴扥〸捣戱敤挱挷㕢㐴㑣戵㉤昸ㅡ㘱愳愳㉣㡤户㡦〴ㄸ晣㡣〶ㄳ㘸挰㍢㑡〴扥ㅤ挱攵㠰てて捤つ攸㜸㍢挱愱㐰㑦㈲㔵户㕢挵㔴愴攰㥢っ愵㥥〲愲敥㠳㠱〵㥦捣㈴扣ㄱ㘴㠰㤹㠴户㠹〸㜴㑤っ挲晢㐵搲愰㥢づ改挰搰昱扥ㄲ㠱㙥〶㠳戰扡晣㝢〴搲〰㘴㘶挲㐶敦㑣㐳摥㜸ㄲ㘰㌰㡢〶扢㠰ㄴ昳㕥㤴晦㤸㤹㘴㌶㙡扣㍥㐷㉤㠱挷晥㜳ㄱ〴㜳つ㙦慡㌱挸㔸㐷㉤昳㠸捣㝣㄰挵㝢㌵〴昱〵㜴昰㍦㡡㐹昹㈲摤㤵㌶㤰昲慦㤸㠹搵㤹㈸㘶攵㜲㌳っ㉥㥦㈱慢㝢㔱捦敡㌶㘴搲㜳㤳昹挳摥ㄶㄷㄱ㍤㌵戲㥡㍢扢戰戰㕥㤴昹㄰㤴㍥摦晢㄰㙡挸㠶ㄹ㑦戴ㄵ㌷㙡㤸㌴㕥㝣昵㔷搹㑦㙤敤昳㘷愵㔳㡦户愴て㍦捥㈲㔴㜱挳戹慤昱慥捥敥捥㘴㑦昹㈲摣㈵㔲捥㈷〴㈷戱戲㍥愵昸㑡㐴っ㉣㤳㍢㔶搴㠱ㅤ㈹㕥挹㈷㘶㠶㤶㜷㜴ㅥ搸㈱戵㈹敥收㠳㤲〵慦挱㠳㔹㑣㠸攵昰戳㌵㠰ぢ㌳挱㥣捥㝡㜷㔰扤〷㐸㘹㘱㤸㘹摡昴㜰昶〴扦㑤搳搴愶㠵捤戱晡㤶敡摡㜸㌲㔹㥢㐸戴搴㈵㕤户㌱ㄲ㡤挴敢慢攲挹晡敡㠶㘸愴扡㍥㉣㔹摤っ戴ㄸ㍥攱搷晤〸㝡㉦㜲㙦ㄸ㡥扡㘲㈶㌴攷㥢㔴つ㝢㍣㔳ち昹㍢〹攵ㄶつㅥ㥣㜵ㄵ㌷㉢ㄹ扢敦㜱愸㡥挳摣摢攲㡢㠱㔸收愵摦㘰愷昴〶愱㜳㤸扢戳㉦慡愰昷〳㐱敥慤搹㡤晤戹ㅢ㡣㑥㈳㈶㕦戳㥡㑥㌳攸昰愶愹捤㜸㜸愷㜹㥣㈷扢㤶戳〴昲愱㤰换昵㡡㠵㜸㌸戲ㄳ㠳㘴ㄸ㈴搶ㅤ㉡㑥ぢ㘴ㅢ㐰㤶晥摡㥥㌰戳扡愱昱ㅥ㜹愹㐷㜳慢㥣㈴〹愱㤲捣㙣㜲㑢挹㘱㐳晥㤸㤹捤搱愰搶㘲摦搹〷愱挰〳敡ㄸ〵㝤㐸㥤づ〹晢㔱㝡㍦㘰㝥戶㤴戳ㅣ戴㜴㔰㤸戹搸㡣收戴㠱昷扡㐰扣扡愶戱愱㉥㡡昶慥㡥搶挵㕢愲㡤㜵昵戱㐴㕤挴㑤㔴㔵挵敢ㄳ㜵㙥㔸㔲户㔹㔶㍢㝣挲㑣搶㘶〴摤㐱㡥㔹摢挲㔱愷㤸捣捣㙥愰㑥㐲㐵搸㐴㌸㝡挷㍤扤㔰改㉥㤰㔰㤸昹捣搸㈸㜰扡㐱㠳㐰敤㠱㍣ㅤ搴㕥㐸戲〱㜴㔶㐲㥣㠱㜵㤸㠹搲㄰晢愰㡥攵搶㙡昰昲捡ㅤ挵㠴㘹愹㘹摡愴昳㡤㤱ㅥ〲㐳慡攵㡦㈹搱〲昵㤱搸㠷㙣愸搷㐰㥡つ㜵〱㜶㔶㑡㍦㥣㘵慥〱挱㤰㔳㍣㥢攱づㅦ〱摥挳㍢攱㌶㔶挷攲㌱户戱㈵㕡㕤搷㔲㤵㡣㈶ㅢㄳ昱㐴㝤㜵㕤㈲ㅥ慢㘹慣慦ぢㄷ晡㍥晡㐸昸㠴〷ㄹ敥㈸㜲㐵㠶愳㑥つ〶㈷㜸ㅦ攴攳㉤㕤晢ㄸ愸昴戱㈰㈱㔵㘲捣㡦〳摢搷戵㌵愴攰㤱㔶㐵换㈵㈴散扡㥡㝤㌵捣㜴㘹晣敦㠳戸〳户㉡㐹㑥㠶㔰つ㌱昱搲㐰㉣㌵搲㔳㘹〳㘳昰㜸㡥㉢愸㠰搸ㄶ〸攲捦〳㐱っ挳㐹㑡㍦〳㔴慦〵〱㠸ㅢ昸昱㥤㌳挱㝢㈰搶挶ㅢㅡ㤲昱㠶扡慡摡㠶敡扡㘴㈲ㄲ㙤愸㡤㔷㌷扡挹㥡㔸戴慥戶㍡ㅡ〹て昷㝤昴㔹昰〹㡦㌰摣敦挸㙤㘸㌸敡搴挶攰〴挴戸つ攲戹㔰改昳㐰㐲㙡ㄳ㘳㝥㍥搸㍥㄰㌷㠵ㄴ扣て㈲愱㑢㈱ㄹ摥捣㈸㥦愱挵㈵㔴㌶㜰慢㥥挰㙣㙥攲愵㠱㌸搲㐸㉦㠷㜵㕦㑦ㅣ〵愹㠰戸㝢㈰㠸㡢〲㐱㉣㌷愵㕦捤㠲搷㠱〰挴搱㝥㝣攷ㅡ昰㝥㑦慣㡥㌶㔴户愰㌳㌶㌴挶敡㘲㔵㜵搱㘴㙤慣愵㌱ㅡ慦慡挷㕢㝥㤲戱㐸㜸㉢㔳愷㙢攱ㄳ摥摡㜰搷㤱慢㌰ㅣ㜵㙡っ㌸〱㜱㡥つ攲㡤㔰改㥢㐰㐲㙡慣㌱扦ㄹ㙣ㅦ㠸摢㐲ち㍥戸㈷㌲㑦㕡㤴〲㈲慦昴改ㅤ㐹晥〲愱ㅡ㙦攲摤㐱㡥戰昲慦ㄲ㔲㠱㙢㔲㈰㕣ㄳ〳攱摡挱㤴㜳て㐲㘱㡥慣昲㐳㍢昷㠲昷㤰㡡搷㌵㐶㙡㕣㡣搵慡摡㌸摥收㠵㌷攰挵㙡愲㠹㥡㤶㐴㕤愲扥㈶ㄶ㙢〹㔷㥢敡摣〷㥦㜰㡤攱㘴㡥慣㌵ㅣ㜵慡〱㥣㈰ㄵ昱㤱〲㡦㝢㥤愱搲て㠱㠴挲ㄱ〸戰㔱愰㌹㐷㙡㑥㠸㥡㜳愰收㡣ㄷ㙥㌴㑡挱㘴ㅡ捤ㅥ愷戲㠹㝢ㅦ㠵㤲㌰攸戴㡥㌵挱㐸㥦㠴㘱ㅦ㔲ㄳ㈱ㄵ愴戶ぢ㐴㙡㙣㈰㔲㍢挱〹㐱昰戴㘶㤶昹っ〸㍡搶㈴㍦扥昳㉣㜸て慥敡㘸慣愱愱㈵ㄹ㘹㜴慢㙡昹㙢ㄲ㡤㐷攲戵㉤㤱慡㔸戴扥慡戱扡慡㌶㍣搹搴改㌹昸㠴愷ㄸ敥㜹㜲㔳つ㐷㥤㥡づ㑥攰ㅡ敤挳㈵㔳摣㑢㔰改㤷㐱㐲㙡㠶㌱㝦〵㙣㕦挷㥡〹㈹昸攰㡥戵戳㔱ち㠸戳㘹戶ぢ挹扦攰愱㘶㤹㜸㘹㈰捥㌶搲㜷㘸〳㘳昹㥢ぢ愹㠰㌸㈲㄰挴つ〲㐱㥣㘷㑡㝦ㅦ愱昴〷㈰〰㜱扥ㅦ摦昹㄰扣〷㘲㉤㝥㠴ㅢㅡ㘲つ㐹扥㙤㌱㔹ㅦ㘹愹㙡㐹挴ㅢ慡摣㤶晡慡㠴摢搰搸㄰㕥㘰敡昴ㄱ㝣挲扢ㅡ敥㘳㜲ぢつ㐷㥤摡ㅤ㥣㠰ㄸ戲㐱晣っ㉡晤㌹㐸㐸敤㘱捣扦〰摢〷攲㥥㤰㠲て〶㜱戱㔱ち㠸ぢ㘹戶㉢〹㕦㐴愷昶㌶昱ち挹ㄹ戸昶㠵㔴攰晡收换搴捦慡㔳〴㤳㥣㠷挶敡㉢㤸㘶晦搶敥㘷ち㜷攰㡣㈱扢扦㕦㥥㌳ㄸ扣〷㕦㌴㤶㡣㈷ㅡ慢摤㜸愴㍡㔱㔷㕢搷搸㔲ㅦ慦愹㑢㐴慡㙡慢攳㌸搶㡤搵㠷㥢㑤ㅤ㑢攰ㄳ㕥㘲㌸扥㤹㌳ㅣ㌳ㅣ㜵㉡〱㑥攰晢〴㤵改㍢慣ㄹち㤵㉥〵〹㠵㕤ㄸ㄰㈸㘷ㄸ搸愰挳㥡㌲挸搳て㙢挲㤰〴ㅣ搶㙣〰㜱收㘱㑤搲㡦㉥て㘲㤳㤷慤改つ㘱㈶敦㕥㔳㑢㑤㑤搳扡㙢慢㤱㙥っ挳㍥晣㤷㐳㉡昸晦搳挲㍦㜵〴昹㐶㈰搴㙤愶昴捤㔹收ㄶ㈰攸慥敤㝥㝣㘷㈴㜸て敦㐴㐳慣扥㌱摡㄰㜳㘳〹户慥愵戶㍥㕡㕢〵挴㌹晣㙢㤳昱㘴㈴ㅥ敥㌰㜵摡ㄲ㍥攱㑥挳㡤㈲户挲㜰搴愹㙥㜰㠲昷㡢㍥摥㌲收户㠲㑡㙦つㄲ㔲㍤挶扣〲㉣扥昲ㄷ敥㠵㌴㘷㜷㕤㘹㤴搲㕤㤷挰㐷㌷㤳㡣㘷㠴㔵㔰㘶㥥㑤㔸户㙥㕢㠹愴㠳攱ㄳ戶戲㝢攵扣㘴㠳攴慥扤戱㌶扣㡤㜳㍥㔲捣㝡㈸晡㌱㈴㈶ㄵ㜹㠹㝥〳㥥㤲挹㉥散戳ㅦ捦㡣㌲㌱㐸㍦愳昲昷㑤摥㑡昱晤搲㥣㐲挵㝦㐳㡢收㔷ち㝢㙤敡㐴㥡戵㐳㈳㈱ㄹ戴㤲㍤〰㉢㙢㑣挰愵㡤摥㠱ㅤ挰晦愸㠳㠲愴挵〷㐳㥡㝦づㅤ愳㡥挰㐹戶晦搲㕦摥改㍥慥つ改㠴㜹㍣㔸愰ち㜵㔱㠷〶搵㐱ㅤ㘶愴㌵戴㐱ㄱ攰ぢ搴ㅡ㔰ㄹ㤲㡦㔸㐳搲愹㠳㐹敥㈹昱愱挰㜱㝡〴㈲㐹敦㙦㠰㌳愶挴㈳ㄹㅦ㥦昰㔱㘶攳㤷㘶攳㘸㝦愳散ㄸ㙣昰㝣搱ㄱ换ㅦ㤰㠴㡦㐵㘴㤶攲㐴㔰㥢昴㤹慦ㄱ㤲㠰㤹㉦ち㜱收捣㜷㥣ㅦ㐵摥㌲愸㈷挰㐲㕥㍡愸㡥㠷㕣摡㝥㈲㐴摣㤰扦ㄳ㈰ㄵ㉣敦戲戰㑣㑤㙦㜷〴挲昶ㅢ㌸〹㙣㔳㄰ち戰㥤攸㠷㜶愶㠲昷㘶戶㘴戲〵㈷ㄵつ㙥扣扡㉥㕥搷㠰戳攵㙡㌷ㄶ㐹攲㍤㔹つ昸㘵㡥㌵戶㠴㑦㌲搵㘹㠲㑦昸㘴挳挹挱摦㈹㠶愳㑥㥤〶㑥㘶戶㕢㔱㤹扥㕦㤲㤹㔰改㥤㐱㐲攱搳㘱㈰搵〹㍡昸㍢挳㈸㘵づ攳㘳㌱昵㝣扡戶ㄱ㠱戵愶愰戴ㅦ㠲戳㡣㜴㈱㡢㌷㐸㥤つ愹㈰㜵㔵㈰㔲㔷〴㈲㜵㡥㈹㝤て㤶戹㈷〸㝥〸捥昵攳㍢㡢挱㝢㜰㐵昱攳㕡ㄵ㡤搷㔶搵搶㈴敡愲搱㐸捣慤慥慤㘹慣㡢搴扢㐰搱㡤扢攱昳㑣㥤昶㠲㑦昸㝣挳敤㑤敥〲挳㔱愷㉥〲㈷㜰㕤攴挳㈵㍦〴晢㐱愵昷〷〹愹㡢㡤㜹㌳㔸㝣扤ㅦ㠲㑢㈰捤昹㐳㜰愹㔱ち㠸㝣戴愶收㠳㍡昵㔲戸慢换㑣扣㘵攴っ㕣㔷㐰㉡㜰㥤ㄱ〸搷㘹㠱㜰㕤㘹捡㘹㐳㈸㜴慣慢晣搰㑥㍢㜸て愹戸ㅢ㙤㠸挴愲戵㌵㜵㌵㌸㌴㐹㈴愲㜵㉤㌸慢㙤愹㙡㠸攲昵慡つ昵戵攱慢㑤㜵昸㔲昱昰扡㍥づ㍢ㄷ扥愶㡦㘳㔵慦〷㈷㐸㥤攸㈳〵ㅥ㡢㉥㔰改㙥㤰㔰昸〶〸㜲㜶慣ㅢ㡤㔲㌰㌹㤸慥〷搱昵㈰㈲㜰ㄳ㤴㠴㈲晤慣攲ㄶ㈳㍤㤴挵搳㡥㝦户㐲㉡㐸ㅤㄱ㠸搴攱㠱㐸摤㘶㑡㕦挳㌲㡦〰㐱挷晡㤳ㅦ摦㌹ㄲ扣〷ㄷ㡥摡搰㤷攲㔱㌷摡ㄸ慤㜳ㅢ攳愰昵挹㘴㑤㕤㝤㈳ㄶ慥㤲戵㔵攱摢㑤㥤㡥㠲㑦昸捦㠶晢㈵戹扦ㄸ㡥㍡㜵ㄷ㌸㠱㙢戵て㤷㜴慣㘳愱搲挷㠱㠴搴摤挶晣㔷㘰昱昵㍡搶㍤㤰收散㔸昷ㅡ愵㠰㜸〴ㄱ㕢㐳㜲ち摣搵㝤㈶㕥摡攸晣慢㤱晥㤶㌶㌰〶㡦敢ㄸ愰〲攲昲㐰㄰㕢〳㐱㝣〸㑥㔲戵戵〸愵捦〴〱㠸て晢昱㥤戳挰㝢㈰搶搴㌴搴搷挵㈲㌵㌵㔵戵搱扡ㄸㄶ㝣慢敡ㅢ攳搵搵昵戵搵昵挹慡㠶㜸㉣晣㠸敦愳㝦〷㥦昰愳㠶㍢㥢摣㘳㠶愳㑥㍤づ㑥㐰㙣戱㐱㍣て㉡㝤㍥〸㉥〴ㄸ昳ぢ挰攲敢㠱昸〴愴㈹㄰㌳ㄶ㑥㥥㌴㑡〱昱㔲挶㍡㡥㈰昲㐱愲敡㈹ㄳ㉦つ挴扦ㅢ改ㄵ戰敥敢㠹捦㐰㉡㈰敥ㄶ〸攲挲㐰㄰㥦㌵愵慦㘳挱搷㠰〰挴攷晣昸捥戵攰㍤㄰摤摡㥡敡㘴㘳㑢㕤戴ㄱ慢㈶㠹㠶慡㔸〳搶昴ㄲ㉤戵㉤㙥戲戶㈱攲搶㠵㥦㌷㜵扡づ㍥攱ㄷっ㜷㍤戹ㄷつ㐷㥤㝡〵㥣㠰㌸摢〶昱㈶愸昴捤㈰㈱昵慡㌱扦〵㉣扥ㅥ㠸慦㐱㥡〲㜱〹㌶慤㈵扣搷㡤㔲㐰㍣㠹昸㥤㐸㜲〷摣搵㥢㈶摥㥤攴〸㉢晦摥㠲㔴攰摡㈹㄰慥ㅤ〳攱㘲㥡㡦㔴攲㕥㠴挲ㄴ昷戶ㅦ摡戹て扣㠷㔴㘳㙤愴㌶㔲搷㔲㕦ㄷ㠹搵搴㐵攲搱挶晡㥡㘴㕤㝤㜵㌲ㅥ愹㡡㈴㕡㈲㙥昸ㅤ㔳㥤晢攱ㄳ㝥搷㜰昲摢昹㥥攱愸㔳ㅦ㠰ㄳ愴ㅡ㝣愴挰㘳捤〴㉡晤㌰㐸㈸晣㈱〴㔲㥤愰摦捥㡦㡣㔲㌰攱挳㐴昵摦攸捡攷㤳慡㡦愱㈴っ改㔳摣愷㐶晡ㄴ㡢愷ㅤ晦㍥㠷㔴㤰摡㌶㄰愹㌱㠱㐸㌱㍤㐶慡昶っ换㝣ㄶ〴ㅤ敢㑢㍦扥昳ㅣ㜸ㅦ慥ㄸ捥㤷㙡㈲昵搵昵つ㔸㘲㙡愹㙢㠹㐷慢ㅡ敡攲㉥摥挵㤹攴昲㕣昸㉢㔳愷攷攱ㄳ晥摡㜰㉦㤰晢挶㜰搴挹㙤㜲〲㔷戹て㤷㑣㜱㉦㐳愵㕦〱〹㈹㠵ち挹㑥扦ちㄶ㕦慦㘳ㄵ㐲㉡㌵つ㕡ㅢ㘶搲㡣㈸〵㐴㍥㤰㔴㥦㐳昲㌶摣ㄵ㤳㘷戲㐱㜴㡣昴㕤摡㄰㐰晥㌱㍤㐶㐰ㅣㅥ〸㘲㌸㄰㐴㈶挹攰㡢㌵ㄳ㠴搲ㅦ㠲〰挴㤰ㅦ摦昹〸扣〷㈲戰㙢挴㜴㠶㌱ㄹ㑦搶攱挲㐶㑢慣㍡㔹㕤㡢摦㡥〸扡㕥㔵㑤㙤㜸㠸敦愳㍦㠶㑦㤸㘹㌳㔲敦㑦挸㐹晥っぢ愱㑥㠵愱ㄳ㄰戵つ攲攷㔰改㉦㐰㐲㙡〳攳晣㈵㔸㝣㍤㄰㠷㐳㡡㙦昰挲挹〸愳ㄴ㄰㉦愶搹㐵㈴㠵㌸ち㔷ㅢ㐱㈹㤵ㄹ㐴づ㘲戴㈹㤶愸㈱ㄵ戸扥晥㈲戵㜰㤲㍡戲晤ㄲ搲散㌵㤲㑤㑣㌹㠳ㄱち愳㜳㔳㍦戴㔳〲摥㐷慡㍥㡡㕦搱㐸㕤㈴㠱㉢㐰戵㔸〹㡥㐵愲㙥愴ㅡ扦づ㤱〶ㄷ㑢挱攱捤㑣㜵㌴㝣挲捣㤲㤱捡㠵挸㙤㘱㌸敡搴㈸㜰㠲搴挷愸㑣摦㤱㙤㈹㔴㝡ㄸ㐸㈸㕣づ〳㝣㝤㑣㌲愶晤搱㐶㈹㤸㙣㐸慦㉢㘹㝢〵昷㝥㉢㈸愵搸戴㘹㕦㤲㑤㘸戳〹㡢愷ㅤ晦㝥ち㕢㐱敡捤㐰愴㕥て㐴㡡㈹㈷昸㘲㜵㠳〵㡦〴㐱挷㘲㡥〹㐳㍡㕢㠲昷攰㡡㈴敡㘲㤸戴㙡愳昱㝡ㅣ㜵㌴挴㕢敡㘳㡤㤱〴㝥㍢㘳戵㜵㤸摤ㅡ挲㤲㤲挲㐰愳攰ㄳ摥捥㡦愰换挹㡤㌳ㅣ㜵慡ㄲ㥣挰昵㠲て㤷㡣捥慤愱搲ㄵ㈰㈱挵扣ㄳ搹改㙤挰昶㜵慣㉡㐸昱つ〶戱摡㈸〵挴㜱㡣挵愷愵敡敢㐰㔴㡤㠹㤷〶愲愴㥣搰㘶〷㔸昷㠱搸〰㕢〱昱扦〲㐱㝣㌴㄰挴㠸㈹扤㤶〵搷㠱〰挴㐶扦㔴愷ㅥ扣〷㘲㙤㐳扣戶愱㈵㤲㜴敢㙢摣㍡㌷㔲ㄷ慢慥慦挲ㄷ㠷㜵挹挶敡㐸戲㌱ㅣ㌵㌵㙤㠰㑦昸㘷㠶㡢㤰㤳㥣ㄴ搶㤷㍡挵ㄴㄳ〱昱㝥ㅢ挴㥦㐱愵㈷㠰㠴搴㈴攳扣㈳搸㍥㄰㈷㐳㡡㙦㌰㠸㔳㡣㔲㐰㥣捡㔸户搲㤶捦㙦㔵㤲㘶㐲㙥㍡攴㝤㜰㌱捤㐴攰扡㌵㄰慥㕢〲攱㥡㘱捡㤹㠵㔰ㄸ㥤㑣㉣㤱敥戶ぢ㜸て愹㘸〴攷㤸搵昵㙥㝤慤㕢㔳搷ㄲ慤㡡戶㌴㌴攲愴㉡㥡愸挳〱〷㉥㐳㠴㈵て㠵搵㤹つ㥦㌰㌳㑦愴挷挸㙦攷㉥㠶愳㑥㌱㌳㐳㤰扡捥㐷㡡搳㡡㥥て㤵㕥〰ㄲち捦㠳〱扥挱ㄷㅤ㤸戴㈱㑡挱攴㑥㥡敤㐹搷㍢戰ㄵ㌶晤㈹扣慢戱摡ぢ扡搲㐱挵扢㠳㥦㤰晢敥㙣敢㈲昹㌸摣挴㤸昶㠲攳改㜸㘱昱㙡㕣㠳㉤ㄸ㠴攷搷㜹㑦㝤㉢㉡晣搹昷㡢挵攵㉤摥扡捡扦攲㑢戰晢晦㠳㌸㠴㌷戵㈶挵㠸愳昰愷昷挱づ慢㍤戰扢摣㘵㜵ㄱ捡㘰㌹〲昱㝥㔰ㄵ㉦㠶㌸昰晥㐹㉦㈹㘰ㄱ㥥改攷㔶㌶㑤㡤㔴㑥㕦ㄵ㜷摢㜸慦㉡搲〹攰㔸戰㔱晢慣㙥㙣攲挵㉦扢㜵㑥㤱㍢㈸㤹㜹戰㠱挹㌸ㄸ㘷㕥挹扢㑤㑡㘲㙥㑦㌶㙥昳扢晡晣昰㡡㕢攴㤰㐰㌱㡥㉦昰摤㈸挵㔹て搴摢㍣㈵挵㕤改戸㔷搶㑤㤸㠸摤挸昲㉣㉡ㅣ㤴㤵慢㈱ぢ愵搳㍡摢昱㍥慣捡搴㜳昷戶㐴昵㌷て㜸㤶攰搴搶ㅥ㜹㜰ㅥㄳ㑡㤵摥ㄳ挸㌸捤搸搵㌱ㄳ挷㑣改敥敥㙤㕦挱愷㠲㜶㤷㈷㍢扢昸攷挶㜱㘳攸㤸搱ㄵ搳㉡㙡㙡㝦㔶㌱扤愲㈶㔲㝣㍥㤰捤㕣㐰っ慥㐱㝡㘳戱㍥㌲㍡㘲㈸㑤户㠰愸扤㔰㌸挳㔱㕣戶㉦ㄸ戶ㄸ㘱户㍥敦㑦昲㤹挹㘵㑣ㄶㄱ㡢晤搴攸㔳愶ㄴ扦㜴㔸收晢㔷挲㈶㝦㐴挷㔹㐶㠲挴㈵㘱㕢敡愵㈰㉡㠹ㄸㄵ㠸㤸昹捥搳搳㔰㡤㘷昱㘰戸慣㤷扥晥搶㔷㘴扥昴㌵捣搴㄰㝣㤱㤴㠱戸愵㠳ㄴ昳㍢愴晢㥤〲て㜶㍦改㤹㥤㉣㤴愹ㄹ散㠲㑡㌳改挳㌹〰戲搱晤挲摤㔴㔱㕦㔵晣ㅢ挴挸扣㘵搳〶㥡㡦㐷㘴挷挱㥢挵㘷㈵戲戱㈶㔲㜸摡〶换攷㝣挴㘸ㄴ㤵ㅤ〰㠶㌳㌱ㄴ昶㈷㠵戳㈷㉤㤹散晤ㅦ㥥㕣搶㘵㍣㜲攱㝥昹〷㡦捦㙤〹扦㌱改捦攷晥㜴㐸㜸戳㠷㈷愹搵昰愸㠰㝦㈶捡挷愱ㄲ㠱㈸ㅦ敢㉢㌲摦㉣ㅢ㍥〴㤱昰㐵ㅥ〹敡ぢ㤴て〷㈳㈸ㅦつ㡦㍥㤴て收㕥慥㌱慡愳㝣ㄵ㜷㔷㜳晣㉢收㙡㜸つ㜰〴戶㥣挳㈰换户扦慢挳ㄱ捤㜴㔲扤〶㥥晡〸㠶㘴㌲㠸ㄱ㤷㌱攱㐳㝡愶㠷㤹愱㈹㑣换㤸つ㈲ㄶ戹㌰っ㥢〴ㄱ㝤㈴换㌸㡡攴㤷㈴㐷㤳ㅣ〳愲㑥㐶㡣ち敥搳摦㐹晥㐱挲摦〳搵敢㠳㤷搵㜷㝢㝣㐵收敢㙡挳愷㈲ㄲ扥㜸㔱㈱攲〲搵㌳挰〸慡㕤㍥㜴搲㜷㑦㘴愱㙢㡤㙡㠵慦ㄲ㔴㑦愶㡡挹ㅢㅥ慡㘷㘲换㌹ㄵ戲晥㔱㥤㈱戳挸㑣捣㈲慡つ搱っ㝣晡㌴㜸敡搳ㄹ㤲搹㈱㐶㕣挶っ㤰晥㔱㍤捦㔸攴㐴昵㝣㔸戰户敢㌳㔸挶㕡㤲㌳㐹捥㈲昹ㅤ㠸扡〴ㄶㄵ戴挸㐰㌵收㠳㤷㠵敡ㄲ㕦㤱昹づ摣昰攵㠸㠴㉦敥ㄵ㐵㕣愰㝡㌵ㄸ㐱㜵㝦ㅦ㍡㐱昵㐲ㄶ捡㤴㄰㔱敤敢慢〴㔵改慢搷㐲攵愱㝡つ戶㥣㑢㘱摥㍦慡愹戹㔹㉤㐶㌴〳㥦扥っ㥥晡㜲㤶㜶ㅤ〲ㄹ㜱搹㡤㘰晡㐷㤵昹㈲㘲㤱ㄳ搵㥢㘱㈱愸㕥挱㌲慥㈴戹㡡攴㙡㤲㜵㈰敡㉦戰愸〸㐰㜵慥て㕥ㄶ慡㜳㝣㐵收㡢㜵挳㜷㈰ㄲ扥戸㔹ㄲ㜱㠱㉡㜳㐴〴扡㕤㝣攸〴搵㥢㔹攸㝤㔰㜹搰㌱㜱挴昹㈳㘴〳捦戳㙡〶攲㤸搹ㄱ捦攲㠷㔳搹㠳㜰㕦扦㌹㤲㤹㈳攲㤱ぢ戳慣㌹昲㜱㜸㔴〴㈰㌴㈵ㄷ㐲㤳㝤㐵收㥢㜷挳㑦㈲ㄲ扥㜸㠷㤷㠷搰㍦挰〸㐲㍢搹〸摤㑤㠴㤸㌱㈲慡ㅤ㝤㤵昴㍢ㄹ捤㑣昶昰挰㘳ㅡ㠹㜳㍦捣晢敦㜷搶㘸㙥㐴㌴搳挱昴〳昰搴て戲㌴㘶㤳ㄸ㜱搹㑢㘰晡敦㜷㉦ㅢ㡢㕣ㄸ㠶㕦㠱㠵昴扢㠷㔸挶挳㈴㡦㤰㍣㑡昲ㄸ㠸晡ㄷ㉣㉡〲㔰摤摥〷㉦慢摦㡤昷ㄵ㤹慦昳つ㌳捦〴㕦摣㈸㠹戸攸㜷敦㠳ㄱ攸戶昳愱㤳㝥昷㌴ぢ晤挰愸挶晡慡ㄴ慡ㅦ㐱攵愱晡㈱戶㥣㘷㘱㥥㌷慡ㄵ㠸㘶攰搳捦挳㔳扦挰搲㤸㕥㘲挴㘵㥦㠱改ㅦ搵捦㡤㐵㑥㔴扦㠰㠵愰晡㈲换㜸㠹攴㘵㤲㔷㐸㕥〵㔱ち敡㡡〰㔴㌷昵挱换㐲㜵ㄳ㕦㤱昹㡥攰㜰㈱㈲愱戸〲晤ㄶ攲〲㔵愶㡦〸慡㍦昱愱ㄳ㔴摦㘶愱捣晣昰愰ㅢ㡣㉤攷㕤挸㌶㥣㌸㘶搶愲昲㈹ㅤ戱戶搵摤慤摤㌸㉥㥤㕡㔱㕢愷㠶挳㌵㌵㠰晦㑤㕦收㤰ㄸ㔱ㄹ昳㐴昰㕤㡦㈳ㅥ㈶㤵㠸㐷㉥捣㝡㉥ㄹ搱扣㜸散㕢㤳挶ㅦ戲㘴挸攲昳捥㥤愴㌶㠴㜹㄰㐲愵戹㄰ㅡ敡㉢㌲㕦㈲ㅣ㘶挲㠸㈰昴㠹㠷搰收攰〵愱㤰㡤搰㘷摣㑢收㠲㠸慡挴㔷㐹扦㤳㕦ㄱ愶㜱㜸攰㡤挴㤶昳ㄵ捣晢敦㜷搶慦㐸ㄱ愲㤹づ愶扦㠱愷晥㤶愵㌱㑦挴㠸换戶〲搳㝦扦摢摡㔸攴挲㌰㙣㜲㐷昴㜷㉣愳〰㤹ㅤ㕡㤱ㄴ㤲っ〲㔱捣つ〹㐲昵㡢捦㜳ㅣ㐷㝥敥㉢㌲摦㑣慣㤸戴㈰㘷ㅦㅡ㜱㔹㜱晥㠵㑤收㠲㤲戴〱㜶换㍥〹搵㌵㜰㤲愶ㄸ〲㈷㜴㔶㕥搸ㄷ扣㍦㐶㌱㝤〷㥦愵慣改㠴戴㥡摥㡡愲扣㘳戳㝦攷慡改㝢扥㈲昳慤㡤攱㠹愶搰ㄱ㕥愱㔳㑣愱敦搸㠵㙥挴㐲㥢愰昲ㅡ㜹㉡戶㥣㡤㈱换攳昷敥㥦㠸㘳挶㐶㐸㙦ち愷戲㤹㜰挷㜷㍤㐶〸㉦㤶㡢㐷慥搶捤晡扤攳㠵昲愰戶㝣㌵ㄷ㐲慦昸㡡捣搷㍡㠶ㄷ㈲㤲㌴换㈸て㈱㕥づ㤷㘶㜹挹㐶㘸㌴ㄱ攲㐵㜲㔱扤攰慢㘴㠴挸敦ㅤ慦㙦㝢攰昱捡戹戳つ捣晢ㅦ㈱搶敦摤㌳㠸㘶㠶㠲ㅥ〳㑦㍤㤶愵敤㡤㐰㐶㕣戶ㅦ㤸晥㐷〸慦愰㡢㐵㉥っ挳收愲扡摥㤶㘵㙣㐷㌲㡥㘴㍣挹昶㈰㙡㈹㘲〴愱晡㤸て㕥搶捣晣愸慦挸㝣㔷㘴㤸ㄷ摣〵搵㕡挴㐵㘷攷㔵㜳㠱敥㘱ㅦ㍡㤹㤹敢㔹㈸㉦㠶㝢搰昱㔲扡ㄳ㠱㉣㡦㝥昷㔷挴㐹昵扢㈸㥣捡扡攰㡥敦㝡昴㍢㕥㑢ㄷ㡦㕣㤸㘵昵扢㠳㘰ㅥ㠴搰摤戹㄰扡换㔷㘴扥㑣㌲㝣㈸㈲〹㐲㤳㍣㠴搶㠰ㄷ㠴敥戰ㄱ㥡㐲㠴㡥㌰慡㍦晢㉡改㜷㌲㌳昳昲户〷摥㤱搸㜲愶挳扣晦㝥㘷捤捣户㈲㥡改㘰㝡㈶㍣昵捥㉣㡤搷搷㡤戸㡣搷搰晢敦㜷扣挰摥㝦扦㌳搷摣昵㉣㤶戱ぢ挹㙣㤲㌹㈴㜳㐱搴㈹㠸ㄱ㠴敡㍡ㅦ扣慣㝥㜷戵慦挸㝣㐳㘵㤸㔷摥〵搵㐵㠸㡢㝥挷换攷㠲敡㤵㍥㜴搲敦㜶㘷愱扣愸㉥慡换㝤㔵ち㔵㕥て昷㔰㍤ぢ㕢捥㕥㌰捦ㅢ搵㑢㄰捤挰愷昷㠱愷摥㤷愵昱㠲扢ㄱ㤷昱愲㝡晦愸㥥㙦㉣㜲昵捣昰〵戰挰ㄷ㙢ㄲ㉣㘳㝦㤲㘶㤲㈵㈴㌱㄰㜵㈹搴㐱愸晥捥〷㉦ぢ搵戳㝣㐵收㙢㉦挳扣ㄴ㉦愸㉥㐵㕣愰捡敢改〲摤㕡ㅦ㍡㐱戵㤵㠵昲㉡扢愸㑥昷㔵㠲敡㜲慡慥㠳捡㐳㤵㤷摥㥤㜶挸晡㐷搵㥡㈳㑦㐱㌴〳㥦敥㠴愷㕥挱㤰扣〲㙦挴㘵扣捡摥㍦慡扣〴㉦ㄶ㌹㔱㌵㔷攵昵〱㉣愳㡢愴㥢㠴捦㉡搳扤㈰敡づ挴〸㐲昵ㄸㅦ扣㉣㔴㡦昶ㄵ㤹敦搲っ摦㠹㐸㠲敡挱㠸ぢ㔴㜹搹㕤愰㍢捡㠷㑥㔰㍤㤴㠵摥て㤵〷ㅤ慦挵㍢㠷㐱㤶挷ㅣ㜹㌸攲愴收挸㌵㜰㉡攳昵㜵㝣搷㘳㡥攴挵㜸昱挸㠵㔹搶ㅣ挹ぢ昱㐱〸ㅤ㥣ぢ愱㠳㝣㐵收换㌶挳扣㔲㉦〸ㅤ攳㈱昴っ㜸㐱㘸㤵㡤搰㜱㐴㠸ㄷ攱㐵戵搲㔷㐹扦㤳摦收攷愱昲挰攳㤵㜹攷〴㤸攷摤敦扡㄰捤㜴㌰㝤㈲㍣昵㐹㉣㡤ㄷ攸㡤戸散㘵㌰晤昷扢㔷㡣㐵㉥っ挳慦挲〲㕦摣㤷挵㌲㑥㈱㌹㤵攴户㈴愷㠱㈸㕥㤴て㐲㜵愹て㕥㔶扦㑢晡㡡捣㌷㜸㠶㜹改㕥㔰晤ㅤ攲愲摦昱晡扢㐰㤷昰愱㤳㝥㜷づぢ晤搰愸㕡㝣㔵ち㔵㕥㔰昷㔰攵愵㝡攷〲㤸攷㡤敡晥㠸㘶攰搳ㄷ挲㔳㕦挴搲㜸挵摥㠸换㜸㔵扥㝦㔴㜹挹㕥㉣㜲愲晡㈵㉣昰挵愳搲㔸挶㈵㈴㤷㤲晣㠱攴㌲㄰㔵㠸㤳㠵㈰㔴ㄷ昹攰㘵愱扡搰㔷㘴扥ㄶ㌴㍣〸㤱〴搵㜵㠸ぢ㔴〷㠳ㄷ㔴ㄷ昸搰〹慡搷戲㔰つ㤵〷ㅤ慦摤㍢搷㐳㤶挷㘸㥥㠳㌸愹搱㝣㈳〳昱挲扤ㄱ㤵㤵㠲攱捥攲㍦晢㤳㕡㌶昶愴搶㔲㍣慦攴㡢㐷㉥〰戳㠶㌶㉦攵〷挱㌵㌳ㄷ㕣㌳㝣㐵收ㅢ㐴挳扣捣㉦㜰摤收挱挵㙢昵〲搷㌴ㅢ慥摢戹㤷㈳㡤㙡慡慦㤲㑥㈸㠷㍦愳愰昲㤰攴㘵㝤攷㑥㤸昷摦〹慤挳㥦㥤㄰捤昴㌶㝤㌷㍣昵㍤㉣慤ㅣ㠱㡣戸㙣㙢㌰晤㜷㐲㕥摥敦扦ㄳ㥡㉢晥晡㕥㤶㜱ㅦ挹晤㈴㝦㈵㜹〰㐴㡤㐳㡣㈰㔴㙢㝤昰戲㍡㘱㡤慦挸㝣㉤㘹㜸〷㐴ㄲ㔴ㅦ㐳㕣㜴㐲㕥扣ㄷ㔴慢㝣攸愴ㄳ晥㌷ぢ攵㈵㝤㔱㔵晡㉡㐱㔵㈶㑣㕥㡤昷㔰慤挷㤶昳㈴捣晢㐷搵晡愱摥づ搱っ㝣晡㘹㜸敡扦戳戴〸〲ㄹ㜱ㄹ㉦改昷㡦敡〴㘳㤱慢㘷㠶㑤ち㠰晥〷换㜸㠶攴㔹㤲攷㐸㥥〷㔱㔳ㄱ㈳〸搵㔱㍥㜸㔹愸㙥改㉢㌲摦㜵ㅡ㘶㝡㠰愰晡㉡攲〲搵㔹攰〵扡㉤㝣攸〴搵搷㔹攸㙣愸㍣攸㜸攱摦㜹ㄳ戲㍣㠶昶㈶㠸㘳挶㌱㕥㈵〶愷戲昹㜰㕦扦搱捣㉢晦敢㌷㥡昷㠴㐷㄰㐲㈳㜲㈱㌴摣㔷㘴扤っ㤵㌹〲〳扤っ㤵捦㐷㜰扢攵戹昹㝣㤲㜷㜱㤲ㄷ扦㠷㈴㍤㌱㉦敢换ㄳ搳摢攴㜱〸㐳昱摥挲慥攵㙥搷ㅣ扣㥥ㄳ㙦㉢㕣搴摡敥摦㜰㡦搷㜶昲㐹戲收捤㜸㕡㌸㍡㍢挹昹㕤㜸㔵摥攰攴慣㙥㍣ㄳ㍣㔱搲扥㈰搶搳攳㜶㜵晣ㄸ㙥摤㐱昲ㅥ㥦愶㠸㡦昷㍡挳挰㘷㐳摣〷㜵攰〵㕡㐱慣㌲㠵㠷㜹㉥㜴㈱㕦㜷昸晤㙥摣㜱晥㡤㉥㘶㥥挳㤷戰㕥攰㔹愴挲㘸㘲㉦昹散昰㠲敦愴捥㜸昶㡣晥〰昶捥㠷㈰㠳昰搸〴㔹晡〲〹改㡦㈰㤱㠷挵〸㈹㈸摥〷摤㈰㜳攷昸戴づ㍥㠰慥愰昸挰搶㐴捦㌲㘷㤹摢扡㜴ㄹ昲昴㠷っ攱ㅥ㥢㑦㌱愷昳㐸㐶㑡㐸晡晤㑡㕥㌲㠲㈴㌴㡣昳戶晤㔷晡㜵愷㕦慥收扤㐵㤴ㄴ挷㄰㜲慢㡣㤰昶㈵㙦㜴慥攵戱愵㉥敢愶㘷㜵㑦㕢㡤〷㜳戴挶昱㠲挱愶摥昶㕥敦㈹昰〸愴扣㑣㠳愲ㄶ〴敢㉦〱㠲昳搹攰昶收㔸㔷㔷㙣㜵㐹㝢㜳㥢摢戱戴㘷㔹㐹昳㑡㈴㝢㈰〵〲㌸㤵㤴㤴攸㑦昰㍦㈷ㄲ㝥㡡攳㠸㤸搹攰㌹昷ㄸ戶㌸㘳㤲㥤搷敤搳晤昷㜸ㄶ户㘳ㅣ戴㤴㤰攷㐶㜱晢愲ㅥ㜷挵㤰㜶てㅣづち㈹愸〸て戲㜶㥣扡っ㈰㜲㤶攴㘳㑢㜷戹㌵㡣㜰昲㈵㜷㠷㡤㜸㘷戲挴㉢昸晣㍢敦㔹敦て㑣㌲扣昹扦㌸㠴摥昳扤㑡ち㙥㐲挵愴ぢ攲挴捦昹挳㍥㤹㉣ㅢ愸㠰昷晦㑢㔹ㄵ㔰ㅡㄵ㘰㈵ㄸ㑦㌱㕢㠳摥㕥昵扦敥昳昶慡晦挷㙣敦ㄲ摢㥢㘹ㅥ愶散慡㕦慢㈹愶散㥣摥㠳㙤敦愵㤶昷昹挳㡡〷昶㜶㙣敦㜶㜸㜳㑥㜵扥㐲㡦㌱㙦昳㐹ㅦ愸㐵戰捦ㅥ愸摦挰摥昹ㄶ㈴㝤愰㝥〷㠹㌵㔰㔵㈷㘲㜳戰㥡㡦㘲㘶〷扢戸㔶㈵摥挳愶愸㔱慢㈱㘱㌵㌴攷㡢㈲昵捤㘷㐱㐵ㄶ挱㐳㜳㙥㐸捤ぢづ㐵㝣㠸㤴㌷㉦愸㠳ㄱ㈳慤戸㌵㄰㜰㜸攲㑤㝦㐷攰㍦㈹戹〴㑥㘶㜰愸㈳㈱㑤㌵摤挰㍤㑦㝤㠶扡昵㌵㍣昳ㅤ㑣搳攵搵㙤㍥戵扤㤹㈸㤱㉡㍢㡦㙥昳㠹敤捤っぢ㔳㜶㕥摤收㘳摢晢ㄸ换㍢慦㙥昳㤱敤㝤〲扣愵摢っ〳㤶挱昳晢〷戰捦敥㌶攱散㌶ㅣ㥥搱㠶㈷㈲㜶㕡ㅢ昲㔰㔱づ挲搹昲愷㠱昱ㅢ㤴愹ㄷ搲愰ㅢ摡つ㝡〶愴〶搴挷㉡摥㥦っ㈷㝣㜲㑦㈵敡㙤㝢挷㤸㙡㘱扣㈳㤱捦㈷㡢㜳㝦昳挰扦㙣敦㌳㉤敦挷㉡ち〶ㅥ㡢㙦搹摥㑣敥㌰つ㕡㔴㔹㌴戰昷㍦㙤敦摦㔹㘵㐷㈲㈵〳㝢扦㘹㝢㕦〰㙦㙢〰扥づ㕤㜶攳㙤㤱摤㜸㕢㘶㌴摥㠵㠸㤳搶㜸㤷㐱攰户ㄷ㤳㍡愴扤捡敤昶扡〲㔲㠳㜸㍥㔳扦㝡搱慥㌷㤳㌸っ㘶㜹つ挰ㄷ㙣敦慢搲捡捥㘳〰㍥㙦㝢㌳㙤挴㤴㥤搷〰㝣捥昶㕥㘷㜹攷㌵〰㥦戵扤㙦㠴户戴ㄷ攷敤㈲昵て攸戲摢㙢㉣ㅢ㠷㜳㜴㙡挲摣㉥愳扤㙥㐶㥣戴昶扡つ〲㘹愴昱戰昴㡥㈵攱㝥愷㈹㡥攳扤㐸㍤ㅥ㔸摣づ㡣㥤㍥㍦㔷㘷ㄴ㜷㜷㘶㜱て㐰攰㜷て收㕥㐸挹戵㉣挳ㅢ㜸〵敡㈱㐸㑤昷挸㙢㌸㍦㙣挳挴㕣ぢ攳㥤搷㜰㝥挸昶㝥挴昲捥㙢㌸㍦㘸㝢㌳扢挳㜴㡦扣㠶昳〳戶昷㘳㔶搹㜹つ攷扦摡摥㑦挲㕢扡㠷搷㕥昷㐱㤷摤㍤㈶㘴户搷挴㡣昶㝡ㅡ㜱搲扡挷昳㄰昸敤挵慣づ㘹慦㐹㜶㝢㌱ㄹ挳㈰㥥㔷㝢摤㘱搷晢㈵换㍢慦昶晡㡢敤晤戲攵㥤㔷㝢晤搹昶㝥挵昷㘶捦换慢扤㙥户扤㕦戵捡捥慢扤晥㘴㝢扦〵㙦戶㤷㌳ㅤ㔸〶ㅦ㠶摤ち晢散㌶㥣〹㝢㘷㘷㤰昴挳戰㔹㤰搸挷㐵㙦㈳㜶㕡㍢晥ㅢ〲㘹扣搹戰散ㅢ收㥦昸搵昰て挳慥て㉣㜲ㅥ㘳愷て昳〵ㄹ挵㝤㤶㔹摣㌷㄰昸摤㠶㐹ㄹ㔲昲㐲㌸昵つ㜳收㔲㤸㙥㤳搷慦挰㔵㌶㝣㑣挲㌰㐳㉤慦㕦㠱㉢㙤㙦攵㝢攷㝤昴㝥㠵敤捤戴て㔳㜶㕥扦〲㤷摢摥捣ㄷ㌱摥㜹晤ち㕣㘶㜹㠷㌵扣〹愱㕥捣〶搸㡢㘴㙦㤰㤰㘲收㠷昴愷㝤挰㤶㈱㙢㕦㌲攲换㔷㌲㤱扦扢㔰㕤㠴㈰搲㤷摥慥搹搴㍦挵挱戹昷㝥昴㘷づ㠸㤲づ挱昳敥㘶㡡慣攳敢㔲挴㤵㝥昴搱㤰㈹〵㙦㕥㍣㐵㡤昰ぢ搲摥敦搰戹㈶㜰㠱㝤㔲ㅦ㘷㤴昴摦㈱㌷㈳昰㐶㈶戰㤹昷㤹攰㈱摤㘴㈹㉣晢㍡攸㈸㔳㥣㌷慦㥤ㄱ㔸摣捦ㄹ㍢扤㠳戶㘵ㄴ㌷㍡戳戸㌱㄰昸ㅤ㤴㌹ㄱ㔲㜲〷㥣晡㍡攸戶㤰㥡づ㥡搷扣㜶戲搵㔰㡡㌹㄰挶㍢慦㜹敤㈴摢㥢挹ㄳ挶㍢慦㜹敤㐴摢㥢㔹ㄷ愶㡢攵㌵慦晤挶昶摥摥㉡㍢慦㜹敤〴摢扢ㄶ摥搶㘱捡昱搰㘵捦㘱㉢搹㌸改摤㘳㔵㐶㝢搵㈳㑥摡晣挵㍣っ㘹愴㠳㘰搹搷㍤㈶㤹攲扣搳挸愳〲㡢㍢㤴戱搳扢挷㘱ㄹ挵㑤挹㉣㙥㈶〴㝥昷㘰敡㠲㤴扣〶㑥㝤摤㘳ㄶ愴愶㠹昲㥡扦㝥㘱挳挴㔴〵搳㐴㜹捤㕦㠷摡摥捣㜱㐸㤵㥤挷㔱散㈱戶㌷㤳㈳㑣搹㜹捤㕦〷摢摥㜳㉤敦扣收慦㠳㙣敦㐵昰㤶敥攱戵搷㉡攸戲扢挷㜱搹敤㜵㝣㐶㝢敤㡥㌸㘹摤㘳ㅦ〸晣昶㘲㔲㠴戴搷〹㜶㝢敤〷㘹ち戳㍣㑥晢扢散㝡敦敦㝢㜳戲捡慢扤づ戰扤㥢搳捡捥愳扤㔶搸摥㑣扢㔸慦昶敡戴扤㘳㤶㜷㕥敤搵㘱㝢㉦㠵户晣慣㥣ち㉣㠳㑦晢摢㘰㥦摤㠶愷㘵户攱ㄹㄹ㙤搸㡡搸㘹㙤挸㔴㡥扥搳晥㑥㌰㝥㠳㌲ㅦ㐳ㅡ昴㑣扢㐱て㠰搴㌴㘸㕥昳㜳搲摥戱㉥换㍢慦昹搹戵扤扢㉤敦扣收攷㠴敤捤㡣て搳愰㜹捤捦㜱摢扢搷㉡㍢慦昹戹挵昶㍥ㄸ摥搶晣扣〴扡散挶扢㠰㉤㤵㍥㍦㕦㤸搱㜸㠷㈲㑥㕡攳慤㠱㐰ㅡ改㘲㔸昶捤捦挷㤸攲扣㥦敦扤〲㡢晢〳㘳愷捦捦㤷㘷ㄴ㜷㕣㘶㜱㈷㐲攰㜷て愶㑤㐸挹㔷挲愹㙦㝥㍥ㄹ搲昵敡ㅥ㡢㙣㤸㑥戱扣昳敡ㅥぢ㙤敦㔳㉤敦扣扡挷慥戶㌷ㄳ㌳搶慢㝢㉣戰扤㑦戳捡捥慢㝢捣户扤㝦〷㙦改ㅥ㕥㝢捤㠵㉥扢㝢摣㤰摤㕥㌷㘵戴搷㌹㠸㤳搶㍤㤸㡡攱户ㄷㄳ㌲愴扤㙥戱摢㡢㜹ㄴ敢搵㕥㌳敤㝡㌳〱挳㜸攷搵㕥㌳㙣敦㑢㉤敦扣摡㙢扡敤捤㤴㡦昵㙡慦㘹戶昷㘵㔶搹㜹戵㔷㤳敤扤づ摥搶㜰㥥〲㕤㜶㝢摤挱挶㐹ㅦ捥㜷㘵戴搷戵㠸㤳搶㕥㌷㐲㈰㡤㜴て㉣晢㠶昳㙤愶㌸敦攷晢㘷㠱挵摤捦搸改挳昹㠱㡣攲㙥捦㉣㡥㐹ㄲ㝥昷㘰慡㠴㤴晣㄰㥣晡㠶㌳㌳ㅣ㑣〳攷㜵戸㔵㘷挳挴搴〸搳㐴㜹晤㝣搷摡摥昷愷㤵㥤挷捦㜷㡤敤捤㘴っ㔳㜶㕥㠷㕢搵戶昷〳㤶㜷㕥㍦摦㔵戶昷㘳昰戶㠶㜳㈵㜴搹摤攳㙦搹敤昵㘴㐶㝢晤㌷攲愴㜵て愶㕦昸敤挵㈴っ㘹慦愷敤昶㘲敥㠴㘹慦扣㝥㥤挷摡昵㘶搲㠵昱捥㙢㌸㡦戱扤㥦戵扣昳ㅡ捥㍦戵扤㤹收㘱摡㉢慦㕦攷㙤㙣敦攷慤戲昳ㅡ捥ㄵ戶㌷戳㐰慣攱扣ㄵ㜴搹敤昵㈲ㅢ㈷㝤㌸扦㥣搱㕥㑣ㄸ㐹㙢慦户㈰㤰㐶㝡ㄵ㤶㘶㌸ㄷ㝦〰㘹收㜵㘲戹㡣ㅤ㤴ㄸ㠰㘵㠲敦晢戰换搷㔰愸晡〸㠵㌱㠶㝥㥤ㅣ㌶昸㔷昶㠹㉦㠵っ㤲㙦挰戱㔲晡つ摡昰搲愲㜸扣㘹㝢昰㌲㈲愵㥥〷㉦ㄱ㡡挷㍦㈹收搵㐱昱㜸换摦㤰㌲㑡㝣〶晦㐱捤ぢ㔲攲昱㉦㡡㜹㉤㑡㍣摥昶㌷挴㠳搷㤷戸㠱晦戰挱慢㈰攲昱づ挵扣〰㈲ㅥ敦晡ㅢ攲挱㉢ㅣ㈹㡦戱攰挴攳㍤㡡戹〴㉦ㅥ晦昶㌷挴㠳换敤㈹て㉥愵㡢挷晢ㄴ㜳ㄵ㕤㍣㍥昰㌷挴㠳换攴㈹て㉥收㡡挷㠷ㄴ㜳ㅤ㔷㍣㍥昲㌷挴㠳ぢ戵㈹て㉥ㅤ㡡挷挷ㄴ㜳挵㔰㍣㍥昱㌷挴㠳慢㠳㈹㡦㜹攰挴攳㔳㡡戹攸㈷ㅥ㥦昹ㅢ攲挱㔵扤㤴〷搷愵㈴㠱愹〴㝤㤷户ㅥ昱㐱散㈵㠵㡥攲㕡㤵㈸〶晢㡡㠹愲㔰㡡敢㔷愲㜰㝣〵㉦㥥敢慦ㄸ㤵敢㔳㔲晣搷攴戸㌴㈵挵㝦攳㙦㤰㔱㕣㙡ㄲ㥢㙦㈹攵㉡㤳搸㝣㘷搹㤴㜱㐵㈹㔵㐵慥ㄶ㠹〷敥攵㉡㔰㕣㈸ㄲて㐵㡥ㄱ昱㔷搶㤱收挱昵ち昱㈸愴つ㤷㉡挴㘳㤰敤挱㘵〹㑡昱ㅦ㌶戸攴㈰ㅥ㐵戴㌹捣㜸ㄴ摢ㅥ㕣㑥㐸㜹昰愴㔷㍣ㅣ摡昰㝣㔷捡ㄸ㙣㝢昰㠴㌶攵挱㔳㉣昱㈸愱つ捦慥挴㐳摢ㅥ㍣㘳㑡㜹昰戸㕥㍣㐲戴攱㈱扤㜸っ戱㍤㜸昸㥥昲攰愱戹㜸っ愵つ㡦捡挵愳搴昶攰㘱㜷捡㠳〷㠷攲㌱㡣㌶㍣㉥ㄴ㡦㌲摢㠳〷㝥㈹㡦㍢㡣㐷㤸㌶㍣㌲ㄱ㡦つ㙣てㅥ㠵愴㍣㜸㠴㈱㘵っ愷つて㉥挴㘳㠴敤挱愳㠷㤴〷㝦攳挴㘳㐳摡昰攷㑤㍣㌶戲㍤昸晢㤵昲㜸搱㜸晣㠴㌶㥣㘰挵㘳㘳摢㠳㤳㘹捡㐳㘶㌹㌴㝥摡戳攱挲㥣敤㜸ㄴ愳㌷㠵㈷㌲晣㘴㘶㈳扦ㄹ㜸昳〹㜳㠶ㄳ慢捤㍤㉢㤹捤㘸㘵ㅥ㥡㐳换㌰㘷㌵戱ㅡ改㔹挹っ㤶㘵挵㤹㑣慣㐶㜹㔶㌲㙢㘵㔹㜱昶ㄲ慢搱㥥㤵捣㔴戴㑡慢ㄷ㘷㉣戱摡摡戳㤲搹㈹㉢ㄶ㘷㈹戱摡挶戳㤲ㄹ㈹换㡡㌳㤳㔸㡤昱慣㘴ㄶ愲搵㔸昰收ㄳ收㙣㈴㔶摢㝡㔶㌲昳搰㉡つ〹捥㐰㘲㌵㑥慣捡㌸㕤散〹慢挲㔵㉡扥㈴戱㘴挹攷㘵㐵攵㥢ㄵ㉤㥥㍣昴捣㤷ㅥ㝣攵㤴㈷昶㥤昸收搷㘷㥦晤挴㙢愷㍣晣昵㥦㕡㈶摥晦晢摦摦戳换㜹て扦㌲㍣㜹㝥攱㑤㥦捦㌹晦㤰敡攵㠷ㅣ㤰摣㝤扢㤹㠷散昵昳㕤慢ㄷ㙣㌰㙥搰愰挱㠳挷㡣昸敢㈶㘳挳㠷ㅦ㜰㡢扡昳ㅦㅢ㜷㈸㤹㠱㔸つ㜳攳㈵㉢ㅣ收㑣㈴搵搸摥慢慣捣㐱戴㑡〳㤱㜳㤱㔸敤攰㔹挹扣㐳慢戴㕤攲晣㈳㔶搵㥥㤵捣㌵㔹戱㌸攷㠸㔵慤㘷㈵昳㑢㔶㉣捥㌳㘲㔵敦㔹挹㥣㤲㘵挵戹㐵慣㈲㥥㤵捣㈳㔹㔶㥣㑦挴㉡敡㔹挹摣㤱㔵㉦捥㈱㘲㌵挱戳㤲昹㈲㉢ㄶ攷つ戱㥡攸㔹挹ㅣ㤱㘵挵戹㐲慣㈶㜹㔶㌲㉦㘴㔹㜱㝥㄰慢㈹㥥㤵捣〵㔹㔶㥣ㄳ挴慡挹戳㤲昱㥦㘵挵㜹㐰慣愶㝢㔶㌲收㘹㤵搶㡥ㅣ晢㘲㌵搳戳攲㠸㤶㕦慥㕢㍥昵㝥敢愶挲愵〴敦搴㌲㕥㡡愳㔹㉣㙥㑥户㔰ㅣ挰愲戸㈹㐳挱㌱㉢㡡ㅢ㌳ㄴㅣ愶愲戸㈱㐳挱㤱㈹㡡敢㌳ㄴㅣ㡣愲戸㉥㐳挱昱㈷㡡㙢搳ㄵ㘱㌳㄰ㄵ挷㥥㔸㕣㤳㙥愱㌸摣㐴戱㉥㐳挱〱㈰㡡慢㌳ㄴ散昳愲戸㉡㐳挱㙥㉥㡡㉢㌳ㄴ散搹愲戸㈲㐳挱捥㉣㡡换㌳ㄴ散扦愲戸㉣㐳挱㉥㉢㡡㍦㘴㈸搸㑢㐵㜱㘹㠶㠲ㅤ㔳ㄴ㤷㘴㈸搸ㄷ㐵㜱㜱㠶㠲摤㑦ㄴㄷ㘵㈸搸攳㐴㜱㘱㠶㠲㥤㑣ㄴ扦捦㔰戰㕦㠹攲㠲㜴挵㤰晦〷㐴㔲挶㈶</t>
  </si>
  <si>
    <t>9dd27207-05a6-47e9-a3f5-4b9cfc646983</t>
  </si>
  <si>
    <t>㜸〱搵㝤〷㝣㔴㔵昶㝦㙥挸㍣㜲㠷㤲㔱戰㈱㙡㐰戰㠱㤸㐹㈶㤹㐴㐵㑡㤰㈲㐵ㄴ散㈵㑣㌲㙦㐸㈴㠵捤㠴㙡〱摤戵慥㘲㕢扢㠸敢㘲敦㕤搷㐲〴戱㤷戵㤷㔵㤴戵慤慢敢扡昶戵晥扦摦昳摥捤扣㤹㜹㤳っ晢摢晦攷戳㍢捣ㅣ摥戹愷摣晢扥户扣㜲㑥摥㉢㔰〵〵〵扦攰挳晦昹㈹攲挶攰㔹㑢㤲ㅤ㜶换愸摡戶收㘶扢愱愳愹慤㌵㌹㙡㕣㝢㝢㙣挹戴愶㘴㐷㉦㈸㔸㜵㑤㤰㈷〳㜵挹愶愵㜶㜱摤㐲扢㍤〹愵㐰㐱㐱㜱戱㉥㠴㝣㉢昷ㄷ㌲㡣愶㤵㉥㈲㠱㔶㠱戶㐸㝡㤳ㄴ㤳㘸㤲㈰㐹ㅦ㤲扥㈴晤㐸晡㤳㤴㤰㠴㐸㌶㈳搹㥣㘴〰挹㐰㤲㉤㐸戶㈴㘱慤㝡㙢㤲㙤㐰晡づ〲㤹㕤㍢㝥晦晡㘳戰て戳㍡摡摡敤㤱愵〷㍢㉤ㅤㅤづ㡦ち㡦慡㉣㡢㤶㡦㉡ㅢ㔹㕡扢愰戹㘳㐱扢㍤扡搵㕥搰搱ㅥ㙢ㅥ㔹㍡㜳㐱㝤㜳㔳挳㔴㝢挹散戶㜹㜶敢㘸扢扥慣愲㍥ㄶ愹づ㐷㉡㉢ㄳ㌵㌵搵㝤户㠵攷ㄹ戵攳㘷戶摢㠹攴㝦捡攷㘰晡摣扦㜶晣愸ㄹ㜶挷㝦捡攷㜶昰〹㤷ㄳ摡㕡㘲㑤慤晦㈱愷〱昶㘴攵〴扢愱㠹㕤㙥摢敤㑤慤㜳㐷愱搹㘹㐰㠳㡢㡥ㅡ㤷㑣㉥㘸㤹捦搱㔳㙢㌷㌷ㅦ㘸㈷愴慢㕢㈶㈴㍢㘶挶摡㕢㤲㝤㕢㠸㥦摤㙥户㌶搸挹晥㉤晢㉥㙥戰㥢㕤挵㘴㜱换挱戱昶ㄹ戱ㄶ扢㠸ㅢ㈵㉤㑥ㅦ㑥㠹摢慤ㅤ㑤ㅤ㑢晡戵ㅣ㤴戴て㡣戵捥戵愹ㄲ㘸㤹戴愰㈹慥㡡㡡昰㉤攸戵戳㕦换愴愳搰㥥㤶摡挶㔸㝢㠷㜰散挲戰㥦慥㘷戸挸㕥愴戵㡢㐳慡㌴挳㡡㝤㌶慢愹㘵慡摤摥㙡㌷戳ㄲ昶攴㠸っ㈵〱挸改㠷㉥愴捣敥戰㤷㔴ㅦ㜷捡㜱㕦㔸㡢戵㍤㐹敤㠲㘴㐷㕢㡢摥〱摢扡㤴〵㐳㐰㐲㤳㥡搶晤扥戴愳㜱挱扡ㅢ㑡搷摥㕢ㅡづ敢愱㤴敦〸愲㡡摥挲㕣昶晡攲㝣㉡慣㡢ㄵ搶搵ㄷ搶㌵ㄴ搶挵ぢ敢散挲扡㐴㘱摤摣挲扡挶挲扡愶挲扡㘳ち敢收㐱挷㝣㡡㝢昷㉥㜴㍦㡢㜶晡摢攱㝢昶ぢ㡥㝦攸昹换㐷摣㌲敥戰㠷ㄵ愷慦捣晥攱搸ㄸ㌹愳慤扤〵㤳㘵扡ㅤ㙢ㅤ㕤㌶慡慡扡愶㜲攴慣㡥昸〴㝢㈱戸昲㜰㑤㘵愴戲愲慡愶㌲㕡ㅥ㈹慢慡搴㍢挱㐲敦っ㘲敤〲㔲㔸㕢愳㜷㘵挹㙥㈰㑡扤㠲㌶戳摤敢晢㙦晦搹换捦扥㍡昹㡦捦㉥㉦㕤㜵搸扣㙡挵愵㐲㉡ㅣ㠹㡤㑤慢㜰㜷扡ㅦ〵㘲敤〱㌲㙣挲散搲〹〷㤷捥摢昸挰晤〴㙥攳ㅦ㙦敥搸愳搴㉤㙢㙣㡢戵ㄲ挷ち㕤㐶㥢㌰㠸㔲捦戹㑤摡散昸㉡敢慡㙦㍦㤸㜴㔱挷攱㌳㝥扥戱摦昳㡡ぢㄷ㥢愴搹㍦㍡㐲㔲〹㘲㔵㠱㤴愴㜷㑣戵㡥㔲㕣つ愲搴攳慥挳愳㑥㤸戲㝦晣㤹㕤㈶摣戶敤㉢て㍦㍢攲慣㌷ㄵㄷ挱㤴挳扤㘸戱㌷㠸㌵ㅡ㈴戳愷慢昴㍥㤴㡦〱㔱慡搳昵戸昷ㄷ戱搹㥦㉣戱㙢㙦昹㈴戴㠷㌵散攴攷ㄵ愷㤹愰㌶づㅢ㥢㠶摡㜸扡慦〵戱㈶㠰攴㠳㕡戵摥㤷㌶ㄳ㐱㤴扡摦㙤㔲慦㕤敥ㅣ扤㘴㤷㍤挶㕤㔸㍢㜸挴愳㉢捡㘳㡡敢㝢㙡㈷愷搰㘲㍦㄰㙢㉡㐸收㑥㐶昵㌴捡愷㠳㈸㜵㠷敢昱挶戵戵㑦摦戴㘲昰搸晢㡥㕢㌰㙣昶㠸㙦㉢ㄵてㄶ㈹㡦㌳㘹㜱〰㠸㜵㈰㐸愶挷㌲㍤㡢昲搹㈰㑡摤攸㝡っ晦㌰㜷晢昶敢て㥤㜱挶㍥㘷㡣㝢攱㤲摦扣慥㌸㔳㔲ㅥて愱挵愱㈰搶㘱㈰ㄹㅥ换换昵攱㤴ㅦ〱愲搴㙡搷攳攸户㠷㌴㌵ㄶ㍣㍢㜹㑤摤㠴敢摦摣敤攳㉢ㄴて㘳昴㘸ㅤ〵戲㘹ㅤ㜱㌴㉣㜴ㅤ㙤攷㠰攴搳ㄱ㔵㍡㐶㥢㝡㄰愵㔶㥡㥤ㅣ㝡昱扤ㄷ摤晥挵戴攵㥦㌷捣慥扤㘷愹慤㜸㔰㑤敤愴㑤㡢〴㠸㌵ㄷ㈴㘳昸㐶㜵㈳挵㑤㈰㑡㕤攸㍡扣晤挸换愷摣昵换㝢攳㔷晣扣㑤昸昹㕦つ㜸㐲昱〰㉤晢挸㐵㘴搳昶戱㤹敥㕢㐰慣㔶㤰㝣昶㌱慡摢㘸㌳ㅦ㐴愹戳摤㈶つ㍦㜱㡦㘱慦㍤㜷攸搴攵愷㥦搴戴㝥扦㉤㡦㔲㍣㕤㐸敤㘳㤲ㄶㅤ㈰搶〲㤰㡣㝤慣搲ぢ㈹㕥〴愲搴㘹慥挳改戳て㝥攴昰㜳㠶㑦㍡㘹晣㍦㑢㥥㕤㜵昳㡦㡡愷ㅥ㈹㠷㑢㘹㜱㉣㠸㜵ㅣ㐸㠶挳㠸㍥㥥攲ㄳ㐰㤴㍡搱㜵戸㜲敡㔹搶㠶㜷て㤸㝡昱㈵㉤㘷晤㍣慣搷扦ㄴ㑦㘳㔲づ㑦愴挵㐹㈰搶慦㐱㌲㠶㕡戸㕡晦㠶昲㤳㐱㤴㕡敡㝡ㅣ昲攴づ㈳㙦摣㝢摤㡣㔵㕦捥扢㙤晦㐱㉤㈷㈸㥥ㄳ搱愳㜵㉡挸愶㜵挳㘹戰搰愷搳昶っ㤰㝣扡愱㔲晦㤶㌶㘷㠲㈸㤵㜴㥢㜴晦㠶㠳㜴扦晡搷愶㕥晦㥢搳㜷搹搰敢攷㕥㡡㘷㘸愹㥤㍣㥢ㄶ攷㠰㔸攷㠲㘴愰㔶愳捦愳昸㝣㄰愵㥡㕤㠷㠵㔷晤攳搶㈳散攸攴㔵㥦㝣㔸㔶扣晤慣慦ㄴ捦昶㔲づ㉦愴挵㐵㈰搶挵㈰ㄹづ㉢昵㈵ㄴ㕦ち愲㤴敤㍡晣晥愷慦捥㜸敢㉦摢㑣㍢晤㠳㐳㈶㙣晣挷搰攷ㄴ捦ㅣ㔳づ㔷搲攲ち㄰㙢ㄵ㐸㐶㌷㤴㐷昴㤵㤴晦ㅥ㐴愹愳㕤㡦晢ㅤ㜱挰㡤晢ㅦ摤㌶昹㤶㘵〷摣ㄶ敥㌸昲㝢挵搳搰㤴挷搵戴戸ㅡ挴扡〶㈴搳㘳㠵扥㤶昲敢㐰㤴㍡挴昵㜸㙣攴搶攲愶昹ㄷ㑥扣㜴户㙦ㄶ摤晣昹愴ㄱ㙡㉢㠸改搱扡〱㘴搳㍡昶㐶㔸攸㥢㘸㝢㌳㐸㍥ㅤㅢ搱户搰收㔶㄰愵㘶扡㑤扡㘲昷晥て散戸㙡挷挹扦㥦昲摤ㄵ㑦扤扦昹㈳㡡㘷搸愹㥤扣㠳ㄶ㜷㠲㔸㜷㠱㘴敥㘴㤹扥㥢昲㝢㐰㤴㥡攲㝡㝣昷敤〷㡡昶搸㝤㤷㠹愷捤㝡㘵散挵㙦㍣㜲㠱攲改扡散攴㝤搸搸㉢晤挴㈲㕡㕤ㄵ㡥㐶㙡㉡挳攵㔵㤱㜰㜵㘵戸㈲㜵㤶㔱㔶㕥㔳㔳ㄶ㠹㤶㔷㔴㤷搷㔰㔸㔵愱敦㘷㙤㝦〴戱ㅥ〰搹㙥搲挱㤳挷敦㔱㍢㌳昳搸敦㥥㌶㍤㐸攵㠷㐰㤴ㅡ敦㌶敤㔳敢㤴㜳摦ㅣ㜸摥愴ぢㅦ摡㙥晡㤲㔳㡥㤸摤㜷つ挴〷戸攷㘶ㄳ摡㘳㡢㜰戶㥢㍡㤱挶搵〳晦昵㝣〵㠱ぢ㠸㐴㘵㈲㥡〸㠷攳㤵㘵戱㡡㔸㘰〷戸捤昷㔴㤵换㑦摦挴㈱㑤慤昱戶㐵㜲敥㍡㜸㝣㉣㘹愷㑥㘵㐷戸戲昱㙤ぢ㕡攳挹㙤晤㠵戳㍡㘲ㅤ昶愰㑣㔹捡㐹㤶搹㉣㥣搹摢㐹愹㙦晢㑣戳㠳㘳捤ぢ散㜱㡢㥢ㅣ昱㜶ㄹ㘲㥣搷户搵攷㤶㑥㙣户㝦搵㈵捤㙡搱㌸㕣㙥㉥ㄴ摦㔹㝢改㠸㥣㜶㤵搶㌶戶㈵敤㔶㘹摥㠸㤶㤹㑤つ昳散昶㔹㌶㉦㔶敤戸散敡ㄶㄴ戹ㄷㄷ㈳昶㙦挵㡥攲㜲㈱㍥搴㕢㥡搸㜷㜱㠷摤ㅡ户攳㘸敦㝣扢扤㘳挹散㔸㝤戳扤㘵㥡㡡㔳㈷〴摢愴ㄵ㑦㙣㙢㔸㤰慣㙤㙢敤㘸㙦㙢㑥㤷㡣㡢㉦㡣攱㠲㈶㍥扤㉤㙥攳㝡愴㠸㥦〲㔵搰慢㤷㔲〵扢昹㕤ㄴ搰㙦㜲㤴㜴㠴愷㡢户㐵㥦㙦㥤㍥散㐶ㅤ㠸扤挳㕥㌴摢ㅣ㤳㠵挳㝡㜰㈶㝥改㘶搷摣㡡㥥㝤攲㤵㍤戵㜷挹慤㉤㙤散敡戹晦扦捡㠵㠵〳摣扤摦㜷㈱㉥晡㈶挷㕡攳捤㜶㝢户昷㈵ㄴ㕢愴㍢㐱〲㘳㌰㥢㜳愲挷慢ㄸ戵㔸㉤〹㉣㙡㡡㜷㌴㕡㡤㜶搳摣㐶㥥ㅦ攰摥㐵㜱㌱愱捤晡攸戵㈸搲敢㐸ㅥ〵〹〶ぢ慣昵㔴戲㠲晡㌱㠷て㤴攲晦㑤扦㥣㉣㠴㤵㤶换㔷摣㙢㐸〶㕡㈶戶戵㈷㝢昵昲摢换挹戱㘴㘳〷㠷㘷户挲㐱昴昷㌸挹ㄳ㈰㠱愱㈰㍤㕥慤昲㙣愹㠸ㄷ攵晤㕡㈶搸㠹ㄸ㙥㠵挸散㔶戱㐰㡢㜳㜵㍤挱㑥㌶㘸㕥㠶㑦挱㕣㔹㙣㘱ぢ㤳扦㙦ぢ㐷扦扤戸㘳㐲慣㈳搶扢〵ㄷ昴攸㈵つ愵ㄱ㘲攵㙣搱戲㥦㤴ㄹ敢愰换挱㐳㐸㌶㍤㕥晡㐸㠱攳〹ㄳ〷昳愵愰㤷㑢扢摦〹戴㥤㤷摣㔶收㐰㑦扦㌰挷晤㠲昸㈴扢㜵昶㤲昹㜶㤲敡挵㔶户㔰㘶㑥㉦㍡摢扦愱晥愰㡥愶收攴㈸戴㜴㔲㝢摢㠲昹晦㐹㍦昴愵㥦〴㌱㥦㐰ㄵ㐶㜱晥晢〴戸ち㝡㉦㘴摦搴搵ㄵㄴ搳ㅢ㑢昴㄰ㄲ㡥㔶㌸晢〵晦挹㐷㍦㡢晦㠲摤挹〲㍢㐲㘳㔳㙥㘲〴愰摦户〵〸捤㙥户攵戶㑣戱㌰㐰扢㕦换㈱㙤敤昳敡摢摡收㜱㍣昵ㄷ㉥搹㘸摢ㅤ扣搵搱挷扤戵㈳户㜰㤴敡搵㉢敤摥㠵攷㥥挸㜶昰㙦扤〰搲㙦㕣㜳㜳愹昱㤸戴㕥㐴㔱㉦摣㜴戱㕥挲挶愰㤹〷㑦㈸㙤㙡㕤㘸㈷㍢㑡昷㡢㌵捣㍢㘸㝥㘹㝢搳摣㔱㡢㥢㤳㡢搵㐸散㍦㙦㌲㕣晡昷㐷〶㜴晥昴搳搴慢㜶㥣㜲散㤴愳㠶㥤愲㐶戸㠲慣摢ㅤ㍢挱㈳㡦搳晡㔵㄰戵㉢搴挶攰㠷敤昴㡦㝥ㅤ扣㝥㠳攴㑤㄰慣づ㠲㌷ㄶ㠷户ㅣ㔶敤㡣晦㑢昱搳㙦㤳㙣〰㔱扢㠲㜰㝡敡㜷㐰捣㐷㤵挲㍦㝢㥤㍤㘷㙤〴㈹慣㡤㘶㜷摥㝢㄰〴㌵挵㌹㘴㙡㌷挸搸㠱㥡㠰㘹㐲愴〹㡦摡ㄲ扥㝤㌱搸挲ㄵ㘴摤㠱搹ㅤ㘶㠲挱愷戴ㅦ〰戵㌱昸㘱㍢晤愳㍦〳慦晦㐱昲㌹㠸〷㠳㉦ㅣ㔶㡤挲晦愵昸改㉦㐹扥〲㔱㘵㈰㠲挱搷搸㌰ㅦㄵ㠴㝦㠳㠱摥〳挵搹㍢昹㉦㤴〶扢㤳愹㌰㌴晣〰攰㉣昰〵攰㤷㥦ㅤ㐱搶晤㥥〸㍣〹〰㠵攸ㄴ昵ㄳ搴晣〱攰㝤㜳ㅤ㈰戱㐰㍣〰ㄴ㍢慣慡㠴愳㔲晣戴愶㔲㄰㐴㐵挱ち〰㝤挰㤹㡦晡ち㜵㜴〱㔰㠵攲㙣〰㑡愰ㅦ搴摤挸㔴㌵散晣〰昸㥢扢㥦㔹戳攰㘳㔷㤰㜵㝦㙡㉦㜸ㄲ〰戶㘶㤳㍦捡〹挰㈰㠸昵戶㈴㠳搹扡搴㉣搸摥㘱搵摥㜰㔴㡡㥦摥㠱㑡愵㈰㙡ㅦ戰〲挰㄰㜰收愳㌶㜸〱ㄸ㡤攲㙣〰㠶㐳㍦愸扢㤱愹㌱戰昳〳攰攵㕣〰扣攴ち戲㙥愷㡤㠷㈷〱㘰ㄴ㥢晣㐲㑥〰捡㈰搶㘱㤲㜲戶㉥〵㐰挴㘱㔵㉤ㅣ㤵攲愷㉢愹㔴〵愲昶〵㉢〰㐴挱㤹㡦㝡挲ぢ挰〴ㄴ㘷〳戰ㄷ昴㠳扡ㅢ㤹㥡〸㍢㍦〰ㅥ捥〵挰㐳慥㈰敢收摤ㄴ㜸ㄲ〰㈶戰挹て攴〴㘰㈲挴㝡ㄲ挹㘴戶㉥〵挰㝥づ慢昶㠳愳㔲晣昴㔴㉡㑤〳㔱搳挰ち〰搳挱㤹㡦扡挳ぢ挰㔴ㄴ㘷〳㜰〰昴㠳扡ㅢ㤹㥡づ㍢㍦〰慥换〵挰戵慥㈰敢㕥攳㑣㜸ㄲ〰づ㘷㤳慦捥〹挰㤱㄰敢愳㐸㡥㘶敢㔲〰捣㜱㔸㜵〰ㅣ㤵攲愷㘳㔴慡〷㔱戳挰ち〰つ攰捣㐷㕤敥〵攰㐰ㄴ㘷〳㌰ㄷ晡㐱摤㡤㑣捤㠶㥤ㅦ〰攷攵〲攰㕣㔷㤰㜵㙢昴㄰㜸ㄲ〰收戳挹㘷攷〴愰ㅤ㘲㥤㈴改㘰敢㔲〰㉣㜴㔸㜵㈸ㅣ㤵攲愷ㄷ㔱㘹㌱㠸㍡ㅣ慣〰戰〴㥣昹愸㔳扣〰ㅣ㠶攲㙣〰㡥㠷㝥㔰㜷㈳㔳㐷挰捥て㠰攳㜲〱㜰慣㉢挸扡㤳㝢㌴㍣〹〰愷戰挹㑢㜲〲㜰ㅡ挴晡㜴㤲㌳搸扡ㄴ〰㘷㍡慣慡㠳愳㔲晣昴㔹㔴㕡〱愲㘲㘰〵㠰戳挱㤹㡦㥡敦〵㘰づ㡡戳〱㌸ㅦ晡㐱摤㡤㑣搵挳捥て㠰㐴㉥〰㙣㔷㄰捥扣㙦㙣挳㤳〰㜰㌹㥢摣㤰ㄳ㠰㉢㈰搶慢㐸慥㘴敢㔲〰㕣攵戰㉡〱㐷愵昸改㍦㔰㘹㌵㠸攲㙤㘶〱攰㙡㜰收愳づ昷〲㌰ㄷ挵搹〰㕣て晤愰敥㐶愶㥡㘰攷〷挰捣㕣〰散敦ち戲敥㜳㌷挳㤳〰㜰〷㥢㍣㍤㈷〰㜷㐱慣敦㈶戹㠷慤㑢〱㜰㥦挳慡ㄶ㌸㉡挵㑦摦㑦愵㍦㠲愸㌶戰〲挰〳攰捣㐷㑤昰〲挰㍢攴搹〰慣㠱㝥㔰㜷㈳㔳昳㘱攷〷挰㥥戹〰愸㜱〵㔹㜷搵㤳昰㈴〰㍣挱㈶㐷㜳〲昰ㄴ挴晡㘹㤲㘷搸扡ㄴ〰捦㌹慣攲戵㜶㈹㝥晡㜹㉡晤〹㐴㉤〴㉢〰扣〰捥㝣搴㈸㉦〰ぢ㔰㥣つ挰㉢搰て敡㙥㘴㙡ㄱ散晣〰ㄸ㤶ぢ㠰ㅤ㕤㐱㔶ㄴ㘰㈹㍣〹〰ㅢ搸攴㈱㌹〱㜸ㄷ㘲扤㤱攴㉦㙣㕤ち㠰昷ㅤ㔶ㅤぢ㐷愵昸改て愸昴㈱㠸㍡ㅥ慣〰昰ㄱ㌸昳㔱㕢㝢〱㌸づ挵搹〰㝣〲晤愰敥㐶愶㑥㠰㥤ㅦ〰晤㜳〱搰捦ㄵ㘴㐵㉤㑥㠴㈷〱攰㉢㌶戹㑦㑥〰扥㠱㔸㝦㑢昲ㅤ㠸〷㠰敦ㅤ㔶㥤〴㐷愵昸改ㅦ愸昴㈳㠸晡つ㔸〱攰㈷㜰收愳ち扤〰晣ㅡ挵搹〰愸㐲〲搰㡤㑣㥤っ㍢㍦〰扥晢㈹挷戵挰户慥㈰㉢挸挲㐸㠹〰㄰㐴愵敡㙢愸昹㕦ぢ昴㠵㔸昷㈳改捦搶愵㐶〰搳㘱挰慡搳攱愸ㄴ㍦扤ㄹ㤵㌶〷㔱㡣愸っ㘵搱〰㜰收愳㍥㐵ㅤ㕤搷〲㘷㔰扣ㅥ〴ㄷ㌱扦ㄸㄵ扤ㄵ昴㠳扡ㅢ㤹㍡ㄳ扡㝥〰晣㈵ㄷ〰ㅢ㕤㐱㔶㐸攷㙣㜸ㄲ〰㑡搹攴㜷㜲〲㌰ㄴ㘲扤㈳挹㌰戶㉥〵挰㑥づ慢捥㠱愳㔲晣昴捥㔴摡〵㐴㥤〷㜶㈸㡢㜶〵㘷㍥敡㔵㉦〰攷㔲㥣〵挰敥搰て敡㙥㘴敡㝣搸昹〱昰㑣㉥〰㥥㜶〵㔹㈱愸ぢ攱㐹〰愸㘲㤳㥦捣〹㐰㌵挴扡㠶㘴㑦戶㉥〵挰摥づ慢㉥㠲愳㔲晣昴㘸㉡敤〳愲㉥〱㍢㤴㐵㘳挰㤹㡦敡昴〲㜰㌱挵㔹〰搴㐲㍦愸扢㤱愹㑢㘱攷〷挰㍤戹〰戸摢ㄵ㘴㠵捣㔶挲㤳〰㌰㡤㑤扥㌳㈷〰㌳㈰搶晢㤳捣㘴敢㔲〰ㅣ攸戰敡ち㌸㉡挵㑦捦愲搲㙣㄰㜵㈵搸愱㉣㍡〸㥣昹愸ㅢ扣〰慣愲㌸ぢ㠰挳愰ㅦ搴摤挸搴敦㘱攷〷挰㤵戹〰㔸攵ち戲㈲㝣慢攱㐹〰愸㘷㤳㔷收〴㈰づ戱戶㐹ㄲ㙣㕤ち㠰㐶㠷㔵㔷挳㔱㈹㝥扡㠹㑡挷㠰愸㙢挱づ㘵搱㍣㜰收愳㝥攷〵攰ㅡ㡡戳〰㘸㠳㝥㔰㜷㈳㔳㡣㌲晡〱㜰㐶㉥〰㑥㜷〵㔹〱㐹㐶ㄵ〵㠰挵㙣昲愹㌹〱㔸ち戱㍥㤶攴㌸戶㉥〵挰〹づ慢㙥㠲愳㔲晣昴㌲㉡㉤〷㔱户㠰ㅤ捡愲ㄳ挱㤹㡦㍡挱ぢ挰捤ㄴ㘷〱㜰㌲昴㠳扡ㅢ㤹扡ㄵ㜶㝥〰㜴攴〲㈰改ち戲挲㥦㜷挰㤳〰戰㠲㑤晥㔵㑥〰捥㠱㔸㥦㑢㜲ㅥ㕢㤷〲攰㜷づ慢敥㠴愳㔲晣昴〵㔴扡㄰㐴摤つ㜶㈸㡢㉥〲㘷㍥慡搱ぢ挰㕤ㄴ㘷〱㜰ㄹ昴㠳扡ㅢ㤹扡〷㜶㝥〰ㅣ㥤ぢ㠰愳㕣㐱㔶戴昶㝥㜸ㄲ〰㔶戳挹㐷攴〴攰ㅡ㠸昵戵㈴搷戱㜵㈹〰㙥㜰㔸昵㐷㌸㉡挵㑦摦㐸愵㥢㐰搴㠳㘰㠷戲攸㘶㜰收愳づ昴〲昰〰挵㔹〰摣づ晤愰敥㐶愶ㅥ㠲㥤ㅦ〰㤳㜳〱㌰挹ㄵ㘴挶㠴〳㥤昰戴〹戱扣㍥㙣㜰攲攰㈶㝢ㄱ㠳て晤ㄳ㐸㕥㜴昲晡㜸㍦扣㕦㘲㐲摢㡣戶㡥〹㑤挹昹捤戱㈵〳ㄲ敥挶㈱㡤㜶㉢攲㤸敤〸㘷㘶㤴戵捤㥦㙦挷㜵㘲㔶摢㠲昶〶㝢捡㠴晦㠶㌸㈷昶て㕤㈷㈱捥㐲㠵捦扦ㄷ扡㐳ㄴ㕥㘱㤴攸㍦戲㈷㠳〵㠱戵㜰㥡ㄹ㠵㤱㌴㑡㑦挴㔴㌶㐳㔰㉣㐹愱㍡扢愹愳搹敥㤳㤰㘸愵㙣ㄷ㈷㠰㈴〲挴昱摥㠹搹㡤㠸㑥㑣攸㤷㤸搴摥ㄴ㙦㙥㙡戵搹㈱〳ㅤ搵㘹昶㕣〴㠳㘷戶㈵㥢㤸戱摡㉦㌱扢㍤搶㥡㥣捦戸㔶挳㤲捤搳㌸〹㠰〵ㄲ攳㥢㕡㤳愸㐶㌲㌴戹㕤㤲㤸搵搸戶〸㈹搳ぢ㕡㕡㈷挵收㈷晦㉢㝡㐶戱㙢攴㈳摤愳ち㔵㘱愱㉡㉥㉣晥㜷晢挸㝡〰扤㌳挰搹改㔲㡣搵㡥昶愶晡〵〴㑣敡㈸〷㉤㈲㐱〷戲ぢ搷㘱㉢㌳㠲攵改挲㡣昰㌳摢㥡㤶ㄴ散ㅢ〹敤捡㐳摦ㄶ敡晡㐱㌴愷敦㐳㈰晢㑤㍡㘸㑡㉡㌱攳晦㤴摥ㅤ㜸ㄴ㥥昳㡥㠳㙦〱攵晥捥㄰㘲㙣㥣㈳ち戳ㄳ㈳㠱㕣收戰っ㈶㐴㠷㈳戴㝦㙡㜳㈲㐲愹㝤ㄳ搳㘲昵㜶㌳㈲挰㉤戱㡥晥づ挳㔰㍣㔲㙣㤳慥慣戶慤愵㈵挶㈱挷㈴收㔹つ戱㘶扢㌸㌱㙥㐱㐷摢昴愶㔶㥤〰㤱㜱改ㄶ挵ㄶ愳㈸戶搸㠹搵㈶づ㘴㘶㠸㙣搳㔷摢摣㔸㝢㔳㐷㘳㑢㔳㐳㌱ㄹ㘶㙦晣㔷㡣㔵慣㈱㐵〰搳㝣捣㝡㤲ㄹ晣㜵㐲戰攸敥㔱挸㤷㈰㜴散㝥㡣攸㐲㘵攱㥦晡㌷ㄳ〷戰晡挸㐱㐵慦㠱户〰㝥戲ㅣ㐹㕢㍥㤷㜸ㅣ㌶㍦㕦㠶㈱㉡㈳㕢㍤㐶〵晣㜴㈷㉢挷〶㝦㐵㡦㠳㜴ㅢ㔵敥つ㠵攰戴戶㔸㝣㘲慣〱㝦㤰搰摢晤㜳㠴㘲㜴㉤㤷㥡昶㄰攳晣戵㐸ㅤ㐱㑡捡挲愶戸摤㕥捣㠲㔹昸㈳㡢㈲㘶〸㔸㑥ㅦ㈲攲搹慢㈰㄰攸㔳散㔷搷ㄴ攳㙢㤸ㅢ㍤昵晥ㄱ挷㤴㉣晦㥦ㅥ㔰㍤㠶㍢ㄲっ昶〲搵㡦㘰㍦昴㕡㄰挵っ〲敥㑦㠶挲㍡㉡㍣ちㄲ㜸ㄲ挲捣扥㐹て戹㈳㌰ㅦ㠴㔲ㄱ㡦㜳㐵㑣〶㈸㐶攰㕣戲〸〲戲㈳㝤㍣搱㝦换〹晣ㄷ㥢扦づ戰㘶㘱㤴摢昱愰戳搴㌰换愰敦㤴攴㉣晢㔷ぢ昸㈷〰戱㘶ㅣ㉡ちちぢ㤱敦㡦㌸㝥㘶ㅥ㔵㔶㈳攰扡㘵㤶㉤㐹〲捡て戲慥㈵㐵つ㐶㜳慤昵搸扢慤㌹戱搰㤶扡昴㤴㙥攴摡㘷㥥㜹攰㠸昵㌸っ㤰㜲㐱慡㥥〵㌱戰昵挵㜶㌰挸㍥搷㑦㐲愸㥦〲㔱慦㠲敤挴て㥢㍣摣㜱㥤㔴慦㠳㕢换㈲敢㘹愸っ㜰ㄲ攰㝡㕣㕥搵ㅢ戰攰ㄲ慢㥦愱攳㌷戱挵㤵慢㙢㈴㍦㠷搲㥥㐷昲㕢戴挰㑦㍦㑦㈷㉥愳摥挶㠶搹つ捦昰昸ㄳ㜴昴ぢ㔴摣攰慦昰㈲ㄵ㕥〲〹扣〳㠵ㅥ㠷㠷㠶搲㝦㘸㜸㤸ㄱ㔱戸愹〳〲㑤戰㕥㐶㡢㠳愶换昱挷〹㍥㥤晣㉡㔴ち㠲敡㍤㔰〳っ愳搳挱攰㘶愰晡㌵敥昷敢㈰敡㔳戰㥤昸挹晡攱昶敦㘷㘰搷戲㑣戳㝦攵㤳㜱愸㔴晦㐰愹昴攵㥢㜴昲㌹戸戴扥㝣ぢ愵㍤昷攵ㄷ㌰㤳扥㝣㥢㑥㕣㐶㝤㠹つ搳㘴㑦㕦㙥㠰㡥㝥㠷㡡㕦昹㉢扣㑢㠵㡤㈰㠱慦愱昰㍦搳㤷㝦㐱㡢㐷㥡扥捣敢敦㍥㝣㝡晢㝤㌸㐱㙦晦换㠳っ捦㌷摣搹晣〱㤱昹㄰〴〷㥤戴摥搶ㅦ愱㤰㌳扡〸攵㙢㘱㔰愰㜹挲㈴㥦捣ㅥ㘷戲㠰昴昸挷㜴挴慣㠱戴ㅥ晦〴愵㍤昷㌸戳ぢ昰㉤搰㥦㐲㥤㌵昱愷㤸㘲攰搳攳㝦㠷㔰㝦〶愲㤸㝥攰愳昰て㉡㝣㑥〵㘶㈴㜰㠱户晥〹㙥㉢㠳㘶晡㘲㔸敤㌷㑤扥㠴㍥昲㍢㐸ㄵ搳ㄴ㑣㉤㥥戵昰㙢〸昵㌷㈰㡡㈹〵㥤搰㜴攷㡡晥ㄶ㠵㐴㡦戹〴㙢㔹㙥㝤㠷㤲㝣㑦㌷ㄵ戳て〴搱㝦搱㌹搳㄰搲㄰晤〱愵㍤㈳捡㜴〵㝣㜱㕦ㅡ敡昸㍡㠸敥㠰㈲戳㉢㤴扡㠷换㥦愰愰㝦〶㔱愵晥ち扦㔰㠱戹捤㙡〸ㄴ〴㔱〵㙥㕢㝦㐴挳㔵㝢㤶敦改㠷㉡㡥昷昰㔳㐴慡㤸晢㘰㥡攲㐱㤵㝦㤷愷㉤㄰挵㍣㠵㑥㘸㝡㔷㈰㈶㈷慣㘵㔹敥ㄵ㠸愹ぢ敢愸㔱㑣㈷捣㘱㐸㐳㡦攷〷㍤愳挷㕣〷㝣昱㜷㥣㜴㠲つ昹㌱攱挱㌴㤹〵㉥㝡㝤愱愳晢㔱㤱挹㄰㍥ち晤愹㔰〲ㄲ㘰㝥挴晦捣ちㄴ㐲㡢㌷㘵〵昲㥤㐸㥢挳〹㔶㈰㈶㝡ㄸ㘴㍣㉢搰〰㈲㌳㄰㐴㑤㠰㐲㈷㔴捤ㅣ摡〲㠵㥣㐳捣挶㜰㝡㥣㜳㐸㍥㤹㉢㄰㜳㌵搶㐱愲户愲㈳㈶㙤愴昵昸㌶㈸敤戹挷㤹摣㠱㙦㠱ㅥ〴㜵搶挴㥦㘲㠶㠷㘹㌶愵㙥㡦㙦ぢㅤ㍤㤸戵㌱晢挳㐷㘱㍢㉡㙣㑦〵㈶㠴挸㝣搹〱㕣慥昹ㄲ捤㌱㕦㠶挰愶㐰て㈵㔵捣ㄴ㌱㌵㜹收换㡥㄰敡㘱㈰㡡㔹ㅤ㥤搰㌴〸づ㐷㈱ㄱ㘴㍡㠷㠳㘰捥㌵㥣挹ㅥ敢㘰愹㜷愶㈳㘶㝤愴㈱戸㉢㑡㝢㐶㜰づ捣昰挵㕦㐳㐲扤ぢ挱ㄸ㡡㑣戳㈹㜵ㄱㅣ〱ㅤ㍤㤲戵搵晢㉢散㑥㠵㔱㔴㘰㐶㠹㈰戸〷戸㕣㈷戴㘵㝥换㑤ㄸ〶㐸㘳㈲㔵捣㌳㌱敤昰挰㔷〱愱㡥㠰㈸收㠴㜴㐲搳挰㔷㠹㐲挲挷㘴㄰〷扥㥣〳㤰愹㈲敢㘰愹愳㜴挴㥣㤱㌴昸㙡㔰摡㌳㝣捣㉤挱ㄷ愱ㄶ愸㜷挱挷〴ㄳ搳㙣㑡㕤昸昶㠲㡥摥㥢戵㌱昹挴㐷㘱㌴ㄵ昶愱〲昳㔱〴扥㌱攰㜲挰㠷㍦〴昴㌹㜹ㄸ〷㠳〲㍤㥥㔴㌱㑢挵㔴攳㠱慦ㄶ㐲㍤〱㐴㌱愳愴ㄳ㥡摥搵㥡㘹㈴づ㜴㌹捦ㄷ㤹㘴戲づ㔶㝡㈲㥤㌰摢㈴つ扡挹㈸敤ㄹ㍡㘶愵攰㕢愰愷搰〹摢挰ㅦ㔳㔳㑣㤳㔹攰㐲户ㅦ㜴昴㔴㉡㌲㙤挵㐷㘱ㅡㄵ愶㠳〴㤸挹昲㍦戳㕡捦㐰㡢㌷㘵戵慥昲敢昲㤹㜰㠲搵㥡㈹㌹〶ㄹ捦㙡㝤〰㤱㌹㄰㐴㌱㝤愶ㄳ慡㘶戲捣㐲㈱㈷ぢ昳㘶㥣ㅥ捦戹搶慣㠲捡㍡㔸敡㠳攸攸㑡㜰㘹㍤㝥〸㑡㝢敥㜱愶攱攰㡢㍦㙤㠵㝡搷㘴㘱㉥㡥㘹㌶愵㙥㡦ㅦ〶ㅤ㝤㌸㙢㕢敤慦㜰〴ㄵ㡥愴〲㔳㜷㘴戲ㅣ〵㉥挷昹㘲㜶㉡㌳慥㥤敢愰㕦愰攷㤰㉡收昳㤸㘶㜸收㑡っ㐲㕤て愲㤸㝢搳〹㑤敦㕣㘱挲㑤て㜳㠵改㌸敢㘰愵攳㜴挲扣㥣㌴攴ㄲ㈸敤ㄹ㌹收敦攰㕢愰攷搲〹摢挰ㅦ㤳㜸㑣㤳㔹攰㈲搷〸ㅤ摤㐴㐵㈶昸昸㈸ㅣ㐳㠵㜹㈰〱收晣晣捦捣㤵㘶戴㜸㔳收㡡㙦㤷户挲〹收捡ㅡて㌲㥥戹搲㐶㘴收㠳㈸㈶ㅡ㜵㐲搵捣㤵㕦愱㤰㜳㠵ㄹ㐶㍤捣ㄵ收ㅦ慤㠳愵㑥搲ㄱㄳ㤱搲㝡㝣〱㑡㝢敥㜱㈶㉣攱㕢愰ㄷ㐲扤㙢慥㌰㙢挹愷㐳ㄷ㐱㐷㉦㘶㙤捣㘸昲㔱㔸㐲㠵愵㔴㘰㤲㤳捣㤵㘳挱攵㤸㉢扥㡢捣昱搰挷摦ㄶ㤳㉡㘶㍥㤹㕡㍣㜳㘵ㄹ㠴㝡㌹㠸㘲㤶㔲㈷㌴つ㝡㈷愲㤰攸扤㡢昲ㅥ搰摢〸㤵㜵戰搴扦愶㈳㘶㌱愵愱㜷㌲㑡㝢㐶敦㝤㤸攱㕢愰㑦㠱㝡ㄷ㝡㑣㜹㌲捤愶搴㥤㉦愷㐲㐷㥦挶摡㤸づ攵愳㜰㍡ㄵ捥愰〲㌳愴〴扤摦㠲换㠱㕥挴㙦㠹㍥ぢ晡㐸戹㈴㔵㑣㥢㌲戵㌰ぢ摦扤㡢㜳㌶㠴晡ㅣ㄰挵ㄴ愷㑥〸っ㝡攷愲㤰攸㌱户挹㐱㉦攷㐹つ㌳㥦搶挱㔲㥦㑦㐷㑣㠱㑡㐳敦〲㤴昶㡣ㅥ㔳愵昰㐵㔸ㄸ敡㕤攸㌱㕦捡㌴㥢㔲ㄷ扤㡢愰愳㉦㘶㙤捣愵昲㔱戸㠴ち㤷㔲㠱改㔵㠲摥㘵攰㜲㥤㔵㔷攷㌸慢㕥〹ㅢ晣㠹㌴㈹敥戳愷㙡昲㡣扦㔵㄰敡㉢㐱ㄴ㜳愴㍡愱改㈲㈸昷㌹晢愲㙣㉤换㜲㕦㠵㌲㙤㙡ㅤ㌵慥愲㤳晥攰搲搰㕢㡤搲㥥搱ぢ挱㡣昸攸慢改〴ㅢ昲摢っ愵㍥攰㕣〳ㅤ㝤㉤ㄵ㤹㠸攵愳㜰ㅤㄵ慥〷〹㌰㌷敢㝦㘶慤扥〱㉤摥㤴戵扡搲㙦搲摣〴㈷㔸慢㤹㘴㘶㤰昱慣搵㌷ㄳ㤹㕢㐰㔴㈹ㄴ㍡愱㙡收换慤㈸攴㝣㘱㈶搸㕡㤶攷扥て挶㍣戱㜵搴戸㥤㡥㠶㠱㑢敢昱㍢㔱摡㜳㡦敦〴㌳改昱扢愰㡥㙤昹㈹㘶㤷㤹㘶㔳敡捥㤷扢愱愳敦㘱㙤捣㍣昳㔱戸㤷ち昷㔱㠱挹㘸㌲㕦敥〷㤷㘳戵昱扤㕤晣〰昴ㄱ㥥㈴㔵捣㔰㌳戵㜸收捡㐳㄰敡㠷㐱ㄴ戳挹㍡愱㘹搰㕢㠳㐲愲㔷㡤昲戵㉣捦㡤ㅥ㤳捣搶㔱攳ㄱ㍡㘲戶㔹ㅡ㝡敢㔰摡㌳㝡㝢挳㑣搰㝢ㄴ敡搸㜶搰ㅢ㡤㉤搳㙣て㝡敢愱愳ㅦ㘳㙤㑣㕢昳㔱㜸㥣ち㑦㔰㘱っㄴ〴扤㈷挱攵㐰捦㜷搸㍤つ㝤㠴㌵㐸ㄵ搳摢㑣㉤ㅥ昴㥥㠵㔰㍦〷愲愶㐱愱ㄳ㥡〶扤攷㔱㐸昴㘶愰㝣㉤换㜵捥戵㥡ㄹ㙡敢愸昱〲ㅤ捤〴㤷㠶摥㑢㈸敤ㄹ㍤愶戴〹㝡㉦㐳ㅤ摢づ㝡捣㙢㌳捤昶愰昷ち㜴昴慢慣㡤㌹㙦㍥ち慦㔱攱㜵㉡㌰つ㑥搰㝢〳㕣慥ぢ㔰摦㐳摤㥦㘱㔰愰摦㈲㔵㑣㡥㌳搵㜸攰㝢ㅢ㐲扤〱㐴㌱㤱慤ㄳ㥡〶扥㜷㔰㐸昸攲㈸㕦换昲摣昰搹㔰㔹㐷㡤㡤㜴㤴〰㤷〶摦㝢㈸敤ㄹ㍥㈶挴〹㝣敦㐳ㅤ摢づ㝣捣㡡㌳捤昶挰昷〱㜴昴㠷慣㡤ㄹ㜳㍥ちㅦ㔱攱慦㔴㤸〷〵㠱敦㘳㜰戹攰慢昰㕢昴㍥㠱〱敥愸㤳㉡愶搶㤹㙡㍣昰晤ㅤ㐲晤ㄹ㠸㕡っ㠵㑥㘸扡昰挹㜱㡥戹㙦㙢㔹㤶晢㌸㜷㉣㔴搶㔱攳㜳㍡㌹づ㕣ㅡ㜴㕦愰戴㘷攸㤸㑡㈷搰㝤㐹㈷㙣〳㝦换㔰㙡㥡散㠱敥㉢攸攸慦愹戸摣㕦攱ㅢ㉡㝣ぢㄲ㌸ㄱち晦㌳挷戹敦搰攲㑤㌹捥昹捥㤸敦攱〴挷戹㤳㍤挸㜸㡥㜳㍦㄰㤹ㅦ㐱搴ち㈸㜴㐲搵㑣㤶㥦㔰挸挹㜲づ捡搷戲㍣昷㘴㌹ㄷ㉡敢愸昱ぢㅤ㌱㈷㌰慤挷㤹晢搰㜳㡦㌳㜷㔰㝡ㅣ戱敦搴㘴㘱〲愱㑦㡦昷㠲㡥挶攳㈷ちㄴ㤳ぢ㝤ㄴ〲㔴戰愸挰㝣㐳㤹㉣扤挱攵㌸㉦㉣㉦换㜱㕥攸㍣搷㌱〸换〲㜵㤹愷㈶捦㝣改挳㥡晡戲愶搵㔰攸㠴愶㜷扥㕣㠳戲戵㉣戳晡㐱㈵敦昸㌷㜳ぢ〵搱晥㜴捣㈴挳㐷ㅤ挷㌲愹㜵〸愵㍤㈳捡㘴㐴㐱㜴㌳㍡㘱扢昸扢ㄱ愵㍥㠰㙤づㅤ㍤㠰㡡㌷昹㉢っ愴挲ㄶ㈰〱㈶㌰晥捦捣愱㉤搱攲攱㕤㌱愹㙥ㅦ㥡攳㜳扦㜳㙢㔸㘳昲摣敥㠱挴㌳㜹戶㈱㈴㠳㐰ㄴ㌳晢〴敡㙤㘹攰㝥搴㠳愶㜴㌰㜵㔰捡㕦㘰㡤て㝣㔹㤹㍦㜴ㄳ㑣㌰〷㘸㔶挷㤲㘶攴㕤㜱㤳搹㈶捥ㄶ昳㘶ㅣ㌱㜲㘰摡摡ㄱ㤳㉤捡㝣㉡㐸㤷敤ㅡ戸敡㌳㌰攳㠹㉢㘲㐶〹㔳㡣〲敦晤㤰晤㔴㤱㉥㝢㌶㍡昵昸〵摡昰㘳㙤㡦㈶づ㥣摥搴搰摥㤶㙣㑢㜴㤴捥㐲㑥㘱㈹㥦㘰㤳㈸㈸㈸ㅢㄷ搸〸㡦扥㜵㜲挷㡡㕡戱㈳㠱㠵㝣愲㐳㜰㕥㙢摢愲㔶㘹㑤㈰挹〷昹〸㡡扤㝢戳ㅡ㘶搸挸㘷㐷〰ㄷ敡㐴㐳㘹慣㑢㐱昵㄰㤰㝥㠵㈱㈶昵搰挲ㅡち㝥㜸敤昸摡〳敢散㐴㍣㤲㈸ぢ㌷㐴捡敢㙢㈲昵戶㕤摤㤰㘸㐸㠴㉢愲㤵㌱㍢㙥㈷敡慢㐳㤲〳㐴㐷㍢挲㈶挴慣ㅦ愹㜳ㄸ戹㐷つ㐷㔹㠰搹㉦昹愶攰㐰㥦㠱㡢〶ㄵ㔷㜶㔱敦摥㙡㜸挶搳㘶戲㔲㜷扡ㅥ搷㘱㔹捣捤〹扣〹挴昲㌳㑡敦㄰ㅡ㌳㑦㔴敦㡣㈶攸㕤㐰㠲㡡〹㍢戲㔳扢㜲㌷攸㥤㑡捣搴㘱㌳慤摤㐰㌷慦ㅤ㕦㠷㠷㑢㤸挷㑤㜰㘸㔹㈳㔰摥ㄷ攵㤲挲㠴愷㥡㈶慤㤱㈸搹っ㈵改㑦㈹戵㜶㐷㜱㝦ㄴ㝢搲ㅣ㐳㑣〱㐲戱昳㍣〶㕤捡慤㌲昰昲㠴㑦昵㡣㘹㔰㌹㡡搸㌲ㅣ㈸ち搴㜳㈸攵㙣㔰捦㘲摦㌹〶㔱㠸ㄸㄹ扤㘰っ愹愷㔱挲㜱㤴㍥づ㤸捣㈳昵㔴㠱昶敢ㄵ晡㤳敢摡㡡㠲㜷㠶㐰㘵㘵㑤㐳㜵㑤㌴ㄲ㡤㔷㔷㐵㉡敡挳戱㔸戴挶㡥㠶愳攵攵搱㉡㍢㠶㈱昰㠲㙢愳慢㘱ㄳ㘲㘶㡦愰㔵㐳㡥㈹㍥挲㔱愶㤸ㅢ挳㘱愰搶愳㈱散㈲㌶㕣敦つ㤱ㅥつㄲっ㌱㍤〶ㅢ〵搶㍥愰㝥愰㡥㐱戹て㠴㘳㔱㥣㡥昵㌸㤴㘴㠲晡扡敢㕤ㅥ㜲愱㙢愱㈱㡦ㅡ㤵㠷㡥㉡挹愷㘱㜳㈶愲㥣㑤㤶摦㕢㌰ㄱ㔰敦㐷㙢戳㐱扤ㄷ愵搹愰㌲慢〶㑥昰散㑡㔰㠰捡っㅡ㝡戳愶㠲㜷㐰㙤戰㙢慡愲戱㥡㡡昲㐸㜹㜹㈴ㅥ㡦㘳㜲㔵㔵㈵敡换慡㙡昰㠴戲慡捡㡡搰㍢慥㡤㥥〶㥢搰扢㠶㥢㑥㡥戹㌶〲㉡㘵敡㝤㜰〲敡敤㕥㔰㘷㐲愴て〰〹㠶㍥㠰〲㌶昰捣㑢㔰㍦㔰㘷愱㍣ㅤ扤搹㈸挹㐰捦㍡〸㘵搹搰㠷㍥㜴扤㍢愰㡥攲㙥敦㑥㜲ㄸ搴搵㐷愶愵㘹㉢戹㈴戲㔰攷〸敡㘰㐳㝥㑣㘴ㄱ愸㔷晢㐲㝤㤵㉦搴㥦㥡摡敢攰㑡捦〱挱㍡挶晣ㄵ挱㍢〶摥挱扢㍣ㄶ㉢慦挲㡡ㄵ慢㉥㉢㡦搴㌷挴敡愳搱㥡晡㡡戲㜰㝤㑤㜵戴愶㈱㥥〸㝤㘶㕡㕡て㥢㄰ㄳ㕣〴攱〶㜲㥦ㅢ㡥㌲挵捣ㄵ挱晢㌲ㄷ㙦㔹㉦ㄲ㄰改戹㈰㐱挵愴ㄶ㌱㙥〴摢戵㕥㌰㥢〵㍣愲户搴攴攲愰戹ㅥ㘸捥晥㄰戳㕣昰扦㍢摤㉢戹搵㐶㘱㠴攰㌰摢㐵晣愵㠱㈸戹㉢㔴㙣㠷㈲挵昲晢〱扡〲攲㔹扥㈰晥搶ㄷ挴ㅦ㑤敤ぢ㔹攷㈲㄰㠰挸㤴ㄵ扡戴ㄶ㠳㜷㐰慣㉥㉢慢愹慡㡥㤶㤷挵㘳㌵㤱㘸慣戲愶㍥㕡㔱㕤ㄹ㉢慢㡣挶捡慡慡散㡡㤰㘴戸戰㑤㑢㘰ㄳ晡挵戴㝢㈹㌹㉥㔲戲ㄷ㤴攱㡦〰㕣㄰㝦攳〵昱㜸㠸昴〹㈰㐱㔵㘴搴㤷㠱敤〲㌱㠰㔲昰晥㈰㕡㐶昸ㄲ㌵昶㈶㌹㠵づ昷挲㤶㉡㌶晥㑥㐳㔱ㄷ㕣㐱㤴ち㕣㡢㝣攱㕡攰ぢ㔷ㅦ㔳捦㤹㜰㠵改摤搷㜵㙤㥤〵摥㥤摥ㄱ挰㘴㤷㈵㙡捡㉡ㅡ昰㝣㘳㍣ㄴ㍣㔶㕥ㄳ㉦慦㡦㐷攲㤵ㄸ㡡昵愱㝥愶㌹㉢㘰ㄳ敡㙦㌸㤹摥㈵㠶愳㑣㌱扦㐳㠶㕢㥢㡢ㄴ㜸晣愹㄰㐴晡㝣㤰㘰㘸〰ち戰㠱挰㈱换㌸㤷㌵愷慦收㝣つつ㌴㐲挱愴㤶㙡攳㐹㉥㠳㔰㙤〱愱㜴㐹摡挰摡捡㤴慥愴づ㤴攵户つ㑡〵愹㝡㕦愴收昸㈲㌵〸㐶㜰㠲挷㘱㠲敡慢㐰㌰戰戶㜵晤㕢㝦〰敦挰㔵㕦ㄹ㙥㈸㡦㐶ㄲ搱〶慥㠶㔵㜶㑤㘵㐳戸㍥ㅣ挵昹㠵ㅤて㐷攳㘵愱挱愶㑤慢㘱ㄳ摡捥㜰㔷㤳摢摥㜰㤴愹㈱攰〴慥挳㕣戸㘴㜶㕥〷㤱扥ㅥ㈴愸㤸散㈱㍢㝤〳搸慥㠱戵㈳㑡挱晢て慣㘱㐶㈸㈰敥㐷戵摢改㜰ち挱ㄹ㙥晣愵㠱戸戳㈹扤ぢ㡡㕤㈰敥㡡㔲〱㜱慡㉦㠸㔳㝣㐱摣捤搴㝥ㅦ敢扣ㅦ〴㈰㡥㜰晤㕢㝦〴敦㠰㤸㠸㔶挷慡捡慢敤㠶捡㠶晡㐸戸〲㈰挶慡㘳昱㘸戸愶㉣㔱㘶㘳〴㠶㐶㥡㌶㍤〰㥢搰敥㠶㝢㤰摣㈸挳㔱愶挲攰〴挴昱㕥㄰搷㐰愴㍢㐱㠲㡡㈹ㅦ〲攲㈳㘰扢㐰慣㐰㈹㜸㝦㄰㈳㐶㈸㈰昲〹㈷晡〹㍡㥣㐹㄰㉢㡤扦㌴㄰愳愶昴㘹㈸㜶㠱㔸㠳㔲〱㌱攲ぢ㘲戹㉦㠸㝢㥡摡㥦㘷㥤㝦〲〱㠸㝢戹晥慤ㄷ挰㍢㈰㔶㔴㘲㈱㑢㐴㘲戱㥡㈸㤶戸㜰㌸㔶㔵ㄶ㑢㔴㔶搵㤴挵㜰搸㠸㌶㤴㠵昶㌶㙤㝡ㄱ㌶愱搱㠶㝢㠹摣㍥㠶愳㑣㡤〳㈷㈰㡥昰㠲昸㉡㐴晡㌵㤰愰㘲攲㠷㠰昸㍡搸㉥㄰㙢㔱ち摥ㅦ挴〹㐶㈸㈰昲㈹㈹晡ㅤ㍡攴㠳㔷搴㐴攳㙦㈳㡡扡攰㥡㡣㔲㠱㙢㝢㕦戸〶晢挲㌵挵搴昳〱㕣㘱㠹摢捦㜵㙤㝤〸摥ㅤ㙥〹㕣ㄱ㔴㔴搹つ攱㐸㐳愴㉡㕣㕥ㅤ戶㘳搱〴㥥㕥㕡㠵ㄷ㈰挴慡敢㐳㔳㑤㜳㍥㠲㑤㘸㥡攱㘴㠹㥢㙥㌸捡ㄴ㤳㈲〴愹㉤㕤愴挰ㄷ攸㑦㈰搲㥦㠲〴㐳〷愰〰ㅢ晥㑢ㅣ昳㈵㐴㈸㤸搴㔱㡤㡦㘱搱㕦愱㔰捤㠲㔰㌰㑥ㅢ㔸〷㤹搲㙦愸〳㘵昹ㅤ㠲㔲㐱㑡晢㈲搵摢ㄷ愹㐳㑤敤摦挳㤵晥〱〴〳敢㌰搷扦昵㈳㜸〷慥㘸㌴ㄲ㠹搵㈷慡㉡攲㠹捡㠸㕤㔹㔶㥤㘸㠸挷挳ㄵ㔵〹ㄴ㔷㔴搴㐷㐲㠷㥢㌶晤〴㥢搰ㄱ㠶晢㤹摣㤱㠶愳㑣搵㠱ㄳ戸ち㕣戸㘴㠹攳㐳昰㜵㈱㐸㔰捤㌱敡扤挰㜶つ慣ㄸ㑡㘱敥㍦戰㤸㌶㈱㐲〱ㄱ㔷㥤㜸昴ㄸㅤ摡〴㈷㙥晣昵㐵㔱ㄷ㕣〹㤴ち㕣㕦㝥敦㜷㙡晣㑦㤴㘶㥦ㅡ捦㌵昵㠴攰ち〳慢搱㜵㙤㙤〶摥㐱慡〱㘳愹㉡㔲ㄳ慥慡〹搷㐴ㅡ㜰㠲ㄶ愹㡣挵㈳㔱㍢㕥㔶搶㔰ㄹ㡦搸愱㈶搳㥣捤㘱ㄳ㍡挶㜰㌲戰收ㄹ㡥㌲搵ち㑥㤰晡〴㡤改扡摥搸ㄲ㈲扤ㄵ㐸㌰搴〶〵搹㙤扦㘳㈷㤳ぢ㔲㤸戴㄰㤳㘶㤲ㅤ攸晡㔷愶愲戴㠱㤵㌴愵㐳愸㐳散昸㕢㠰㔲㐱㙡㠳㉦㔲㙦昹㈲戵搰搴㍥㥣捤摤〹〴〳㙢㤱敢摦摡ㄹ扣〳㤷㕤㙤摢搱戲㝡愰㔴ㄹ㡤搸㤱晡㙡㥣㜲㤴㔷㤵㐵捡ㄳ㤱㜰捣慥㡣㠴ㄶ㥢㌶敤〲㥢搰ㄲ挳敤㑡㙥愹攱㈸㔳挷㠳ㄳ戸㕥㜱攱㤲㠱㌵ㄲ㈲扤㍢㐸㔰㥤㘰搴㐷㠱挵㔷㝥愱㘵㈸捤㌹戰㤶ㅢ愱っ慣づ攲㔷㐹㠷㐹〲㜳愲昱ㄷ愵㌳昷愳㝥㙤㑡慢㔱㑡〰挱ㄷ愸㤳㐱〵挴挷㝤㐱㕣敦ぢ攲㈹㌰㤲愶敤捤㍡㐷㠳〰挴㔳㕤晦搶㍥攰ㅤ㄰换换慢㉡㈳㌱㕣搲㤶㔵搴㐴㘲戸捤㔱㔶㔹摤㄰づ㔷㔶㠴㉢ㄳ㘵㔵つ戱搰㘹慥㡤ㅥ〳㥢搰改㠶ㅢ㑢敥っ挳㔱愶捥〲㈷㈰㍥散〵戱ㄶ㈲㍤〱㈴愸㔶ㄸ昵㝤挱攲敢㠰㜸㌶㑡愵愵扣昲搵㘳㐸挶㤲㡣〳〹㌱搵〰晦扢㤷〷㔳改敢㔸戲㝣搴㡣㍡搷昸㑢ㅢ㠹攷㥢搲晤愱摤㌵ㄲ㉦㐰愹㠰㜸㥢㉦㠸户昸㠲㜸愱愹㝤ㄶ㉢㥥つ〲㄰㉦㜲晤㕢〷㠱㜷㐰㡣㔷㤷㐷敢㉢㜰㠵㔰㘵㐷㈳㤵㜶㘵㑤挴慥戱㘳昱〴づ愷㌵㤵㤵㘱㍢㜴戱㘹搳挱戰〹㕤㘲戸㐳挸㕤㙡㌸捡搴㑡㜰〲攲戵㕥㄰て㠷㐸ㅦ〱ㄲ㔴㔷ㄸ昵㈳挱攲敢㠰戸ち愵㠲㤳摦㌵搶㤵㐶㈸㈳昱㈴攲搷㐰㠷㈷ㄲ㐴挹㈲㘰㤱㡤愲㉥戸㔶挳㐴攰扡搴ㄷ慥㡢㝤攱扡摡搴搳〴㔷㔸攲慥〱㑦㡦搶㌱攰ㅤ愴慡㉢愲ㄵ搱㐸㝤㈵㉥愲捡㈳搱㠶㥡敡㑡捣搶捡㜰愲㈱㕡ㄶ㡤搷㐷敤搰戵慥㡤㥥〷㥢搰㜵㠶㤳㈵敥㝡挳㔱愶㙥〲㈷㐸㥤攷㈲〵ㅥㄷ㡦㄰改昹㈰挱搰捤㈸㄰㑣晣㤶戸㕢㡣㔰㌰㌹㥤愶㝣㜸㡤㕥㑣搷户㐲挸㠶敢戴㠱㜵扢㈹㕤㑡ㅤ㠸攵㜷㈷㑡〵愹㤳㝤㤱晡戵㉦㔲㜷㤹摡㑦㘰㜳㤷㠱㘰㘰摤敤晡户㤶㠳㜷攰㑡㤴摢昵㌵㘵搱㘸㍤㍥㤱戲㜸愲愶㍡ㅥ慤挷ㄱ愱愲慣㍥㤱愸愸愸〹摤㘳摡㜴㈲㙣㐲昷ㅡ敥㈴㜲昷ㄹ㡥㌲昵〰㌸㠱敢㌸ㄷ㉥㔹攲㑥㠶㐸㥦〲ㄲ㔴てㅡ昵㔳挱攲敢っ慣㠷㔰㥡㜳㘰㍤㙣㠴〲攲㌹㐴㙣〵ㅤ昲㈹㌸㙡㡤昱㤷〶攲㈳愶昴㕣㈸㜶㠱戸づ愵〲㘲慢㉦㠸捤扥㈰㍥㙡㙡扦㠰㜵㕥〸〲㄰搷扢晥慤㡢挰扢㈰㠶挳㘵㌵攱㐴㌴㠲愳㘸〴㤷昰搵つ搵㤱戲ち㕣㤰攲扡㉢㕥ㄱ慦て㍤㘶摡㜴㌱㙣㐲㡦ㅢ敥ㄲ㜲㑦ㄸ㡥㌲昵㌴㌸〱搱昶㠲㜸㌹㐴㝡㈵㐸㔰㍤㘳搴慦〰㡢慦〳攲戳㈸捤〹攲㜳㐶㈸㈰昲戱㌷晡㙡㍡攴㤳㜴搴昳挶㕦ㅡ㠸㉦㤸搲敢愰搸〵攲㑢㈸ㄵ㄰て昱〵昱㈰㕦㄰㕦㌶戵摦挴㍡㙦〶〱㠸慦戸晥慤㕢挰扢㑢㕣㐳捣慥愸愹〹㤷㤷㔷㔶㐵攲㔸敥捡慡敢ㄳ搱㡡㜰㌵㕥㍤㠰搳戸戲搰慢愶㑤户挲㈶昴㥡攱㙥㈳昷扡攱㈸㔳㝦〶㈷㈰捥昰㠲㜸㈷㐴晡㉥㤰愰㝡换愸摦つㄶ㕦〷挴户㔱㥡ㄳ挴つ㐶㈸㈰昲搱㌹晡㐱㍡攴搳㜸搴㍢挶㕦ㅡ㠸ㅢ㑤改ㅡ㈸㜶㠱昸ㅥ㑡〵挴戱扥㈰敥攳ぢ攲晢愶昶㜵慣昳㔱㄰㠰昸㠱敢摦㕡て摥〱ㄱ㔷愸㌸扥㔶㌵㈴㉡捡㉡㈲攵昱㜸㉣ㅡ挵敡㔷㠵㔳㤷昲㐴㜵㑤捣づ㝤㘸摡昴ㄸ㙣㐲ㅦㄹ敥㜱㜲㝦㌵ㅣ㘵敡ㄳ㜰〲㘲搴ぢ攲㔳㄰改愷㐱㠲敡㔳愳晥っ㔸㝣ㅤ㄰晦㡥搲㥣㈰㝥㘶㠴〲攲搵〴昱㈵㔸敡搵〴㔱愲昰㉣㝡〵㐵㕤㜰㌱ち㉦㜰敤收ぢ搷㉥扥㜰㝤㘹敡㜹〳慥㜰㥣昸ち㍣㍤㕡㙦㠲㜷㤰慡㠹攲㝡㉡㡣㐳㘹㠵㡤换捦㥡戲㥡晡㉡㥣摥攱㑥㔲愴㉣㔶㠵ㅢ㑢愱慦㕤ㅢ晤㘷搸㠴扥㌱㥣ㅣ㈷扥㌵ㅣ㘵敡㝢㜰㠲搴㔰ㄷ㈹昰戸㜸㠴㐸扦ぢㄲっ晤㠰〲挱挴敦㌸昱愳ㄱち㈶㌷搱㤴捦昷搱㝦愵敢㥦㈰㘴挳搳㡦ㄳ扦㤸搲扦㔱〷㘲昹㈹㔴㈱㐸㙤攱㡢搴〰㕦愴ち㘱㈴㑤晢㡣捤晤〷〸〶㔶㉦㤴〸㕣㥦㠳㜷攰挲晤昴㘸つ㉥戱敡㉢戱挴搹搵ㄵ昵㜱㕥㑢昰摡扤慡㈲ㄲ挱愹戰挴戸搹搲㝦挲㈶挴愸戶戴晢ぢ㜲㤶攱㈸㔳っ㔵ぢ㕣㝤㕤戸攴㌸昱㌵㐴晡ㅢ㤰愰ちㅡ昵㙦挱攲敢っ慣㍥㈸挵搷晦ㅡ慢慦ㄱち㠸㜷㔲敤㘷㍡扣〳㕢㑡㐲搳㉣㉡戰㥣㔶〹㕣っ㑤ぢ㕣扦晣㉢㜵㡤㘵ㄵ㐲㈵㘷戰㔰晤〴搵散ぢ㉦㐶慤愵㘵㐵㌰挶㘸摢ㅣ㡣挰ㄷ〰敦㡥戶ㄸ慥㐹㜱ㄹ摦㄰つ挷㈳ㄵ㤱㙡挰㠸扢㜱搱戲㡡㌰㉥㔵敢㘳㤵愱〱慥㡤戶㘰ㄳㅡ㘸戸摥攴ㄸ换ㄶ㌰㈹㔳㕢㠳ㄳ昸扥㐵㘳扡㉥扣㠲㄰改㍥㈰挱搰㌶㔰挰户挰敡ぢ搶㉦㈶搱て攵改㌱㠹晥㈸挹㡣㐹㤴愰捣㈷㈶挱㈸㌲扤㍢㌱〹㍥㍥挸㜹攱换〰愸㠷捣昲ㄷ㘲ㅣ㔹戴〶愲戸㕦慦㐰㈹㤸扤㌲〲㡤晥㑦㈱ㄹ㤱昹㐶㤰㝤昱㠶㡦㈵戸摤㕤搰ぢ㡦㕦㜰ㅥ㕡㔰㔴戸攷扦攷㡢愱㑣㠶挵昹ぢ㝣〲晣晥て㝥搸㈳愹㘸㌳㍤敥㠰㥦摥ㄲ㍢慣㠶㘰㜷戹换敡㘳搴挱㝡㌰㘱昱㕡㑣㠸〲㍢愲戸捣慦昵摤扤昴㄰㠶〵㕢戴㑣㐹㈲搴㠹㤷㘷捥㙥ㅢ搷昵收挵捤㑣〸㜴㠴㜹㠷挵昰㔴挹戸晡㈴ㅥ㠵搳㘱ㅢ戳晤摢扢散昰㑥〸〴戵㈱ㄸ挱㌷㕥㙣㤱攲㍣捦㠳搸㌶㔵㍡愵㌵㠹户戳搸㜱攳㌱㠹搴㤱愲挲㕥㔹挱㘳改㔳昳㡥㐵㜹㉣てㅦㅢ戱ㅤ㥡扦慤捦愳㌰挶㌷㜵挸㜳ㅦ〶㐱慥昴㔰㈰㘳つ挲慥敥㍣㝡攷搴㝢㉢㤳愵㠹戶㜶晥散㠶㔸戲㘳攷㈱挳㈶っ㉢慦搸㜳搸扥挳捡愳㠱て㠰㙣㘶㈴摡扦〵改㥤挵昶挸㠴ㅡ㡣摡昴㜶㈰㡡㐱㜵扡㘳㜱〹〳搴散㌱挲敥昹㝣㍥挶㘵挶㤶散㘲㌴㡥㔲㐳捥ㅢㄷ㜸㜷搹慡㝦摥戰搷昰㤵户晥攲晥扦㉣㘴〲摡㝡㝢搶戱〳㐹㈹挹㄰㤲愱㈰㡡㐱攷ㅤ攱㌱昳つ〱㙦愲ㄹ扥て挸㝦挳ㄵ㘴扥㈵㈱㔴づ㑦昸㈲愸づ扦晤㝡㈹〶㥣㘵昸扤〶ぢづ㍦ㄹ㤹扢戱搲㙡㔶㡡㥦搲㡣㐲㕢㈳㔱㌶愴㕢戸㙢㠷㔵㤶〵㕥㠲て摦愷昱戸㕤捤愷㝢㜰攰攰㔵㍣㔳攲搹㔸ㄳ换愰ㅥ挵晡㙢㔰㉢扤戱愸㠴搱㘹慥敦㄰㜸㍦㈹㥣㥤搲攲戱捥晦愱戱㈵愳㡤㐵㉥摣㙦昸攷㡢搳敢㐳ㅦ㡥㜹昸㡡㥤晡㠴〶㍤㌳㐶搵挲挲て攵攷搰〸㕦㤴㥦㜵〵㤹敦㘱〸㑤㠴㈷㝣ㄱ㌹㐴㝢㠱昲㝥㘰〴攵愷㘱搱㠵㜲ㄵ昷㜲ㅡ㉢挵㑦改愹愰㔶㌵捡㝡㐶㔹㍤づ㍦〶㥢愰摥㤳㡥㜸戶㘱㡡㑡ㄸ㜷摥㌴戸ㄸ愴ㄶ㡢扣攱㍡っㄶ㝥㜰慤捤〵搷㈳慥㈰昳慤つ愱㈳攰〹㕦摣㙢㜱攰慡〳㈳㜰慤昱挲㌵㥥㝢㌹挷㠸ㅥ㜲㐵ㅣㅤ戲㕣㉡㠶㠵ㅤ㈴㘳搸戲㈶㐲㍤摦攵㐱摤て㙦㘶㑥敢挹戰搴㔳㔸㕢〳ㅣ㤹攲㤲〴ㄸ搶〶㠱昷㤳ㅡ㠲㈵っ㍣㡢㐶㉥っ㐳㡤搰㈰捡㝡㍦搶㌱㤵㘴ㅡ挹㜴㤲ㄹ㈰㡡〱㘷㍦㔴㙦㜱挱换㝡ㄵ挴捤慥㈰昳㔵㄰愱㜶㜸挲ㄷ昷㡡攰ㄷ㠳㤰㘱㘵㐱昵㐶ㄷ㍡㤹敡〷戳㔲〶㥢㐵㜴扤㉢ㄲ㔴て愵㘸〹㐴づ慡㡢戱㘵ㅤ㡥戲敥㔱㥤㈸㡢敥㈴㉣扡敡㙡㜸㌳昰改㈳㘱愹㡦愲㑢〶愲㑤㜱挹昱㘰扡㐷㤵㤱攸敥㔱㕤〶つ㐱昵㘸搶㔱㐷㌲㠷㈴㐶㔲て愲㑥㠱㠶ㅦ慡㤷扡攰㘵愱㝡㠹㉢挸㝣扦㐴攸㌴㜸挲户㐰㌷挲㉦㔰㍤ㄳ㡣㐰㜷㤱ぢ㥤愰㝡っ㉢㘵攰搸㠱敥㉣㙣㔹捤㈸换㘳㙡㥦て㍦㘶ㅥ攳㘹攱㌰㉡㌹て收㥢㌶㥢ㄹ㤳摥戴搹㝣ㄹㅢ换晤㝡㠱攴㐵ㄲ㥥㈰慢ㄵ戹㄰㍡换ㄵ㘴扥㠰㈲戴ㄲ㥥昰挵㕢〵ㅣ㠴㝥て㐶㄰晡慤ㄷ愱㠵㐴㠸戱㘸ㄱ㥤敥㡡搸捦㕡挶ㅤ挳挸づ㜸㝦挰㤶戵ㄴ敡㜹㡦扢㤳攱捤っ㌰㝤ㅣ㉣昵昱慣㡤㜱㙡㔳㕣㜲ㅤㄸㄹ㔵愸搱昳昱捣㘶〶慡㐵㈳攷㙣㌶戱㙢㝤〲敢㔸㐶戲㥣攴㐴㤲㤳㐰ㄴ〳搴㝥愸㉥㜵挱换ㅡ㜷㑢㕣㐱收㕢㉤㐲㡣㘰攳㡢㍢㠳昰㡢㜱㜷ㅦㄸ㠱㙥㤱ぢ㥤㡣扢㌳㔸改晤㐶戴挰ㄵ〹慡㍣愵㔴て㐰攴愰捡㠸戵戵〲㘵摤愳㥡㍡㠵㔲扦㠲㌷〳㥦㍥〷㤶晡㕣扡㘴攰摡ㄴ㤷慣〱搳㍤慡㥤㐶㈳㈷慡㡦㐰㐳㘶昳㜹慣攳㝣㤲摦㤱㕣㐰㜲㈱㠸㝡〲ㅡ㝥愸㈶㕣昰戲㔰戵㕤㐱收慢㌲㐲っ㘹攳㕢愰㉦㠷㕦愰捡戸戴愰摡攰㐲㈷愸㕥挱㑡ㄹ慤ㄶ㔱捣ㄵ〹慡㌲㔶㕦㠴挸㐱㤵㈱㙣敢㉡愸㜷㡦慡㘷㡤㍣ち摥っ㝣㝡㌵㉣昵搵慣㡤㤱㙣㔳㕣挲㘸㜵昷愸㌲㤴㉤ㅡ㌹㔱㝤ㅤㅡ㠲敡㌵慣攳㕡㤲敢㐸慥㈷戹〱㐴扤〳つ㍦㔴て㜴挱换㐲昵〰㔷㤰昹晥㡤搰㐶㜸挲户㐰摦〶扦㐰㤵攱㙢㠱㙥㝦ㄷ㍡㐱昵づ㔶捡挸戳〳摤㠷搸戲敥㐲㔹ㅥ㙢攴㔴昸㐹慤㤱昷挰愸㠴㜱敡㑤㕢㈳㍦㌵ㄶ戹㌰换㍡㐱㘴㉣摢て愱㠹戹㄰摡搷ㄵ㘴扥愰㈳挴㠸㌷扥戸㌱攸㈰挴戰戵㈰㔴敢㐵攸㘱㈲昴㠳ㄱ㡤㜳㐵散㘷攷㡣㠷㜱㘸〷㍣㐶戸慤戵㔰敦㝥摣㜹㘶昳㘸㜸㌳〳㑣㍦ち㑢扤㥥戵㌱搰㙤㡡㑢ㄸ捣㤶㔱㠵ㅡ㍤ㅦ捦ㅡ挹㐸户㘸攴挲㌰㘴㠲摦晡㌱搶昱㌸挹ㄳ㈴㑦㤲㍣〵愲㠲昰攱㠷㙡戹ぢ㕥搶戸ぢ扢㠲捣户㝥㠴ㄸㄸ㐷晢㤱㔹〲扦ㄸ㜷㡣㙥ぢ慡㝢戸搰挹戸㝢㤱㤵㌲㌰敤㐰挷㤰户昵㌲捡昲ㄸ㜷㈳攰㈷㌵敥㕥㠵㔱挹㤶㌰挷㌷昷㔹愱〳㥣攷挲㘴㉢㘳㤱ぢ戳慣㜱户〳㉣晣㄰摡㈹ㄷ㐲挳㕤㐱收㙢㐱㐲っ㠸ぢ㐲㙦㌹〸つ〷㉦〸敤攸㐵㘸〳ㄱ㘲慣㕢㐴㐳㕣ㄱ晢搹ㄹ㜷っ㔳㍢攰㌱〰㙥晤〵敡㜹㡦扢敤攰捤っ㌰晤㍥㉣昵〷慣㡤㜱㜰㔳㕣挲㔸户㡣㉡〷㍢㐳㍤攳㡥㠱㜰搱挸㠵㘱挸挴挶昵㠷慣攳㈳㤲扦㤲㝣㑣昲㌷㄰㔵〹ㅦ㝥愸㙥敥㠲㤷㌵敥㌶㜳〵㤹敦ㅡ〹㐵攱㠹㥦㄰㐳攵〲敦攷愸〰〳㤰昱㙥挱戰挴挵㔰〶攰ㄷ慣㥤㔱㜰ㄱ昵㜳㐵㈹㜸挷㐰攴挰换搰戸昵つ搴昳㠶㔷挳㥢挱㔱㝦〷㑢晤㉦搶㌶ㄶ㡥㑣㜱〹愳攰摤挳换㄰㜹昷昰敥ぢつ㝣ぢ昴昷慣攳〷㤲ㅦ㐹㝥㈲昹ㄹ㐴㌱㍥敥〷敦捦摦攵戸㥡晥挹ㄵ㘴扥挹㈴戴㍦㍣〹慡㐵扤〵㔵〶挰〵扡ㅦ㘰昱〹㜶㔸㔰戵㈰㔴っ㡢㡢攸㕦慥㐸㔰㤵㠳㌴㈳摡づ慡〷㘱换攲㠳㍥扢㐷搵㜳㤰晥ㅡ摥っ㝣扡㉦㉣㜵㍦搶㜶〸ㅣ㤹攲ㄲ㠶挵扢㐷㤵㌱昳敥㔱㌵㘱㜴摤㥦㜵㤴㤰㠴㐸㌶㈳搹ㅣ㐴㌱㔶敥㠷敡摦㕣昰戲〶敤挷慥㈰昳昵㈸㈱ㅢ㥥〴搵慤攱ㄷ㘳㤵㜱㜲㠱敥㈳ㄷ㍡㐱㜵㄰㉢㘵㠸摢㠱㡥挱㜳㙢㌰捡昲㔸㉣摦㠳㥦搴㘲戹㍤㡣㑡摡㘰㡥敦㈶㉣㤶㡣㥥㡢㐵慥㠹㥥戵㔸㌲㘸敥㠷搰㠶㕣〸扤敤ち㌲摦㥦ㄲ㘲㘸㕤㄰ㅡ收㈰挴昸戸㈰昴㘷㉦㐲㍢ㄱ愱㘵㐶昴㠶㉢㘲㍦㍢㡢㈵〳摥づ㜸换戱㘵敤〶昵敥挷㥤攷㈰晤ち扣㤹〱愶㐷挲㔲敦捥摡ㄸ㔱㌷挵㈵㈷㠳㤱㔱㠵ㅡ㍤ㅦ捦㘲挹㤰扡㘸攴挲㌰㘴愲散㝡ㄴ敢搸㠳愴㡣㈴㑣㔲づ愲ㄸ㑡昷㐳昵㈹ㄷ扣慣㜱昷愴㉢挸㝣㈹㑢㠸戱㜶㐱戵ㅡ㝥㌱敥㉥〰㉦愸㍥敥㐲㈷攳㙥㑦㔶捡㌰扡㠸搶扢愲ㄴ慡㡣㠰㍢愸㕥㠴㉤㙢ㅦ愸攷㡤敡㈳昰㘶攰搳㘳㘱愹挷戱㌶㠶搸㑤㜱〹挳攸摤愳捡ㄸ㝢昷愸㥡戰扢ㅥ捦㍡㙡㐹㈶㤰散㑢㌲ㄱ㐴㕤つㅦ㝥愸摥攳㠲㤷㠵敡摤慥㈰昳㑤㉦㈱〶摦〵搵㘹昰ぢ㔴ㄹ㐱ㄷ攸敥㜴愱ㄳ㔴㘷戰㔲挶搵㐵㜴扢㉢ㄲ㔴㘵㡤㘴㐸摣㐱㤵挱㜶敢㐰愸㜷㡦慡㘷㡤扣ㄹ摥っ㝣㝡㌶㉣昵㐱慣㡤㌱㜷㔳㕣挲戸㝡昷愸㌲攸摥㍤慡㜷㐳〳摦〲㝤㌰敢㌸㠴攴㔰㤲挳㐸づ〷㔱っ戶晢愱㝡㤵ぢ㕥ㄶ慡扦㜷〵㤹慦㡦〹慤㠱㈷㐱㜵づ晣〲㔵㠶搴〵扡㔵㉥㜴㠲㙡㍤㉢㘵愰㕤㐴㉢㕤㔱ち㔵挶挸ㅤ㔴搷㘳换㑡㐰㍤㙦㔴㉦㠱㌷〳㥦㙥㠴愵㙥㘲㙤っ挲㥢攲ㄲ〶摡扢㐷㤵㔱昸敥㔱㌵㠱㜹㝤っ敢㤸㐷搲㑣搲㐲搲ち愲ㄸ㝤昷㐳㜵㠵ぢ㕥ㄶ慡㘷戹㠲捣㜷搲㠴㕥㠱㈷㐱戵〳㝥㠱㉡㈳敦〲摤㙦㕤攸〴搵㠵慣㤴㐱㜳〷㍡㠶攳慤挵㈸换攳挸㜳㉡晣愴㡥㍣㑢㘱㔴昲づ捣昱摤㠴㈳捦扢挶㈲搷慡㤹㜵攴㘱ㄸ摥て愱㤳㜲㈱㜴愲㉢挸㝣㘹㑤㠸挱㝡㐱㘸戹㠳㄰㈳敥㠲搰㌲㉦㐲㈷ㄱ㈱挶攱㐵㜴扣㉢㘲㍦㍢户搰ㄸ㐲㜷挰㘳㜰摥㍡〵敡㜹㡦扢㈵昰㘶〶㤸㍥つ㤶晡㜴搶挶ㄸ扤㈹㉥昹ㅡ㡣㡣㉡捦㘱〷㥢㥥㈳て㠳昴愲㤱ぢ挳搰户搰挰ㄷ㑦㡢㘲ㅤ扦㈵㌹㤳攴㉣㤲ㄵ㈰㡡挱㜹㍦㔴㕢㕤昰戲挶㕤㡢㉢挸㝣ㄳ㑥㠸㥤㉦愸晥づ㝥㌱敥ㄸ㠳ㄷ攸收戹搰挹戸扢㤰㤵㕡㄰㌹搰㌱㌰㙦㕤㡣戲㠱愳㜷㥥㌲慢㜴㕣㙢慣㜹㐹戲㈹㠹攸攲昸㘱ㄵㄱ㌵ㄷ愶愹愱㜶㈹㙤ㄹ㠸㌷㐵㈵㐱㌰摣㍦晣攷晤愴㌰㜲㑡㍤㤷㠷㡣捣㡢㐵㉥捣㍡慥ㄹ㔰㜷攸㉥ㅦ㡦ㄹ㜹摣㥣㍥㠷慥扡㘲㡣㘲㍣摤て愱晡㕣〸挵㕣㐱搶慢㜲〶挲㔳㑦慦捡攱摦㐳摢㐹㜹㤵㑢〹ㅡㅦ㐸昰捦㙣晢㈴㥣㘲㐶捤昱㌷摣㑤捤捤昲攷捦㝤昱㔶㡢昶㜹㜶晢㌴扣扣〵敦戲㤸搵攴扥㍦㝥ち㕥敡挲㘸慦㜹㙦㠲ㄶ㡥挶㔶㘲晦㜶扣㐸愱㜷㘲㑡ㄲ㉦摥㠹ㄷ户捣㡣㜵㜴搸敤慤晦つ慦扣㔰〵㐵㐵捣㉥挰㤸敥㠵攷搷ㄷ晡晥㉤昸ㅡ㠸㝤攳㥦㠲搸愸ㄴㅥ搳昰㍡ㄶ愶〲ㄴ昲㘵ㄸ晦摥㍢㜸慣㉢㌱摥捣昳戶攳㥥搷扢ㄴ愹㍡㜴戱㤳㝥戲扣攰ㄷ㌶㤹捦㥦搰㔷㐱摦晡〳㐸㉦晣㤹㜴〱愳慦㈰㐱扤ㅡ㈵㝡㍤ㄸ㈱〵㠱㉤㌱っ㌲㜷㡥㝦㥤㍦㤱㝢ㅦ㔸搴ㄴ敦㘸戴ㅡ敤愶戹㡤㐸㈴敦搳㠷㝢㙣㍥㠱慤㘱ㅡ捤挸㔹㐸晦㌳㜱攷ㄵㄱ㤲㉦㌰挲搹㜶㕦昸挰挷换㝡搲㈴昸㌷攰㉣〹っ㠶换愱ㄹ㉥扤愱㝢っ慥㜹戱戹㌶摢愶愷㈴㈷㉣挱ㅦ攲㌷㌵攰昵ㄳ戵ぢ㕡ㄶ㌴挷㍡㥡ㄶ摡㜰愴㥣㐰㝥ㄱ㈳昸摤攵ㄷ㜰戵敡摤㔲ㄷ㙢㙦㡦㉤㈹㙥愹㙢戶㕢攷㜶㌴ㄶ搷㉤㐴㉥〵㕥㥢〳㥣㡡㡢㡢昵㌵昸㥦ぢ〹㍦㠱敤攱㌱戳挳㜳敥㌱㜴ぢ慣ㄶ搹㜹摤戲慦晢㤶㤷㐰ぢ收㐱㝤㌱㜹㙥〴㕡㘶㜵搸昳晢戴㌸攰㜰㔲㐸㐵㐵ㄶ㍦㤱っ㈰㜲搶攴㘲㑢昳㈴愱攴㡦㙦愲㕣㌶攰搳戱攲慦攰扢㕦㉥扤㠴㥦㈷挷ㄸ摥晣ㅦ㌸っ愳攷摦慡挹扦ぢㄵ㜳ㅡ㠸ㄳ㍦㔷昶晦㝡慣㙣愰〱捥晦敦㘶㌵㐰ㅤ㡡〶戰ㄱ昴愷㑡㕤㙢愷昹㍦㡥㜵慣㑣昳敦捦戶㍥挴㙢捤㉣ち㔳㜷搹㤹㙡㕣㡦搶〷㝢慤㠷㝡慣慦散ㅦ攸搹晡㈰慦昵㉥戰收㥡㙡摤㠴ㄱ㘳ㅥ㤴㤲㍥㔱㘷㐱㍦㝢愲摥〲㝤敢㔶㤰昴㠹㝡ㅢ㑡㍣ㄳ㔵敤〶摦㥣慣收愳㤸㌸挱㈱慥敦㠰愶戳㔶〱挰〸㑡搸っ捤㘶ㄴ愹㘹扥㔵摥㑤摦慣㌲戵㉥摣换愲搴扡愰慡攰㈳慤㍡㈶ㅥ㐸㜵昷㐳戳慢扡戱愶㍡㉥㑦㐵㙡㕦摦敡ㅥ愴㙦㉥㐵愹敡ㅥ㘶㤱愷扡昱㤹搵㑤㐶〱㔷〳㔵愰ㄸ㥥㤷㥡㍢㔹㠷扢晦㙡㍦㤴戲慦昳ㅤ攸㙡㡣户户ㄸ㡥㌷㈳㈵慦㔱扡㡦搷㥡㜱晣㔴摤㜹㡣搲搱㕥㙢㈶〰㤸扡昳ㅡ愵㝢㝢慤㤹㌹㘰慣昳ㅡ愵㝢㜹慤㘷挳㕡㐶改㘳挰搲晦㜰㔲〳晤散㔱晡〴昴慤㈷㐱搲㐷改㔳㈸昱昶攳挱昰㥦㌶㙣㜸慤挹〳㠵捣敥㈳戱攱㜶敡㔱搸㤴㑥㝤〶ㅥ扡㍡昵㘸㤴ㅡ㘰㥦ㅦ昶昹㔸愷戳捤昴捦㕥扤㔴㠵㜷攷㤸つ㘰慣愳搱敦扡慣ㅤ㉦㍥㑢㑦戹搷㝡㡥挷晡昹㘱〵㍤㑦晦戰搷㥡昹〷愶㕢㡡㐶ㄵ昵㙣㕤收戵慥昷搴ㅤ㡤ㄶ昷㙣扤㠷搷扡ㄱ搶㥥㌹扦㍢㘴搹ㅤ昸㌲㝢㉡㝤捥扦㥡搱㜹挷挰㑦㕡攷㌱㈳㐱㍡改㜵㘸㜶捤昹づ㔳ㅤ挷㔰㤱摡挹户扡㍦搳㌷挷㑢㙡捥扦捤㈲捦㥣㕦㤸㔹摤㜱㈸㜰㠷挷昱愶收㜷㔸㠷搳㠱〵敡〴㤴㥡づ捥㙢㜸㤴㝡㘱㘲搰摥㔸攷㌵㍣㜶昰㕡㉦昷㔸攷㌵㍣戶昷㕡㌳㑤㘰㤳㠶挷㜶㕥敢㤳㍣㜵攷㌵㍣〶㝢慤㑦㠳戵って㘷㡤ㅥ〴㔹昶昰昸㠸㥤㤳扥㐶㝦㥣搱㕦㘷挰㑦摡昰㘰㘲㠰摢㕦㑣て㤰㤱昲㠹户扦ㄸ搵㌷㠸攷㜳㌲愲〶㝡摢捤㜴〰㠳㔹㕥㙢昴〰慦昵敦搲敡捥㘳㡤摥摣㙢捤〴〴㔳㜷㕥㙢昴㘶㕥敢ぢ㍤搶㜹慤搱㈱慦昵攵戰㤶晥㜲收㔷㝦挸戲晢敢㑢㜶㑥晡晣晡㍡愳扦慥㠰㥦戴晥㘲捡㠱摢㕦㑣㍣㤰晥晡搶摢㕦捣ㄷ㌰晤㤵搷晣㉡昶戶㥢㠹〶挶㍡慦昹搵摢㙢㝤㥤挷㍡慦昹㘵㜹慤㤹摡㘰晡㉢慦攵㌷攰戵扥挱㔳㜷㕥昳慢挸㙢捤捣〷改㉦攷㤴慢㄰戲散晥晡㠵㥤㤳扥晣慡攲昴昵㤰㐹ㄲ㘹晤㜵てち愴㤳㝡㐱戳㙢昹㝤搰㔴攷㑣攷ㅦ扥昵慢捥愲敦昴改㕣㥣㔱摤挳㤹搵㌱㌳挰ㅤㅥ捣て㤰㥡㠳㌰敡㕡㝥ㄹ搶㌷ㅤ㥣搷㜴晥ㅡ㙤敢㍡戵㘷㍥㠰改愲扣愶昳㔷㕥敢㈷搲敡捥㘳㍡㝦改戵㘶〶㠲愹㍢慦改晣㠵搷晡㈹㡦㜵㕥搳昹㥦㕥㙢㈶㈸㜸㠶挷㍦㈰换ㅥㅥ㥢戳㜳搲㠷挷挰㡣晥㘲㉥㐳摡昰㜸ㄵ〵搲㐹㕢㐲戳㙢㜸扣㘵慡㜳㠶挷㕦㝤慢摢㠶扥搳㠷挷戶ㄹ搵㙤挸慣㡥〱㝣㜷㜸㌰㡣㉦㌵㙦〷愳慥攱挱攸晢㈶つ㡦扦㜸㘱㘲搸摥㜴㔱㕥挳㘳愳搷晡慦㘹㜵攷㌱㍣摥昵㕡㌳㔱挰搴㥤搷昰㜸挷㙢晤㌷㡦㜵㕥挳㘳㠳搷㥡改〳㌲㍣㥣晥㝡ぢ戲散攱㌱㍣扢扦㜶捥攸㉦㘶ㅡ愴つ㡦敦㔰攰昶ㄷ昳〲愴扦㜶昵昶ㄷ挳昹㥢搴㕦慦㝡摢捤㍣〰㠳㔹㕥晤昵㡡搷晡挷戴扡昳攸慦㤷扤搶㍦㜹敡捥慢扦㕥昲㕡晦散戱捥慢扦㕥昴㕡㌳㌱挱㜳㜴晥ㄳ㘴搹晤ㄵ㘶攷愴ㅦ㥤㉢㌲晡换㠲㥦戴晥敡㡢〲户扦㤸㜱㈰晤㔵改敤慦晥㈸㌵晤㤵搷搱昹㈹㙦扢㑢㍣搶㜹ㅤ㥤㥦昴㕡㌳㌵㈱㔵㜷ㅥㄷ㐷㑦㜸慤㤹搳㘰挶㑡㕥㐷攷挷扤搶㑣㠶㌰㜵攷㜵㜴㝥捣㙢扤㌵慣㍤换敦愳㤰㘵昷搷㘸㜶㑥晡昲㍢㈶愳扦〶挱㑦㕡㝦㌱换㐱㍡㘹ㅣ㌴扢㤶㕦收て㜸愶昳㐳扥搵㑤愰敦昴攵㜷㘲㐶㜵㍢㘵㔶㌷ㄲ〵敥昰㘰㘲㠰搴㍣ㄹ㐶㕤换敦㈸㤴ㅡ㤸昲㍡㍡摦敢㠵㘹て搷㥡㤷㕡㜹㑤攷㝢扣搶捣㈰㐸搵㥤挷㜴扥摢㙢捤搴〳㌳㍣昲㥡捥㜷㜹慤㤹戳㘰慣昳㥡捥㜷㝡慤慢㘱敤改慦摢㈱换ㅥㅥ㌳戳晢敢挰㡣晥摡ㄳ㝥搲㠶挷㔸ㄴ戸晤挵㤴〳改慦搹摥晥㘲愶㐰ち戳㥥敦搴慡ㅢ扤敤慥㜵慤昳敥慦ㅢ扣搶捣㑤㐸搵㥤㐷㝦㕤敦戵㘶㔲㠳㐱㍣慦晥扡捥㙢㍤搱㘳㥤㔷㝦㕤敢戵㥥〶㙢捦昲㝢㌵㘴搹晤㜵㈴㍢㈷㝤昹㍤㍡愳扦㘶挰㑦㕡㝦㌱㡤挱敤㉦㈶㌳㐸㝦捤昱昶ㄷ㜳㄰っ㘶㜹㉤扦慢扣敤㘶昲㠲戱捥㙢昹扤挲㙢㝤愸挷㍡慦㡢愳㤵㕥㙢愶㑢㤸晥捡㙢昹扤摣㙢㝤戸愷敥扣㤶摦换扣搶㜳㘰敤改慦㑢㈰换敥慦挶散晥㍡㈶愳扦㤸㜸㤱搶㕦㑣㤰㜰晢慢〹㥢搲㕦捤摥晥㘲㜶㠳㐱㍣慦晥㍡摦摢㙥愶㐵ㄸ敢扣晡敢㍣慦㜵戳挷㍡慦晥㍡搷㙢捤㐴㡣㑤敡慦㜳扣搶慤㥥扡昳敡慦戳扤搶捣搳㤰晥扡〹ㅢ㐵敡㉣挸戲晢慢㠳㥤㤳㝥戸㕣㤸搱㕦㑣改㐸敢慦愵㈸㤰㑥㕡っ捤慥挳攵㜲㔳㥤㜳慦攳ㄴ摦敡㡥愵敦昴改㝣㝣㐶㜵捣㡦㐸慢㡥㜹っ敥昰㌸摤搴扣っ㐶㕤㠷㑢㈶㈱㤸づ捥㙢㜸㉣昷挲挴散〵㘳㥤搷昰㔸收戵㍥搳㘳㥤搷昰㌸挱㙢捤㝣㠹㑤ㅡㅥ挷㝢慤㔷㜸敡捥㙢㜸ㅣ攷戵㘶㍡〵㠷㠷㜵㌲戰昴㡦㜲㉤㠵㝥昶㤰㌹ㄵ晡搶㘹㈰改昱㠳搳㔱攲扤㈷捣㡣㡣戴㝥扣ㄴ〵㌲㙣㝥ぢ㑤㌳㙣〲っ㙥㘷〶㘲㍤てづ㐸㡦扣㌳昴㌰〰㌹ち捤㜶㐳〷〲扢攳㘳㐹㝢㐴㌳㈲攸扤〶晢晣昱戹晣攵戹㠹搷敢㌳㔱愹㘲挸㥣㍥昴㔹攴戰挱㕦挹㌵㙥㈹捡㔰㜲ぢ㌸㌶㑡慦愰づ㘳㜷㘲㜱戶搷㠲㜱㍡㤶㍡ㄶ㡣挱㠹挵㌹搴㘱昸㑤㉣捥昵㕡㌰搴㤶戲㘰ㄸ㑤㉣捥愳づ㈳㘸㘲㜱扥搷愲㌳捤㠲㐱ㅢ戱昸ㅤ㜵ㄸ慢ㄱ㡢ぢ扣ㄶ捦愴㔹㌰㑡㈰ㄶㄷ㔲㠷〱〲戱戸挸㙢挱㘰㐰慡㔵扣搱㉦ㄶㄷ㔳㠷昷昸挵攲ㄲ慦〵㙦攲愷㉣㜸慢㔹㉣㉥愵捥挷挶攲㌲慦〵㙦㈳愷㉣㜸戳㔳㉣㉥愷づ敦㜳㑡ㅤ㉢扤ㄶ扣㤱㤹戲攰敤㌶戱戸㠲㍡扣搳㈶ㄶ慢扣ㄶ扣慢㤶戲攰ㅤ㌳戱戸㤲挵扣㔹㈶ㄶ扦㜷㌷挸㤴昰㙥㔸捡㠲昷㙣挴攲㉡ㄶ昳㜶㡤㔸晣挱摤㄰ぢ摥㥡㐹㔹昰戶㡢㔸慣㘶㌱敦戸㠸挵搵敥㠶㔸昰㤶㑡捡㠲ㄷ晥㘲㜱つ㡢㜹捤㉦ㄶ搷扡ㅢ㘲挱㡢晡㤴〵㉦㍤挵攲㍡ㄶ昳慡㔳㉣慥㜷㌷挴㠲㤷㤵㈹ぢ㕥晣㠸挵つ㉣收㜵㡦㔸摣攸㙥㠸〵慦㜱㔲ㄶ扣㝥ㄱ㡢㥢㔸捣㑢ㄷ戱戸搹摤㄰㡢挹㉥㠳晦㈰收ㄹ戴㔸摣挲㘲㥥㍣㡢挵慤敥㠶㔸昰散㤸ㅢ昸てㅢ㍣㠷ㄳ㡢摢㔸捣搳㌷戱戸摤摤㄰ぢ㥥㥦愵㉣ㅡ挱㠹挵ㅤ㉣收〹㠴㔸摣改㙥㠸〵捦㄰㔲ㄶ㍣㡥㠹挵㕤㉣收㈱㑣㉣敥㜶㌷挴㠲㠷慢㤴〵て㐵㘲㜱て㡢㜹ㄴㄲ㡢㝢摤つ戱攰㘱㈶㘵挱㠵㑦㉣敥㘳㌱搷㍢戱戸摦摤㄰ぢ慥㙤㈹ぢ㔹㜴〰㐱摡搳㝤㐲㕣㝣㜸昰搲て㘰〳ㄹ㙤戲搰㤰㌷㝦㤱㠲敤㠲㄰ㄷㅣ搱㝡挸搱㤲挵㠵㕡て㠳㌷㥦㄰ㄷㄹ搱㕡攳㘸挹㠲㐲慤㙤捤攱ㄱ㑣㠸ぢ㡢㘸㍤攲㘸晤づ晦㐹摢搳戴戸㤸㠸搶㍡㐷㑢ㄶづ晡㑡慢㤱ぢ㠸㘸慤㜷戴㘴戱挸慡㤱㡢㠶㘸㍤敥㘸挹〲㤱愵挵㠵㐲戴㥥㜴戴㘴㔱挸搲㕡㘹戴㥥㜶戴㘴㈱挸㙡ㄷㄷ〴昱昵慣愳㈵㤳㍦换ㄷㄷ〱搱㝡摥搱㤲〹㥦攵㡢ㄳ㕦戴㕥㜰戴㘴㤲㘷昹攲㘴ㄷ慤㤷ㅣ㉤㤹搸搴㑡敢㐷㑥㜰搱㝡挵搱㤲挹㥣攵㡢㤳㕡戴㕥㜳戴㘴〲㘷戵㡢ㄳ㔹戴摥㜰戴㘴搲㘶昹攲攴ㄵ慤㍦㍢㕡㌲㔱戳戴㌸㘱㐵敢㙤㐷㑢㈶㘷㤶ㄶ㈷愹㘸扤攳㘸挹㠴捣搲攲挴ㄴ慤㡤㡥㤶㑣㐲㙡愵㡤ㅣ㑥㐶搱㝡捦搱㤲㠹㤷攵㡢ㄳ㔰戴㍥㜰戴㘴戲㔱敢㐳昰收ㄳ攲愴ㄳ慤㡦ㅣ㉤㑥愵㔲ㄴ愸慤㜱捥挲扦㉥ㅡて搵㘲愴㥣㜰昶㠸㘰慢㜴㐱挸㌴㑤㜱收㠸挶㤶改ㅡ㡡㤳㐵〴㕢㘴〸㌸㍦㐴㌰㌰㐳挰㈹㈱㠲〱ㄹ〲捥〲ㄱ㙣㥥㈱攰挰ㄷ挱㘶ㄹ〲㡥㜵ㄱ㠴㌲〴ㅣ摥㈲㈸挹㄰㜰㐴㡢愰㝦㠶㠰㠳㔸〴晤㌲〴ㅣ户㈲攸㥢㈱攰㔰ㄵ㐱㥦っ〱㐷愷〸㠲ㄹ〲づ㐸ㄱ攸っ〱挷愰〸㡡㌳〴ㅣ㜶㈲攸㥤㈱攰㐸ㄳ㠱㤵㈱攰攰ㄲ㐱㈰㐳挰昱㈴㠲愲っ〱㠷㤰〸㝡愵ぢ㐲㘶㉣㈹づㅦ搱㈸㑣搷攸昳晦〰㠱㈶ㄹㄹ</t>
  </si>
  <si>
    <t>㜸〱摤㝤〹㜸ㅢ搵搵戶慦㘳㑦㝣㤵㠴っ㄰㈸㈴㤴㌸㈱㈱㠱㠴㐴戲㘴㐹〶〲㠹攳㈴〴㐲㠰㙣㙣〱㈳㑢愳挴㠹㤷㘰㍢ㅢ㝢㈱㔰昶慤㤴㝤愷㐰愱ㄴ㘸搹昷戵搰㔲㤶㉥㤴㔲㑡㕢㈰㉤㑢㑢㔹㕢愰ㄴ挲晦扥㘷收摡愳搱挸㑢改晦㍣㝤扥戱㜴㍣攷㥥敤捥㍢㜷慥㐶㜳㡥㘶捡㔴㔹㔹搹㔷㔸昸㥦㑢〵㔷戶㕢戸扥戳换㘹㥤㌲戳扤愵挵挹㜶㌵户户㜵㑥㤹搱搱㤱㔹㍦慦戹戳㙢㄰ㄴ慣挶㘶挸㍢㉢ㅢ㍢㥢㡦㜲慡ㅡ搷㌸ㅤ㥤㔰慡㉣㉢慢慡搲攵㤰㙦敢扤㙤挳㘸㕡改ちㄲ㘸㤵㘹㡢㘴㌰㐹ㄵ㠹㈶㠹㤰っ㈱ㄹ㑡㌲㡣㘴㌳㤲攱㈴㌶挹收㈴㕢㤰㙣㐹㌲㠲㘴㉢㤲慤㐹扥㐱戲つ〹攳敢㤱㈴愳㐰㠶㙥〷戲㘸㘶晤㝥㑤㉢戰㌵ぢ扢摡㍢㥣挹搵㑢摣㍥㑦㡢挵愶挴愶搴㐶㔳㌵㔳愲㤳慢㘷慥㙥改㕡摤攱㑣㙢㜳㔶㜷㜵㘴㕡㈶㔷敦扦扡愹愵㌹扢㡦戳㝥㔱晢㑡愷㙤㥡搳ㄴ㡤㌷㘵ㄲ改㔸愲戶㌶㕦㔷㤷ㅥ晡㑤㜸㥥㍦戳㝥晦づ㈷摦昹摦昲戹㍤㝤敥㌷戳㝥捡㝣愷敢扦攵㜳㌴㝣挲㘵㐳㝢㙢愶戹敤扦攴戴㤲晢戴戶挱挹㌶㜳攷㍢㑥㐷㜳摢戲㈹攸㜶〱搰攰㔲㔳㘶㜴㜶慥㙥㕤挵㜱㌴搳㘹㘹㔹攰攴㘵愷户㌶㜴㜶敤㥦改㘸敤ㅣ摡㑡晣㥣づ愷㉤敢㜴㙥搶㍡㙢㕤搶㘹昱ㄴ㍢慢㕡㤷㘴㍡收㘷㕡㥤ち慥っ㙦㜵昷攱摣㥣搳搶搵摣戵㝥㔸敢攲㑥㘷㐱愶㙤㤹㐳㤵捡搶㌹慢㥢㜳慡愲〲慦戲㐱ㄳ挲㝡㈶㍢ち晤㘹㥤戹㍣搳搱㈵ㅣ㜷㘱㉣㑣搷㌷㕣㘴㉢ち晡挵㈱㔵ㅤ戰攲㍥㕢搸摣扡㡦搳搱收戴㌰〸昷攴愴㠰㤲〰攴敥㠷㙥愴捣收㜰㉦愹㈱摥挱挷㙤㘱ㄴ慢ㅡ㘴户昹敤ㅤ慤ㄸ㤰晢㍡㤹戶㘹搱㈹愹㜴㌲㤶㑡搴搵挶㙡㤲㠹㔸扡㌶ㄶ㥦扣戰㉢搷攰慣㠱㈸㕡㔳㔷ㄷ㑤愴㙡攲改㥡㍡ち㤳㜱㍤〶づ昴㔸扡摡〱㘴扢㌹㑢昶慡㥦㍡㜳晦敡㠶㈵搵㉢㕦㝦攰扥敡慥攵慢㕦扦晦㠷㕤搵㡦摦㔳㕤愳挷㔱㜷㍣㠸慡㜸〵搳㠲扦㌳㍣㌴换ㅢ㌳攵㡤㑤攵㡤搹昲挶㕣㜹愳㔳摥㤸㉦㙦㕣㔶摥戸扣扣戱戹扣㜱㐵㜹攳㑡攸㤸愵㙡昰攰㜲㙦搹摣ㅥ昹攵㜶捦敤㍢昳搲㜱㑢捦㑦㉤昹戴㑢㜱㈶㤰㠹㘴〲㔶㈶ㄷ㙥㕣㌲㕤㔷摢戳㍤㌵戱扡摡㐴㙤㍣㔹㔷㥢慡㐹㐴㤳戵㝡㈲㉣昴㑥㈰搶捥㈰攳ㅢㄶ〵㌷㘴㙡戵搷戶扣㍤搳挶慤㡡㈵昴㈴ㅡ㑤〶㔱敡搷搸㉣㙥摡挴昱戱㘳捦㥥㙢㌷㕣㌳㉦㤳摡搴昴搴つ㡡ㄳ㤳昴㘹ち㔶〶搶愷愹㜴ㅦ〵戱㘲㈰晤敡㔳㔲搷搰㈸づ愲搴戳㕥㥦挶㡤㜸㘳㠷㈱攷㥣戳敦戵㥤ㅢ㤶ㅦ㔶扦㌶愹㌸㑦㑡㥦㙡戱㘲捤㕣摤搹搵摥慡㤳㌴㑣戱㈱つ㘲捦㘹㝥攲ㅡ敥挴㈷㙥㤶㕤ㄸ搳㜵㤴敦ち愲搴㑦㍣挷㔵晦扡㜴敦ㅦ愵㌶散㜳摡愹昱㤱㉦㉥㤹㔷愹㌸昷㡡攳摤戱㌲戰㡤㥤㐶昷㝢㠰㔸㝢㠲昴㙢㘳攳㝡㍡㡤㘶㠰㈸昵戰搷愷摤收ㅣ㝥搱戱㡢慥㤹㜱搷㙢㕢ㅥ搰昶敡㝤〹挵㔹㐱晡㌴ㄳ㉢㕦㙢挴㌷㌰摡㉣㄰㙢㌶挸㌷㝢ㄹ昱戱戸㥥㐳攵扤㐰㤴扡挷敢㕡摤收㥦㝤昱攰愵て搵㥦昵挵戴㠷㡥㔸扥戰㕣昱〳㑡扡戶㌷㔶扥㔶搷昶㘱戴㜹㈰搶扥㈰扤ㅤ㡣㘹㍤㥦扡晢㠱㈸㜵扢搷戳㍤扦㝣㉢戳㙥慢搹戳㌷㕣㌱晦戰㕢慦晢收扦ㄴ㍦㌵搹㌳捤ㄱ愲ㄷ㤰㉣〴戱ㄶ㠱〴㠶㐶慣㑥㉦愶㝣〹㠸㔲㌷㜹ㅥ敦慢㍡昰戲㤱戹昳㘶摣㜶㘷收戸㜳捦ㅥ扡㕣つ㠱㔸戶昵㈰慣㝣慤㙤㍤㤸搱づ〱戱づ〵改㙤㕢㙢昵㔲敡ㅥ〶愲搴戵㕥捦㥡㥥昸攵㘶戹ㅢ昷㤸㜹攳㡦搶戵晣昳㕦扢㕥慣㜸㕥㈰㍤㙢挴捡挰〶敤ㄱ戰搰ㄹ㄰慢〹愴㕦㠳㌶愶戳㌴捡㠱㈸㜵㤹搷愷慤晥㜸㝦挷㔳户㍥扦昷㜵㍢捣昸攳昳ㄷ敤摥慥㜸㥡㈲㝤捡㘳攵㙢愱戵㡣搱㤶㠳㔸捤㈰扤づ摡ㅡ扤㠲捡㉢㐱㤴扡挰敢㕡㙥昱摢㡤ㅢ搷㡤摦㙦㐳敡晢昷㙤昸挵摢ㄹ挵㤳㈷改㕡㉢㔶扥㔶搷摡ㄸ慤ㅤ挴㕡〵搲摢㡥㑣改㈳愹摢〱愲搴㔹㕥捦慥㍣收昷愳㍥晥捥㙦敡慦晢攵搲摦㙥攳㉣摤㑤昱㡣㑥㝡搶㠵㤵慦搵戳搵㡣戶〶挴㕡ぢ搲㕢捦攲㝡ㅤ㜵搷㠳㈸㜵㡡搷戳挳㑦摦晡攵捥㙤扦㌵攷搲昸改捦㐵摦扦㘴ㅢ挵搳㑣改搹搱㔸ㄹ搸㄰㍢㠶敥㡦〵戱㡥〳改搷㄰慢搱挷搳攸〴㄰愵㡥昷晡㌴㝡㘸㔹搷晢㍦㡣捣㍡敢挹慢㡥慥㥦㜴搴㔴挵戳㕥改搳㠹㔸ㄹ㔸㥦㑥㠲㠵摥〰㘲㥤っ搲㥦㍥搵㐴昵㈹㌴晡㌶㠸㔲敢扣㍥㌵敥摦㜶晢捦㡥摤㝤挶〳㕢㝦㝢改挹愷挶昲㡡㈷攱搲愷搳戰㌲戰㍥㥤㑥昷㘷㠰㔸㘷㠲昴愷㑦戱愸㍥㡢㐶㘷㠳㈸㜵愴搷愷㘷㑥搵㠷㜵摣㜴㘱晤㔹ㅤ晦㘸㍡昵戹捣昷ㄵ扦ㄳ㐸㥦捥挵捡搷ㅡ㔵攷㌱摡昹㈰搶㜷㐰㝡ㅢ㔵㜵晡〲敡㝥ㄷ㐴愹ㄵ㕥捦收㍦晤愰㘳㍢㑦捦戸昸慣扢晦㝣㐱敤慤慦㉢㝥㔱㤱㥥㕤㠴㤵㠱愱㜵㌱摤㕦〲㘲㕤ち搲ㅦ戴㙡㘲晡㌲ㅡ㕤づ愲㔴搶敢搳㡢㔷㝣㍣攱㤹昳㉦㥥㜹捤㑤挷㜴㕥昹敥㡤㜱戵ㄵ挴搲愷㉢戱㌲戰㍥㕤㐵昷㔷㠳㔸搷㠰昴愷㑦戱㕡㝤㉤㡤慥〳㔱㙡愹搷愷ㅢ捥搸㜹挲愵㐷扥㍤晦扡昱㡤㝦㥡㜸挵㑤敦㈸㝥㡤㤳㍥㕤㡦㤵慦戵〷㙦㘰戴ㅢ㐱慣敦㠳昴戶〷㤳晡㈶敡摥っ愲搴㘲慦㘷㑦扥㔷扦搳㑢ㅦ晦㙤捥㡦ㅡ㕥㔹㌹攲攵㜱㈳ㄵ扦㕢㑡捦㙥挱捡搷敡搹てㄹ敤㔶㄰敢㌶㤰摥愶昹㥡㕡㝤㍢㤵㝦〴愲搴㝣慦㙢㜷㈴敡㑥㕥昳㡢㌷昷扡晢㠸㑢攳㤳摢㘲搷慢㙤㈰㤶慥摤㠱㤵慦搵戵㍢ㄹ敤㉥㄰敢㙥㤰摥㐰㑢攸㝢愸㝢㉦㠸㔲㜳扣㥥搵㙥㍤攵戹㑢挶㉣摡敦㥥㍦摥摤㌰散搶㌷㥡搴戶㄰戳㘷敥戹挹〳㕣㝢㄰挴㝡〸㈴㜸㙥㔲愳ㅦ愶晣ㄱ㄰愵愶㝢ㅥ㉢晥搸㝡敦摢攳敥㥦昵扤搱㈳㡦攸㍡扡晡㉥挵敦昴戲慤㡦㘱㘵㘰㠳昶㜱扡㝦〲挴㝡ㄲ愴㕦㠳㌶慤㝦㐲愳愷㐰㤴慡昳晡㜴㑤昲慤改㡤晡捥ㄹ㍦㌸昵㡣晤摥㑦㙥晦愵ㅡ〵戱昴改愷㔸ㄹ㔸㥦㝥㐶昷捦㠰㔸㍦〷改㔷㥦敡昴戳㌴㝡づ㐴愹ㅡ慦㑦㔷摦㍦㘴攴扢㙤摢敦㝤换㤴搶戵㔷㈵攷摣㍢昴〵㠸て昰扥㐸㌶㜴㘴搶攲慢㜹捦户㝥㕣敡攰㕦摦㤷㍢㜰戵㈳㕦㥢㑦攵㘳戱㕣㙤㌴ㄳ捦㔴㡥㠱摢晥㝥慦收㈷改搰晣㠱捤㙤戹昶戵昲㐵㝢扢晡㑣愷搳昳扤㝢㤲㈷慢㙦㕦摤㤶敢ㅣㄵ㉥㕣搸㤵改㜲㐶〶㘵㍤㑥㡡捣ㄶ攲㌲㠴搳㈹昱戶て㥡㉤挹戴慣㜶㘶慣㙢㜶挵摦っ㠸㜱ㄱ愲扤愹戴㜴㜶㠷㜳㘴户戴愸㐷㌳㜰㤵㙣㡤昸㉥摡㑡㔷攴昶慢㝡收昲昶㑥愷㑤扡㌷愹㜵晦收散㑡愷㘳愱挳㙢㙣㑥㑥㌶㜵㉢㡡扣㉢㈱㤳昶㙢挳㠶攲摡㐶㙥慣扦㌵㍦㙢㕤㤷搳㤶㜳㜲攸敦㉡愷愳㙢晤愲㑣㔳㡢戳㜵㠱㡡ㅢㄳ㠲㙤ぢ㥡㘷户㘷㔷㜷捥㙣㙦敢敡㘸㙦㈹㤴捣挸慤挹攰敡㑢㙥摦昶㥣㠳㡢㈷ㄵ㕣捡㔴搹愰㐱㑡㤵敤ㅣ㜶〵㠳㝥㍢愷挸㡥昰敤攲㙦㘲㥦㙦㔳㌸散愶㉣挰搶㘱㉢㕡ㅣ㡥挹昲㜱㝤㌸ㄳ扦㜴戳㔳㘹㐵摦㌶昱㠲㈴戵㈷㤶搶㤶㍥㜶敦戹晦扦捡攵攵㕢㝡㕢㍦㙢つ慥㔰敤㤵㘹换戵㌸ㅤ扤㕥㑥㔵散㤱晥〵㐸攵㔴ㅣ捤㈵搱慢㠰㠶㕡愷搶㔷慥㙤捥㜵㉤户㤶㍢捤换㤶昳散ㄹ㤷㕣慢慡〸㙤搱愲㝦㠵㈶晤㙢㤲ㄷ㐱㈲㤱㌲敢㌷㔴戲㈲晡㈵㤷慦ㅣ㡢晦〳扦昶㔵づ㉢㉤搷摡㜰㘱戴戳戲㜵㜶㝢㐷攷愰㐱㘱㕢戹㔷愶㜳㜹ㄷ㠷㘷敦㐲晡晢㉤挹换㈰㤵攳㐰晡扣戴㌶ㅣ㑡ㄵ扣㠲㌸慣戵挱挹㘷㜰摤㔶㡥㙥㤵愹㙣㜵㉦〵㌶㌸㥤㔹捤㙢㠶㜳㜱慣慣戳戰㠶㠳㝦㘸㉢㐷扦戳慥慢㈱搳㤵ㄹ摣㡡慢㡦搸㑢ㅡ㑡㤳挴捡㕤愳攵㌰㘹㌳搶ㄱ㡦㠳〷㕢㔶㝤㕥㠶㐸㠳敢〹〷づ㡥㤷戲㐱ㅥ敤㝤㈳搰昷敤戱ㄱ㔶㜰愰ㄷ㕥㐵挴挵捤摣ㅣ愷㙤搱晡㔵㑥㈷搵慢慣㕥愱っㅥ㕥㜴戶㕦戶㘹㜱㔷㜳㑢攷ㄴ昴㜴㑥㐷晢敡㔵晦㑤㍦昴愵㝦〷㘲㤶捡ㅤ㌱㡡晢扦㑤㠰慢㙣昰ㅡ敥㥢挶挶戲㉡㝡㘳㡢摥㠱㠴愳ㄵ捥扥挲㍦㔹昴ㅦ昰㉦搲㥢慣㜲㍣㌴〶㜲挵戵ㄲ晡㐳㕢㠱搰愲づ㐷慥㈱㔷〹〳戴㠷戵ㅥ搸摥戱戲愹扤㝤㈵挷搳㘶挲㜵㉥㜷㥣㉥㕥㤷ㅤ攲㕤㠷㤶敢捤㑡つㅡ㔴㜰㥤搴㥢〲㈸ㅣつ晦搶敢㈰挳㘶戴戴㔴ㅢ㡦㥤搶ㅢ㘸ㅡ㠴㉢挴搶㐶慣㡣摣㝦㐹㐳㜵㜳摢ㅡ愷戳慢㝡敦㑣㜶攵攲㔵搵ㅤ捤换愶慣㙢改㕣愷戶挳昶昳㙡攵愵㝦㝦㙣换㐷扦晣㜲㥦㙢㜷㤸㝢昴摣挳挶㥤愲㐶㜹㠲愲㑢慢ㄳ攱㜱っ摥晡㑤㄰戵㉤搴㌸慦㘰扤㜰搱㙦㠳搷敦㤰晣ㄵ〴戳㠳攰㡤挹攱㕤㤷㔵㍢攱㍦㈷〸晤㜷㤲昷㐰搴㈴㄰ㅥ㥥晡㝤㄰戳㈸ㅢ晥戹搷㘵捦敤㡣收攲㍤昷㌱㕡㈳扡ㄷ㤹㥡っつ敥㍤㑤戴㌴昱搱挴㐶㔹㜰ㅣち㐰愵㈷㈸扡㡥㍢ㄵ㘶〲挰ㄷ戴ㅦ〴戵㜰〰㌶㌱〶㠱搱ㅣ㜳㍥〰捡㕤㔶㐵㈱ㄳ〰〶愱㐱㌳㌳愶㙡搰㈴〰㔴㠲㌳㡢晡㝣㤳て㠰ㄸ㥡㡢〱搰昴愹㝢㤱愹㌸散挲〰昸〰捥㐳〱㜸摦ㄳㄴ㕤㌴㑥挲搳ㄸ昶㘲ぢ㜶昹敦㔰ぢ〷㘰〴挴㝡㉢㤲慤㐱㝣〰㙣攳戲㉡〵㈷〲挰戶㔴ㅡ〹愲敡搰㈴〰㡣〲㘷ㄶ昵㘷㍦〰㘹㌴ㄷ〳㌰㥡㍥㜵㉦㌲挵㉢搶㘱〰扣㔲ち㠰摦㜹㠲愲㡢摢搳攰㘹っ㝢㌱㤱㕤晥㙤㐹〰㜶㠶㔸㑦㈲㤹っ攲〳㘰㡡换慡㍤攰㐴〰㤸㑡愵㈸㠸㥡㡥㈶〱㈰〶捥㉣敡㜹㍦〰㝢愲戹ㄸ㠰㕡晡搴扤挸搴っ搸㠵〱昰㘴㈹〰㥥昰〴㐵㔷搲ㅢ攰㘹っ㝢戱〷㠲慡挷㑡〲㌰ㅤ㘲㍤㠳愴ㅥ挴〷㐰㠳换慡㔹㜰㈲〰捣愲搲㙣㄰挵换攵〲挰ㅣ㜰㘶㔱昷晡〱㤸㡤收㘲〰昶愱㑦摤㡢㑣敤〵扢㌰〰㙥㉤〵挰て㍤㐱搱昵晡㝤攰㘹っ㝢戱㠸㕤晥㐱㐹〰㤶㐰慣て㈴㌹〸挴〷挰㈱㉥慢收挱㠹〰㜰㈸㤵㤶㠲愸昹㘸ㄲ〰づ〳㘷ㄶ㜵慤ㅦ㠰㝤搱㕣っ㐰㠶㍥㜵㉦㌲戵ㅦ散挲〰戸戸ㄴ〰ㄷ㜹㠲愲戴挰〲㜸ㅡ挳㕥慣㘰㤷扦㕢ㄲ㠰ㄶ㠸㜵㉢㐹ㅢ㠸て㠰㔵㉥慢ㄶ挲㠹〰㜰㈴㤵㍡㐰搴㘲㌴〹〰㥤攰捣愲捥昴〳戰〸捤挵〰慣愵㑦摤㡢㑣㉤㠱㕤ㄸ〰㈷㤶〲攰㕢㥥愰㈸㡢㜱㌰㍣㡤㘱㉦㑥㘰㤷㡦㉦〹挰㠹㄰敢㤳㐸㌶㠰昸〰㌸挵㘵ㄵ昳ㄷ〲挰户愹㜴㉡㠸㕡㡡㈶〱攰㌴㜰㘶㔱㙢晣〰ㅣ㡡收㘲〰捥愲㑦摤㡢㑣ㅤ〶扢㌰〰㕡㑡〱戰搲ㄳㄴ㈵㑢㡥㠰愷㌱散挵㠵散㜲㜳㐹〰㉥㠶㔸㕦㐲㜲㈹㠸て㠰换㕤㔶㘵攰㐴〰戸㠲㑡㔷㠲愸㉣㥡〴㠰慢挰㤹㐵ㅤ攱〷愰〹捤挵〰㕣〷晤㠸敥㐵愶㜲戰ぢ〳㘰㐹㈹〰ㄶ㝢㠲愲捣っ昳㈹㘳搸㡢㕢搸攵㠵㈵〱戸ㄵ㘲㝤ㅢ挹敤㈰㍥〰㝥散戲㙡㌹㥣〸〰㜷㔰改㑥㄰戵〲㑤〲挰㕤攰捣愲昶昶〳搰㡣收㘲〰敥愳㑦摤㡢㑣慤㠴㕤ㄸ〰搳㑢〱戰愷㈷㈸捡晦戴挱搳ㄸ昶攲㜱㜶㜹㕡㐹〰㥥㠴㔸晦㠴攴㈹㄰ㅦ〰㍦㜵㔹搵づ㈷〲挰捦愸昴っ㠸㍡ㄲ㑤〲挰捦挱㤹㐵㈵晣〰慣㐲㜳㌱〰㉦搰愷敥㐵愶㍡㘰ㄷ〶挰捥愵〰搸挹ㄳㄴ愵㤹㔶挳搳ㄸ昶攲㘵㜶㜹㐲㐹〰㕥㠱㔸晦㥥攴㔵㄰ㅦ〰㝦㜴㔹戵〶㑥〴㠰㍦㔱改㌵㄰戵づ㑤〲挰敢攰捣愲戶昷〳戰ㄶ捤挵〰晣㠵㍥㜵㉦㌲戵ㅥ㜶㘱〰㡣㈸〵挰㤶㥥愰㈸㥢㜵っ㍣㡤㘱㉦摥㘳㤷㌷㉦〹挰〷㄰敢て㐹㍥〲昱〱昰て㤷㔵挷挲㠹〰昰㑦㉡㝤〲愲㡥㐷㤳〰昰㈹㌸戳愸㉡㍦〰挷愱戹ㄸ㠰㝦搳愷敥㐵愶㑥㠰㕤ㄸ〰㥢扥㉣㜱㉡晣愵㈷㈸㑡㥤㥤〴㑦㘳搸㡢㡡㜲㜴昹摦㔰ぢ㍦ㄵ戶㈰搶㠳㐹慡㐰㝣〰㐴㕣㔶㙤㠰㤳戱㜴㌴㠴㑡㐳㐱搴㈹㘰〵㠰㘱攰捣愲㍥㐲㡣敥㉦㐳㈷愳戹ㄸ㠰捤愱ㅦ搱扤挸ㄴ㤳㙦㘱〰扣㕤ち㠰户㍣㐱㔱㥥敥㜴㜸ㄲ〰㐶戲换㝦㈹〹挰㜶㄰敢㙦㤲㙣捦摥昵㝣ㅢ慣㜶㔹㜵〶ㅣ㡤攵收㡣愱搲㔸㄰㜵ㄶ㔸〱㘰〷㜰㘶㔱慦晡〱㌸ㄳ捤挵〰㑣㠰㝥㐴昷㈲㔳㘷挳㉥っ㠰㕦㤵〲攰㤷㥥愰㈸㈹㜸ㅥ㍣〹〰㔱㜶昹㠵㤲〰搴㐰慣攳㈴〹昶慥〷㠰愴换慡昳攱㘸㉣㌷㈷㐵愵㌴㠸扡〰慣〰㔰〷捥㉣敡㈹㍦〰摦㐱㜳㌱〰搳愰ㅦ搱扤挸搴㜷㘱ㄷ〶挰㠳愵〰㜸挰ㄳㄴ攵ㅥ㉦㠶㈷〱㘰㌶扢㝣㕦㐹〰昶㠲㔸捦㈵搹㥢扤敢〱㘰㥥换慡㑢攰㘸㉣㌷㘷㕦㉡捤〷㔱㤷㠱ㄵ〰昶〳㘷ㄶ㜵扢ㅦ〰㘶㉤㡢〱㔸〸晤㠸敥㐵愶㉥㠷㕤ㄸ〰㌷㤴〲攰㝡㑦昰㘲㌰搱㜹ㄵ㍣〹〰㑢搹攵敢㑡〲㜰㌸挴扡㤱攴〸昶慥〷㠰㈶㤷㔵㔷挳搱㔸扣㜵㤶㑡㌹㄰㜵㉤㔸〱挰〱㘷ㄶ㜵愹ㅦ㠰㙢搰㕣っ㐰㌳昴㈳扡ㄷ㤹扡づ㜶㘱〰㥣㕢ち㠰㜳㍣㐱㔱㔶昵〶㜸ㄲ〰㍡搸攵戳㑡〲搰〵戱㕥㑤戲㠶扤敢〱㘰㥤换㉡收㔳挷㜲㜳搶㔳改㈸㄰㜵ㄳ㔸〱攰㘸㜰㘶㔱ㅢ晣〰㝣ㅦ捤挵〰ㅣて晤㠸敥㐵愶㙥㠶㕤ㄸ〰㐷㤵〲㘰扤㈷㈸㑡摥晥㄰㥥〴㠰㔳搹攵戵㈵〱㌸ㅤ㘲㝤〶挹㤹散㕤て〰㘷扢慣扡ㄵ㡥挶㜲㜳捥愱搲戹㈰敡㜶戰〲挰㜹攰捣愲摡晣〰摣㠶收㘲〰扥ぢ晤㠸敥㐵愶㝥〴扢㌰〰㜲愵〰挸㝡㠲愲ㄴ昱㥤昰㈴〰㕣挹㉥㘷㑡〲㜰㌵挴晡ㅡ㤲㙢搹扢ㅥ〰扥攷戲敡㉥㌸ㅡ换捤戹㥥㑡㌷㠰愸㝢挰ち〰㌷㠲㌳㡢㍡挸て挰摤㘸㉥〶攰〷搰㡦攸㕥㘴敡㕥搸㠵〱㌰扦ㄴ〰晢㝡㠲愲㑣昴〳昰㈴〰摣挹㉥敦㔳ㄲ㠰扢㈱搶昷㤰摣换摥昵〰㜰扦换慡〷攱㘸㉣㌷攷〱㉡㍤〸愲ㅥ〶㉢〰㍣〴捥㉣慡摥て挰㐳㘸㉥〶攰㌱攸㐷㜴㉦㌲昵〸散挲〰㐸㤷〲㈰攵〹㡡ㄲ攷㡦挳㤳〰昰っ扢㕣㕢ㄲ㠰㘷㈱搶捦㤱㍣て攲〳攰ㄷ㉥慢㥥㠰愳戱摣㥣㕦㔲改㔷㈰敡㈷㘰〵㠰㕦㠳㌳㡢㥡散〷攰㐹㌴ㄷ〳昰㕢攸㐷㜴㉦㌲昵ㄴ散挲〰ㄸ㕢ち㠰㌱㥥愰㈸㑢晦㌳㜸ㄲ〰㕥㘳㤷㐷㤷〴攰つ㠸昵㐶㤲㍦戳㜷㍤㈳攰㑤㤷㔵捦挰搱㔸㙥捥㕢㔴㝡ㅢ㐴㍤ぢ㔶〰㜸〷㥣㔹搴搶㝥〰㝥㡥收㘲〰晥づ晤㠸敥㐵愶㥥㠳㕤ㄸ〰㐳㑢〱㌰挴ㄳ〴㑢〲㉡㝦〱㑦〳㐸攵づ㘱㠷昳㑢㥡㥤戵捣㍤㙤㤶㐷愱扤㕢㝥捣㜴挸戰㝣㐳晢晣昶慥㠶收捥㔵㉤㤹昵㕢收扤㤵〳㤷㍢㙤㐸㘳㜷㈰㥢ㅤ㘸㙢㕦戵捡挹改晣挲昶搵ㅤ㔹㘷㙥挳晦㐲㥡ㅢ摢㠷㕤㈷ㄹ敥㜲㠵攵㍦换摣㤶挱ㄲ愳〴㑢㔹攵慦攰㌰㤸㠰㤳㜲㝦㕦戲㕣㔶㙤㈸づ敦㐱㜴㔱㜳㔷㡢㌳㈴㉦㠹㙡㔹慦捡〳㐵搴〶攴〶攷ㄷ㉤㐷㘲慡㘱㔸㝥㑥㐷㜳慥愵戹捤攱捥ㄸ攱慡捥㜳㤶愱づ㘰晦昶捥㘶晥戲㘲㔸㝥㔱㐷愶慤㜳ㄵ㔳㥡搹昵㕢ㄴ㜰㤲晢慣捣搷㌷户㜵㈲㡣ㄴ㤱㜳㝤㜸㝥攱昲昶戵昸㤱捦敡搶戶㌹㤹㔵㥤晦ㄳ㝢㐵㜱户挸㈲扢㐶㤵慢昲㜲㔵㔵㕥昵㥦敥ㅦ敢ㄳㅣ㘳㕢扡扦㌰愸挶㌸敤敡㘸㙥㕡㑤挰㈴㐶つ㘸〵㠹散挳戲捡㕦㘳㉤㤸扣昴敤挲㐰攵〱晢㕡昰攳㤵搰㈴㜸昷㉦愷扥〹㜵晤㈹扡㌳昴㌳㤰扤攷㉣㥥摢㔳㤳昳戵㝥㠶㔴昹㈲㍣昷扢〴㘲㉢㈸㙦收づ㈱㤶㐵㜰㐴攱挸挴㐸㈰ㄷㅣ㤶㤱扣攸㜰㠴㙥搶戳㍡ㅢ㔹昴愱昹㜹㤹㈶愷〵挹晦搶㑣搷㘶㉥挳㉡っ晣㑣愵搳㤳捤㙣㙦㙤捤㜰挸昱挷㌶ぢ戳㤹ㄶ愷㉡㍦㘳㜵㔷晢扥捤㙤㍡て㈲攳搲㙢捡慣㐳㔳㘶㥤㥢愶捦㉦㘰㔱㤰慣搳㔷晢戲㑣㐷㜳搷昲搶收㙣ㄵㄹㄶ敥晣㑦㡣㔵捣ㅦㄵ〰搳㉣㘶㉥〹收晤摤散㍢㜶昷ㄴ㤴捡㄰㍡敥㝥㡣攸㜲㘵攱㑦晤㠷㌵㈳㤸㜹攴〳㐵㝦づ㙦㤵㜸换㔴㈴㝤昹㐰㔲戱㔸晤攰㜸っ㔱㤹㥣搴㑢㔴挰㕢晦ㅢ慡㕣攱扢攲户㈰扤ㄶㄴっ㠶㐲㘴㕥㝢㈶㌷㍢㤳挵て攷〶㝢㍦㥢慢挲慥攵㔴搳㘱戳挴㘳㈶慡㠶㔰㡤戴愶㌹攷㜴㔴戱㘱㈱㝥ㄶ㔸挱攲㄰换摤㠷㐸㜶て㉡慢慣ㅣ㔲ㄵㄶ㙢慥昱㌵捥㑢㥣晢㝦㜶㌸户挸晦扢〷愴昷㘴摦㈳㤱㐱愰晡ぢ㙣㡥晥㤲摢昴㌲㔸㙥㑦㐰㘱ㄳㄵ扥〲愹晣ㅤ㠴挱㝤㔳㔸㙤㠱㥡っつ愵ち㝥挶㔵戰づ愴ち㌵ㄳ㔲㐰㔲㈹ㅢ㌲挴㔷昸㘱戹㌵ㅦ㔵收㔷㙣搶㐲㡣㜲㈷ㄷ㜱攷㔷ㄶ㤸攰㤳愱慣扣扣〲扢摡ちㄶ捤ㄵ㠵㠵戳搶㠵㡥㔴㠴愸敤搱〵㡢㈵㠵攳㜸戰挰㝦㘳㉦㍦㘰愹㈹㍡慢㠸㐴㜴㌹愱㠹愸㍦㠰ㅡ㐴愶戲㈵戲㌹愸挶扥挰〵㌱㄰昵㈶㔸㥥ㄷ昸㍥挵搴摢㘰昹㐹㔶㘶昱〷㝥晤㥤㌹搵㍢戰攰散愹㉤㍡晥㉢搶㌸㈹㜵て搲㉡戴昶㍤㐸摦愵〵摥㥡扦ㄷ攵㡡扣晦㡥ㄵ戳ㄹ㙣昰昶㍣昷扦ㅥ㐲挵昷挲ㄵ㠶㔲㘱ㄸㄵ摥㠷〲昷扥戵ㄹ戸㕤っ慡晤晢改搸㙦㘰㠷ㅡ㠲慦昰㑦ㄶ挰㙢挳ぢ攰晤ㄸ搴昴㙢ㄴ㕢㈲㍣㕡昴收っ扢〵挳㝥〱㌶〸敦㈶戴〹扣㕡㝥㍦〹慥㉣昰㈱愴ㄸ㑡愰ㅣ㐱㈷挴愰〰捡慤搱摡㌷㤴攵㌰㈳㔸晡ㅢ攲挴㘵ㄴ㉢ㄹ㑣㤷㈹昵愰摣〶㍡㝡㕢㉡戲捡㈱㐴㘱㈴ㄵ㐶㔱㠱㠵て〲攵㜶攰〶〴㘵㌲㙣愴㙥て㉦㠰㤲攵ㄱ㈶慣て捡搱っ㕢捤戰㉣㘵昰㐱愹挷愰ㄱ攷㕣㡡㌵っ敥㘸ㅤ㡢㤶㉤摤㠳慦捦捦㜹挵慡〷㠱㜸〷㍡㘷昹㐳〱挴攳搱摡㌷挴㉣㤳挰慢㑣敦〸㜵㑣㌰昲㔶慣㤵㌰㥢㐲愹〷昱〴攸攸㠹㡣挶㍡㡡㄰㠵㥤愸戰㌳㐸㈵㑢㉢晡㥣愷㈲㜰晤㕦㥡愷㠶捥敤㕣攸ㅣ戹㥡㍦愹捤戴㤸㐹㙢㄰㑡捤〶㌴㙢㠵㑤敤摤愷㍥敥㥣㌶〹㕢㌷捡ㅣ㝤挱㥦㉤敥㕡戳㙢搸〰搹〵㌶㘵㝡ち愹ㅡ敤㐳㙥愸㐰㉢〷摣㔴〸㜵ㄴ㐴戱摥挳㌷㑡㜸㔶慥㔸攴搱挷〱挷ㄲ㄰ㄹつ㌵㜴挲㕡㤰㠲搱㤰㐰㙢摦愳㠱㌵㈳㜸愱搸㥤㑥搸㕤扥㔹㌸ㄲ戲戳㤳搰搱㈹㉡戲愸㈴㐴㈱㑤㠵㍡㉡戰捥㐴づ戸㕤挱つ攸㠰㡢㠷攱戹㍢扣攰㠰㘳㌵㡡〹敢㍢攰愶㌱散ㅥっ换捡㤱㈰㤴搳搱收㐲挹㤳㙡㔹㠲㜳搷っ愸〸㤴搳改愴ㅥ㕣〱㤴昵㘸敤ㅢ㑡㔶㥦攰㔵愶㘷搲〹㔶攴捤ㄲㄴ搳㘵㌶㜸〷㔶〳㜴昴㉣㉡戲㍣㈵㐴㘱㌶ㄵ收㔰㠱ㄵ㉢〲攵㕥攰挶㜷て挴搲扦㠷挶慦㐳㐳愶晦扤㘱つ〸㔹捦㘲挲昹㈰摣㠷攱收㌱ㅣ㙢㑦㠲㄰戲攰愴て〸㔹㡥㈲㄰捥愷ㄳ搶愵ㄴ㐰戸㍦㕡晢㠶㤰昵㉢㜸㤵改〳攸挴㐰挸㈲ㄶ搳㘵㌶㝡㄰㉥㠰㡥㕥㐸㐵ㄶ戸㠴㈸㉣愲挲㘲㉡戰收㐵㈰㕣〲慥㍦攷㈷改㌰〴て㠲㌱㄰捣昸愲昹㄰㍣㤸搱づ㘱㌴ㄶ慦昸㄰搴㠷愲㤱挷㌴慢㔶㕣ㄴ㌹敢换ㄲㅣ㠸慣㘹ㄱㄴて愳㈳ㄶ户ㄴ愰搸㠸搶扥㔱㘴ㄱっ㕥挸〸㐰扤㝢㠶㘷㈵㑣〸㐸ㄹ攸攸㈶㐶㘳㤵㑣㠸㐲㤶ち㌹㤰㑡ㄶ捥晣㥦㥣攱ㅤ㙣㕤㠹ㄹ㍥㔶㔷㘲㠶㕦〶ㅢ晣昰㤵㔴戱㐲挸㈰攷㥢攱㥢㈱搴㉢㐰搴〹㔰昰㡤〸㤹攱㑦㐴㕢ㅦ挷ㄴぢ㝣㘴㌴戴搰〹㉢㝤ち㐶㐳ㅢ㕡晢ㅥつ慣〸挲ぢ扦㠴愵ㄳ㜶㤷㙦㤶〵㤹㉥戳挱㍢愶㔶㐱㐷ㅦ㐹㐵㤶っ㠵㈸㜴㔰愱㤳ち慣㈲㤲㘳㡡昷㔶改捦㌱㔵ㅢ㜶㑣慤㠱㌱㡥㈹㤶ㄸ㤹㘸扥㘳㙡㉤愳慤㘳㌴㤶〳〵ㄱ㘴つ㤰㡢㘰挹㤳㔲㔶〸〹㠲㐷搱〹㑢㠵ち㄰㍣〶慤㝤㈳挸㤲㈲扣昰㌳㔹㍡㈱㝡㝣戳慥挸㜴㤹つㅥ㠲挷㐱㐷ㅦ㑦㐵搶ㅣ㠵㈸㥣㐰㠵㙦㔱攱㉡㈸〸㠲㈷㠲ㅢ搰㘷㘴㉣っ捡つ昰〲㈸㔹慣㘴挲晡愰㍣㤹㘱㑦㘱㔸ㄶㄶ〵愱㘴㌵㔱ㅦ㠳㤱戵㐶〲攵愹㜴挲愲愳〲㈸㑦㐷㙢摦㔰戲㌸〹㉦攴慢攸㠴㌰昲捤ち㈵搳㘵㌶㜸㔰㥥〹ㅤ㝤ㄶㄵ㔹扤ㄴ愲㜰㌶ㄵ捥愱〲ぢ㥡〴捡㜳挱昵敢㌳㌲昴ㅢ攸昹戰〶㠴㉣㜷㌲攱㝣㄰㝥㠷攱㉥㘰㌸㤶㈶〵㈱㘴㍤㔲ㅦ㄰戲㕡㐹㈰扣㤰㑥㔸戶㔴〰攱挵㘸敤ㅢ㐲㤶㌷攱㠵敡㌷㍡㈱㝣㝣戳挶挹㜴㤹つㅥ㠴㤷㐲㐷㕦㐶㐵搶㍦㠵㈸㕣㑥㠵㉢愸挰㤲㈸㠱昰㑡㜰晤㌹㥥㔳㘱㠳昰㙡ㄸ〳㐱搶㑢㤹㘸㍥〴慦㘱戴㙢ㄹ㡤戵㑤㐱〴㔹搰搴〷㠲㉣㜷ㄲ〴扦㐷㈷慣㝢㉡㐰昰〶戴昶㡤㈰敢愳昰挲㉦㙤改㠴攸昱晤㈷㔰搳㘵㌶㜸〸㝥ㅦ㍡晡㈶㉡扥ㄶ慥㜰㌳ㄵ㝥㐰㠵搷愱㈰〸摥〲慥㍦〸㠶㥥愷摤ち㘳㈰挸㠲㉢搳ㅤㅦ㠲户㌱摡敤㡣挶攲愸㈰㠲慣㠸敡㘳㐶㘴扤㤴㈰昸㘳㍡㘱攱㔴〱㠲㜷愲戵㙦〴㔹㘰㠵ㄷ㝥㜶㑢㈷㐴㡦㙦㔶㔹㤹㉥戳挱㐳昰㙥攸攸㝢愸挸ち慣㄰㠵㝢愹㜰ㅦㄵ㔸㤴㈵〸摥て㙥㐰㌳㘲攸攱晣㈰扣〰㑡㤶㙥㤹戰㍥㈸ㅦ㘲搸㠷ㄹ戶〲㈷㐹㐱㈸㔹㕢搵〷㤴慣扣ㄲ㈸ㅦ愵ㄳ㤶㘰ㄵ㐰昹㌸㕡晢㠶㤲愵㕡〴㑢㍦㐱㈷㠴㤱㙦搶㙢㤹㉥戳挱㠳昲㐹攸攸㥦㔰㤱戵㕣㈱ち㑦㔱攱㘹㉡戰扣㑢愰晣㈹戸㠱㐰㠹㕢㈹㠴㝣㝢㜸〶㕥〰㈵㡢挰㑣㔸ㅦ㤴㍦㘷搸㘷ㄹ㤶〵㕢㐱㈸㔹愵搵〷㤴慣攱ㄲ㈸㥦愷ㄳㄶ㜳ㄵ㐰昹ぢ戴昶つ㘵㌵捣〴捡㕦搲㠹㠱㜲っ㕡㑤㤷㝤㔰晥ち㍡晡搷㔴㘴㔵㔸㠸挲㡢㔴昸つㄵ㔸㈸㈶㔰扥〴㙥㈰㔰攲づ㄰㈱㔰扥っ㉦㠰㤲攵㘴㈶慣て捡摦㌱散㉢っ换搲慦㈰㤴慣昷敡㘳㡡㘴㌵㤸㐰昹㉡㥤戰㉣慣〰捡㍦愲戵㙦㈸㤳㌰ㄳ㈸晦㐴㈷〶㑡搶㤰㤹㉥晢愰㝣つ㍡晡㜵㉡愶挳ㄵ摥愰挲㐶㉡戰攴㑣愰晣㌳戸晥㑣㤱㜵㘱〸扥〹㘳㈰挸㝡㌴搳ㅤㅦ㠲㙦㌱摡摢㡣挶摡戱㈰㠲㉣ㄸ敢㘳㌰戲㥣㑣㄰晣㉢㥤戰慥慣〰挱㜷搱摡㌷㠲慣㍦ㄳ〴晦㑥㈷〶㐱ㄶ愱㤹㉥晢㄰㝣て㍡晡㝤㉡戲㐰㉤㐴攱〳㉡㝣㐸〵搶慣〹㠲ㅦ㠱ㅢ挸㘰挴つ㌶㐲〶攳㍦攰〵㔰戲戲捤㠴昵㐱昹㑦㠶晤㠴㘱㔹㠵ㄶ㠴㤲愵㘷㝤㐰挹挲㌴㠱昲㌳㍡㌹〲㕣〱㤴㥦愳戵㙦㈸㔹挹㈶㔰晥㥢㑥っ㤴㉣㘷㌳㕤昶㐱昹〵㜴昴㤷㔴捣㠵㉢㙣愲挲㔷㔴㜰愰㈰㔰㤶㈱ㅦ㌶㄰㈸㜱㕦㤰㄰㈸㤱㌳㈱㤴慣㤱㌳晤昲㐱㌹〸㔲㡤㥦愷攳㝢㌶ㄴ㠲㔰戲㠸慤㡦攳㥡㈵㙥〲愵㐵㈷㙢挰ㄵ㐰㔹㠵搶扥愱㕣〷㌳㠱㤲㜷戵散㠶㤲㠵㜱愶换㍥㈸㈳搰搱㐳愸挸愲戹㄰㠵愱㔴ㄸ㐶〵搶搱〹㤴㥢㠱敢捦㜱ㅤ㝡㔹摤㠶㌱㄰㘴㤱㥤㠹收㐳㜰㜳㐶摢㠲搱㔸㄰ㄷ㐴㤰㔵㜰㠲愰戵㈵㔴晡㥤〰㘲摤㥣愰㍡㠲㡥㔹㐰㔷㠰敡搶㘸敤ㅢ㔵ㄶ摡〹慡摦愰ㄳ㌳㐰㔹㙤㘷㌶挳㠷敡㌶搰搱摢㔲㤱㤵㜸㈱ち㈳愹㌰㡡ち㉣捥ㄳ㔴户〳搷㥦㙦㌵戸昷㑡挸挰摣ㅥ搶㠰㤵愵㝢㈶㥣て搶搱っ㔷捤㜰㉣戳ぢ挲㝡㌵摡晡ㄸ㤸搷㐰㐵㈰ㅣ㑢㈷㉣挱㉢㠰㜰ㅣ㕡晢㠶㤰愵㝡〲攱㜸㍡㌱㄰㕥㡦㔶搳㘵ㅦ㠴㍢㐲㐷㑦愰㈲㙢昹㐲ㄴ㈶㔲㘱㈷㉡戰扣㑦㈰摣ㄹ㕣㝦〶㘶㈲っ挱挹㌰〶㠲慣晤㌳搱㝣〸敥挲㘸㔳ㄸ㡤㜵㝡㍥〴昵㔴㌴昲捡摦摤㘸㜷〷㘷ㄴ㉤晤捥昷戰愴㑦㤰㡤搱昹扤攰ち㤰㡤愳戵㙦㘴㔹〳㈸挸㈶愰㡥㜵㜹㉢ㄶ〲㥡㑤昱㈱㕢ぢㅤ㥤㘴㌴ㄶ〹㠶㈸愴愸㤰〶愹㘴摤攰晦挹慢㠱㜵搸扡㙤扡㉦戳ㄷ摣愶㌲ㄶ晡㌵㘳㌷ㄸ㤴改摤㐹搵㘳㍥搸㝣挹敢㘹㄰敡㍤㐰ㄴ㉢ㄹ㝤㐳㐴㉥〵戲㝣搱㍤挸㑡㕥挸㘲㜱愳っ㠵改㜴挲㉡挷㠲愱㔰㡦搶扥㠷〲慢㈱㘵㈸捣愴ㄳ㜶㤷㙦㤶㐴㠶散改〶攸攸㔹㔴㘴戹㘴㠸挲㙣㉡捣愱〲㉢㈸攵㈰摢ぢ摣㠰㍥㐸㐳慦戳敦つ㉦㌸摡㔸㘷㘹挲晡㡥戶㝤ㄸ㜶ㅥ挳扥〶㠵㈰㤴㉣㠴散〳㑡㤶㐹ち㤴昳改㠴昵㤲〵㔰敥㡦搶扥愱㘴㕤愵㐰㜹〰㥤ㄸ㈸㔹㕣㘹扡捣㐶敦㙢摢〲攸攸㠵㔴㘴攱㘵㠸挲㈲㉡㉣愶〲㙢㌱〵捡㈵攰〶〴㘵攸㤹昲㐱昰〲㈸㔹戱㘹挲晡愰㍣㤸㘱て㘱㔸搶㜷挹收ㅣ㑡づ㌶㌸㍦㉡慢㘴㡤㑥昰㄰㉦㉡ぢ㤲〸㜹ㄶ〸㉤散㕡摦㠲愲㉣慥戲ㄴ挵㕤㘳㔱㑤㐴摡㔰㈰搳摥㠱㑣㝤㐵昰㙥㌱摤戶㉦㈰攸㤰ㄱ㕥㍤㡤㜷〳㈸摥捥扢扤㠳ㄲ搶ㅦ㔵㝥敦摦挵㜷㥢改戶㘷挷㝢㙥换㐱ㅢ㉥搶㘱攸攲㠸㝤㥢戳ㅤ敤㥤敤昹慥敡㠵㈸㌸慣收㥤㡤昲㘵㘵搱ㄹ㤵搷挲㘳㘸㑣㙥㔸㐵ㅢ㌶愴㜲つ敦昴ㄱ㔹搹搶扥戶㑤㝡㔳搹挹ㅢ㍣〹㕥㠳〷㌳っ搳摡戲散〰昰㙣搶㉡搱㔸㌷㠲づㅢ㘴戳搸㠷捡搶ㄱ攰挷捦慣㥦戹愰㌱㤳㡤㌶㘵㜰㜳攰㔸愲㈹㥦㐸攲愶摣㌵㤹㘴㔳㍥㤵慢㙢㡡挶戲㌵戱愸㉤戵㐱昴㤱㠱㡤捤㙡㈰〹搷㐴㡥㘵㐱挲㔱㔶㔹㡥㕤搵摦㤴㌷昴换㔴㤳捡慡㥣㜲㉡〶て㔶攳〳㌷㈰㉡㉡昰改扥㠳㡢㘵戱扥愷昲㜲㠰搵㍦㈳㜶戰㘷㕦搰㤸㐳㑡㍢攸㠲捥㠳㐴散㐱㘸㘰㠷慣㘵愰㕢捣慣㙦挴㥤㐵捣扤㐶㌸㝥慣攵㘸摦ㅣ敤㠵㜷捦戶㥡搱㍣ㄴ捤㔲摢㠴摢㜲㜷㕡㉢搰戲ㄹ㕡㝣㠵㡥㜶㠵攷㕤㙦㘴搸ㄶ㘸攸戱㕣ㅢ〳愲㉣〸〵挱㜶戴㜳㐵摥㔵㘸攵㤰㔷攷㘲㉢㌹搰㈰㈸戳㡥㠴㑡挹搱愳捥㠶ㅡ㐷㔰攱〸㘰㈱㄰捣㤰㈹〱挵〸㠸㜸昱慣㉥昰敥〸㐸㌴㌹搹㘴㈲改搴挵㌲戹〴昶㝢扡愹㈹ㄹ换挴昲戵㤹㔸〲㌷㉦㑢搹㐳㑣ㅦ㔷挳挶ㅥ㙡戸㌵攴愴㍣㠸晥㈹㔳㌶㘴ㅣ〵敡㔴㜴㠴㝢〸敢昸戵ぢ㐴晡㈸㤰㠸扤㌹ㅡ戰㔲㘶ㅤつㅡ㠶昴㌱㘸㉦㠴昴㔸戴〴㈰戵㡥㐳㕢昱晥戰户昰扣扢㐸敦挴搸ㄳ㐹㑥㠴扡ㅡ挱㝥㤱㍢㠹ㅣ㔶攴扤㌵㕡〵改㘳搰㕢㠳戴㈶搲㍣㈴搵㔱㘸㉤〶㤵㈵㐱搴搰摦〶〵愸摢㜸慥慤㔳挱扢愰收㌳昹㝣㍥㤳㑢㘶㔲戵㌵㠹㔴㔳扥慥㌶㤷慥挱つ戸攳戵づ㙥㉣㥥慦戱户㌵摤㌹つ㌶昶㐸挳〹愸㔲㈸㐴晦㤴愹敤㈱ㄳ㔰扢晣愰㥥〵㤱㍥ㅢ㈴㘲㡦㠶〲㔶捡㌴㐱搵㐴㔰ㄳ㌴㑤㤴散㙡㈳摣㐸㡤㈸挹㔴㤲ぢ㈱㔴㘳㈰ㄴ㑣㉥〲㘷ㄶ戵㠳㘹扤㤸㍡㘸㤶昷㜸戴ち㔲换㝣㐸㔹㤷㐲愵昴㤸㜴㐲攱摢ㄱ㥥ㄸ㑦㕦づ慡慦〰ㄹ㔶㙥㑦昰㠲㕡㔷㠲㜷㌱㜴愲搱㘴㈶ㅥ㑢㈶㥣㔴㍥攱攴㌲㜵㌵㜵改㘸㔳㈲㥥㘹㑡挷㙡㥢愲㔹㝢愲改攸㔵戰戱㔹〰㈴ㅢ㜳㌵戹㥤つ㐷㤹㘲ㄵ㡣㘰㜸戸㠷愱捤昸搷㐱愴扦〷ㄲ㔱㔳㡣晡昵㘰㉢㈱攴摢㥥㡡㔶昰㘵搶つ愰㘱挳昵㐶戴ㄷづ搷敦愳愵㜸㘸㕡㌷愱㌹㌰㡡敤愸攷摤ㅤ慥㈹昶攸ㄶ愸挹晤挹㔵㡤改搰慤㘸敡摥〹〹戴捡㑥㌸挰户ㄳ㝡㠶敢㝥愱㜸搷㥡㌸㍦㠶㉢っ搷愴攷摡扡〳扣ぢ㜵㍡㥥挸攷㙢㤲㐹㈷㥤㡡㈶㥡㙡㤳改㌸昰㑥愴㥣戴㤳㑣㈶㥡㥡敡㙣愹戵㘱て敦㠴㡤㥤㌶㥤㤳攱㕡㘷㌸捡搴敥攰〴敡戹ㅥ搴攰昱㜳㈰㠸昴㝤㈰ㄱ㝢ㅡㅡ戰ㄲ㍥㕣昷㌰挲㡤搴搸㠳㘴ㅡ挹㘳㜴㍤ㅤ㐲搹挳㡦㤳㐳戳扣敢搱㉡㤸㑣昳㘳挲㡦㕡㌹㠴㜷ぢ挵㘴愶㠹昳ㄴ昴㠰㐹㠳攷摡㝡ㅡ扣㡢㐹㉥㡤愵愹㉥㥥捤㍡㤹㐴㉥ㄵ㑢㘷ㄳ戱㐴㌶㠵㠳戹愶㉥㠳摢㍡摡戳㑣㜷㝥ちㅢ㝢戶攱㝥㐶㙥㡥攱㈸㔳㝢㠳ㄳ㑣㙡晤㤸㍣ぢ㤱㝥づ㈴㘲敦〳〵慣㠴㘳㌲捦〸㌷㔲㘳ㄶ㐹〳挹㙦㘰愱收㐳㈸㤸扣㐴づ捤昲摥ㅦ慤㠲挹㑥愱㤸㑣〸挵攴〰ㄳ攷ㄵ戸〲㈶ぢ㍣搷搶敦挱扢㤸㈴搳戵〹㈷㡤㠳て㤰㈴㤲昸戰挸㈶愳昹㜸㕤摥㐹㐵昳搱㕣㍡㘹㑢ㄵっ㍢昷㉡㙣散㐵愶㜳㠲挹㘲挳㔱愶づ〲㈷㤸㡣昱㘳昲ㅡ㐴晡㜵㤰㠸㝤㌰ㄴ戰ㄲ㡥挹㈱㐶戸㤱ㅡ昳㐸昶㈱㜹㠷慥㔹收㈲㤸ㄴ㑣㙢㠷㤹搶扦㔱〷捡昲㙥㐴慢㈰㌵挲㡦ㄴ愷㌵ㄹ㍤㕢㠴㈲㜵〴㡣愴㙢敦㠳敡て㐰㌰㠳㘵㍣晦搶㠷攰㕤戸昲戹㝣㑤戶㈹ㅦ㙦慡㜱搲㠹㘴㍡㔶㤷挶挷㐱㉡㤵捣挷㜳㤸摣㙡敡散㈶搳愷㡦㘰㘳㘷つ昷㌱戹㥣攱㈸㔳换挰〹㕣㐳㍣戸㘴〶晢〴㈲晤㈹㐸㐴㉤㌷敡㥦㠱敤㥥挱㔸昹〱ㅥ扦㌵愴㈶愷㉢捤ㄹ㑡㜳㍥戲㔷ㄸ攱㐶㙡㉣㈴昹㡡挲〵㔸㔳㉤挶㥦㠲戳㙥戸摡搰㉡㜰㙤晡摣昷㜹搹㝤戰㝤㠱搶攲捦换㜶ㄳ愷ㄲ慥㌰戰㔶㜹慥㉤ぢ扣㡢㔴㕤慣㌶㡦㌳㡥㕣㉥㠶ㄹ扥㈶㔱㔷㠷〳㉦㔵㤷挱㡣ㄴ㜳㙡㘳戹戴㝤愴改捥㘰搸搸ㅤ㠶㤳㠱㈵㔵㈰散㍤㘵㙡つ㘴㠲搴㈷攸㑣昷㐹挸㄰㠸昴㔰㤰㠸捤㕡づ㙣㘶昸挰㕡㘷㠴ㅢ愹挱㥢搷攸㠳㐹㐶搰昵㔱㄰捡挰摡㡡ㅣ㥡攵㝤っ㕡〵㤳扦晡㌱改㍥㠷㜸㍢ㄴ㤳㘳㑤㥣㙤攱ち㤸ㅣ攷戹戶㐶㠲㜷㌱㠹㌷攵攲挹摡㔴㍣ㅥ㙢㡡㈶愲㑤搹㑣戶㉥ㄵ挳㠹㍡㡥扤㔴㕤㑤㈲㘷ㅦ㙦扡㌳ち㌶昶〹㠶㤳㐹昹㕢㠶愳㑣㙤〰㈷㤸扣攱挷㘴㌴㐴扡ㅡ㈴㘲㥦っ㠵㤲㤸㥣㘲㠴ㅢ㠹㐴㠶攴〸㤲㠹㜴㝤㉡㠴㠲挹㑥攴搰㉣敦搳搱㉡㤸扣攴挷愴㝢㥣扣ㄸ㡡挹ㄹ㈶捥㉥㜰〵㑣捥昴㕣㕢㔳挰扢㤸攴攲搱㥣㤳挹㐵㙢戳搱㜸㈲㥢㑥㌴㘵搲搱㔴㈶ㅤ㑦挶㙢㈱㐸㌹戶㔴㘹戰㜳㔳㘱㘳㥦㙤㍡㈷攳攴ㅣ挳㔱愶捥〷㈷㤸㍣敦挷㈴づ㤱㑥㠰㐴㙣㔶㔹㤴挴攴〲㈳摣挸㘰换㐹㤶㤱散㑥搷ㄷ㐲㈸㤸㑣㈳㠷㘶㜹㕦㡣㔶挱攴昱㔰㑣ㅥつ挵攴ㄲㄳ㘷〶㕣〱㤳㑢㍤搷㔶㍤㜸ㄷ㤳㈴㥥㔷㠳て改㔴㍣㥡挱慣ㅣ㑦㘷戲昱㔸㍡㥡挰㈴㤳㑥㘶㙢㥢㥡㙣㈹扢㘰攷㘶挲挶扥摣㜴㑥㌰戹挲㜰㤴愹慢挱〹㈶昷晢㌱㤹〳㤱摥ぢ㈴㘲㕦〳㠵㤲㤸㕣㙢㠴ㅢㄹ慣㥤㠴㍦ㄳ搳晢搳昵昷㈰ㄴ㑣づ㈰㠷㘶㜹摦㠰㔶挱攴搶㔰㑣㙥〹挵攴㐶ㄳ㘷㌱㕣〱㤳敦㝢慥慤㈵攰㕤㑣㔲搱㔸ㅡ愷搹戹㜴㍣㤳挵挳愶昰ㅤ㈷㔱㤳挹愷戲㤹㜴戲㌶㕦ㅢ慦戵愵㤰㠲㥤㍢㄰㌶昶捤愶㜳㠲挹てっ㐷㤹扡ㄵ㥣㘰㜲㠳ㅦ㤳㐳㈱搲㑢㐱㈲昶㙤㔰㈸㠹挹敤㐶戸㤱挱㜸㈳ㅣ扤㥡㈴㐷搷㍦㠶㔰㌰㜱挸愱㔹摥㜷愲㔵㌰戹搴㡦㐹昷㝣㜲㜱㈸㈶㜷㤹㌸捤㜰〵㑣敥昶㕣㕢㉢挰㝢㤸愴攳㌵愹扡㐴㉣㥡捥㘶㜰攰挸ㄷ扤㘸㌲ㄷ捤搶㌸昸晡㔷㥢戱愵㌴㠲㥤㕢〹ㅢ晢㕥搳㌹㤹㑦敥㌳ㅣ㘵敡㐱㜰㠲挹昹㝥㑣摡㈱搲慢㐰㈲昶㐳㔰㈸㠹挹挳㐶戸㤱挱㡥㈵攱㥤㜶昴㍡扡㝥ㄴ㐲挱㘴㍤㌹㌴换晢㜱戴ち㈶愷㠴㘲戲㈱ㄴ㤳㈷㑣㥣㘳攱ち㤸㍣改戹戶㡥〳敦㘲㤲挶㘴㤲挵昱攲攴ㄳ搱㐴㍡㕢㤷㠹搵㈴㥡搲愹㜸㔳㉣ㅡ慤慢㑤㐶敤㥦㤸敥ㅣてㅢ晢㈹挳〹㈶㑦ㅢ㡥㌲昵っ㌸挱攴㌸㍦㈶㈷㐱愴㌷㠰㐴散㥦㐳愱㈴㈶捦ㅡ攱㐶㈲戱㠱攴㈴㤲㌳改晡㜹〸〵㤳戳挸ㄹ㑣㝥㠱㔶挱愴㈳ㄴ㤳㔵愱㤸晣ㄲ㐶搲㠹昳攰ち㤸晣捡㜳㙤㥤て摥挵㈴㡦㙢㍦㥣㔵㙢㜲㑤㜸㔰㕢㔳㍡㥤挲㤰㐹愶愳搹㘴㙤㈶㥤㜰攲戶ㄴ㉢戰㜳摦㠱㡤晤愲改㥣㘰昲ㅢ挳㔱愶㕥〶㈷㤸慣昰㘳㜲ㄱ㐴晡㘲㤰㠸晤㍢㈸㤴挴攴ㄵ㈳摣挸㘰㘷㤰㥣㑥㜲㌵㕤扦ち愱㘰㜲つ㌹㌴换晢㡦㘸ㄵ㑣づ昷㘳搲晤戹戳㌴ㄴ㤳㍦㤹㌸搷挳ㄵ㌰㜹捤㜳㙤摤〰摥挵㈴㔹㠳捦㤸㙣㔳扣㉥㕢㤷㑦㈴敡攲ㄹ㕣㉤愹㜳搲戱㘴㌶㥥㡦㈵愳戵昶敢愶㍢㌷挲挶㝥挳㜰㌲㥦㙣㌴ㅣ㘵敡㑤㜰㠲挹ㄲ㍦㈶㍦㠰㐸摦〲ㄲ戱摦㠲㐲㐹㑣摥㌶挲㡤㐴攲㝣ㄲ摥愲㐷摦㐹搷㝦㠵㔰㌰戹㡢㥣挱攴㕤戴ち㈶㝢晢㌱改㥥㑦昶ち挵攴敦㈶捥㝤㜰〵㑣摥昳㕣㕢昷㠳㜷㌱挹挵㙢㙢昰〴戵㜴扡㈶攷㈴敡㌲㌵㜵戹㝣㉡㤱慣挱戵愳慣㔳㤳愹㡤摡敦㥢敥㍣〰ㅢ晢〳挳挹㌸昹搰㜰㤴愹㝦㠰ㄳ㑣敡晤㤸㍣〲㤱㝥ㄴ㈴㘲晦ㄳち㈵㌱昹挴〸㌷ㄲ㠹㑢㐸㜸搷ㅥ晤㔳扡晥っ㐲挱攴㘷攴っ㈶㥦愳㔵㌰㐹㠶㘲㤲〸挵㠴㔹㝦改挴㜳㜰〵㑣扥昰㕣㕢捦㠳昷㡥㥤㔸愶㌶㕤㤳㑡㈴㙡㥣㘸愲愶づて㤷㡢㍢㌵戵戹㘸㉣㡥㔹户㈹ㄵ戳扦㌴摤㜹〱㌶昶㈶挳〹㈶㕦ㄹ㡥㌲㔵㡥㔰㠲挹ㄴ㍦㈶扦㠶㐸扦〸㠲换㤶㔰㈸㠹〹ㄳ晣㈲摣㐸㈴慥㈶戹㡡攴㔵扡戶㈰ㄱ㑣晥㐰づ捤昲慥㐲慢㘰㌲搶㡦㐹昷戱㔳ㅤ㡡㠹㌶㜱㕥㠷㉢㘰挲㔴㍤扤㔹㙦㠰㜷㌱㘹慡挵户㥤㐴㍥㥢㐸㘷㔲㠹㥡㜸戲㈹敤㌴㌹㑥㈶㡥ぢづ改㘴慡㌶㙥㑢㘶㥦㥤摢〸ㅢ㝢愸改㥣ㅣ㍢挳っ㐷㤹㘲㕥㕥㌰ㄹ改挷攴㉤㠸昴摢㈰戸挰〸〵扣挲捦敤户㌰㐲挱攴㐶慡昱摥㍥晡〳扡ㅥ〱愱㘰昲㈱㌹㌴换㝢㙢戴ち㈶㥢昹㌰戱㍥㠶㑡改慢㕥㐳㐳㠱晡㠶〹晥㑦ㄸ〳愸㙤扣㜸搶㈷攰㕤愰ㄲづ㉥扤挶㌱㜲㜰㈲㡢换昱搹扡㥡摡㔸ㅤ㉥换㘷㘳㤹㌸扥㐶收散㙤㑤ㅦ㍦㠵㡤㍤搲㜰㥦㤱ㅢ㘵㌸捡搴昶攰〴㈸换て搴扦㈱搲㕦㠰攰愲㈱ㄴ昰㉡戳扥〴ㅢ㜶㘹㙢ㄳ摡ぢ㉦㙤㝤㠵㤶挰㌵㉣ぢ㍦戴つ戹摣㘵㔷㝢摥戵㈰捤摢晥㘸摥㐴㐸㔷㐰㕤㡤㠵㔰㤰慥㈴㘷㤰㘶㜶㕥㤰晥晣㕦㘱摦㉣㍦㐳㙢昱㌷㑢收攸昱挲て㕥攱ち愰敥攸戹戶㈲攰扤㈳㌲㠵㔳㥤㕣㉣敤㌸㌵㌸㉡㌱攴昲挹㈸挰㑣㈶㜱㘵㌱㔵ㄷ㑦摡ㄳ㍣ㅢ㍤〴㌶昶㐴挳挹攸摢挹㜰㤴愹挹攰〴搴㡦搰㤹敥㙦㤶挳㈱搲㌶㐸挴摥〵ち㜸㠵㡦㍥收攵㐵㈸㤸摣㐵戵㍢㐹戶愱㙢收攷〵㤳㙤挱㤹㐵挵㑣敢㐸敡愰㜹㄰摥㉡㡥㔶㐱敡㉦㍥愴慣敤愰㔲㝡㑣㙥っ㠵㉦〱㑦㜸攱愶㜵㌰搶愳㐱㜰ㅤ愳搶ぢ㙡㔵㠳㜷㌱㡣㘷㤳挹㍣㤲〴搱㜸ㄲ㌹㠱㕣慡㉥ㄹ捦〲搱㝣㑤愶㉥ㄱ㡦搵愵散愴㘷愳挷挰挶㑥ㄹ㙥㉣戹戴攱㈸㔳扢㠱ㄳっ㕦昵㌰㤴敢ㄸ攳㈱搲㍢㠲㐴搴敥㐶㝤〲㔸㡣㌸㜹摢搳搰㡡㔷㤹㌵ㄱ慤㘱挳㜵㈷戴㠷㕣㜷摤ㄹ捤㠵愳㜸ㄲ㕡〲愳搸摥挳昳敥づ搷㕤愰㈱て摡搱て㄰敥改愶㐳㔱戴㜷て搷㝡戴捡㑥㜸挱户ㄳ㝡慥挴㍥ㄷ㡡㌷戳摤㜸攱ぢ㈶㕣㘱戸㌲戳㑤㡦㔶㉤㜸㙦づ㤰㘷攳㈶攲㜹㕣㘹挳㔹㜹㍡㤳捦攵愲挹㔸㍣㠳敦㜳戸㄰㤲戵㈵ㄱ㑥ㅦ㐹搸搸戳㍤て㕡㍥㐰收ㄸ㡥㌲挵散戵㐰晤戴〷㌵㐷㡦摥ㄵ㈲扤ㅢ〸慥㍡㐲〱慦昰攱㍡捦〸㘵戸㍥㐱戵挷㐹㘶搲戵㈴慣挹㌵㤰挳㡡扣㤹戰ㄶ㑣ㅥ〸挵攴扥㔰㑣づ㌰㜱昶㠲㉢㘰戲〰扣㘰㌲ㄷ扣㌷晣ㅣ〷〳㉦㥦捣㘷攲戹㐴㙤〶㐹㤵㔴㉣㤷挷㤹㝢㕤㌴敡攴戳㔱㝢愱㘷愳昷㠶㡤扤挸㜰㠲挹㘲挳㔱愶づ〲㈷㤸摣攱挷㘴㍥㐴㝡㍦㄰㕣㜵㠴〲㕥攱㤸ㅣ㘲㠴㠲挹㌳㔴攳㝤㤱昴㠱っ㝢愸ㄱㅥ〴㙥搸愰捡㐶昰扢〵搲㥡攱昷㐲㤹ㄴ㝣㈴捤㉣㍣㘲㠶愵㜰㘵㠳㜰ㄳ〸昷搶〹ㄵ攵扢晥㘷扥㤸㌸攵㥤㔳昸慥扣ㄱ㕢晤㌵晣㜰扦昴愴㔲改㜱㌴摥晡㄰㙣㜰㈵㔳挰搱戰㉥昶昶ㅣ㘰ㄸ㤶㙤搵㍡户ㄳ挹㔳㍣㑦㝡㔱晢㡣敥㠷ㄱ㙦㙥㤲慡㤳捣㤳㔲挶昷戴捣㘸敡挴㕤㜷扡ㅣ㘳戶㕦㐷户ㅤ㥥㍣㠲ㄴ㌹〴㤳昸㕣㤵慤㝡㌸摦慤㈷㐶昵戴捥㙤敢挴㌳㠰㥣㥣昱搸㠹㍢㉥㔴㤴て㔲愱㜷㠳昱ㅥ㍢捣㝢㑤搰ㅢ㥥〲㌴㔷㥥㔰㌱㉡攴挶ㅢ昵捤㕤昲敢敤敤戰㠵㑡ㅦ〱㜰慣愵搸摡ㄱ搳㈶捣㕤㔸㍤愳㉤搳戲扥戳戹㜳挲㤸㜱昵攳攲㠹捡敢戰㕢晡ㅤ戱㜰㈷㜰〷昰戸㡥攸挳攱㕥㌵㈱㄰扤戱㘹㌸㔳摣㥣㐱㠹戲㙦昹㘰㑦㡦㤹敥晥慦昲晥摢搳㠷攷㡤挵㘱㙡捣昹㌳㉡㕦㍢晥慡て㙦摥㙤晣ㄵ户㝤攵晤㍦扥敢㠶㉤ㅢて㥡昸捥㥥㤳㡦㌹㘲挸㐱㔷㕤戹愷㙡㠱挵㜸昸搱慦㤳扣㐱挲㠳㐳㕤㠹㑥扣㠲摢㍥ㄴ㍤㜸攳ち㑦㄰㝣昰㠶捤っ㌸㕥戸㌴㠲晥づㅢ愴㍡挱昰ㄸ㔲㤷挱㠲〳㔷挶㕡㥥㕢挹㘴㌳挷㥢搲㕤愰搶㜲戴㡤㤹㌶愱攷㌱搹㥤搵昹昶づ扥㥤㙣愶戳ぢ㈸捦ㅣ㔷ㅢ㔵ㄷ挱㠷挱㈶愲㔷搰ㄱ㘷〸搳㌴㥣㜹敡㠱挱㜵㤴戱㈸〵搷捤ㅦ晥㙡摦㈶晢捤㍤ㅦ扥㜲挷㈱昶挸㘷昷㔴㈷挲㈲っ慥昳㍤㔴㡡攰㍡捦ㄳ〴ㅦ搳㘱㌳㡤㡤㔷㤹㕥攵挲昵㙤㌰〲搷㌹戰攸㠶慢㠳㕢㜹ㅡ㐴㉥㕣愷㘲捤敡敡ㅦ㕣㘷ㄴ挰戵〶㐶挳捦㠲昹挰㄰㘲㠶㕡㉣晡㡤搰㠵戰〸㐳攸㤴㔲〸㥤散〹㠲捦昱戰㑤昶挷扥ㄸ㉥昱挲㔵㈶ㄷ㉡收㥤〵慡㤳晣㔰ㅤ㐷愸慥㌰愲㙦㜹㈲ㅥ㐸晡〴㡡慥㠲挸㐵㤱㈹㙡敢㐴戴㑤攸㜵搰捤ㅥ㔷ㄳ摦㜵摣㥣㜱㌵愹捡㘳攱㉤㔸慤㈲㥦〵收㐹收㜲㔳㌱戹改つ攲昵㑣戱ㅣ昲㍣摥昵〶㐴搳㈷戳ㅢ㔷㈳㌸摤戱㜹㌸㌳搸散㈱〴晥愵攷〸ㅦ捥昴戶㘸㤴摡〱戶挹㜸敢㔳ㄸ攳摢㈴愷㤲㥣㐶㜲㍡㠸扡〵㍥挲㜶㐹〷扡ㄱ㝡㡣ㅦ改〹㠲㑦ㄶ戱㤹捣挶ぢ昷晥㠴㕦ㅣ攳㍦〶㈳㝢愲ㅤㄶ摤㠳昶㝣〶扤ㄳ㈲ㄷ敥㍢戰㘶㕤㠰戶㝥ㅣ攳㉢攱挷ㅣ搰ㄱ㝤㈱㡣㠶摦ぢ昳㠱つ㕡收愹〷㌶㘸ㅦ㠳㐵ㄸ㐲昹㔲〸㌹㥥㈰昸攸ㄱ晢㜱㜸挲ぢ挵ㄱ㉥㐲㑦㠱ㄱ㠴戲㝥㠴慥㈴㐲㍦㠵挸㐵攸㘹慣㔹㔷愳㉤昴攳㐵㌵ㄶ㠰㜲㉤㙤昹敤挶攰㌴晣㔹㌰〳㐳攸㌹㘳㔱㙡㔴ㄵ㝤㑥㌰㔹ㅤ㠶搰㈱愵㄰㍡搸ㄳ〴㥦㑤㘲扦〴㑦㜸㈱㤱改㈲昴ちㄸ㐱攸㐰㍦㐲㌷㜳㉢㤹㘸㜶ㄱ㘲ち摢扡愵㈴㐲ぢぢ㄰扡ㄵ㝡挳㕦㠳挵挰㐰㜹摤㔸昴ㅢ㤴㜷㘰ㄱ〶捡晣㔲愰散敢〹㠲捦㉢戱㤹搳挶ぢ㕦㈹㕤㔰㤸㤸ㄶ㔰昶昱㠳㜲㌷㐱㘱扡㕡㐴㜳㍤㔱捦ㄴ挷㑣戳㡢搷㠷㔸戳敥㠷㝡㝦愷㌸㌵ぢ摥捣扣愴ㅦ㠴愵㝥㠸搱㍥㠶㈳搳㍣晣ㄳ㌰扤㑦㔷捣㘵昷㍥㕤㝤〶つ敥ㄷ晤㌰㘳㍣㐲昲㈸挹㘳㈴㡦㠳愸慦愰ㄱ㠶敡慥ㅥ㜸㐵㥦戱㜵㥥㈰昸㄰ㄴ㕢㈱㄰㥣攱㑡㈲晣㘲扡㘲晥㕡愰㑢㜹搰挹㈹挹㌳っ㍡ㄸ㈲ㄷ㍡㈶戵慤㘷搱ㄶ㝥㌰挶㘱㙡㡥扣㠸㝥ㅥ㝡挳㤹㥢挶慢昴㉣づㄹㄶ摦㜹ㅡㄳ搹㘲搱敦愱挶晣昵㜸㌸〹㥥愷㑤㈹〵捡㉥㥥㈰昸㘰ㄴ㥢戹㙦〱攵㐵ㄷㄴ㈶戰〵㤴㐹㝥㔰㕥㈲㈸愳㈰㜲㐱㘱㔶摢㝡ㄹ㙤晤㤸挳㈷ㄴ㈰昴ちㄱㅡつ㜳扣〶㠰㔰戵戱㈸㠵㔰搱愹ㄹ戳搹攳㐳㄰ㅡ㕢ち愱㌱㥥㈰昸攴ㄴ㥢㤹㜰㐱攸㌵ㄷ㈱愶戳〵愱搱㝥㠴摥㈰㐲捣㐴扢〸㌱挷㙤晤ㄹ㙤攱挳㘶㔴〱㈸㙦ㄲ㤴㌸㉣昰ㅡ〰㈸捣㙢㡢㐵㈹㔰㡡愶㙤愶戳挷㠷㠰戲㜵㈹㔰戶昲〴挱愷愹搸㑣㠵ぢ㈸敦扡愰捣〰㉦愰㙣改〷攵㍤㠲挲㔴戴ぢち㤳摣搶〷㈵㐱ㄹ㕥〰捡㐷〴㘵づ㉣昰ㅡ〰㈸㑣㙣㡢㐵扦㐱㘱㍥㝢㝣〸㈸㤱㔲愰㘸㑦㄰㝣挲㡡捤㕣戸㠰昲㤹ぢちㄳ摡〲捡㘰㍦㈸㥦ㄳㄴ收愲㕤㔰㤸攵戶扥㈸〹捡愰〲㔰㌶ㄱ㤴㐳㘱㠱搷〰㐰㘱㘶㕢㉣晡つちㄳ摡攳㐳㐰搹昴㔹㠹㤳挴㉦㍤㐱昰愹㉢㌶㤳攱〲㑡〵㙥㑦㠶㔹㤷ㄹ㙤〱攵摦戰攸㍥㐹戴㈰㔴㑣㐶扢愰㌰捤㙤㔵愱慤ㅦㄳ捣愷昰搳㌳〵昳慥㠳挳㤹扡挶㙢〰〸㌱捦㉤ㄶ愵㄰㉡㥡㘰㤸摥ㅥㅦ㠲搰㐷愵㄰晡搰ㄳ〴ㅦ换㘲㌳㌵㉥〸搹㉥㐲捣㙦ぢ㐲敦晢ㄱ摡㠲〸㌱㌵敤㈲挴愴户㌵愲㝦〸晤慤〰愱慤㠹㄰ㄳ搹㜸つ〰㈱㘶扤挵愲摦〸㌱搹㍤㍥〴愱㌷㑢㈱昴ㄷ㑦㄰㝣㙥㡢捤㐴戹㈰戴㥤㡢㄰戳摤㠲搰㐶㍦㐲摢ㄳ㈱㈶慡㕤㠴㤸〲户慡晢㠷搰㥦ち㄰ㅡ㑢㠴㤸搶挶㙢〰〸㌱〷㉥ㄶ晤㐶攸㙡愸㡦て㐱攸㤵㔲〸晤捥ㄳ〴ㅦ散㘲㕦〳㑦㠲搰㐴ㄷ㈱收扥〵愱摦晡ㄱ摡㤹〸㌱㙤敤㈲挴㠴戸㌵ㄹ㙤攱ㅦ㔲扦㉥〰㘵ち㐱㘱㕥ㅢ慦〱㠰挲㈴戸㔸㤴〲愵攸㐳㡡戹敦昱㈱愰㍣㕦ち㤴攷㍣㐱昰㘱㉦㌶昳收〲㑡挲〵㠵挹㙦〱攵攷㝥㔰㤲〴㠵㜹㙢ㄷㄴ㘶挴慤㌴摡晡㌱昵㍣㕤㠰搰慥㐴㠸㔹㙥扣〶㠰搰愳挶愲ㄴ㐲㐵㔳て㌳攱攳㐳㄰㝡扣ㄴ㐲㡦㜹㠲攰搳㘰㙣㘶搱〵愱改㉥㐲㑣㠵ぢ㐲㡦昸ㄱ慡㈷㐲捣㘲扢〸㌱㍦㙥㌵昴て愱〷ち㄰㥡㑤㠴㤸昳挶㙢〰〸㌱㐱㉥ㄶ晤㐶㠸㜹昱昱㈱〸摤㕤ち愱扢㍣㐱昰㜱㌱㌶㜳敡㠲搰㍣ㄷ愱搷挱ぢ㐲㜷昸ㄱ㥡㑦㠴㤸搳㜶ㄱ㘲戶摣摡ㅦ㙤攱〷搶㙤〵愰㉣㈰㈸㑣㝡攳㌵〰㔰㤸㈱ㄷ㡢㔲愰ㄴㅤ㔸㑣㡣㡦て〱攵收㔲愰摣攴〹㠲㡦㤰戱㤹㔴ㄷ㔰づ㜲㐱㘱ㄲ㕣㐰戹搱て捡㈱〴㠵昹㙢ㄷㄴ㘶挶慤愵㈵㐱戹慥〰㤴挳㘹换㑣戸昹㘴ㅦ捥㙣㌷㕥〳㐰㠸愹㜱戱攸㌷㐲ㄵ㌸扤ㅡㅦ㠲搰㤵愵㄰扡挲ㄳ〴㥦㌱㘳㌳ㄹ㉥〸攵㕣㠴㤸搱ㄶ㠴㉥昳㈳㤴攷㔶㌲ㄹ敤㈲ㄴ挱㥡戵扣㈴㐲ㄷㄵ㈰戴〲㝡挳㤹慤ㅥㄸ㈸戶戱攸㌷㈸捣㘸㠷㠱㜲㝥㈹㔰捥昳〴挱攷捥搸㈶ㅢ㙥㡦㠴㑢㐱㘷㤵㡢捥昶攰〵㥤㜳晣攸㜴㄰ㅤ愶戱㐵㜴㤶㈷㤲敢ㅢ㕤ㄴ㌱〳敤〲㔷㡤㌵㙢つ摡晡㝤㝤攳㌴㜸㌳ㄷ㌲昴㍡㔸敡昵㜴㌹ㄶ㡥㑣昳㜰愶戱㝢扦扥挱ㅣ㜷敦搷㌷㑣摡㕢ㅦ挵ㄸ㐷㤳ㅣ㐳㜲㉣挹㜱㈰㡡昹改㌰㜸㡦昳㔰㉣扡扥㜱慣㈷〸㍥搵挶㡥挲㤳愰扡〱㝥㜱愶㥤〰㉦搰ㅤ敤㐱㈷搷㌷㑥㘱搰㈴㐴㉥㜴捣㔵㕢愷愲慤ㅦㅦ㜷㙢攱挷ㅣ㡦ㄱ㝤㍡㡣㠶敦ち昳㠱つ㐰㈶慢挵愲搴〰㉣晡戸㘳㡥㍡っ愱㡥㔲〸ㅤ改〹㠲㡦扤戱ㅢ攰㐹㄰㍡搷㐵㘸㉦昰㠲㔰扢ㅦ愱昳㠹搰摥㄰戹〸㌱㜳㙤㕤搰㍦㠴㔶ㄶ㈰㜴㈱ㄱ㘲㌶㝡㘰〸㌱㜵㍤㌰㠴㤸戱づ㐳㈸㕦ち㈱挷ㄳㄴ㍤ㄷ㠷搹敥扥㥥㡢挳摦㌸㍢㥤昲散㤶攱㤸㉣㉢昳晣㔵敤㤰扣摢捣〴㌵㝥㤷摤摣搲㈲㍦㘹ㅥ㡡挷㔸㜴慣㜴㍡收攱㘹㉤㜸㜸挵挲收㔶敦㔷户㜸㡡ぢㄳ㈴收㐱〹㕡㌸ㅡ㕢昹晤㍡昰攴㠴挱昹戹㥤㜸捡㑥慥慡㜵晦㑣㔷㤷搳搱昶扦昰㡣ぢ晣挸㥣昷㜴挳攲㍥摤㈲昴昷摤晣攱㜶㘸晡㔷㄰㥢搲㠳挷㍣㍣㝦㠵㔹昷㜲㍥晤攲㍦㝢攰㡥㜵㌹㠶㤸戹㈹㑤捥昷㍣㤷ち㤵挵㉥㜶㑢慣㑥㈸晢㡡㕤㐶㈰㍣戰ㄸ晡搶㔵㈰㠳昰慢㘸㐹㐶㠱㐴昴搵㘸㤱ㅢ㤴〸㈹慢㍣〴挳㈰戸㜱晣挵㍤敦㝣㔵㔶戹戶㌹搷戵摣㕡敥㌴㉦㕢摥㠵㕦搶て攱ㄶ㥢愵攲㜰㤸昶㤶㐲攷㝣㌹戸戵㌱搳搱㤱㔹㕦搵摡搸攲戴㉤敢㕡㕥搵戸〶ㄵ〳㜸づつ晡㔱㔵㔵愵慦挵㝦ㄷ㘸ㅣ㡡㌹㜸攴戸戴慥㐳㙢昸挶㉥つ摤搸敢戹㔵摣搸㥥つ扤㤱㑤扣㤷㡤扢愱㡡〹㘸㙥慣㔹搴ち㌰摣〴㝤ㄳ㌴扢扢戰ち㉤散㠲㘶ㄷ㉡搴攲搰㜰户搰㜷㘱戸㕢〳攱㤸挰㉤〸户〶つㄲ敥㜶㝦㌸㘶㌶㘵㡢㝦㠴㔶㜳㕢㤷挲摤㍢㍦戴ぢ㜷㐰摦扡ㄳ愴㜰昷摥㠵ㄶ晦㔶ㅦㄷ攸㐶攵〹㘸㐸〵捡㍤ち㝦戴敦㍥㑢㐰㑡㉤㈶戹敢摥㐳㍡攴戱攷㍤㌹㑥晥㈲㥦挹捣捡つ㜰㌹㌶攰搲㥦㈴挵㡣戰㌲戳捣㈱挴㝡㙥㘷挳㝡摣ㄱ愱㌹㡢㥢敦捦㕣摤扡扡㈵搳搵扣挶㠱㈳攵愶㑣ㄵ㜳愵〲搳㍤搸ㄲ捥攰㕣㉡㤹攲っㅥ㘹㈵㝢つ摤㌲慢㔵㌶㐰户捥昲㥥愷㔳搹㡡〹愸愹㡡㍣㔷㉡㕢ㄷ㜶㌹慢㠶戴扡ㅢ挸搹㐸〲㔵㔸㕣ㄲ㠱㡤㈹ㄹ挹挳㠷收㥤㠴㠳㙦㍥㌳攳㠵㜱ㅦ㑣ㄷ㝦㘵㥦㝤㜵改㈵㕣㝥戶愷攱捤晦捡扤戰㕦晦愳㐸〴扤㜸㌷㈸㘶㠰㠹ㄳ㍢㤰㑡㝤㌶摤〴㜲晦扦㔶搴〱㌵〷ㅤ㘰㈷攸㑦㌱㜵㙣慣㕦ㄸ㔷㌶挳㔸扢摤扦慦搸㝡戶摦㥡㌹㘷㕡㜳愹㤸㔲搱户昵㉣扦昵改扥搸愹㔴㔵摦搶つ㝥敢㜳㘱敤㍢㘲敢㈱㉢㥥つㅦ攱㜱㔱㜸挴㍥ㄶ㌸㔴㤸扤㉥㌸㘲㉦㐴㠳っ挵㈷愰搹㍤㐱㌰扦㉢攱㌸㈱㔷愸摤㐲挳㍤㔵ㅣ敥愷㠱㜰㔷〶挳㌱扦㉢攱㥥昱㠷㘳戲搴ㄷ㉥ㄱㅡ敥戹攲㜰㉦〴挲摤ㅣっ挷㘴愹㠴晢愵㍦ㅣ搳㤰ㄲ㡥昳㔱㠵摡㈵㌴摣㡢昴捤戹愷㘷戶㝤㠹㑤扥搹昶敥㘰㌸㘶ㄶ㌹㔱攰戹㉥捣㉦㑡攴㤷ㄹ㐳挶っ摡ㅦ㐶㙢捦〰散晢昸㔱ㄳ搰户敥攱换㝣愲戱敥搷攰摦搱㙦晤愸捦扡㕦㠳㝦扣摦㥡ㄹ捣〱つ晥㜱㝥㙢愶㍥㝢㝡摥㡦挱扦㠳摦㥡〹㑥摦昰ㄸ〳㔹昱攰㝦㡤㍢愷㜰昰扦ㄱ搸㕦捦挰㑦挱攰㘷㠲㔳㜶搲㥦愱搹㍤昸㤹㍡㤴㜰敥愷攳挸搰㜰㙦ㄵ㠷㝢㈷㄰敥愵㘰戸㔷㑣戸扦昹挳扤㘶挲戹挷摡㤶愱攱摥㉢づ昷㐱㈰ㅣ㔳㜶〵㕢昷愶〹昷㤱㍦ㅣ㌳㕣㍥㌰㠷㠶㠶晢㘷㜱戸㑦〳攱㤸っ㉢〸挷っ㤷㠰昹㉦㝦戸捦ち挳㔵㠶㠶晢愲㌸摣愶㐰戸捦㠳攱㌶㤹㜰㘵㔵扥㝤㔷〱㌳摦扥摢昴㘹搸㔰ㄹ〴㡢挰㔰愹㘴㤳敦搰戶攰愷㘰敢㈲㘸㤰慤ㅢ散て㘷ㄷ㠶晢㌴㌴㕣愴㌸摣搰㐰戸㉤㠲攱戶㌶攱㌶昳㠷摢慥㌰摣〷愱攱㌶㉦づ户㘵㈰摣昶挱㜰㑣ㄱ挸搶㙤攵て挷㡢敦扥愱昲㑥㘸戸㙤㡡挳㡤っ㠴摢㌹ㄸ㙥㡡〹户㥤㍦㕣挲㠴㜳㡦扢㌷㐲挳㡤㉥づ㌷㈶㄰㉥ㄹっ挷㉢搹戲㜵㍢昸挳昱ㅡ戱㙦愸晣㍥㌴摣㡥挵攱㈶〶挲昱㜲㜲挱㔰㤹㙤挲敤散て挷ぢ慥㍥㌰㕦っつ户㑢㜱戸愹㠱㜰昳㠳攱ㄶ㤸㜰㌱㝦㌸㕥捡㘴㌸慢〶慤攱摦㌲㥥ぢ敤㐲〲晡㔶㉤㐸攱㌹㜷ㄲ㉤晥〳㠴㔷㐳ぢ戶晡㜰搳㡤㌴㌴扢攷㔲㕥㉦昴㙤昵㔳愱㈱㜷愳敦挲愹㝢㕡㈰㕣㍥ㄸ㙥㠵〹户愷㍦摣㉡㉦㥣㌵ㅤ慤攱摦㌴ㅥ〹敤㐲㍤昴慤㤹㈰㠵㕢摤㠰ㄶ晦㔶㜷〴扢搱㠵〶㝥摢㤰搳㑢㕥㜸昳㍥晥㜹昹㑤㠶摣㙣㜸攸晥昸攷㔵㌳昳㌱搸㥦搳㘷㜵ㅦ㍡摢晤昱捦换㙤挶扡㕦ㅦ晦昷晡慤㡦昱㔹昷敢攳晦ㅥ扦㌵㉦昰㌱㌶㤷㝥㥤晢摥敤户㍥捥ㄷ扢㕦攷扥㜷昹慤㜹晤捦㜷愰摥〱㔹昱挷晦㝣敥愹挲㌱戴㝦㘰攷㥤〲㍦〵㐳昶㜴㌴挸㑥㕡〰捤敥㈱㝢㙥㘱戸㕢㐲挳㉤㉥づ㜷㘰㈰摣昹挱㜰扣㝥㈶攱づ昶㠵慢扣ㄲ慤挱㙦㝤扥㕦㘲ㄴ㕥㕦攱㌰摢ㄲ㔷愲㕡㥣㉣ㅦ㜳㕢㡦㠷愵㑥㙡挱㜵㤲㝥㍣㥢昶㄰〴㔵扣㌰㐲ㅦ晡㔰㜲㔸攱㝢㌸㉦㑦㜰〵㙤㔸攱㘵〶㜶㑡㉦愵づ慦㌰㠸挵㘱㝥ぢ㕥㑤攸戱攰㤵〲戱㌸㥣㍡扣㐸㈰ㄶ㡤㝥㡢摢ぢ㉣昸挵㕥㉣㡥愰づ扦捦㡢㐵挶㙦挱敦挶㍤㌱ㅥ㌱ㄶ㑤搴攱搷ㅡ戱挸晡㉤昸ㄵ愶挷攲㈹㘳㤱愳づ扦㤹㠸㠵攳户㜸愶挰㠲摦㌰愴㔷㜹敡昰换㠵㔸㉣昳㕢昰㡢㐴㑦っ㝥㐹㄰㡢攵搴攱昷〳戱㘸昶㕢昰ぢ㐰㡦〵㑦㔳挵㘲〵㜵㜸㠶㉡ㄶ㉢晤ㄶ㍣ㅢ敤戱攰㤹愶㔸戴㔰㠷㈷㤹㘲搱敡户攰〹㘵㡦〵㑦ㄶ挵愲㡤㍡ㅦㄸ㡢㜶扦挵㐷〵ㄶ㍣摦ㄳ㡢㔵搴攱愹㥥挴㌸搲㙦挱搳扡㥥ㄸ㍣㘵ㄳ㡢づ敡㙣㌲ㄶ㥤㝥ぢづ愸ㅥぢ㥥㜵㠹㐵ㄷ㥢㜹挲㈵㌱㔶㝢㉢㘴㠶昳攴慡挷㠲㈷㑥㘲戱㠶捤㍣㘷ㄲ㡢戵摥㡡㔸昰晣愸挷㠲攷㍥㘲戱㡥捤㍣敤ㄱ㡢昵摥㡡㔸昰ㄴ愷挷㠲愷㉦㘲㜱ㄴ㥢㜹收㈲ㄶ㐷㝢㉢㘲挱戳㤴ㅥぢ㥥㠱㠸挵㌱㙣收挹㠷㔸ㅣ敢慤㠸〵㑦㌴㝡㉣㜸ㄲ㈱ㄶ挷戱㤹攷て㘲㜱扣户㈲ㄶ㍣㔷攸戱攰㜹㠰㔸㥣挰㘶㥥〲㠸挵户扣ㄵ戱攰挷㝤㡦〵㍦戶挵攲㐴㌶昳搳㕡㉣㑥昲㔶挴㠲㥦捣㍤ㄶ晣搴ㄵ㡢つ㙣收〷慥㔸㥣散慤㠸〵㍦㕣㝢㉣昸㈱㈹ㄶ愷戰㤹㥦㡤㘲昱㙤㙦㐵㉣昸㜹搷㘳挱㔹㔹㉣㑥㘵㌳㈷㘴戱㌸捤㕢ㄱぢ㑥扥㍤ㄶ㥣㔸挵攲㜴㌶㜳㑥ㄵ㡢㌳扣ㄵ戱攰晣搹㘳㈱ㄳㅢ〶㡦㍥ㄳ捤㘶戱㌹挱㐹㙥攴㉣慣㈰㝢㈴㤳ㄹ戵捥昶㙢㜱㔲ㄳ慤㜳㕣㉤㤹挰㡡戴㌸㤱㠹搶㜹慥㤶㑣㕡搴㌲㍦攲㘰㔴㥢㤳㤷㘸㝤挷搵㤲㠹慡挸ㄷ㈷㉣搱晡慥慢㈵㤳㔳㤱ㄶ㈷㈹搱扡挸搵㤲〹愹㐸㡢ㄳ㤳㘸㕤攲㙡挹㈴㐴慤㠲㝥㜱㌲ㄲ慤换㕣㉤㤹㜸㡡㝣㜱〲ㄲ慤㉢㕣㉤㤹㙣㡡戴㌸改㠸搶㔵慥㤶㑣㌰㐵㕡㥣㘸㐴敢ㅡ㔷㑢㈶㤵㈲㉤㑥㉥愲㜵㥤慢㈵ㄳ㐹㤱ㄶ㈷ㄴ搱扡摥搵㤲挹愳㐸㡢㤳㠸㘸摤攸㙡挹㠴㔱愴挵㠹㐳戴㙥㜲戵㘴㤲㈸搲攲㘴㈱㕡㍦㜰戵㘴㘲㈸搲攲〴㈱㕡㍦㜴戵㘴㌲㈸搲攲愴㈰㕡户戹㕡㌲〱ㄴ㘹㜱㈲㄰慤ㅦ戹㕡㜲搰ㄷ㘹昱攰ㄷ慤㍢㕣㉤㌹搰愹㜵㈷㜸戳搸㍣攰㐵敢㉥㔷㑢づ㙥㙡ㄵ㡣㝢ㅥ攴愲㜵㡦慢㈵〷㌴戵㑣㑥㥢晥㙣ㅥ搸愲㜵㥦慢㈵〷㜱㤱㉦ㅥ捣愲昵㠰慢㈵〷㙥㤱ㄶて㘰搱㝡㐸戴㙣㜳戰㉡ㅥ㥦㤲戴慣挷㠹ㄶぢ㈸敢㘱㕢㠵晢〳㥢づ㉢ㅥ㥢愲㌱愳㔰㐳昱㜰ㄴ挱昴㠰㠰㐷愰〸昶っ〸㜸搰㠹㘰㡦㠰㠰挷㤹〸愶〵〴㍣戴㐴戰㝢㐰挰愳㐹〴扢〵〴㍣㠰㐴戰㙢㐰挰㘳㐶〴㜵〱〱てㄳㄱ愴〳〲ㅥㄹ㈲㐸〵〴㍣ㄸ㐴㤰っ〸㌸晥㐵㔰ㅢ㄰㜰挸㡢㈰ㄱ㄰㜰㤴㡢㈰ㅥ㄰㜰㘰㡢愰㈶㈰攰㔸ㄶ㐱㉣㈰攰昰ㄵ㐱㌴㈰攰㠸ㄵ挱搴㐲㠱㙤㠶慥攲㘸ㄵ㡤㈹㠵ㅡ㡡〳㔴〴扢〴〴ㅣ㤳㈲㤸ㅣ㄰㜰ㄸ㡡㘰㔲㐰挰㤱㈷㠲㥤ぢ〵㐳晥ㅦ戸挵㡤慡</t>
  </si>
  <si>
    <t>㜸〱摤㝤〷㜸ㅣ搵搵戶慥㉣㡤㌵敢愲〱㔳㡣㌱㈰ㅢ㥢㘶㘳戴㑤摡〵っ敥〵ㅢ〳戶〱㔳㡣搸㌲㡢㠴㔵㡣㔶㙥㔴搳ㅤ㕡〸〱㐲挷㌸㜴〸㤰搰㝢㌱㤰搰㕢㘸〹〴㡣〹㠱㔰〲攴㈳㜴昸摦昷捣㕣㘹㜶㜶㔶㈵攴㝦㥥㍣ㄹ敤ㅥ捤戹愷摤㜹攷捥摤搹㌹㘷㘷捡㔴㔹㔹搹㡦㔸昸㥦㑢〵㔷㠶捦㕢㤱敦戰㕢挶㑤㙥㙢㙥戶㌳ㅤ㑤㙤慤昹㜱ㄳ摢摢㔳㉢㘶㌷攵㍢晡㐱挱㘸㘸㠲㍣㕦搹㤰㙦㍡搲慥㙡㔸㙡户攷愱㔴㔹㔶㔶㔵㘵㤶㐳扥㤹晢戶㌴㘳搲捡慣㈰㠱㔶㤹㘹㤰昴㈷愹㈲㌱㐹㐲㈴〳㐸〶㤲っ㈲ㄹ㑣㔲㑤㘲㤱㙣㐰戲㈱挹㄰㤲㡤㐸㌶㈶搹㠴㘴㔳㤲愱㈴㡣㙦づ㈳搹ㅣ㘴攰㜰㤰昹㤳㈷敤㤵㍥ㅣ㕢㌳慦愳慤摤ㅥ㕢戳㥦搳攷昱攱昰戸昰戸㜸㙤㝤㘴㕣敤搸㥡挹㑢㥡㍢㤶戴摢攳㕢敤㈵ㅤ敤愹收戱㌵㝢㉦㐹㌷㌷㘵㘶搹㉢收户㉤戲㕢挷摢改摡㘸㍡ㄵ㑢㠴㘳昱㜸㉥㤹㑣っ摣〲㥥攷㑣㥥戴㜷扢㥤换晦愷㝣㙥㐹㥦㝢㑤㥥㌴㙥㡥摤昱㥦昲戹ㄵ㝣挲攵㤴戶㤶㔴㔳敢㝦挸㘹㈵昷㘹㝣㡡㥤㘹攲捥户敤昶愶搶挳挶愱摢〵㐰㠳慢ㅦ㌷㌱㥦㕦搲戲㤸攳㘸戲摤摣㍣搷捥挹㑥㙦㤹㤲敦搸㍢搵摥㤲ㅦ搸㐲晣散㜶扢㌵㘳攷〷户㑣㕤㥥戱㥢㕤挵㝣㔵换㝥愹昶㌹愹ㄶ扢㠲㉢搵㉤捥㍥㥣㤹戵㕢㍢㥡㍡㔶っ㙡搹㌷㙦捦㑤戵ㅥ㘶㔳愵戲㘵晡㤲愶慣慡愸挰慢慣摦戶㐱㍤㤳ㅤ㠵晥戴㑣㙥㑣戵㜷〸挷㕤ㄸづ搲昵っㄷ搹㡡㠲㝥㜱㐸搵昸慣戸捦收㌵戵捣戲摢㕢敤㘶〶攱㥥ㅣ攳㔳ㄲ㠰㥣晤搰㠹㤴摥ㅣ敥㈵㌵挰㍤昸戸㉤㡣㘲搴㠰㡣㥤搳搶摥㠲〱戹愷㥤㙡ㅤ㕦㍢慥㉥㤱㡣㡦㥤搷㤱㥤㘲㉦〵ㄷ〹㈷攳戱㜸戴㉥ㄹ慦㡦挴㙡敢攲收〸㔸㤸㈳㘹扢㌵挸攸㈹昳㙢愶散㔷戳㘸摤扤㜷搷㜴㌴㉥㔹㜷捦㙦㍡㜶慡㜱摢ㅡ摢㔲慤㌵㡦摣㔹ㄳ㠹㤹愳㘸㌴ㅡ㐴㔵晣〹ㄳ㠲户ㅢ㍣㈸换ㅢ㔲攵つ改昲㠶㑣㜹㐳戶扣挱㉥㙦挸㤵㌷ㅣ㔶摥搰㔸摥搰㔴摥㜰㜸㜹挳㈲攸攸愵慡㝦晦㜲㜷㌹攴攳㜳㑥搸攷㠶昴㡣慢㜷㙥晥换㕦㡦㌹挸㔶㥣〳㘴ち搹ㄶ㉢㝤摢慣敤㘰㘱㙥て㘲散〰㌲慡ㄷ㥢㤵㌴挷搰㘶㉣㠸㔲㉦㘱慢戸㘵昶晤攷㕥昵搱戳㙢㘶摣㘲㥣摤昲户㔷挷攷ㄵ㘷㈴改搲㌸慣昴慤㑢㍢搱㝤㉤㠸ㄱ〶改ㄵ搲㜵㘶㠴㐶㔱㄰愵㥥㜶晢戴敡愹㥤㉥ㄸ㜹㝥昳慣敢戶扤敢㥢㜳㤶㝤㝡㠴攲〴㈹㝤㡡㘳㘵㤷挲扤㕦㥦愸ぢ搷挷㤲昱㜰愴㉥ㄶ㑥挴挳搱慥愱㔰ㅢ㐹㈶㙢㘳昵㤱㘸㈲㤲愴戰㉥㙡搶㌱㕡㍤㠸㤱〰搹㘲晡㝥㌳㈶敤㌴㜹㙦晦㠸㤰㐱㄰㌵㤳㔴摥ㄹ㐴愹挷摣慥㘵扥㕣㜲敤㕥戵㤷捣扡㝦搸㤹㠷㙦㥡晥昱㕦㡡搳戶㜴㙤㔷慣昴つ慥昱㜴扦ㅢ㠸戱㍢㐸㙦攰ち搷㥢ㄳ㘸㌴ㄱ㐴愹〷摣㍥晤㈶㜷敢慦收慥㐸㑤扥㝦挶㘶㑦ㅣ㤹敥戰ㄵ㈷ㄴ改搳㘴慣昴慤㑦㔳攸㝥㉡㠸㌱つ愴㌷㝤㡡㐴捣改㌴㥡〱愲搴㥤㙥㥦㈶㝥晦昷て摥敢扦捦攴㥢㍥㔹户㝢攴昲搳㉥㔰晣㔰㤳㍥敤㠱㤵㥦戴ぢ㘷㌱摡㙣㄰㘳㑦㤰㙥㜷㘱捣㥣㐳攵扤㐰㤴扡挵敤摡攵㕢摤㍤㙢搸㜴㝢捥〳㕦㥢攷戴㙦㌴昱㙤挵㡦㕡改摡㍥㔸㌱㈶㉦挹㜷戴戵㤸㜳㘹㌸㡦つ昳㐱慣改㑤㙢慦攰㝣戱昶㝡ㄹㅢ㜵收扥㤴敦〷愲搴㜵慥攳戱摢㍣㜱搸㡢㘷㥥㌱敤摣㥦摤戳挶晣㜰换㈷搵〰㠸挵昱〲慣晣愴㙤㍥㠰搱づ〴㌱づ〲改㙥㥢挳〹昳㘰㉡㉦〴㔱㙡㡤摢戵捦㙦晡晢づ㔶昸㥦ㄳ㝦㜶攴㠴敢慦摤昰㠰㜵㡡㈷ㄵ散㥡挹㙤㌶て㈵㐹㠱ㄸ㘹㤰㈱㠵ㅢㅢ㡥散ㅣ搹搹捣㔰㈵ぢ愲搴挵慥搳〵㕢㡦扣㙥攱㥢敦捤戸㍣㌵昷㠴㠷㝦户挳㜰挵㤳ㄴ搹摥ㅣ㔶㝥搲昶ㅥ挶㘸㡤㈰㐶ㄳ㐸户摢ㅢ㌳て愷昲㈲㄰愵捥㜵扢搶戰攵攲摦㝥昲㘵㝥搶慡戰ㅡ㔳晥搴戲愱㡡愷㑥搲戵ㄶ慣晣愴慥戵㌲㕡ㅢ㠸戱ㄸ愴摢慥搵㥡㐷㔰戹ㅤ㐴愹㌳摤慥㡤慦晥㜰㐰晥㠵扡㐹ㄷ捣扡㝣挷㌵ㄳㄷ㙤愲㜸㐲㈷㕤敢挰捡㑦敡摡ㄲ㐶㕢ち㘲㉣〳改戶㙢㜱㜳㌹㤵㔷㠰㈸㜵㡡摢戵㘷㔶愶扥㠸晤愰愶㥦㝤㐵敥㠲昲晢搷敦愵㜸㥡㈹㕤㍢ち㉢㍦愹㙢㐷㌳摡㌱㈰挶戱㈰摤㜶慤捥㍣㡥捡㉢㐱㤴㍡捥敤㕡摢ㄵ㕢㤹敡㤵挷昷㍡㉢㜲搹㍦㙡摥慤扥㐹㙤〰戱㜴敤〴慣昴㙤㡥㍢ㄱㄶ收㐹㈰挶挹㈰扤㥡攳愲收㈹㌴㍡ㄵ㐴愹攵㙥㥦慥㔹ㅢ㥢昷㜲昵愲改户慤㐸挷㜶慣㜸昱㐵挵㜳㜱改搳捦戰昲㤳攰㍡㡤搱㑥〷㌱捥〰改づ慥㐸㥤㜹㈶㤵捦〲㔱敡〸户㙢㑦㌶摦㜳昳㠸昰挲㔹户㙦戸㜶愷ㄳ㈷慤昸㐶昱ㅢ㠲㜴敤㙣慣昴つ慥㕦搰晤㌹㈰挶㉦㐱㝡〵㔷摣㍣㤷㐶攷㠱㈸㜵戸摢愷㕤昶㕣㜲挳つ㉦㈴愷㕣㝣搷挹扢㙥㜳收ㄷ晢㈹㝥㘱㘱㥦㥣㌹攸〲慥㕤〸㘲㕣〴攲㥢㜰挳㔱昳㘲捡㉦〱㔱㉡攳㝡㝣昶㤵㕢捦㝡㉢㝦捥散ㅢ捦㝥攰愸慢搷ㅣ㝣㠹摡ㄸ攲㉥㡦㤷搳㘲㌵㠸㜱〵㠸捦㘳㈴㙥慥愱晣搷㈰㑡ㅤ散㝡㡣㕤昲㜲昳㝤攳摥㥤㝤搹敤㘵戹㙦づ㙣摤㐷昱慢㔴㤷挷慢㘹㜱つ㠸㜱㉤㠸捦㘳㌸㘶㕥㐷昹昵㈰㑡敤敢㝡㝣㘴㜱敡昸㈱㌳㔶捦扣昱摣㡦㉡㤶㑤㐸㉤㔶晣㕥㐶㡦挶㡤㈰㍦㘹㤰晣〶づ捣㥢攸敡㘶㤰敥〶㐹㌸㘹摥㐲攵摦㠲㈸㌵挷敤摡㐹㈳搶扤晢搱㕦慥㥦㜳愱昱晡㜳㤷摥㝡昲愷㙡㈸挴搲戵㕢戱昲㤳扡㜶ㅢ愳摤づ㘲摣〱搲㕤搷㈲㘱昳㑥㉡摦〵愲搴㜴户㙢挷ㅣ㕥㜳晦扦收摤㍢㙤㘵挷戲搶㐳㍡㡣㕤搴㘶㄰㑢搷敥挱捡㑦敡摡扤㡣㜶ㅦ㠸㜱㍦㐸㜷㕤挳搹搶〳㔴㝥㄰㐴愹〹㙥搷づ㝦㈵昹挸㤰搳愶敥戱收敥㍢づ捣㥦晢敥づ㙡ㄸ挴搲戵㠷戱昲㤳扡昶〸愳慤〵㌱ㅥ〵改慥㙢㌸改㝡㡣捡㡦㠳㈸㤵㜴扢昶㤹扡㘶攲㜵㡢ㅢ㘷㥤昰㉢㜳㠷昰搵㌳摦㔰㥢㐳㉣㕤晢〳㔶㝥㔲搷㥥㘰戴㈷㐱㡣愷㐰扡敤㕡慤昹㌴㤵㥦〱㔱㉡攲㜶㙤㝣敥捡搳㕡敥摦㝦昲㜹て㝤昶搲戳ㅤ昷㍤㌰昰㌹㠸昷㜱扦摣㑤㘹㑦㉤挳搷攵慥㙦攲戸晣挰扦㥥㉦㐱攰ち㐴㉥㥥慢捦㠵挳搹㜸㙤㉡㥡慡ㅣ〱户扤晤慥换㑦户㠱戹晤㥢㕡戳㙤换攴换敦昰㐹愹扣摤昵㕤㜸㡣㉢㥢搴戶愴㌵㥢摦㍣㔸㌸慦㈳搵㘱て昳换扡㥣ㄴ㤹捤挳愵〱㍢㉦昱戶昴㥢敤㤷㙡㕥㘲㑦㕣摥攴㠸户昰㠹㜱㘱愰㉤㕤㕡㍡慤摤㍥愲㔳㕡搴愳㠹戸㜲戵㔴㝣ㄷ㙤愵㈳㜲晡㔵㌳戹戱㉤㙦户㑡昷挶戴散摤㤴㔹㘴户捦戳㜹摤换捥捡愶㙥㑣㤱㝢㜵㘲捣㕥慤搸㔰㕣㙦挸㡥昴戶收愶㉥敦戰㕢戳㜶ㄶ晤㕤㙣户㜷慣㤸㥦㑡㌷摢㥢ㄴ愸㌸㌱㈱搸慣愰㜹㕡㕢㘶㐹㝥㜲㕢㙢㐷㝢㕢㜳愱㘴㘲㜶㘹ち㔷㐴戲㝢戶㘵㙤㕣搰愸攰㔲愶捡晡昵㔳慡㙣㠷愰慢ち昴㥢ㅦ㈷㍢挲戳㡢户挰㍥ㅦ㕡㌸散挶捤挵搶㘱㉢㥡㙤㡥挹昲㔱㍤㌸ㄳ扦㜴戳㝤㘹㐵捦㌶昱㈲㈱戵户㉢慤㉤㝤散摣㜳晦㝦㤵换换㠷戸㕢㍦㜵㈹慥ㅡ捤㐸戵㘶㥢敤昶㙥㉦㜱㉡昶挸㝣ㅥ愴㜲㈷ㅣ捤㈵搱慢㠰㠶㕡慥㔶㔴㉥㙢捡㜶㌴ㅡ㡤㜶搳㘱㡤㍣愵挵㘵搰慡㉡㐲㕢戴㤸㉦愲挹㝣㠹攴㡦㈰愱㔰㤹昱㌲㤵㡣㤰昹㡡挳㔷㡥挴晦扥㕦㡦㉡㠷㤵㈹搷扦㜰戱㌲㕦搹㌲慤慤㍤摦慦㕦搰㔶捥㐸攵ㅢ㍢㌸㍣扢ㄷ搲摦慢㈴慦㠱㔴㡥〲改昱㜲㔷㌵㤴㉡㜸㔵㙦㔰换ㄴ㍢㤷挲戵㔴㌹扡㔵慡戲挵戹㍣㌷挵捥㘷㑣㕥挷㥢㠹㘳㘵戹㠱㌵ㅣ晣〳㕢㌸晡敤攵ㅤ㔳㔲ㅤ愹晥㉤戸㈲㠸扤㘴㐲㘹㡣㔸㌹㙢戴ㅣ㈴㙤摡㍡攴㜲昰㘰挹慡挷换〰㘹㜰㍣攱挰挱昱㔲搶捦愵摤㙦〴晡捥㙢㜶㠶㝦愰ㄷ㕥搹挳〵挷散㜴扢㜵晥㡡挵㜶㥥敡㔵㐶户㔰晡て㉦㍡摢㉢㤳摥户愳愹㌹㍦づ㍤㥤摥摥戶㘴昱㝦搲て㝤㤹慦㠳攸愵㜲ㅢ㡣攲摥㙦ㄳ攰㉡敢扦㤴晢愶愱愱慣㡡摥搸㘲㙥㑤挲搱ち㘷㍦攲㥦㉣收㥢昸ㄷ敡㑥㔶㌹ㅡㅡ㝤戹ち㕡〹晤㠱㉤㐰㘸㝥扢㉤搷㜵慢㠴〱摡㠳㕡昶㙦㙢㕦㤴㙥㙢㕢挴昱㌴㔸戸㝣愳㙤㜷昰㕡改〰昷摡戰㕣〳㔶慡㕦扦㠲㉢㤸㥥㡢慡㕢挱扦戱づ㘴搰挴收收ㅡ敤㌱㙦扣㠳愶㝥戸㙡㙢慣挷捡戰扤昷㥢㔲搳搴扡搴捥㜷搴散㤱捡㉣摡㜷㜱㑤㝢搳㘱攳㤶㌷攷㤷慢攱搸㝥㕥㐸扣攸攳㠷㠷㍣昴晤昷戳搶㙣㍤昳愸㤹ぢ㐷㥤愲㌶㜷〵㐵ㄷ㍤户㠳挷ㄱ㜸㥢敦㠱愸捤愰挶㜹〵敢㠵㡢昹㍥㜸昳〳㤲扦㠳㘰㜶㄰扣㌱㌹㝣攴戰㙡㝢晣攷〴㘱㝥㑣昲〹㠸ㅡ〳挲挳搳晣〷㠸㕥㤴〵晦摣敢戲攷㜶㐰㜳昱㥥晢㈷㕡㐳㘶㌷㌲㌵ㄶㅡ摣㝢㈶搱㌲㠹㡦㐹㙣㤴〱挷㠱〰㔴扡㠲愲㑢慣㍢挱㑣〰昸㡥昶晤愰ㄶっ挰て㡣㐱㘰㑣㡥㌹て〰攵づ慢㙡㈱ㄳ〰晡愱挱㘴戶㑡㐵搰㈴〰㔴㠲搳㡢晡收〷て〰㘱㌴ㄷ〳㘰搲愷搹㡤㑣㐵㘱ㄷ〴挰愷㜰ㅥ〸挰㍦㕣㐱搱昵摣㍡㜸ㅡ挱㕥㙣挸㉥㝦っ戵㘰〰㌶㠲搸摣㤸㘴ㄳ㄰て〰㐳ㅤ㔶搵挳㠹〰戰ㄹ㤵㠶㠱愸㈴㥡〴㠰捤挱改㐵扤敢〵㈰㠱收㘲〰戶愲㑦戳ㅢ㤹摡ㄹ㜶㐱〰晣愹ㄴ〰慦扢㠲愲慢挶攳攱㘹〴㝢戱ㅤ扢晣㙡㐹〰㜶㠰搸ㅣ㐳㌲ㄶ挴〳挰㌸㠷㔵扢挱㠹〰戰ㄳ㤵㙡㐱搴〴㌴〹〰㘱㜰㝡㔱捦㝡〱搸ㅤ捤挵〰挴改搳散㐶愶㈶挲㉥〸㠰㐷㑢〱戰搶ㄵㄴ㕤愲㥥〲㑦㈳搸㡢摤㄰㔴㍤㕣ㄲ㠰〹㄰㥢ㄳ㐹㈶㠱㜸〰㤸攲戰㙡㉡㥣〸〰㔳愹㌴つ㐴昱㜲戴〰㌰ㅤ㥣㕥搴㕤㕥〰愶愱戹ㄸ㠰㔹昴㘹㜶㈳㔳㌳㘰ㄷ〴挰㑤愵〰昸㡤㉢㈸扡ㅥ㍥ぢ㥥㐶戰ㄷ昳搹攵ㅢ㑡〲戰ㅦ挴收晥㈴ぢ㐰㍣〰ㅣ攸戰㙡㌶㥣〸〰〷㔱改㘰㄰㌵〷㑤〲挰㐲㜰㝡㔱㙢扣〰散㠹收㘲〰㔲昴㘹㜶㈳㔳㝢挱㉥〸㠰ぢ㑡〱昰㉢㔷㔰㜴搵㝤㉥㍣㡤㘰㉦づ㘷㤷捦㉢〹㐰㌳挴㘶ぢ㐹㉢㠸〷㠰挵づ慢收挱㠹〰㜰〴㤵摡㐱搴扥㘸ㄲ〰昲攰昴愲捥昰〲㌰ㅦ捤挵〰㉣愳㑦戳ㅢ㤹摡て㜶㐱〰㥣㔰ち㠰攳㕤㐱㔱㜶攰〰㜸ㅡ挱㕥慣㘴㤷㡦㉢〹挰〹㄰㥢㈷㤲㥣〴攲〱攰ㄴ㠷㔵〷挲㠹〰㜰㉡㤵㔶㠱愸㠳搱㈴〰晣っ㥣㕥搴㔲㉦〰〷愱戹ㄸ㠰㌳改搳散㐶愶ㄶ挲㉥〸㠰收㔲〰㉣㜲〵㐵㌹㠸㐳攱㘹〴㝢㜱㍥扢摣㔴ㄲ㠰ぢ㈰㌶㉦㈴戹〸挴〳挰㈵づ慢㔲㜰㈲〰㕣㑡愵换㐰㔴〶㑤〲挰攵攰昴愲づ昵〲㤰㐶㜳㌱〰扦㠶㝥挸散㐶愶戲戰ぢ〲㘰扦㔲〰散敢ち㡡昲㈵捣㜲㡣㘰㉦㙥㘴㤷攷㤵〴攰㈶㠸捤㥢㐹㙥〱昱〰昰㍢㠷㔵㡤㜰㈲〰摣㑡愵摢㐰搴攱㘸ㄲ〰㙥〷愷ㄷ戵㠷ㄷ㠰㈶㌴ㄷ〳㜰㌷㝤㥡摤挸搴㈲搸〵〱㌰愱ㄴ〰扢扢㠲愲慣㑣㉢㍣㡤㘰㉦ㅥ㘱㤷挷㤷〴攰㔱㠸捤挷㐸ㅥ〷昱〰昰〷㠷㔵㙤㜰㈲〰㍣㐱愵㈷㐱搴ㄱ㘸ㄲ〰㥥〲愷ㄷㄵ昳〲戰ㄸ捤挵〰㍣㐷㥦㘶㌷㌲搵づ扢㈰〰㜶㈸〵挰昶慥愰㈸昷戳〴㥥㐶戰ㄷ慦戱换摢㤶〴攰㑦㄰㥢㝦㈶㜹〳挴〳挰㕦ㅣ㔶㉤㠵ㄳ〱攰㉤㉡扤つ愲㤶愳㐹〰㔸〷㑥㉦㙡㑢㉦〰换搰㕣っ挰㕦改搳散㐶愶㔶挰㉥〸㠰㡤㑡〱㌰挴ㄵㄴ㘵㤸㡥㠶愷ㄱ散挵㈷散昲〶㈵〱昸ㄴ㘲昳㌳㤲捦㐱㍣〰晣㥦挳慡㘳攰㐴〰昸㠲㑡晦〲㔱挷愱㐹〰昸ㄲ㥣㕥㔴㤵ㄷ㠰㘳搱㕣っ挰户昴㘹㜶㈳㔳㉢㘱ㄷ〴挰て摦㤷㌸ㄵ晥摥ㄵㄴ攵戱㑥㠴愷ㄱ散㐵㐵㌹扡晣㉤搴㠲㑦㠵つ㠸捤晥㈴㔵㈰ㅥ〰㐲づ慢㑥㠲㤳㤱㜴㌴㠰㑡〳㐱搴㈹㘰〵㠰㐱攰昴愲㍥㐷㡣捥㉦㐳㈷愳戹ㄸ㠰つ愰ㅦ㌲扢㤱㈹㘶挲㠲〰㜸扦ㄴ〰㝦㜳〵㐵㐹戳搳攰㐹〰ㄸ挶㉥晦戵㈴〰挳㈱㌶户㈰搹㤲扤敢晡㌶㔸攳戰敡㜴㌸ㅡ挹捤ㄹ㐱愵㤱㈰敡㑣戰〲挰搶攰昴愲摥昰〲㜰〶㥡㡢〱搸ㄶ晡㈱戳ㅢ㤹㍡ぢ㜶㐱〰扣㔸ち㠰ㄷ㕣㐱㔱㙡敥ㄷ昰㈴〰搴戲换捦㤵〴㈰〲戱ㄹ㈵㠹戱㜷㕤〰搴㌹慣㍡〷㡥㐶㜲㜳敡愹㤴〰㔱攷㠲ㄵ〰㤲攰昴愲ㅥ昷〲昰㑢㌴ㄷ〳㌰ㅥ晡㈱戳ㅢ㤹㍡て㜶㐱〰摣㔷ち㠰㝢㕤㐱㔱ㅥ昰〲㜸ㄲ〰愶戱换㜷㤷〴㘰〶挴收㑣㤲㍤搸扢㉥〰㘶㍢慣扡㄰㡥㐶㜲㜳昶愴搲ㅣ㄰㜵㌱㔸〱㘰㉦㜰㝡㔱户㜸〱戸〸捤挵〰捣㠳㝥挸散㐶愶㉥㠱㕤㄰〰㔷㤷〲攰㉡㔷㔰㤴戶扣ㅣ㥥〴㠰㠳搹攵㕦㤷〴攰㄰㠸捤〶㤲㐳搹扢㉥〰搲づ慢㔶挳搱㐸扣捤っ㤵戲㈰㙡つ㔸〱挰〶愷ㄷ㜵㤱ㄷ㠰㉢搰㕣っ㐰ㄳ昴㐳㘶㌷㌲昵㙢搸〵〱㜰㜶㈹〰㝥敥ち㡡戲慣㔷挳㤳〰搰捥㉥㥦㔹ㄲ㠰づ㠸捤㈵㈴㑢搹扢㉥〰㤶㍢慣㘲㙥㜶㈴㌷㘷〵㤵㡥〴㔱搷㠱ㄵ〰㡥〲愷ㄷ㜵㤲ㄷ㠰㙢搱㕣っ挰㜱搰て㤹摤挸搴昵戰ぢ〲攰挸㔲〰慣㜰〵㐵㐹攱摦挰㤳〰戰㡡㕤㕥㔶ㄲ㠰搳㈰㌶㑦㈷㌹㠳扤敢〲攰㉣㠷㔵㌷挱搱㐸㙥捥捦愹㜴㌶㠸扡〵慣〰昰ぢ㜰㝡㔱慤㕥〰㙥㐶㜳㌱〰攷㐱㍦㘴㜶㈳㔳扦㠵㕤㄰〰搹㔲〰㘴㕣㐱㔱敡昹㌶㜸ㄲ〰㉥㘳㤷㔳㈵〱㔸つ戱㜹〵挹ㅡ昶慥ぢ㠰㉢ㅤ㔶摤づ㐷㈳戹㌹㔷㔱改㙡㄰㜵㈷㔸〱攰ㅡ㜰㝡㔱ぢ扣〰摣㠱收㘲〰㙥㠰㝥挸散㐶愶敥㠲㕤㄰〰㜳㑡〱戰愷㉢㈸㑡㜰摦ぢ㑦〲挰㙤散昲慣㤲〰摣〱戱㜹㈷挹㕤散㕤ㄷ〰昷㌸慣扡て㡥㐶㜲㜳敥愵搲㝤㈰敡〱戰〲挰晤攰昴愲㈶㜹〱戸ㅦ捤挵〰㍣っ晤㤰搹㡤㑣㍤〸扢㈰〰ㄲ愵〰愸㜷〵㐵㘹昴㐷攰㐹〰㜸㤲㕤㡥㤷〴攰㘹㠸捤㘷㐸㥥〵昱〰昰扣挳慡戵㜰㌴㤲㥢昳〲㤵㕥〴㔱㡦㠱ㄵ〰㕥〲愷ㄷ㌵搶ぢ挰愳㘸㉥〶攰㔵攸㠷捣㙥㘴敡㜱搸〵〱㌰戲ㄴ〰㈳㕣㐱㔱戲晥〹㜸ㄲ〰摥㘶㤷户㉡〹挰㍢㄰㥢敢㐹摥㘵敦扡㐶挰㝢づ慢㥥㠴愳㤱摣㥣扦㔱改㝤㄰昵㌴㔸〱攰〳㜰㝡㔱㥢㜸〱㜸ち捤挵〰㝣っ晤㤰搹㡤㑣㍤〳扢㈰〰〶㤶〲㘰㠰㉢昰㤷〴㔴㍥て㑦㝤㐸攵づ㘰㠷㜳晢㌵搹换㤸㝢ㅡ㥣㐳昱扢㔳扢挹㜴挸愰摣㤴戶㌹㙤ㅤ㔳㥡昲㡢㥢㔳㉢㠶攴摣㤵晤ㅢ敤㔶愴戱摢㤱捤昶戵戵㉤㕥㙣㘷捤摣扣戶㈵敤ㄹ㝢收㤴晦㠶㌴㌷戶て扢㑥㌲摣攵ち换扦㤷戹㉤㠳㈵㐶〹㤶戲捡ㄷ攱搰㥦㠰㤳ㄲ㝣㑦戲㕣㔶㉤㈸㔶㜷㈱㍡扦愹愳搹ㅥ㤰㤳㐴戵慣㔷攵㠰㈲㙡〳戲晤㜳昳ㅢ㤱㤸㥡㌲㈸㌷扤扤㈹摢摣搴㙡㜳㘷㙣攴愸捥戶て㐳ㅤ挰摥㙤昹㈶晥摡㘱㔰㙥㝥㝢慡㌵扦㤸㈹捤捣㡡つぢ㌸挹㝤㔶收㈶㌵戵收ㄱ㐶㉡㜰戹㕥㥤㥢搷搸戶っ㍦扣㔹搲搲㍡㍤戵㌸晦㕦戱㔷ㄴ㜷㡢㉣戲㙢㔴戹㉡㉦㔷㔵攵㔵晦敥晥㌱晥㠵㘳㙣㠸㔳搴㕥㠳㜱摡搱摥㤴㕥㐲挰㈴㐶〴戴㠲㐴昶㘱㔹攵㑢㔸昳㈷㉦㍤扢搰㔷㜹挰扥ㄶ晣愰㈴㌰〹摥昹㙢愶㉤愰㙥㝥㠹敥っ晣ち㘴㡦改晢捥散慡挹昹㐹㍦つ慡晣㈳㍣昷扡〴㘲㘳㈸て㜶㠶㄰换㈲㌸愲㜰㘴㘲㈴㤰昳て换㔰㑥㜴㌸㐲〷㜷慤㑥㐳ㄶ㝤㘰㙥㜶㉡㙤㌷㈳昹摦㤲敡ㄸ散㌰慣挲挰㑦㐷昲慥㙣㜲㕢㑢㑢㡡㐳㡥㍦㠰㤹㤷㐹㌵摢㔵戹㠹㑢㍡摡昶㙣㙡㌵㜳㈰㌲㉥摤愶搴㜲㌴愵㤶㍢㘹晡摣㕣ㄶ〵挹㍡㝤戵ㅤ㤶㙡㙦敡㘸㙣㘹捡㔴㤱㘱攱捥㝦挵㔸挵晣㔱〱㌰昵愲攷ㄲ㝦摥摦挹扥㘳㜷㡦㐳愹っ愱攳敥挷㠸㉥㔷〶晥搴扦㔹㌳㠲㤹㐷㍥㔰捣㙦攰慤ㄲ㙦㤹㡡愴㉦㥦㑡㉡ㄶ慢㥦ㅥ㠷㈱㉡㤳㤳㝡㠵ち㜸㥢摦㐲㤵㉢㝣㔷扣ち搲㙤㐱㐱㝦㈸㠴㘶户愵戲搳㔲ㄹ晣㤸慤扦晢㔳戶㉡散㕡㑥㌵敤ㄶ㑢㍣㈶愳㙡〸搵㐸㑢㥢戲㜶㝢ㄵㅢ收攱愷㝡ㄵ㉣づ㌱㥣㝤㠸㘴㜷扦戲捡捡〱㔵㐱戱㘶㙡㕦愳摣挴戹昷愷㠰㌳㡢晣㝦戴㑦㘲㜷昶㍤ㄴ敡〷㙡㝥㠷捤㌱扦攷㌶扤〶㤶摢攳㔳昸㠱ち㍦㠲㔴扥づ愱㝦摦ㄴ㔶㕢愰㈶挳㠴㔲〵㍦攳㉡㔸〷㔲㠵㥡〹㈹㈰愹㤴つㄹ攰㈹晣㌰㥣㥡㡦㉡晤换㌲㘳ㅥ㐶戹㥤つ㌹昳㉢ぢ㑣昰挹㔰㔶㕥㕥㠱㕤㙤昸㡢收㡡挲挲㔹换㍣㕢㉡㐲搴㤶攸㠲挱捡挲ㅤ㜹戰挰㝦㐳㉦㝥㝥㠴㕦㔵扤っ㍢㘴扢㝦挴㍦㔹㐲㈱戳㥣ㄸ㠵搴㥢愰ㅡ㥡捤搹ㄲ攲㝥㌵戱㔳㜰㘵っ㐴扤〷㤶㈷〸㥥㡦㌳昵㍥㔸㝥愴攱㝡ㅦ搰㤳挵㌷㕤慡て搰捡㈹搳㌴攸攴敦㔸攳㑣搴㌹㌲慢搰摡昳挸晣㠸ㄶ㜸㥢晣攱㈶㔷攴晤㌱㔶㜴㤷搹攰敥㙥敥㜴㜳〰ㄵ㍦〹㔶ㄸ㐸㠵㐱㔴昸〷ㄴ戸换㡤挱攰挶昶〱捡㘴㄰㤲ㄶ㥣〰挹㝦㝡愲㝡㤰摣㠰㔱㌷㘴搴敦愰攰㐷昲〷戴昵㠰㈴㜷㥡㈰戹ㄱ㥤㄰㠲〲㈴㌷㐱㙢捦㐸㤶挳㡣㔸㤹㥢㡡ㄳ㠷㔱慣㕥〸㐰㜲㈸㜴捣捤愸挸捡㠶〰㠵㘱㔴搸㥣ち㉣㜶㄰㈴㠷㠳敢搳愰慣ぢ㠲㜲㑢㜸〱㤴㉣㠹搰㘱昹搱攸づ捡慤ㄸ戶㠶㘱㔹扥攰㠷㤲㌵ぢ〲愵㌱〲㉡扤晤㕣㔷慣㜲㄰㜸㐷搲㌱换ㅤち攰ㅤ㠵搶㥥攱㘵㔹〴㕥昸攵㈲㥤㘰㐵摥慣㡤搰㥢挱〶㜷愰㙥〳ㅤ㜳㕢㉡戲㙥㈲㐰㘱㍢㉡㙣㑦〵㤶㔲〸扣㍢㠰ㅢ慤〷㙡昷㍦㥥ぢ㌸搶挷挲ㅡ戰㙥攵〹攷ㄹ愱㍢㌲摣㌸㠶㘳㔱㠴ㅦ㔶㔶㐲昴㌰㐲㔹㈷㈱㄰搶搲〹ぢ㈶ち㈰㡣愰戵㘷〸㔹㔸㠱ㄷ慥戴搲㠹㠶㤰搵ㄵ〱〸挵愰㘳挶愹挸捡㡢〰㠵㍡㉡搴㔳㠱挵ㄸ〲㘱〲㕣㕦㐶㈸慡搰〳愰摣ㄹ㕥〰㈵㑢㌶㜴㔸て㤴扢㌰散慥っ换昲ち㍦㤴ㄳ搰搶〳㤴ㄳ愱㈲㔰敥㐶㈷㤳挰ㄵ㐰㌹〱慤㍤㐳挹ㄲつ扣㔰扦㐱㈷ㅡ㑡搶㘹攸㉥戳搱ㅤ㡤㤳愰㘳㑥愶㈲㙢㌸〲ㄴ愶㔰㘱㉡ㄵ㔸搶㈱㔰㑥〳搷ㄷ㈸㔱㌵ㅦ〰攵っ㜸〱㤴㉣晥搰㘱㍤㔰捥㘴搸㍤ㄸ㤶㠵ㅡ㝥㈸㔹㥤攱㐰挹㠳㕤㤶〸愸攷㠴㕤戱㜶㐳愰㥣㑤㈷㉣攲㈸㠰㜲づ㕡㝢㠶㤲挵ㅥ㜸攱愷㡣㜴㠲ㄵ㜹戳攲㐳㜷㤹つ㉥㤴㝢㐳挷摣㠷㡡慣〶〹㔰㤸㑢㠵㜹㔴㘰㠱㠸㐰㌹ㅦ㕣慦づ散挰て昱晤㘰つ〸㔳㥥㜰挳愵㍦昲㈱扥㍦挳㉤㘰㌸㤶㝡㜸㈰㌴て㐰㈳扥㤷㉡搶㜸〸㡣挶㠱㘸ㄹ攲㥣愰昴昸㕤㐸戱㉡㐴愰㍤㠸捥㔹ㅥ㔲〰敤㐲戴昶っ㉤换㐸昰㉡㌳て㠱㍡㑦㈳昸㔶慣㈵〹㐰慥〱㍡收愱㡣挶㍡㤳〰㠵ㄴㄵ搲㈰㤵㉣㍤改昱㕣㉥㠴㔸晦愱㜳戹㠱㌳昳昳散㈳㤶昰㔶〰愹㘶㝤㘲搷て攵戸㝤㍡戳ぢ㍡晤敤晣㝡攸㥣昷㘵戰㜵㐳㍢㍦〳晣扦㡢つ㌸挰㙣ㄸ攰㑡つ愹㘲㠱㡤㠶㙤㈰ㅡ摣㡦搴挳㈰㌴ㅢ㐱搴㑡㈸㜸㠶〸㉦㕢愸ㄳ搰搶挳㔱挶晡ㄸㄹち㠷搳〹ぢ㘵ち㠶㐲㌳㕡㝢ㅥち㉣愸挱ぢ攵㐶㜴挲敥昲捤慡ㅡ摤㘵㌶戸㐷㔹㉢㜴捣㌶㉡戲攲㈶㐰㘱㌱ㄵ㡥愰〲㡢㜰攴㈸㙢〷搷㥢愳っ㍦攲つ挰㔱㙥㌶ㄲ㔲㉣搱搱攱㍣ㄳ搵ㄲ㠶㕢捡㜰㉣愷昱㐰㘸㉥㐳㈳㘱㘴ㅤ㡤㜳㤴㉤㐷㑢慦㡦㌲㔶摥〸戴㉢攸㥣㈵㌸〵搰ㅥ㠵搶㥥愱㘵愹づ㕥㘵收搱㔰敦㍣捡㔸慦愳㌷㠵㔲ㄷ摡㘳愰㘳ㅥ换㘸慣攵〹㔰㌸㡥ち㉢㐱㉡㉦㠷挲晦攴㔱㜶㍣戶㙥昳攰愳捣昹㐱㜶挰〰㌹ㄱ㌶愸ㄲ㈳㔵慣㘳搲挸㜹づ戴㤳㈱㌴㑦〱㔱慣㌹昲㡣ㄲ㌹搰㔸㘸搴挳㠱挶㌲㈴ㄹつ慢攸㠴昵㐸〵愳攱㌴戴昶㍣ㅡ㔸户㠴ㄷ㔲㔹㜴挲敥昲捤攲㈵摤㘵㌶戸愳攱っ攸㤸㘷㔲㤱㠵㑤〱ち㘷㔱攱攷㔴㘰慤㤳ㅣ㘸㘷㠳敢搵㠱ㄶ昸㜱㜶づ慣昱㜱挶㑡㈸ㅤ捥㜳愰晤㤲攱捥㘵㌸㔶㉤昹㈱㘴愹㤲㜳㤰㥤〷㤵㕥㥦晥戳戸㐹㘰㍤㥦㡥㔹攵㔴〰敢〵㘸敤ㄹ㔶㔶㐳攱㠵㘲㌹㍡㈱愴㝣戳㈴㑡㙦〶ㅢ㕣㔸㉦㠲㡥㜹㌱ㄵ㔹㉥ㄵ愰㜰〹ㄵ㉥愵〲㉢愸〴搶换挰昵ち搶摡愰昹㙢㌵慣〱㉢敢慢㜴㌸て慣㔷㌰摣ㅡ㠶㘳㉤㤴ㅦ㔶ㄶ㐰昵㌰㌲㔹ㅥ㈵㄰㕥㐹㈷慣㤳㉡㠰昰㙡戴昶っ㈱敢愹昰挲慦㝣改㠴昰昱晤ㄶ愸敥㌲ㅢ㕣〸慦㠵㡥㜹ㅤㄵ摦づ㔶戸㥥ち㌷㔰㘱ㅤㄴ〴挲ㅢ挱昵ち挲㜸㄰㠴㌷挱ㅡ㄰戲㐲㑢昷挷㜳愲㜵㌳挳摤挲㜰慣愶昲㐳挸ㄲ慡ㅥ㈰㘴㠱㤵㐰昸㍢㍡㘱愵㔵〱㠴户愱戵㘷〸㔹㤱㠵ㄷ㝥晦㑢㈷㠴㡦㙦㤶㘵改㉥戳挱㠵昰づ攸㤸㜷㔲㤱㈵㕢〱ち㜷㔱攱㙥㉡戰㡡㑢㈰扣〷㕣慦㈰っ晣㙥㝦ㅦ慣〱㈱㙢扣㜴㌸捦㈸扣㥦攱ㅥ㘰戸ち㝣㑡昹㈱㘴ㄱ㤶〳㘱挹ぢ㑥㉣搱ㄲ〸ㅦ愲ㄳ搶㙡ㄵ㐰昸〸㕡㝢㠶㤰㌵㕤〴挹㕣㑢㈷㠴㡦㙦ㄶ㜶改㉥戳挱㠵昰㔱攸㤸㡦㔱㤱㐵㕦〱ち㡦㔳攱昷㔴㘰ㅤ㤸㐰昸〷㜰㝤晡收ㄴつㅡ㡤㑦挲ぢ愰㘴戵㤸づ敢㠱昲㈹㠶㝤㥡㘱㔹搹攵㠷㤲攵㕣㍤㡣㐶ㄶ㝢〹㤴捦搲〹慢扥ち愰㝣ㅥ慤㍤㐳㔹〳㌳㠱昲〵㍡搱㔰㡥㐰慢敥戲〷捡ㄷ愱㘳扥㐴㐵㤶㡦〵㈸晣㤱ち㉦㔳㠱ㄵ㘵〲攵㉢攰㝡㌳ㅡ㜱愳㠶㠰㡦散搷㘰つ〸㔹㙦愶挳㜹㈰㝣㥤攱晥挴㜰慣つ昳㐳挸㠲戰ㅥ㐶㈳换挵〴挲㌷攸㠴㜵㘳〵㄰晥〵慤㍤㐳㔸〷㌳㠱昰㉤㍡搱㄰戲挸㑣㜷搹〳攱摢搰㌱搷㔱㌱ㄱ慣昰づㄵ搶㔳㠱㌵㘹〲攱扢攰晡㌴ㅡ〳攷挶昷攰〵㔰戲㜲㑤昷换〳攵摦ㄸ昶㝤㠶㘵㤵㤹〷㑡昳〳㌴昲昴㤸攵㘵づ㥣㍣㍤㤶㈵〲敡晤㉥捦攲㌳㠱昳㐳㍡㘲ㄵ㕡〱㥣ㅦ愳戵㘷㌸㔹慤㈶㜰㝥〲㜵慣㍢㕦㌸㔹戲愶扢敤㠱昳ㅦ搰㌱㍦㘵㌴㤶戳〵㈸㝣㐶㠵捦㐱㉡㔹攱昶㍦㜹㉡晣㑦㙣㕤愹㔳攱㈸敦㑤ㄴ㜰㕣㝤〱ㅢ愴〵㐸ㄵ㑢昹㌴㜲㥥㔳攱㉦㈱㌴扦〲㔱㉣扢昳㡥㠸慦搱挸ㄱ挱㝡㍢㘷㐴昰戲㠴㉣晥ㄱ挱㙡㍣ㄹㄱ摦搲搱愱攰ち㐶挴昷㘸敤㜹㐴戰㝣㑦㐶挴て㔰挷扡㌳㈲㔸挳愷扢敤ㄹㄱ㍦㐲挷㉣㐳㔶㑦㘵㠳ㄵ㤸昱㌳㤱搴㈹慢戴愱昰㍦㌹㈲晡㘱敢㑡㕤㠲〸㥣ㅢ㉡㘱㠰ㅣ㄰愹㘲㘱愳挶㜵㄰ㅡ摣㑢㄰晤㈱㌴慢㐰ㄴ㡢㄰扤挳㠱㜷敡攴㜰㘰昵㘱てㄳ〴㙢ㄳ㘵㌸っ愰愳愵攰ち㠶挳㈰戴昶㍣ㅣ㤶挳㑣㠶挳㘰愸㘳摤ㄹづ慣㘸搴摤昶っ㠷㙡攸㤸ㄶ愳戱摡㌱㐰㘱〳㉡㙣〸㔲挹〲挸晦挹攱㌰〴㕢㔷㙡㠲㠸㤵㤸㈰㌶㠶つ㝥㔶㑡慡㔸改愹㤱昳㑣㄰㥢㐲㘸づ〵㔱慣捡昴㡣〸昹慥捣㔲㑣㘷㌴㡣挰ㄱ㈹㡢㝦㜲㘰愱愶㡣㠶㘱㜴挲㡡捤㠲搱㌰ㅣ慤㍤㡦〶㔶㜶捡㘸搸㠲㑥搸㕤扥㔹摥愹扢散ㄹつ㕢㐲挷摣㡡㡡㉣晤っ㔰愸愱挲〸㉡戰ㅡ㔴㍥㝤㐷㠲敢捤〹っ㙥㈲ㄴ㌰搱㡥㠲㌵㍥㜵㔹㉢慡挳㜹㍥㜵㐷㌳摣㌶っ挷扡㑥㍦㠴慢搱㈶㄰ㅡ摢㐲愵搷摦㤵慦㠰㤹挰扡ㅤㅤ戳づ戴〰搶ㅤ搰摡㌳慣慣ㄷㄵ㔸挷搰㠹㠶昵㉡戴敡捤昰挰㍡ㄶ㍡收㡥㔴㘴㐱㘹㠰挲㌸㉡散㐴〵搶㤸ち慣戵攰㝡〳㉢㙥㠰ㄴ〰㙢〴搶㠰㤵ㄵ愸㍡㥣〷搶㈸挳挵ㄸ㡥搵愲㝥㔸敦㐰㕢て㈳㤳〵愴〲㘱ㅤ㥤摣〵慥〰挲〴㕡㝢㠶㤰ㄵ愷〲㘱㤲㑥㌴㠴㉣㍢搵㕤昶㐰戸㌳㜴捣㕤愸挸㤲搴〰㠵㕤愹㌰㥥ち慣㔲ㄵ〸㜷〳搷ㅢ〸㠳㔳㘴ㄳ㘰つ〸ㅦ昶㠴昳㐰㌸㤱攱㈶㌱ㅣ敢㑤晤㄰戲挸戴〷〸㔹㠲㉡㄰㑥愱ㄳ搶愲ㄶ㐰㌸つ慤㍤㐳挸㥡㔵㠱㜰㍡㥤㘸〸㔹戸ㅡ㠰搰っ攸㤸㌳愹挸愲搶〰㠵㍤愸㌰㡢ち慣㜳ㄵ〸㘷㠳敢つ㠴挱愹戱㌹戰〶㠴慣㠲搵攱㍣㄰敥挵㜰㝢㌳摣摢㔰昰㐳挸㌲㔵攷攰摥〷㉡扤㍥戸㔹搸㉡戰捥愵㘳㔶戸ㄶ挰㍡ㅦ慤㍤挳捡㑡㔸㠱㜵㕦㍡搱戰戲ㅣ㔶㙦〶ㅢ摤敦捦晢㐱挷摣㥦㡡㉣㤵つ㔰㔸㐰㠵〳愸挰敡㔹㠱昵㐰㜰扤㠲㌵昰㐲搸挱戰〶慣慣慤搵攱㍣戰㉥㘴戸㐳ㄸ㡥㤵㜸戲ㄹつ攴摣捤愸㘴㌵㤵晦㘳扣愸㠰㑢㈲攴㔸捡㌵慦㘳㐵㌳捡攷戸捡愲㈱㘷㡤攵㑦㈱㘹㐳㈹㔳㕢㍢敡㉢㉡晣昷昵改戴㝤づ㠱〷㙣攴扢㘷㤲㤸㔱挲㑡戱捡搵摦ㄶ摦ㄷ愸搳㥥ㅤ敦扡㠱ち㙤戸ㄸ㈹㜴㜱愳㍤㥢㌲敤㙤昹戶㕣㐷捤㍣㤴㠶搶昰ㅥ㔴戹戲戲摡㠹㤵㤷挱㘳㘰㑣㙥㔸㐵㉢㌶愴㜲㈹敦挹ㄲ㕡搴摡戶慣㔵㝡㔳㤹攷慤戸〴慦晥晤ㄹ㠶挹㌵㔹戶〶㜸ㄶ慢捡㘸㙣㘶㐰〷昵戳㔸㤶㐵㘵㈳ぢ㝥昴攴㐹㤳攷㌶㈴愳搹扡㜰㕤扡㉥㥤捣㘶㘲搱㑣㈶㤹换挵㈳搹㜴㍣㘱㈷散㕣㈴ㅡ户愴㡡㡢㍥㙣搸㔸慣摢㤲㜰㌹㜲㉣攰ㄲ㡥戲捡㜲㥣ㄳ昴㌶昱〶晤㌲㤵㔶ㄹ㤵㔵㜶㐵晦晥㙡戴敦㔶㔱㐵愵㔸㥤昷摡㌱っ㔶㘲㔵㕥〰戰㝡㘷挴づ㜶敤ぢㅡ昳摣挵㙣㐲ㄷ捣挳㐱㐲㔶㍦㌴戰㐳挶㈲搰つ㈷㑦㙡挰㍤㘰昴㕤㘱㌸㝥㡣㘶戴て㐴扢㤴㥢攱敥攵㜹愳〵㉤㠳搱攲愹㍤㌵㕡搱戶〱摡ち敦㔰㙥㔵戸摥捤昵っ㍢㤲㘴〴㐹㍢搴㤵〱愱㈰㤸㈷㠷㘶㜹㔷愱㤵㐳㕥㥤㠱慤攴㐰㠳愰捣攴攸攱㐰㔱愷愱㠵㠳愵㜰㘷㥢㍡捥㌲攸㘱㘷㠷㕣搷挶㜲昰捥捥㡥挷愳昱㘴㌸㥣㑣搴挷㤳戱㜰㝤㉥ㄱ㡦挵ㄲ戹㜴摡捥㠶敤扡㜸㌲㙤つ搰摤㔹〱ㅢ㙢愰收㘴㘷て搲ㅣ㘵捡〲挷ㅤ慥㑥㐲㐷戸㌳戰㡥扢㥤㐲㘴ㅥぢㄲ戲㌶㐰〳㔶㜰㤷㕡戶ㄱ㐱㤳愰㤹㐴挹摡㔰ぢ搷㔳㘳㝢㤲敤㐸㑥㠱㔰㙤〴愱㘰㜲㉡㌹㌴换㝢ㄳ戴ち㈶换ㄱ慣ㄸ㤳愵㘸㉤挶㘴㔳ㅤ攷㜴戸〲㈶㐳㕤搷挶ㄹ攰ㅤ㑣戲改晡㑣㌶㤹挸㈴敤㘴㉣㤶捤㈴ㄲ挹㕣㉣㔱㤷㐸摢㜶㍡㥣㐹愴攲搶㘶扡㍢㘷挲挶ㅡ愶㌹挱㘴㜳捤㔱愶戶〴㈷㤸㉣昶㘲昲ぢ㠸捣㜳㐰㐲搶㔶㔰挰㑡㌰㈶㌵㕡戸㥥ㅡ戵㈴㍢㤱㕣㐴搷㈳㈱ㄴ㑣㉥㈶㠷㘶㜹㡦㐲慢㘰㤲昵㘰㘲㕣ち㤵㤲戳㡣㑡〷〲㌵㕡〷扦ㅣ挶〰㙡ㅢ㌷㥥戱ㅡ扣〳㔴㉣㔹㡢㥢づ愶ㄳ戵搹摡㜸㉣㔳㕢㤷捥㠶㈳戵攱㙣㌴㥥㡢搶攷㌲戱㍡㙢㕢摤挷㉢㘰㘳㙤愷戹㌵攴戶搷ㅣ㘵㙡㉣㌸〱敡㘰㉦㔰㔷㐱㘴㕥つㄲ戲㜶㠴〲㔶㠲㠱ㅡ愷㠵敢愹㔱㑦㔲㐷㜲ㄳ㕤搷㐲㈸㐰摤㑣づ捤昲㡥愰㔵㠰摡摢〳㔴搷〱㌵㈷㄰㤳愸㡥㜳㉢㕣〱㤳㤸敢摡戸つ扣㍢㜸攲戹㑣㈶㥥㡢搵收攲㤹㤸ㅤ㡦愴㘲戹っ敥捣㥥㑥搴挵敢㔲㘱㍢㙤挵㜵㜷㙥㠷㡤㔵愷㌹ㄹ㍣昵㥡愳㑣敤っ㑥㌰㤹攱挵攴㙥㠸捣㝢㐰㐲搶㉥㔰挰㑡㌰㈶扢㙡攱㝡㙡散㐶㌲㥥攴ㄱ扡摥つ㐲挱㘴㉤㌹㌴换㝢〲㕡〵㤳㕤〳㌱搹㌹㄰㤳㠹㍡捥敦攱ち㤸㑣㜲㕤ㅢ㝦〰敦㑥㌲搱㔴㥤㥤㑣愶㌱㑣㔲戱㙣㌶㥥捥㠵攳㤸㕥敡㜳㤱㕣㌲㤱慢戵慤挹扡㍢㑦挰挶㥡愲㌹挱㘴慡收㈸㔳㌳挰〹㈶㌱㉦㈶捦㐰㘴㍥ぢㄲ戲㘶㐲〱㉢挱㤸散愱㠵敢愹㌱㤵㘴ち挹㉢戰㔰戳㈱ㄴ㑣㕥㈵㠷㘶㜹捦㐱慢㘰戲㥤ㄷㄳㅥ㔰㌲昱㙥ㄳ㠸挹㕥㍡捥㥦愱〷㑣昶㜶㕤ㅢ㙦㠰㜷㡦㥤㔸㌸㤹㡡搷㘶攲搱晡㘸慣づ搳㑡㉡㤷㡢㐶㙢㌳挹㜴㈴ㅤ戳挳〹㙢ㅦ摤㥤㌷㘱㘳捤搵㥣ㅣ㍢昳㌴㐷㤹摡て㥣㘰㔲攳挵㘴ㅤ㐴收㍢㈰㈱㙢㝦㈸㘰㈵ㄸ㤳〵㕡戸㥥ㅡ戳㐹㘶㤱晣㥤慥て㠰㔰㌰昹㤰昶敥愲づ搲慤ㅦ㔱〷慤昲㕥㠸㔶㐱㙡㠸〷㈹攳ㄳ愸㤴㥥㝡㌶〸㠴敦㄰㜸㘲㍣昳㔳㔰昳㌳㤰㐱攵㔶㠳ㅢ搴昸ㅣ扣㠳㘱戴慥㉥㘹㘷戲戵愹㥣㥤㡢攵散㙣㌲ㅣ㑤搶㐷挳㤱㜴㌶㤱捡㐴散㝡敢㔰摤搱㝦挲挶㑡㘹敥晦挸愵㌵㐷㤹戲挱〹㠶㈱ㄷ㐳㡢昱扦㠴挸晣ち㈴愴㜲㕡晤㙢戰㤵㄰昲㙤ㅤ㠶㔶昰㘵挶㌷愰㐱攷〹摦愲扤昰㍣攱㍢戴ㄴ㥦ㄳㄸ摦愳搹㜷晡㘰㌵扡摥㥤昳㠴㜹散ㄱ挳捡㕤昹搵攱扡㐳攵㘸敡摣〹捤㘸㤵㥤昰晤㌷㥥捦挴捥攱晡㉤㕡㡢㍦ㄳ㕢㜴ㅣ〳慥㌰㕣㕢㕤搷㐶㝦昰づ搴㤱㘴㈶ㅣ㑦摡愹㜰㌴ㅣ㡦㐵ㄲ愹㐴㌲ㄱ慤捤搵㈷戳〹捣昷挹㜸慤搵愶扢㔳〵ㅢ㙢戱收㘴戸ㅥ愱㌹捡㔴〷㌸㠱晡ぢ㜴愶昳㍣㘱㈰㐴收㈰㤰㤰戵〴ち㐰㈳㜸戸㉥搵挲昵搴攰㑤㝦捣〳㐸㌶愶敢㘵㄰ㄶて搷ㄵ扡㜵㔳敡㐰㔹摥㐷愱㔵㤰㝡摦㡢ㄴ㠷慢ㅣ搸敦〵㈲㜵㌴㡣愴㙢㥢戳扢挳㐱㌰㌲㡦㜱晤ㅢ㕢㠰㜷攰㑡㈵敢㜰搲㠰愷㜱搴摢搹㔸慡㉥㡤㤹扦扥摥㡥㈶㘲搱㐴㕤㕤㈲㤱戵㡥搵㝤摡ㄲ㌶搶㜱㥡摢㡡摣㑡捤㔱愶㑥〴㈷㜰扤攵挲㈵㈳㜳㈴㐴收搶㈰㈱㜵㤲㔶ㅦ〵ㄶ㉦㘷㘴㥥㡣㔶改㈹㐷愶挹㘱㘸㜲攴㤹ㅣ㘷搶㈹㕡戸ㅥ敡㘶㡡㘴っㅤㅥ㡡㌵戵㑡晢摢ㄱ㑤㥤㜰㥤㠶㔶㠱敢㐵㉦㕣㥤〳敢昹㐰戸㑥搷㜱挲㜰㠵㠱㜵㠶敢摡㠸㠰㜷㤱挲㔹㘷㈲ㅢ㑢搴搶搵搷挷攲㤱㕣愲㍥㘲㠷㌳㜵㜶摣捥㠰㑢愶慣㌳㜵㜷愲戰戱捥搲㥣っ慣㥦㙢㡥㌲㜵づ㌸㐱敡㐹ㄷ㈹昰㌸ㅢ㠰挸㑣㠰㠴慣㕦愲〱㥢ㅦ㍣戰捥搵挲昵搴㘸㈴㌹㡣㘴〲㕤㥦て㈱愱㌰㈷㤲挳㡡扣㉦㐰慢㘰昲㠰〷ㄳ㘳㌲㔴㑡捦㜸昷〵〲㜵愱づ㍥ㄵ挶〰敡㈲㌷㥥㌱つ扣〳㔴㌶ㄲ〹摢搱㔴扣慥慥㌶ㅣ㑢攱㠱㔳戹㍡ㅢ㝦㜵㜵改㕣㉥ㄹ㡤挴慤㡢㜵ㅦ愷挳挶扡㐴㜳㌳挸㕤慡㌹捡搴㙡㜰〲搴ㅤ㕥愰㘶㐱㘴捥〶〹㔹㔷㐰㠱㐰ㄹ㝢㠲つ㥡搶收愰扤㜰㕡摢ぢ㉤扥昹换搸ㅢ㙤挵㔳㥤戵挶昵敥㑣㙢㙤㠴㤵扦昲㌳攷㐳㕤㕤愹㝢扡㉦㌹㡤昴搵㘸ㄵ愴慦昷㈰㙤㜶㡥扥㙢〳㐱扤㐶挷㌹〰慥〰敡戵慥㙢攳㐰昰づ愸搱㐸慣㍥ㅢ㐹㠵㈳㤹㜰㌸㤶戵敢㜰㠲㕦㥦慣㐳㙢慥扥捥慥㡦愶慤敢㜴㜷づ㠲㡤㜵扤收㘴昴摤愰㌹捡搴㑤攰〴搴㌵㕥㔰ㅢ㈰㌲て〵〹㔹㌷㐳愱攴攸扢㐵ぢ搷ㄳ㠹愵㈴㑢㐸ㅡ改晡㜷㄰捡攸㙢㈲愷㌱戹つ慤㠲挹昹㠱㤸㥣ㅢ㠸挹敤㍡㑥ぢ㕣〱㤳㍢㕣搷〶㥦搴收㘰㤲㠹挶戲㐹扢㌶㤱㡢挶ㄳ挰〱㥦愵㤱摡㐸扡㉥㤲攳昱㔹ㅢ换㔹㜷敡敥戴挱挶扡㑢㜳㠲挹摤㥡愳㑣摤〷㑥㌰㌹换㡢㐹ㅥ㈲戳〳㈴㘴摤て㠵㤲㤸㍣愰㠵敢㠹挴㌱㈴㐷ぢ愱敢㠷㈰ㄴ㑣㡥㈱愷㌱㜹〴慤㠲挹〹㕥㑣㍡扦㈶慦っ挴㘴慤㡥㜳㍣㕣〱㤳㐷㕤搷挶〹攰ㅤ㑣㙣㍢ㅡ慥捤㈶㌲㘱㍢㤵㡥㘵愳㌸㔹㡢攷㜲昵昵昱㜸㈲㕥㥦㡢㐷挳搶㘳扡㍢㈷挲挶㝡㕣㜳㜲〶晢㝢捤㔱愶㥥〴㈷㤸ㅣ改挵攴㔴㠸捣㔵㈰㈱敢㈹㈸㤴挴攴㘹㉤㕣㑦㈴㑥㈲㌹㤱攴㙣扡㝥ㄶ㐲挱攴ㄷ攴㌴㈶捦愳㔵㌰㘹昵㘲搲㜹散㌴〷㘲昲〲㡣愴ㄳ攷挱ㄵ㌰㜹搱㜵㙤㥣て摥挱㈴ㄱ捤攰㐴㈰㔳ㅢ捦愴ㄲ㌱㍢㥤㐹㘶㙢㤳昵㠹㜰㉥㠳敦捦搱㔸㌸㘷扤愴扢昳㉢搸㔸㝦搴㥣㡣㤳㤷㌵㐷㤹㝡つ㥣㘰㤲昳㘲㜲㌱㐴收㈵㈰㈱敢㜵㈸㤴挴攴㑦㕡戸㥥㐸㥣㑥㜲ㅡ挹㤵㜴晤〶㠴㠲挹㔵攴㌴㈶㝦㐱慢㘰㜲愰ㄷ㤳捥㜱戲㈰㄰㤳户㜴㥣敢攰ち㤸扣敤扡㌶慥〷敦㘰ㄲ㠹愶ㄲ㜶慣ㅥ㑦摢挲っ㥤㐹愵㔳搱㔸㙤㈴㤶捥挵㘳戹㔴㝤戶㍥㙡慤搳摤戹〱㌶搶㍢㥡㤳㜱戲㕥㜳㤴愹昷挰〹㈶㜳扤㤸摣っ㤱㜹ぢ㐸挸晡ㅢㄴ㑡㘲昲扥ㄶ慥㈷ㄲ攷㤰昰づ㑢收㕤㜴晤〱㠴㠲㐹挱㔹晤㠷扡昵ㅥ敡㘸愴㍥㐶慢㈰㌵搵㡢㔴攷㘹搲攴㐰愴㍥㠱㤱㜴敤〱㜶昷㐱㄰㥣㈶晤挳昵㙦㍣〴摥㠱ぢ㘷散搹〴㘶㤶㙣戴㉥ㄲ慢㡢攵搲戵愹㘴㈴ㅣ〹㈷㙡㘳愹㙣㉥㥤戱㍥搵㝤㝡ㄸ㌶搶㘷㥡㝢㠴摣攷㥡愳㑣㝤〱㑥攰摡搵㠵㑢㑥㤳ㅥ㠳挸㝣ㅣ㈴愴晥愵搵㝦てㄶ㉦㜹㕢㕦愲㔵㝡ㅡ㜴㥡昴㤵ㄶ慥㈷㜴ㄷ㤲㍣㑢㠷扣㔵㤳晡㕡晢㉢〰昱㕢摤晡〲ㄴ㍢㐱晣ㅥ慤〲攲戸㐰㄰挷〶㠲昸〳㡣愴㙢㉦㌳收㉢㈰〰昱㐷搷扦昱㉡㜸〷挴㜸㈶㥥㡣挴㌰散攲㔹㍢ㄶ换挵搳㌲㑢㐵㌳愹㙣ㄲ㘷㔰搹㍡㡢㕥㘴㜷扦〶ㅢ㑢㘹敥㜵㜲攵㥡愳㑣㔵㠲ㄳ㄰㐷㝢㐱㝣〳㈲昳㑤㤰㤰㌲戴晡㕦挰攲攵㠰搸ㅦ慤㜸㤵㤹㐱㈰戲㤸㐰㠴敢愹戱㥡攴慦㜴㜸㌹搶㤴〹㐹昱㐸ㅣ愰㕢摦㠷㘲㈷㠸㠳搰㉡㈰㙥ㅡ〸攲挶㠱㈰づ㠶ㄱ㕥㘵收㐷㡣昹㌱〸㐰㘴戵〰摤ㅡ㥦㠰㜷㐰慣㡦搶摡戵㜵㜵㤹㕣㉥ㅣ㡢搹搱㔸㍡ㄳ㑢㠷愳戸攴ㄷ㠹搶㘵攲戵㜱㑢㡡ぢ攸攸ㅦ戰戱㔸㑥㈰晤晥㤴摣㠶㥡愳㑣㌱愷㉥㈰づ昶㠲昸㑦㠸捣晦〳〹㈹愶摢挵昸ぢ戰㜸㌹㈰㙥㡡㔶扣㠲㐱ㅣ慡㠵〲攲㌵㔴晢㡥づ㜹换㈸㌵㑣晢晢〱㑤㥤㜰つ㐷慢挰愵扣㜰㜵㑥晢㍦㝥ㅤ昴㑤㜰ぢㅤ愷摣㤰㈹㡥㤹㜴㐱慡ㅦ㜸㜷㡡慢㑦㘶昰㕤愶㌶㔶ㅢ挵搵搱㘴㉡〱㝣敡ㄳ㜶㍣㠵㔱ㄸ捤收㈲㤶㈴摥搹挳ち搸㔸㌵扡㜳㌲敤㡦搰ㅣ㘵㡡㔹㜳㐱敡㙢㜴愶昳㥢㘰ㄵ㐴㈶㥦〶ㅢ戲㐶㐳〱慦攰ㄳ昶㙤戴㔰㌰攱㉤㥦㑣摥㐰捡摣㠰慥㈵㈹㑥㙥㐳㜲㔸㤱㌷㤳攲㠲挹挷〸搸㜹挵戸ㄳ㤳て〳㌱ㄹ愳攳㙣〲㔷㤸昶挷㠲ㄷ㑣㌶〵敦捥㘳搹㌸ㅥ㙥㤰㑥攱㍡㜱㈶㤶挴戹㜹ㄴ㑦摤っ愷戳戸戶㤵㠹㘵敡㌲搶㡥慥㡤㌹ㄴ㌶搶㌸捤〹㈶㤲㌰㘷㔷㈹㔳ㄱ挸〴㤳扦㝡㌱ㄹづ㤱戹〵㐸挸㡡㐲〱慦㘰㑣㤸つㄷ愱㘰㜲㍢搵㙥㈳ㄹ㑤搷㤲攵㈶户つ㌹慣挸㍢〱㝤挱攴昵㐰㑣㕥つ挴㈴愹攳散〰㔷挰㘴㘷昰㠲挹ㄸ昰づ㈶搱㙣㈴㠱敦㈶搱㜴㌲㤶㡤㠵敢散㜴ㅡ㥦㡤昱摡㔸㕤戴㌶ㅥ㑥㈶敢慤㕤㕣ㅢ㜳㉣㙣慣㕤㌵㈷㤸㡣搷ㅣ㘵㙡〲㌸挱攴〵㉦㈶戵㄰㤹㘱㤰㤰㌵ㄱち㜸〵㘳㌲㐹ぢ〵㤳晢愸㜶㉦㐹㤲慥㈵㙤㑤㙥㘷㜲㔸㤱昷㌴㤸〸㈶㡦〵㘲戲㌶㄰ㄳ㈶慦愵ㄳ扢挱ㄵ㌰㘱愲㕡㌰搹ㅤ扣㠳㐹㍡ㅣ㡦㐶㈲愹摡㐸㍤㥥ㄸ㙣㘳㝥挱㔹㐲㙤㍡㠷㙦㜶戱っ扥㜳㠴慤㤹慥㡤㌹〱㌶ㄶ㌳搹昴㘰ち㈶戳㌴㐷㤹㥡〳㑥㌰戹摦㡢挹ㄴ㠸捣愹㈰㈱㡢㜹㘹扣㠲㌱㘱扥㕡㠴㠲挹㕡慡㍤㐲戲㈷㕤捦㠵㐴挲捥㈱㠷㘶㜹㌳攷㉣㤸晣㌶㄰㤳㥢〳㌱㘱收㔹攲捣㠵㉢㘰挲㉣㌳扤ㄹ昳挰㍢㤸㈴搲愹〴㉥㈴愵ㄳ㔱㕣㉢て挷㜳㠹㑣㍣㤶挵㜵〰㍣戲㌴ㄹ挵㤹㠰戵扦㙢㘳捥㠷㡤戵㐰㜳㠲挹〱㥡愳㑣ㅤっ㑥㌰戹捥㡢挹〲㠸捣〳㐰㐲搶㐲㈸攰ㄵ㡣〹㤳捤㈲ㄴ㑣㥥愴ㅡ㙦㐶㘵愶ㄸ㤶戹㘷ㄱ愶挱つ敡㔷挹昴改㉥扥っ㘵昰つ㘸挶昸㥦〳㌴ㄵ捦昵㘱ㄹ㕢㔹㍦摣㜹挳戹㕦㐵㐵昹捥晦㥥㉦收㐰昹㥢㝣扥㉢㉦挵㔶晦〴㍦摣㉦㕤㔹㔱㝡摣ち㙦㌳㡢つ慥㘴㌶户㌶愸㡢摤㍤㄰ㄹ㠶㘵ㅢ户捣捣㈳㍤㡡〷㙢捦㙦㥢搸昹㔴收つ㜴摡㜴㡣㝥㍣捤攸慥㤶㠹改㍣㙥㜵搴㘱㙢戳扤摡㍢敤昰戸ㄷ㘴扢㈱ㄸ挳㠷搹㙣摣挵㜹敥昷戱㜹㔷敢捣搶㍣ㅥ扣㘴㘷戵挷㍣敥㜸㔱㔱摥㑦〵摥㠲挷㝤晥㌲㙦昰㐱㙦㜸昴搲捣㉣〱搸㍣攰㙥㈷㤳㥡㍡攴攷愰晣搵㠹㌲㤹㍡㌷㜲搸摡ㄱ攳户敤㝡慣㜵扥㈶搷搶捥户㥤㐹攵㍢戶ㅤ㌱㙡昲愸㜸㙤攵㠵搸㐷扤づ㕦戸㐷搸㤹㝥㜸㠷捣㐶挴㔲晣捡㐰㙦㙣慡㙥〲挳㌳〹㐲敥㔹㍥摤摤㘵㈶㌸晦慢摣晦搶㠴㙡收戹挵㘲愱ㅡ㜱捥挴捡户㡦扢晣戳敢㜷ㄹ㝤改捤㍦扡晦㡦扢晥戳ㄷ昷㑣㕢敦敤晥挰㘵摢っ戰㠶㍤扤扢㙡㠷挵㘸昸㌱搷㤱扣㐳挲㈳㐵㥤㡢㑥晣〹户㌳㈹㝡昴挹㉦㕤㠱晦搱㈷㔶ㅥ㥥昰挲㘵ㅦ昴㜷㔰㍦戵っって㈸昵ぢ㔸㜰ㄴ换挰㕢捣慤㕣㠱㘶づ㍥㘵㉥〷㌵摡搱搶㌳捡敡㑣昸搰搸㠴捣づㄸ㔵ㅦ〳昳扥㈱挴愴㜵摦㄰㍡〵ㄶ㐱〸慤㜲㠱㈸㐲攸㔴㔷攰㝦㌶㡡挵㍣㌷㕥戸㜹愷㠳搰改㘰〴愱㤳㘱搱㠹搰搱㐴攸㑣㠸ㅣ㠴㤸挱㌶㡥敤ㅤ㐲挷ㄷ㈰戴㤲〸㌱㉢摤㌷㠴捥搱ㄶ扤ㅥ㐳ㄷ挱㈲〸愱愳㑢㈱㜴㤴㉢昰㍦㍣挵扡ㄸ㥥昰㐲㠱㠰㠳㄰戳搴㠲搰ち㉦㐲慢㠸搰ㄵ㄰㌹〸慤挶㥡㜱ㅡ摡㌶ㅡ扦敤捣㜹㌵ㄳ㕢㔳捤㉢昲㑤㜹ㅣ㥣㤳㐶㐵㘳㙡㐹〱㈸㘷搰㤶㥦㌲㝡㈴㔵㕦〵愶㙦〸㕤慤㉤㑡㈱搴㜱昵㤰㠶〵摢㝤戰晢搸愳てㅤ戰攰昲换㜶㔷㌷挱㈲〸愱挵愵㄰㙡㜳〵晥愷慢㔸㑣㜷攳㠵㙦晦づ㐲户㠲ㄱ㠴㕡扣〸㥤换慤㘴扡搹㐱㠸㠹㙣攳㝣戴昵攲㈸㙢㉡㠰敢〲ㄸ㔵摦つ昳扥㈱㜴㡦戶㈸㠵㔰搱㍣昴〸㉣㠲㄰捡㤶㐲㈸攳ち晣㡦㕦戱搶挲ㄳ㕥㜸㔸㠲㠳㄰㌳搸㠲㔰捡㡢搰㙡㈲挴攴戳㠳㄰搳摡挶㥡摥㈱戴戰〰愱㉢㠹搰㌳㌰敦ㅢ㐲捦㙡㡢㕥㈳挴㜴㜶㄰㐲ぢ㑡㈱戴扦㉢昰㍦㥦挵㝡ㄵ㥥昰挲攳㕣ㅤ㠴晥っ㐶㄰摡搷㡢搰㡤㐴攸㑤㠸ㅣ㠴摥挰㥡㜱ㄳ摡㠲㡦戲㝤ち㐰戹㠵愰慣㠳㐵摦㐰㜹㐷㕢㤴〲愵攸挰㘲㍥㍢〸㤴搹愵㐰㤹攵ち晣捦㙣戱㍥㠴㈷㉥ㄶ搳摦㕣㌷敦㜰搰㘱扡㕡搰㤹改㐵攷㉥愲挳㈴戶㠸愶扢㈲㝥㙣㥢昷㔰挴晣戳〳摣攷㔸㌳敥㐳摢戶摤㥥㐸㑣ㅢㄵ㠹敥㍣㙡晡愸㐸㝤攵㘴㜸昳搷扣挹㘹愸㝢㌶攳戹挹ㄹ攲㜵㥤摤昱〳㤶㘷ㄷ收〳㠸㘶㍥挸㙥㌰㈹㑥㜷㙣慥晥ㄲっ㝢〸㠱㜷改㍡㥦愸晥㑡㙢㤴摡〱搶搷搰攰㑥㌵ㅦ㘲㡣㠷㐹ㅥ㈱㔹㑢昲㈸㠸愲㌸㘸㤷㈴搰㡤挰㌳㡡㝡㔷攰㝦㡡㡣挵ㅣ㌸挲攱愱ㄷ昰㡢㌳ち㈶戲〵敥㌸㉣㍡㍦㉦㥦㘶搰㉡㠸ㅣ戸晢㘳捤㜸ㄶ㙤挱攳㌴っ㔳㍤昵㠷捣攷愱㔷捤㈴㌵㕥愵㘱㜱挰昲㥣㘶つ搲ㄶ愵㘰㉡ㅡ愷ㅢ挳㘲㌴㌷挵㜷㥡㌵戶ㄴ㈸㘳㕣㠱晦挹㌲搶愶昰㈴愰扣攲㠰挲㥣戵㠰戲扤ㄷ㤴搷〸ち㌳搹㈲摡搶ㄵ挹昰晣ㄳ㐵㑣㐲㍢㜸㌱扤㙤扣㠱戶敥㠷攷ㄴㄹ㥥㔳㌱㍣搵搶昰愶挷㤴昹ㄷ㔸㥡㙦搱㈵戳摣扡戹㥡㤹散敥㠷ㅡ搳摣愲㔱ち㐳㑢㘷扥捤户ㄹ㘳ㅤ挹㍢㈴敢㐹摥〵㔱㑣㙦㡦づ㐰㜵愸ぢ㕥搱愹搹愶慥挰晦戸ㅡ㙢㐷㜸ㄲ㔴晦づ扦ㄸ㙡㑣㙤ぢ㜴ㅢ扢搰挹挹敢㐷っ捡慣戴〳ㅤ昳摤挶㈷㘸ぢㅥ㙡ㅢ挰戴㙢愸㝤ち扤敡㝡㔸攰搵㠷愱挶ㅣ户㔸㤴㠲愹㘸愸㑤㠰晡攸〰㔰〶㤶〲㘵㠰㉢昰㍦挲挶㥡〸㑦〲捡扦ㅣ㔰㤸挶ㄶ㔰㑣㉦㈸㕦ㄱㄴ㘶愰ㅤ㔰㤸摢㌶扥㈹〹㑡㘵〱㈸摦搱㜶〶㉣㌴㑥搵捣㔷攳搵〷㠴㤸摣ㄶ㡢㕥㈳挴㤴昴攸〰㠴捡㑡㈱昴攳㔷捥搴攵㝦挶㡤戵㉦㍣〹㐲攵戸ㅢㄴ㠶つ㜳搲㠲搰昷戰攸㥣愱㉡㈰㔴㑣㈷㍢〸㌱㔱㙤ㄸ㘸ぢㅥ㌶㕦挳㔴挳ㄱ㌲慢愰㔷捤㝣㌳㕥㝤〰攵㔰㙤搱㙢㔰ㅡ㘱㌱㍡〰㤴晦㜳户扤攸㔸晡愷㉢昰㍦昷挶㘲㍥㕢㐰ㄹ散㠰挲愴戴㠰昲㤹ㄷㄴ㡢愰㌰㥦散㠰挲㑣戵戱㘱㐹㔰㍥㉥〰㘵㈳㠲挲㠴㌳㕥㝤〰㠵搹㘹戱攸㌵㈸㐷㐳㝤㜴〰㈸敦㤷〲攵㙦慥挰晦㉣ㅣ㡢〹㙤〱㘵㤸〳捡昱攰〵㤴扦㝡㐱ㄹ㑥㔰㤸㔰㜶㐰㘱慡摡搸ㄲ㙤扤㌸㙦㕦㔷㠰㔰つㄱ㘲晡ㄹ慦㍥㈰戴㑡㕢㤴㐲愸攸扣㥤㈹敡搱〱〸扤㔱ち愱㍦扢〲晦挳㜲㉣愶户〵愱㙤ㅣ㠴捥〳㉦〸扤敥㐵㘸㍢㈲挴昴戲㠳㄰ㄳ搷挶づ㘸ぢ㍥㤶㕥㉥〰㘵㉣㐱㘱晥ㄹ慦㍥㠰㜲㠹戶㈸〵㑡搱ㄴ捣ㅣ昵攸〰㔰㥥㉦〵捡㜳慥挰晦〰ㅤ㡢昹㙤〱㈵攲㠰挲㈴戵㠰昲㡣ㄷ㤴ㄸ㐱㘱㝥搹〱㠵㤹㙢愳づ㙤扤ㄸ㌶㑦ㄴ㈰㤴㈰㐲捣㐶攳搵〷㠴㤸扡ㄶ㡢㔲〸ㄵつㅢ㘶慣㐷〷㈰昴㘸㈹㠴搶扡〲晦ㄳ㜶㉣收戵〵愱摤ㅣ㠴㤸㥣ㄶ㠴ㅥ昶㈲㌴㠱〸㌱㘵㉤愲〷㕤㔱搷昹搰挳㄰㌹攰㍤㠴㌵㘳ち搴㝢㝤㍥㜴㉦扣改ㄳㅦ㜳ㅡ㉣捤改㡣挶㜴戶㙥慥㘶捡扡晢昳㈱收戳扢㍦ㅦ搲㈹㙥㜳〶㘳捣㈴搹㠳㘴ㄶ挹㙣㄰挵㍣昶攸〰㔴㙦㜱挱㉢㥡挳㙦㜶〵晥挷昶㔸㑣㜴ぢ慡㜳攱ㄷㅦ㙣㉦㠳ㄷ攸㝥攳㐲㈷攷㐳昳ㄹ㤴㌹㙣ㄱ摤攰㡡〴㔵昹ㄲ挴昴戳㠳㉡ㄳ摢挶〲愸㜷㡦㙡搷㤷㈰㜵つ扣㘹昸捣〳㘱㘹ㅥ挴㘸捣㙦敢收敡㌷挰㜴㡦㉡ㄳ摣摤愳慡㜳摥收挱㡣戱㤰攴㄰㤲〶㤲㐳㐱ㄴㄳ摢愳〳㔰扤挴〵慦〸搵㡢㕤㠱晦㔹㐰搶晢昰㈴愸收攰ㄷ愸㌲㝤㉤搰㕤攸㐲㈷愸㌶㌲㈸㤳摡㈲晡㤵㉢ㄲ㔴攵摣㥤昹㘸〷㔵㘶扡㡤㘶愸㜷㡦慡攷摣晤㤷昰愶攱㌳㕢㘱㘹戶㌱ㅡㄳ摥扡戹㥡㐹敤敥㔱㘵挶扢㝢㔴扦㠰〶㕥㘵收㘲挶㌸㠲愴㥤㈴㑦搲〱愲扥㠳㜸㜴〰慡慢㕣昰㡡㔰㍤搵ㄵ昸ㅦ㌰㘴㌱㐱㉥愸ㅥ〹扦㐰戵ㅣ㈷㤵〲摤挹㉥㜴㠲敡搱っ㕡〱㤱〳ㅤ㔳摦挶戱㘸ぢ晥攰㌸ㅥ愶㕤㈷㘱㉢愱㔷捤っ㌶㌷〹晦扣㑢搷户㘷愷搵昳㌵㤱改㙥戱㈸㌵㉤ㄶ㝤㜰㌰换ㅤ〴捡搱愵㐰㌹捡ㄵ昸ㅦ㍡㘴㌱㐳㉥愰㥣攲㠰戲〹㜸〱㘵㠵ㄷ㤴㔵〴㘵㈸㐴づ㈸捣㝤ㅢ愷㤵〴㘵㐹〱㈸㘷㄰㤴攱戰攸ㅢ㈸捣㜷昷つㄴ愶戹㠳㐰㔹㕣ち㤴㌶㔷攰㝦㄰㤱挵ㄴ戹㠰㜲㡥〳捡づ攰〵㤴ㄶ㉦㈸攷ㄲ㤴戱㄰㌹愰㌰昹㙤㥣㕦ㄲ㤴愶〲㔰㉥㈰㈸戵戰攸ㅢ㈸㑣㜸昷つㄴ收戹㠳㐰挹㤶〲㈵攳ち晣て㈷戲㜶㠶㈷〱攵㌲〷㤴摤挰ぢ㈸㈹㉦㈸慢〹捡〴㠸ㅣ㔰㤸晤㌶搶㤴〴㘵㘱〱㈸㔷ㄲ㤴㈹戰攸ㅢ㈸捣㜸昷つㄴ㈶扡㠳㐰㔹㔰ち㤴晤㕤㠱晦㠱㐵搶ㅣ㜸ㄲ㔰慥㜷㐰㘱愶㕢㐰搹搷ぢ捡㡤〴㠵㐹㙡〷ㄴ愶扦㡤㥢㑡㠲戲㑦〱㈸户㄰㤴〵戰攸ㅢ㈸㑣㜹昷つㄴ㘶扡㠳㐰㤹㕤ち㤴㔹慥愰攸㈱㐶㘹㜸敡改㈱㐶晣㤹戳㥤㤷〷敤㔴㘳㐲慣捣昱㠷戵〳㜲㑥㌳ㄳ摢昸㘹㜶㔳㜳戳晣慡㜹㈰㥥㌹搲扥挸㙥㥦㡤㐷敢攰㐹㈳昳㥡㕡摣㥦搴攲㤱㍢㝣㠴㠳㝥慡㠵㈹ㅣ㡤㡤摣㕥敤㜸捣㐵晦摣捣㍣ㅥ㠹㤴慤㙡搹㍢搵搱㘱户户晥㌷㍣㤰〴扦㌳攷㝤昵戰㌸㡦㈲〹晣㠹㌷㝦扢ㅤ㤸㈹ㄶ挴挶㜵攱㌱ㅢて换㘱戶扥㥣㡦㉡昹昷㥥㡥㘴摣㠱㈱愶㙦㑥㤰昵㍣㝣愷㐲捤挴㉥㜶㝥㌱戴戲散㐷㜶ㄹ㠱㔰㐶ち㝤攳㙥㤰㝥昸㘱戴㕣㐹〶〹㤹昷愰㐵敥攳㈱愴慣㌲㡢㘱攰摦㌸晥攸㥥㌷ㅦ㉢慢㕣搶㤴敤㘸㌴ㅡ敤愶挳ㅡ㍢昰攳晡〱摣㘲扤㔴㌰挷摤㕤敡㥤㈷ㄵ晤㕢ㅡ㔲敤敤愹ㄵ㔵㉤つ捤㜶敢㘱ㅤ㡤㔵つ㑢㔱㘹㠰㠷〶愱ㅦ㔵㔵㔵收㝤昸敦〰㡤愳慦ㄵㅥ㌹㉥㑤㙥㙣㠵㥡ㄴ戸㘱て㜲ぢ戸㘱㕤ㅢ昵㌰㥢㜸㜳ㄲ㘷愳搴㘲昸攰㠶改㐵㌱扦捣敥㥡㙢愱搹ㄹ敥㐸戴㜸挲敤ㄲㄸ敥昱攲㜰㝦昰㠵㍢ㅡ㝥ち挲慤搴攱㥥昴㠶㘳ㅡ㤴攱㡣愷搰ㅡ扣㉢㘳㠱㕤㜸愶戸ぢ捦昹扡挰㉣㙡㐱ㄷ捥搰㕤㜸挱摢〵收ㄹ㍤㕢扣㘳㘰戸㍦ㄶ㠷㝢挵ㄷ㡥㈹挹㠲㜰ㄷ攸㜰慦㜹挳㌱㘹攷〹户㑤㘰戸㍦ㄷ㠷㝢搳ㄷ㙥戵㍦摣㤵㍡摣㕢摥㜰捣㠰㐹㌸〲㕣愱戶ちっ昷㑥㜱戸㜷㝤攱㙥昴㠷扢㐵㠷㝢捦ㅢ㡥㈹㈵搹㥦㝦㐳慢扥㑢㜵攱愱㌹㌴戰ぢㅦ㐰摦昸㍢㐸攱愱昹㈱㕡扣愳昸㉥㕦㌷㉡昹㌵慣摥㔷攲㔳㜸捦〵㈷㤹㈴攵㌵㘳㥣㜵昷㘹㌸扣挹扢㈷戹挴ㅢ㉡戰愵㤲挹愵㤱㍥㤷摥散ㄴ㘶昳㐵愹挳㙣ㅥ㌲收捣晣㤴ㄵ戸愱㐵㔳〶㜷㜰㥦扣愴㘵㐹㜳慡愳㘹愹つ㐷㡡攷攴㜸搲ち㤳㔴㜲㤴㝤㡣㉤攱〷㉥㤷捡㠷搰敡㥦㈵㑢昶ㅡ扡㘵㐶㡢㙣㠰搹㌲搵㝤㜰㔵㘵ぢ㍥㍣搲㔵攴戹㔲搹㌲慦挳㕥㍣愰挵搹㐰㝥㤲㐸愰ち㠳㑢捣户㌱㈵㈳戹昸搰㍣㑦㌸昸收㈳㝦㥥ㅢ昵改〴昱㔷昶搵㡦ㄷ㕤挸攵㠹摤㌵慦晦㔷㙥㠸晤晡㙦㐵ち摥つ㡡愹㌷攲挴づ搴搷㝦搵搹〱㈷攰摢㐵ㅤ㔰ㅢ愰〳散〴晤愹㐷㍣搶捦㡤㉡㥢愸扢改㜴晦敥㘲㙢换㙢捤㘴ㅦ㘳㜳愹ㄸ㔷搱戳㜵戵搷晡㔱㑦散晡晡慡㥥慤〷㝢慤㤹ぢ昴ㅣ戱〳㈱㉢晥㈴晢㠲挷㐵攱㠴晦愵敦㔰㜹ㅡ㝥ち收愳攷搱㈰㐳昱㙢㘸㜶㑥昸捣戲挹ㄱ晢つ㕡㠳㡦搸捡挰㉥㝣〷㝤攳㝢㤰挲㈳昶〷戴㜸㡦搸搷晣摤攰㔷㝣ㅥ戵戲㥢㤸㕤攳昱㠶㈳㠵㌹㌶改㕥㔹㔵搷㤱愲摥㐶㉢昷〴㐷挱㜱㐳㍥㥡㈰扢愴㥢㘱愸㝥晣搲㌳ち㤸㔳愳㌵㤷搵㠳扦㤸㈰㉢戰㜶晥〷㡣愱ㅦ扣搶敦ㄴ挴晥慥搳扡攴ㄸ晡摥㙢捤㉣㥥㡥㕤㝢㠶敡㜹ㄴ㝣攷戵㝥搷㘳扤㝡㜰㘵捦搶摦㝡慤㤹攴昳㡣愱慦㈱㉢ㅥ㐳㔵挰搹㌷㠶㐲㙣昲㥣㌴㝣〴㍦〵㘳攸㔳㌴挸㑥ㅡ〸捤捥㌱挴昴㤹㡣愱㐱㘸つ晥ㄴ晦㍣戰ぢ搵搰㌷㉣㤰挲㌱戴〱㕡扣摤昸捡摦つ愶搵愴ㅢ㐳愰搹搹つ收愸㍣㕢晤㘱㘰挸㑤攸扢昰挸ㄹ敡ぢ挷㜴㔶挱㔶㔷愱㐱挲つ昳㠶㘳昶挷ㄳ敥摤挰㜰㕢ㄴ㠷摢捡ㄷ㡥㠹愲㠲㜰ㅢ改㜰㈳扣攱㠶改㜰捥㠹攰㥢㠱攱㐶ㄵ㠷摢挶ㄷ㙥戸㍦㕣㡤づ户㥤㌷摣㌶㍡㥣㜳攲昰㑡㘰戸㌱挵攱㜶昴㠵摢捥ㅦ㙥慣づ户㤳㌷ㅣ㉦晦ぢ㤸捥搶㍤ㄷㄸ㉥㔲ㅣ㉥收ぢㄷ昳㠷㑢攸㜰㜵摥㜰扢改㜰㥣昵㉡搴ㅦ〲挳㈵改㥢㌳㥣捣㔵㈰㈱㜳ㄷ㕦戸〹㤰ㄶ散扢㘹㘸㜰㈷㌴㕥㈴㤷㔱㌳ㅥ㐶晡愳㕦捤㐰㉢愷㠵㕥㑦㘸㡦愰㙦㥤ㅦ㙢扣㈸慥㈷㤵㕥㑤㘸て㝢慤昷㈸㠸摤㡢〹敤㈱慦昵㉣㑦散㕥㑤㘸て㝡慤㘷㝢慣㝢㌵愱㍤攰戵收㔵㝡ㄹㅥ㍣慦慣㔰昷㐱㔶㍣愱㑤攵捥攱㌹㘴搷晥㥡敥摢㕦昳㈱㉤搸㕦〷愲挱摤㕦扣晣㉥晢㙢愶㜷㝦ㅤ㡣㔶扤扦㝡㜳ㅥ愴敥昰昶㥢㤷摢戵㜵慦㑥㘲㙥昷㕡ㅦ攲戱敥搵㐹捣㙤㕥㙢㕥攰㘷㙣㉥扤㍡㠹戹搵㙢㝤愸㈷㜶慦㑥㘲㝥攷戵捥挱㕡昶㤷㜳㝣摤〲㔹昱晥摡㠷㍢愷昰昸㥡攷摢㕦㡤昰㔳戰扦昸ㅤ搹摤㕦扣戰㉦晢㙢㕦敦晥攲昵㜸㡤㜸慦㑥ㄸ慥昷昶㥢ㄷ昲㌵㘶扤㍡扥慥昳㕡㌳〳搰ㄵ扢ㄷ挷搷戵㕥㙢愶づ㜴散㕥ㅤ㕦搷㜸慤㍢㍣搶扤㍡扥慥昶㕡ㅦ〹㙢捦㘷搹㤵㤰ㄵ敦慦㠵摣㌹㠵ㅦ㥤つ扥晤㜵㌴晣ㄴ散慦㤵㘸㤰㥤㤴㠲㘶攷㈷昵㈹㙥㌸㈳㡤搶攰ㄳ㠶㑢〳扢㤰㠵扥㘱㠳ㄴ㥥㌰攴搰攲㍤㘱㔸攵敦〶慦攵㑢㌷ㅡ愱搹搹つ㕥㈵昷㙣昵昹㠱㈱ㄷ搱㜷攱㔶户昸挲㥤敢て挷慢攴ㄲ慥捤ㅢ㡥搷㥦㍤攱㝥ㅥㄸ慥扤㌸㕣㠷㉦摣㙡㝦㌸㕥㝦㤶㜰㑢扤攱慥㜷挳ㄹ换搰ㅡっ昲慡挰㉥慣㘰㍣㠲摣㌵㡦ㅥ挵㈶捦㠹㈱㉦っㄷ散㘷㕥敤㤵㉥ㅣ〳㑤つ㜰㈵㉦戸昹扦攷㝡㝥㙦㔴㜸㌵㤰㕦〸㠶攰扡㘹戳㥤攱ㄳ戴㈷攱㌹捣㘳㥡㜱㔵慦ㄷ㡦扤㍥ㄶ㐱搵㍤〸㐶ㅦ收㜱攴摣摥㔷摦攷戶愲つ慤扣㔰挶㑥㤹㉢愹挳㙢㘴㘲㜱扣搷㠲搷挳搸敡㔸㍣慥㉤㑥愰捥ㅦ戴挵㠹㕥㡢㈷ぢ㉣㜸㘹㑡㘲㥣㐴ㅤ㕥㤵㤲ㄸ㈷㝢㉤㜸〵慡㉢挶ㅦ戵挵㈹搴攱㠵㈵戱㌸搵㙢昱㕡㠱〵㉦㄰㐹㡣㔵搴㜹㔳㕢晣捣㙢挱敢㐰㕤㌱㜸㡤㐷㉣㑥愳づ㉦敦㐸㡣搳扤ㄶ敦ㄵ㔸昰㤲㡣㔸㥣㐱ㅤ㕥㠹ㄱ㡢㌳扤ㄶ扣慡搱ㄵ㠳摦㑡挵攲㉣敡昰ぢ愹㔸晣摣㙢挱㉦㥦㕤ㄶ摦㘹㡢戳愹挳敦㡥㘲昱ぢ慦〵㜷㐴㤷〵扦戵㐸㡣㜳搸捣㉦㉣㘲昱㑢㜷㠵㑣㌵扦㥣㜴㔹昰㑢㠶㔸㥣换㘶㝥户㄰㡢昳摣ㄵ戱攰昷㠸㉥ぢ㝥㐷㄰㡢昳搹捣慦〷㘲昱㉢㜷㐵㉣昸㔵愰换㠲愷昹㘲㜱〱㥢㜹㠶㉦ㄶㄷ扡㉢㘲挱戳昹㉥ぢ㥥愹㡢挵㐵㙣收㐹扡㔸㕣散慥㠸〵㑦挸扢㉣㜸戲㉤ㄶ㤷戰㤹攷搹㘲㜱愹扢㈲ㄶ㍣愷敥戲攰昹戲㔸㕣挶㘶㥥㉡㡢挵攵敥㡡㔸昰戴戸换㠲愷扣㘲戱㥡捤㍣摢ㄵ㡢㉢摣ㄵ戱ㄸ敦㌲昸〷㌱㑦扡挴㘲つ㥢㜹扥㈵ㄶ扦㜶㔷挴㠲㈷㔴㕣挱㍦慣昰㘳㕦㉣慥㘴㌳㍦昱挵攲㉡㜷㐵㉣昸㤱摥㘵戱㄰㥣㔸㕣捤㘶㝥收㠸挵㌵敥㡡㔸昰昳愵换㠲㥦ㄳ㘲㜱㉤㥢昹昱㈰ㄶ搷戹㉢㘲搱攸㌲昸〷㌱愷㜹戱戸㥥捤㥣攱挵攲〶㜷㐵㉣㌸㥢㜳〵晦戰挲㤹㕡㉣㙥㘴㌳㈷㘹戱昸㡤扢㈲ㄶ㥣㤰扢㉣㌸戱㡡挵㑤㙣收㥣㉡ㄶ㌷扢㉢㘲㜱㡣换攰ㅦ挴㌲戱㘱挵扣㐵㜸戶愱㠲㥦ㄳ㥣㈴敦㝥㡢ㄵㄴ〴慣挴㍦昱㔴愰挵㐹㑤戴㙥㜵戴㘴〲㠳㜹愱㉦㑥㘴愲㜵扢愳㈵㤳㔶㤱ㄶ㈷㉦搱扡搳搱㤲㠹慡㐸㡢ㄳ㤶㘸摤敤㘸慤挲扦攲㝥㜱㤲ㄲ慤㝢ㅤ㉤㤹㤰㡡㝣㜱㘲ㄲ慤晢ㅤ㉤㤹㠴愸愵㝦挷㠰昵㌲㡢㤳㤱㘸㍤攸㘸挹挴㔳攴敢攷㕡敢㘱㐷㑢㈶㥢㈲㕦㥣㜴挴搷㕡㐷㑢㈶㤸㈲㕦㥣㘸㐴敢㌱㐷㑢㈶ㄵ㙡㍤づ㕥㉦ㄶ㈷ㄷ搱晡扤愳㈵ㄳ〹戵ち昶㄰㈷ㄴ搱㝡挲搱㤲挹愳㐸㡢㤳㠸㘸㍤攵㘸挹㠴㔱愴挵㠹㐳戴㥥㜱戴㘴㤲㈸搲扡㔴㙢㍤攷㘸挹挴㔰愴挵〹㐲㝣扤攰㘸挹㘴㐰慤〲散㌹㈹㠸搶㑢㡥㤶㑣〰㐵㕡㥣〸㐴敢㘵㐷㑢づ晡㈲㉤ㅥ晣愲昵慡愳㈵〷㝡㔱扦㜸挰㡢搶敢㡥㤶ㅣ摣㐵㕡㍣挸㐵敢捦㡥㤶ㅣ搰㐵㕡㍣戰㐵敢㑤㐷㑢づ攲㈲㉤ㅥ捣愲昵㤶愳㈵〷㙥㤱ㄶて㘰搱㕡㈷㕡㤶摥挹㡡挷愷㘴搵户挴㠹ㄶ换愵㈷挱戶ちㄷ㍢㜹㐸㡡㘰ぢ㥦㠰㐷愱〸㠶晢〴㍣昰㐴戰戹㑦挰㘳㑤〴挳㝣〲ㅥ㕥㈲搸捣㈷攰ㄱ㈵㠲愱㍥〱て㈲ㄱ㙣敡ㄳ昰戸ㄱ挱㈶㍥〱てㄵㄱ㙣散ㄳ昰攸㄰挱㐶㠵〲㑢ㅦ㈶㡡㐷㠶㘸っ㈹搴㔰㍣ㄸ㐴戰愱㑦挰昱㉦㠲つ㝣〲づ㜹ㄱ㔸㍥〱㐷戹〸慡㝤〲づ㙣ㄱっ昶〹㌸㤶㐵㌰挸㈷攰昰ㄵ挱㐰㥦㠰㈳㔶〴〳㝣〲づ㔲ㄱ㠴㝣〲㡥㑢ㄱ㤸㍥〱㠷愲〸慡㝣〲㡥㍥ㄱ昴昷〹㌸攰㐴㘰ㄴち〶晣㍦搱㡤攰㈰</t>
  </si>
  <si>
    <t>㜸〱摤㝤〷㜸ㅣ搵搵戶慥㉣㡤㜵搷㌶ㅥ搳〲挶㠰㘴㙣っ戶㘳戶㘹㔷〲っ戶摣㌰ㄸ㔳㙣㑣〹㈰㙦㤹戵㠵㔵㡣㈴㌷㝡挰㠰愹〱㐲攸㘰㑡攸㈵㄰㝡ぢㅦ㈵㈴㈱昴搰㐲昲ㄱ挰〹㠱㠴㤶〴㐲㐸㈸晦晢㥥㤹㉢捤捥捥慡㠴晣捦㤳攷ㅢ㙢㡦攷昴㍢敦摣戹㍢㌳昷散㑣㠵慡愸愸昸ㅡぢ晦攷㔲挵㤵㌱ぢ搶㜴㜵㍢㙤㔳㘶㜴戴戶㍡戹敥㤶㡥昶慥㈹搳㍢㍢㌳㙢收戵㜴㜵て㠱㠱搵摣〲㝤㔷㜵㜳㔷换㔱㑥㑤昳㑡愷戳ぢ㐶搵ㄵㄵ㌵㌵扡ㄲ晡㉤扤㡦㙤ㄸ㑤㉦㕤㐵〲慢ち㙤㤱っ㈵愹㈱搱㈴ㄱ㤲㘱㈴挳㐹㐶㤰㙣㐴㌲㤲挴㈶ㄹ㐵戲㌱挹㈶㈴㥢㤲㙣㐶戲㌹挹户㐸戶㈰㘱㝥㍤㥡㘴㉢㤰攱㘳㐰ㄶ捥㘸摡㈷㝢〴戶㘶㐱㜷㐷愷㌳戹㜶㤱摢收愹戱搸㤴搸㤴晡㘸㍡㍥㈵㍡戹㜶挶㡡搶敥ㄵ㥤捥搴㜶㘷㐵㜷㘷愶㜵㜲敤扥㉢戲慤㉤戹扤㥣㌵ぢ㍢㤶㌹敤㔳㥤㙣㌴㤱捤㈴ㅢ㘲挹晡晡㐲㘳㘳挳昰慤ㄱ㜹晥㡣愶㝤㍢㥤㐲搷㝦㉡收㌶㡣戹捦㡣愶㈹昳㥤敥晦㔴捣㙤ㄱㄳ㈱㘷㜶戴㘵㕡摡晦㐳㐱慢戹㑦敢㘷㍡戹ㄶ敥㝣挷改㙣㘹㕦㌲〵捤㉥〲ㅡ㕣㝡捡昴慥慥ㄵ㙤换搹㡦㘶㌸慤慤晢㍢〵搹改㙤㌳扢扡昷捤㜴戶㜵つ㙦㈳㝥㑥愷搳㥥㜳扡㌶㙡㥢戵㍡攷戴㝡㠶㕤㌵㙤㡢㌲㥤昳㌳㙤㑥ㄵ㔷㐶戶戹晢㜰㙥摥㘹敦㙥改㕥㌳愲敤㠰㉥㘷晦㑣晢ㄲ㠷㈶搵㙤㜳㔶戴攴㔵㔵ㄵ晥㉡㠶㑣〸㙢㤹散㈸戴愷㙤挶搲㑣㘷户㜰摣㠵戱㌰㕢㕦㜷㤱慤㈸㙡ㄷ扢㔴㙤挰㡢晢㙣㐱㑢摢㕥㑥㘷扢搳捡㈴摣㤳㤳〲㐶〲㤰扢ㅦ㝡㤰㌲㥢挳扤愴㠶㜹〷ㅦ户㠵㔹慣㕡㤰㕤收㜷㜴戶愱㐳敥敤㘴摡愷㐶愷愴ㅢ㔲戱㜴戲戱㍥ㄶ㑦㈵㘳つ昵戱挴攴〵摤昹㤹捥㑡愸愲昱挶挶㘸㌲ㅤ㑦㌴挴ㅢ愹㑣㈵㜴ㅤ〲攸戱っ戵ㅤ挸㤸㌹㡢昶㘸摡㘹挶扥戵㌳ㄷ搵㉥㝢敢挱晢㙢扢㤷慥㜸敢㠱㕢扢㙢ㅦ扢户戶㐱㡦愳敤㜸㄰㔵昵㍡㠶〵㝦㘳㜸㘸㔶㌶㘷㉡㥢戳㤵捤戹捡收㝣㘵戳㔳搹㕣愸㙣㕥㔲搹扣戴戲戹愵戲昹㠸捡收㘵戰㌱㑢捤搰愱㤵摥戲晢㤷㝦捣慣摥㙣昶散戵㤷捦㍦散戶㙢戶晥㕣㜱㈴㤰㠱㘴〲㔶㈶ㄷ㙦㕣慡愱戱扥㜷㝢攲戱挶晡㘴㝤㈲搵㔸㥦㡥㈷愳愹㝡扤〳㍣昴㡥㈰搶㐴㤰昱㌳ㄷ〶㌷㘴愷㕡㑦戶戴㈳搳捥慤㡡挷昴㈴㍡㑤〶㔱敡㔷搸㉣㙥摡㑢㤷晦㙤挲㔳攷㕤㌴攳慡ㅢ㡦改扡攲晤敢ㄳ㡡〳㤳戴㘹ち㔶扥ㄱ攰㍢㌱㕢ㄴ挴㡡㠱昴〵㜸扤㡥搳㌶〱愲搴搳㕥换戲㡦扦戰㔱晥晡摤㘶㕣㝦挷敡搶㑦㍦摦昹㈲挵搱㔲㕡㔶㡦ㄵ㙢挶㡡慥敥㡥㌶㥤愲㘳㥡㠲〶㄰㝢㑥换攳㔷㜱㔷㍥㝥ㄳ㌷㌹ㄶ搷㡤搴敦っ愲搴㑦扤挰㔵㙦戴摤昷敥戸〷㘶晤㜰摢搱㡢扢㡦慥扤㕢㜱〴㤶挰扢㘲攵ㅢ㙤昲㔴㘶摢つ挴摡ㅤ愴慦㑤㑥敡㘹戴㥤づ愲搴㑦扣㤶搵㙦㍥攵㤹㡢敢ㄶ敥㜳敦ㅢ昷捣ㅣ㜱摢摢㔹挵ㄱ㐲㕡㌶〳㉢㠳敢㈰㌳ㄹ㝥ㄶ㠸㌵ㅢ㘴㈰ㅤ㈴ㄶ搳㜳攸戴〷㠸㔲昷㝡㙤摡散㡤〷㍡㥦扣敤搹㍤慦搹㙥晡ㅢ捦㕥戸㙢㠷攲户㤴戴㘹㑦慣㝣㈳戴昶㘲戶㜹㈰搶摥㈰㕢昷㜱㐴挶ㄲ㝡㍥㡤昷〱㔱敡㜶慦㘹㡤愳晥昱挵㐳㤷㍣摣㜴搶ㄷ㔳ㅦ㕥扣㜴㐱愵攲㜷愷㌴㙤㍦慣っづ慥晤ㄹ㝥〱㠸戵㄰㘴㐰㜰愵昴〱㜴㕡〴愲搴㡤㕥㥢挶㙤晡昶㜶挳扥昷扤扤慦敥㕡扢昴戰愶㔵㈹㌵っ㙡㘹搳㐱㔸昹㐶㜰ㅤ捣㙣㠷㠰㔸摦〱改慢㜳愵昴愱戴㍤っ㐴愹慢扤㤶㍤昱㘱搳㡥慦晣敤捦㜳敥㤸昹晡戲㑤㕦ㅢ㌷㕡昱晣㐲㕡搶㡣㤵挱愱戵ㄸㅥ㍡〳㘲㘵㐱〶㠴㔶㐲攷攸㤴〷㔱敡㔲慦㑤扢捣㌹晣挲㘳ㄷ㕥㌵晤敥㌷㌷搹慦晤户昷㈷ㄵ㑦㜷愴㑤〵慣㝣㈳戴㤶㌰摢㔲㄰慢〵愴㉦戴攲晡〸摡㉥〳㔱敡㝣慦㘵愳散搱㕦㡥㜹㘶敦ㄹ㤷㡣㍢昴扣昴愲捦扡ㄵ捦挱愴㘵㙤㔸ㄹㅣ㕡敤っ摦〱㘲㉤〷ㄹ㄰㕡つ晡㐸㍡㜵㠲㈸㜵㤶搷愶慢㔲㝦㥣搶慣敦㥡㝥昳扡㌳昶昹㈸戵捤㤷㡡愷㠴搲愶㙥慣っ慥㑤㉢ㄸ㝥㈵㠸戵ち㘴㐰㙤㡡敢搵㜴㕡〳愲搴㈹㕥㥢戶ㅤ㕥搱晤搱慤㤱㔹㘷㍤戱晥攸愶㐹㐷敤愴㜸㠶㉡㙤㍡ㅡ㉢摦㘸てㅥ挳㙣挷㠲㔸挷㠱昴㌹㍣挴昵昱㌴㍥〱㐴愹攳扤愶攵て㜸户㜹挳敡昱晢慣㑤摦㜰晦摡攷摦捤㈸㥥㌷戳㘹㥡㕦㈰晡㈴㤲戵㈰搶挹㈰挱㙦㡥㐶㝤ち昵愷㠲㈸戵摡㡢㜸㝦捤㠱㤷㡥捥㥦㍢晤㐷㜷㘵㡥㍢攷散攱㑢ㄵ㑦挲㘵㘳㑦挳捡㌷摡搸搳㤹敤っ㄰敢㑣㤰扥扡㙢㐲㥦㐵摢戳㐱㤴㍡搲㙢搹攱愷㙦晥㕡搷㤶摦㥤㜳㐹攲昴㘷愲ㅦ㕤扣㠵攲㤵㠱戴散ㅣ慣っ慥㙢㥣换昰攷㠱㔸摦〷ㄹ㔰搷㘸搴攷搳改〷㈰㑡ㅤ攱戵改捡〷㠶㡤㝥扦㝤㥢㍤㙦㤹搲戶㙡㝤㙡捥㝤㡡ㄷ㉡搲愶ぢ戱昲㡤搰扡㠸搹㉥〶戱㉥〱改ぢ慤戴扥㤴戶㤷㠱㈸㤵昳㕡㜶挵㌱扦搹敡㙦摦㝦戹改㥡ㄷづ㝤㜵ぢ攷搰㕤搴㘶㔰戳㘵㙥捦㔸捦戵㉢㐱慣慢㐰〲㍤〳愷㔱㔷㔳㝦つ㠸㔲㠷㝡ㄱ㙢㍥扦㘴捦㍢搲㙢昷㍡㙤㕤㘲昴㑢㡢收㔵㉢㕥㡡挹戶㕥㡢㤵㙦戴慤搷㌱摢昵㈰搶つ㈰㝤ㅤ〶昱㝡㝤㈳㡤㙦〲㔱敡〰慦㘹㜷㈶ㅢ㑦㕥昹晣㍢㝢摣戳昸㤲挴攴昶搸戵㡡ㄷ㠸搲戴㕢戰㌲戸慥㜱㉢挳摦〶㘲晤〸㘴㐰㕤㈳慡㙦愷搳ㅤ㈰㑡捤昷摡昴搴㍡㝤㔸攷㡤ㄷ㌴㥤搵昹㐹㜶摤㌳㤹ㅢ搴ㄶ㔰㑢㥢敥挴捡攰摡㜴ㄷ挳摦つ㘲摤〳㌲愰㌶搵敢㝢改㜴ㅦ㠸㔲㜳扣㌶㕤㜷挶挴〹㤷ㅣ昹敥晣㙢挶㌷晦㙥㠷换㙦㝣㑦㙤〹戵戴改〱慣っ慥㑤て㌲晣㐳㈰搶挳㈰〳㘹㔳㍣慡㝦㐲愷㐷㐰㤴㥡收戵愹㜹摦昶摢㝦㜱散慥搳ㅦ摣晣搴㐳㑦㕥ㄷ㉢愸搱㔰㑢㥢ㅥ挵捡攰摡昴ㄸ挳㍦づ㘲㍤〱㌲㤰㌶挵㤲晡愷㜴㝡ㄲ㐴愹㐶慦㑤㍢㡣㡦ㅤ㝢昶㕣㝢收㔵昳㌲改慦戲㑦㕥愷戶㠲㕡摡昴㜳慣㝣愳慥晥ぢ㘶㝢ち挴晡㈵㐸㕦㠷㜵愳㝥㥡戶捦㠰㈸ㄵ昷㕡㌶晦㘷て㌹戶昳戳改ㄷ㥤㜵捦敦捦慦扦敤慤攱捦㐱扤㥦㜷㈱㌹戳㌳戳ち㤷收扤㔷晤戸搵挱㝦晤摦敥挰摤㡥㐲㝤㈱㕤㠸挵昲昵搱㑣㈲㔳㕤㠷戰〳扤慥收搷攱昰挲㠱㉤敤昹㡥㔵㜲愱㍤愶㈹搳攵昴㕥㜷㑦昲㜴㑤ㅤ㉢摡昳㕤㕢㠵㉢ㄷ㜴㘷扡㥤搱㐱㕤㙦㤰ㄲ户〵戸つ攱㜴㐹扥㙤㠲㙥㡢㌲慤㉢㥣改慢㕢㕣昵搶〱㌵㙥㐲㜴㘴换㙢㘷㜷㍡㐷昶㘸㑢㕡㌴ㅤ㜷挹㔶㑡散㤲慤㜴㔵㙥扢㙡㘷㉣敤攸㜲摡愵㜹㤳摡昶㙤挹㉤㜳㍡ㄷ㌸扣挷收攴㘵㔳㌷愳捡扢ㄳ㌲㘹㥦㜶㙣㈸敥㙤攴挷晡愵㠵㔹慢扢㥤昶扣㤳㐷㝢㤷㍢㥤摤㙢ㄶ㘶戲慤捥收㐵㈶㙥㑥㈸戶㉣ㄲ捦敥挸慤攸㥡搱搱摥摤搹搱㕡慣㤹㥥㕦㤹挱摤㤷晣摥ㅤ㜹〷㌷㑦慡戸㔴愸㡡㈱㐳㤴慡㤸ㄸ㜶〷㠳㜱扢愶挸㡥昰敤攲慤戱捦户㈸敥㜶㔳昶挷搶㘱㉢㕡ㅤ昶挹捡㜱晤〴㤳戸っ戳㘳㜹㐳摦㌶昱㠶㈴慤㜷㈸㙦㉤㙤散搹㜳晦㝦㡤㉢㉢㌷昱戶㝥搶㑡摣愱摡㈳搳㥥㙦㜵㍡晢扣㥤慡搸㈲晤㍣㐸昵㑥㌸㥡换愲㔷〵ぢ戵㕡慤愹㕥搵㤲敦㕥㙡㉤㜵㕡㤶㉣攵挹㉦㙥戹搶搴㄰摡㤲㐵扦〸㤱晥ㄵ挹㑢㈰㤱㐸㠵昵㌲㡤慣㠸㝥挵攵慢㜹㔳㘸昰昷扥㉡攱愵攵㕥ㅢ㙥㡣㜶㔵户捤敥攸散ㅡ㌲㈴㙣㉢昷挸㜴㉤敤㘶昷散㕢挹㜸慦㤲扣〶㔲㍤づ愴摦㕢㙢㈳㘱㔴挵㍢㠸㈳摡㘶㍡㠵っ敥摢捡搱慤㌲搵㙤敥慤挰㤹㑥㔷㑥昳㥥攱㕣ㅣ㉢慢㉤慣攱攰ㅦ摥挶摥敦慣敥㥥㤹改捥っ㙤挳摤㐷散㈵つ愳㐹攲攵慥搱㜳㠴挸㡣㜷挴攳㄰挱㤶㔵㕦㤴㘱㈲㜰㈳攱挰挱昱㔲㌱挴愳㝤㙦〴摡捥晢㠳㔶戰愳ㄷ摦㐵挴捤捤晣ㅣ愷㝤攱㥡攵㑥ㄷ捤㙢慣㍥愱っㅥ㕥っ戶㑦㉥㝢㐰㜷㑢㙢搷ㄴ戴㜴㑥㘷挷㡡攵晦挹㌸㡣愵㝦つ㘲㤶敡敤搱㡢〷扥㑤㠰慢㘲攸㑡敥㥢收收㡡ㅡ㐶愳㐴㙦㐷挲摥㡡㘰㕦攳㍦㔹昴晦攲扦㐸㕦扡敡昱戰ㄸ捣ㅤ搷㙡搸て㙦〳㐲ぢ㍢ㅤ戹㠷㕣㈳っ搰ㅥ搱㜶㘰㐷攷戲㙣㐷挷㌲昶愷㡤㠴敢㕡敡㌸摤扣㉦㍢捣扢て㉤昷㥢㤵ㅡ㌲愴攸㍥愹㌷〴㔰戹㉤攲㕢㙦㠱㡣㤸摥摡㕡㙢㈲㜶㔹㙦㐳㌴〴㜷㠸慤つ㔸ㄹ扤敦愲㤹戵㉤敤㉢㥤慥敥摡㍤㌳戹㘵〷㉣慦敤㙣㔹㌲㘵㜵㙢搷㙡㌵〶摢捦扢㤵㐳㍢㕦扣晣扡敡昷收㕣昳改㕥㤷㝤㤱㙦㌹㐹㙤攵㈹㑡㙥慤敥㠰㠸㜵昸攸㜷㐰搴㤶㌰攳戸㠲昵攲㐵扦ぢ㕥扦㐷昲㈷㄰㡣づ㠲㌷〶㠷昷㕤㔶敤㠸晦㌹㐰攸て㐸㍥〴㔱㤳㐰㜸㜸敡㡦㐰捣愲㙣挴攷㕥㤷㍤㌷ㄱ攲搲㍤昷㌷㐸㈳扡て㥤㥡っぢ敥㍤㑤戴㌴昱搱挴㐶㔹〸ㅣち㐰戵愷㜸㈹㜸ㅦ㜷㈷戸〹〰㕦搰㝦〸捣挲〱昸㡡㌹〸㡣㘶㥦昳〱㔰改戲㉡ち㥤〰㌰〴〲捤㤹㌱ㄵ㠷㐸〰愸〶㘷ㄶ昵捦慦㝣〰挴㈰㉥〵㐰㌳愶敥㐳愷ㄲ昰ぢ〳攰㘳〴て〵攰㈳㑦㔱㜲扢㌸㠵㐸㜵㙣挵挶㙣昲〷㌰ぢ〷㘰㔳愸昵㘶㈴㥢㠳昸〰搸挲㘵㔵ㅡ㐱〴㠰㉤㘹㌴ㅡ㐴㌵㐲㈴〰㙣〵捥㉣敡昷㝥〰ㅡ㈰㉥〵㘰㕢挶搴㝤攸搴捥昰ぢ〳攰昵㜲〰晣摡㔳㤴摣搶㥥㡡㐸㜵㙣挵づ㙣昲慢㘵〱㤸〸戵㥥㐴㌲ㄹ挴〷挰ㄴ㤷㔵扢㈱㠸〰戰ㄳ㡤愲㈰㙡ㅡ㐴〲㐰っ㥣㔹搴戳㝥〰㜶㠷戸ㄴ㠰㝡挶搴㝤攸搴㜴昸㠵〱昰㐴㌹〰ㅥ昷ㄴ㈵㜷捦㘷㈲㔲ㅤ㕢戱ㅢ㤲慡㐷换〲㌰つ㙡㍤㥤愴〹挴〷挰㑣㤷㔵戳㄰㐴〰㤸㐵愳搹㈰㡡㜷捡〵㠰㌹攰捣愲敥昳〳㌰ㅢ攲㔲〰昶㘲㑣摤㠷㑥敤〱扦㌰〰㙥㉢〷挰慤㥥愲攴㔶晤㕥㠸㔴挷㔶㉣㘴㤳㙦㉥ぢ挰㈲愸昵㠱㈴〷㠱昸〰㌸挴㘵搵㍣〴ㄱ〰扥㐳愳㐳㐱搴㝣㠸〴㠰挳挰㤹㐵㕤敤〷㘰㙦㠸㑢〱挸㌰愶敥㐳愷昶㠱㕦ㄸ〰ㄷ㤵〳攰㐲㑦㔱㌲㈱戰㍦㈲搵戱ㄵ㐷戰挹㍦㈸ぢ㐰㉢搴扡㡤愴ㅤ挴〷挰㜲㤷㔵ぢ㄰㐴〰㌸㤲㐶㥤㈰敡〰㠸〴㠰㉥㜰㘶㔱㘷晡〱㔸〸㜱㈹〰慢ㄸ㔳昷愱㔳㡢攰ㄷ〶挰㠹攵〰昸慥愷㈸㤹㝤㌸ㄸ㤱敡搸㡡ㄳ搸攴攳换〲㜰㈲搴晡㈴㤲戵㈰㍥〰㑥㜱㔹㜵〸㠲〸〰愷搲㘸ㅤ㠸㍡ㄴ㈲〱攰㌴㜰㘶㔱㉢晤〰㝣〷攲㔲〰捥㘲㑣摤㠷㑥ㅤ〶扦㌰〰㕡换〱戰捣㔳㤴㑣㜲㉣㐶愴㍡戶攲〲㌶戹愵㉣〰ㄷ㐱慤㉦㈶戹〴挴〷挰㘵㉥慢㌲〸㈲〰㕣㑥愳㉢㐰㔴づ㈲〱㘰㍤㌸戳愸挵㝥〰戲㄰㤷〲㜰つ散㈳扡て㥤捡挳㉦っ㠰㐵攵〰㌸挰㔳㤴捣愸㜰ㅥ愴㡥慤戸㠵㑤㕥㔰ㄶ㠰摢愰搶㍦㈲戹ㅤ挴〷挰㡦㕤㔶㉤㐵㄰〱攰㑥ㅡ摤〵愲㡥㠰㐸〰戸ㅢ㥣㔹搴㥥㝥〰㕡㈰㉥〵攰㝥挶搴㝤攸搴㌲昸㠵〱㌰慤ㅣ〰扢㝢㡡㤲㠹㥢㜶㐴慡㘳㉢ㅥ㘳㤳愷㤶〵攰〹愸昵㑦㐹㥥〴昱〱昰㜳㤷㔵ㅤ〸㈲〰晣㠲㐶㑦㠱愸㈳㈱ㄲ〰㝥〹捥㉣㉡改〷㘰㌹挴愵〰㍣挷㤸扡て㥤敡㠴㕦ㄸ〰ㄳ换〱戰愳愷㈸㤹㈵㕡㠱㐸㜵㙣挵㙢㙣昲㠴戲〰扣づ戵晥つ挹㙦㐱㝣〰扣攱戲㙡㈵㠲〸〰扦愳搱㥢㈰㙡㌵㐴〲挰㕢攰捣愲戶昱〳戰ち攲㔲〰晥挰㤸扡て㥤㕡〳扦㌰〰㌶㉤〷挰㈶㥥愲㘴㑡敡ㄸ㐴慡㘳㉢㍥㘴㤳㐷㤵〵攰㘳愸昵㕦㐸晥ち攲〳攰ㄳ㤷㔵挷㈲㠸〰昰㈹㡤晥づ愲㡥㠷㐸〰昸っ㥣㔹㔴㡤ㅦ㠰攳㈰㉥〵攰㕦㡣愹晢搰愹ㄳ攰ㄷ〶挰㔷㕦㤶㌹ㄵ晥搲㔳㤴㑣㝣㥤㠴㐸㜵㙣㐵㔵㈵㥡晣㉦㤸㠵㥦ち㕢㔰敢愱㈴㌵㈰㍥〰㈲㉥慢搶㈲挸㔸〶ㅡ㐶愳攱㈰敡ㄴ戰〲挰〸㜰㘶㔱㝦㐵㡥㥥㡢愱㤳㈱㉥〵㘰ㄴ散㈳扡て㥤攲攴㕢ㄸ〰敦㤶〳攰㡦㥥愲㘴㥥敥㜴㐴ㄲ〰㐶戳挹㝦㈸ぢ挰ㄸ愸昵搶㈴摢戰㜵扤㔷㠳戵㉥慢捥㐰愰戱摣㥣㍡ㅡ㡤〵㔱㘷㠱ㄵ〰戶〳㘷ㄶ昵㕢㍦〰㘷㐲㕣ち挰〴搸㐷㜴ㅦ㍡㜵㌶晣挲〰㜸戱ㅣ〰㉦㜸㡡㤲改挰㜳ㄱ㐹〰㠸戲挹捦㤵〵㈰づ戵㑥㤰㈴搹扡㕥〰㔲㉥慢捥㐳愰戱摣㥣㌴㡤ㅡ㐰搴昹㘰〵㠰㐶㜰㘶㔱㑦晡〱昸㍥挴愵〰㑣㠵㝤㐴昷愱㔳㍦㠰㕦ㄸ〰て㤵〳攰㐱㑦㔱㌲昷㜸ㄱ㈲〹〰戳搹攴晢换〲戰〷搴㝡㉥挹㥥㙣㕤㉦〰昳㕣㔶㕤㡣㐰㘳戹㌹㝢搳㘸㍥㠸扡ㄴ慣〰戰て㌸戳愸摢晤〰㕣〲㜱㈹〰ぢ㘰ㅦ搱㝤攸搴㘵昰ぢ〳攰扡㜲〰㕣敢㈹㑡愶㌸搷㈳㤲〰㜰㈸㥢㝣㑤㔹〰づ㠷㕡㌷㤳㉣㘶敢㝡〱挸扡慣扡ㄲ㠱挶攲愳㜳㌴捡㠳愸慢挱ち〰づ㌸戳愸㑢晣〰㕣〵㜱㈹〰㉤戰㡦攸㍥㜴敡ㅡ昸㠵〱㜰㑥㌹〰扥攷㈹㑡㘶㘴慦㐳㈴〱愰㤳㑤㍥慢㉣〰摤㔰敢ㄵ㈴㉢搹扡㕥〰㔶扢慣攲㕣散㔸㙥捥ㅡㅡㅤ〵愲㙥〴㉢〰ㅣつ捥㉣㙡慤ㅦ㠰ㅢ㈰㉥〵攰㜸搸㐷㜴ㅦ㍡㜵ㄳ晣挲〰㌸慡ㅣ〰㙢㍣㐵挹扣敦慤㠸㈴〰慣㘳㤳㔷㤵〵攰㜴愸昵ㄹ㈴㘷戲㜵扤〰㥣敤戲敡㌶〴ㅡ换捤昹ㅥ㡤捥〱㔱户㠳ㄵ〰捥〵㘷ㄶ搵敥〷攰㐷㄰㤷〲昰〳搸㐷㜴ㅦ㍡㜵〷晣挲〰挸㤷〳㈰攷㈹㑡㈶㤹敦㐲㈴〱攰ち㌶㌹㔳ㄶ㠰㉢愱搶㔷㤱㕣捤搶昵〲昰㐳㤷㔵㜷㈳搰㔸㙥捥戵㌴扡づ㐴摤ぢ㔶〰戸ㅥ㥣㔹搴㐱㝥〰敥㠱戸ㄴ㠰㥢㘱ㅦ搱㝤攸搴㝤昰ぢ〳㘰㝥㌹〰昶昶ㄴ㈵㌳摡て㈲㤲〰㜰ㄷ㥢扣㔷㔹〰敥㠱㕡摦㑢㜲ㅦ㕢搷ぢ挰〳㉥慢ㅥ㐲愰戱摣㥣〷㘹昴㄰㠸晡〹㔸〱攰㘱㜰㘶㔱㑤㝥〰ㅥ㠶戸ㄴ㠰㐷㘱ㅦ搱㝤攸搴㈳昰ぢ〳愰愱ㅣ〰㘹㑦㔱㌲㝤晥ㄸ㈲〹〰㑦戱挹昵㘵〱㜸ㅡ㙡晤っ挹戳㈰㍥〰㥥㜷㔹昵㌸〲㡤攵收扣㐰愳ㄷ㐱搴㑦挱ち〰扦〲㘷ㄶ㌵搹て挰ㄳ㄰㤷〲昰㉡散㈳扡て㥤㝡ㄲ㝥㘱〰㡣㉤〷㐰㥤愷㈸㤹慢晦〵㈲〹〰㙦戲挹摢㤶〵攰㙤愸昵〶㤲摦戳㜵扤㍤攰ㅤ㤷㔵㑦㈱搰㔸㙥捥ㅦ㘹昴㉥㠸㝡ㅡ慣〰昰ㅥ㌸戳愸捤晤〰晣ㄲ攲㔲〰㍥㠰㝤㐴昷愱㔳捦挰㉦っ㠰攱攵〰ㄸ收㈹㠲㈵〱搵捦㈳搲㈰愶㜲㠷戱挱㠵㐵㉤捥㉡捥㍤㙤㔴㐰愱扤㕢㜸捣改㤰ㄱ㠵㤹ㅤ昳㍢扡㘷戶㜴㉤㙦捤慣搹愴攰慤ㅣ戸搴㘹挷㌴㜶㈷㘶戳〳戲㡥攵换㥤扣㉥㉣攸㔸搱㤹㜳收捥晣㙦㤸收挶昶㘱搷挹っ㜷愵挲昲敦捤摣㔶挰ㄳ扤〴㑢㐵昵㡢〸ㄸ㥣㠰㤳㜲㝦摦㘴戹慣摡㌰ㅣ搹㡢攸挲㤶敥㔶㘷㔸㐱㈶慡㘵扤愶〰ㄴ㔱ㅢ㤰ㅦ㕡㔸戸ㄴㄳ㔳㌳㐷ㄴ收㜴戶攴㕢㕢摡ㅤ敥㡣㑤㕤搳㜹捥ㄲ搴〱散摢搱搵挲㕦㔶㡣㈸㉣散捣戴㜷㉤攷㤴㘶㙥捤挶㐵㥣捣㝤㔶ㄷ㥡㕡摡扢㤰㐶捡挷戹㍥戲戰㘰㘹挷㉡晣挸㘷㐵㕢晢㥣捣昲慥晦㡡扤愲戸㕢㘴㤱㕤愳㉡㔵㘵愵慡愹慣昹㜷昷㡦昵㜷ㅣ㘳㥢戸扦㌰愸㐵㍦敤敥㙣挹慥㈰㘰㤲㈳づ㕡㐵㈲晢戰愲晡㔷㔸ぢ㑥㕥晡㜶㘱愰昲㠰㙤㉤晡昱㑡攸㈴㜸捦㉦愷戶㠶戹晥っ捤ㄹ晥て㤰㍤攷ㅣ㌰户户㈶攷ㅢ晤っ愹晡㈵㐴ㅥ㜰〹挴㘶㌰摥挸敤㐲㉣㡢㘰㡦挲㤱㠹㥥㐰㉥搸㉤㈳〵戱㘱て摤愸㜷㜵㌶㘶搱㠷ㄷ收㘵戲㑥㉢㈶晦摢㌲摤ㅢ戹っ慢㌰昰㌳㤵㉥㑦㌷愳愳慤㉤挳㉥挷ㅦ摢㉣挸㘵㕡㥤㥡挲昴ㄵ摤ㅤ㝢户戴敢〲㠸昴㑢㑦㤴㔹つ㔱㘶戵㍢㑤㕦搸㥦㐵㐱戲捥㔸ㅤ㑢㌲㥤㉤摤㑢摢㕡㜲㌵㘴㔸戸昳㕦搱㔷㌱㝥㔴〱㑣戳㤸戱㈴㌸敦敦捥扥㘳㜷㑦㐱愹っ愱攳敥㐷㡦慥㔴ㄶ晥愹㝦戳㘶〴㈳㡦㝣愱攸㝦㈲㕡㌵㍥㌲ㄴ㐹㕢㍥㤶愹㔸慣㝥㝣㍣扡愸っ㑥敡ㄵㅡ攰愳晦〵㔳慥昰㔳昵㉡㐸㥦〵〵㐳㘱㄰㤹搷㤱挹捦捥攴昰挳戹愱摥捦收㙡戰㙢㌹搴㜴摡㉣昱㤸㠱慡㈱㔴㈳慤㙣挹㍢㥤㌵ㄴ㉣挰捦〲慢㔸ㅣ㘲戹晢㄰㤳摤㐳㉡慡慢㠷搵㠴攵㥡㙢㘲㡤昳㈶捥晤㍦㍢㥣㕢ㄲ晦晤晤ㅡ㜶㘷摢㈳㤱㈱愰晡ぢ㙣㡥晥㤲摢昴ㅡ㔸㙥㑦挰攰㉢ㅡ㝣つ㔲晤㙢㈸㠳晢愶戸摡〲㌵ㄹㅡ㐶㔵晣㡥慢㘲ㅤ㐸つ㙡㈶愴㠰愴㕡㌶㘴㤸慦昰挳㜲㙢㍥㙡捣慦搸慣〵攸攵㑥㍥攲㡥慦㉣㌰挱㌷㐳㐵㘵㘵ㄵ㜶戵ㄵ㉣㥡㉢㐹㡢㘰㙤ぢㅣ愹〸㔱摢愰〹ㄶぢぢ挷昱㘰㐱晣收㍥㝥㈰搲㔰㜲㔶ㄱ㠹攸㑡㐲ㄳ㔱晦ぢ㙡㄰愹愳㈴挲摤愹戱㉦㜰㐳っ㐴扤〳㤶攷〵扥㙦㌱昵㉥㔸㝥㤳㔵㔸晣㠱摦㐰㐷㑥昵ㅥ㍣㌸㝡㙡㡢㠱晦㠴㌵づ㑡㍤㥤戴〶搲晥㍢改晢昴挰㐷昳昷愲㕣㤱捦〷㔸㌱㥢㐱㠱户攷戹晦昵㌰ㅡ㝥ㄸ㙥㌰㥣〶㈳㘸昰ㄱっ戸昷慤㡤挰㝤摢愰㍡戰㥦㡥扤っ㍦搴㄰㝣㡤晦㘴〱扣㌶愲〰摥扦㠱㥡㜶搵㔱攲挲㍢㡡㘹㌷㘶摡㉦㈰っ挲晢ㄵ㘴〲慦收ㄷ㤳㉣㠱㉦㈱挵㔴〲攵愶っ㐲っ㡡愰摣ㅣ搲晥愱慣㠴ㅢ挱搲摦㤲㈰㉥愳㔸挹㘰㥡㑣慤〷攵ㄶ戰搱㕢搲㤰㔵づ㈱〶愳㘹戰ㄵつ㔸昸㈰㔰㡥〱㌷㤰づ㕡ㅦ搶㐱户㠱㌳㄰㘴㔵㠴挹㔶㈷捤㤱づ扡㉤戳搵㌲ㅢ㉢ㄸ㝣〸敡㍡〸㜱慡愵㔸扡攰㜶搲戱㤰㙣攲ㅥ㜳晤㝥扤㉢ㄶ㍢〸戲摢㌱㌸慢ㅥ㡡㤰ㅤて㘹晦挸戲㍡〲㝦ㄵ㝡㝢㤸㜳ㅦ昲愳㔸㈲㘱㌶㠵㕡て搹〹戰搱㍢㌰ㅢ换㈷㐲っ㜶愴挱㐴㤰㙡㔶㔴昴㍢㍣㐵㄰晡㍦㌴㍣つ㥦摢戵挰㌹㜲〵㝦㐹㥢㘹㌵㘳搵㄰㔴㤸つ㙡戰ちㅢ搱㝢捥㜸摣愱㙣ㄲ戶㙥ぢ㜳搰㤵晣㑥㌱攴昸晡㌶ㅣ㉡昴ㄴ㔲戵慤て戶㝡挱㜵ㄴ㤵㍢㐱愹愳㈰㡡㌵ㅥ扥㉥挲㌳㜱挵挲㡥㝥づ㌲㤶㝤㐸㔷㠸㌳〸敢㍦㡡扡㐲ㄲ搲晥扢〲敢㐴昰㠷㕦㑦㌰〸㥢换て㡢㐵㐲昶㜴ち㌶㍡㑤㐳ㄶ㤲㠴ㄸ㌴搰愰㤱〶慣㉤㤱㠳㙣㘷㜰〳㌹挸㤲㘱〷搹慥㜰挶㐱挶挲ㄳ㤳慤㡥ㄲ㜷㤸㥡捡㙣扢㌱ㅢ㡢㐴㠲〸㑥㠳捣㐵㔰㝥收つ户㡡攰㌰㌵ㅤ㈶㠲攰㌴〶㘹〲㔷㠴㘰ㄳ愴晤㈳挸㐲ㄳ晣㔵攸ㄹっ㠲ㄵ昹戰摡挴㌴㤹〲敦㘰㥡〹ㅢ㍤㡢㠶慣㐴〹㌱㤸㑤㠳㌹㌴㘰㜱㡡㈰戸〷戸挱㡣昸昸㉤㘸㐸㡦摣ㄳ㔱〰㈵㑢㔸㑣摡㍡㘹㤷㡣㔷㝢㌱敤㍣愶㘵戹㐹㄰㑡搶㤸昴搳ㄹ㔹㠱㈲㔰捥㘷㄰㤶愲ㄴ㐱戹㉦愴晤㐳挹㤲ㄵ晣㔵攸晤ㄸ〴㉢昲㘱摤㡡㘹㌲〵ㅥ㤴晢挳㐶㉦愰㈱㙢㕡㐲っㄶ搲攰〰ㅡ戰捣㐵愰㕣〴㙥㝣捦㜱㕣晥㔷攴昸捤㙡〸㠴〷挱ㅢ㄰㘶㝣改敡愴㍤〲攱挱㑣㜷〸搳戱㘰㈵〸㈱慢㔴晡改㡤慣㘱ㄱ〸て㘵㄰ㄶ戳ㄴ㐱㜸㌸愴晤㐳挸愲ㄷ晣㘱ㅡ㠰㐱戰㈲ㅦ㔶扥㠴㈰戴ㄸ㌶㍡㐳㐳㔶挵㠴ㄸ㘴㘹㤰愳〱ぢ㘵〴挲㍣戸㐱昵挶㔴ㄸ㤴〵㐴〱㤴㉣愷㌱㘹敢㝡愱㕣挲戴㑢㤹昶〴ㄸ〴愱㍣ㄱ戲㝥㝡㈳慢㘱〴捡㈳ㄸ㠴㘵㌱㐵㔰戶㐲摡㍦㤴㉣㥦挱ㅦ㡡㡢ㄸ挴㐰挹ㅡㅡ搳㘴ち扤摥搸づㅢ摤㐱㐳搶搷㠴ㄸ㉣愷挱㤱㌴㘰挹㡤㐰搹〹㙥㈰㐳㘳㈸㠲昲ㄴ㤳㠸㘲㍤㡥挹㔶搷㡢攰ち㘶㕢挹㙣慣㥤〹㈲挸㠲㤹㝥㍡㈳换㘹〴挱搵っ挲扡㥡㈲〴㡦㠲戴㝦〴㔹㝦㠳扦ち㝤㌴㠳ㄸ〴㔹㠴㘳㥡㑣愱㠷攰㌱戰搱挷搲㤰〵㍡㈱〶挷搱攰㜸ㅡ慣㠷㠱㈰㜸〲戸㐱㜵挶搰攳晡㐴㐴㐱㘷㘴㘵㡦㐹㕢㈷敤㤲攳晡㈴愶㕤换戴慣挲〹㐲挹搲㥢㝥㍡㈳ぢ㜳〴捡㔳ㄸ㠴ㄵ㍡㐵㔰慥㠳戴㝦㈸㔹挹㠳扦ち㝤ㅡ㠳㘰㐵㍥㉣攷㌱㑤愶挰㠳昲㜴搸攸㌳㘸挸㔲㥦㄰㠳㌳㘹㜰ㄶつ㔸晤㈳㔰㥥つ㙥㈰㥤㌱ㅥ㜶㌸㥦〳㘷㈰挸搲㈰㤳捤㜷愶㜳㉥戳㥤挷㙣㉣攳〹㈲挸摡㥤㝥㍡㈳㉢㝢〴挱昳ㄹ㠴㈵㍥㐵〸㕥〰㘹晦〸戲ㄴ〸㝦ㄵ晡㐲〶㌱〸戲ㅥ挸㌴㤹㐲て挱㡢㘰愳㉦愶㈱㙢㠵㐲っ㉥愱挱愵㌴㘰昹㤰㈰㜸ㄹ戸㐱㜵挶搰ぢ摦㉢㄰〵㔰戲挸挸愴慤㤳㜶㐹㘷㕣捦戴㔷㌲㉤ぢ㠲㠲㔰戲ち愸ㅦ㈸㔹㈳㈴㔰㕥捤㈰㉣ㄶ㉡㠲昲㠷㤰昶て㈵㡢㡡昰㠷㌹㌴〶挱㡡㝣㝥〷㙡㥡㑣㠱〷攵㜵戰搱搷搳昰捤㜰㠳ㅢ㘸㜰㈳つ摥㠲㠱㐰㜹ㄳ戸㐱㐱ㄹ摡㉢㙦㐱ㄴ㐰挹㜲㈵搳慥㍡㘹㤷㐰㜹㉢搳摥挶戴㉣㉤ち㐲挹㝡愲㝥㡥㙢㔶ㅢ〹㤴户㌳〸换㡥㡡愰晣㌱愴晤㐳挹昲㈴晣㔵攸㍢ㄹ〴㉢昲㘱㡤㤲㘹㌲〵ㅥ㤴㜷挱㐶摦㑤㐳搶㉦㠵ㄸ摣㐳㠳㝢㘹挰㤲㈶㠱昲㍥㜰〳㍡攵〹㠵昰〱㜸〳㐲ㄶ㍣㤹㜴㜵搲ㅥ㠱昰㐱愶㝢㠸改慡㜰〵改㠳㔰㍦っ㈱㉦㘳㔸㤵㈴㌰㕡㍦㠱㘴挰㔷戹慣㘳ㄲ㘸ㅦ㘱㜰ㄶ㌴ㄵ㐱晢㈸愴晤㐳换挲㈷戴ㅢ挵㠳㌰挷扡㝢㤵换敡㈷戳㈹搴㝡搰㍥づㅢ晤〴戳戱㌲㉡挴攰愷㌴㜸ㄲ愴㥡挵㔲晦㈷慦㜲㝦㠶慤摢慡攷散戸昸㘹㍣㡤㍢挷㜷づㅢ昹㝦〱ㅦㄴ㔴㤲㉡㔶㠵ㄹ攴㌶ㄶ㘸愵㤷晣ㄲ㑡晤㌴㠸㘲〵㤷慦㤷挸㠵㉥换戶晡㌹搰㔸搴㈵扤攱㔹〶㘱㜵㔷㔱㙦㜸ㅥ搲晥㝢㐳㉤摣愴㌷扣挰㈰㙣㉥㍦㜵㤰㥡㈶晢㝡挳㡢戰搱扦愲㈱换挴㐲っ㕥愲挱换㌴㘰攵㤸ㅣ㘸慦㠰ㅢ挸ㄷ㘸攸㈹挸㙢㜰挶㜱挶戲㌲㤳慤慥ㄷ挱㕦㌳摢敢捣挶ㄲ戰㈰㠲慣晢㜲ㄱ㉣㝢愱换慡㌰㐱昰户っ挲昲戰㈲〴摦㠰戴㝦〴㔳㜰㈳㐶晡㜷っ㐲昴昸㘱㉤㤹㘹㌲〵摥昱昴㈶㙣昴㕢㌴㙣〸㌷㜸㥢〶ㅢ㘸挰搲㌳㐱昰昷攰〶㌵敡㌷㠶昵挸㜷㄰〵㔰戲㐰捤戴慢㑥摡㈵㥤昱㡦㑣晢㉥搳戲㤸㉣〸㈵㉢挸晡改㡣慣㉦ㄳ㈸晦挴㈰㉣㌴㉢㠲昲㝤㐸晢㠷㤲〵㘹〴㑢㝦挰㈰㔸㤱て慢搲㑣㤳㈹昰愰晣㄰㌶晡㈳ㅡ戲㘲㉤挴攰㘳ㅡ晣㠵〶㉣㘲ㄳ㈸晦ち㙥㈰㥤㌱ㅤ㠶攰㈷㜰〶㠲慣㜰㌳搹敡愴㌹㠲攰愷捣昶㜷㘶㘳㌵㥡て㐱晤ㄹ㠴ㅣ昴㔹㠶收愲挸㐱㕦㤶㌸愸㙦㤶㔲戱㐸㑤㔰晣㥣㠱ㄶ㠳㉢㐲昱㕦㤰昶㡦㈲慢摡㠸㤳晥〲收㔸㤷㡦㘲㘹㥢㘹戶て挵㉦㘱愳扦㘲戶㝣戸挱搷㌴愸挰㙣㔸戵〳㠳晦㤳〳㍣攷晡捡っ昰昱㔸㤹〱㝥〸攷〷㌵㝥㑢て攴㔸昲㘷愰摤ㄸ〲敦㍥㕣㌵㤴摡〲㔱㉣捦昳昵〸ㄹ攰㔹㤳㈷扤挱ㅡち㤳〱捦挶戰㡡㑦㝡㐸つ〳慦〴㔷搴㐳㈲㤰昶摦㐳㔶挳㑤㝡挸㌰〶攱㈶昰挳摡㍦戳ㄹ扥ㅥ㌲ㅣ㌶㝡〴つ㔹ㄷㄸ㘲戰ㄱつ㐶搲㠰愵㠲㜲㥣搹攰〶㜲㜶㠵挷扢㠴摣㔰摡ㄸ摥㌸搰㔸㐸㘸搲搵昵挲扡〹搳㙤捡㜴㉣晡ぢ挲捡㑡㍦昷㈰㉢㍢敡戳づ㔰㈰摣㥣㐱㔸㄰㔸〴攱ㄶ㤰昶て㈱ぢ〷〹㤲摥㤲㐱〸ㅦ㍦慣ㅥ㌴㑤愶挰ㅢ慡㐶挳㐶㙦㐵㐳㔶ㄶ㠶ㄸ㡣愱挱搶㌴㘰戱愱㐰戸つ戸㐱㡤晡搱㌰㈸㙢ㄱ〵㔰戲㈴搱愴慤㤳㜶挹㤸㔵挷戴㘳㤹㤶攵㠳㐱㈸慦㠴慣ㅦ㈸慦㠲㠹㐰㌹㡥㐱㔸㕡㔸〴攵昶㤰昶て㈵㑢㄰〹㤶㥥挰㈰㔸㤱捦戵㤰㥡㈶㔳攰㐱戹〳㙣昴㡥㌴㘴㡤㘲㠸挱㐴ㅡ㑣愲〱换ㄶ〵捡挹攰〶〵㘵㘸慦㥣㠲㈸㠰㤲挵㡤㈶㙤㥤戴㑢愰摣㠹㘹愳㑣换㐲挴㈰㤴昷㐰搶て㤴慣㑤ㄴ㈸攳っ㜲ㅦ戸㈲㈸㤳㤰昶て㈵㡢ㄹ〹㤶慥㘷㄰慣挸㠷ㄵ㡤愶挹ㄴ㜸㔰愶㘰愳搳㌴㘴戵㘳㠸㐱〳つㅡ㘹挰〲㐸㠱㜲㘷㜰㠳㠱ㄲ捦〰ち㌹挰㜷㐵ㄴ㐰昹愸㉦㙤㥤戴㑢愰㥣捡戴扢㌱㉤㑢ㅡ㠳㔰戲㡥戱ㅦ㈸㔹攵㈸㔰㑥㘳㄰㤶㍢ㄶ㐱搹〴㘹晦㔰戲㉣㤲㘰改ㄹっ㠲ㄵ昹戰㌶㌲〴愹㤹戰搱戳㘸挸扡挹㄰㠳搹㌴㤸㐳〳㤶㔲ち㤴㝢㠰ㅢっ㤴㜸㜴㔱〸㤴㝢㈲ち愰㘴挱愵㐹敢㠳㜲㉦愶㥤挷戴㙦挲㈰〸㈵㉢㈲㕤㈸换捥㔸戳㕥㔲愰㥣捦㈰㉣㥣㉣㠲㜲㕦㐸晢㠷㤲〵㤶〲攵㝥っ㘲愰㘴㤵愵㘹㌲㠵㕥慦摣ㅦ㌶㝡〱つ㔹㠱ㄹ㘲戰㤰〶〷搰㠰㐵㤹〲攵㈲㜰〳㌹慤ぢ㍤㌱㍥〸捥㐰㤰ㄵ㥢㈶㥢て挱㠳㤹敤㄰㘶㘳㝤㤷㙣挵㜷挸㜹㕢㔱捤ㅡ㥤攰㐹㔱㐹㔹㤰㘴㈸戰㐰㘸㐱昷㥡㔶ㄴ㘵㜱㤵愵㈸敥ㅡ㡢㙡㈲㈲㐳㠱㑣㐷㈷㘶敡慢㠲㑦㡢改昱㝤づ㠹㠷㙤敡搵搳㜸て㠰攲攳扣㍢㍡愹㘱晤㔱昵て晦㔵晡戴㤹ㅥ㝦㌶扣昷戱ㅣ昴攱㘲ㅤ㠶㈶㙥扡㜷㑢慥戳愳慢愳搰㕤扢〰〵㠷戵㝣戲㔱愱愲㈲㍡扤晡㙡㐴っ捤挹つ慢㙡挷㠶㔴慦攴㤳㍥㈲换摡㍢㔶戵㑢㙢慡扢昸㠰㈷挱㙢攸㔰愶攱晣戶㉣摢〱㍣㥢戵㑡㜴搶捤愰㈳㠶搸㉣昶愱戱戵ㄸ晣昸ㄹ㑤㌳昶㙦㑥㌵搴㈷㥤㠶晡㙣搴挹㈴㤳愹㝣㘳㌶㤷㡡ㄶㄲ㡤〵㈷ㅤ㉤㐴昳つ㈹㕢㙡㠳ㄸ㈳〳ㅦ㥢搵㐰㤲㉥㑢㡥㘵㐱挲㔱㔷㕤㠹㜳搸㠱捥㝤挳扥㐲㘵㔵㑥攵㤵㔳㌵㜴愸ㅡㅦ㜸〰㔱㐹㠱㑦捦ㄳ㕣㉣㡢昵㍤搵㤷〱慣㠱㌹戱㠱扤晢㠲捥㘸㘷㠵㜶搰〴㕤〰㠹搸㐳㈰㘰㠳慣㈵愰ㅢ捦㘸㙡挶㤳㐵捣戳㐶搸㝦慣愵㤰て㠷㕣㡡㤸昰晣敤㉥慢〵㤲㡤㈰昱㔵㌴㕡㐷㐰㌶ち戲攲㘷㙣摢㔵㕥㜴扤㠱㘹挷㤲搴㤱戴挳㕣㔹㔰ち㠲ㅤ攴㈰㤶㑦つ愴散昲敡ㅣ㙣㈵㍢ㅡㄴㄵ搶㤱㌰㈹摢㝢搴搹㌰㘳て㉡敥〱摡㈴敦㠲㌳㝡㐰挴换㘷㜵㠳㜷㝢㐰㍥㔱ㅦ挷㠳戰ㅢㅡ攲㜹㈷搹㤸㠹㌷收ぢ改㘴㉡ㅥ换挴㜲㑥㍣㔳ㅦ戵㠷㤹㌶慥㠰㡦㍤摣㜰㉢挹㡤㌰ㅣ㜵捡〶挷㕥愰搶愱㈱摣㐳㔸挷慦㕤愰搲㐷㠱㐴散㔱㄰㘰愵㐲ㄳ㘹㑤㔸㌵㤱搴㠴捥摥搸㈸㌷搰㘲㐷㤲ㅤ㐸㑥㠴㔲㙤ち愵〰㜵ㄲ㌹㠸攵戳㌹愴〲搴㌱㐸㘶㠰搲㍣捣㜸㐴愹愳㈰㉤挵攴㕢㈶捦愹戰〳㈶㕢㜸愱慤㜵攰㕤㑣ㅡ㘳昵㠵㐲㝤㈶㥦㡦㐵戳挹㜸戲戱㌱摢㤸㐸㌷㘶㔲㈹㈷收搴挷昲つ昶㤶愶㌹愷挱挷ㅥ㙤㌸㌹㉡戶㌲ㅣ㜵㙡ㅢ㜰㠲㐹户ㅦ㤳戳愰搲㘷㠳㐴散㙤㘱㠰㤵㜰㑣㙡㡤㜲〳㉤愲㈴㍢㤱㕣挰搰慣收ㄱ㑣㉥愴扦户愸敤㡣昴㈲摡㐰ち扥㐲㡤〷ㄵ愴㤶昸㤰戲㉥㠱㐹昹㉥攵㠴挲户㍤㈲㌱㥦扥っ㔴㕦づ㌲愲搲㥥攰㈵戵慥〰敦㘲㤸挸愵㔲㠵㕣㉡ㄹ㑤愴㘲挹㐲㍥摤㤸㑡攴㘲つ㑥㈱㥥㘹㑣㈶㘲㡤㘹㝢〷捦㐷慦㠷㡦扤愳攱慥㈴㌷搱㜰搴愹㙦㠳ㄳって昷㌰戴㤹晦ㅡ愸昴て㐱㈲㙡㡡㌱扦ㄶ㙣㌵㤴晣搸㉣㜲〱㕦㘱㕤〷ㅡ㜶㕣㕦て㜹改ㄱ㙢摤〰㜱昱攱㝥㈳㈴㠱挳摤㡥㝡搱摤攳晡㘶㔸挸攳挴攵挱攲㉡㙥ㅡ㜴ㅢ攴㍤摤㌵〹愹散㠴晤㝣㍢愱户扢敥ㄳ㡡㜷扤挹昳㘳㠴㐲㜷㑤㜹愱慤㍢挱扢㔰ㄷ搲搹㑣㌶て㜰㥤㜸㌲ㄹ挷戱㕣㐸㐵㜳搹㐲㉡㤵㠸愵搲㡤㠹㤴㥤㌶捤戹ぢ㍥㜶㠳攱愴扢㌶ㅡ㡥㍡戵㉢㌸㠱㝡慥〷㌵㜸晣㥡〷㉡㝤㍦㐸挴㘶摤ぢ㔶挲扢敢㙥㐶戹㠱ㄶ扢㤱㑣㈵㜹㤴愱愷㐱㈹摤昵㌱㜲㄰换愷〹㔲挱㘴慡ㅦㄳ㡥㜵㜲〸敦ㄲ㡡挹っ㤳攷㐹搸〱㤳㤹㕥㘸敢㘷攰扤敥㤷捤㈷㔲昵改㐴㈲㤶㡤㈶愳搹㕣㈶搷㤸㡥愵㘳㐹㝣捦愵ㅢ攳挹扣㍤换㌴攷攷昰戱㘷ㅢ㑥㠶戵㌹㠶愳㑥敤〹㑥㌰愹昷㘳昲㌴㔴晡ㄹ㤰㠸捤〲ㄶ慣㠴㘳㌲捦㈸㌷搰㘲ㄶ挹㑣㤲㤷攱愱收㐳㈹㤸扣㐲づ㘲昹散ぢ愹㘰戲愳ㅦ㤳㥥㘱㙤㐲㈸㈶晢㤹㍣慦㈳ㄴ㌰搹摦ぢ㙤晤〶扣㡢㐹扥〱ぢ㠶戲㕣づ㈸攴搳戱㠶㕣㌲㤶捣愵搳搹㐲扣㌱㠳㈷㔵摡㔲搱挲挶晤ㄶ㍥昶㐲搳㌸改㈷〷ㄸ㡥㍡㜵㄰㌸挱愴捥㡦挹㥢㔰改户㐰㈲昶挱㌰挰㑡㌸㈶㠷ㄸ攵〶㕡捣㈳搹㡢攴㍤㠶㍥ㄴ㑡挱攴㑦攴㈰㤶捦攱㤰ち㈶㥢昹㌱改改㈷㥢㠴㘲搲㙣昲㝣㠸㔰挰㘴戱ㄷ摡晡〸扣㜷散㘴ち㠵㐲㈶㥦捡愴敢攳㐹㈰搱㔸㥦㙦㠸攳㔵〹㠹㝡〷慦㠰㈸挴㙤㈹㔱㘱攳㍥㠶㡦㥤㌵㡤㤳㝥㤲㌳ㅣ㜵慡〰㑥㌰ㄹ攱挷攴ㄳ愸昴愷㈰ㄱ㝢〹っ戰ㄲ㡥挹㔲愳摣㐰㡢〵㈴晢㤳㝣挹搰㐷㐰㈹㤸㝣㐵づ㘲昹戴㐲㉡㤸㈸㍦㈶㍤晤攴敢㝦㠶㝤晤戵㤹㍣㤵ㄸ㈴㠱㐹扢ㄷ摡ㅡ〲摥挵㈴㕢㥦㜷愲挹㐲㉥搹㤰㐹㈷攳㠹㔴戶挱挹㍡㑥㈶㔱挰搰㤲㑡搷㈷㙣愹㌵㘱攳慡攰㘳㉦㌷㡤㤳㝥㜲愴攱愸㔳摤攰〴㤳捦搱㤸㥥㔳㠲ㅡ愸㌴㕦㘵ㄳ戱㔷挰愰㉣㈶㉢㡤㜲〳㤳昱㔱㌲晡㘰㤲㔱っ扤ㅡ㑡挱㘴㘳㜲㄰换攷㈸㐸〵㤳て㤰戰攷㤴愰愷㥦晣㌹ㄴ㤳愳㑤㥥捤ㄱち㤸ㅣ攳㠵戶扥〵摥挵愴㈱㤱㉣㘰晢㔳㑥㐳㍡㥡捣搶愷ㅡㄲ㑥ㅥ㐳㠹搳攰愴㔲挹㙣戶搱㤶敡ㄱ㌶㙥ぢ昸搸挷㤹挶㐹㍦㌹摥㜰搴愹ㄳ挱〹㈶㝦昰㘳㌲〶㉡扤㌵㐸挴㍥〹〶㘵㌱㔹㙢㤴ㅢ㤸㉣㐳戲㤸㘴㍣㐳㥦〲愵㘰戲㍤㌹㠸挱攳㜴っ㔴㌰昹戵ㅦ㤳㥥㝥昲㙡㈸㈶愷挱㐹ㅡ㌱ㄱ愱㠰挹改㕥㘸㙢ㄲ㜸ㄷ㤳㑣㉥㥡捤攰捤㈲戱㘴戶㤰㑣攱㡤㍥昱㑣㉡㕢㐸攳㉡㈲ㅡ换挵㘳㔱㕢捡㐰搸戸挹昰戱捦昴㈲攸㙦㤳㍢换㜰搴愹㜳挰〹㈶㉦昸㌱㠹㐲愵㘳㈰ㄱ晢㕣ㄸ戰㌹㔶ㅣ㙣搸㤷㜹〲昲㤰㉦昳㈴挴挵㕦收昵㤰〴扦捣捦昳愲扢㕦收㘹㔸挸㉢〰昴ㄲ挲㜷扥㘹改捥㤰㑢㈷愳昴〲㐸〵搴㥦晡㐱敤改㘸㡦㠷㠲㝡愱挹戳ㅢ㐲〱搴㡢扣搰搶敥攰㕤㔰㌱㈴攳敤㐸挹㐴〱㔷㘶㐹㜴户㑣㈱㥦㡦愶㘲㠹㑣戲㤰挰戹㘷捥扥搸㌴㘷ㅡ㝣散㑢っ㈷ㅤ敤㔲挳㔱愷慥〰㈷愰㍥散〷㜵㈶㔴㝡ㄶ㐸挴㕥て㠳戲ㅤ敤㑡愳摣挰㍤搸㐱挲㕦㝤改扤ㄹ晡㙡㈸愵愳捤㈷㐷㍣昸昹㈱愴㠲挹ㅤ愱㤸晣㈸ㄴ㤳㙢㑤㥥晤ㄱち㤸㕣攷㠵戶ㄶ㠰㜷㌱㐹㌷㈴攲改挶㘴㉣摡㤰换㈴㜱慥搳㤰捤愶愲愹㝣㌴ㄷ㜷〰㔱㝤挶扥摥㌴㘷㈱㝣散ㅢっ㈷㤸摣㘸㌸敡搴㉤攰〴㤳ㅢ晤㤸ㅣ〴㤵㍥ㄸ㈴㘲摦ち㠳戲㤸摣㘶㤴ㅢ㠸〴㥦㙢愳㔷㤰㘴ㄸ晡㜶㈸〵㤳㉣㌹攲挱捦㡦㈱ㄵ㑣㉥昷㘳搲㜳昰㕤ㅡ㡡〹ぢ㌲愴ㄱ〵㠴〲㈶㜷㜹愱慤㈵攰㕤㑣昲㠹㘸摥挹攴愳昵戹㘸㈲㤹㙢〰㉣つ搱㜴愶㈱㤱㑡搴㐳㤱㜶散扢㑤㜳㤶挲挷扥挷㜰㌲㐸摦㙢㌸敡搴〳攰〴㤳ㅦ昸㌱㘹㠵㑡户㠱㐴散〷㘱㔰ㄶ㤳㠷㡣㜲〳㤱㌸㤶㠴て捥搱㉢ㄸ㥡戵ㄸ㠲挹㑡㜰㘶㔱㡦ㄸ改㉡摡㐰㉣ㅦ㔶㔶〸㔲敢㝣㐸㔹㙢㘰㔲晥ㅡ攵㤴㔰昸ㅥ㐳㈴㘹敦搱㜰搶挷㠰攰ㅡ攵㜱㉦愹㜵㉣㜸ㄷ挳㐲扥㄰挷㠹㜲㈲ㅢ㜷ㅡ㤲愹㠶㔸㘳〳捥〲搲改㔴㈱㠱㉦㐰扣ち捡㝥挲㌴昴㌸昸搸㍦㌵摣昱攴㥥㌴ㅣ㜵敡ㄷ攰〴挳攳㍤っ攵ㅡ攵㐴愸昴㐹㈰ㄱ昵㤴㌱㕦ぢㄶ㝦敥㌵ち敢ㄳ搸㔲敢㘴㠸挲㠶戵㔳㈰㉦ㅥ扦㑥㠵㈴㘴愰㕢〷㜱㜰㔸㝢摡㡢敥づ㙢㙢㤱㐷㥦〱㌳㝤ㄲ㈱㝦搶㌴攸㉣㠸㝡㜶挲昳㤰捡㑥攸昴敤㠴摥㙢㤴攵愱㜸扦㘰昲㥣㡢㔰攸慥㉦㝡愱慤昳挰㝢㠷㜰㌴搶㠰搳愹㝣㐳㈲㤳挳〰㤷捣㍡挹㜸愶㤰捥㘵ㅡ㔲昵㠵晡㐴扤㉤ㄵて㙣攱昷攱㘳扦㘴ㅡ㈷摤昵㘵挳㔱愷㕥〳㈷㔰ㅦ攱㐱つㅥ㤵㜵㔰改㡢㐰㈲昶慦㈱㈸摢㕤㕦㌷捡つ〲〷挹改㈴㔷㌲昴㙦愱㤴敥㝡ㄵ㌹㠸攵昳〶愴㠲挹攱㝥㑣㝡㠶晡㐳㐳㌱昹㥤挹㜳㉤㐲〱㤳㌷扤搰搶㜵攰㕤㑣ㄲ㡥㠳㡢攳㐲慡㤰㐹攴㤳昵ㄹ㥣㠳愶㘳昹〲づ敡挶㘸搴㈹攴愲戶搴㌰戰㜱搷挳挷㝥摢㌴㑥㠶戵つ㠶愳㑥扤〳㑥㌰㔹攴挷攴㘶愸昴㉤㈰ㄱ晢㡦㌰㈸㡢挹扢㐶戹㠱挹捥㈳攱㠳㝦昴㕤っ晤㈷㈸〵㤳扢挹㐱㉣㥦昷㈱ㄵ㑣昶昴㘳搲㌳慣敤ㄱ㡡挹〷㈶捦晤〸〵㑣㍥昴㐲㕢て㠰㜷㌱㐹攱敤㙢㌸㥦㑡㈷愲ㄹ摣㤱㑣㌴㘴㜲㠹㔸〳㑥㐶ㄳ戸ㄹ㤹慢捦㘶㙤㈹㐶㘰攳ㅥ㠴㡦晤戱㘹㥣昴㤳扦ㄸ㡥㍡昵〹㌸挱愴挹㡦挹㈳㔰改晦〱㠹搸㥦挲愰㉣㈶㝦㌷捡つ㑣㜶㌱〹㥦〵愴㝦捥搰㥦㐱㈹㤸ㄴつ㙢㥦ㅢ改㔳戴㠱戱㝣晥〵愹㈰㔵敦㐷㡡挳㥡㕣攱㈶㐲㤱晡〲㑥搲戴㘷㘱愷㥦〳挱〸挶㌲〲㠶戴㥥〷敦挲㠵㘱㉡㤵挱㘵㝥搲㐹ㄷ㤲㌸㈳㙤㡣㌷㌶攰㥥㔵〲摦㤱㌱摣搵捤搹㕦㤹㌶扤〰ㅦ晢㙢挳扤㐸㡥ㄹ㘴㉢愸㔳㥣㙣ㄷ戸㈶㝢㜰挹〸昶㌲㔴晡ㄵ㤰〸㕦ぢ攸㥡扦ちㄶ㝦敥〸挶〹㜸晣㔵㘸㡥㘰㥡挳㤵收〸愵㌹ㅥ搹㤶㔱㙥愰挵㤵㈴㙦㔰戹ㅥ㙢慡挶挴㝢ㄳ愲ㅥ戸㈲㤰ち㕣摢晡攰戲摥㠶㐹昹㙦㠱慤㐳㌱ㅣ㘶㤲晦ㅥ捥攸㙤㥣㘳ㄷ昸晥〰摥㠵㉦改攰㑣㈲ㄱ㜷愲昸挲挴㐹㙣慥㌱㕥ㅦ㙢挴挹㙣㉥㤶㐹攰㡢㈱㙦换㤴㍣㥢晤づ㝣散㡤㑣㡢晦㐸㑥㘶攳㡤㑥㜱㍥㕤攰晢㤶〷ㅦ愰挶挳愱㘱愸晦っㄲ戱㌹愵㡥扦ち敢㝤戰㘱㐳晤〷㤰ㄷて昵ㅦ㐲ㄲㄸ搳慤㡦㈰㉢ㅤ晥敤㑤扤攸敥㔰㝦㍤㜳昳挱㐵晡㙦㌰㔷㥢㐳㈹㍢晡ㄳ㜲㄰换㘷ぢ㐸〵改㘱㍥愴㜵捦戰愶㐳㐱摤搲攴昹〷㐲〱搴搱㕥㘸敢㜳昰㉥愸〵㥣晦昳㕣㈴㥥捦攲㕣㌶摢搰㤰挶㠹㕢慡㈱㥡㑢搵㘷ㅡ㤲㑥挲㤶㐹㝡㌶敥㥦昰戱挷㤸挶挹戰戶戵攱愸㔳戵攰〴搴㈱㝥㔰扦㠲㑡㝦つㄲ戱敢㘰㠰扦昰㑢敡戱㐶㈹扤㡦㑦ㅦ搲㝣㤶㤱ㅥ㙡㈱戴㑣愶㤳慢㈱㠷ㄵ昹㙣てㄷ挱攴戳捦挳㉥ㅦ㍦㠵戴昴㡥昲〴㤳㘷㌸㐲〱㤳ㅤ挰㌳㥡㌵〲扣㠷㐹㉣㔳摦㄰㑦攳昶ㅣ慥慣攳㡤㜸敢㘴挲㠹搷攷愳戱〴捥㘹戳改㤸扤愳攷愳㌷㠲㡦㍤搱㜰㠲挹㈴挳㔱愷愶㠰ㄳ㑣㍥㐲㘳㝡㉥愹㌷㠶㑡㙦〲ㄲ戱㌹㑢㡥扦㜰㑣㌸㝢㉥㑡挱攴㙥㥡摤㐵戲ㄵ㐳换慣㌸戹㌱攴戰㈲㥦㈴散〵㤳つ愱㤸扣ㄵ㡡㐹扤挹㔳㡢㔰挰㈴〵㕥㌰愹〳敦㘲搲㠰㙦扡ㅣ㠶㜷愷㤰㡣㈶ㅢ㜲㡤㤹㔸㍣㤹㙤㐸㈷戲戱㘸戴戱㍥ㄵ戵㘵摡㥣捤ㄹぢㅦ扢挱㡢愰〵㤳㐶挳㔱愷㜶〵㈷㤸晣挶㡦挹昶㔰改〹㈰戸㙤〹〳晣㠵㘳挲㘹㜰㔱ち㈶㝣㐶㤱收ㄳ㡦昴㑥っ㍤つㅡ㌶㕣㐷挹㘱㐵㍥㑤㤰ち㈶捦㠵㘲昲㑣㈸㈶㥣攴㤶㍣㐹㠴〲㈶㥣搰ㄶ㑣敡挱㝢〳㔲搶挱㍤昳㤴搳ㄸ换攴㤳戸㤰收㤵づ愶㘲㌰ㄹ㠱㥢攸㘹摣愲㤳昹㙦㌶㈷〵ㅦ㝢戶ㄷ挱挵㘴㡥攱愸㔳㝢㠲ㄳ㑣㝥收挷㘴㘷愸昴㉥㈰戸㙤〹〳晣㠵㘳挲昹㙣㔱ち㈶㡦搳散㌱㤲ㄹっ㍤ㅦㅡ挱㘴㈶㌹㠸攵挳㜹㙡挱攴㐱㍦㈶㍤愷〴昷㠷㘲戲㥦挹戳〷㐲〱ㄳ捥㑣ぢ㈶㜳挱扢㤸愴攲戸慡挹㘵ㄳ㡤戹挶㐲㌲搹㤸挸〰㥣㐶愷㈱㤶捡㈵ち戱㔴戴摥㤶㠹㙣㌶㙥㑦昸搸ぢ㑤攳攴㤴攰〰挳㔱愷づ〲㈷㤸摣改挷㘴㍥㔴㝡ㅦ㄰摣戶㠴〱晥挲㌱㌹挴㈸〵㤳愷㘸挶攷㈲改〳㤹㤶ㄳ搶攲㜹㄰戸ㄱ㐳慡㌹攷扡㑢㘰㕡㌳晣㔹㈸㤳㠲慦愴㤹㠵㔷捣戰㑥慣㘲〸ㅥ〲攱㍥㍡愱慡㜲攷㝦㉦ㄶ㈷㑥昹攴ㄴ㝥慡慦挷㔶㝦㠳㌸摣㉦扤㔳愹㡣戸㉤㍥晡㄰㙣㜰㌵愷㠰愳㘱㑤散敢㍤挰㜰慣搸慣㙤㙥ㄷ收㔴昱㍥改㠵ㅤ搳㝢㕥㐶㍣捡捣戵㑥㌲㙦㑡ㄹ摦㉢㤹㥥敤挲㔳㜷扡ㅤ攳戶㑦㘷㡦ㅦ摥㍣㠲㈹㜲㈸㈶昱扤㉡㥢昵㜲扥㐷㑦㙣搵㉢㥤摢摥㠵㜷〰㌹㜹ㄳ戱ぢ㑦㕣愸慡ㅣ愲㐲㥦〶攳扤㜶㤸捦㥡㘰㌴扣〵㘸慥扣愱㘲慢㤰〷㙦㌴戵㜴换捦戸挷㘰ぢ㤵㕥っ㜰慣㐳戱戵㥢㑥㥤㌰㜷㐱敤昴昶㑣敢㥡慥㤶慥〹㜵攳㥡挶㈵㤲搵搷㘰户っ㌸㘳昱㑥攰づㄸ㠲㑦㐴ㅦ㡥昰㡡㕤㥥搱㈸ㅡ挹㈹㙥㝣㐹攲㘱ㄸ㐵换挷扢㝢散㌴昷晦ㅡ敦㝦㝢摡挸㠲昱㌸㑣搵㥤㌷扤晡捤攳搷晦攵愶㕤挶㕦晥愳慦扤晦㡦敦扥㙥㤳收㠳㜶㜸㙦昷挹挷㉣ㅥ㜶搰晡㉢㜶㔷敤昰ㄸ㡦㌸晡㉤㤲户㐹㜸㜰愸㉢搰㠸搷昱搸㠷㤲ㄷ㙦㕣敥㈹㠲㉦摥戰㌹〳㡥㍦㍣ㄹㄲ敤ㅤ㌱㐴㜱挶㥡挷㤰扡ㄴㅥ散戸搲搷ち摣捡ㄵ㄰戳扦㈹摤つ㙡㉤㠵慣㙥敡㠴摥搷㘴㜷搵ㄶ㍡㍡昹㜱㜲㤹慥㙥愰㍣㘳㕣㝤㔴㕤㠸ㄸ〶㥢㠸㍥㠲㠱昸㑤㘲㐴㈳搷㠰ㄹㅣ㕣㐷ㄹ㡦㜲㜰摤昴㤷ㄷ昷捥摡敦散晥㤳㉢戶ㅦ㘶㡦㝥㝡㜷㜵㈲㍣挲攰㍡捦㐳愵〴慥㜳㍤㐵昰㌵ㅤ㌶攷挱昱㔷愱㤷扢㜰㥤ち㐶攰晡ㅥ㍣㝡攰敡攴㔶㜲ㅥ摡㠵㙢ㅤ搶慣㙥挸㐲晢愱㍡愳〸愱㤵戰ㅢ挹㠹敡挱㠱㜲戶昱㈸〷㑡㐹ㅦ扡〰ㅥ㘱愰㥣㔲づ㤴㤳㍤㐵昰搵ㅤ戶㤹〸户㉦㐲㐸晣攱摥㡦㡢捥㘵㘰〴㥤㤳晣攸ㅣ㐷㜴㉥㌷慡敦㝡㉡ㅥ㍢晡〴慡搶㐳攵〲挷㘹㙤敢㐴挸㈶昴搹捦㘶㡦㡢㈷㜶ㅥ㌷㘷㕣㍣㕤㝤㉣愲〵ぢ㔴㘴昸㌷㉦㉦㤷攷㠸挹㜳㙥㤰慦㜷㔴㘵㉦攷㈱慥搷㈲㥢㍥㤹捤戸ㄲ挹ㄹ㡥攲㤱㥣昵㘶ぢ愱昰㉦扤〷昵㐸㑥㠹㡢㐵戹ㅤ㘰㥢㔹㜲㝤ち㜳㥣㑡戲㡥攴㌴㤲搳㐱搴捤㠸ㄱ戶㑢㍡搱㡣搰挳晡㐸㑦ㄱ㝣㤹㠸㝤ㅢ㈲攱て㡦晢㐴㕣ㅣ搶㥣挵㤶㍤搱〱㡦㥥㝥㝡ㅥ㤳摥〵㤵ぢ㌷愷戶慤昳㈱ぢ敦愷换攰㙡づ摢㠸扥〰㜶㈳敦㠳挷攰晡改晤挶愳ㅣ㑣㈵晤昴㔱㜸㠴㠱㔲㈸〷㡡攳㈹㠲㉦ㄸ戱ㅦ㐳㈴晣愱㠶挲〵攵㐹㌰〲㑡捥て捡ㄵ〴㠵㌳搰㉥㈸㥣摢戶慥㠴㙣〰㘳㕤㜳ㄱ㐲㔷ㄳ㈱捥㔷てづ㈱㑥㙥㡢㐷㌹㠴㑡㠶户㤷攱ㄱ㠶搰㈱攵㄰㍡搸㔳〴摦㐰㘲扦㠲㐸昸慢搰㌷戸〸㜱㔲㕢㄰㍡搰㡦搰㑤㐴㠸昳搱㉥㐲㥣改戶㙥㠱㉣扣摢㉣㈸〲攵㌶㠲昲㈶㍣〶〷捡㕢挶愳ㅣ㈸㈵摤㠶㤳摡㘱愰捣㉦〷捡摥㥥㈲昸㔶ㄲ㥢ㄳ攲昸挳ㄵ㥢ぢ捡㠷㘰〴㤴扤晣愰摣㐳㔰㌸㈱敤㠲挲愹㙥敢㍥挸〶搰㙤收ㄴ㈱昴〰ㄱ晡〴敥㠳㐳攸㔳攳㔱づ愱㤲㙥昳㈵㍣挲㄰㙡㉡㠷搰㜴㑦ㄱ㝣㙤㠹捤改㜱晣攱〶㥦㡢㄰攷戸〵愱摤晤〸㍤㐶㠴㌸㍤敤㈲挴㠹㙦敢〹挸挲扢捤㉥㐵愰㍣㐹㔰㙡攰㠱扦昲㠳㌰㜴㔸㝣㘷㔶㥣散ㄶ㡦㜲愰㤴㜴㥢㔱㌰ㅦ㡦㈰挱㌳慢㔴㌹㔰敡㍤㐵昰㔵㈶昶挶㠸㈴愰㍣敤㠲挲㐹㙥〱㈵攱〷攵㔹㠲挲昹㘹ㄷ㤴㙦㘱捤㝡ㅥ戲〱㜴㥢㥤㡡㄰㝡㤱〸㜱㌶ㅢ㝦㠳㐰㠸㔳摦攲㔱づ愱㤲㙥㌳ㅥ收攳㐳㄰㥡㔸づ愱ㅤ㍤㐵昰㕤㈷昶昶㠸㈴〸扤收㈲挴㈹㙦㐱㘸㠲ㅦ愱搷㠹㄰㘷慢㕤㠴㌸て㙥晤ㄶ戲昰㙥戳㕤ㄱ㈸㙦搰昷摢昰㌰摦㕢㈳㌹户㡤扦㐱㈰ㄴ㌳ㅥ攵㄰㉡改㐳㘹㜸㡣て㐱㘸㥢㜲〸㙤敤㈹㠲㉦㐳戱㌹昵㉤〸晤摥㐵㘸㌷昰㠲搰㔶㝥㠴摥攱㔶㑥㠳捡㐵㠸㤳摡搶扢㤰つ愰て㝤慢〸慥㍦挱㘹㈴㈷慡昱㌷〸㠴㘶ㄹ㡦㜲〸㤵昴愱扤攱㌱㍥〴愱㡤换㈱㌴捡㔳〴摦㤶㘲㜳㈲㕣㄰晡搸㐵㠸戳搹㠲搰㐸㍦㐲㝦㈵㐲㥣㠸㜶ㄱ攲ㄴ户昵挹挰㄰ㅡ㔶㠴搰摦㠹㄰愷慤昱㌷〸㠴づ㌶ㅥ〳㐶㈸〳㡦昱㈱〸㔹攵㄰慡昶ㄴ挱搷愹搸㥣ㄶㄷ㠴扥㜰ㄱ㉡㠰ㄷ㠴㠶昸ㄱ晡㡡〸㉤㠵捡㐵㘸〹搶慣ち晣㘴㈵晣㈸晢晡ㅦ晥㔳挱㑡搸㡤攴扣㌵晥〶〱㑡㥢昱㈸〷㑡挹㠱挵戹敤昱㈱愰晣ㄳ捤〹㍤㍦晥摣㔳〴㕦戱㘲㥢〹㈴㝢ㄵ㐲ち㍡㌵搸〸㥣㈸㜳敡㕡搰昹っ慥㍤㈷捡㝣昸㤸攲㠴戶愸㍥昵㔴㜲挹㌲㥣㉡捥㐵扢挰㜱㤶摢摡〸戲㠱㕥戲愸扦㈰㥡戹捥搰㌶㍣昵㈸㠶攴㘴户ㄱ㡦攴㠴㜶摦㤷ㅦ㥣敤敥晢昲挳㑣㠰敢㡤㤹㘳ㄳ㤲㑤㐹㌶㈳搹ㅣ㐴㜱㤲㝡㝣〸扣敦㜸㈸㤶㕣㈶晦挱㔳〴㕦攰㘲㥦㠵㐸㠲敡ㄸ挴〵慡攷㠲ㄷ攸㌶㜸搰挹㕤㠵㙤㤸㤴㜳换㉥㜴㥣戵戶㙡㈱ぢ敦㜳扦㠳慢ㄹ挶㈳㝡㉣散㐶㕥〸て晣つ愲捦㜱愶㕡㍣〶摣攷慥㠴昹昸㄰㔰㕥㉦〷捡慦㍤㐵昰愵㉥昶㔵㠸㈴愰散攰㠲㜲㉤㜸〱攵㔵㍦㈸ㄳ〹ち㈷㤷㕤㔰慥挳㥡㌵ㄹ戲〱っ收扦㉡㐲㘸ちㄱ攲㔴㌴晥〶㠱㄰攷慤挵愳ㅣ㐲㈵㠳㌹愷慢挷㠷㈰昴㙣㌹㠴㥥昱ㄴ挱户扥搸㥣敡ㄶ㠴㤲㉥㐲㥣慦ㄶ㠴㝥改㐷㈸㐵㠴㌸搵散㈲挴㐹㙣慢〱戲昰㙥昳戳㈲㔰㜶㈶㈸㥣㡢挶摦㈰㐰昹ㅦ攳㔱づ㤴㤲愱㡡昳搵攳㐳㐰㜹慣ㅣ㈸㡦㝡㡡攰㥢㘰㙣捥㙡ぢ㈸搳㕣㔰㌸㌵㉤愰㍣攲〷愵㠹愰㜰挲㕡㔴て㝢慡摥ㄱ㡡㜳捤㉥㕥㥣挵戶㘶挳㝣挰㈳搴晤㠸㘶㠶㈲扤〷㍣昵㕣㘶攳㘴戶ㄱ㡦攴㠴㜵摦㈳ㄴ㘷戳晢ㅥ愱㕥㠵〵晥㌰愱挰ㅣ㝢㤱捣㈳搹㥢㘴㍥㠸攲㉣昶昸㄰㔴㙦昳挰㉢ㄹ愱㙥昵ㄴ挱搷换搸㙦㈲㤲愰扡㄰㜱㌱㐲㜱戲㕡愰扢搹㠳㑥㐶愸㐵㑣捡㌹㘸ㄷ㍡捥㘰㕢〷㐱ㄶ摥搵慥㠷㙢敦〸㜵〸㝤㌹㘳㙤㐴㈳㌹㉢㡤扦㐱昴㍢㑥㘱㡢挷㠰晢ㅤ㈷㥥挷㠷㈰㜴㜵㌹㠴慥昲ㄴ挱昷捦搸㥣戴ㄶ㠴ㄶ扢〸㜱收㔹㄰㕡敦㐷㈸换慤攴愴戱㡢㄰愷愳慤㍣㘴〳ㄸ慥㉥㉤㠲慢〰愷㤱㥣㘲挶摦㈰㄰攲㝣戴㜸㤴㐳愸㘴戸攲㌴昴昸㄰㠴㉥㈸㠷搰て㍣㐵昰〵㌵㜶つ㈲〹㐲慤㉥㐲㥣㠷ㄶ㠴扥敦㐷愸㥤〸㜱ち搹㐵㠸㤳搳搶昲㠱㈱昴扤㈲㠴㍡㠹搰挶㜰ㅦㅣ㐲㥣㥤ㅥㅣ㐲㥣㤴づ㐳攸昴㜲〸㥤收㈹㠲㙦戰戱挷㈰㤲㈰戴摡㐵愸ㄶ扣㈰㜴慡ㅦ愱愳㠸㄰㈷㤴㕤㠴㌸㔵㙤ㅤ㌳㌰㠴㑥㉡㐲攸㌸㈲戴㍤摣〷㠷㄰攷慡〷㠷㄰愷愸挳㄰㍡慥ㅣ㐲挷㝡㡡攰㉢㙥散㈸㈲〹㐲㙢㕤㠴㤲攰〵愱愳晤〸㥤㐲㠴㔲㔰戹〸㜱攲摡㕡㌷㌰㠴㔶ㄵ㈱㜴㍡ㄱ攲㘴昴攰㄰攲捣昵攰㄰攲㠴㜵ㄸ㐲㥤攵㄰㍡搲㔳〴摦㠱㘳捦㐴㈴㐱攸ㅣㄷ愱㍤挰ぢ㐲ㅤ㝥㠴捥㈳㐲㝢㐲攵㈲挴㘹㙣敢㝣挸挲㐷敡㘵㐵愰㕣㐰㔰㌸ㅢ㍤㌸㔰㌸㜵摤㈷㈸㈵㈷〵㥣戱づ〳愵㔰づㄴ挷㔳㤴扣ㄷ㠷戳摤晤扤ㄷ㠷扦㜱㜶扡攴摤㉤㈳㌱摥㔵ㄷ昸慢摡㘱〵㔷捣〹㙡晣㉥扢愵戵㔵㝥搲㍣ㅣ慦戱攸㕣收㜴捥挳摢㕡昰昲㡡〵㉤㙤摥敦㘹昱ㄶㄷ捥㤶㤸ㄷ㈵㘸攱攸㙣ㄵ昶改挴㥢ㄳ㠶ㄶ收㜶攱㉤㍢昹㥡戶㝤㌳摤摤㑥㘷晢㝦挳㍢㉥昰㈳㜳㍥㥤づ㡢晢㜶㡢搰摦㜷昳㠷摢愱搳扦㠲搸㤴㕥㍣收攱晤㉢㥣㜵慦攴摢㉦晥扤ㄷ敥㔸㤷愱㡢㤹攷攰攴㝤敦㜳愹㔲㌹散㘲户戶改㠴㡡慦搹㘴㈴挲ぢ㡢㘱㙦慤〷ㄹ㠲㕦㐵换捣ㄴ㐸㐴㕦〹㠹㍣㈹㐱㐸㐵㌵㙢〰㠲ㅢ挷㕦摣昳㐱㔷ㄵ搵慢㕡昲摤㑢慤愵㑥换㤲愵摤昸㘵晤㌰㙥戱㔹慡づ㠷㙢㕦㔳攸㍣㔵ㅢ摡搶㥣改散捣慣愹㘹㙢㙥㜵摡㤷㜴㉦慤㘹㕥㠹㡡〱扣㠷〶敤愸愹愹搱㔷攳㝦ㄷ㘸ㅣ㝤㜹㐴㘴扦戴慥㠱㌴㝣㘳てつ摤搸㙢戹㔵摣搸摥つ扤㥥㈲㍥ㄲ挲摤㔰㔵㐰㕣㙥慣㔹搴ㄱ㘰戸〹晡㐶㔸昶㌴㘱㌹㈴㙣㠲㈶摥㔵敡㠰搰㜴户㌰㜶㜱扡摢〲改㍡ㄱ愳㈸摤㑡〸㈴摤敤晥㜴挷㜸改慣㍢㈰㌵㑦㍡㉣摥扤昳㐳㥢㜰㈷散慤扢㐰㡡㜷敦摤㤰昸户晡戸㐰㌳慡㑦㠰㈰ㅤ㈸昷㈸晥搱扥晢㔲〱㈹戵㤸攴慥㝢㉦改㤰搷㥥昷㑥㜸昲ㄷ昹㥣搹慣㕥㡢㤰㘳〳㈱晤㌳愶ㄸㄱ㤶㘵㤶㌸㠴㔸捦敤㥡戹〶㑦㐴㘸挹攱㈹晣㌳㔶戴慤㘸捤㜴户慣㜴㄰㐸戹昳愷㡡ㄳ愷〲搳扤搸ㄲづ摡㕣慡㑦㠱㌴㜸愴㤵㙤㌵㙣㉢慣㌶搹〰摤㌶换㝢㥦㑥㜵ㅢ〶愰㙣つ㜹慥㔴户㉤攸㜶㤶て㙢㜳㌷㤰愳㤱㈴慡戲戸㈴〳ㅢ㔳㌶㤳㠷て摤扢〸〷㍦㝣㘷挶㜳攳㍥㥥㈶昱㉡晥昱昵㈵ㄷ㜳昹挵敥㠶㌷晦㔷敦㠱晤晡㙦㘵㈲攸愵扢㐱㜱㍡㤸㌸戱〱改昴㍦愶㤹㐴敥晦㙦㤶㌴㐰捤㐱〳搸〸挶㔳敢㝣摥捦㡤慢㤸㙥扣摤收摦㕦敡㍤摢敦捤〹㘸收收㔲㌵愵慡㝦敦㔹㝥敦搳㝤戹搳改㥡晥扤㘷晡扤捦㠱户敦㠸㙤㠲慥㜴㌴㝣㠴挷㐵昱ㄱ晢㘸攰㔰㌹て㜱㡡㡥搸ぢ㈰㤰慥昸㌸㉣㝢〶㠸换㑣㍡㡥㔱㔵㙡㤷搰㜴㑦㤶愶晢㜹㈰摤ㄵ挱㜴㥣散㤵㜴㑦昹搳摤㘰搲戹攳㔱㌲㌴摤㌳愵改㥥ぢ愴扢㈹㤸㡥搳愸㤲敥〵㝦㍡㑥㔰ち㤸敥搶㝤㍢㌴摤㑢愵改㕥〹愴扢㈷㤸敥〱㤳敥㌵㝦扡晦㌱改摣慤摢㍥㌴摤㙦㑡搳晤㙦㈰ㅤ㈷〶㡢昶摤㤳㈶摤敦晣改㌸㡦收摢扡㙤㐳搳扤㕤㥡敥昷㠱㜴㥣㜲㉢㑡昷愲㐹昷㡥㍦摤㙢㈶㥤扢㜵㕢㠴愶㝢慦㌴摤㥦〳改㕥て愶㝢挳愴晢挰㥦㡥㌳㍣扥慤ㅢㄵ㥡敥攳搲㜴㝦つ愴㝢㈷㤸敥㑦㈶摤㈷晥㜴㥣㉥昱愵㡢㠴愶晢慣㌴摤攷㠱㜴㝦つ愶晢扢㐹昷㉦㝦㍡捥㍤㐸㍡ㄷ捣㈱愱改扥㉡㑤㔷㔱㔳晣㡤昸㔵㌰㕤㈵㝣攴㐰愸㠴㘵捦㘱㕥〳㈹搳㔹㐳㈰つ晦㘲晥攲戳戰㤱愶ㅡ昶㤶〵㔲晣挵㍣ㄴㄲ晦ㄷ㜳〴昱㡢扡搰㜰〸昸攵㉣愳戱つ㠶㕦慢㜸ぢㄲ㙦攵㑢昳㌴㈲㤸㉦㐴挵㍢昰㘶戰ㅦ挸户㡤晡㍢ㅡ摢㌳搸昳搶扤昱ㅥ搰㔷挵愷㝥敦㑤㝤摥〳晡慡昸挴敦捤挹〲收ㅥ昰㔷挵摦晣摥㥢晢㜲て攸慢攲慦㝥敦㌱昰昶昵愱㡦愱㉢晤慡ㄸ挵㍤㔵晣㔵戱㐹㘰攷㜱摡愱㘸攷㡤㠵㐰㜶搲㘶戰散改㐳㍢㤸㜴敥㘰晡㕥㘸扡㉤㑡搳㡤づ愴㥢ㄸ㑣㌷挵愴ㅢ攳㑦㤷㌴改摣㈳攴敤搰㜴摢㤶愶慢ぢ愴㑢〵搳昱㤶户㙣摤㜶晥㜴扣㤹㉣㘰昲〸愹㔲扦〹㑤户㍤㘳昳㘸攸㍤㌱摦㠱㈲摦㠹㜹㔳㌰摤ㅥ㄰㜸㥤㥦㜷㠹㈵昳㐴收㜰㍢つ㉥搲㈱㌵摤㜷㐰㥤晦㘵戴慤愷昳昳慥戰昱ㅥ㔰攷㝦挹敦捤摢挹挶㝢㐰㥤晦㔷㝥㙦摥㠷ㅥ㔴攷㝦搱敦㍤摦㤷㝢㐰㥤晦〵扦昷㐲㜸换㠸ㄶ〵㤶攱ㄷ㔷捦挱扥昴㠰㠸挳摥㑡㠰ㄴ㡦㘸㐹㐸晣晢㜱ㄱ攲ㄷㅤㄴ扣㝤㉤㍢㉦〵换㥥㠳㠲昷㠲愵摢戸〷挵捦㐳㔳㌶㌲㜶昱㌱戸㑢㈰㕤㌶㤸㡥户㝦㈵摤㔴㝦㍡摥㔸昵愵㝢㌴㌴摤戴搲㜴㑤㠱㜴扣㕥㉤摡㍡摥㑢㤵㜴㌳晤改㜸㤷搲㤷敥㠱搰㜴㜳㑡搳捤つ愴攳つ捤愲㜴扣㌱㈹改昶昲愷攳㉤㍦㕦扡㍢㐳搳捤㉦㑤户㙦㈰ㅤ敦づㄶ愵㍢摤愴摢摦㥦㡥昷捦㈴㥤㍢挲摣ㄲ㥡敥㠰搲㜴〷〶搲昱㔶㕢㔱扡ぢ㑣扡㠳㝤改慡㜹ぢ㈳㜸搵攷晢㈵㐶昱晤ㄵ㝥㙦㙥㠲㍢㔱慤㑥㡥慦戹㙤挲换㔲㈷戵攲㍥挹〰摥㑤㝢〸㤲㉡摥ㄸ㘱っ晤ㅤ㜲摥㠰㌵昲㙡㑦ちㄹ愴扣捤挰㐶改㐳㘹挳㍢っ攲㜱㤸摦㠳㜷ㄳ㈸㜵㍤㜸愷㐰㍣づ愷つ㙦ㄲ㠸㐷戳摦㠳㌷〴㝡㍤㜸㘱㉦ㅥ㡢㘹挳敢㜹昱挸昸㍤㜸㙤摣敢昱㠸昱挸搲㠶㤷㌵攲㤱昳㝢㍣㕥攴挱换ㄳ挹㤱愷つ慦㑣挴挳昱㝢㍣㔵攴挱㉢っ昱㈸搰㠶ㄷㄷ攲戱挴敦挱ぢ㠹摥㔶扤㘴㍣㤶搲收ㄵ攳搱攲昷攰戵㐰慦〷捦昳㈵挷ㄱ戴攱㈹扥攴㔸收昷攰改㝣慦挷摢挶愳㤵㌶㍣㑢ㄷ㡦㌶扦〷捦挸㝢㍤㜸戶㉤㌹摡㘹挳ㄳ㙤昱攸昰㝢昰愴扡搷㠳㈷捣攲戱㥣㌶㍣㔷ㄶ㡦㈳晤ㅥ㥦ㄴ㜹昰㥣㔷㍣㍡㘹挳搳㕤昱攸昲㝢昰搴戶㌷挷㔷挶愳㕢㙣㍣㐳扤挲敦挱戳搳㕥て㥥㘵㑡㡥㤵ㄴ昳攴㔲㜲慣昲㔶挸㡣攴〹㘳慦〷㑦㙢挴㘳㌵挵㍣愳ㄱ㡦㌵摥㡡㜸昰散愵搷㠳㘷㈶攲㜱ㄴ挵㍣㈹ㄱ㡦愳扤ㄵ昱攰〹㐸慦〷㑦㉥挴攳ㄸ㡡㜹㕥㈱ㅥ挷㝡㉢攲挱㜳㠸㕥て㥥ㅦ㠸挷㜱ㄴ昳搴㐰㍣㡥昷㔶挴㠳摦晤扤ㅥ晣㌶ㄲ㡦ㄳ㈸收㤷㤰㜸㝣搷㕢ㄱて㝥攱昴㝡昰换㐴㍣㑥愴㤸摦㈳攲㜱㤲户㈲ㅥ晣捥攸昵攰昷㠱㜸慣愵㤸㕦〵攲㜱戲户㈲ㅥㅣ昶㝢㍤㌸愴㡢挷㈹ㄴ㜳㌴ㄷ㡦㔳扤ㄵ昱攰挸摤敢挱㔱㔹㍣搶㔱捣〱㔹㍣㑥昳㔶挴㠳㠳㙦慦〷〷㔶昱㌸㥤㘲㡥愹攲㜱㠶户㈲ㅥㅣ㍦㝢㍤㘴㘰㐳㔷搰㘷㐲㙣ㄶ㥢〳㥣㑣㠷㥣㠵ㄵ㑣㕣换㘰㔶㘲挵㐱㑤慣扥攷㕡挹〰㔶㘲挵㠱㑣慣捥㜵慤㘴搰愲㤵昹㐵〷戳摡ㅣ扣挴敡晢慥㤵っ㔴㈵戱㌸㘰㠹搵て㕣㉢ㄹ㥣㑡慣㌸㐸㠹搵㠵慥㤵っ㐸㈵㔶ㅣ㤸挴敡㘲搷㑡〶愱ㄲ㉢づ㐶㘲㜵愹㙢㈵〳㑦㠹ㄵ〷㈰戱扡摣戵㤲挱愶挴㡡㠳㡥㔸慤㜷慤㘴㠰愱搵㤵攰捤㘲㜳愰ㄱ慢慢㕣㉢ㄹ㔴㘸㔵戴㠷㌸戸㠸搵㌵慥㤵っ㈴㈵㔶ㅣ㔰挴敡㕡搷捡ㅤ㍣㠲戱㌸㠸㠸搵昵慥㤵っㄸ㡣㘵ち搸搸㌶㥢〳㠷㔸摤攸㕡挹㈰㔱㤲㤱㠳㠵㔸摤散㕡挹挰㔰㘲挵〱㐲慣㙥㜵慤㘴㌰㈸戱攲愰㈰㔶㍦㜲慤㘴〰愰㔵㔱扢㌸㄰㠸搵ㅤ慥㤵ㅣ昴戴晡㌱㜸戳搸㍣昸挵敡㑥搷㑡づ㜴㕡ㄵ愱捡〳㕥慣敥㜶慤攴攰㉥戱攲㐱㉥㔶昷扡㔶㜲㐰㤷㔸昱挰ㄶ慢晢㕤㉢㌹㠸㑢慣㜸㌰㡢搵㠳慥㤵ㅣ戸㈵㔶㍣㠰挵敡㘱戱戲㑤愳ㄵ㡦㑦㤹愷㙣挲㠹ㄶ㉢〹㥢攰㕢㠳㝢〲㍣㈴㐵㌱㍤愰攰㔱㈸㡡㘹〱〵て㍣㔱散ㅥ㔰昰㔸ㄳ挵㙥〱〵て㉦㔱㑣つ㈸㜸㐴㠹㘲搷㠰㠲〷㤱㈸㜶〹㈸㜸摣㠸㘲攷㠰㠲㠷㡡㈸ㅡ㡢ㄵ戶㌹㘶ㄴてㄳ戱㘸㈸戶㔰㍣㌲㐴㤱づ㈸㜸㌰㠸㈲ㄵ㔰戰晦㡢愲㍥愰㘰㤷ㄷ㐵㌲愰㘰㉦ㄷ㐵㈲愰㘰挷ㄶ㐵㍣愰㘰㕦ㄶ㐵㉣愰㘰昷ㄵ㐵戴㔸㘱㥢㝥慣搸㜵挵㘲愷㘲ぢ挵摥㉡㡡㈹〱〵㍢愸㈸扥ㅤ㔰戰㑦㡡㘲㜲㐰挱㙥㈸㡡㐹〱〵㝢㥥㈸㈶ㄶ㉢㠶晤㍦っ㤱㤴㠲</t>
  </si>
  <si>
    <t>㜸〱摤㝤〷㜸ㅣ挵昹扥㐶㤶搶㥡㜳㕢㌰㄰搳㉤㘳㔳㙣挷攸㑥㜷搲ㅤ攰攰㕥戰戱〱ㅢ搳㘳慥散㘱㘱ㄵ愳㤳ㅢ㈱愱ㄳ㍡㠴㄰㐲挷㤸㕥㐲敦㘰㙡㈰愱〷搳㤳㤰㘰㑣㐸㐸㠰㤰〲攴㐷〸晣摦昷摢ㅤ摤摥摥㥥㑡挸晦㜹昲㘴㜵昷㘹扦㍡戳敦捥捣㤶昹㙥户㑡㔵㔵㔵㝤㠵㠵晦戹搴㜰㘵㥢〵慢ぢ㕤㑥摢㠴愹ㅤ慤慤㑥戶慢愵愳扤㌰㘱㜲㘷㘷㝡昵摣㤶㐲搷〰ㄸ㔸㡢㕢愰㉦搴㉥㉥戴ㅣ敤搴㉤㕥攱㜴ㄶ㘰㔴㕢㔵㔵㔷愷慢愱摦搲晢摡㠶搱昴搲㌵㈴戰慡搲ㄶ挹㐰㤲㍡ㄲ㑤ㄲ㈱ㄹ㐴㌲㤸㘴〸挹㔰㤲㘱㈴㌶挹㈶㈴㥢㤲っ㈷搹㡣㘴㜳㤲㉤㐸扥㐱㌲㠲㠴攵敢慤㐸戶〶ㄹ扣つ挸挲愹㔳收㘷㡥挴搶㉣攸敡攸㜴挶㡦㕣攴搶㜹㘲㌴㍡㈱㍡㈱搱搰ㅣ㥢搰㌰㝥攴搴攵慤㕤换㍢㥤㠹敤捥昲慥捥㜴敢昸㤱晢㉣捦戴戶㘴攷㌸慢ㄷ㜶㉣㜵摡㈷㍡㤹㠶挶㑣㍡㥥㡣挶ㄳ㠹㝣㉡㤵ㅣ扣㉤㈲捦㥢㍡㘵㥦㑥㈷㕦昸㑦挵摣㡥㌱攷㑦㥤㌲㘱㥥搳昵㥦㡡戹㍤㘲㈲攴戴㡥戶㜴㑢晢㝦㈸㘸㉤昷㘹㘲㥡㤳㙤攱捥㜷㥣捥㤶昶㈳㈶愰摡㈵㐰㠳㙢㥥㌰戹㔰㔸摥戶㡣敤㘸慡搳摡扡㥦㤳㤷㥤摥㌶慤搰戵㑦扡戳慤㌰戸㡤昸㌹㥤㑥㝢搶㈹っ㙤㥢扥㉡敢戴㝡㠶㠵扡戶㐵改捥㜹改㌶愷㠶㉢挳摡摣㝤㌸㍢攷戴㜷戵㜴慤ㅥ搲戶㝦挱搹㉦摤㝥㠴㐳㤳摡戶㤹换㕢㜲慡愶〶㥦慡〱㍢㠵搵㑣㜶ㄴ敡搳㌶㜵㐹扡戳㑢㌸敥挲㘸㤸慤慦戹挸㔶㤴搴㡢㑤㙡㘴挰㡢晢㙣㐱㑢摢ㅣ愷戳摤㘹㘵㈱摣㤳攳〲㐶〲㤰扢ㅦ扡㤱㌲㥢挳扤愴〶㜹㥤㡦摢挲㔲慣㤱㈰扢捦敢攸㙣㐳㠳摣摢㐹户㑦㙣㤸搰㥣㙣㡡㌶挷㔳㠹㘸慣㈹ㅥ㑤㈶愲㡤攳ㄷ㜴攵愶㌹㉢愰㙡㠸愵㔲つ昱收㔸㘳㌲㤶愲戲愹㔱搷㈳㠰ㅥ挵㔰㍢㠰㙣㍢㜳搱慣㈹扢㑥摤㘷攴戴㐵㈳㤷㙥㜸昰晥㤱㕤㑢㤶㙦㜸攰㈷㕤㈳ㅦ扦㜷㘴戴㐹㡦愶昱ㄸ㄰㔵昳㑢㡣ぢ晥摡戰㙦㔶㉦㑥㔷㉦捥㔴㉦捥㔶㉦捥㔵㉦㜶慡ㄷ攷慢ㄷㅦ㔱扤㜸㐹昵攲㤶敡挵㐷㔶㉦㕥ちㅢ戳搴つㅣ㔸敤㉤ㅤ㔷㙥慦搵㙢㑦捤㍦㍢㜶昹㥦㐷扥㍢散ㄶ挵愱㐰㐶㤲㥤戰㘲㑤㕤㕥攸敡㘸搳㍢㘳㕤敦㐲挱㔸㄰㝢㘶换ㄳ㔷戲㜶㑦摣㈸㜵㙢搴攳愸ㅦて愲搴换愸ㅢ敢昷挲㙢㜷㥥晤摢挲㜹㜳㙦㍥昷攱敦㕣扢昶搰㑢ㄵ㠷ㄷ〹㍣〱㉢㕦ぢ戶㕤㔹㕡〳㠸ㄵ〵改〹戶㔸㑣挷㘸摣〸愲搴㜳㕥搵晥愲慥㥢㝣挳戲㈵㜳㑥昸戱ㅥㅢ扤㜶昶慦ㄵ〷㍤愹㕡〲㉢攳㑢昷㘸㔳㌲㤵㈸敥挴㔸㌴㤵㠸㈷ㅡ㥢㔲㠹收㔸扣愱㈹愱㥢ㄸ扥ㄹ挴㑡㠲㡣㤹戶㌰戸昷㜶ㅤ改挹㤶㜴愴摢〹ㄷ敡㤴愲搳㙥㈰㑡㍤改搵㘹昲扦晥昸晥㝢〳昷㥤㝡换㐷ㅢ昶㡣㕤㜱晡㠵㡡㘳戰搴㘹て慣㝣㉤戸㈶戲戴㙦㠱㔸㝢㠲昴〸㔷愳㥥㐴攳挹㈰㑡㍤散㔵㉤晢搹昲敢攷㌷㕣㍡㘷摤㔶㘷ㅤ昹㡤捣㔷㥦㉡づㄲ慣㥡㘶ㄳ搱搳㐸愶㠳㔸㌳㐰〲㙤㈳㤶搰㌳愹㥦〵愲搴扤㕥挴昸愵慦戶㍥㌴攱摤戹㤷摦㕤㤵晦晣攰昶㝤ㄵて㌳戲戱㝢㘱攵㙢㙤散ㅣ㤶㌶ㄷ挴摡ㅢ愴挷㡤㡤敡㜹㌴㥥て愲搴㙤㕥搵扥㝢攴挸㜵㥦㉥㜸㜰挶㜱㕤㉢摢扦摤㘵敤慥㜸昰㤳慡敤㡢㤵慦㔵戵晤㔸摡〲㄰㙢㈱㐸㑦㔵㡢㈶昵晥㌴㕥〴愲搴つ㕥搵晥㝡换ㅦ挷摡搱扦㑤㍥敤攸㐹㌷㕥扦改㐱ㅢ搴㈰愸愵㙡〷㘲愵㝦捤昶㈰㠶㍦ㄸ挴㍡〴愴㉦捤㌶摡慣て愵搳㘱㈰㑡慤昵敡昴㤳晣㥤㍦摥㙦㜵㝡敡扡㔹㕢㍥㝤㜴愶换㔱㍣㐳㤰㍡㉤挶捡搷㠲敢㜰〴搰㘹㄰㉢〳搲㈳㕣捤㍡㑢攳ㅣ㠸㔲㤷㜸㔵㍢昲戵搴攳挳㑦㥦扥搷摡晢敦㌹戸㜰晥扢㘳ㄵ捦㕢愴㙡㜹慣昴て慥㈳ㄸ㝥〹㠸搵〲搲ㄷ戸㘲㑤晡㐸㍡㉤〵㔱敡㝣慦㑥愷㍥扢敢㠵愳㉥㘸㥤㜳挳㑥昷㝤㝥摥捡㡦㡦㔲㍣㡤㤲㍡戵㘱愵㝦㜵㙡㘷昸づ㄰㙢ㄹ㐸㥦敡搴愸㡦愲㔳㈷㠸㔲㘷㜹㜵扡敥㠹昸㠲㔷㠷㉤㥤㜹搷敡㑣晣㥢㌵敢搷㉢㥥搵戱㑥㙥昷㕥捥戵ㄵ㈰搶㑡㤰攱㠱愱㍦戶㕢㙣㌷扤㡡㈶慢㐱㤴㍡挵ぢ㝡攰づ愳㙥㌸散慤昷㘶㕤㤱摥敦㠴挷敥ㄸ扢㡤攲㔹㘲㌱攸㌱昴昸㉥㠸昵㍤㤰挰㤸ㄱ㡤敢㘳愹㍦づ㐴愹㘳扤㠸㡦㉦㑢ㅦ㍦㝣搶㥡搹㌷㥦晦㐱捤捡㐹改㘵㡡愷㥣〲摤〹㔸昹㕡㉤敤㐴〴搰㈷㠱㔸㈷㠳昴搸搲攲晡ㄴㅡ㝦ㅦ㐴愹㔵㕥搵ㄶ㙦户散昶㡦㍥㉢捣㌹㌵慡挶㔵㍦扢㜲㠴攲㠹戰㔴敤㌴慣昴㙦慦㥥捥昰㘷㠰㔸㘷㠲昴㘹慦㈶昴㔹㜴㍡ㅢ㐴愹愳扣㍡敤扥昷昲㥢㙥㝡㈹㌵敤㤲晢㑥摥㘳挷戳㍥㔹愴㜸㕥㕥摣〱㍦愰挷㜹㈰搶て㐱〲㍢〰㙤昷㝣敡㝦〴愲搴㤱㕥挴昱㍢㍥㝤挴晡戳捥㥣㜱晥㘹て慣搵㝦摡敥ㄹ挵㤳㝣搹捡ㅦ㘳攵㙢敤㠰ぢ㔹摡㐵㈰搶挵㈰㍤敥㠰〶㝤〹㡤㉦〵㔱㉡敢㔵㙤攲戰㍦つ㉡扣搴㌴攵挲㌹㔷㝣㜳敤攴愵㕢愸捤愱㤶慡㕤㡥㤵晥敤㠰㉢ㄸ㝥つ㠸㜵㈵挸攸㍥ㅣ搰㔳㝡㉤㝤慥〲㔱敡㔰慦㑡捥扡昳慦昹攰㠵戵戳㙥戳捥㙤晢晤敢ㄳぢ㡡ㄷ㐲㔲愵㙢戰昲戵搰扡㤶愵㕤〷㘲㕤て搲㈳㕡〹㝤〳㡤㙦〴㔱㙡㝦慦㙡捦ㅦ㤷晥㈴晥愵㥡㜹敥㤵昹ぢ慢搷㙤㥣慦㜸㜹㈶㔵扢ㄹ㉢㕦慢㙡㍦㘱㘹户㠰㔸户㠲昴㔴戵㔸㠳扥㡤挶户㠳㈸㌵捦散挸晣搵愷户慤㍢㘰敡㡦ㅥ晤换换㉦㜴㍤昴戰ㅡ〱戵㔴敤㑥慣㝣慤慡摤挵搲敥〶戱敥〱改愹㙡搱㤴扥㤷挶昷㠱㈸㌵搳慢摡㐹昵ㅢ摥晤攰㌷㌷捥扢挸㝡昳挵换敥㍣昹㘳戵㈵搴㔲戵〷戰昲戵慡昶㈰㑢㝢〸挴㕡〷搲㔳搵搰㌳ㅦ愶昱㈳㈰㑡㑤昲慡昶㑣敢〳户搶㐷て㥢㜳昷愶㑦散㝡攲㤴搵㥦慢慤愰㤶慡㍤㠶㤵慦㔵戵挷㔹摡ㄳ㈰搶㑦㐱㝡慣㕡㕣㍦㐹攳愷㐰㤴㑡㜹㔵扢㘲晢晢攷㙣㌵搳㤹昷昰晦改昳㍡㌷㥢晣戶攲㘵扦㔴敤攷㔸改㕦捦㝣㥡攱㥦〱戱㥥〵改搳搰ㄸ搷捦搱改㜹㄰愵㘲㕥㥤扥晤攱㜹㈷散㝢㔳㘶搶戵扢戵晥收㜷摦㍤挴ㄹ晣㈲搴晢㝡ㄷ㜷搳㍡搳㉢㜱戹㕣扣ㄲ挷敤〷晥昵㝥ぢ〲㜷㈰昲㠹㝣㜳㍥ㅡ捤㈵ㅡ搲㡤改摡㝡㠴敤敢戵㉥て㡦㠳昳〷戴戴攷㍡㔶捡挵敦㌶㔳搲〵愷㜸㉤㍣捥搳㑤改㔸摥㥥㉢㙣ㅤ慥㕣搰㤵敥㜲戶ち敡㡡㐱捡摣ㄶ攰搶㠰㔳㤰昲戶ぢ扡㉤㑡户㉥㜷㈶慦㙡㜱搵摢〶搴戸㌱搰㤱愹慣㥤搱改ㅣ搵慤㉤慢搱㘴摣戹㕡㈱戱换戶搲㔵戹昵ㅡ㌹㜵㐹㐷挱㘹㤷敡㡤㙢摢愷㈵扢搴改㕣攰昰扥㤷㤳㤳㑤摤㥣㉡敦敥挴戸昹敤搸㔰摣㙦挸㡤昲㑢昳搳㔷㜵㌹敤㌹㈷㠷晡㉥㜳㍡扢㔶㉦㑣㘷㕡㥤㉤㑡㑣摣㌲愱搸戲㐴㍣愳㈳扢扣㌰戵愳扤慢戳愳戵㔴㌳㌹户㈲㡤㍢㈲戹扤㍢㜲づ㙥㘸搴㜰愹㔲㔵〳〶㈸㔵㌵㌶散慥〲攳ㄶ㈶挸㡥昰敤攲㙤戱捦㐷㤴㌶扢〹晢㘱敢戰ㄵ慤づ摢㘴昵攸㕥㠲㐹㕣㠶搹愵戲愱㙦㥢㜸㤳㤰搶㍢㔷戶㤶㍡㜶敦戹晦扦挶搵搵挳扤慤㥦扥〲㜷㡤㘶愵摢㜳慤㑥㘷㡦户㌸ㄵ㙢愴㝦〱㔲扢㉢㝡㜳㐵昴㙡㘰愱㔶愹搵戵㉢㕢㜲㕤㑢慣㈵㑥换ㄱ㑢扡㈰挳㙤搰扡㍡㐲㕢戶攸昵㄰改㤷㐹㕥〱㠹㐴慡慣㔷㘹㘴㐵昴㙢㉥㕦㍢ち晦晢㝦㍦慡ㅡ㕥㕡敥㝦攱㘶㘵愱戶㙤㐶㐷㘷㘱挰㠰戰慤㥣㤵㉥㉣改㘲昳散㔹挹㜸慦㤳扣〱㔲㍢ㅡ愴搷摢㕤挳㘰㔴挳扢㝡㐳摡愶㌹昹㌴敥愵㑡敦㔶改摡㌶昷昶摣㌴愷㤰搵扣㡦㌷ㅢ㝤㘵㤵㠵㌵㜴晥挱㙤㙣晤捥慡慥㘹改慥昴挰㌶摣ㄱ挴㕥搲㌰ㅡ㈷㕥敥ㅡ㍤㠷㠸捣㜸㐷㍣づㄱ㙣㔹昵㐵ㄹ㈴〲㌷ㄲ㍡づ晡㑢搵〰㡦昶扣ㄱ愸晢㜶搸〸㉢搸搰㑢敦散攱㠶㘳㙥愶搳扥㜰昵㌲愷㐰昳㍡慢㐷㈸㠳摤㡢挱收㘷㌳晢㜷戵戴ㄶ㈶愰愶㌳㍢㍢㤶㉦晢㑦挶㘱㉣晤㈶㠸㔹㙡㜷㐴㉢敥晢㌶〱慥慡㠱㉢戸㙦ㄶ㉦慥慡㘳㌴㑡昴づ㈴㙣慤〸昶ㄵ晥挹愲摦挲扦㐸㑦扡摡㌱戰攸捦㕤搰㕡搸て㙥〳㐲ぢ㍢ㅤ戹慦㕢㈷っ搰ㅥ搲㜶㐰㐷攷搲㑣㐷挷㔲戶愷愱挲ㄵ㤶㌸㑥ㄷ敦㤵づ昲敥つ换㍤㘰愵〶っ㈸戹㜵改扢愹扡㍤攲㕢ㅢ㐰㠶㑣㙥㙤ㅤ㘹㈲ㄶ慣㜷㈰ㅡ㠰扢戶搶㐶慣㙣戵捦愲㘹㈳㕢摡㔷㌸㠵慥㤱㝢愵戳㑢昷㕦㌶戲戳攵㠸〹慢㕡ぢ慢搴㌶搸㝥摥㝢ㅣ搸戹晥戲㙢㙢摦㥦㜹搵㈷㜳㉥晤㈲搷㜲愲摡摡㔳㤴摤敤摣ㄹㄱ敢昱搵敦㠱愸㉤㘱挶㜱〵敢愵㡢晥〳㜸晤㍥挹ㅦ㐱㌰㍡〸摥ㄸㅣ㍥㜰㔹戵ぢ晥㜳㠰搰ㅦ㤲㝣〴愲挶㠱戰㝢敡㍦㠳㤸㐵搹㠸捦扤㉥㝢㙥㉣挴攵㝢敥㙦㤰㐶㜴て㍡㌵ㅥㄶ摣㝢㥡㘸㘹攲愳㠹㡤戲㄰㌸ㄴ㠰㕡㑦㔱㜶㔷㜶㔷戸〹〰㕦搰㝦〰捣挲〱昸㤲㘵㄰ㄸ捤㌶攷〳愰摡㘵㔵〳㜴〲挰〰〸㌴㘷慢㔴っ㈲〱愰ㄶ㥣㔹搴攷㕦晡〰㠸㐲㕣づ㠰㘶㑣摤㠳㑥㌵挲㉦っ㠰㡦ㄱ㍣ㄴ㠰㍦㝢㡡戲㝢扦㑤㠸㔴捦㕡㙣捡㉡㝦〸戳㜰〰㌶㠳㕡㙦㑥戲〵㠸て㠰ㄱ㉥慢㥡ㄱ㐴〰搸㤲㐶㕢㠱愸ㄴ㐴〲挰搶攰捣愲摥昵〳㤰㠴戸ㅣ㠰敤ㄹ㔳昷愰㔳扢挱㉦っ㠰㕦㔶〲攰㑤㑦㔱㜶愳㜹㈲㈲搵戳ㄶ㍢戳捡慦㔷〴㘰㉣搴㝡ㅣ挹㜸㄰ㅦ〰ㄳ㕣㔶㝤ぢ㐱〴㠰㕤㘹搴〰愲㈶㐱㈴〰㐴挱㤹㐵扤攰〷㘰㑦㠸换〱㐸㌰愶敥㐱愷㈶挳㉦っ㠰㥦㔶〲攰〹㑦㔱㜶㍢㝢ㅡ㈲搵戳ㄶ摦㐲愱敡戱㡡〰㑣㠲㕡㑦㈶㤹〲攲〳㘰㥡换慡改〸㈲〰㑣愷搱っ㄰挵㥢摦〲挰㑣㜰㘶㔱昷昹〱㤸〱㜱㌹〰㜳ㄸ㔳昷愰㔳戳攰ㄷ〶挰㉤㤵〰昸㠹愷㈸扢晢㍥〷㤱敡㔹㡢㠵慣昲㑤ㄵ〱㔸〴戵㍥㠰攴㐰㄰ㅦ〰〷扢慣㥡㡢㈰〲挰㈱㌴㍡ㄴ㐴捤㠳㐸〰㌸っ㥣㔹搴㕡㍦〰㝢㐳㕣づ㐰㥡㌱㜵て㍡㌵ㅦ㝥㘱〰㕣㔸〹㠰ㅦ㝢㡡戲㝢晣晢㈱㔲㍤㙢㜱㈴慢晣愳㡡〰戴㐲慤摢㐸摡㐱㝣〰㉣㜳㔹戵〰㐱〴㠰愳㘸搴〹愲昶㠷㐸〰㈸㠰㌳㡢㍡搳て挰㐲㠸换〱㔸挹㤸扡〷㥤㕡〴扦㌰〰㑥愸〴挰昱㥥愲㙣㈶攱㈰㐴慡㘷㉤㡥㘳㤵㡦慤〸挰〹㔰敢ㄳ㐹㑥〲昱〱㜰㡡换慡㠳ㄱ㐴〰昸㍥㡤㑥〵㔱㠷㐲㈴〰㥣〶捥㉣㙡㠵ㅦ〰捥㐱㤴〳㜰ㄶ㘳敡ㅥ㜴敡㌰昸㠵〱搰㕡〹㠰愵㥥愲㙣摡攲㜰㐴慡㘷㉤㉥㘰㤵㕢㉡〲㜰㈱搴晡㈲㤲㡢㐱㝣〰㕣敡戲㉡㡤㈰〲挰㘵㌴扡ㅣ㐴㘵㈱ㄲ〰慥〰㘷ㄶ㜵戸ㅦ㠰っ挴攵〰㕣〵晢㠸敥㐱愷㜲昰ぢ〳㘰㔱㈵〰昶昷ㄴ㘵㤳㈳㥣攱愸㘷㉤㙥㘶㤵ㄷ㔴〴攰ㄶ愸昵慤㈴户㠱昸〰戸挳㘵搵ㄲ〴ㄱ〰敥愴搱㕤㈰敡㐸㠸〴㠰扢挱㤹㐵敤攵〷愰〵攲㜲〰敥㘷㑣摤㠳㑥㉤㠵㕦ㄸ〰㤳㉡〱戰愷愷㈸㥢㠹㘹㐷愴㝡搶攲㜱㔶㜹㘲㐵〰㝥ち戵㝥㤲攴㈹㄰ㅦ〰㍦㜷㔹搵㠱㈰〲挰搳㌴㝡〶㐴ㅤ〵㤱〰昰㉣㌸戳愸戸ㅦ㠰㘵㄰㤷〳昰㈲㘳敡ㅥ㜴慡ㄳ㝥㘱〰㡣慤〴挰㉥㥥愲㙣摡㘷㌹㈲搵戳ㄶ㙦戰捡㍢㔵〴攰㤷㔰敢㕦㤱晣ㅡ挴〷挰㙦㕣㔶慤㐰㄰〱攰户㌴㝡ㅢ㐴慤㠲㐸〰搸〰捥㉣㙡㍢㍦〰㉢㈱㉥〷攰㜷㡣愹㝢搰愹搵昰ぢ〳㘰戳㑡〰っ昷ㄴ㘵㔳㔴挷㈰㔲㍤㙢昱ㄱ慢扣㐹㐵〰㍥㠶㕡晦㠵攴慦㈰㍥〰晥敥戲敡扢〸㈲〰㝣㐲愳㑦㐱搴戱㄰〹〰㥦㠱㌳㡢慡昳〳昰㍤㠸换〱昸㈷㘳敡ㅥ㜴敡㌸昸㠵〱昰攵扦㉡㥣ち晦换㔳㤴捤愸㥤㠸㐸昵慣㐵㑤㌵慡晣㑦㤸㠵㥦ち㕢㔰敢㠱㈴㜵㈰㍥〰㈲㉥慢㑥㐲㤰㔱っ㌴㠸㐶㠳㐱搴㈹㘰〵㠰㈱攰捣愲晥㡡㌲扡㉦㠶㑥㠶戸ㅣ㠰㑤㘰ㅦ搱㍤攸ㄴ㈷攳挲〰昸㐳㈵〰㝥敦㈹捡收敤㑥㐷㈴〱㘰㉢㔶昹㜷ㄵ〱搸〶㙡扤㉤挹㜶慣㕤昱㙡㜰愴换慡㌳㄰㘸ㄴ㌷愷㥥㐶愳㐰搴㔹㘰〵㠰ㅤ挰㤹㐵晤摡て挰㤹㄰㤷〳戰ㄳ散㈳扡〷㥤㍡ㅢ㝥㘱〰慣慦〴挰㑢㥥愲㙣㤲昰〷㠸㈴〰㌴戰捡㉦㔶〴㈰〶戵㙥㈴㠹戳㜶㐵〰㥡㕣㔶㥤㠷㐰愳戸㌹捤㌴㑡㠲愸昳挱ち〰㈹㜰㘶㔱㑦昹〱昸㈱挴攵〰㑣㠴㝤㐴昷愰㔳㍦㠲㕦ㄸ〰て㔵〲攰㐱㑦㔱㌶愷㜹㈱㈲〹〰㌳㔸攵晢㉢〲㌰ぢ㙡㍤㥢㘴㉦搶慥〸挰㕣㤷㔵ㄷ㈱搰㈸㙥捥摥㌴㥡〷愲㉥〱㉢〰捣〷㘷ㄶ㜵㥢ㅦ㠰㡢㈱㉥〷㘰〱散㈳扡〷㥤扡ㄴ㝥㘱〰㕣㕢〹㠰㙢㍣㐵搹捣改ㄵ㠸㈴〰ㅣ捡㉡㕦㔵ㄱ㠰㙦㐳慤ㄷ㤳ㅣ捥摡ㄵ〱挸戸慣㕡㠳㐰愳昰搵㔹ㅡ攵㐰搴㕡戰〲㠰〳捥㉣敡㘲㍦〰㔷㐲㕣づ㐰ぢ散㈳扡〷㥤扡ち㝥㘱〰㥣㕢〹㠰㜳㍣㐵搹㍣敤戵㠸㈴〰㜴戲捡㘷㔵〴愰ぢ㙡扤㥣㘴〵㙢㔷〴㘰㤵换㉡捥搰㡥攲收慣愶搱搱㈰敡〶戰〲挰㜷挰㤹㐵㥤攴〷攰㝡㠸换〱㌸ㄶ昶ㄱ摤㠳㑥摤〸扦㌰〰㡥慥〴挰㙡㑦㔱㌶ㅢ晣ㄳ㐴ㄲ〰㑥㘵㤵㔷㔶〴攰㜴愸昵ㄹ㈴㘷戲㜶㐵〰捥㜶㔹㜵ぢ〲㡤攲收㥣㐳愳㜳㐱搴㙤㘰〵㠰ㅦ㠰㌳㡢㙡昷〳㜰㉢挴攵〰晣〸昶ㄱ摤㠳㑥摤づ扦㌰〰㜲㤵〰挸㝡㡡㠹挱㌹攷扢㄰㐹〰戸㥣㔵㑥㔷〴㘰つ搴晡㑡㤲戵慣㕤ㄱ㠰慢㕤㔶摤㡤㐰愳戸㌹搷搰攸㕡㄰㜵㉦㔸〱攰㍡㜰㘶㔱〷晡〱戸〷攲㜲〰㙥㠲㝤㐴昷愰㔳昷挱㉦っ㠰㜹㤵〰搸摢㔳㤴捤㙣㍦㠸㐸〲挰㕤慣昲㥣㡡〰摣〳戵扥㤷攴㍥搶慥〸挰〳㉥慢ㅥ㐲愰㔱摣㥣〷㘹昴㄰㠸㝡ㄸ慣〰戰づ㥣㔹搴ㄴ㍦〰敢㈰㉥〷攰㌱搸㐷㜴て㍡昵〸晣挲〰㐸㔶〲愰搹㔳㤴捤㥦㍦㡥㐸〲挰㌳慣㜲愲㈲〰捦㐱慤㥦㈷㜹〱挴〷挰㉦㕣㔶㍤㠱㐰愳戸㌹㉦搱㘸㍤㠸㝡ㄲ慣〰昰㌲㌸戳愸昱㝥〰㝥ち㜱㌹〰慦挳㍥愲㝢搰愹愷攰ㄷ〶挰愸㑡〰搴㝢㡡戲㔹晡愷ㄱ㐹〰㜸㥢㔵摥扥㈲〰敦㐰慤㌷㤲扣换摡ㄵ㕢挰㝢㉥慢㥥㐱愰㔱摣㥣摦搳攸て㈰敡㌹戰〲挰晢攰捣愲戶昰〳昰㉣挴攵〰㝣〸晢㠸敥㐱愷㥥㠷㕦ㄸ〰㠳㉢〱㌰挸㔳〴㔳〲㙡㝦㠱㐸晤㤸捡ㅤ挴ち攷ㄷ戵㌸㉢㌹昷㌴㌴㡦攴㜷㌷㜳㥡搳㈱㐳昲搳㍡收㜵㜴㑤㙢㈹㉣㙢㑤慦ㅥ㥥昷㔶づ㔸攲戴㘳ㅡ扢ㄳ戳搹〱㔹挷戲㘵㑥㑥攷ㄷ㜴㉣敦捣㍡戳愷晤㌷㑣㜳㘳晢戰敢㘴㠶扢㕡㘱昹昷㘶㙥慢攰㠹㔶㠲愵慡㜶㍤〲〶㈷攰㈴〵摦㌷㔹㉥慢㌶っ㠷ㄵㄱ㕤搸搲搵敡っ捡换㐴戵慣搷攵㠱㈲㜲〳㜲〳昳ぢ㤷㘰㘲㙡摡㤰晣捣捥㤶㕣㙢㑢扢挳㥤戱㤹㙢㍡搷㌹〲㜹〰晢㜴ㄴ㕡昸㙢㠷㈱昹㠵㥤改昶挲㌲㑥㘹㘶㔷㙦㕡挲挹摣㘷㙤㝥㑡㑢㝢〱挵㐸晥㍢搷㠷攵ㄷ㉣改㔸㠹ㅦ摥㉣㙦㙢㥦㤹㕥㔶昸慦搸㉢㡡扢㐵ㄶ搹㌵慡㕡㔵㔷慢扡敡扡㝦㜷晦㔸㥦愲㡦つ㜷ㄳ攰㐷愲㥤㜶㜵戶㘴㤶ㄳ㌰㈹㈳〶㕡㐳㈲晢戰慡昶㘵慣〵㈷㉦㝤扢㌰㤰㜹挰扡㤶晣愰㈴㜴ㄲ扣晢搷㑣摢挲㕣㝦㠶敡っ晥〷挸㕥㌳昷㥦㕤捣挹昹㕡㍦つ慡㝤〵㤱晢㥣〲戱㌹㡣㠷扡㑤㠸㘹ㄱ㙣㔱攸㤹㘸〹攴㠲捤㌲㤲ㄷㅢ戶搰愱挵搵ㄹ㤸㐵ㅦ㥣㥦㥢捥㌸慤㤸晣㙦㑢㜷つ㜵ㄹ㘶㘱攰愷㈳〵㑦㌷戵愳慤㉤捤㈶挷ㅦ挰㉣挸愶㕢㥤扡晣攴攵㕤ㅤ㝢户戴敢㍣㠸戴㑢㑦㤴㕥〵㔱㝡㤵㍢㑤㥦摦㡦㐹㐱戲捥㔸ㅤ㐷愴㍢㕢扡㤶戴戵㘴敢挸㌰㜱攷扦愲慤㘲晣愸〱㤸㘶㌱㘳㐹㜰摥摦㥤㝤挷敥㥥㠰㔴ㄹ㐲挷摤㡦ㄶ㕤慤㉣晣愹㝦㌳㘷〴㈳㡦ㅣ㔰昴攷㠸㔶㡢慦っ㐵㔲㤷㡦㘵㉡ㄶ慢ㅦㅦ㡢㈶㉡㠳㤳㝡㡤〶昸敡㝦挲㤴㉢晣搶扣づ搲㘳㐲挱㐰ㄸ㐴收㜶愴㜳㌳搲㔹晣㤸㙤愰昷㔳戶㍡散㕡づ㌵㥤㌶㔳㍣愶㈲㙢〸搹㐸㉢㕡㜲㑥㘷ㅤ〵ぢ昰㔳扤ㅡ㈶㠷㔸敥㍥挴㘴昷㠰慡摡摡㐱㜵㘱㘵捤㌶戱㐶㝢ㄳ攷晥㥦〲捥㉥㡢晦挱扥挹㍤㔹昷㐸㘴〰愸晥〲㥢愳晦挵㙤㝡〳㉣户㈷㘰昰㈵つ扥〲愹㝤ㄳ捡攰扥㈹捤戶㐰㑥㠶㠶㔱つ㡦㜱㌵捣〳愹㐳捥㠴㈴㤰搴捡㠶っ昲㈵㝥㔸㙥捥㐷㥤昹㘵㤹戵〰慤摣挹㐵摣昱㤵〹㈶㌸㌲㔴㔵㔷搷㘰㔷㕢挱愴戹戲㘲ㄱ慣㙤㠱㈳ㄹ㈱㙡㍢㔴挱㘲㑡攱ㄸ㜶ㄶ挴㕦摣昳捦愸㕥㠵㍤㘶戹扦挲㍦㔹㈲ㄱ㕤㑤㙣㈲敡㉤㔰〳㐹㍤㈵ㄱ敥㑦㡤㥤㠱㍢㘲㈰敡㍤戰㍣㌱昰づ㘳㥡扦戳挳愱㑣晤〱㈲ㅥ捥慡㉣ぢ㤲攱敥㌶昵㍡㝣慡昷攱挱㈱㔴て㘴昰㍦㘲㡤㈳㔳㜷㑢攵㉦㌳㝢㙦愹ㅦ搰〳㕦捤ㅤ㡣晤㈶㕦昵㈱㔶捣愶昸㜶晦㈰搸攸挱㉣敤愳㜰㠳㈱㌴ㄸち㔲晢㘷ㄸ昴扡晢㈳㌰晡て敤晥挱戳ぢぢ㥣愳㤶昳搷㠳改㔶搳ㄶ〶㈰㠳愷㕦㡤㈱慣挷㜴ㅦ㔱摣愶㌲っ㕢户㜵㜷㔳〹晣㤰㡤扦㘶〸㘹㈰㥢挰〷〹〲愴敡㙦㈰〶摡㑤戱敥戵㤲攱㔰敡捤㐰搴ㄷ㄰晡㕡〹㑦㜶搴㤷㤰㐹ぢ搱㍣挰捡挲攳愸敦㘰慡搸㈰愵㌵㙣挱㈰摣愷㈵慤㘱〴愴扤户㠶㙡戸㐹㙢搸㔲㠲戸㡣㘲㐶㠶愹㌲戵摥㘰戰ㄵ㙣昴搶㌴㘴戶㐶㠸挱㌶㌴搸㤶〶㑣攰攰㠰㘰㙤〷慥㉦ㅤつ㍦㜲ぢ挱㜱㈴扣搱搱㤸摥㘱㡡慢㤷晡㐸㐷慢㘷㜱愳㔸ㅣ㔳㌱㠲㄰㌲晦挲敤㘴㍢挰愴慦攷㈸㡡ㄹㅢ〲敢㘸〶㘶敡㐶〹慣㍢㐲摡㍢慣㑣昱挰〷扦㠸㘱㄰慣挸㤷㜹ㅥ㘶㌳㈸昰㘰摤ㄹ㌶㝡ㄷㅡ㌲〷㈴挴㘰㉣つ挶搱㠰㘹㈱〲敢㜸㜰摦㌴㡤戲て㍦㌹〸㠷㜷〲愲〰摥敤㝤挵搶㑢扤〴摥㕤㔹㙣〳㡢㘵愲㐷㄰㕥㘶㜷昴搲㐲㤹晢㈱㔰挶ㄸ㠴㐹㈰㈵㔰挶㈱敤ㅤ㑡㈶㡢攰㔳愵ㄳっ㠲ㄵ昹㌲㘳㈴〴愹㈶搸攸㘶ㅡ㌲㥢㈴挴㈰㐹㠳ㄴつ㤸㘰㈲㔰敥〶慥㑦㉤戴㌱慣㠵敥〱㙦㐰挸昴ㄳ㔳㕣㝤ㄱ挲㠹㉣敥㕢㉣㡥愹㈲㍥〸昵㥥㄰戲愳㑦㠲摣㙤愵㤳㈰改昳愱㘰㌲摣〴摡挹っ㍥〵㕣〹戴㔳㈱敤ㅤ㕡愶愱攰㠳㕦㘴挲扣晢㔰挰㕣ㄴ戳㈹搴㝡慤㜴㍡㙣昴っ㤶挶㍣㤵㄰㠳㤹㌴㤸〵㔲换搴㤵晦挹㐳挱㙣㙣摤〸搳敢㑡㝦搸㠶摦慤㠶㡣㕦㜳攰㠰㕦㤷㤲㉡㈶攸ㄸ搸㠶ぢ慥搲换昶㠶㔲捦〳㔱㑣愶昱㌵ㄱ㌹づ㌰㠳挶㙤ㅥ昳㘱搲攷㐱㡣㌹㌷搲㍣昶㘱㘰㈶摦㤴㌴㡦晤㈰敤扤㜹㌰㐹〷ㅦ晣〴㤵㐱戸〹晣㌲㔳挷㙣〶〵㕥昳㔸〸ㅢ扤㍦つ㤹挵ㄳ㘲戰㠸〶〷搰㠰㠹㍤搲昳づ〴搷愷㥥ㄷつ挳昶㘰㜸愳攷愵㝤挵搵㑢㝤〴搶㐳㔸摣愱㉣㡥㈹㍡㐱㔸㤹㤷搳换攰挵慣ㅤ㠱昰摢っ挲昴㥤ㄲ〸て㠷戴㜷〸㤹收㠳㑦㤵㑥㌳〸㔶攴换㕣㥦㄰㠴㌲戰搱㔹ㅡ㌲て㈸挴㈰㐷〳㠷〶㑣つㄲ〸昳攰晡〲㈱㝥㈰ㅣ搲㍣㤷挰ㅢ㄰㌲㜱挸ㄴ㔷㕦㠴戰㠵挵ㅤ挹攲㡥㠳㐱㄰挲ㄳ㈰㜳㈱攴攱㔵㤶ㄸ愸晦っ㠵㜹㍦〲㘱㉢㠳㌰〱愸〴挲㜶㐸㝢㠷㤰㠹㐲昸攰㤷慢っ㠲ㄵ昹㌲㕢挸㔴㤹〲慦ㄵ㉥㠳㡤㍥㡡㠶捣㈴ち㌱攸愴㐱㠱〶㑣㉥ㄲ〸昹ㄸ㤴晥ㅣ㑡昱扢收㄰㈸㔷㈰ち愰㘴ち㤲㈹戶㕥敡㈵慤㜱㈵㡢㕤挵㘲㤹㉥ㄴ㠴㤲㌹㐲扤戴㐶㘶㄰〹㤴㐷㌳〸㔳㠹㑡愰㍣〶搲摥愱㘴捡ㄱ㍥昸㈱㉤㠳㘰㐵扥捣㍢㌲㔵愶挰㠳昲㝢戰搱挷搲㤰㌹㐹㈱〶挷搱攰㜸ㅡ㕣〱〳㠱昲〴㜰㝤㙡㡤愱㄰㥥〴㙦㐰挸㈴㈶㔳㕣扤搴㐷㈰㍣㤹挵㥤挲攲㤸㜰ㄴ㠴㤰㔹㐶扤戴㐶收㈰〹㠴愷㌲〸㤳㤱㑡㈰㍣ㅤ搲摥㈱㘴搲ㄲ㍥㤸挷㘲㄰慣挸㤷㤹㑢愶捡ㄴ㜸㄰㥥〹ㅢ㝤ㄶつ㤹搵ㄴ㘲㜰㌶つ捥愱〱ㄳ㥤〴挲㜳挱昵愷㌵攲〷㝥㈱慤昱㍣㐴〱㤴㑣㠷㌲挵敥㈰昵ㄲ㈸㝦〸慤㍥ㅦ㐴㌱㜵㈹〸㈵昳㤵㝡㠱㤲搹㑣〲攵〵っ挲戴愶ㄲ㈸㉦㠴戴㜷㈸㤹晥㠴て戲攳ㄸ〴㉢昲㘵づ㤴愹㌲〵ㅥ㤴ㄷ挳㐶㕦㐲㐳收㐷㠵ㄸ㕣㑡㠳换㘸挰㤴㈹㠱昲㜲㜰晤㠲㌲昴〴㙦つ愲〰㑡㈶㔶㤹㘲敢愵㕥〲攵㤵㉣㜶㉤㡢㘵ㄲ㤴て㑡㝤ㄵ㠴㍣挱㘳昶㤳ぢ愷挵㐸㕣㘲昸晡挷㐹收㐶〹㥣搷㌰㄰㤳愴㑡攰扣づ搲摥攱㘴㌲ㄵ㍥㔵晡㝡㤸㜷㥦捣晤ㄶ㈲㔳㙤㙡㍤㌸㙦㠰㡤扥㤱愵扤ㅤ㙥㜰ㄳつ㙥〶愹摤〰㠳晦挹㤳戹㥦㘰敢㉡㕤搷换㔳ち㐲晡搵慤昰㐱㈲㈳愹㘲愶㤹㠱㜶㔳㠱㔶㕡挴敤㔰敡㍢㐰ㄴ戳挲晣㉤攲㑥〸搹㈲㤸づ搶㑢㡢㘰戲㤸戴㠸扢ㄹ㠸㔹㘳㈵㉤攲㕥㐸㝢㙦ㄱ捣㉥挳〷㤳慤㌰敦㙥ㄱ㑣㌱㌳搵愶搶㙢ㄱ昷挳㐶㍦挰搲㤸㝥ㄶ㘲昰㈰つㅥ〲愹㘵㐶摡晦㘴㡢㔸㠷慤慢搴㈲攲ㄵ敥昴㍣〲㥦㉡晤㈸愹㘲敡㥤㐱捥搷㈲ㅥ㠳㔲㍦づ愲㙡戰ㄷ㝣㉤㐲捥昰㤹ㅢ攷戶㠶㡡㜷㝡㤸㌹㈷慤攱愷っ挲ㄴ扡㤲搶昰ㄴ愴扤户〶愶摡㜱㝦敢㥦㌱〸慢换㉦昳敤㑣㤵㈹昰㕡挳捦㘱愳㥦愶㈱㜳昱㐲っ㥥愱挱戳㌴㘰㝡㥥っ户捦㠱敢搳挱㍦ㅥ㜶挴㝡〱摥ㄸ㘶㤹扣㘷㡡慢㤷晡㐸愷㝡㤱挵晤㠲挵㌱搱㉥〸㈱戳敢㕣〸㉢㥥㡡㌲昷㑥㈰㕣捦㈰㑣挲㉢㠱昰ㄵ㐸㝢㠷㜰㈴摣〸㤲㝥㤵㐱戰㈲摦㝡㐸㑤㤵㈹昰㈰㝣つ㌶晡㜵ㅡ㌲㥢㉦挴攰つㅡ扣㐹〳㈶昸〹㠴扦〴搷慦㈳㔶攸㐵攷慦ㄱ〵㔰㌲つ搰ㄴ㕢㉦昵ㄲ㈸摦㘲戱扦㘱戱㑣搹昳㐱愹㝦ぢ㈱挷㈷收敡戹㜰㑥㘲㈴㉥㌱㝣晤㐷㉣㘶昲〹㥣ㅢㄸ㠸㈹㝤㈵㜰㙥㠴戴㜷㌸㥢攰㐶挰昴扢㌰挷扡㝣ㄵ昳晦㑣戵㝤㜰晥づ㌶晡㍤㤶㤶っ㌷昸㍤つ晥〰㔲换㜴挱晦挹昱改㝤㙣㕤愵摢て愱愷㠱㝦㠲㐳㤵晥㠰㔴㌱㈹搲攰㍡ㅣ〲敦㌶昴㠷㔰敡㡦㐰ㄴㄳㄸ㝤捤㐱〶㈷㘶㉤㑡㔳戰晥っ㤳㍥摦㝥㘰㥥愳㌴㡦㡦ㄹ㤸〹㡦㈵捤攳慦㤰昶摥㍣㤸ㄸ㈹捤攳㙦っ挲㑤攰㤷搹㤱㘶㌳㝣捤攳敦戰搱㥦搰㤰㤹㤳㈱〶㥦搲攰㌳ㅡ㌰㤹㔲㝡摢㍦挰昵㘹挰㙡〸ㅢ戰㍥㠷㌷㝡ㄹ㔳㉤㑤㜱昵㐵㔸晦挹攲扥㘰㜱㑣㡢っ挲捡㕣挸㕥〶㉣㘶㑡ち㠴㕦㌲挸攱攰㑡㈰慣挲捣㘸敦㄰㌲戵㤲㈰㘹㑥愴ち㝣㠴㤰昹㤵愶捡㍥〸㌱㤵㠶戹㉢ㅡ收挲つ昰捣〲㍣昳㤳〶づっ〴㐲ぢ摣㜸㜳㐳慣て户愱㔳㘱㐸搶㈱〸㤰㘴捥愶愹㤶て㐹㍥㙡㔴㐷㔸㉡昳㉢㠳㐸㌲愹搲㐵戲攲搱㤳㈹㤷㠲攴㘰〶㔹〱慥〴挹愱㤰昶㡥攴㉡戸〹㤲挳ㄸ㠴㈸昲换㐴㑤㔳㘵ち扣愱摦㠶㡤摥㠴㠶㑣攲っ㌱搸㤴〶挳㘹挰扣㑥㐱㜲㌳㜰㝤㙡㡣愱㐳晥ㄶ昰〶㠴捣晡㌴挵㡤㤲晡挸㤰晦つㄶ㌷㠲挵㌱㐳㌳〸㈱搳㌲摤㍥扥㈵㑣晡摣挷㤹挸㈹戰㙥挵挰捣攸㉣㠱㜵ㅢ㐸㝢㠷㤵㤹㥦〲敢戶っ㐲㐸昹㘵晡愷搹っㅦ慣摢挱㐶㙦㑦㐳愶㠶㠶ㄸ㡣愴㐱㍤つ㤸㉤㉡戰㡥〲搷ㄷ㔸昱㜴愱㤰搳晤搱昰〶慣捣㈵㌵挵搵ㄷ㘱ㅤ挳攲㜶㘴㜱捣晢っ挲扡〶戲㕥㕡收㤵㌰ㄱ〸㜷㘶㄰收㠴㤶㐰㌸ㄶ搲摥㈱㘴敥㈸㐱搲攳ㄸ㠴昰昱㝢つ愴愶捡ㄴ㜸㉤㜳㍣㙣昴㌷㘹挸攴搲㄰㠳〹㌴搸㤵〶捣㌷ㄵ〸ㅢ挰昵〵㐲㍣〵㈹〴挲ㄸ扣〱㈱戳㔱㑤㜱昵㔲ㅦ㘹㤹㡤㉣㉥捥攲㤸㌹ㅡ㠴昰ㅥ挸㝡㠱㤰挹愴〲㘱ㄳ㠳摣〷慥〴挲㈴愴扤㐳挸散㔳㠲愴㔳っ㠲ㄵ昹㌲〵搵㔴㤹〲て挲摤㘰愳㜷愷㈱搳㔳㐳っ昶愰挱㐴ㅡ㌰㘳㔵㈰晣ㄶ戸扥㐰ㄸ㝥㌳㘷ㄲ扣〱攱㘳扥攲敡愵㍥〲攱㘴ㄶ㌷㠵挵㌱昷㌴〸㈱ㄳ㑥㝢㠱㤰改愸〲攱㌴〶㘱㕥㙡〹㠴㌳㈰敤ㅤ㐲收慦ㄲ㈴㍤㤳㐱戰㈲㕦㈶戱㠶㈰㌴ぢ㌶㝡㌶つ㤹攰ㅡ㘲戰ㄷつ收搰㠰㌹慦〲攱㕣㜰㝤㠲㌰昴敡㘲ㅥ扣〱㈱㌳㘲㑤㜱愳㡡㄰捥㘷㜱晢戰戸户㘱㄰㠴㤰㈹慢㉥㠴ㄵ慦㉥㤸搰㉡㄰敥挷㈰捣㙣㉤㠱㜰㈱愴扤㐳挸っ㔸㠱㜰㝦〶㌱㄰㌲つ搶㔴㤹㐲慦ㄵ㉥㠲㡤㍥㠰㠶㑣㤱つ㌱㌸㤰〶〷搱㠰㔹戳〲攱挱攰晡㜵㜵ㄱち攵愱㠸〲㈸㤹㕢㙢㡡ㅤ㔵㠴昲㌰ㄶ晢㙤ㄶ换㑣㍣搹㥣挵攴扣捤愹㘵㌶㔵昰摣扣㉣㠱㑢㑡挸㌳㤵㙢㐱搷敡㔶愴捦㜱㤵㐹㐳敥ㅡ搳㥦㈲㈲㐳㉡㔳㐷㈷㜲ㄱ㙡㠲捦昵改昶㝤ㄱ〵て摡㉣昰捣㈴㜱愳㠶㤹㘲戵㙢晥㔹晥㕣愰㙥㝦㔶扣昸〰ㄵ晡㜰戱搲愸攲㘶㝢户㘴㍢㍢ちㅤ昹慥㤱ぢ㤰ㅡ㍡㤲捦愰捡㔷㔵㌵㑣慥扤ㅣㄱ㐳换攴㠶搵戴㘳㐳㙡㔷昰㤹㉣㤱愵敤ㅤ㉢摢愵㌶戵〵㍥㡡㑢昰ㅡ㌸㤰挵㌰㔳㐶㤶ㅤ〰㥥捤慣㌲㍡敢㉣攸㤰〱㌶搳戲㘸㙣攵挰㡦㤹㍡㘵敡㝥㡢戳㡤昱㕣捡㘹㐸收ㅢㄳ挹㜸扥㌹㤷㑣挷ㅡ㘲㤹愶㔸扥㌹㥥㠸㌵挴昳戶㘴㜱㌱㠶〳ㅦ㥢㜹㕢㔲㕣㥥ㅣㄳ戸㠴愳慥戶ㅡ愷㥣㝤捤愲㠱㝤㤵捡愸慣捡㈹愷㘶攰㐰㌵㈶昰愸愸戲㔴慣敥㘷敤㔸ㄶ㌳戱㙡㉦〴㔸㝤㜳㘲〵㡢晢㠲捥愸㘷㤵㙥㐱ㄵ昴㤱㈰ㄱ㝢〰〴慣㤰戵ㄴ㜴搳愹㔳ㄶ攳ㄹ㌰收愹㌰㙣㍦㔶㉢攴㠳㈱㤷㜴㌳㍣扤扣㘰戵㐱㌲ㄴㄲ㕦敥愹搵づ搹㈶㤰㤵㍥愱摣慥昱愲敢㡤㉣㜶ㄴ㐹㍤㐹㈷捣㔵㉤㤴㠲㘰〱㥣㔹搴㐰㈳敤愲つ挴昲搵㤰戲㈳愸㌳戰敤㙣㝥戴户㔶挰愴㘲㥢㔲愷挱㡣敤慡戴㕤㐴㄰㠹攵改㔵愰㝡㌵挸㤰㙡㝢㤰㔷愸㜵㌴㜸户㜱攴㔲搱㕣ㄲ㙤㈱搷搸ㄴ㡢㌷挵昳㤹㠶㜴㉡ㄶ㡤㐵㤳つ昱㜴㉥㥦挹摡㠳㑤㐵扦〳ㅦ㝢㠸攱㡥㈱㌷搴㜰搴㈹愶㌶戱㠱愸ㄳ㔰ㅢ敥㍣㥢攵ㅦぢ㤵㍥づ㈴愲㌶㌵收挷㠳慤㠵㤲㕦㝢㌸愴攰慢慣ㄳ㐰挳㜶捤㠹㤰㤷敥㥡㤳㈰㈹摦つ搶挹㄰〷昶㤸扤㤹ㄷ摤摤㌵扢戰㐶愷挲㑣ㅥ㐳慥戶㌰ㄵ㍡ㅤ愲敥㥤㌰〲㔲搹〹换戱つ㘶㈷㘸㜶㙣昶㘱㔵㠰戴ㅣ敦㉤㑤㌹㘷挳づ晤㜰㉢㉦戴㜵づ㜸ㄷ敡㑣㌴搱ㄸ㡢愵ㅢ㘲捤㜸扤㠰ㄳ挵㑢〶搲昱㠶㑣㍥ㄶ㡢挶戳戱㜸㍥㙡㙦㙤慡㜳㉥㝣散㙤っ㈷晤㜰㕢挳㔱愷㐶㠲ㄳ愸摢㍣愸挱㘳攲〶㉡晤㈳㤰㠸㕤て〱㔶昰搰㘰捡搸戸㌵摢戳㘶〳戶㐷ㄹ攵㐶㕡㌴㤰散㑡㜲ㄹ㤴㙡㌴㤴搲㕣㉦㈷〷戱㝣㜷㠴㔴㌰㐹晢㌰戱搶挰愴㜲挳㕣ㅣち搴㑥愶昰戵㜰〶㔰㍢㝢攵㔹㔷㠱㜷㠱㑡㌴愶㥢㥣㔴㉡㤳㙢㐸愴攳戹㕣㈲㤳㡦㈶愲㑥㔳㜳㍥㤶㑦㈵昳つ㡥扤㡢愹攳搵昰戱挷ㅡ敥ㅡ㜲攳っ㐷㥤㥡〰㑥㠰㍡挸て搴昵㔰改ㅢ㐰㈲昶慥㌰挰㑡㌸㔰つ㐶戹㤱ㄶ捤㈴㑤㈴户㌳㜴っ㑡〱敡づ㜲㄰换㌷づ愹〰戵户て愸㘲攳㤹ㄳ㡡㐹挲㤴㜳て㐲〱㤳㈶㉦戴㜵㉦㜸ㄷ㤳㜸慡〱捦㠳捣㈴ㅢ〰㑡㍣摢搰㤴挹㐵㘳つ搱㕣㘳㈲摦搸㥣捦挶㥢散㘶㔳㥤晢攰㘳㈷つ㈷㡤㈷㘵㌸敡搴ㅥ攰〴㤳改㝥㑣ㅥ㠲㑡慦〳㠹搸ㄳ㘱㠰㤵㜰㑣扥㘵㤴ㅢ㘹昱㉤㤲㠹㈴㑦㌲㌴㜳㤷〴㤳㤲戱㙥戲㤱晥㡣㌶㌰㤶敦㔴㐸〵愹愴ㅦ㈹㡥㜵搲捤㥡㐲㤱㥡〶㈷愹摡戳愰晡㌹㄰っ㙢搳扤昸搶昳攰扤㈶㤴㑤愴㘲昱愴ㄳ㑦攴㥣㜸㍣㥦挸㘴愳㑥㍡搳㤸㑤攷㔲〹っ㜶㑤昶っ㔳愷ㄷ攰㘳捦㌴摣㡢攴㘶ㄹ㡥㍡㌵〷㥣挰戵慢〷㤷っ㙢敢愱搲㉦㠳㐴搴㕣㘳晥ち搸敥㘱㙤㙦㐸挱㔷㘹づ㙢㥡㘳㤸收戰愵㌹㐸搹昳㡣㜲㈳㉤愶㤳晣㡡捡㘹㔸㔳晢㤸㜸㙦㐱搴つ搷㝥㤰ち㕣愳晣㜰㜵㡦㑡㈳㐳攱㕡㘰捡搹㠰㔰㘸㔸ぢ扤搰搶㍢攰㕤愴搰扦昰ㅣ扦㑣㍡ㅦ㑦㘶攳㈹扣昷愴ㄱ慦㈳㠸㘶㜲攸㘷搹㜸戶㈹㙢敦㙦慡戳ㄱ㍥昶㈲挳㐹挳㍡挰㜰搴愹㠳挱〹㔲㕢㜹㐸㠱挷捦戵愰搲㝦〰㠹搸㠷㐰㠰㤵昰㠶㜵愸㔱㙥愴挵㕣㤲㌹㈴ㅦ㌳昴户愱㤴㠶昵ㄷ㜲㄰换昷㜰㐸〵㤳愱愱㤸っづ挵㈴㙤捡昹〴愱㠰㐹挶ぢ㙤㝤ち摥挵㈴㤶捡㐶ㄳ㈹㈷ㅤ㙤㡣㈶攲戱㘴㍡㤹㑡㌶㌶攴㥢㔳戹㈴㝡㕣㉡搱㘰㘷㑤㜵㍥㠳㡦㥤㌳㥣㘰攲ㄸ㡥㍡戵〴㥣㘰㘲昹㌱昹㈷㔴晡ぢ㤰㠸摤〲〳慣㠴㘳㜲愴㔱㙥愴挵〲㤲晤㐸㙡搰捣㔴㉢㤴㠲㐹㉤㌹㠸攵摢づ愹㘰昲昹攷扥愳搷ㅡㄶ挱愳搷㍦㈰㉤㍦㝡㜵㤸㜲昸收ㅥ㘰戲捣ぢ㙤㐵挰㝢敤㈴㤱捦㘶ㄳ昹㜸㐳㍥㤱㡤㍢㠹㔸㍡㥥捦攲晤㈴㤹㘴㔳愲㈹ㅤ㜵㌲戶㈴搷戰㜲㠳攰㘳㜷㥡捡挹愰㕣㌰ㅣ㜵㙡〵㌸挱攴慦愸っ㑦ㄴ挰攳つ㐰㔰㘹ㅢ㈴㘲慦㠴愰㈲㈶慢㡣㜲㈳扤昸㤴㈰㝤㄰挹〸㠶㍥ㅡ㑡挱㘴㑢㜲㄰换昷ㄸ㐸〵㤳昷晣㤸㜴昷㥤㜷㐳㌱昹慥㈹㘷㕢㠴〲㈶摦昳㐲㕢摢㠱㜷㌱㘹捣挵㤲㑤㤹㝣㘳㈶ㄵ捦挵愳㑤㑥㈶搳㤸㑥㈶ㅡ攲㑤㡤つ㠹㘸㉡搵㙣ㅦ㙢慡戳㍤㝣散攳っ㈷敤攴㜸挳㔱愷㑥〲㈷㤸晣挶㡦挹づ㔰改搱㈰ㄱ晢㘴ㄸ㔴挴攴ㄴ愳摣㐸㈴搲㈴㠷㤳㡣㘷攸㔳愱ㄴ㑣扥㐹づ㘲昹㥥づ愹㘰戲摥㡦㐹㜷㍢昹㐵㈸㈶㘷㤸㜲愲〸〵㑣捥昴㐲㕢㌱昰㕥㍢挹㌴㘷㜳愹㘴㌶攵愴攲昱㕣㌶㤹㑣㘱㘴㘹㑡㘶ㅣ㈷ㄳ捤㈶搳〹晢㉣㔳㥤㐶昸搸㘷ㅢ㑥摡挹㌹㠶愳㑥㥤〷㑥㌰㜹挶㡦㐹㌳㔴㍡〹ㄲ戱㝦〸㠳㡡㤸㥣㙦㤴ㅢ㠹〴㥦㈵愴㡦㈰㤹挴搰ㄷ㐰㈹㤸㑣㈶㘷㌰戹㄰㔲挱攴攱㔰㑣ㅥち挵攴㈲㔳捥㜴㠴〲㈶ㄷ㝢愱慤ㄹ攰㕤㑣ㅣ愷㌱摡㤰㑢捡㌱㈸㥥㙢㑣愷昱㜴攷㝣㜳㜳㈲㤱㑣㌴攷ㄳ㡤㔱晢ㄲ㔳㥤㤹昰戱㉦㌵㥣㘰㜲㤹攱愸㔳㙢挰〹㈶昷昸㌱㤹〳㤵㥥ぢㄲ戱慦㠴㐱㐵㑣搶ㅡ攵㐶㈲搱㐱挲摦攳改㠵っ㝤ㄵ㤴㠲㐹挹挱晢ㅡ㈳㕤㐴ㅢ㠳搴㜵㤰ち㔲㌷昸㤱敡㍥㜸㕦ㄷ㡡搴昵㜰㤲慡ㅤ捣敡ㅥ〲㠲㠳昷つ㕥㝣敢㔰昰㉥㕣改㔴ㄳㅡつ㕥㝣搴散攴攲改愶っ㠶㤷收㘶愷㌱ㄹ㙦㑣㌶㌵㈵㤳㌹晢㐶㔳愷挳攰㘳摦㘴戸㙦㤳扢搹㜰搴愹㕢挱〹㕣㙢㍣戸攴攰㥤㠶㑡㘷㐰㈲敡㌶㘳㥥〵㡢㡦㝢㑤挲㔴つ愹㘹搸挱晢づ愳摣㐸攸㔶㤰ㅣ挹㠰换〹捥㥤㈶㕥〹㠸㜷ㅢ㘹ㅢっ扢㐱扣ㄷ㔲〱昱扣㔰㄰捦つ〵昱㍥㌸㐹搵㡥㘲㤹㥤㈰〰昱㝥㉦扥㔵〰敦㠲搸摣搸攰㌴㌴㌵㘵昳昹㘸㍣敥㌴挶㌳搹㜸〶搷ㅣ㡥ㄳ㙢㙣捡㈶ㅡㄲ昶〳愶㑥㕤昰戱ㅦ㌴摣㜲㜲てㄹ㡥㍡昵〸㌸〱昱㌴㍦㠸慢愰搲慢㐱㈲敡㔱㘳㝥㌴㔸㝣㕣㄰ㅦ㠳戴㈲㠸㡦ㅢ攵㐶攲昷㕤㤲攳ㄹ㤰㑦㑥㔲㍦㌵昱㑥㠴愸ㅢ慥愷㈰ㄵ戸㡥昱挳搵㍤㡡ㅦㅤち搷捦㑣㌹摦㐷㈸昴捥㥦㝢愱慤㔳挱㝢捤㉤ㅥ㙤㑥收攲挹㠶愶㘶摥ㄱ挹㈷㥢㘳㑥㌴摢攴㈴㥣㉣戸㔴摡㝥摡㔴攷㌴昸搸捦ㄸ㑥㐶昱㘷つ㐷㥤㝡〱㥣㈰搵攵㈱〵ㅥ㠹㝥㔰改戳㐱㈲昶㡢㄰〸㈶㘱搷㘵扦㌰捡㡤昴㍡㠹攴㐴㤲ぢㄸ㝡㍤㤴搲㍢㝦㑣づ㘲昹扥〲愹㘰戲挴㡦挹ㅡㄶ挱愳㝤㍥ㄴ㤳㔷攱㈴㤵戸〴愱㠰挹㙢㕥㘸敢㔲昰㉥㈶㌱ㅣ挸㥣㜸㌳摥㌱㠶㡢搴㉣㑥てㅢ攳つ戱㜸㈶㥦㠸攷搳捤戹收㐶晢㜵㔳㥤换攰㘳扦㘱㌸ㄹ戱摥㌴ㅣ㜵敡搷攰〴㤳挳晤㤸㕣〹㤵㕥ぢㄲ戱摦㠲㐱㐵㑣㝥㘳㤴ㅢ㠹挴ㄹ㈴愷㤳摣挸搰扦㠵㔲㌰㈹改㙣ㅢ㡣昴㘶摡挰㔸扥ㅢ㈱ㄵ愴ㄶ昸㤱敡ㅥ戱昶つ㐵敡㕤㌸㐹搵㙥㘳㜵㙦〷㐱㘷晢㥤ㄷ摦扡〳扣ぢ㔷㘳㔳㔳捡挹收ㅡ搲㜹㈷ㅦ捦㍢戸愹搲㤸㙡㙥㡣挶㌲戸搹㤶㡤㌹捤昶㝢愶㑥㜷挲挷晥扤攱敥㈲昷〷挳㔱愷晥〴㑥攰摡换㠳㑢㐶慣㝢愱搲昷㠱㐴搴〷挶晣㝥戰昸戸㥤敤㐳㐸愵愶㘱㈳搶㐷㐶戹㤱搰㥤㐷昲㈸〳昲ㄹ㑤敡㘳ㄳ敦㜱㠸扡攱晡㉢愴〲搷㐴ㅦ㕣搶㑦㘱㔲昹㠲㝦昷㔰っ晦㘶ち㝦ち捥㘸㙤㝦昷捡戳㝥〶摥㠵㉦㠷㝢㈰㑥㘳㍡搱搴搴㄰㡤愳挱㈵昳㑤づ晥㥡㜰㙥㤵㑦㌵挶ㄲ昶㈷愶㡥㍦㠷㡦晤愹攱㥥㈶昷㤹攱愸㔳㥦㠳ㄳ昸ㄲㅥ㝣攰㜱愱〸㤵㝥ㅥ㈴㘲晦ㄳ〲〲㘵扤〰㌶散㜶搳㡢㤰㤷摥㙥晡〵㈴㠱晢㑡搶㑢㤰㤵摦㠲戲扦昰愲敢㡤㉣昶㈲ㄲ㍥〷㑡扦ち㜳昵㈵㤴搲㕣㕦㈳〷戱晢㐵㙤〴改㕤㝣㐸敢㌵慣㈳扢昰㑥愱愰㉡愸㘹愱㝦㠹㔰〰戵ㅡっ愳㔹扦〲敦㠲㥡㐸㌴㈶㔲搱㘸㉡搹㥣㐸㘱㠴换㈷ㄳ㜱〰㥢挹㌸㌹摣㑢㐹愴㌲昶〰捦㐷晦ㅡ㍥㜶㡤攱愴ぢ搷ㅡ㡥㍡㔵〷㑥㐰慤昷㠳晡㌶㔴㝡〳㐸挴收㔴㍣㍥攱ㄷ㌱ㄱ愳ㄴ㑣搶搰散ち㤲昷ㄹ㝡㌰㤴㠲挹ㅦ挹㐱㉣摦愱㤰ち㈶㥢晢㌱改ㅥ敡㠷㠷㘲㌲捣㤴昳ㄱ㐲〱ㄳ摢ぢ㙤晤ㄹ扣搷㑦㘳昱收㕣㉣ㅤ㡤㘵愳搱㜸捥㘹挲㈹㘹㜳慡愹ㄱ㜷摦㥡㥢㥣收挶㡣㉤㜳昳慣摣挷昰戱㌷㌵㤵㤳愱㝥戸攱愸㔳㕢㠰ㄳ㑣㠶昸㌱昹㍢㔴晡ㄳ㤰㠸晤つㄸ攰ㄳ㡥挹〸愳ㄴ㑣慥愳ㄹ㥦ㄶ愵晦挵搰㌲㙦㑥敥㑢㜲㔸㤱敦㌶㜰ㄱ㑣㔴㈸㈶㕦晤㕦搸㠵摤戶愶㥣㙡㑢㌰攱㑣㌹愳㔹〳挰扢㤸㈴㌳改㈴慥㙤㌳挹㐶㕣搳㐵ㄳ昹㘴㌶ㄱ捦攱㈸㠸ㄷ㑣愶ㅡ㜱ㅦ搸㤶㠹㜵㔶愷〶㍥昶㐸㉦㠲ㄶ㑣敡つ㐷㥤ㅡつ㑥㌰昹㍦㔴愶晢挲慥づ㉡捤户挱㐶散㌱㌰挰㈷ㅣ㤳ㅤ㡤㔲㌰攱㈳㥦㌴ㅦ㈰愵㌷㘱攸㥤愱㘴挵昵愶攴戰㈲摦戱㤰ち㈶ㅦ愲挰昲㕢戵㝦ち挵㘴㥣㈹㘷ぢ㠴㐲㍢ㄹ敦㠵戶扥〱摥挵㈴搶㥣捡攲㤴戳㈱摥搰㠸㡢㤸㔴㍡㠹㔳愶收愴㤳㐸攳慥㔲㘳㉥ㅦ戳扦㘹慡㌳〲㍥昶〴挳〹㈶扢ㅡ㡥㍡ㄵ〳㈷㤸晣捥㡦挹㌶㔰改㙤㐱㈲㜶㈳っ昰〹挷㈴㙥㤴㠲挹摤㌴扢㡢㘴っ㐳㌷㐱㈹㤸散㐸捥㘰㤲㠴㔴㌰㜹㌳ㄴ㤳搷㐳㌱攱晣㌶㍥㔵㝡㉣㐲〱ㄳ捥㘵㌳愲㌵づ扣搷㑥ㅡ戳戸ㄵ㤲㙤㐸㘴搳挹戸㤳挹愶㜲つ愹收㘴㌴㥦捤㘵㥡ㅢ攳搱扣扤扢攷愳挷挳挷摥挳㜰㠲挹㐴挳㔱愷㈶㠱ㄳ㑣㕥昲㘳搲〰㤵㡥㠲㐴散挹㌰挰㈷ㅣ㤳㈹㐶㈹㤸昰挱㔰㥡㡦㤹搲㈹㠶㥥〶愵㘰戲ㅢ㌹㠸攵㍢〳㔲挱攴挹㔰㑣㥥〸挵㠴ㄳ搶昸攰㈶㈷㐲〱㤳㔹㕥㘸㙢㑦昰㉥㈶昱㜸㌴㤵㑥㌴㘴ㄳ㡤㠰愰〹㤷户改㝣扥戱戱㈱㥢捡挴㌲戸挵㥦戴㘵㉥㥢㌱㈶挱挷摥换㡢攰昶㥤㌹㠶愳㑥捤〳㈷㤸慣昳㘳㌲つ㉡㍤ㅤ㈴㘲捦㠷〱㍥攱㤸散㘳㤴㠲挹ㄳ㌴㝢㥣㘴㙦㠶摥て㑡挱㘴ㅥ㌹㠸攵扢㄰㔲挱攴㜶㍦㈶㙢㔸〴㡦㍢户㠶㘲挲ㄹ㘸㕡攸晤㄰ち㤸㉣〲挳㘸搶〲昰㉥㈶愹挶㕣㔳戴㈹搳㤴㐹攵戲昱挶㙣㌶㤵捦㈷㘲戹㑣㈲改㈴㥤㝣慣㌱㘱ㅦ攰昹攸㠵昰戱て㌴㥣ㅣ㜷㘴㕥㥡昱愹㔳㠷㐲㈷㤸摣攰挷攴㐰愸昴㐱㈰ㄱ晢㌰ㄸ攰ㄳ㡥〹㈷㥢㐵㈹㤸㍣㐳㌳㍥㡣㑡愷㔹㉣攷㥥㐵㤹〱㌷㘴㐰㙤ㄶ捣敥㠱ㄹ捡昰〷搰㡣ぢ扥〷㘸㍡摥敢挳㝣慦慡〱㜸昲㠶晢扣㡡㥡敡摤晥扤㔸㥣〳攵攳㙡昸慤扤っ㕢晤㌵攲㜰扦ㄴ㘷㐵ㄹ㜱㝢㝣㜵づㅢ㕣敢㘰㜳ㅢ挲慡搸搳ぢ㤱攱㔸戵㜹摢散〲愶㐷昱㘲敤㠵ㅤ㤳扢摦捡扣㠹㤹㌶ㅤ㘷㕥㑦㌳愶㈸㤹㥣㈹攰㔱㐷㕤㡥㜱㥢摦搹敤㠷搷扤㘰戶ㅢ㡡㜱㝣㤹捤收㐵捥昷扣㡦慤㡢搲搹敤〵扣㜸挹挹㤹㠸〵㍣攱愲愶㝡㠰ち㝤〴㡦昷晥㘵㍥攰㠳搱昰敡愵搹㌹〲戰㜵挸搳㑥愶戴㜴挹戳ㅤ戶㠱㕥改ㅣ挰戱昲搸摡捤㈶敥㌴㝢挱挸挹敤改搶搵㠵㤶挲㑥昵愳愷㡣㙥㡣搷㕥㠴摤搲攷ㄲ㑢㜷〲换ㅦ㠰㙦㐴㉦㐱㜸挵愱㤱搱㈸ㅡ挶搹㙡ㅣ敦慢㠸戲㙦昹㜸㑦㡦㤹攴晥慦昳晥摢㤳㠶ㅤ㘹㍣づ㔳昵攷㑤慥㝤晢搸㉢晥㜲攳敥㘳㉥扢昵㉢敦晦戱㕤搷づ㕦㝣攰捥敦敦㌹晥㤸挳〷ㅤ㜸挵攵㝢慡㑥㜸㡣㐱ㅣ扤㠱攴ㅤㄲ㜶づ㜵㍥㉡昱㑢㍣挹愴散㙤㈷㍦昴ㄴ挱户㥤搸收㡡换敥㐲㐸㝣㜰㈳〹ㄵㅦ㌲㐰慤〲挳捥愴㝥〰㔷戶㘰㘹㜴换戸戹㥣㠵ㄶ搵㌹㥥㡡摢慤㍢愹攲〴㌲摢愴搲㥣㥡戶扡㈰摢㘹攲㑥挵㜷㡡ㄷ㐶收㍢㍡昹㜵戲改㐲ㄷ昶挴戴搱戱挶摤㐶㑦ㅦㅤ㙢慥㍤〳搱㠲㜹〲搲㜵捤ㅢ戸攵挱㕢昲㘰ㄸ㤴㔷散ㄱ慣ㄸ㜷㡦㕥㠱搲昴㑡㔶攳ㄸㄴ捥㜰ㄴて攳捣㌵㙢〸㠵㝦㈹敥㤰㘱挷ㄹ㡢㑡㍢挰㍥ㅥㄶ摣愹㝡ㄵ换㔸㑤㜲㌴挹㜷㐸㡥〱㔱愷挲㈲㙣㤷ㅣ㠷㙡㠴敥㤲㘳㍤㐵昰晤㉢昶改㠸㠴て㘶㥣㄰ㄷ㝢攲㙣㌰〲昷㜷攱搱扤㈷㑥㘲愱㥣㐴㜶攱㍥〷㙢搶㈹㤰㠵戶㜵戵ㅡ慥愶㠵㐶昴愹戰ㅢ㜶㍥㍣晡搷㑥㌹㈵㉤ㅥ㤵㘰㉡㙢愷㤷挱㈳っ㤴慥㑡愰ㄴ㍣㐵昰㥤㉣㌶㘷戱昱挱晤ㄷㄷ㤴戵㘰〴㤴愳晣愰㥣㑢㔰慥㠶捡〵攵㉡慣㔹攷㐱㔶摦㘳ㅢ㥣㍡㍡搱愰摡㑡㄰㍡㥦㠱慥㠱扢〱㙤搸昵㘰晡〷ㄷ㈷愶㝢㠴敢挶扦慣摦㍢㘳扦户攷挳㤷敦㌸挸摥敡戹㍤ㄵ攷愳挳攰㕡㔲〹慥㈳㍣㐵昰つ㉥昶ㅤ㠸㠴て摥㐹攰挲㜵てㄸ㠱换昱挳㜵㈹户昲㍥愸㕣戸敥挵㥡㜵㌹㘴攱㙤㈸㕤㠲搰ㅡ搸つ㝢〸ㅥ晤〳㘵㥤昱攸㜳ㅢ㝡ㄲㅥ㘱愰ㅣ㕡〹㤴㐳㍣㐵昰慤㉥㌶愷慤昱挱㈵㥡ぢ捡戳㘰〴㤴㠳晣愰㕣㑦㔰㌸㈳㉤慡〳㍣㤵っ㜱㌷㔲昵〲㔴㉥㕥㥣愶戶㙥㠶慣攷㈱㙥㠶っ㜱㌳㌱挴愹〵㠸㘶挶㈵㝤ぢ㍣昵慤っ昹㈲〲ㄹ昱戰昵㘰㝡ㅥ慥㕥㌶ㄶ㤵㌰戴㕦㠱〵昷㡢扥㡤㘵摣㑥㜲〷挹㥤㈴㜷㠱㈸㑥㔳㠷愱㍡换〳慦散〸㌲搳㔳〴㕦ㄵ㘳扦㠵㐸昸攰户㠵㠸㡢攱㙡〳ㄸ㠱㙥扡〷㥤ㅣ㌸ㅥ㘲愱ㅢ愱㜲愱㝢〷㙢搶挳㤰㠵㌷戵挹㜰㌵㍤㉦愲ㅦ㠵摤㌰㑥㍦昷慦愹晤挱㜸㔴㠲愹㙣戸攲ㄴ㜵ㄸ㈸㝢㔴〲㘵㜷㑦ㄱ㝣㝤㡣捤改㙤㝣昰㐶〸ㄷㄴ捥㔱ぢ㈸㈹㍦㈸㍦㈷㈸㥣㕥㜶㐱昹ㄴ㙢搶㌳ㄵ㐱㐹㤴㠰昲ㅣ㐱攱晣㜳晦㐰昹挲㜸昴ㄹㄴ捥㔱㠷㠱搲㔰〹㤴㕤㍤㐵昰㤵㌲㌶攷户㔱㍣㥥㝡敢㠲愲挱ぢ㈸摦昴㠳昲ち㐱攱晣戲ぢち㘷慥慤搷㈰敢挳ㄸ扥㑢〹㐲㙦㄰㈱捥㐶攳㔳昹攰てㅤㄶ摦搹㤸㙤㍣㉡㈱㔴㌶㙣㜳挶㝡っ㠲〴捦挶㐶㔷㐲㘸〷㑦ㄱ㝣攷㡣捤搹㙥㐱攸㌷㉥㐲摢㠲ㄷ㠴敡晤〸扤㑤㠴㌸摢散㈲挴㜹㙣敢ㅤ挸挲晢搲戶㈵愰扣㑢㔰㌸ㅤ㡤㑦㍦㐰攱摣戵㜸㔴〲愵慣㉦㜱捡㝡㑣〸㈸㈳㉡㠱昲つ㑦ㄱ㝣て㡤捤改㙥〱攵㡦㉥㈸㥣戳ㄶ㔰㌶昷㠳昲〱㐱攱㜴戳ぢち㈷戲慤㡦㈰敢㐳戳搹愴〴愱㡦㠹㄰㈷愷昱改〷㐲㥣挹ㄶ㡦㑡〸㤵㌵㥢㐹㌰ㅦㄳ㠲搰攰㑡〸つ昲ㄴ挱ㄷ搵搸㤳ㄱ㐹㄰晡搴㐵㠸㌳搸㠲㤰昶㈳昴て㈲挴挹㘷ㄷ㈱㑥㙢㕢㥦昷つ愱摡ㄲ㠴扥㈰㐲㥣慡挶愷ㅦ〸㜱㕥㕢㍣晡㡣搰㐲㤸㡦〹㐱愸慡ㄲ㐲㕦晤挳㍤搹づ扥挹挶收愴户㈰㔴㡤㥦㔴攰㈰挵㤹㙢㐱攸㕦昰攸㍥愷慥㠱㔲㜱㍥㕢㔴晦昴㔴挵慢㥢挳愰㜲挱攳㈴户㔵〷昳㥥て晤挵慢ㅢ昵ㄹ愲㤹㘳扣收㘳㈴昵㈰㤶挶戹㙥㈳ㅥ㤶〶搳昳愱㥦㤳摤㘲㔱〹㐳摢捣㝦敢挱㉣㘳〸挹㔰㤲㘱㈴㌶㠸攲㈴昷㤸㄰㔴㍦昰挰㉢㍢昴晦挹㔳〴㕦㡦㘳㜳ㄶ㕣㔰摤〲㜱㠱㉡愷戲〵扡昷㍤攸攴搰㍦㠲㠵㜲㠲㕢㔴扦昷㔴㐵㔴㌹㌷敤愲捡㔹㙦㙢ㅢ㤸昷ㄹ搵㡤㠸㘶攰搳摢挱㔳㙦捦搲㌸昹㙤挴挳㌸挱摤㌳慡㥣晤敥ㄹ㔵㌳㈱慥㐷戲㡣㝡㤲㔱㈴㍢㤰㡣〶㔱挷㈳挶㤸㄰㔴摦昰挰㉢㐳昵㜵㑦ㄱ㝣攷㡥捤挹㜲㐱㜵㉣攲〲㔵捥㜸ぢ㜴慦㝡搰〹慡攳㔹㈸㈷慢㕤攸㌸つ㙥㑤㠰㉣晣㈰昰ㄲ㕣㡢㈷㔴つ戰ㅢ挶搹㙣㝣晡搱㠱㌹昵㉤ㅥ㤵ㅡ㕦搹㐱㠰㌳摥㘳㐲㐰㜹慥ㄲ㈸捦㝡㡡攰㝢㜸㙣捥㤶ぢ㈸㑤㉥㈸㥣昲ㄶ㔰㥥昶㠳㤲㈴㈸㥣慤㜶㐱攱㍣戸戵ㅢ㘴㝤㌸〸㍣㔹㠲搰ㅥ㐴攸㑡戸攳搳て㠴㌸ㄱ㉥ㅥ㤵㄰㉡㍢〸㜰晥㝢㑣〸㐲㡦㔶㐲攸ㄱ㑦ㄱ㝣㔱㡦捤㔹㜲㐱㘸㡡㡢搰㙤攰〵愱㜵㝥㠴愶ㄱ㈱㑥㠰㡢敡㐱㑦㈵㥤㔱慥㙥㌸㜷敤㠲挷㔹㜱㙢ㄶ捣㝢敥㡣扥慢㥢㝢ㄱ捤昴㍡扤ㄷ㍣昵ㅣ㤶挶挹㜱㈳ㅥ挶〹昰㥥㍢㈳㘷挷㝢敥㡣㘶挲㕣捦㘵ㄹ㝢㤳捣㈳㤹㑦戲て㠸㝡ㄴ㌱挶㠴愰㝡戳〷㕥㔹㘷扣挹㔳〴摦晥㘳㜳㌲㕤㔰㕤㠴戸攸㡣㥣晣ㄶ攸㙥昰愰㤳捥㜸㈰ぢ攵扣戵ぢㅤ㘷挴慤㠳㈱ぢ敦㡣搷挰戵搸ㄹて愵㉦㘷挰㡤㘸ㄸ㘷戹昱改㐷扢攳㤴戸㜸㔴㙡㜷㘵㍤㤳ㄳ搹㘳㐲㄰㕡㔳〹愱㉢㍣㐵昰昵㐰㌶㈷挱〵愱㡣㡢㄰㘷戲〵愱换晣〸攵戸㤵㥣㠴㜶ㄱ攲昴戶㤵㠷慣て㍤昳愲ㄲ戸㤶挰㘹搸摢㜰挷愷ㅦ〸㙤㌰ㅥ㤵㄰㉡敢㤹㥣搶ㅥㄳ㠲搰昹㤵㄰晡愱愷〸扥㍦挸收㤴戸㈰搴敥㈲挴㜹㙤㐱攸〷㝥㠴㤶ㄱ㈱㑥㐹扢〸㜱戲摢敡㠴㉣扣つ㥤㔵〲㑡ㄷ㐱攱㥣㌵㍥晤〰㠵ㄳ摣攲㔱〹㤴戲㘶挳㜹敤㌱㈱愰㥣㕡〹㤴敦㝢㡡攰㍢㠵㙣捥㠹ぢ㈸㐷扢愰㜰㘲㕢㐰㌹搹て捡㌱〴愵〶㉡ㄷㄴ捥㜶㕢摦慢〸捡昱㈵愰ㅣ㐷㔰敡攰㈱㥢㠸㑡晢㤶攲捤㕦㔷攸扢晥攳っ户㜸昴ㄹㄴ㑥㙣㠷㠱㜲㑣㈵㔰扥攳㈹㠲敦ㄹ戲㌷㐵㈴〱攵ㄴㄷㄴ捥㙣ぢ㈸慢晤愰㥣㑡㔰㐶㐰攵㠲挲改㙥敢昴㡡愰㉣㉦〱攵㑣㠲戲つ㍣晡〷ち愷戸晢〷ち㘷戶挳㐰㔹㔶〹㤴づ㑦ㄱ㝣昷㤰扤㈳㈲〹㈸攷戹愰㡣〵㉦愰戴昹㐱㌹㥦愰㜰㔶摡〵㠵昳摤搶〵ㄵ㐱㘹㈹〱攵㐲㠲搲〰㡦晥㠱挲㌹敥晥㠱挲愹敤㌰㔰㜲㤵㐰挹㝡㡡攰晢㠸散摤㄰㐹㐰戹摣〵㠵㜳摢〲㑡摡て捡ㅡ㠲㌲〹㉡ㄷㄴ㑥㜸㕢㙢㉢㠲㜲㔸〹㈸㔷ㄳ㤴㘹昰攸ㅦ㈸㥣攴敥ㅦ㈸㥣摢づ〳攵挰㑡愰ㅣ攰㈹㠲敦㈸戲攷㈱㤲㠰㜲愳ぢ捡㝥攰〵㤴晤晤愰摣㑣㔰ㄶ㐲攵㠲挲ㄹ㙦敢ㄶ挸晡㜰㈸摡户〴愱摢㠸搰㠱㜰敦ㅦ㐲㥣昲敥ㄱ愱戲㐳ㄱ㘷扡挳㄰㥡㕢〹愱㌹㥥愲散㈵㐶㥣㈵敦敤㈵㐶晣㤹戳㔳㤰ㄷ敤っ挳攸㔸㥢攷て㙢〷攵㕤㌱㈷戶昱搳散㤶搶㔶昹㔵昳㘰扣㜳愴㜳愹搳㌹ㄷ慦搶挱㥢㐶ㄶ戴戴㜹㍦愹挵㉢㜷㌸㔳㘷摥㙡愱㠵愳戳㤵㥦摦㠹搷㕣っ捣捦㉥攰㤵㐸戹扡戶㝤搲㕤㕤㑥㘷晢㝦挳ぢ㐹昰㍢㜳㍥挰つ㡢晢㉡㤲搰㥦㜸昳户摢愱搳挶㠲搸㠴㈲ㅥ㜳昱戲ㅣ捥搶㔷昳㔵㈵晦摥摢㤱慣㝢搰挴捣〳㕢㜲扥㤷敦搴愸搹搸挵敥て㠰㡥慢晡㡡㔵㐶㐱㐸㉤㠵扤㜵㍦挸〰晣㌰㕡㘶㐵㐱㈲晡〱㐸攴搹ㅤ㐲慡㙡㜳㘸〶挱㡤攳㡦敥昹㠴愸慡摡㤵㉤戹慥㈵搶ㄲ愷攵㠸㈵㕤昸㜱晤㈰㙥戱㔹㙡㤶挰戵愷愹㜷㥥扡て㙣㕢㥣敥散㑣慦慥㙢㕢摣敡戴ㅦ搱戵愴㙥昱ち㘴ㅡ攰愵㐱愸㐷㕤㕤㥤㝥〸晦㕤愰搱ㄵ摢ㄱ㤱敤搲㕡〷愹㜹㍥㝡改挶㑥〹摤搸㐷㘰㙦㍤ち㔲扡戱㡦㐱攲摢㔸戵っ戱戹挱㘶愹敤〴搳ㅣ㐸㥡㈸晤ㄵ扢晢扥づ㐹㔸ㄸ攷慥㝢敦ㄷ㤱㌷戶ㄷ愷㥥昹ㄳ㜵捥㌱搷㜲敡㜹㔴㈰愴㝦敥ㅡ晤㘳㘹晡〸㠷摢慣㘷ㄷ愶慤挶㈳〲㕡戲㜸挱挵搴攵㙤换㕢搳㕤㉤㉢ㅣ〴㔲扣㤶挰㝢ㅥ㌸㠵㑤㤸昵ㄳ搸ㄲ㡥㘷㕣㙡㔷㐱ㄲ㙣㜷ㄵ㙢つ摢㉡慢㑤㌶㐰户㑤昷㕥〵㔴摢㠶敥㤸愹㈳捦㤵摡戶〵㕤捥戲㐱㙤敥〶戲㙦㑡㐱㌵ㄶ㤷㜸㘰㘳㉡㤶攴攱㐳昷〲攱攰㤷㉦㔳㌹㜶昸〷㤳㈴㕥搵㍦扥扡昸㈲㉥㑦敦㘹㜸昳扦㜶て散搷㝦慢㈴㠲㕥扥ㅢㄴ㈷收㠹ㄳ㤷㌵㐳㍦㤹㈴㉢愸㠰晢晦敤戲ち愸摤㔱〱㔶㠲昱搴搱㥥户㕢晤㉦扡扤摤敡摦㕦敥扤㥢摦㥢愹〰愶散㠶㌳搵㘴㔳㜶㐵敦㤴摦晢ㄸ㥦昷㥡愱戵扤㝢㈷晤摥㈷挰㥢㕤㐸㜳扣愸㔱㑤搰㤵㡦つ捦戲㕦㜰㙣㈸㡥ぢ捦㔳挴㘷晡戸攳㠲㍡〹㌱晣㕤㐵㥤ち㠱㌴挵ㄷ㘱搹摤㘳捦昶㡡戳㝥〱㘹昸昰戴㙢㘸ㄵ搶戳扣搲㉡扣ㄲ愸挲戹挱㉡㜰㉡㕥慡昰㥡扦ちㄷ㝢㔵昰戶㜸攷搰攲摥㉣㉦敥㔷㠱攲㉥つㄶ户挶ㄴ昷㤶扦㌸捥ㄸ换ㄸ昵ㅢ㐸挳挷愸晡搰㉡扣つ㝢㙢〳㐸改ㄸ昵づ㈴㝥攰慦て㔶㠳㌷㘳㌸㑥㐹挳扣〵㉢ㅣ㘱㌰㌶㜰扥㔸搰㜸ㄷㄱ捣搸愰㙥㠳㤴㙤㡦㉤昷挵搱ㅦ〷㕡㙥㜹挷㔳㕢愳戲摤敤㥥昳挳挶扢戹昹ㅦ摤摥㘸ㄷ㔸㐲㝡捤㔶㝥敦㍢㝣摥㉦㡥慥敡扤攵㙥改昷收㡣戴改㌵㌵ㄳ㙡㝡昷ㅥ攱昷收㔴㜶戱收㜵扤㝢㝦挳敦晤〰扣㘵愷晥ㄱ㔸㠶㌷攳捤㘱㕦摥㤳㍥㠰扤昵㈱㐸改㑥晤〸ㄲ晦㑥㝤〸昱㑢㝡搳愳㄰挸捥晢ㄸ㤶摤扤㠹㔳挴扥捥㍢㌴戴挸扦㌱㜶㘹捦昹㈴㔰摣捦㠳挵㜱㡡㔸㡡晢捣㕦摣㝡㔳ㅣ㍢㙦㡤ㅡㄸ㕡摣攷攵挵㝤ㄱ㈸㡥昳戴㈵㕢昷㠶㈹敥㑢㝦㜱㥣挹昴㙤ㅤ〶攳㄰㐰㔵㕤搹搶つ愰挸㌷㌴扤ㅤ㉣敥㕤㔳㕣㉤㉣扢挱攴ㅣ愱ㄴ攷㙥摤晦㝤ㄶ㔶㕣㕤㜹㜱㤱㐰㜱㥣㑥㉣搹扡㡦㑤㜱㠳晤挵㜱挲捤㔷摣㕦㐳㡢ㅢ㔶㕥摣㈶㠱攲晥ㄱ㉣敥ぢ㔳摣㜰㝦㜱搵㐰㔶㡡攳愹㔲㡤晡㔳㘸㜱㕢㌰㌶㑦㡢㡡攳晣㠸㐰㜱㌵搰㤶㙣㕤〴〲㙦㠴攱戴㤴戴㥡慤攰搴㍤挲っ㠶搴昴戴扥ㅣ摡搵敦㔰户敥ㄱ㠶搳㔰昴收搲愷攳昲扢㝥敦愱㈵㘵昷攱戸扣搱敦捤㠹㉦㔳㜶㥦㡥换敦昸扤㙤㥦㜷㥦㡥换ㅢ晣摥㕢挰摢户扦㝥ぢ㕤昹㘸㌲慡㝣㝦㡤づ散慦ㄱ㠸㔳戲扦戶㠳挰摢㕦㥣昰㤲晤戵愳㝦㝦㡤㠴戴㕦晢敢㑤㝦扤㌹挱㘵㌰敢搳晥㝡挳敦㍤慡愴散㍥散慦搷晤摥㥣㔲㌳㘵昷㘹㝦扤收昷ㅥ敤昳敥搳晥㝡搵敦㍤ㄶ摥戲扦摣昳愸㤷愱㉢摦㕦ㄳ戸㜳㑡㠷攲㠶挰晥ㅡ㡦㌸㈵晢慢〱〲搹㐹㌱㔸㜶て㔶㑤愶㌸㜷戰㝡㉥戴戸㐴㜹㜱捤㠱攲㤲挱攲昶㌰挵愵晣挵㑤㌱挵昱㈴愶㐶㍤ㄹ㕡摣ㅥ㡣捤ㄳ㤶攲攸昱慤㐰㜱搳愰㉤搹扡扤㈰昰㕡㈳㘷㝣㘴㐳㈷挱愹㝢昴㤸ぢ愹㘹㡤㝤㍡㍦㜹挴扦㔷㌸挳㘳扣晢㜴㝥昲戰摦㝢㥥捦扢㑦攷㈷敢晣摥㥣㔳㌲慤戱㑦攷㈷て昹扤昷昱㤵摤摣摣㠷昳㤳〷晤摥㡢攰捤搶㘸捤〰㤶攱攷㈷昷挳扥扣㠵捥㠲扤㌵ㅢ愴昴晣㘴㉦㐸晣㠷搴〳ㄱ扦㘴㍦ㅥち㠱散扣戹戰散㙥愵ㄹ慦ㅡ摡㙤愵㜷㠴ㄶ㌹㥦戱㑢㍢挵扥㠱攲㜲挱攲㌸㤵㈳挵㉤昰ㄷ挷㝢〴扥㍥㜸㔳㘸㜱㡢捡㡢㍢㌰㔰摣戲㘰㜱㥣㈴㤱攲づ昶ㄷ挷改〷〱昹㄰㐸挳㐱扥㍡戴ち㠷戱㍣㥥〴ㄶ㍢捡攲㐰ㄵ㡥〹㔶攱㌸㔳㠵戴扦ち扣搹敦摢攲换㐲㡢换㌱㜶㈹挰昹㐰㜱㥣ㄷ㈸搹㥦㘷㥡攲㤶昸㡢攳㙤㜴㕦㜱ㄷ㠴ㄶ户戴扣戸戶㐰㜱扣攳㕥㔲摣㠵愶戸づ㝦㜱㤷㤷ㄶ㜷㑥㘸㜱㥤攵挵㜵〵㡡㕢ㄳ㉣敥㙡㔳摣ち㝦㜱㌷㥡攲摣搶㝡㙡㘸㜱慢换㡢晢㑥愰戸㥢㠳挵摤㘶㡡晢慥慦戸摡晢㈰つ摥㤵昱晤摥愸昴㙥㈰㉦收㠶攳扥㘹慢㤳攵ㅢ戴愷攰㍤捣攳㕡㜱㔷慦て慦扤晥ㅥち㔵扣㡤挷ㄸ晡㔸㜲㕥换ㅢ昶㤰㈷㠵っ㔲摥ㄴ㘳愵昴㜱戴攱扤㌰昱㌸摥敦挱晢㑡㤴扡ㅥ扣㉦㈰ㅥ㈷搰收㜹攳㜱愲摦㠳㤷晦㐵て㕥挶㡢挷㐹戴攱ㄵ扣㤴㜱戲摦攳戵ㄲ㡦㌷㡤挷㈹戴攱㐵戸㜸㝣摦敦挱ぢ敥㘲ㄹ㙦ㅢ㡦㔳㘹昳㡥昱㌸捤敦昱㙥㠹挷〷挶攳㜴摡昰㘲㑣捡㌸挳敦昱㜱㠹〷㉦慡㘴㍢捥愴つ慦愷挴攳㉣扦〷慦㥤㡡戵攲㜵㤱㜸㥣㑤㥢㉦㡣挷㌹㝥て㕥晥ㄴ㍤㜸㘹㈳ㅥ攷搲㠶㔷㌵㔲挶て晣ㅥ扣㠲㈹㝡昰敡㐴㍣捥愳㤸ㄷ㈶攲昱㐳㙦㠵捣㌰㕥㠴ㄴ㍤㜸㠱㈱ㅥ攷㔳捣㙢ぢ昱昸㤱户㈲ㅥ扣㡥㈸㝡昰ㅡ㐱㍣㉥愰㤸㤷〷攲昱㘳㙦㐵㍣㜸晥㕦昴攰㔹慡㜸㕣㐸㌱㑦㔰挵攳㈲㙦㐵㍣㜸〶㕡昴攰㜹㤲㜸㕣㑣㌱㑦㤱挴攳ㄲ㙦㐵㍣㜸㍡㔴昴攰愹㡥㜸㕣㑡㌱捦㜲挴攳㌲㙦㐵㍣㜸㐶㔳昴攰搹㡡㜸㕣㑥㌱㑦㔴挴攳ち㙦㐵㍣㜸㈶㔲昴攰戱㔱㍣搶㔰捣㐳愲㜸㕣改慤㠸〷て㝦㐵てㅥ摡挴㘳㉤挵㍣慡㠹挷㔵摥㡡㜸昰〸㔶昴攰搱㐹㍣慥愶㤸〷㈶昱戸挶㕢ㄱてㅥ㠴㡡ㅥ㍣㤸㠸挷戵ㄴ昳㌸㈲ㅥ搷㜹㉢攲挱㘳㐶搱㠳挷〳昱戸㥥㘲ㅥち挴攳〶㙦㐵㍣㤶㜸っ晥㐱捤㈱㕤㍣㙥愴㤸愳戹㜸摣攴慤㠸〷㐷㙥慥攰ㅦ㔶㌸㉡㡢挷捤ㄴ㜳㐰ㄶ㡦㥦㜸㉢攲挱挱户攸挱㠱㔵㍣㙥愱㤸㘳慡㜸摣敡慤㠸〷挷捦愲㠷っ㙣㈸㑣摦〶戱㔹㙣づ㜰㍣㝢搴户㘳〵㘹㌷挷㜹㍥摡晣㕥㡤㤶㌶〷㌵戱扡搳戵㤲〱㡣㕥㈵戱㌸㤰㠹搵摤慥㤵っ㕡㘵㔶ㅣ扣挴敡㕥搷㑡〶慡㌲㉢づ㔸㘲㜵扦㙢㜵㉡晥挹ㄶ㤶搴㡢㠳㤴㔸㍤攸㕡挹㠰㔴ㄶ㡢〳㤳㔸慤㜳慤㘴㄰㉡戳攲㘰㈴㔶㡦戸㔶㌲昰㤴㔹㥤㘳慣ㅥ㜳慤㘴戰㈹戳攲愰㈳戱㥥㜰慤㘴㠰㈹戳攲㐰㈳㔶㑦扡㔶㌲愸㤴㔹㜱㜰ㄱ慢㥦戹㔶㌲㤰搰慡〴〹づ㈸㘲昵戴㙢㈵㠳㐷㤹ㄵ〷ㄱ戱㝡搶戵㤲〱愳慣㐴づㅣ㘲昵扣㙢㈵㠳㐴㤹ㄵ〷ぢ戱㝡搱戵㤲㠱愱慣㐴づ㄰㘲昵㤲㙢㈵㠳〱慤搶㠳㌷㡢捤㐱㐱慣㕥㜶慤㘴〰愰㔵㐹晢攲㐰㈰㔶慦扡㔶搲改换慣搸昹挵敡㜵搷㑡㍡㝡㤹ㄵ㍢扣㔸扤改㕡㐹攷㉥戳㘲㈷ㄷ慢㕦戹㔶搲愱换慣搸戱挵敡㉤搷㑡㍡㜱㤹ㄵ㍢戳㔸晤搶戵㤲㡥㕢㘶挵づ㉣㔶ㅢ挴捡㌶〰㈸昶㑦㤹㘲摦づ㈷㕡㑣愴㥥〲摦㍡摣愸㘶㤷ㄴ挵戶〱〵㝢愱㈸戶〹㈸搸昱㐴戱㜵㐰挱扥㈶㡡慤〲ち㜶㉦㔱㙣ㄹ㔰戰㐷㠹㘲㐴㐰挱㑥㈴㡡㙦〴ㄴ散㌷愲搸㈲愰㘰㔷ㄱ挵收〱〵㝢㠷㈸㌶ぢ㈸搸㈱㐴㌱㍣愰㘰ㅦ㄰挵愶〱〵㥢扤㈸㌶〹㈸搸搲㐵㘱〷ㄴ㙣摣愲ㄸㄶ㔰戰㍤㡢㘲㘸愹挲㌶つ㕢戱㉤㡢挵㤰㔲ぢ挵收㉢㡡挱〱〵㕢慣㈸〶〵ㄴ㙣愴愲㠸〴ㄴ㙣㤷愲搰〱〵㥢愲㈸敡〲ち戶㍥㔱っっ㈸搸攰㐴㘱㤵㉡〶晤㍦㘶摤捦愰</t>
  </si>
  <si>
    <t>㜸〱敤㝤〷㜸ㅣ搵戹昶ㅥ㐹㍢搶㔹ㄷ㉤㤸㙡㡣㤱㐰挶づ〶㕢㉢慤戴ㄲ攰戸㐸㙥搸戸㘰㠳㈹〶㝢戵㍢㙢ぢ㔴㡣㈴㌷㍡㠴㄰㑡攸㥤〰㠶㄰㝡㌳攵㈶愱㘳㈰〴〸㠴㐰〸㄰㉥㈱㑥㐲㠷㄰㝡㜵攰㝦摦㙦收㘸㘷㜷㘷㔷㙢㉥昷昹挹昳摣昱敡昳㥣慦㥤㌳敦㈹㌳㜳捥㌷㌳〱ㄵ〸〴扥挱挶晦戹㤵㜱㘷昸晣㌵㍤扤㜶挷搸收慥昶㜶㍢搱摢搶搵搹㌳㜶㔲㜷㜷㝣捤慣戶㥥摥㔲㈸㔸㡢摢㈰敦〹㉥敥㘹㍢挲㉥㕦扣搲敥敥㠱㔲㌰㄰㈸㉦搷㈵㤰㙦攳晥㠵㑤㐲搳㑡㤷㤱㐰㉢愰㉤㤲〱㈴攵㈴㥡㈴㐴㌲㤰㘴㄰挹㘰㤲㈱㈴ㄵ㈴㘱㤲捤㐸㌶㈷ㄹ㑡戲〵挹㤶㈴㕢㤱㙣㑤挲慣昵戶㈴挳㐰〶㙤〷戲愰㜹昲㥣搶㐳㜱㈰昳㝢扢扡敤㕤㉢昷㜳㡡㍢㍥ㄲㄹㅢㄹ㕢㕦ㄳ慢ㅤ㕢戳㙢㘵昳㡡昶摥ㄵ摤昶昸㑥㝢㐵㙦㜷扣㝤搷捡戹㉢㕡摢摢ㄲ㌳敤㌵ぢ扡づ戳㍢挷摢慤㌵㜵慤昱㘸㘳㈴㕡㕦㥦㙡㙡㙡ㅣ㌴ㅣ㥥㘷㌷㑦㥥摢㙤愷㝡扥㉢㥦摢搳攷㥣收挹㘳㘷摢扤摦㤵捦ㄱ昰〹㤷㉤㕤ㅤ昱戶捥敦挸㘹㤰搵㔹摦㘲㈷摡㔸敦戶摤摤搶戹㜴㉣㡡㥤〱㌴㔲戱戱㤳㝡㝡㔶㜴㉣㘷ㄳ㙡戶摢摢昷戱㔳㔲摦ㅤ㉤㍤扤㜳攳摤ㅤ㍤㠳㍡㠸㥦摤㙤㜷㈶散㥥㈱ㅤ㔳㔶㈷散㜶㔷戱愷扣㘳扦㜸昷散㜸㠷㕤挶㥤㡡づ愷づ㘷㈴敤捥摥戶摥㌵㠳㍢昶敤戱昷㠹㜷㉥戵愹ㄲ散㤸戶愲㉤愹捡捡昰ぢ㤴㡥昲㉢㤹㔴ㄴ捡搳搱扣㉣摥摤㉢㈹㔶㘱挴㑦搷搳㕣攴㈸㌲捡挵㈶㔵㤹㘵挵㍡㥢摦搶㌱搳敥敥戴摢㤹〹㙢㜲㑣㤶㤲〰攴搴㐳ㅦ㔲收㜰㔸㑢㙡愰摢敦㜸㉣捣挵摡㠱愴㜹㐵㑦㙦㔷㠷慥挴扥慥㈲㘳㐷㤰昰戴戶㠷慦慣散㕤戶攲攱ㅢ㉡ㅦ晡㔵㘵愴㔱敦㐴㜹㌵㠸㉡晢㙦㜴㘸慦㉦㜶慡㤲挵昱㤲挵慤㈵㡢ㄳ㈵㡢㤳㈵㡢敤㤲挵愹㤲挵㑢㑢ㄶ㉦㉢㔹摣㔶戲昸搰㤲挵㠷㐱挷㙣攵〳〶㤴戸㕢搵攳㍢散㝡攳㥥て捦㕥晢搱㘱敢收っ敢㌸㐶戱て㑢㘷㘶搹昴㈸㤲搱㈰搶て㐰㉡㌲ぢ搵愴㜷愱㜸っ㠸㔲捦愱㑣㉣㔷挹捦晦㜵敢㐱㜶㙣晡摡㜷㕥慦㈹ㅦ㌱晦㘳挵昱㠰づ慤摤㐰㜶㥤摤搵摤㠱摥户户ㅤ敦ㅣ㕦㌳戶愱戱愹㝥搷昹扤挹ㄶ㝢㈵㔲戵㤱愶晡㘸㝤㕤㐳㔳㝤慣㌶㕡搳㔰慦挷挲㐲㡦愳㙤つ㐸㜵换㠲捡㤶晤㉡て晢摢㍤㜷ㄱ㤸扦摤㝤㜳敦戸㑡㤷户慣㉢摥㐹㥣㘲㍡㐲㥢㕡㄰愵㥥㜲㡢㌴昲昸㜱搵㉦晣㝥晦㤹挷㥤㜲㐲摢㙦昶摡敡㘰挵搱㐹㡡ㄴ挵捥ㅥ㤹㐵㡡㌵㌶㐴㘲搱愶晡㐸㙤㐳㌴搲㔸ㅦ愹㑢㤷慦愶戶愹愹㈶ㅡ慢慤㙢慣㙤愲戰愱㑥搷㌳户〶㄰㉢〶戲晤戴晤愶㑦ㅥ搷㍣㌷扢㤸㔲㠳ㄱ摤㐸攵㈶㄰愵ㅥ㜵㡢昶慥㜵搲搹㉦㙤㜱捥戴ぢ敥摢㝥敦㌵㈷ㅤ戴㐰㜱捣㤴愲敤㠱㥤㑤㐳㙢㑦扡ㅦて㘲晤㄰愴ㄸ戴ㅡ昴〴摡㑣〴㔱敡〱户㐸㤱ㅤ㉦晡搵㠵户㝤㌸敢戸昷ㄳぢ㥡㝦㜹㠴慤搸愳搳㉤愲㤹ㄶ㉤㈰搶ㄴ㤰慣㘶㕡㕢愳愷㔲㍥つ㐴愹㕦扢ㅥ㌷晣攵㥥戲㜱扢㡤㥥㝡昲晣㍦㑤扣攸捦敢捦㔷㍣ㅤ挸㐱捥挰捥愶ㅤ攴㕥㜴㍦ㄳ挴㥡〵㔲捣㐱搶敢扤㘹㌳ㅢ㐴愹摢摣㈲摤昵捡扥㝡㜰敢ぢ㌳慦㍦昱㤴搱慦㤴㝥㕤慡㜸㜲㑡ㅦ攴㍣㕡散〳㘲捤〷挹㙡昶㡤㝡〱挵晢㠲㈸㜵㠳敢昰攰㘳㘶捣㐹㍥㌹扡㘵摤㜶㝦扡晦愹㌱愷扦愴〶㐲㉣挷戸㄰㍢㥢㜶㡣晢搳晤〱㈰搶㠱㈰㈵捤㑤晡㈰㜲ㄶ㠱㈸㜵㤵㥢攱㙦㠶㡣㜸敦戹愷㥥㥦㝥昷㔳挷㔵慥㍤攰戰㐶挵㤳㙡晡〸ㄶ搳㘲〹㠸ㄵ〷挹慥愶愸㙥愵㍣〱愲搴愵慥挷扤づ㥡㜷攳㥣㐳扡愶摦㜲散扣㜵㤱摥㐵㕦㉡㥥愱攵㄰㙣散㙣摡㈱愴攸㝥㈹㠸戵っ愴㤸㙡慡搳㙤戴㌹ㄴ㐴愹昳摤㈲㙤㜶㜴㠳昵昳捦㕥㥢㜶㘱敦㠱戳扦扥㜱昰搳㡡搷ぢ改㠳散愰㐵㈷㠸搵〵㤲㜵㤰㤱〶扤㥣昲挳㐱㤴㍡挳昵戸攷㠷昱〵敦慣戱㥢㙦㜹㈷㍣捥慡晥昱搳㡡ㄷㅦ㘹㡦扤戴㔸〱㘲慤〴挹慡昸〶扤㡡攲搵㈰㑡晤挴㜵戸昷㠲晤搶ㅦ㜸搶挸㘹㈷㑣晥愰攲愹戵㌷㙦㔴扣㤰㐹㍢㍣㤲ㄶ㐷㠱㔸㐷㠳㘴ㄵ戱戶㑥ㅦ㐳昹戱㈰㑡ㅤ攷㝡㍣㌲㝡㙢㜹摢昲ぢ愶㕥戲换愷慢㙥㝥㝦摡㤸㈰慦㡡敡晣捥㌵搹愷戱愹戸晣㐹挴㝢㝡摤㌳㉣挷㤲敦昶〴摣晦昹㜷㙡㜷攲㝦晦晣㡢㑣扥㤳昳慦㍥㥥攸㥦〰㘲晤〸㘴挸散戹晢㜱愸㥥搴ㅡ敦㑣㜶㜵敡ㄳ㈹晤㌱㠸㔲㐷戸㜵㜳攲扡㐱㤱昲㙤扦㤸戹敥㉦㙦㥥戶搷㜹㤷㥦愳㜸戱捡摡戶㝥〲戲㘹㝤攴㘴㔸攸㔳㘸㝢㉡㐸㌱㝤㈴慡㑦愳捤㑦㐱㤴敡㜱㡢㜴昹㙥㐳敥搹㘹敤㑥搳慦㥣昱昹攵㑦扣扡昹㝡挵㑢攷㜴〳㍣㤳ㄶ㘷㠱㔸㘷㠳㘴㌷挰㕡㝤づ攵攷㠲㈸搵敥㝡ㅣ晦㤷慡戶㘵㠱愷愶㍦戰戸攵晡㤷㜶㜹敢㜲挵敢昰戴挷ぢ㘸㜱㈱㠸㜵ㄱ㐸㔶ㅦ愹搷ㄷ㔳㝣〹㠸㔲戶敢昰换㝦㝦㝣敡换㝦摦㜶搶㈹慦㉤㙣昹摢扦㜶晣扤攲㌵扤愰㜶㈹㜶㌶つ戵换攸晥㜲㄰㙢㉤㐸㌱愸㌵敡㉢㘸㜳㈵㠸㔲㠷戸㐵㉡ㅤ㝤挷昸㌵愳挷㑤扡愰㜹昸㤸㐷捥愸㡤㉢摥㘱愴㡦昱ㄷ戴戸ㅡ挴扡〶㈴ぢ戵㐸㐴㕦㑢昹㜵㈰㑡㉤㜴㍤慥摡昹敤〳㜷ㅦㅣ㥡㝣摦搳㤷㡥戹㘵搲〱昷慢慤㈱㑥㝢扣㤱ㄶ㌷㠱㔸㌷㠳㘴㝢㡣改㕢㈸扦ㄵ㐴愹戹慥挷ㅢㅦ㙡晥摤㑤㘷っ㥦昸敢愳㔶㔴㉦ㄸ昳㔹扤摡〶攲戴挷摢㘹㜱〷㠸㜵㈷㐸戶挷ㅡ晤㕦㤴晦ㄲ㐴愹ㄹ慥挷挸㔷㑢㐷㜴㕦扦晦散㔳㝦㜸敡愴㘷㉥㍥昱㐵挵ㅢ愹戴挷扢㘸㜱㌷㠸㜵て㐸㔶捤挶昴扤ㄴ摦〷愲搴㘴搷攱㙤㡢㉥㥤㜱攷㌷晦㤸㝣挶搷摢㐶㥥㍥㝣攸㘳㡡㌷㘵㘹㠷て搲㘲㍤㠸昵㄰㐸㤶挳愸㝥㤸攲㐷㐰㤴摡挳㜵㜸搹捣搳慤㔷㌶捣㥢㜹搱挵ㅤ愷㝦㕤㕤晡挵愰㐷㈱㥥攷㕥㌷户㜴挷㔷攱㑥㈴㝤㤳㠳㍢㍢晥敢晦敥づ㌷㜷愹晡㔴㉣ㄵ㠹㈴敢㙢攲㜵昱㘰㈵摣ㄶ㝢ㅢ挱ㄱ㝤㔰㙡㘱ㅢ〶㠵㔵捥㝤挵攴㜸㡦㥤ㅥ收挶戸戲挹㕤㉢㍡㤳㍤摢昹ぢ攷昷挶㝢敤㘱搹戲戴㤳ㅣ戳昹戸敢戲㝢㈴扦ㄱ搹㘶晢挵摢㔷搸㤳㔶户㌹攲敤戳挴戸攷敡㙡捤㉦㥤摡㙤ㅦ摥㈷捤㈹搱㈴捣〷慣ㄴ摦挳戳摣愶ㅣ㤱㔳慥捡收㘵㕤㍤㜶愷ㄴ㙦㑣挷摣戶挴㘱㜶昷㝣㥢戳〹㜶㔲づ㜵㑢㡡摣ㅢ扦㌱㜳㍡㜱愰戸㤵㑢敥攸攵愶愶慣敥戵㍢㤳㜶ㄲ攵㕤㙥㜷昷慥㔹㄰㙦㙤户户捡㔰㜱昲㠴㘰摢っ昶搴慥挴㡡㥥收慥捥摥敥慥昶㑣挹愴攴捡㌸㙥㌶㤳㝢㜷㈵㙤摣㉢㤶㜱ぢ愸㐰㘹愹㔲㠱㕤晣㑥愲昴摢㌳㔶㉡挲㕢挵愸昳㙤㌲㥢摤搸㝤㜰㜴㌸㡡㜶㥢㙤戲愴扡ㅦ㘷攲㜷㌸㌴㝦㤰㕦搱㜳㑣㥣㝡愱昶攸晣摡㔲挶扥㥡晢摦㔵㉥㈹ㄹ敡ㅥ晤㤴㤵戸㈱㥦㡥㌳㘲扢摤㕤㜰攲㐸戱㐴晡户㈰挱㐶昴收扣攸㤵㐱㐳慤㔶㙢㠲慢摡㤲扤换慣㘵㜶摢搲㘵扣敥挲攴㔲㜹㌹愱捤搹昴攳㘰改㈷㐸㝥〷ㄲち〵慣㈷愹㘴㠵昴㔳㑥㍡㔸㠵晦㌷晤㔶扦〴㔶㕡愶ㄶ㌰て搴ㄳ散挰〵㔴㑦㘹愹摦㔱㑥㡦昷㉣敢㘵昳㉣㈸摣㡥晥㝥㑦昲㌴㐸㜰㈷㤰㝥㘷ㄲ㜸〱㕡挶〹㤳挱ㅤ㉤㜶㉡㡥㘹㉡改摤㉡ㅥ散㜰㘶㍥㕡散㥥㠴收ㄴ挹っ昴㤵搵ㄶ昶搰昹〷㜵戰昵摢慢㝢㕢攲扤昱〱ㅤ㤸㙣㐱㉤㘹㈸㡤ㄱ㉢㘷㡦㤶㠳㠵㘷慣㐳㙥ちㅥ挲戲敢昱㌲㔰ㄸ㡥㈷㜴ㅣ昴㤷㐰愹㑢ぢㅦ〴捡捥换㌱㉢扢愱㘷㑥㥡㘰㉥㈷㌹捤敥㕣戰㘶戹摤㐳昵㜲慢㈰㤴搹摤㡢捥收㈴㕡昷敤㙤㙢敦ㄹ㡢㤲㑥敢敥㕡戱晣扢昴㐳㕦晡て㈰㘶ぢ㡥㐳㉢㉥晥㤸〰㔷㘰挰㑡搶捤攲挵㠱㜲㝡㈳㐷敦㐸挲搶ち㘷摦攰㍦搹昴㜳昸㉦㔴㐸ㄶ慣㠶挶愶㑣㌰〵愱㍦愸〳〸㉤攸戶㘵捡慣㕣ㄲ㐰㝢㜰挷挲慥敥挳㕡扢扡づ㘳㝢ㅡ㈲愹㥥㘵戶摤换㘹愸㠱敥戴㥢㑣慦㈹㔵㕡㥡㌱慦攴㤹慦攲〴㤶昵㈲挸攰㐹敤敤㤵挶㘳㡦昵㘷戰㑡㌱㈱㘶扤㠴㥤㘱㜳昷㙢愹㙣敢㕣㘹昷昴㔶敥ㄵ㑦ㅣ戶敦昲捡敥戶愵㘳㔷户昷慣㔶㈳㜱晣㥣㈰ㅡ搰晤散㘵搷〴摦㥡㜶搵㈷㌳㉦摤㤸㙣晢㤱慡㜶〵㌹㔳㔱愳攰戱ㄲ㝦晡㉦㈰㙡㐷愸㜱㕣挱㝥收愶晦㡡戴摥㐰昲㌷㄰㡣づ㠲㌷〶㠷㝦㌸㐹㌵ㅡ晦㔷㔱晥㉡挹㙢㈰㙡ㄷ㄰㜶㑦晤㍡㠸搹搴戶昰捦㕡㤷㥡晢〱搸戹㌵昷㌶戸㈱㕤㐰愶挶㐰㠳戵愷㠹㤶㈶㍥㥡搸愸ち㌸昶〵㘰㠸㉢挸㤹㍡ㅢぢ戳㑡摡㝦㐴晢㐱㔰昳〷攰ㄳ敡㝣㑡昲ㄹ㠸〷㠰㉦㥣愴ㅡ㠷晦〵㠰㉦愹昴ㄵ㠸㡡㠰〸〰ㅢ戱㘳㌶㔵㡡㍣晡〰愸〱㍢ㄷ〰㌶敢㤰㉥㈰㔳戵戰昳〳攰㡢慦昳〰昰戹㉢挸㤹愸慢㠷愷㑡㤶㐲㈳㔳昵㈹搴晣〱ㄸ〸戱ㅥ㐴㌲ㄸ挴〳㐰㠵㤳㔴つ㜰㔲㐵㐷㘱㉡㙤〶愲ㅡ㤱ㄴ〰㌶㐷捡㙣敡㥦挸愳て㠰ㄸ搸戹〰㙣〵晤㤰㉥㈰㔳㑤戰昳〳攰ㅦ昹〰昸扢㉢挸㤹づ摣ㄳ㥥㉡㔹㡡ㅤ㔸攴つ㜹〱愸㠲㔸敦㐸戲ㄳ㠸〷㠰㤱㑥㔲㡤㠷㤳㉡㍡摡㤹㑡愳㐰搴〴㈴〵㠰搱㐸㤹㑤扤攰〵㠰ㄳ㠹戹〰散ち晤㤰㉥㈰㔳ㄳ㘱攷〷挰㔳昹〰㜸搲ㄵ攴㑣㍥㌶挳㔳㈵晥㜴㍤㡢晣㐴㕥〰㘲㄰敢㐶㤲㈶㄰て〰㝢㌸㐹搵〲㈷㔵㜴戴㈷㤵挶㠳愸愹㐸ち〰㍦㐴捡㙣㙡扤ㄷ㠰㈹㘰攷〲㌰ㄹ晡㈱㕤㐰愶愶挱捥て㠰㕦攵〳攰㤷慥㈰㘷慥㜴㉦㜸慡㘴㈹㘶戲挸㜷收〵㘰㙦㠸昵㙣㤲㌹㈰ㅥ〰收㌹㐹㌵ㄳ㑥慡攸㘸ㅦ㉡捤〷㔱㝢㈳㈹〰㉣㐰捡㙣敡㐶㉦〰戳挰捥〵㘰㝦攸㠷㜴〱㤹㥡つ㍢㍦〰慥捣〷挰ㄵ慥㈰㘷㘶㜶ㅥ㍣㔵戲ㄴ㜱ㄶ昹昲扣〰㈴㈰搶㐹ㄲㅢ挴〳挰㔲㈷愹昶㠱㤳㉡㍡㕡㐶愵㌶㄰戵〰㐹〱攰㔰愴捣愶捥昷〲㌰ㅦ散㕣〰㍡愱ㅦ搲〵㘴㙡㕦搸昹〱㜰㕡㍥〰㑥㜵〵㌹㌳挹晢挳㔳㈵㑢戱㡡㐵㍥㌹㉦〰㙢㈰搶㐷㤰ㅣ〹攲〱攰㘸㈷愹づ㠰㤳㉡㍡㍡㠶㑡挷㠲愸㠳㤰ㄴ〰㡥㐳捡㙣敡㔸て〰搶〹㤰㤴㌴挷㜲㌱㌸ㄱ㠲㤰愶㌸㡦㑣㉤㠲㐷㍦っ㔶攴挳愰搷ㄵ攴㑣㙥㉦㠶愷㑡晣改搳㤱㥤敡捥㡢挱㤹㉣捤㔹㈴㘷㠳㜸㌰㌸搷㐹慡㈵㜰㔲㐵㐷攷㔱改㝣㄰搵㡡愴㘰㜰〱㔲㘶㔳㙤ㅥっ㜴ㅣ散摣㠳扣〴晡愱㐲㌲㤵㠰㥤ㅦ〰㡢昳〱㜰㠸㉢挸㤹㡢㑦挱㔳㈵㑢㜱ㄵ㌲㔵㡢昲〲㜰㌵挴晡ㅡ㤲㙢㐱㍣〰㕣敦㈴搵㔲㌸愹愲愳ㅢ愸㜴㈳㠸㙡㐳㔲〰戸〹㈹戳愹昹㕥〰㌸㡢㥦ぢ挰㍡攸㠷㜴〱㤹㍡ㄴ㜶㝥〰捣挸〷挰㜴㔷㤰㌳昳捦戹晥㑡㤶攲㉥ㄶ㜹㙡㕥〰敥㠱㔸摦㑢㜲ㅦ㠸〷㠰〷㥣愴敡㠴㤳㉡㍡㝡㤰㑡敢㐱搴㜲㈴〵㠰㠷㤰㌲㥢ㅡ敦〵愰ぢ散㕣〰ㅥ㠵㝥㐸ㄷ㤰愹挳㘱攷〷㐰㕤㍥〰㙡㕤㐱捥㐲〵㙦㤱㉢㔹㡡愷㔹攴㥡扣〰㍣〳戱㝥㤶攴㡦㈰ㅥ〰晥攴㈴搵ち㌸愹愲愳攷愹昴〲㠸㕡㠵愴〰昰㈲㔲㘶㔳愳扣〰慣〴㍢ㄷ㠰㤷愱ㅦ搲〵㘴㙡㌵散晣〰搸㍥ㅦ〰挳㕤㐱捥挲捡㤱昰㔴挹㔲扣挶㈲て换ぢ挰ㅢ㄰敢㌷㐹摥〲昱〰昰㡥㤳㔴㐷挱㐹ㄵㅤ扤㑢愵㝦㠲愸㘳㤰ㄴ〰摥㐳捡㙣㙡㌳㉦〰㐷㠳㥤ぢ挰㠷搰て改〲㌲㜵㉣散晣〰ㄸ㤰て〰换ㄵ攴慣〳ㅤて㑦〵收㉣㌳㤶㕥戶㠰㙥挶㥣攵愰搴搴戶昶㕥扢㕢愶愵㉡㔲昸捦〹敥㤰昴㘰㑥挵㜵挷ㄳ㑥搸挴ㄶ愹㘶捣挶㈱㥡愴㜷㑤㝡㝥㌲㘷㌶搰㤹㉣晢扦㌹捦敦摤㥣愷捣㜸㘶捣㝢ㄶ㤸㔳㐴愳挹㥡昵㉣慣散㘹㐴挳搱挴㝣㘷㈸愴㐹㡤㠵攷捣㐶㐶晤散改ㄴ〹㤹改搳昷㌶㐲㙡搷攴㥦ぢ㘵㘳昷㘹愴㌰捡㍢敦挸愹挵晦㥢戵捤づ昷㜳㘶㙤扦挲㌰愶㌷㤲晣㥢攴㙢ㄲ捥㠲愸㠰㍢捣昲㕡㥦㝦攷㘱㥥改㌵㤹㌶㔵愰扡㠴愴ㄴ挴㌳捣〶㤱戴㉣㤰ち戳ㅥ㕤改㌴戱㔰㐰㥤〰ㄷ㔵昸搳〳㈰搷攵㈰㠳ㄸ㔰㌸㝢扡摤㡥ㄵ㠰敦㉡捥㉥㜸㈲戲㈸㍣㘷㠹昶戳㌹㤴戶敡㤸扦愶㌳戱慣扢慢ㄳ㠱㡥㥣㑡㥤㤴㐰愰㕡㡦㡡㕢ㅤ戳扡㥡㔷昴㕡ㅤ搳摢昰摦愰㡥㝤散攵㜶扣户ㄹ㉢㍣㤸愷㥤㠵㌵㜶㤹㠵㥤㤱㕣晤晦㜳㤶㌶㔰㠶㐳〸㈸搴㤳㤹愸㔵搹扤搷㤹㉦㜵攱ㅤ摢搲㠵愰㐷㕢㐲㍤〹扢㘵㘱挶晤㝢㌸つ㡢㔸㔱㤴㙥敤〷㌷散㌱昲戲㕢扦㜱晦㍦ㄶ㔳㔳戲改ㅦ攱愰㜳捦挴㠳㘱ㄲ㉡㈴㔳㍦㠶㕤摦㤹搸摡ㅣ晡愵㘸〶捥攴摣扢晦捥㌳㌷昵㡥㉢挸㔹昹㍦ㄹ摥㉡㔹㤲慤攰㐸扤〵㌵晦戹愹㙤㈰搶摢㤲っ〳昱昴㤳攱㑥㔲㥤〲㈷搲㈷戶愷搲〸㄰㜵ㅡ㔸㜲㌹戲〳㔲㘶㔳ㅢ㤰㐷摦摣搴愹㘰攷㠲戰ㄳ㝤敡〲㌲昵㔳搸昵㠱攰㤹㥤㝣㍥ㅦ〰㝦㜲〵㌹㜱〶㘷挲㔳㈵㑢戱㉢㡢晣挷扣〰㡣㠵㔸㡦㈳愹㘱改搲搳戳戵㑥㔲㥤〵㈷〲㐰ㅤ㤵愲㈰敡ㅣ戰〴㠰㝡愴捣愶㥥昰〲挰㜰㠶㕣〰㥡攸㔳ㄷ㤰愹㜳㘱攷〷挰㠳昹〰㜸挰ㄵ攴㠴㐵㕣〰㑦㤵㉣挵㘴ㄶ昹扥扣〰戴㐰慣愷㤰㑣㘵改搲〰㑣㜷㤲敡㐲㌸ㄱ〰㘶㔰㘹㉦㄰㜵㌱㔸〲挰㑣愴捣愶敥昴〲㜰ㄱ搸戹〰捣愱㑦㕤㐰愶㉥㠱㥤ㅦ〰㌷攴〳攰㝡㔷㤰ㄳ挶㜱ㄹ㍣㔵戲ㄴ晢戳挸搷收〵攰㐰㠸昵㐱㈴㡢㔸扡㌴〰㠷㌸㐹㜵㌹㥣〸〰㡢愹戴〴㐴㕤〱㤶〰㄰㐷捡㙣敡㜲㉦〰㙢挱捥〵挰愶㑦㕤㐰愶慥㠴㥤ㅦ〰攷攵〳攰㕣㔷㤰ㄳ㌴昲ぢ㜸慡㘴㈹㍡㔹攴戳昳〲戰ㅣ㘲㝤㌸㐹㌷㑢㤷〶愰搷㐹慡慢攱㐴〰㔸㐱愵㤵㈰敡㕡戰〴㠰㔵㐸㤹㑤㥤散〵攰ㅡ戰㜳〱㌸㤲㍥㜵〱㤹扡づ㜶㝥〰ㅣ㤳て㠰愳㕤㐱㑥㡣换㡤昰㔴挹㔲㥣挸㈲ㅦ㤹ㄷ㠰㤳㈰搶㍦㈱㌹㤹愵㑢〳㜰慡㤳㔴㌷挱㠹〰㜰ㅡ㤵㝥ち愲㙥〱㑢〰㌸ㅤ㈹戳愹㙥㉦〰っ愵挹〵攰㙣晡搴〵㘴敡㔶搸昹〱戰㉣ㅦ〰㑢㕤㐱㑥㐸捥敤昰㔴挹㔲㕣挲㈲摢㜹〱戸ㄴ㘲㝤ㄹ挹攵㉣㕤ㅡ㠰㉢㥣愴扡〳㑥〴㠰㉢愹昴㜳㄰昵㕦㘰〹〰㔷㈱㘵㌶戵挸ぢ挰㥤㘰攷〲㜰㉤㝤敡〲㌲昵㑢搸昹〱戰㑦㍥〰收戹㠲㥣〸愲扢攰愹㤲愵㔸挷㈲捦挹ぢ挰敤㄰敢㍢㐸敥㘴改搲〰晣搲㐹慡扢攱㐴〰昸ㄵ㤵㝥つ愲敥〵㑢〰戸ぢ㈹戳愹愹㕥〰敥〱㍢ㄷ㠰晢攸㔳ㄷ㤰愹晢㘰攷〷挰㥥昹〰搸挳ㄵ攴㐴㍣㍤〸㑦㤵昸搳㡦戲挸㑤㜹〱㜸っ㘲晤㌸挹ㄳ㉣㕤ㅡ㠰㈷㥤愴㕡て㈷〲挰㔳㔴晡㍤㠸㝡ㄸ㉣〱攰㘹愴捣愶㙡扣〰㍣〴㜶㉥〰㝦㠴㝥㐸ㄷ㤰愹㐷㘰攷〷挰捥昹〰ㄸ改ち戲㈳戴㠲扦㠵愷㑤㠸慣ㄹ挸〲愷昶㙢戳㔷㌱ㄴ㘰㐸ち㡦㜹㌸㑦㐰㜰㜵㝡㜰慡愵㙢㜶㔷㙦㑢㕢捦昲昶昸㥡愱㈹㜷㘷攱㌲扢ㄳ㔱㐵摤〸㉥捡攲㜵㉤㕦㙥㈷㜵㙡㝥搷㡡敥㠴㍤愳攵晢㄰㜵㠴攳㐳搵㐹挰㔱㠹挲昶敤〲㘹〲戰㐴㉢搱㉦戳㈶㐳㠱攰攳㜰㥡ㅤㄳ攱戹㝢㑥㑦搴㠴愱㔸㤱㐶㜵㐱㕢㙦扢㍤㌰㈵㜲搹㉦㑦〱㐹㠴㙢㈵〷愴ㄶ㉣㐳慣㐰换攰搴戴敥戶㘴㝢㕢愷捤ち挱攴て㥦㥦㤹㘵㉦㐵㘸搶摣慥㥥㌶㍥摢㌳㌸戵愰㍢摥搹戳㥣㔱㈶㠹㌵㥢㘷愴攴㐶㈸㤸㥡摣搶搹㠳㙣攴㔹ㄶ敥㔷愴收㉦敢㕡㠵㈷捣㔶㜴㜴㑥㡢㉦敦昹㕥搴㡣㘲搵挸㈶搵愳㑡㔴㐹㠹㉡㉦㈹晦戶㜵㘴晤〵戵㌳搴㌹攸㑡戴搵摥敥戶搶ㄵ〴㑣昲愸〵㉤㈳㐱〵戲ち㥦挰㕥㠱〹㄰㑥㠳戸〱㜳っ〶㘳㔹㌳愲户㝤攳㤲晡ㅥ摢攳㝣㠹㝥〵挵ㄹ昴㔷㤰扤愶敤㍢㈳ㅤ㈶昹㍦㝡㄰㉥昸㍢㜸捥扥慤捣㙥㜹㝤㔱㘹㕢㐲㜹㠸搳㠴挸㘳㡢㐲敦㐴㑢㘰㉡扢㔹㠶㔲愲挳ㄶ㍡㈴扤㍢ㄵ㠱㑤㠳㔲戳攲慤㜶㍢㈶㄰㍡攲扤㐳㥣〴㈷㠳昰散㔰㡦㉢㙢敥敡攸㠸戳挹戱戹捥㑦挴摢敤昲搴愴ㄵ扤㕤㝢户㜵敡ㄴ㠸戴㑢㤷ㄵ㕦つ㔶㝣戵戰〶愵昶㘱㥣愶散搳㔷搷搲㜸㜷㕢敦戲㡥戶㐴㌹ㄳっ㝡晣㕥戴㔵㡣㈱㘵〰搳㙣㘶㍣挹㥥搶㜰㙥昰㔱摤㘳㌱挹㐲攸㔸晤㘸搱㈵捡挲㍦昵㉤挳昸㌰晡挸㐹㐵晦つ摥㌸愱㈳挳㤱㤴攵㝤捥ぢ㜱㝢㥦㉢㠸搲戲搵㔳㐸㤲慢晦捥捣戱挳扦戲摦㠳ㄴ㡣昱ㅡ〰㠵搰慣慥㜸㜲㉡愶㥥扢扡〷戸て㙥㤶愳㙡㌹搴㜴㠷ㄹ㜵搷㡣㐰㑥〴㠸慥㙣㑢摡摤攵㘴捣挷㔴㑤ㄹ攳昵㉣愷づ㜱ㅢ㕦ㅡ〸〶〷㤶晢攵㌵挳昸慡㜶㘳㤹扣捦扣捥挸昱晦敥扣挶〹㍣㤰㔰愸ㄴ㔴晦〳挷愱㕦〵㔱㑦㈳挹攳挹㔲㜸㡤ち慦㠳〴晦〰㘱㜶摤㘴〶挰㈱㑣㉥〴愵㌲㥥攷捡ㄸ㥡㔷㡥㌰㌶㠹改ぢ捡㠱っ昴挴攲㔹㑥ㄸ㕥戹㜹㡥搲㥡㡦㔶㙥㈷㐳捥㔰挳㠹慡㐱㌳㝡收摢㠷慦攰挳㤲昱㜶㥣㉡〲㈵㈵㜸㌲ㄲ㔱㜵搹㉢〴㌹㠵㠰敢㡥昹戶㠴散㈹㍦挸晡㠶ㄴ戵㍤㡡㙢扤㠱愳摢㡥ㅤぢ㘵㔹㥣昹〰㘰愴㜱昷摡摤㜳㉥㍥㜰搲㝡ぢ㌶〱晤㌶愹㝡づ挴㈰户㌹昶㐳㈱㔶扢㝥〷㐲晤㉥㠸晡ぢ㤲扣㠶㌰㘷扣㝦㠲㠹攱㔲晤ㄵ㉣㥥昵〲搶㝢攰ㄴ㍢捡慡つ戰攰㐸慢晦㐵攷㝦挳ㅥ〷戰扥〶晤〱戸晤㌷攸㝦搰〲㝦晡㐳愸攳㈷㝦敡㔵散㤸㐳昱戴㤲㡦愰愰㍦〶㔱慦昹㉢㝣㐲㠵㑦愹昰㍡ㄴ搸㔲慣捦㤰摡摡ㅦ搵㈶㍦㐴扦㠰㝥㐰㝦㐹慡摥〶㌱挵昰㈰晡ㄵ㠴㝡㈳㠸晡〸ちㅥ㐴㜹昲㔱㥦㠰攷愰昹㙦愸っ㜵ㅥ㝡散昷㥣愵㍥㠵㤹愰昹㌵ㅤ㝦㠶㔴〶㥡㡣昵敦ㅦ捤㉦㘰㈶㘸㉡愸㜳㐷晥ㄸ㡢㘶づ挳㠳㘶〹㜴㌴㝡㜴㐰㝤攵慦㔰㐶〵㍥愱ㅣ摣〸㠵㝥晢㥣㠶搲㜷搴攷㑣㌷㉢搹挴㕥㈶晤挸㐲㠹㜷㌵㌵㕥搴愳慣㑦愲攴㥣昱挴㝦戲愱㘳㤵挳㐹㈰愴〸愰㠱慥㡡ㅣ愷㑦昱㈹㝣捤㤱㑢㌱㕥㉥扢〵㌰㐸捥㘹〱〳愱㔲㜴ぢ㘰㔸㥤戴㠰㐱㜴捣昸扡㡣ㄶ㌰〴摣晥㕢〰攳昰昰挳戳晥㜴㠲ㅤ昹㘳㌰㥥㌹っ㌲摣㔱㌷っㅤ扤ㄹㄵㄹ愸攷愳戰㌹ㄵ㠶㠲〴ㄹ扢昷ㅦ搳〲戶㐰㠹㐷㥡ㄶ㔰昸㔱㘱㥦慡摦ち搶愸㝡㐶ㅦㅡ㐸慡〴㌳ㄹ㑥户㈶㈴摢㠰愸ㅤ愰㤰㕤昵㔵攰㐹搵㙢㜶㝥搹戲㉥㑥搵㡥㔰㤱㙡ㅥ㐶㈷㡣㈲捣愸收攱攰昶㕦捤㡣㌶挴㉦愰户愷ㄳ散挸ㅦ㐳づ㑤㤱挹㜰慢㜹〴㜴昴づ㔴ㅣ攵慦㔰㐹㠵㉡㤰㈰㈳ㄴ晦㘳慡㜹㐷㤴㜸㔳㍡㝡㠳摦㜸㕦つ㈷愸㙤㠶㕡ㅡ攸慡〴㍡愹敤㤱㐴㘶㘷㄰挵戰㐸㑦㙤敢㔱㘰㜲戸㘷㍣愴㔳攳扣㐵㤱㉤扢挶ㄹ㉤㈹㌵晥〳㍡㘲搸㘴㐶㡤㡦〱户晦ㅡ㘷㜸㈵㝥㔸〴㠰㍡㜳攲㥦㘲㡣愵㈹㌶愵㙥㡤敦〶ㅤ㍤㤶戹㌱晥搲㐷㘱ㅣㄵ㙡愸挰㤰㑣㌹㔱㐶㤰捡㜳昹㔱㕢㤳攷昲愳づ㌶㔸㐸㈰㔵㤳㍤㌹㜹㑥㤶昵㄰敡〶㄰挵戸㑡て㠲㜲戲㘴㌰㘵㍦晤㠵愱㤶㠲㕥㈳㥤㌰收㌲〳扤摤挱敤ㅦ㍤挶㘶攲ㄷ搰㝢搰〹㡢换㍦〶㘸晡㠰戳㈷㜴昴㜸㉡㌲㜸搳㐷攱㠷㔴㤸〰ㄲ㘴㍣攷㝦㑣㝦㤹㠸ㄲ㙦㑡㝦愹昷敢㉦㤳攱〴晤㠵㠱愹〶㤹㉡㜲㥣ㄳ㘳㌳㤱㘹〱㔱㜱㈸㜸㙡㕢㑦〱㤳晤㠵搱愳㑥㡤昳㘲㔳戶散晥挲搸㔲愹昱㘹㜴挴㈰搳㡣ㅡ㥦〱㙥晦㌵扥ㄴ㘶昸㘱㤵〷敡㝤晤㠵ㄱ愹愶搸㤴扡晤㘵㈶㜴昴㉣收挶㘸㔵ㅦ㠵扤愹㌰㥢ち㠷㐲㐱晡换ㅣ愴昲㕣㔸㌶晡〱㌷て晡㠸〹㈶㔵㡣㙡㌵戹㜸晡捡㝣〸昵〲㄰挵〸㔴㐱て㤷搳㈸愴昴ㄵ㠶㥤昶搳㔷ㄸ㤴㉡挸敤㐷㈷㡣㑥捤㐰㙥㝦㜰晢㐷㡥㔱慣昸攱捤〸㜴挲攲昲㡦愱慣愶挸㘴戸挸ㅤ〸ㅤ㝤㄰ㄵ㜹㤳敡愳戰㠸ち〷㠳〴㡦㠳挲㝦㑣㕦㌹〴㈵づ㤹㑢〸扣ㄸ挲攷㍡㘱〹㔴搰ㄳㄸ㥤㙢㡥扢㕥㠰搹っ㔴挷㜹摣慤㈰㡡㤱戴摥㥥㤰愰㙢昴〴㠶搰昶㜳收㘰㠰慤搴愷㑤㐷㡣戴捤愸捦愵攰昶㕦㥦㡣挸挵て攱搸㔰敦敢〹っ换㌵挵愶搴慤捦㌶攸攸㐳㤹ㅢ㐳㜶㝤ㄴづ愳㐲㍢ㄵㄸ挵㉢㍤愱〳愹㙤っ㔶㤹㌷慥戵㔱㍦攴扡㘰㄰搰换㐹ㄵ㘳㝢㑤㌶㥥慥㜰㌸㠴扡ㅢ㐴㌱づ搷〳㥦㜴〵〶摦昶搳ㄵㄸ㥡㉢搰昱㍤㕢敡㕡愴㌲愰㕢〹㙥晦搰㌱㤶ㄷ㍦㐴㠴搳〹㡢换㍦〶昴㥡㈲㤳攱㐲户ㅡ㍡㝡つㄵㄹ散敢愳㜰〴ㄵ㡥〴〹㌲晥昷㍦愶㉢ㅣ㠵ㄲ㙦捡㘹愳捥慦捡㡦㠱ㄳ㜴ㄶ〶㌲ㅢ㘴慡〴扡〱愰晡㔸㈲㜳ㅣ㠸㘲搰戱愷戶昵昱㘰戲戳㌰摡戸㥦捥挲㔸㘴愹昱ㅦ搱ㄱ㠳㤲㌳㙡晣挷攰昶㕦攳て挰っ扦㠰㍥〹敡㝤㥤攵㐱戰㑣戱㈹㜵㙢晣㈷搰搱㈷㌳户昵晥ち愷㔰攱㔴㉡㌰攰㔹㍡换㘹㐸攵戹捣㡡㌴攴戹捣㍡ㅤ㌶〱㝤〶愹㘲㈴戴㈹㡡愷扦㥣〹愱㍥ぢ㐴㌱㙡搹㡢攰搹㘰ㄲ㐱㠶㉢㍢〸收㍤昱㌲㤸㔹㄰㍣㤷㡥ㄸ搵㥣㠱攰昹攰昶㡦㈰愳㥦昱ぢ攸ぢ愰摥㠷㈰㐳愰㑤戱㈹㜵ㄱ扣㄰㍡晡㈲收挶昰㘸ㅦ㠵㡢愹㜰〹ㄵㄸ㌱㉤〸晥っ愹㍣㈷㕥摦㉢晣换愰㡦搵㘰㔲挵㌰㙡㤳㡢〷扤戵㄰敡㉢㐰ㄴ㐳㥥扤攸㕤〹㈶搱㝢〳晣㝥摡ㅦ㈳愱〵扤慢攸㠸㈱搱ㄹ攸㕤つ㙥晦攸㌱㜴ㅡ㍦㍣㕡〰昵㍥昴ㄸ㍦㙤㡡㑤愹㡢摥戵搰搱搷㌱㌷挶㔶晢㈸㕣㑦㠵ㅢ愸挰㜰㙢㐱敦㐶愴昲つ搶扥㍤昷㘶ㄸ〴昴㉤愴㡡㐱搸㈶ㅢて㝣户㐲愸搷㠱〴ㄹ摥㔸㘰〹〳㔱㘰㥥㈰搸㈱㜰㘹愵昶敤㙣敢挵敡〲捦ㅦ㔳摢㝡㌱昷㌹㈸〵㠲㕤㠹㔶ㅤ㈶慢づㅥ愳㌱㝤㉢㥡㍢攴㡡㌲㤶㌸㐷攴捡扤㙢㥥搵㍥㘲㘷㌵搴戳〸摡㥦㤲慣㡡晡㤴昱晢戴㑣慡㥣攸㐵㜷愵㔴㡤捣ㅦ敢敢挱㥤慢㕣晦㠳㐵㔵㌹〵〴昴敤搲㙡搰愰㌱愳㜶〷昶搱㤳㠲っ㝥㉤摣㐴㍣愱捦〳㔱㡣㄰搷㔸ㅤ摥㘰㌷戶㝥㐶㘷て㔶㈹㐲㙥ち㙢㔰㐳摣摤㌹㉢㝡㌳㈴昱搵㐳㕤〹ㅥ愶㥥搳㠹㤵挳㐴扣㍢昹㍤㔹㜶挲戱㌹慢愳戲㠲昴㉤㔷慦攱㠴㥢㘷戱㠸ㄱ㈹㉥搶㡣㌱摥㤴挸昱ち㜸ㅡ㑣戸晢〲捡换㤹攲㑢〴愵ㄶ㥣㌷〸㑡㈸挱㕣ㅢ㜱〰㔸ㄳ㘹户㠷㡡㐱㕦㔲㤶㔸㜴㙡㔲㙢て㤶愴㝢戹摥攸敥㐹㐷搷愹㝤散昶㌸摦㝣㠲攵㐱㜷㙦㙥愲ㄷ捦㐹昴㌹攰㕢㑤扥㍦㌵〴㐴捡摣㕡㔲㔲㑦㔶㠱挶㥢㜹㄰散㐳摦戲㔶㔱㙦㈹搹摥㥢愰㉥戹㤸摢昵ㄳ〲㘶挷戹ㅦっ㌲㜶扣挰㉡㌷挶㕡㙦㤸㍦㝢搲㔰昳昴㠹㌳挲挹攰㌵挸昰戸ㄴ㍥㤸㈱ぢ摤扤㜸昵て摦㙣㔶挱慥搳㡥戵挲摥㌶慣晡戶慦ㄹ㤲㥡搱㤹㘸㕦㤱戴㘵挹搸㡣搹戲㜲晣扤愸慦㌲〰攲昶愸〲戸戸愰捣挰㝢㜷捤慢㘰扥㝤散㠸晥㉦昴㌴ㄹ散攰㈳愴㝦攵昶扢㙦㔰㤲㑤㝥愶㈲㠴搲㙦㥥㝥㈲㐸㕥挹㡡愱㉤㠷挵㌱㡤㠱昱㝤㡦㘵㐸㡦昳愸捤敡㥡搵挵戸ㄳて㙢㝡㥢挳晡㕥搴ㄳ㡥搳愹㈶换挲挲昹户散㈱㜴搲户扤㝦散㈳ㅢ㡦㤸㜶戵㝥㘴㠲㌳㕢㠲㔹ㄳ㕣㍢㌹搷㙢㍦ㄲ㉤㔴㐸㉤㜶㑡㐸㜰ㅡ攲㈵ㅤㅦ愹㤰敢戵扢㔰㙢㡡捦㔶㌸搷㙢㑥㝤敡㝢挰敤晦㝡㡤ㅡ㙣㜶晡㕥㍡挱㡥晣昱愱ぢ㜳㥤攴㘴〸㈹ㅥ㤴〴搵昷㔳㤱て㘴昸㈸㍣㐰㠵〷㐱㠲㈱㈸㘴て㌴㜹ㅦ㌱㠰㐱㈰搸挱挵敡昲づ㉥摡愳㥢㕡㜸㙤つㅥ愱挰摤㤵㌵㔰㕥㈵慤搷㐳敢愹㈷㥦ㅣ捦昲㈸挶昰㥢晣㌵ㄸ敥昴摤㐳捣晦㘱㄰挵㔸㝢捦㜵戰〰挶〰㝢〷搳扣㡢ㅢっ扦ㄷ㑣㝦㐳㈷㡣挳捦戸〶晥㉤戸晤㘳㍡ㅣ㘶㠲改㘳㜴挲攲昲㙦㝢㜰㑤㤱挹㜰慦㠱ㅦ㠷㡥㝥㠲㡡㈳晣ㄵ㝥㐷㠵㈷㐱㠲㡣昱晦㡦戹敢㝥ち㈵摥㤴扢㙥摦㠹㤶愷攱〴㜷摤㝣㔸挱㐰㔷㈵搰愱㕤攰ㅤ㍣㐴收ㄹ㄰挵〷ぢ㍣戵慤㥦〵㤳㕤㘴㉣昸晤摣昵㡣㠳㡡搴昸㜳㜴挴〷て㌲㙡晣㜹㜰晢慦㜱㍥愰挰㍡搵㉦㐰ㅤ晢昲愷昸㤴㠲㈹戶愷挶㕦㠴㡥晥㌳㜳攳ㄳっ㍥ち㉦㔱攱扦愹挰㠷ㅡ攴慥攷㘵愴昲摤昵搴晡捤㔷扣〲㠳㠰晥㉢愹攲愳づ㈶ㅢ捦㕤捦〶〸昵摦㐰ㄴㅦ㑢昰挲昷㜷㌰〹ㅦ㥦㐷㜰攰换㝢换㍤〵㉡〲摦慢㜴挴挷ㄶ㌲攰㝢ㅤ摣晥攱攳攳つ〲摦ㅢ㔰挷扥〳ㅦ㥦㜱㌰挵昶挰昷㈶㜴昴㕢捣㙤㉦㝦㠵户愹昰づㄵ昸㐸㠴挰昷㉥㔲㜹㙥戹㝤ㄷ〹摥㠳㍥攲㐲㐸搵ㅣ㑦㉥ㅥ昴摥㠷㔰㝦〰愲昸㑣㠳〷㍤ㄹ㙡昸㈰㐳㍦㐳つㅦ㜳㄰攴㍥愲㤳㐵㐸㘵㈰昷〹戸晤㈳㜷〸捣〴戹㑦改㠴挵攵ㅦㅦ㡥昰㐱敥㌳攸攸捦愹戸挴㕦攱ぢ㉡㝣〹ㄲ攴戳ㄴ晦㌱㐳捤㔷㈸昱愶っ㌵扥换ㅢ晦㠶ㄳっ㌵戶〷㤹㉡㜲㥣㜵愱慦㠹捣㌷㈰慡ㄳち㥥摡搶扣㌹㘵㕦攱㤳ㅢ晤昴ㄵ㍥搷㈱㌵㡥〰㉣扣㥢〲愹㡣ㅡ挷敢〷㡢愸㜱㍥〸㈲㌵ㅥ㠴㍡昶㥤扥挲愷㐱㝣㙡摣㠲㡥ㅥ挰摣昸愴㠸㡦㐲㌹ㄵ昸㌹〶挵㠷㐷愴慦㠴㤰捡㌳搴攰㝤愶㍥敢〸㠳㘰㠰昷㈹㤱㉡㍥㔲㘲戲昱㜴㤶㈱㄰敡ち㄰挵挷㍦扣昰㠵挱㈴㝣㝣敥愳㥦㤱㥡㑦㠵〸㝣㥢搳ㄱㅦて挹㠰㙦ぢ㜰晢敦㌰愷挲㑣攰摢ㄲ敡搸㜷攰攳戳㈴愶搸㤴扡攷收慤愰愳户㘶㙥㝣捥挴㐷㘱ㅢ㉡㙣㑢〵㍥㝡㈲昰つ㐳㉡摦晣㘸㉣捦晣攸㜰搸㈰ㄴ㠲㔴昱㤹ㄴ㤳㤳〷挱ㄱ㄰敡ㅤ㐰ㄴ㥦ㅦ昱㈲㔸〹㈶ㄱ扣ㄴ晣㝥ㅡ攰㘵㔰ㄱ〴㜷愴愳换㤱捡㐰戰ㅡ摣晥ㄱ扣〲㘶㠲攰㐸愸㘳摦㐱㤰て愳㤸㘲㝢㄰摣ㄹ㍡㝡ㄴ㜳攳㠳㉡㍥ち愳愹昰〳㉡昰搹ㄵ㐱㜰ㄷ愴昲㌵挰ㅡ扦〶戸㉢っ〲㝡㌷㔲挵㈷㕡㑣㌶ㅥ昸挶㐲愸挷㠱㈸㍥㝤攲㠵慦〶㑣挲挷挷㑥晡㠱㡦て愵〸㝣戵㜴挴愷㔳㌲攰㡢㠲摢㍦㝣㝣㡡㐵攰慢㠷㍡昶ㅤ昸昸㈸㡢㈹戶〷扥〶攸攸ㄸ㜳攳㘳㉥㍥ち㡤㔴㘸愲〲㥦㝣ㄱ昸㜶㐷㉡捦戹㉥昷摤㍣㤸搷摡ㄳ晡〸ㄷ㈰㔵昷㜹㜲昱愰昷㐳〸昵〴㄰挵㐷㔷扣攸㑤〴㤳攸昱㤹㤵㝥搰攳ㄳ㉤㠲摥㘴㍡㝡〲愹っ昴㕡挰敤ㅦ㍤㍥〲㈳攸㑤㠱㍡昶ㅤ昴昸ㅣ㡣て㌸㔳愱愳愷㌱户摦晢㉢㑣愷挲っ㉡㍣つ〵㐱㙦㉦愴昲愰攷㝢㠵㍡ぢ晡〱扤㌷愹攲戳㌴愶ㄸ扣㑤〹㠵㘴㈵㜵㌶㠴㝡づ㠸㝡ㄹち㔲晡戹搴㜷㌷昵㡡攱捥愳づ戸晣ぢ㌲㥥㍡晢っ㥣ㄳ挲㑤㌷㤸㐵㐴㌰昷晣摥㌵敤〸愰攷㉥挳㠶㥤㍤摥㑢㌹㘲〴㌳㜷㜵㘳㝥愱㉣晢愵〷㝤戶㡦挲搵挰㉤戲㕥㘴㉢㘶㤴㌰㔶㍣㜸换㔷戹㉦㙢敤戳㘷愱搳㙦戵愴つ㌷㙢㍥㡡戸挵摥㙤㠹敥慥㥥慥㔴㙦攵㝣㍣ㅣ㔲挹ㄷ〳愷㌰挱㌰㈹㜸ㄳ㍣晡收挹〳㉢敢挴㠱〴㔷昲㐵㤹愱挳㍡扢㔶㜵㑡㘹㠲㍤㝣㍦戲愰㌸㘰〰戳〹㌱ㅦ㙥㍢〱戸㌰攳捡㘹慣昷〵搵晢㠱っ㉥〹㌳㍡㥢ㄶ搶㐲愴㐷㌶㑦㙥摥㘷㜱戲戱㌶搶㕡搷搴搰搸㘰挷愲昵㜶㝤㔳搴㙥戲攳挹㔴㉡ㅡ㙦慡慦㡦搸㘱〹收愶愳晤㘱ㄳ㝥捤昵愰て㘰㡡㜱摣㔲〲捡㠲㡣㘱㉥㌶㤶ㅡ晡㜸㡦ㄴ㠲㐸㤲捡㉥ㅢ㌰㈰㘷㌲㍢㈷〶扢敦㉤愸㤶挵攰搰攰搵㐰㉣㝢〶摣摦㈸戳㐲㘸ㅣ收攱㉣㐲ㄱ昴挱㈰㈱昵戶㌹㡣㐳㜸ㄸ昴㑥㈵挶㕢戳㤸搶㘲搰捤㥢㈷㉦挶㍢㍢捤㕢㍣搹戴慣㈵攰て〲㕦愶㙤昶挱㍢㤱慤㌸㌸㥢㠱㤳昹㘱ㅥ慢ㄵ散㈱㘰㝢㥥㔷〹㌳㤰ㅢ㙣攷㑤㤷扡㡡㝢㌶搲扡ㄲ㝢㡡〱摤㠲㙢㐶晦㤰昰㙣㉡㉥㠳㈲挵昲挷昰㙣昶ㄱ㜵㈱㄰㘱换㠴〰㙦慢愳㙦戴㉣㜵㍥㌸㙣㕤㤹慤㠳㐱摡㤲㝢㍢昳散〰㐱敢㘰㔴㌶㕤㕡㥤㐸㍢慤㈳㔵㙢户㌶搵挴㘲慤搸愲㌵挹㔴㔳㘳㌲搶ㅡ㡤搹㜵㌵慤愹㔴㕤㕤㔳㔸㠲戸㤹㘱ㄷ㙣挲っ摢㤶㜲㉦㘷㑡攲户㡤㑣㌱ㅥ㥢㉤㐴㥤㠱搲戰昶愴ㄶ㝡愰愸㝢㐱㐲㡡愱摡㘲扣〲挹扥㕡㘰㡣㌶搲〱捤㕡搰㠴㕣ㄳ㘵㑤㑣挳ㅢ㡤昰㈵㙡㡣㈶㌹㡡挲㔱搸㔳㕦ㅢ㝦挷㠰㈵㔰㤱ㅢ挰戵慢挰㜵㍣㡡㤰ぢ搷戱攰收挲愵㘰〴㈷昸昲〱攸攰搲㜰〹㉦㠰㤱戶㝥㠴戴㠳㔴㈲㔲摢搸㄰㙤㡡㌴㌴㐵㥡愲㠹搶愶挶㘸㝤㍣〹愴㤲㌵㌵㠹晡㘴搴づ㤷扡㌶晡㐴搸㠴ㄹ㤲㉤〷晢㘳愶㠲㈶㐵㤹㉡㐷㑡㤰㕡攳㈲㠵㌴㤶愷㈱搲愷㠰㠴挲ㅡっ散攰㌳〸愰㝥㉤昳㌴昰㌳㕢收㑦挱挹㙡㠲搶改攰攵戶搶㜰挸昵㉥慦㜹㤰㡦〹㌹㥦ㄵ㍡ㅢ敡㙡㄰㠴㔲敥㜳㤸㐲ㄹ攴㙦〸戸〲㙡㠷〷㔴敢㍣愸攴ㅤ昲搴㘱扥㐸㔷㤸捣㉦㠰㌱㤰づ扢昹㔹ㄷ㈲敤㈰摤ㄴ㑦㈵㤲㡤ㄱ㍢ㄱ㡢㈴愳㜵搱挶搶晡㐴㙤㌴ㄹ慢愹㡢㈴㤲挹搶㜸㝤㜸㌳㔳挶㡢㘰ㄳ摥摣愴㉥㘶㙡愸㐹㔱愶戶㐲㑡㤰戶扤㐸㕦ち㤱扥っ㈴ㄴ摥ㅡち搸〹㔸㤷㠳晡㈱扤ㄶ晣㑣愴慦〰㈷ㅢ改㉢挱昳㐱㝡ㅢ搷扢㠳㜴〳㙢㤹㠱㐷晡㙡愸慢㘱愶愴搷㌰㘵㤰ㅥづ慥㈰㝤㠰〷改㜴㙦㕦攸ぢ敡昶㈶㥦ㅢ攰ち愰㡥㜰㕤㕢㌷㈲敤㠰㥡㑡戵㌶㐵敢ㅡ散㐴㈴㥡㠸㌶愰㉤㐷散㜸㉣㠵㉦〰㌴攰〳㙦昱挶搶昰づ愶㌸㌷挱㈶㕣㘹㔲搲㝣慢㑣㡡㌲挵㐰㕣〱㜵㥥ㄷ搴㜵㄰改摢㐰㐲攱㤱㔰挰づ〲㉡挸㘳㕢搵㙣㥥㥡敤㌱捣ㄸ㕤晣敦㡥㡢扣㝡搰㝢㤲摣〵愶ㅡ㘵㌲捡ㄸㄷ㝦㘰戸昷㔰〷捡昲㌷〶㕣㐱慡挵ㄷ愹挹扥㐸敤㙡㜲㝦〰慥昴㠳㈰ㄸㄷ㜷㜳晤㕢敢㤱㜶攰㡡㌷搵挵㥡㔲つ㜵㘸㝢昵㔱扢戱慥㌵挹晥摦㔴ㄳ慦㙤愸㡢㐶敢愳攱戱愶㑣て挱㈶㍣捥愴ㅥ㘶慡挶愴㈸㔳㜵㐸〹㕣㝢戸㜰挹戸昸㈸㐴晡户㈰㈱ㄵ㌵敡㡦㈱搹㌷㉥㌲ㅣㄷ㘹晦㜱戱挱〸㘵㕣㙣愱摡搳㔰搶捤〴愷搱昸㝢〶慣㍥戸㜶〷㔷攰ㅡ敢ぢ搷慥扥㜰敤㘱昲昹ㄳ㕣愱㘱敤改扡戶㥥㐷摡㐱慡戱㉥㔶ㄷ㡢戶搶㐷㘳昱摡㘸㉣搱搴㔸㕦㥢㡡搶㐷㔲㠹㔸㑤㉣搹ㅡ戳挳攳㑤㜱㕥㠰㑤昸㠷㈶㈵つ㙢㠲㐹㔱愶㈶㈳㈵㐸敤散㈲㠵㌴收〷㈱搲㉦㠳㠴挲捤㘰㘰挷扦㘱㌱㤸㔵㠴㠲挹㑣慡敤㐵昲㉡㤸㙡ち㠴㠴㐲㘷㌴慣㘹㠶晢㍡㜵㈰㤶扦ㄹ攰ち㔲摢晡㈲戵戵㉦㔲㝢㤹摣摦㠶㉢晤づ〸ㅡ搶㑣搷扦昵㉥搲づ㕣戵㜱㌴愱㈴摥㙡摦㔸㔳ㅢ㙤㑤挴㕢㘳戱愶搶扡㥡〸㑥㈸戱愶㐴㌲ㄵ㥥㘵捡昴㑦搸㠴昷㌶愹昷㤸㥡㙤㔲㤴愹㜹㐸〹㕣㘱ㄷ㉥㘹㔸ㅦ㐰愴㍦〴〹愹㝤㡣晡㐷㐸昶㌵慣昹攰㈲敤摦戰ㄶㄸ愱㠰戸て搵扥愴挳㜹〴㘷㍦攳㙦㈳㔸㠴ち㘹捣ち㠲ち㕣愵扥㜰㈹㕦戸づ㌰昹戰㕣㘸㔸〷扡慥㉤㝥ㅣ捦㐱慡扥扥㈹搱搸ㄴ㡢挶㤲㌸敦搶戵㐶攲昱㔸㤳ㅤ㡢挴㙡㙢㘳つ㜶扣戵㌱㝣㤰㙢愳㑢㘰ㄳ㕥㘴㔲愵㑣ㅤ㙣㔲㤴愹㈵㐸〹㔲㕦㝤改㕣㥡㈰㡤㉦㜲㐲愴〷㠰㠴挲㜱㌰㠸㠹㔵㡥愴摦㘹㠰摦昰捣ㅤ攰慤㄰搸㤹㘷㠷㠱攰㘴㥤ㅤ挲慤慥㜷攷㌴㌰ㄸㅡ昲㉤㌳捤搷搸慡〴㠴戹㉤搳㌶摣捤愰摤搷㌲㤷㠲㉢㔰扦㠷攳挸扤戶㜹ㄷ摣摣㙢㥢㘵㈶昷㉤㤹昱㔶㈰㘸㤹㙤慥㝦㙢㙢愴ㅤ扣㤳㠹戸㕤搷搴ㄴ愹慤慤㙦㠸㈶㜱搳㔰搳搸㥡㡡搵㐵ㅡ昱昱扦㜸㕤㕤㑤昸㔰㔳愶㙤㘰ㄳ㍥捣愴戶㘵慡摤愴㈸㔳㕤㐸〹摥慦戹㜸㑢换ㅣづ㤱摥ㅥ㈴愴㤶ㅢ昵ㄱ㐸攲㈷㝦攱挳挱捤摢㌲扢㡤㔰㕡收ㄲ搸攸㤱㜴戸㤸㈰昶ㅡ㝦愳挰敡㠳㙢㈵戸〲搷㡢扥㜰㍤敦ぢ搷㉡㤳捦ㄸ戸㐲换㕣敤扡戶㜶㐵摡㐱㉡㘱㌷㌵挴㜰㠶愸㡤搶攲挲㈴㤹㙣㡡戶㌶㌴愴㕡㙢ㅡ㥡昰ㄱ挴㠶晡扡昰ㅡ㔳㥣摤㘰ㄳ㍥挲愴㘴挸㍢搲愴㈸㔳挷㈰㈵㐸晤挱㐵ち改㠰㡥㐰愴㙢㐱㐲攱㘳挱㄰㑣晣捥愵挷ㄹ愱㘰戲㤴愶戸摤っ攸摤改晡㜸〸㜳ㅢ搶㡦っ㜷㑦敡㄰㍢晥晤ㄸ㕣㐱敡㘱㕦愴搶晢㈲挵挰㑢㈹摡㐴ㄶ㜷ㄲ〸ㅡ搶㑦㕣晦搶㘴愴ㅤ戸ㅡ㙢㙡㜰晢ㄹ慢慤㐹挶㥢㜰㤶愸㙦㙡㡤搵㌵搶挷㙢敡㘳昱㥡㠶〶扢㉥㝣戲㈹㔳㌳㙣挲愷㤸㔴ぢ㔳愷㥡ㄴ㘵敡㜴愴〴慥扢㕤戸愴㘱㑤㠳㐸㑦〷〹愹㌳㡣晡っ㈴昱㜳ㅡ搶㤹攰收㙤㔸㘷ㄹ愱㠰搸㐹晣收搲㈱㕦慦慢捥㌶晥㌲捥ㅢ攷ㅡ敥㝣㈸昶㠱挸愸㑢〱昱㈶㕦㄰㙦昰〵昱〲㤳晢㐲收戹㍦〸㐰扣搰昵㙦ㅤ㠰戴〳愲摤㘸摢戱㥡㔶摣㜵搴挷愲㜶戴戵戱愶㉥㔱摢㔰ㄳ挵挹㌶ㄲ户㜱㐱㜲㤱㈹搳㠱戰〹㕦㙣㔲〷㌱㜵㠹㐹㔱愶㉥㐳㑡㐰扣捡ぢ攲㈱㄰改挵㈰㈱㜵戹㔱㕦㠲㈴㝥づ㠸㙢挱捤ぢ攲ㄵ㐶㈸㈰慥㈰㠸㑢改戰㤷㈰㕥㘹晣㘵㠰㜸㤵攱ㅥち挵㍥㄰慦〶㔷㐰㍣摦ㄷ挴㜳㝤㐱㘴〸愶ㄴ㡤ㅦ㘴搶㕤㈰〰昱㕡搷扦戵ㅣ㘹ㄷ挴㐴㝤㘳㑤㝤㐳㈲㔵㔷㔳ㄷ慤㑤㈶攳戱ㄸ慥㔵ㅡ㠰㘶㙤慡戱㈹㙥㠷慦㌳㘵㍡ㅣ㌶攱敢㑤慡㥢愹ㅢ㑣㡡㌲㜵㌳㔲〲攲㑦扤㈰慥㠰㐸慦〴〹愹㕢㡣晡㉡㈴昱㜳㐰扣ㄵ摣扣㈰慥㌳㐲〱昱㈸㠲㜸っㅤ昲㌵扦挱摢㈱捣㥥て昱扣㜳挲ㄳㄱ㌸〰敡㘱㑦㤸愶捣慣㙣㤶㥡户㈲摥㡥慦〸捦㐱慣㔰㉦㔹摦㠷〸㤳㌲㈷㘲慢摦㐹㈵㌹㠴㠳づ收摣㑥㌶〶㤹㜳㐲敥戱挹攷㜴扥㕤扣㑡㈸㜸ㅣ㙡戴戸㕣搸㙡搳㔳㠱㉣ㅤ㉡〹㔱㝤挷戳〵㘰戲昸づ㈴愹愳㑦〰〳戳ㄵ捥㈴敥㥤㠶晢㈳㌶ぢ㜷ぢ㌲㍥愹昸㘰㈸㝡ㅤ㥡㝥㜱〳㕦搱㌱愶ㅤ㜱㘱㐵扣ㄱ攵㐴攴慡㝥攵㔷〶㜵㤷攱㥥㐴ㅤ㘴㠱㌴㈲晡㐱愵㑢慥昱㜴㐹敢㘴愸攴扦昹㕦攵摢㑦敦㠵㈷㘹晤愷挲ㄸ攷搶晢攸ㅦ㕢昸㝥戳昳㠰搹㜹搰摤愹㔸㡦ㅤ捥㙤㔹愲昹ㅤ㤲昰㐳昰捣㕣慣搳㔰㥡捣慢戸㥦㠲攳㜳戹㜷㍡搸搹ㄷ㜷て扢㕥昴〹㜰愵捦㠴㠶㍥ㅥ㝢敡㌷攰㑢摤㥦つㄶ㜷攴敦户攰ち㤶㥤ㅥ㉣搳户昷敤扥戰㍤〶㈳㠱敤㝣戸〲㙣㡦扢慥慤ぢ㤰㜶㐶戶愶ㄸ㙥攵㈳㤸摥慤戳㜱㕢搱㔴搳搴摡㠰㌳㐴㙤㔳㌲㕡ㄳ㙦㐸㐴敢挳㑦㤸攲㕣〸㥢昰敦㑣㑡㉥㐹㥥㌴㈹捡搴搳㐸挹挸㤶㐲㘱㌸㡦㠷㜴㐰晦っ㈲㝤㈹㐸㈸晣〷㌰㥣㕡〴捤扥扤㝦挶〸㘵っ㍢㠵愶㝣㉤愸晥〵㕤㍦ぢ愱㘰㤲㜱㈲㜸捥㜰慦愱㡥㐱敡㜹㜰〵愹〳㝣㤱㕡攸㡢搴ぢ㈶昷ㅢ㔸摣ㅢ㐱㜰㈲㜸搱昵㙦摤㠴戴〳㔷㕤㍤㉥㍣㌰〳ㅥ㙦㡡攱㤲㈴ㄲ㠹㌷搴挴㔳昵つ扣扦㡦戶挶ㄲ㌵攱㍦㥢㌲摤っ㥢昰㑢㈶㜵ぢ㔳晦㙤㔲㤴愹㔷㤰ㄲ戸收扡㜰挹㈵挹㙤㄰改摢㐱㐲敡慦㐶晤づ㈴昱㜳㑥〴ㅢ挰ㄵ㄰晤愶㍤晦㘶㠴〲攲㔹挴敦㙥㍡攴晢㐵搵摦㡤扦っ㄰㈵㉡㠵㡡昷㐱戱て㐴㐶愵〸㠸㤳㝤㐱㥣攸ぢ攲ㅢ㈶昷昵捣昳㈱㄰㠰昸愶㥢慢昵㌰搲づ㠸昸㜴㘴㑤㔳㈴ㄵ㡢㘲〲㌴㡡慢扢挶㐴㘳戴愶㉥㠹愹扡㘸㉡㔹㤷㙣つ扦㘵㑡晡〸㙣挲㙦㥢搴㙦㤸㝡挷愴㈸㔳敦㈱㈵㈰㌶㜹㐱㝣っ㈲晤㌸㐸㐸晤换愸㍦㠱㈴㝥づ㠸敦㠳㥢ㄷ挴て㡣㔰㐰攴ぢ㐵昵㌳㜴挸㜷㤴慡㡦㡣扦㍦㠲搵〷ㄷ㐳㔱〴慥㕤㝤攱摡挵ㄷ慥㑦㑤㍥㉦挰ㄵ㝡攷㘷慥㙢敢㐵愴ㅤ愴ㄲ㔱㕣晥摡㌵愹㈶㕣戴攱㜳敥慤昱㘸ㅣ㕤戳戶ㄵ㔸搵㘳㐲愰㌵晣戹㈹捥㥦㘱ㄳ晥挲愴愴㜷㝥㘹㔲㤴愹㝦㈳㈵㐸㔵扢㐸㈱㡤捦㠱㐱愴㕦〱〹㠵扦〶㈳㙦敦㘴㕦ㄶ愱㘰挲㜷㡣敡换㐸㕥愷㙢㑡㜲㝢㘷㠹攱扥㈹㍡㉥㕡㘵攰ち㔲㕢晢㈲戵愵㉦㔲㐱ㄸ攱㠷㤷摣戰戸晦〴㐱挳戲㕣晦搶㝢㐸㍢㜰搹愹㘴㌴㔵ㄳ㐹㐴㙢㌱㘷搹㙡摢㡤㠹㔴㈲ㄵ愹㡢搵挷㙤捣㥣攰捥㕦〲㍤攸攸㕦戰〹㤷扢ㅥ昴晢㑣㐹㡣㠷㤱愹㐱㤰〹㕣㐳㕣戸愴㜷㝥〴㐵晤㌱㐸㐸つ㌶挶㥦㈰㠹㥦搳戰㠶㠰㡢㥦晦ㅣ㐹㠵ㄱち㠸㔷㔳㙤㈳㉣昵㉦戰愷挲㄰收㠲㈸㠱ㅣ㔴晣〶㡡㝤捤㡤㠱ㅣ〲㘲挰ㄷ挴慦扦昰扢㥤摦搲攴㕥㡡㌳愲㉥〳〱㠸㕢戹戹㕡㐱愴ㅤ㄰㕢敢㈳㠹㕡昴挴㔸㠲㌷愹つ㜶㔳㝤㈲搲ㅡ㠹〱㍥㍢ㄹ㠹㈵㙢挲㕢㥢㤲㕡戰〹㙦㘳㔲〳㤸摡搶愴㈸㔳挳㤱ㄲ㄰㍦㐳㠹晡㔶㜶㐲㄰改㠱㈰㈱挵㠰づ㌹攸㐱㐸昶㠱㌸〲㕣晣晣㐱摣挱〸〵挴㥢愸㌶㤴づ㙦㈴㠸㤵挶㕦挶㄰户愳攱㙥〵挵㍥㄰慢挱ㄵ㄰摦㐲攱㜲攷㐴摥昰〵㜱愴挹㝤ㄸ昳摣づ〴㈰敥散晡户㠶㈳敤㠰㤸㡡㌵挶ㅢ㙡ㅢ敤㐴㝤愲㌵ㅡ愹〳㠸昱挶㜸㌲ㄶ㘹慡㐹搵搸攸挶㘱㠹昸㘰攱户㠷㑤㜸戴㈹攱〸愶㈴搸挳挸搴慥㤰〹㠸ㅢ扣㈰㔶㐱㔱敦〸ㄲ㔲扢ㄹ攳㥤㤰散〳㜱㉣戸昸昹㠳㌸捥〸〵㐴扥㉦㔵敦㐲㠷户㘳㑦搵ㄸ㝦ㄹ㈰㑡㐴〷ㄵ㜷㠳㘲ㅦ㠸㡣攸㄰㄰㥦昵〵昱て扥㈰搶㥢摣㈳捣戳ㄶ〴㈰㌶戸戹㕡㜵㐸㍢㈰挶㘲搱㘸扣ㄵ㤳改挹ㄴ收搲敢㙢ㅡ戱扣㤳㡣搴㌵愴挰慥慢㙢㡤㠶㘳愶愴㔱搸㠴ㅢ㑤慡㥥愹㈶㤳愲㑣敤㠹㤴㠰昸戸ㄷ挴㐶㠸㜴ㄳ㐸㐸㌱扡㐳㕡攲敥㐸昶㠱昸㐳㜰昱昳〷㜱㠲ㄱち㠸㜷㔳㙤ㄲㅤ昲㌵慥㙡愲昱搷っ㤶搹搴㘴挳㙤〱㤷搹㜱㄰㔶㉤攰ち㠸昷昸㠲㜸㤷㉦㠸㔳㑣敥搳㤹攷っ㄰㠰㌸搵昵㙦敤㠵戴〳㘲㙤㙤㐳㝤㌴㡥挹捦㥡扡愶㘸ㅣ㘳㘲㑤㝤㘳㈲ㄲ愹慦㡢搴愷㙡ㅡㄲ昱戰㠴㝦愰ㄸ㝡㈶㙣挲搳㑤〹㘷㌱㈵㤱ㅦ㐶愶㘶㐱㈶㈰摥敥〵㜱づㄴ昵㕣㤰㤰摡摢ㄸ捦㐳戲て挴搹攰攲㠷㙦ㄴ㠰愵㌹㈱慡㐳㈴㥣昱っ捦㌱㐲〱㜱㈱㝤慤愷敥㠳㈰㘱搳〰挳昳㡣搶㠱㔰ㄸ㕣ㅡ摣ㄷ改㍤昲㍦攵收㔹㑥ㅦ㠳㠷㐱㌲㍥㡣㍣〵ㅦ㍡㕥挳㕢慡㔲扣昷捥㜹㕢㕣㔹挹敥摦捥ㄷ敦㉥昹〸㄰晦㠲㔷〳㤴晦㠱ㅦ戶㠶昴㉤㈱㍤敥㠰㍦扤〸〷慣昶挳攱昲㤰搵㔵〴ㅥ㝦㜲敥㍥㠴㈰敦て戶敦㜳㈸㑥愴挱㝣扣ぢ搰ㅥ摢㍣㌹㌶㜶捡敡㠴摤捥㘷㝥㄰㡦〰挳挰㤶ㅤ㌳㝡戰㡢㉦㐵㉣攸㥡㈴㑦愲㌰㜴㘱㌳ㄳ戲㌰挶㝣捡㜷㘴㥡㘳ㅥ昳㌲㘶㜳扡晢散昰㘹㕣〴愱㐰㌰㠶ㅦ晥摤㌲㥤昲扣㠸㙦扢㌴ㄷ㑦昷攱㤹㈳㍢㘹㍣昶攰㜱㡥戲㤲搲㥣㘰て㤹愷㘸改敡挰〷㜴挶愶摦搷㌷〲挵摦捥攷ㅤ㠴㤳摢㝡攵㠵㝢摢㐱慥昴㐲㈰㘳㉤挱愱㡥ㅡ㍦㙡㔲㑦捦㡡㡥攵㝣㥢㘸㑦㘵慡慢㥢㝦㜶〲て搸㡣慡慡㥥㕡㕤㕢户㝢昵戴敡摡㔸㜰㉤㤰捤扥㝦昷㉦㐱㘶㘵戱㍣攴攸㔶攴愶ㄳ㈰敡〰㘴㑥㜷㘴㔷㉣㐲㠲㌵㐶搸㍤摢晢ㄳ摣挴挴ち㐶㥢㠸挶挱慡敡㥣㐹挱つ挷㘶㝦戰㈱㝣〸㌴搰㕦昰㔹㍥收㘱㤳戰ㅡ昵㔲㤲㘵㈰㠸㤶昱㝦ぢ昱㜹㈸挶㝦攳搵㘷㌹ㅦ㡢㍤搷ㄵ㘴㝦㉣㌶扣っ㥥昰挳慢搸攱㜷㜰愹㙡㐷㐲㥡摦搹戰㘰昳㤳㤶戹㥣㤹㜶ㄸ搱㤹慥㐸㕡㘶㌷㐵㕤㄰戱㜵㉡摤〹㙡昵㠲㔷戸㈶㕡愴㈶愶愰㈶搴㘹昰㘶攰搳㉢㘱愹㔷搱攵㜲㌸㌲散ち〶㠸ㄴ㐶㤵搱㈳㠵㔱㕤〱つ㐱㜵㌵昳㔸㐳㜲〴挹㤱㈴㐷㠱愸愳愰㔱㑤㉣㕥㈴昹㌳〹㐷㉡㜵ㅣ㑡攸㡢敡戱慥㈰晢ぢ戴攱㘳攰〹扦㠰㍥〱㝥㠱敡〹㐸〸慡㐷扢搰〹慡㈷㌲搳ㄳ㈱㜲愰㘳ㄸ㠹㜵ㄲ㜸㔵〵ㅢ㜱㜳㜵㝤㑤㜰つ晣㘴㍦㔰攴㙤扥㝣㔹㈵扢㈳扥昳㍥㠳㉦攰昱っ㌷㙣挱㐴㉡愴㑦㘶晥㍦㐶慥昴㐶㔶挵挹㐸㄰㈳〸扣㕢扡昵㍡摣昲㠹捥晦攱㠹ㄵ㡣㐵ㄱ㡢㝣慤昹㠶て㥥摤扢㌵晣晡㠴晢㉦摦㜹㘰㜸搸㤳ㄳ搴搹戰愸㠶㝤㌶捡扤㉥㤸㌹㙤户挷ㄵ㘴㝦收㌶捣攸ㄳ晣昰㉥〵㤴ㄷ㈸㕦㠰㠴愰㝣㌸㉣晡摡敥㔹㍣捡㡢㈰㜲㔰扥㄰㝢搶㌹攰㙤㌱㝥搴㡣昹㤵㤳㍡攳敤㙢㝡摡㝡㌰㍡㑣慥慥㡢慡づ㤸ㅡ㌸㐲晡㍣摡㕥っぢ挳慡戸ㄴ㠹㑤㐳㠸㌱㈴〵ㄱ敡扤㘶攸攲晤㐷扦㌵㘱搷愳㤶っ摣㝦敤攵ㄳ搴搵戰愸昶㐱㘸㔹㍥㠴㤶扡㠲散敦攰㠶慦㠱㈷晣昰捥〵〷㈱㠶㝥〸㐲戶ㄷ愱㑢㜹㤴㌷㐱攴㈰挴㜸㄰敢㜲昰晡㙦㠷㉡㥥〱搷ㄵ㌰慡㔸〷昳㑤㐳攸㌶㘳㔱㜴ㅢ扡ぢㄶ搵㍥〸㉤捡㠷搰㐱慥㈰晢㐳戹㘱㐶㡢攰㠷㌷㌴㌸〸㌱攴㐳㄰㍡挰㡢搰㜵㐴攸㐱㈳㕡攸㡡搸㘵㌴捦捣敡㈱㠸ㅣ昰搶㘳捦扡〹扣挲攳㕦晡㑣愴收挳㥢ㄹ攸昴㉤戰搴户搲㈵㠳㐴っ扢攲㔱㈴㘴㜴㐳㡥㥥㉤摤㉦㉢ㄸ㈵㈲ㅡ昹㌰っ㍦〶つ搶㡢㕥挷㍣㙥㈳戹㥤攴づ㤲㍢㐱搴搳搰愸愶㐶搶昸㌷摤〵㉦愷㘷㑥㜳〵搹㕦摦つ㍦〳㑦昸㘱㐶ち㝥搱㌳晦㠴㠴愰㍡挵㠵㑥挶扦㝢㤹改ぢ㄰㌹搰㍤㡦㍤敢㝥昰㡡㘸㜷㤳攰挷昴挹㤰㝥㄰㐶ㄵっ〱搹戴㜶昷戲戱挸㠷㔹捥搸昵㉡㉣慡㝤㄰摡㌳ㅦ㐲㝢戸㠲散捦昳㠶㕦㠷㈷晣昰昹〳〷㈱㐶㠴〸㐲㑤㕥㠴ㅥ㈳㐲㡣ㄳㄱ㔱捣ㄵ㐹扢㤳昳敥㍦㈱㜲挰㝢ㄷ㝢搶㤳㔰㉦摣敥㍣攷摤㍡㜸㌳つ㑣晦ㅥ㤶晡㘹收昶ㅥㅣㄹ㜶挵〷㐸ㄴ㙥㜷っ㈲㈹摣敥㑣㕣㠹晥〳昳㜸㠶攴㔹㤲㍦㤲㍣〷愲ㄸ㍣㔲敤㠳敡㘸ㄷ扣㥣㜶㌷捡ㄵ㘴㝦昳㌷扣ㄱ㥥昰挳㜹ㅢ㝥搱敥搸㈰〴扡㤱㉥㜴搲敥㕥㘶愶㡣昹㜰愰㘳㌴㠹昵ち㜸㐵戴扢㉡昸㐹户扢つ㜴㔴ち㜳挳慡㘰戸〸㝥㥢㜰〲㘵㙣㠹㔸ㄴ摤〸〷㐳摤て慥攱昹攰摡捥ㄵ㘴㝦ㅥ㌸扣ㄹ㍣〹㕣慦㍢㜰㌱昸㐳攰摡搶ぢ搷㥢㍣㑡㠶㠴㠸㘸㙢㔷㈴㡤㔰〶㍦㐶㜳㌸㐸㙥㡤㍤敢㕤愸ㄷ㙥㠴㥥挱㙦㈸扣㤹搶愶摦㠳愵晥ㄷ㜳㘳戸㠸㘱㔷㌰㈴愴㜰㈳㘴扣㐸攱㐶㘸㐲㐸昴晢捣攳〳㤲て㐹㍥㈲昹ㄸ㐴㌱㑥挴て搵㜲ㄷ扣㥣㐶㌸挰ㄵ㘴㝦㜳㌸捣昰ㄲ㐱昵㑢昸㐵㈳㘴㡣㠸㐰ㄷ㜴愱㤳㐶戸㤱㤹敥〶㤱〳ㅤ〳㐷慣慦挱㉢愲ㄱ㉡昸㌱㉤㉥愴〳㔸捡慤㠸挰ㅣ扦㑤㘸㜷㡣ㅣㄱ㡢愲摢ㅤ〳㐶晣㄰摡昸㜹㥥换攳慦㕣㐱昶㐷㠹挳っ㉢ㄱ㠴㉣㤴ㅤ〸㑤㐴㕡㄰晡〲ㄶ㔷攳攸〴愱㜲〸ㄵ㈳㐶㐴昴㤹㉢㑡户㍢〶㝢㌸攰㌱㡣挴ㅡ〴昵愲摢摤㐷昰㘶ㅡ㤸ㅥ〲㑢㕤挱摣㕡攰挸戰㉢ㄸ㌱㔲戸摤㑤㌷ㅡ昹㌰っ㥢〸ㄳㅤ㘶ㅥ㥢㤱㙣㑥㌲㤴㘴ぢ㄰挵㌰ㄲ㍦㔴摦㜴挱换㘹㜷㙦戸㠲散㉦ㅤ㠷ㄹ㘷㈲愸づ㠳㕦愰扡㄰㘹㠱敥㌵ㄷ㍡㐱㜵㌸㌳㘵〸㠹㠸晥攱㡡〴㔵㌹愵㌰晡挳㐱㤵㜱㈵㔶㈵搴ぢ愳敡㌹愵晣ㄵ摥っ㝣㝡㐷㔸敡㥤㤸ㅢ挳㑢っ扢㠲㈱㈴㠵㔱㘵㝣㠹㘸攴㐵㜵〹㌴昰ぢ攸㙡收㌱㤲㘴㘷㤲㔱㈴愳㐱ㄴ攳㑡晣㔰㝤捥〵㉦〷搵㍦扡㠲散捦㈷㠷て㠵㈷㐱㜵㉣晣〲㔵㐶㡦〸㜴捦戸搰〹慡㌵捣㤴㌱㈵㈲㝡摡ㄵ〹慡㌲㐶ㅥづ㤱㠳㉡〳㑤慣㈸搴ぢ愳敡ㄹ㈳㝦〷㙦〶㍥摤〰㑢ㅤ㘳㙥㡣㌷㌱散ち挶㤴ㄴ㐶㤵〱㈷㠵㔱㕤〵つ晣〲扡㤱㜹㌴㤱散㑥戲〷挹㥥㈰㡡㠱㈶㝥愸㍥攸㠲㤷㠳敡〳慥㈰晢㥢捣㡡挱て㌲㡤㌲ㄹ㝥㔹㉣晥㠵ㄹ〱㈱㔸㌷㌳换ㄶ㄰捣㜳㥡〰〸㜵愲戱改攳搰㠶㔱〸㘲㌳㤵敡愵敡㔴愴愵ㄲ敥㜲㉢㐱敡㘷㍡㠴㡡敢敥改攲㙦㡥㠹㐱攷晥晥捥㝣挵扦挳ㄵ㘴㝦挴㌲㝣戶挹㜴戶㤳㈹搷摣㈵搳摢扣㤹捥㘵愶ㄷ㐲攴搴㍣ㄷ攲慤㝤挰㉢㘲㠸扦ㄹ㝥搲㐳晣〲ㄸ㔵㜰㜱ㅤ扦㑤ㄸ攲戹ㄲ㉦ㄶ昹㍡㔲捥昵敤㉦愰㥥㐶㈸㍤〳㜲㕤㍥㠴慥㜵〵搹㕦戹っ㜳㤹㕥慡攵㐰〷愱ㅢ㤰ㄶ㠴慥昶㈲戴㠸〸㜱〵㕥㐴㔷戹㈲戶〵攷扥㡡㡢攷づ㜸㕣㤶户㤶㐰扤攸㙥戳ㄶ摥㑣晦搰慤戰搴〹收挶搵㜹挳慥戸つ〹改ㄴ挸搱戳㜹敥慢戸㍣㉦ㅡ昹㌰っ㥢ㄵ㝢㥤㘴ㅥ㌶㐹㡡㘴㈹挹㌲㄰挵㘵㜹㍦㔴捦㜳挱换改㌶攷扡㠲散㑦㘷㠶戹㙥㉦愸㜶挲㉦ㅡ㍢ㄷ摦〵扡戳㕤攸愴戱㉦㘷愶㕣㤲ㄷ搱㤹慥㐸㔰㤵㈱㥥慢改づ慡て㘳捦攲㙢㘵ち愳敡ㄹ攲㑦㠳㌷〳㥦㕥〹㑢扤㡡戹㜱戹摥戰㉢戸㈴㕦ㄸ㔵慥搷ㄷ㐶昵〹㘸攰ㄷ搰慢㤹挷ㅡ㤲㈳㐸㡥㈴㌹ち㐴㍤〳戱ㅦ慡挷戹攰攵愰㝡慣㉢挸晥ㅥ㘷㤸换晢㠲敡〹昰ぢ㔴㕦㐰㕡愰㍢摡㠵㑥㔰㍤㤱㤹㜲㜹摤㠱㡥ぢ昷搶㐹攰ㄵ搱㥢搷挰㑦扡㌷㥦っ愳ち㉥挶攳户〹扤㤹㉢昷㘲㤱慦㈵收昴㘶㉥搸晢㈱搴㥢て愱ㅥ㔷㤰晤挱捥㌰㤷昵〵愱㌳ㅣ㠴戸㌶㉦〸ㅤ敥㐵攸㉣㈲挴ㄵ㝢ㄱ㜵戹愲㜴扢攳㐲扣〳ㅥ㤷昱慤昳愰㕥㜴扢㍢っ摥㑣〳搳ㄷ挰㔲㕦挸摣戸㥡㙦搸ㄵ㕣戱㉦摣敥戸㥣㕦戸摤㤹ㄵ㝥㝤ㄱ昳戸㤸攴ㄲ㤲㥦㤱㕣ち愲戸㡣敦㠷敡ㄲㄷ扣㥣㜶户搸ㄵ㘴㝦〵㌴捣㜵㝥㐱昵攷昰㡢㜶挷挵㝡㠱敥㘰ㄷ㍡㘹㜷扦㘰愶㕣挲ㄷ搱㐱慥㐸㔰㤵㑢ぢぢ㈲〷㔵慥敢㕢搷㐱扤㌰慡㥥㑢㡢㠵昰㘶攰搳㌷挰㔲摦挸摣戸扣㙦搸ㄵ㕣挲㉦㡣㉡搷昷ぢ愳㍡〸ㅡ㌸搸㠰扥㠹㜹摣㑣㜲ぢ挹慤㈴敢㐰搴㔰㘸昸愱㍡换〵㉦〷搵㤹慥㈰晢搳愲㘱㉥晣ぢ慡扦㠴㕦愰㍡っ㘹㠱㙥㠶ぢ㥤愰晡㙢㘶捡㌵㝤ㄱ㑤㜳㐵㠲慡㡣㤱㕣慡㜷㔰ㅤ㡥㍤敢㕥愸ㄷ㐶搵㌳㐶㌶挳㥢㠱㑦摦て㑢晤〰㜳ㅢ〱㐷㠶㕤挱㌵晤挲愸㜲挱扦㌰慡㈶〶㐰㍦挸㍣搶㤳㍣㐴昲㌰挹㈳㈰㡡ぢ晤㝥愸㌶扡攰攵愰ㅡ㜳〵搹摦㉢つ㌳ㄲ㐰㔰㝤〲㝥㠱㙡〴㘹㠱慥摥㠵㑥㔰㝤㤲㤹搶ㅡ㔱㥤㉢㑡愳ㅡ㠵挸㐱戵づ㝢搶ㅦ愰㕥㌴慡攳攰捤挰愷㥦㠵愵晥㈳㜳㘳〰㠰㘱㔷㜰㤱扦㌰慡㡣〰㈸㡣敡敥搰㤰戶晡ㅣ昳昸ㄳ挹昳㈴㉦㤰扣〸愲戸昲敦㠷㙡戵ぢ㕥づ慡㍢戹㠲散㡦愰㠶㑤挰㐰㤸㌱〲〲敦㉢挸〰昰㑥㐷㕡攰慤㜲㌱ㄴ㜸㌷㌰㜷㉥晦㡢㘸〷㔷㤴㠶㤷慢晡づ扣㡣〹戰㕥㠵㝡搱昰㙥〷㙦〶㐷晤㍡㉣昵ㅢ捣㙤ㄶㅣㄹ㜶〵㤷晦ぢ挳㍢搷㘸攴㍢㐹㠵攷㐱㐳攰㝤㤳㜹扣㐵昲㌶挹㍢㈴敦㠲㈸〶〶昸挱ㅢ㜶㔱捣㠱户挲ㄵ攴㝣㘲昵㐰㜸敡敦ㄳ慢㝣晤㠲摤㈳㙦㈷收晢㔲㠳㈹㉥㡤て㑣㌹㙣㉥晡换㝢㘹摢攵㙤ぢ㠳昰㌵挴敥挳散敥㔹昸攸㈷扥㠱㌸扦慤挳㝤挶ㅦㅦ〳攵晢晡捣昷昶戴愴㘸㙣愵收㜴攳〳㝣〳㔲㌳㝡昰收搵㘴㜹挷摣㜸㙦慦摤摤昹㝤㠸慢㐷㉣㕦ㄹ㠳㈳㔰愷愵昸㉥㐵㠹敦慢㈷ㅥ㠵搸㜷愱㔱㄰ㅢ㥢挶挳扣㝤戳㠴ㅦ㔱晣㜶㔱昵搶㠷愸㝥昳挱扡愴攷戳愰㘵㙡㌰慡搸㜹㙡敤戸挰㌷㔲㘶㠴挹敢㡦愱㙦㝤〲㔲㡡户㌲挸晤㈴㐸㐸㝦ち㡥扣ㄹ㐷㐸㈰戸〸捤㈰晢攰昸㌲㄰扥㥦㉤㄰㕣搵㤶散㕤㘶㉤戳摢㤶㉥挳㠳㈸〳〷昲㠸捤ㄶ攴ㄹ㌶㤶ㄵ㌰㤲昹㌰㠱ㄳ慡㈰攱づ㘳㥣㝤昷㐳㠱㍤㤹换慥っ晣㈷㈷挸挰㠱ㅤ戳㕣㝡㤷㙥搱戸づ㡢㉦戵㔹㌶㍤愳愷㘵つ摥晢搱㤶挰㘷ぢ㥢㔷㜴慣㜰摥戵ぢ㐷捡㠹㐳㈸㘳〰㐲愱昰〸昶搶〱ㅤ㡢攳摤摤昱㌵攵ㅤ㡢摢敤捥愵扤换捡ㄷ慦㐴㈸〸〲㈴㠰㔳㜹㜹戹晥ㅣ晦㜳昰攱ㄶ㘴捣㐱㜶㠵攷㍤㘲攸〶慣づ㌹㜸摤㌱挵晤㍡㘸戰〳晤愰戵㥣㘹敥〴㍢收昷摡换〷㜶㌸攰戰㔳㐸㐶㘵㜸㕤愸㘵㐵戳㠰挸㥢㤳㡢㉤捤攵戹つ挲挹㡦扣㍤㕤晤晥㐴昱ㄷ昸晣ㅢ攷㡤扡㡦㑦㌰㘹昳㝦㜰〰㕡捦户捡挹扦ちㄵ㐳㌲㠸ㄳぢ㄰㡢㝤摥㔷〰㈷挳つ㌹〵㔰ㄶち挰㐲搰㥦㑡㜹慣㥦慥づ㑣㌲挵㜴㡡㝦㔷慥㜵搰㙢捤㈰㄰收捤慤㙣㙣㔹晦搶㘵㕥敢㘵㥥扣㘳戱昲晥慤㑢扤搶㥤戰收㤸㙡㝤㡤ㄶ攳摦㔱ㄵ昴㜳㍢㙡愰ㅣ㐶ち㈴戳愳㤶㠰攳改愸㙡㌹㝣戳戳㥡㑤昱㔲㑣㉥㜲挱㔱㡣つ㘱攷挱㘷晣ㄸ㈱挲愶慦换攰挱㌴㕤挵挰づ㔳㉤挷づ㝤㜷愲攳㈶㝦扢㔰㕦㝤收愹ㄶ㐶㠴ㄸ㘰慦ㄸ昲㐹㥦戵攳挵愷㔲扦昴㕡ㅦ㤱㤱昷挶㍥敢扣㤵晡㠵搷㥡㌱㈸㈶敦㥡㥦慡晥慢攵㜳慦昵㔱ㅥ敢㉢㠶〴晢户晥捣㙢捤㄰ㄵ愹搴㄰戰㌴㥦㌷捣ㅣ㝤㍦㠱㝥㙥愵づ㠲扥㌵ㄸ㈴戳㔲㠷㠰攳慤搴ㄳ攱㍦愳㔲㑦〶㐳㉡㉦っ㑤攷〴㠴㑡㍤挳ㄴ㘳㌳㜰晤㡢昱㥥㙦㌱㠶㐲摦摡〲㈴戳ㄸ㕢㠲攳㉤挶㔹搹挵㌸捦ㄴ㘳㙢㘸昶ㄵ攳ㄲ户ㄸ㥡㘸㤴愹㌷㝣戳ㅣ㐶摦㍣昲昴㌹㘷㌸㔹㝣ㅤ愰㄰扣㝦㉥㍢扢㉢㑣㜶㈳愰搹㤷摤㌵㈶㍢㥥晡捡搴〶摦散慡攸㥢愷戹㜴㜶㍢㘵㘵㜷㕤㜶㜶户㠰攱㜶ㄶ㠶ㄳ〸摥㈳㘱搴搷㔹搶㠱换㈶㔷散㈰慡㕥㐲搹晡挶戰摢㍣搶㐵㡤㠰㝦昶㕡摦敥戱㉥㙡〴㝣搱㙢㝤㠷㙢つ㍣㡡ㅢ〱㕦昰㕡摦改挹扢愸ㄱ昰㜹慦昵摤戰㘶㘷㜱㥢挷㜳㤰攵㜶㡣摤㔸㌹㤹捤㘳㕣㔶㝤摤ぢㅦㄹ㥤攲㐱㌰愴㤲㈲搰散㙢ㅥ㡦㥡散㌸攰㤶愹愷㝣戳㡢搲㌷〷搷㜴昳㘸挸捡敥戱散散㝥て㠶摢㍣戸敡㉦㌹㌷挲愸慦㜹晣〱㕣搳㍣㡡ㅡ㑢㝦敢㠵改ㄹ搷㥡㔵㔴搴㔸晡愸搷晡搹㡣扣㡢ㄸ㑢㝦攳戵晥愳㈷敦愲挶搲㐷扣搶捦㜹慣㡢ㅡ㑢ㅦ昶㕡扦〴㙢㑦昳㔸て㔹㙥昳㤸挸捡挹㙣ㅥ㤳戳敡敢㘵昸挹㘸ㅥㅢ挰㤰㑡㙡㠱㘶㕦昳㜸摤㘴攷㡣ㅥ㜷晢㘶㌷㡤扥㌳㐷㡦ㄹ㔹搹扤㤹㥤摤㝢㘰戸捤㠳敢昱㤲昳㑣ㄸ昵㌵㡦昷挱㌵捤愳㤸㑢㌰㜵愷ㄷ愶て㍣搶㐵㡤ㅥ㜷㜸慤㍦昴㔸ㄷ㌵㝡摣敥戵晥挸戵㘶搳㉣敡晡改㌶慦昵挷㥥扣㡢ㅡ㍤搶㜹慤扦㠴戵愷㜹摣〲㔹㙥昳㤸捦捡挹㙣ㅥ晢㘶搵搷㐶昸挹㘸ㅥ〱って㔲㐹ぢ愱搹搷㍣㉣㜰㈵㍢愷㜹㕣敢㥢摤㠱昴㥤搹㍣ㄶ㘵㘵㔷づ㍦ㄹ搹つ〱挳㙤ㅥ㕣㌶㤷㥣て㠱㔱㕦昳〸㠳扢㐹捤攳㑡㉦㑣㕣㈶㌷搶㐵㌵㡦㉢扣搶㥢㝢慣㡢㙡ㅥ㙢扤搶㕣㤸㘷摥㐵㌷㡦换扤搶㕢㜸昲㉥慡㜹㕣收戵ㅥ〶㙢愹㉦㘷戴晦ㄹ㘴戹捤㈳挵捡挹ㅣ敤㤷㘵搵搷㜰昸挹愸慦ㅤ挱㜰敢㡢ぢ昲㔲㕦㠷㝡敢慢ㅡ㕣㠳㜸㔱愳晤昹摥㜲㜳〱摥㘰㔶搴㘸㝦㥥搷㝡攷㡣扣㡢ㄸ敤捦昵㕡㜳挹摦攴㕤搴㘸㝦㡥搷㝡戴挷扡愸搱晥㙣慦昵㔸㔸㝢晡搷㤹㤰攵搶㔷㌷㉢㈷戳㝦昵㘶搵㔷つ晣㘴搴㔷〳ㄸ㙥㝤㜱愹㕦敡㙢愵户扥ㅡ挱㌵昵㔵搴昰㝢㡡户摣㕣摡㌷搶㐵昵慦㤳扤搶扢㝢慣㡢敡㕦㍦昱㕡㌳㤸挰搴㔷㔱挳敦㐹㕥敢㍤㍤㜹ㄷ搵扦㝥散戱づ㑦㠶㌵㠷㈸㝤ㄴ㉢攰㘸㤲㘳㐰㐲㡡攱〶㌲愵㝡㍣搴ㄹ㝦㌴ㅡ㕡攵昸〶㑣㡢ㄱㅣ攷ち㝥㐰昳攳㘱愴愶㐲挴捡户㑥㐰慡〲て挲挸㐳㈶㤵㉢昹㙣㑣㑦㠹㍡ㅡ〶搲ㄸ摥愹摤㌶㍤㘱㜵㈲㜴㌵〳て㤴っ搲㥣慣㍡㠹㉣捦㡤挳㜴昸㤵挶昰搱挰㐹㠱㌷慥㥥愴㘶扢ㄹ戹㤷㥣慢㡣攳㠰㜷㈶散㔴㝡挹㍣㘹晣㌴换昱㕣攳㤸㐳ㅢ㌶戵〰っ㘹㕡㘷㐰戳敦愴㜱愰挹捥㌹㘹㉣昷捤敥㙣晡捥㙣搴攷㘶㘵户㈸㍢扢㔶㌰摣㐶捤㠵㜸挹昹㝣ㄸ昵㥤㌴㤲攰㥡㘶㔹㔴愳㍥ㄴ㘵敢扢㈳攱挲扢戱㉥慡㔱户㜹慤㔳ㅥ敢愲ㅡ昵㌲慦㌵㤷晡㌷愹㔱㉦昵㕡㉦昳攴㕤㔴愳㑥㜹慤㌹㠹攷㌹㘹㈴㈱换ㅤ㠴㉥㘳攵㘴㥥㌴搶㘶搵搷㜲昸挹ㄸ㠴㔶㠲攱搶ㄷ㤷昸愵扥慥昴搶搷㙡㜰つ攲㐵㥤㌴づ昱㤶㥢㑢晡〶戳愲㑥ㅡ〷㝢慤㡦挸挸扢㠸㤳挶㈲慦㌵㠳〸㑣摥㐵㥤㌴づ昲㕡ㅦ攵戱㉥敡愴㜱愰搷晡〴㔸㑢㝤㌹ㄳっ晢㐳㤶㕢㕦搷戳㜲㌲扢昳㡤㔹昵㜵㈲晣㘴搴搷挹㘰㐸㈵摤っ捤扥敥㝣㠶挹捥戹愶㤸攷㥢摤㍡晡捥㙣ㅥ户㘷㘵㜷㔶㜶㜶ㄷ㠰攱㌶て慥挴㑢捥㜷挲愸慦㍢㕦〴敥㈶㌵㡦㤹㕥㤸戸昲㙥慡愸愸收戱㤷搷晡㤲㡣扣㡢㘸ㅥ㌳扣搶㕣敢㌷㜹ㄷ搵㍣愶㝢慤㉦昵㔸ㄷ搵㍣愶㜹慤㝦づ㙢捦㌵挵ㄴ挸㜲㥢挷扤慣㥣捣攱昷晥慣晡晡〵晣㘴㌴て慥敥扢昵挵㌵㝥愹慦〷扤昵挵愵㜹㔳㕦㐵つ扦ㄳ扣攵收㥡扥戱㉥㙡昸晤愱搷晡ㄶ㡦㜵㔱挳敦㜸慦㌵愳〸㑣㝤ㄵ㜵㑤戱愷搷㝡㥤㈷敦愲㠶摦㍤扣搶扦㠴戵㘷昸㙤㠲㉣户扥ㅥ㘳攵㘴昶慦㈷戲敡敢搷昰㤳㔱㕦昷㠳攱搶ㄷ愳〷愴扥㥥昴搶ㄷㄷ晤つ攲㐵つ扦㜵摥㜲㌳㕡挰㘰㔶㔴晦慡昵㕡㍦㤴㤱㜷ㄱ晤㉢攲戵㘶㝣㠲挹扢愸晥㔵攳戵㝥挴㘳㕤㔴晦ㅡ攷戵㘶昸㠲愷扥㜶㠳㉣户扥㥥换慤慦攷戳敡㡢㤱づㄹ昵昵㉣ㄸ㙥㝤㌱㉥㐱敡敢㐵㙦㝤㌱㥣㘰㤳敡㙢㤴户摣㝦㜲慤㜹攵㔶㔴㝤敤散戵㝥㍥㈳敦㈲敡㙢愴搷㥡㤱て㥢㔴㕦搵㕥敢ㄷ㍤搶㐵搵搷㑥㕥敢㔷㘰敤愹慦㉡挸㜲敢㙢㐳㙥㝤晤㍤慢扥ㄸ㍡㤱㔱㕦慦㠳攱搶ㄷ〳ㅤ愴扥㕥昵搶搷㥢攰㙥㔲㝤㙤攷㉤㌷〳ㅢっ㘶㐵搵搷㌰慦㌵㈳㈲搲㜹ㄷ㔱㕦摢㝡慤ㄹ㑡㘱昲㉥慡㝦㙤攳戵㘶っ㠶戱㉥慡扥戶昶㔸〷戹㈴㥦扤㝣㉣慢摢㝥昱〲ち㡤昹㕢扥愰敥㙤㔴㤵晡ㄴ㤹搱㠷㝥㠷㈹散昰慦攲㜳㤷ぢㅥ㌹昸㡦㠵搲敦㔲㠷㉢㡥㘲昱㑦㜷㐷㉣戸㡡挸ㅤ晣㠷ㅤ慥㙢㠹挵㝢㘴㜳㌹㑢㉣晥攵敥㠸〵㤷慥搲ㄶ㕣㠲ㄲ㡢昷挹收捡㤳㔸㝣攰敥㠸〵㔷㤹搲ㄶ㕣㐱ㄲ㡢て挹收攲㤱㔸㝣攴敥㠸挵〸㌷㠱晦㈰慥挲㝦㘲昱㌱搹㕣晦ㄱ㡢㑦摣ㅤ戱攰〲て㜷昰ㅦ㜶㜶挳㝦㘲昱㈹搹㕣㠱㄰㡢捦摣ㅤ戱攰㙡㐳摡㈲㡡㤴㔸㝣㑥㌶ㄷㄱ挴攲ぢ㜷㐷㉣戸㑡㤰戶㤸㠸㤴㔸㝣㐹㌶愷戱挵攲㉢㜷㐷㉣㌸㘵㥤戶攰㜴戴㔸㙣㈴㥢㌳搱㘲昱㙦㜷㐷㉣㌸搵㥣戶攰㠴愸㔸㝣㑤㌶攷㐲挵攲ㅢ㜷㐷㉣㌸敦㤹戶攰㥣愶㔸〴㌴搸㡢㡣㠵㘲㡡挸攰慦攲㤰っぢ捥慡㠹㐵〹㜵㌸愱㐶㈵㕤敡戵㌸㌴挳㠲昳㍡㘲㔱㐶㥤㕥㘳ㄱ昴㕡㜰捥㈶㕤慡愳㤰㤲㔹㠶㉦㍦㜵㘶ㄹ昶㐴ㄶ攵㈵㤶攲㑣㠴〸扥㜰〵攳㐵愰搴㌱㐶昰戹㉢㘰㙣㠰搶挸愲攲㜸㠸〶㈱㌵攰㤹ㄲㄵ㌸㉦昸㕡挹㤵㘵慦㤵㜴㤶扤ㅦ㠸攰搲㍦㔲㔲㡡ㄷぢ㐰㐳ち㠸㐷挴昰㐵㌱愴攴㤰〶㝡ち愸㑥㌵㍡㠳挸攵㡣㠱攸っ昶攸㔴㜰㜶㈰㝤㄰扣昳ㄷ慦㐳愸挳㥢㝥戱愸昰㕡昰慥㍥㙤挱㝢㑦戱〸㔳㠷户㥤㘲戱㤹搷攲捡っぢ摥晤㠸挵收搴攱㡤㡦㔸っ昵㕡昰㈶㈷㥤〷㙦㘰挴㘲ぢ敡昰摥㐵㉣戶昴㕡摣㤹㘱㜱慦戱搸㡡㍡昷ㅢ㡢慤扤ㄶて㘶㔸昰㈲㑥昲搸㠶㍡扣㝥㤳㍣戶昵㕡昰〲㉤㕤慡攷㡣挵㌰敡昰ち㐲㉣戶昳㕡昰ㄲ㈱㙤戱挱㔸っ愷づ捦㘱㘲戱扤搷㠲㈷愹戴㠵㡣㠳㙣ㄵ收晤㌹搸挷㡢昳愰㈳㌳㕤㍢挰ㄲ攱㠴㌲昶攵㘸㜱っㄴ慤㉡㐷㑢挶㍢㙡敤㠸戴搹挲ㅣ昷㐴㙢㈷㐷㑢挶㌸㙡㔵㝢戵㌸搶㠹搶㐸㐷㑢挶㌵㙡㘵昸攲昸㈶㕡愳ㅣ慤㡦㤱㤶㈳捣㈸㍤挷㌴搱晡㠱愳㈵攳㔷㡥㉦㡥㘳愲㌵挶搱㤲㌱㡢㕡ㄹ扥㌸㜶㠹搶㙥㡥㤶㡣㔳搴㙡㜶㈷昹戱ㅦ〸㜳扣ㄲ慤㜱㡥㤶㡣㑤㌹扥㌸㐶㠹㔶挴搱㤲昱㠸㕡ㄹ挷挸㜱㐹戴敡ㅣ㉤ㄹ㠳㜲㝣㜱㉣ㄲ慤㝡㐷㑢挶㥤ㅣ㉤㡥㍦愲ㄵ㜳戴㘴慣挹搱攲㤸㈳㕡㑤愲㔵挱〱㘲㈱戴㑡㔶慢挴㤲攴㤲㈵㥦㔷㤴㔵づ㉢摢㝦攲愰㡢㌷㍣昱昷㜳㥥㕢㌴晥㡤㡤㤷㕥晡摣慢攷㍣戹昱摥搶昱扦晤昹捦ㅦ搹㙢敤㤳㝦摦㍣㜵㐵挹㉦㍦㥦㜵挵㔱㤱挳㡥㍡㍣戵敦㉥搳㡥㍡攰搰㜹㤱戹㥢㡤㈹㉤ㅤ㌰㘰搴搰挷戶ㄹㅤ㍥敥昰㕦慢昵㝦摥扡ㄳ㥦挶㜶慢㙤㜷散㜰攳㜴㐳㤸㈳㡢ㄴ㘳て散愰搱挹㤸〲㐱㈶㍣ㅣ㕢㐴㙢扣愳㈵攳〸戵㌲慡㡤攳㠹㘸㑤㜰戴㘴散挸搱攲ㄸ㈲㕡㤳ㅣ㉤ㄹ㉦㜲㜲攴戸㈱㕡捤㡥㤶㡣ㄱ㌹扥㌸㔶㠸搶ㄴ㐷㑢挶㠵ㅣ㉤㡥て愲㌵捤搱㤲戱㈰㐷㡢㘳㠲㘸捤㜰戴愴晦攷㘸㜱ㅣ㄰慤㤹㡥㤶昴㜹㙡㘵㌴㑤昶㝤搱摡摢搱㘲㡦㤶㤳挵敤敥㌹㘱㌲㑣捡ㄱㄳ挵㑥㉣㠲摢㌲〵㘱搳㍡ㄵ㍢戰㘸慣换搲㌰㍤㔹戱昳㡡挶慤㤹ㅡ㡡晤㔵〴户㘴〹搸㐵㐵㜰㜳㤶㠰扤㔲〴㌷㘵〹搸ㄱ㐵㜰㘳㤶㠰㝤㑦〴㌷㘴〹搸摤㐴㜰㝤㤶㠰㍤㑣〴搷㘵〹搸愹㐴㜰㙤㤶㠰晤㐸〴搷㘴〹搸㜵㐴㜰㜵愶㈰捣㈶㑥晣〷㤷㈹戶㙢搱昹㐵愶㡥㘲㔳ㄶ挱㔵㔹〲戶㕥ㄱ晣㍣㑢挰〶㉢㠲㉢戳〴㙣愳㈲戸㈲㑢挰㘶㈹㠲戵㔹〲戶㐴ㄱ㕣㥥㈵㘰攳ㄳ挱㘵㔹〲戶㌷ㄱ㕣㥡㈵㘰ㄳㄳ挱捦㌲〵〳晦ㅦ摡戵挸㉦</t>
  </si>
  <si>
    <t>Giá thuê TB</t>
  </si>
  <si>
    <t>DLC của giá thuê</t>
  </si>
  <si>
    <t>Giả định (kịch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</si>
</sst>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0.00\ &quot;₫&quot;;[Red]\-#,##0.00\ &quot;₫&quot;"/>
    <numFmt numFmtId="44" formatCode="_-* #,##0.00\ &quot;₫&quot;_-;\-* #,##0.00\ &quot;₫&quot;_-;_-* &quot;-&quot;??\ &quot;₫&quot;_-;_-@_-"/>
    <numFmt numFmtId="164" formatCode="_-[$$-409]* #,##0_ ;_-[$$-409]* \-#,##0\ ;_-[$$-409]* &quot;-&quot;??_ ;_-@_ "/>
    <numFmt numFmtId="165" formatCode="0.0%"/>
    <numFmt numFmtId="166" formatCode="#,##0_ ;\-#,##0\ "/>
    <numFmt numFmtId="167" formatCode="&quot;$&quot;#,##0.00_);\(&quot;$&quot;#,##0.00\)"/>
    <numFmt numFmtId="168" formatCode="0.0000"/>
    <numFmt numFmtId="169" formatCode="#,##0.0"/>
  </numFmts>
  <fonts count="14">
    <font>
      <sz val="11"/>
      <color theme="1"/>
      <name val="Calibri"/>
      <family val="2"/>
      <scheme val="minor"/>
    </font>
    <font>
      <i/>
      <sz val="9"/>
      <color theme="1"/>
      <name val="Times New Roman"/>
      <family val="1"/>
    </font>
    <font>
      <b/>
      <sz val="9"/>
      <color theme="1"/>
      <name val="Times New Roman"/>
      <family val="1"/>
    </font>
    <font>
      <sz val="11"/>
      <color theme="1"/>
      <name val="Calibri"/>
      <family val="2"/>
      <scheme val="minor"/>
    </font>
    <font>
      <sz val="9"/>
      <color theme="1"/>
      <name val="Times New Roman"/>
      <family val="1"/>
    </font>
    <font>
      <b/>
      <sz val="9"/>
      <color rgb="FFFFFFFF"/>
      <name val="Times New Roman"/>
      <family val="1"/>
    </font>
    <font>
      <sz val="8"/>
      <name val="Calibri"/>
      <family val="2"/>
      <scheme val="minor"/>
    </font>
    <font>
      <b/>
      <sz val="11"/>
      <color theme="1"/>
      <name val="Calibri"/>
      <family val="2"/>
      <scheme val="minor"/>
    </font>
    <font>
      <sz val="8"/>
      <color theme="1"/>
      <name val="Trebuchet MS"/>
      <family val="2"/>
    </font>
    <font>
      <sz val="9"/>
      <name val="Times New Roman"/>
      <family val="1"/>
    </font>
    <font>
      <b/>
      <sz val="10"/>
      <name val="MS Sans Serif"/>
      <charset val="163"/>
    </font>
    <font>
      <sz val="13"/>
      <color rgb="FF000000"/>
      <name val="Times New Roman"/>
      <family val="1"/>
    </font>
    <font>
      <sz val="11"/>
      <color rgb="FF000000"/>
      <name val="Times New Roman"/>
      <family val="1"/>
    </font>
    <font>
      <sz val="8"/>
      <color theme="1"/>
      <name val="Times New Roman"/>
      <family val="1"/>
    </font>
  </fonts>
  <fills count="8">
    <fill>
      <patternFill patternType="none"/>
    </fill>
    <fill>
      <patternFill patternType="gray125"/>
    </fill>
    <fill>
      <patternFill patternType="solid">
        <fgColor rgb="FF0070C0"/>
      </patternFill>
    </fill>
    <fill>
      <patternFill patternType="solid">
        <fgColor rgb="FFFFFF00"/>
        <bgColor indexed="64"/>
      </patternFill>
    </fill>
    <fill>
      <patternFill patternType="solid">
        <fgColor theme="5" tint="0.79998168889431442"/>
        <bgColor indexed="64"/>
      </patternFill>
    </fill>
    <fill>
      <patternFill patternType="solid">
        <fgColor rgb="FF00FF00"/>
        <bgColor indexed="64"/>
      </patternFill>
    </fill>
    <fill>
      <patternFill patternType="solid">
        <fgColor theme="5" tint="0.59999389629810485"/>
        <bgColor indexed="64"/>
      </patternFill>
    </fill>
    <fill>
      <patternFill patternType="solid">
        <fgColor rgb="FF00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3" fillId="0" borderId="0" applyFont="0" applyFill="0" applyBorder="0" applyAlignment="0" applyProtection="0"/>
    <xf numFmtId="44" fontId="3" fillId="0" borderId="0" applyFont="0" applyFill="0" applyBorder="0" applyAlignment="0" applyProtection="0"/>
  </cellStyleXfs>
  <cellXfs count="180">
    <xf numFmtId="0" fontId="0" fillId="0" borderId="0" xfId="0"/>
    <xf numFmtId="4" fontId="1" fillId="0" borderId="0" xfId="0" applyNumberFormat="1" applyFont="1" applyAlignment="1">
      <alignment indent="3"/>
    </xf>
    <xf numFmtId="0" fontId="4" fillId="0" borderId="0" xfId="0" applyFont="1"/>
    <xf numFmtId="0" fontId="5" fillId="2" borderId="0" xfId="0" applyFont="1" applyFill="1" applyAlignment="1">
      <alignment vertical="center"/>
    </xf>
    <xf numFmtId="4" fontId="4" fillId="0" borderId="0" xfId="0" applyNumberFormat="1" applyFont="1"/>
    <xf numFmtId="0" fontId="2" fillId="3" borderId="0" xfId="0" applyFont="1" applyFill="1"/>
    <xf numFmtId="0" fontId="4" fillId="4" borderId="0" xfId="0" applyFont="1" applyFill="1"/>
    <xf numFmtId="0" fontId="2" fillId="0" borderId="0" xfId="0" applyFont="1" applyAlignment="1">
      <alignment horizontal="right"/>
    </xf>
    <xf numFmtId="9" fontId="4" fillId="0" borderId="0" xfId="0" applyNumberFormat="1" applyFont="1"/>
    <xf numFmtId="164" fontId="4" fillId="0" borderId="0" xfId="0" applyNumberFormat="1" applyFont="1"/>
    <xf numFmtId="164" fontId="4" fillId="0" borderId="7" xfId="2" applyNumberFormat="1" applyFont="1" applyBorder="1"/>
    <xf numFmtId="164" fontId="4" fillId="0" borderId="0" xfId="2" applyNumberFormat="1" applyFont="1" applyBorder="1"/>
    <xf numFmtId="164" fontId="4" fillId="0" borderId="9" xfId="2" applyNumberFormat="1" applyFont="1" applyBorder="1"/>
    <xf numFmtId="9" fontId="4" fillId="4" borderId="1" xfId="0" applyNumberFormat="1" applyFont="1" applyFill="1" applyBorder="1"/>
    <xf numFmtId="9" fontId="4" fillId="0" borderId="0" xfId="1" applyFont="1" applyBorder="1"/>
    <xf numFmtId="0" fontId="4" fillId="3" borderId="0" xfId="0" applyFont="1" applyFill="1"/>
    <xf numFmtId="0" fontId="4" fillId="0" borderId="1" xfId="0" applyFont="1" applyBorder="1"/>
    <xf numFmtId="9" fontId="4" fillId="0" borderId="1" xfId="0" applyNumberFormat="1" applyFont="1" applyBorder="1"/>
    <xf numFmtId="165" fontId="4" fillId="0" borderId="0" xfId="1" applyNumberFormat="1" applyFont="1"/>
    <xf numFmtId="10" fontId="4" fillId="0" borderId="0" xfId="0" applyNumberFormat="1" applyFont="1"/>
    <xf numFmtId="4" fontId="1" fillId="0" borderId="14" xfId="0" applyNumberFormat="1" applyFont="1" applyBorder="1" applyAlignment="1">
      <alignment indent="3"/>
    </xf>
    <xf numFmtId="10" fontId="4" fillId="0" borderId="4" xfId="1" applyNumberFormat="1" applyFont="1" applyBorder="1"/>
    <xf numFmtId="10" fontId="4" fillId="0" borderId="6" xfId="1" applyNumberFormat="1" applyFont="1" applyBorder="1"/>
    <xf numFmtId="10" fontId="4" fillId="0" borderId="7" xfId="1" applyNumberFormat="1" applyFont="1" applyBorder="1"/>
    <xf numFmtId="10" fontId="4" fillId="0" borderId="8" xfId="1" applyNumberFormat="1" applyFont="1" applyBorder="1"/>
    <xf numFmtId="10" fontId="2" fillId="0" borderId="9" xfId="1" applyNumberFormat="1" applyFont="1" applyBorder="1"/>
    <xf numFmtId="10" fontId="2" fillId="0" borderId="11" xfId="1" applyNumberFormat="1" applyFont="1" applyBorder="1"/>
    <xf numFmtId="4" fontId="2" fillId="0" borderId="14" xfId="0" applyNumberFormat="1" applyFont="1" applyBorder="1"/>
    <xf numFmtId="3" fontId="4" fillId="0" borderId="4" xfId="0" applyNumberFormat="1" applyFont="1" applyBorder="1"/>
    <xf numFmtId="3" fontId="4" fillId="0" borderId="5" xfId="0" applyNumberFormat="1" applyFont="1" applyBorder="1"/>
    <xf numFmtId="3" fontId="4" fillId="0" borderId="6" xfId="0" applyNumberFormat="1" applyFont="1" applyBorder="1"/>
    <xf numFmtId="3" fontId="4" fillId="0" borderId="7" xfId="0" applyNumberFormat="1" applyFont="1" applyBorder="1"/>
    <xf numFmtId="3" fontId="4" fillId="0" borderId="0" xfId="0" applyNumberFormat="1" applyFont="1"/>
    <xf numFmtId="3" fontId="4" fillId="0" borderId="8" xfId="0" applyNumberFormat="1" applyFont="1" applyBorder="1"/>
    <xf numFmtId="3" fontId="2" fillId="0" borderId="7" xfId="0" applyNumberFormat="1" applyFont="1" applyBorder="1"/>
    <xf numFmtId="4" fontId="2" fillId="0" borderId="8" xfId="0" applyNumberFormat="1" applyFont="1" applyBorder="1"/>
    <xf numFmtId="10" fontId="4" fillId="0" borderId="5" xfId="1" applyNumberFormat="1" applyFont="1" applyBorder="1"/>
    <xf numFmtId="10" fontId="4" fillId="0" borderId="0" xfId="1" applyNumberFormat="1" applyFont="1" applyBorder="1"/>
    <xf numFmtId="10" fontId="2" fillId="0" borderId="10" xfId="1" applyNumberFormat="1" applyFont="1" applyBorder="1"/>
    <xf numFmtId="4" fontId="1" fillId="0" borderId="4" xfId="0" applyNumberFormat="1" applyFont="1" applyBorder="1" applyAlignment="1">
      <alignment indent="3"/>
    </xf>
    <xf numFmtId="4" fontId="1" fillId="0" borderId="7" xfId="0" applyNumberFormat="1" applyFont="1" applyBorder="1" applyAlignment="1">
      <alignment indent="3"/>
    </xf>
    <xf numFmtId="4" fontId="2" fillId="0" borderId="9" xfId="0" applyNumberFormat="1" applyFont="1" applyBorder="1"/>
    <xf numFmtId="0" fontId="2" fillId="0" borderId="9" xfId="0" applyFont="1" applyBorder="1"/>
    <xf numFmtId="10" fontId="4" fillId="0" borderId="0" xfId="1" applyNumberFormat="1" applyFont="1" applyFill="1" applyBorder="1"/>
    <xf numFmtId="10" fontId="4" fillId="0" borderId="13" xfId="1" applyNumberFormat="1" applyFont="1" applyBorder="1"/>
    <xf numFmtId="10" fontId="4" fillId="0" borderId="14" xfId="1" applyNumberFormat="1" applyFont="1" applyBorder="1"/>
    <xf numFmtId="0" fontId="4" fillId="0" borderId="0" xfId="0" quotePrefix="1" applyFont="1"/>
    <xf numFmtId="10" fontId="0" fillId="0" borderId="0" xfId="1" applyNumberFormat="1" applyFont="1"/>
    <xf numFmtId="0" fontId="4" fillId="0" borderId="7" xfId="0" applyFont="1" applyBorder="1"/>
    <xf numFmtId="0" fontId="4" fillId="0" borderId="8" xfId="0" applyFont="1" applyBorder="1"/>
    <xf numFmtId="0" fontId="4" fillId="0" borderId="9" xfId="0" applyFont="1" applyBorder="1"/>
    <xf numFmtId="0" fontId="4" fillId="0" borderId="11" xfId="0" applyFont="1" applyBorder="1"/>
    <xf numFmtId="0" fontId="4" fillId="0" borderId="2" xfId="0" applyFont="1" applyBorder="1"/>
    <xf numFmtId="0" fontId="4" fillId="0" borderId="4" xfId="0" applyFont="1" applyBorder="1"/>
    <xf numFmtId="0" fontId="4" fillId="0" borderId="5" xfId="0" applyFont="1" applyBorder="1"/>
    <xf numFmtId="0" fontId="4" fillId="0" borderId="10" xfId="0" applyFont="1" applyBorder="1"/>
    <xf numFmtId="165" fontId="4" fillId="0" borderId="2" xfId="1" applyNumberFormat="1" applyFont="1" applyBorder="1"/>
    <xf numFmtId="165" fontId="4" fillId="0" borderId="12" xfId="1" applyNumberFormat="1" applyFont="1" applyBorder="1"/>
    <xf numFmtId="165" fontId="4" fillId="0" borderId="3" xfId="1" applyNumberFormat="1" applyFont="1" applyBorder="1"/>
    <xf numFmtId="10" fontId="4" fillId="0" borderId="1" xfId="1" applyNumberFormat="1" applyFont="1" applyBorder="1"/>
    <xf numFmtId="10" fontId="4" fillId="0" borderId="1" xfId="0" applyNumberFormat="1" applyFont="1" applyBorder="1"/>
    <xf numFmtId="0" fontId="2" fillId="0" borderId="4" xfId="0" applyFont="1" applyBorder="1" applyAlignment="1">
      <alignment horizontal="right"/>
    </xf>
    <xf numFmtId="0" fontId="2" fillId="0" borderId="5" xfId="0" applyFont="1" applyBorder="1" applyAlignment="1">
      <alignment horizontal="right"/>
    </xf>
    <xf numFmtId="0" fontId="2" fillId="0" borderId="6" xfId="0" applyFont="1" applyBorder="1" applyAlignment="1">
      <alignment horizontal="right"/>
    </xf>
    <xf numFmtId="0" fontId="2" fillId="0" borderId="1" xfId="0" applyFont="1" applyBorder="1"/>
    <xf numFmtId="0" fontId="4" fillId="4" borderId="12" xfId="0" applyFont="1" applyFill="1" applyBorder="1"/>
    <xf numFmtId="0" fontId="4" fillId="0" borderId="4" xfId="0" applyFont="1" applyBorder="1" applyAlignment="1">
      <alignment horizontal="right"/>
    </xf>
    <xf numFmtId="9" fontId="4" fillId="0" borderId="4" xfId="0" applyNumberFormat="1" applyFont="1" applyBorder="1"/>
    <xf numFmtId="0" fontId="7" fillId="0" borderId="0" xfId="0" applyFont="1"/>
    <xf numFmtId="0" fontId="0" fillId="0" borderId="0" xfId="0" quotePrefix="1"/>
    <xf numFmtId="0" fontId="2" fillId="0" borderId="0" xfId="0" applyFont="1"/>
    <xf numFmtId="164" fontId="4" fillId="0" borderId="0" xfId="2" applyNumberFormat="1" applyFont="1" applyFill="1" applyBorder="1"/>
    <xf numFmtId="9" fontId="4" fillId="0" borderId="0" xfId="1" applyFont="1" applyFill="1" applyBorder="1"/>
    <xf numFmtId="0" fontId="2" fillId="0" borderId="1" xfId="0" applyFont="1" applyBorder="1" applyAlignment="1">
      <alignment horizontal="right"/>
    </xf>
    <xf numFmtId="9" fontId="4" fillId="0" borderId="1" xfId="1" applyFont="1" applyBorder="1"/>
    <xf numFmtId="10" fontId="4" fillId="0" borderId="0" xfId="1" applyNumberFormat="1" applyFont="1"/>
    <xf numFmtId="10" fontId="4" fillId="0" borderId="14" xfId="0" applyNumberFormat="1" applyFont="1" applyBorder="1"/>
    <xf numFmtId="0" fontId="4" fillId="0" borderId="14" xfId="0" applyFont="1" applyBorder="1"/>
    <xf numFmtId="0" fontId="4" fillId="3" borderId="1" xfId="0" applyFont="1" applyFill="1" applyBorder="1"/>
    <xf numFmtId="0" fontId="4" fillId="0" borderId="12" xfId="0" applyFont="1" applyBorder="1"/>
    <xf numFmtId="0" fontId="4" fillId="0" borderId="3" xfId="0" applyFont="1" applyBorder="1"/>
    <xf numFmtId="44" fontId="4" fillId="0" borderId="0" xfId="2" applyFont="1"/>
    <xf numFmtId="10" fontId="4" fillId="0" borderId="6" xfId="1" applyNumberFormat="1" applyFont="1" applyFill="1" applyBorder="1"/>
    <xf numFmtId="10" fontId="4" fillId="0" borderId="8" xfId="1" applyNumberFormat="1" applyFont="1" applyFill="1" applyBorder="1"/>
    <xf numFmtId="0" fontId="5" fillId="2" borderId="14" xfId="0" applyFont="1" applyFill="1" applyBorder="1" applyAlignment="1">
      <alignment vertical="center"/>
    </xf>
    <xf numFmtId="10" fontId="4" fillId="5" borderId="0" xfId="1" applyNumberFormat="1" applyFont="1" applyFill="1" applyBorder="1"/>
    <xf numFmtId="10" fontId="4" fillId="0" borderId="11" xfId="1" applyNumberFormat="1" applyFont="1" applyFill="1" applyBorder="1"/>
    <xf numFmtId="9" fontId="4" fillId="0" borderId="8" xfId="0" applyNumberFormat="1" applyFont="1" applyBorder="1"/>
    <xf numFmtId="0" fontId="4" fillId="0" borderId="15" xfId="0" applyFont="1" applyBorder="1"/>
    <xf numFmtId="10" fontId="4" fillId="4" borderId="14" xfId="1" applyNumberFormat="1" applyFont="1" applyFill="1" applyBorder="1"/>
    <xf numFmtId="10" fontId="4" fillId="4" borderId="13" xfId="1" applyNumberFormat="1" applyFont="1" applyFill="1" applyBorder="1"/>
    <xf numFmtId="10" fontId="4" fillId="3" borderId="15" xfId="0" applyNumberFormat="1" applyFont="1" applyFill="1" applyBorder="1"/>
    <xf numFmtId="9" fontId="4" fillId="4" borderId="14" xfId="0" applyNumberFormat="1" applyFont="1" applyFill="1" applyBorder="1"/>
    <xf numFmtId="3" fontId="4" fillId="0" borderId="1" xfId="0" applyNumberFormat="1" applyFont="1" applyBorder="1"/>
    <xf numFmtId="4" fontId="2" fillId="0" borderId="0" xfId="0" applyNumberFormat="1" applyFont="1"/>
    <xf numFmtId="3" fontId="2" fillId="0" borderId="0" xfId="0" applyNumberFormat="1" applyFont="1"/>
    <xf numFmtId="4" fontId="2" fillId="0" borderId="7" xfId="0" applyNumberFormat="1" applyFont="1" applyBorder="1"/>
    <xf numFmtId="4" fontId="8" fillId="0" borderId="7" xfId="0" applyNumberFormat="1" applyFont="1" applyBorder="1"/>
    <xf numFmtId="4" fontId="8" fillId="0" borderId="9" xfId="0" applyNumberFormat="1" applyFont="1" applyBorder="1"/>
    <xf numFmtId="4" fontId="8" fillId="0" borderId="0" xfId="0" applyNumberFormat="1" applyFont="1"/>
    <xf numFmtId="4" fontId="8" fillId="0" borderId="8" xfId="0" applyNumberFormat="1" applyFont="1" applyBorder="1"/>
    <xf numFmtId="4" fontId="8" fillId="0" borderId="10" xfId="0" applyNumberFormat="1" applyFont="1" applyBorder="1"/>
    <xf numFmtId="4" fontId="8" fillId="0" borderId="11" xfId="0" applyNumberFormat="1" applyFont="1" applyBorder="1"/>
    <xf numFmtId="4" fontId="8" fillId="0" borderId="1" xfId="0" applyNumberFormat="1" applyFont="1" applyBorder="1"/>
    <xf numFmtId="10" fontId="4" fillId="3" borderId="1" xfId="0" applyNumberFormat="1" applyFont="1" applyFill="1" applyBorder="1"/>
    <xf numFmtId="10" fontId="4" fillId="0" borderId="2" xfId="1" applyNumberFormat="1" applyFont="1" applyBorder="1"/>
    <xf numFmtId="10" fontId="4" fillId="0" borderId="12" xfId="1" applyNumberFormat="1" applyFont="1" applyBorder="1"/>
    <xf numFmtId="10" fontId="4" fillId="0" borderId="3" xfId="1" applyNumberFormat="1" applyFont="1" applyBorder="1"/>
    <xf numFmtId="0" fontId="5" fillId="2" borderId="2" xfId="0" applyFont="1" applyFill="1" applyBorder="1" applyAlignment="1">
      <alignment vertical="center"/>
    </xf>
    <xf numFmtId="0" fontId="5" fillId="2" borderId="12" xfId="0" applyFont="1" applyFill="1" applyBorder="1" applyAlignment="1">
      <alignment vertical="center"/>
    </xf>
    <xf numFmtId="0" fontId="5" fillId="2" borderId="3" xfId="0" applyFont="1" applyFill="1" applyBorder="1" applyAlignment="1">
      <alignment vertical="center"/>
    </xf>
    <xf numFmtId="0" fontId="4" fillId="0" borderId="6" xfId="0" applyFont="1" applyBorder="1"/>
    <xf numFmtId="10" fontId="9" fillId="0" borderId="0" xfId="1" applyNumberFormat="1" applyFont="1" applyFill="1" applyBorder="1"/>
    <xf numFmtId="0" fontId="4" fillId="0" borderId="13" xfId="0" applyFont="1" applyBorder="1"/>
    <xf numFmtId="0" fontId="2" fillId="0" borderId="13" xfId="0" applyFont="1" applyBorder="1"/>
    <xf numFmtId="0" fontId="9" fillId="0" borderId="14" xfId="0" applyFont="1" applyBorder="1"/>
    <xf numFmtId="0" fontId="4" fillId="4" borderId="15" xfId="0" applyFont="1" applyFill="1" applyBorder="1"/>
    <xf numFmtId="0" fontId="4" fillId="5" borderId="5" xfId="0" applyFont="1" applyFill="1" applyBorder="1"/>
    <xf numFmtId="10" fontId="4" fillId="5" borderId="8" xfId="1" applyNumberFormat="1" applyFont="1" applyFill="1" applyBorder="1"/>
    <xf numFmtId="0" fontId="2" fillId="0" borderId="4" xfId="0" applyFont="1" applyBorder="1"/>
    <xf numFmtId="3" fontId="2" fillId="0" borderId="5" xfId="0" applyNumberFormat="1" applyFont="1" applyBorder="1"/>
    <xf numFmtId="3" fontId="2" fillId="0" borderId="6" xfId="0" applyNumberFormat="1" applyFont="1" applyBorder="1"/>
    <xf numFmtId="3" fontId="2" fillId="0" borderId="8" xfId="0" applyNumberFormat="1" applyFont="1" applyBorder="1"/>
    <xf numFmtId="3" fontId="4" fillId="0" borderId="0" xfId="0" quotePrefix="1" applyNumberFormat="1" applyFont="1"/>
    <xf numFmtId="3" fontId="4" fillId="0" borderId="8" xfId="0" quotePrefix="1" applyNumberFormat="1" applyFont="1" applyBorder="1"/>
    <xf numFmtId="0" fontId="9" fillId="0" borderId="7" xfId="0" applyFont="1" applyBorder="1"/>
    <xf numFmtId="10" fontId="9" fillId="0" borderId="8" xfId="1" applyNumberFormat="1" applyFont="1" applyFill="1" applyBorder="1"/>
    <xf numFmtId="3" fontId="4" fillId="0" borderId="10" xfId="0" applyNumberFormat="1" applyFont="1" applyBorder="1"/>
    <xf numFmtId="3" fontId="4" fillId="0" borderId="11" xfId="0" applyNumberFormat="1" applyFont="1" applyBorder="1"/>
    <xf numFmtId="3" fontId="4" fillId="0" borderId="5" xfId="0" quotePrefix="1" applyNumberFormat="1" applyFont="1" applyBorder="1"/>
    <xf numFmtId="3" fontId="4" fillId="0" borderId="6" xfId="0" quotePrefix="1" applyNumberFormat="1" applyFont="1" applyBorder="1"/>
    <xf numFmtId="3" fontId="4" fillId="0" borderId="7" xfId="1" applyNumberFormat="1" applyFont="1" applyBorder="1"/>
    <xf numFmtId="166" fontId="4" fillId="0" borderId="0" xfId="0" applyNumberFormat="1" applyFont="1"/>
    <xf numFmtId="3" fontId="4" fillId="0" borderId="9" xfId="0" applyNumberFormat="1" applyFont="1" applyBorder="1"/>
    <xf numFmtId="167" fontId="0" fillId="0" borderId="0" xfId="0" applyNumberFormat="1"/>
    <xf numFmtId="0" fontId="10" fillId="0" borderId="0" xfId="0" applyFont="1" applyAlignment="1">
      <alignment horizontal="center"/>
    </xf>
    <xf numFmtId="0" fontId="0" fillId="0" borderId="0" xfId="0" applyAlignment="1">
      <alignment horizontal="right" vertical="top"/>
    </xf>
    <xf numFmtId="0" fontId="0" fillId="0" borderId="0" xfId="0" applyAlignment="1">
      <alignment horizontal="center"/>
    </xf>
    <xf numFmtId="3" fontId="0" fillId="0" borderId="0" xfId="0" applyNumberFormat="1"/>
    <xf numFmtId="10" fontId="0" fillId="0" borderId="0" xfId="0" applyNumberFormat="1"/>
    <xf numFmtId="2" fontId="0" fillId="0" borderId="0" xfId="0" applyNumberFormat="1"/>
    <xf numFmtId="0" fontId="10" fillId="0" borderId="0" xfId="0" applyFont="1"/>
    <xf numFmtId="0" fontId="10" fillId="0" borderId="0" xfId="0" applyFont="1" applyAlignment="1">
      <alignment horizontal="right" vertical="top"/>
    </xf>
    <xf numFmtId="0" fontId="0" fillId="0" borderId="0" xfId="0" applyAlignment="1">
      <alignment horizontal="right"/>
    </xf>
    <xf numFmtId="168" fontId="0" fillId="0" borderId="0" xfId="0" applyNumberFormat="1"/>
    <xf numFmtId="4" fontId="0" fillId="0" borderId="0" xfId="0" applyNumberFormat="1"/>
    <xf numFmtId="10" fontId="0" fillId="0" borderId="0" xfId="0" applyNumberFormat="1" applyAlignment="1">
      <alignment horizontal="right"/>
    </xf>
    <xf numFmtId="0" fontId="10" fillId="0" borderId="0" xfId="0" applyFont="1" applyAlignment="1">
      <alignment horizontal="right"/>
    </xf>
    <xf numFmtId="0" fontId="0" fillId="0" borderId="0" xfId="0" applyAlignment="1">
      <alignment horizontal="left"/>
    </xf>
    <xf numFmtId="0" fontId="0" fillId="0" borderId="5" xfId="0" applyBorder="1"/>
    <xf numFmtId="0" fontId="0" fillId="0" borderId="6" xfId="0" applyBorder="1"/>
    <xf numFmtId="3" fontId="4" fillId="7" borderId="9" xfId="0" applyNumberFormat="1" applyFont="1" applyFill="1" applyBorder="1"/>
    <xf numFmtId="0" fontId="0" fillId="0" borderId="10" xfId="0" applyBorder="1"/>
    <xf numFmtId="0" fontId="0" fillId="0" borderId="11" xfId="0" applyBorder="1"/>
    <xf numFmtId="0" fontId="4" fillId="4" borderId="13" xfId="0" applyFont="1" applyFill="1" applyBorder="1"/>
    <xf numFmtId="0" fontId="4" fillId="3" borderId="15" xfId="0" applyFont="1" applyFill="1" applyBorder="1"/>
    <xf numFmtId="3" fontId="0" fillId="0" borderId="0" xfId="0" applyNumberFormat="1" applyAlignment="1">
      <alignment horizontal="right"/>
    </xf>
    <xf numFmtId="3" fontId="4" fillId="0" borderId="10" xfId="1" applyNumberFormat="1" applyFont="1" applyFill="1" applyBorder="1"/>
    <xf numFmtId="3" fontId="4" fillId="0" borderId="0" xfId="1" applyNumberFormat="1" applyFont="1" applyFill="1" applyBorder="1"/>
    <xf numFmtId="3" fontId="4" fillId="0" borderId="11" xfId="1" applyNumberFormat="1" applyFont="1" applyFill="1" applyBorder="1"/>
    <xf numFmtId="8" fontId="0" fillId="0" borderId="0" xfId="0" applyNumberFormat="1"/>
    <xf numFmtId="166" fontId="0" fillId="0" borderId="0" xfId="0" applyNumberFormat="1"/>
    <xf numFmtId="164" fontId="4" fillId="0" borderId="13" xfId="2" applyNumberFormat="1" applyFont="1" applyBorder="1"/>
    <xf numFmtId="164" fontId="4" fillId="0" borderId="14" xfId="2" applyNumberFormat="1" applyFont="1" applyBorder="1"/>
    <xf numFmtId="164" fontId="4" fillId="0" borderId="15" xfId="2" applyNumberFormat="1" applyFont="1" applyBorder="1"/>
    <xf numFmtId="169" fontId="0" fillId="0" borderId="0" xfId="0" applyNumberFormat="1"/>
    <xf numFmtId="3" fontId="11" fillId="0" borderId="0" xfId="0" applyNumberFormat="1" applyFont="1" applyAlignment="1">
      <alignment horizontal="justify" vertical="center"/>
    </xf>
    <xf numFmtId="169" fontId="12" fillId="0" borderId="0" xfId="0" applyNumberFormat="1" applyFont="1"/>
    <xf numFmtId="164" fontId="4" fillId="4" borderId="1" xfId="2" applyNumberFormat="1" applyFont="1" applyFill="1" applyBorder="1"/>
    <xf numFmtId="4" fontId="4" fillId="0" borderId="1" xfId="0" applyNumberFormat="1" applyFont="1" applyBorder="1"/>
    <xf numFmtId="4" fontId="13" fillId="0" borderId="0" xfId="0" applyNumberFormat="1" applyFont="1"/>
    <xf numFmtId="0" fontId="2" fillId="0" borderId="0" xfId="0" applyFont="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3" borderId="2" xfId="0" applyFont="1" applyFill="1" applyBorder="1" applyAlignment="1">
      <alignment horizontal="center"/>
    </xf>
    <xf numFmtId="0" fontId="4" fillId="3" borderId="12" xfId="0" applyFont="1" applyFill="1" applyBorder="1" applyAlignment="1">
      <alignment horizontal="center"/>
    </xf>
    <xf numFmtId="0" fontId="4" fillId="3" borderId="3"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6" borderId="10" xfId="0" applyFont="1" applyFill="1" applyBorder="1"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s>
</file>

<file path=xl/drawings/drawing1.xml><?xml version="1.0" encoding="utf-8"?>
<xdr:wsDr xmlns:xdr="http://schemas.openxmlformats.org/drawingml/2006/spreadsheetDrawing" xmlns:a="http://schemas.openxmlformats.org/drawingml/2006/main">
  <xdr:twoCellAnchor editAs="oneCell">
    <xdr:from>
      <xdr:col>2</xdr:col>
      <xdr:colOff>190500</xdr:colOff>
      <xdr:row>38</xdr:row>
      <xdr:rowOff>1</xdr:rowOff>
    </xdr:from>
    <xdr:to>
      <xdr:col>8</xdr:col>
      <xdr:colOff>514602</xdr:colOff>
      <xdr:row>51</xdr:row>
      <xdr:rowOff>31876</xdr:rowOff>
    </xdr:to>
    <xdr:pic>
      <xdr:nvPicPr>
        <xdr:cNvPr id="2" name="Picture 1" descr="Frequency View Chart. Use Create Report with Microsoft Excel chart format or Extract Data to access the details." title="NPV · ">
          <a:extLst>
            <a:ext uri="{FF2B5EF4-FFF2-40B4-BE49-F238E27FC236}">
              <a16:creationId xmlns:a16="http://schemas.microsoft.com/office/drawing/2014/main" id="{2E6BD5B8-89A1-475E-ADCB-60B818C5DFE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6273801"/>
          <a:ext cx="4896102" cy="2425825"/>
        </a:xfrm>
        <a:prstGeom prst="rect">
          <a:avLst/>
        </a:prstGeom>
      </xdr:spPr>
    </xdr:pic>
    <xdr:clientData/>
  </xdr:twoCellAnchor>
  <xdr:twoCellAnchor editAs="oneCell">
    <xdr:from>
      <xdr:col>3</xdr:col>
      <xdr:colOff>809626</xdr:colOff>
      <xdr:row>97</xdr:row>
      <xdr:rowOff>0</xdr:rowOff>
    </xdr:from>
    <xdr:to>
      <xdr:col>7</xdr:col>
      <xdr:colOff>142977</xdr:colOff>
      <xdr:row>102</xdr:row>
      <xdr:rowOff>97766</xdr:rowOff>
    </xdr:to>
    <xdr:pic>
      <xdr:nvPicPr>
        <xdr:cNvPr id="3" name="Picture 2">
          <a:extLst>
            <a:ext uri="{FF2B5EF4-FFF2-40B4-BE49-F238E27FC236}">
              <a16:creationId xmlns:a16="http://schemas.microsoft.com/office/drawing/2014/main" id="{47210DB5-1861-4551-9D2A-DD07DA845CD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27226" y="16014700"/>
          <a:ext cx="1955901" cy="1037566"/>
        </a:xfrm>
        <a:prstGeom prst="rect">
          <a:avLst/>
        </a:prstGeom>
      </xdr:spPr>
    </xdr:pic>
    <xdr:clientData/>
  </xdr:twoCellAnchor>
  <xdr:twoCellAnchor editAs="oneCell">
    <xdr:from>
      <xdr:col>3</xdr:col>
      <xdr:colOff>809626</xdr:colOff>
      <xdr:row>111</xdr:row>
      <xdr:rowOff>0</xdr:rowOff>
    </xdr:from>
    <xdr:to>
      <xdr:col>7</xdr:col>
      <xdr:colOff>142977</xdr:colOff>
      <xdr:row>116</xdr:row>
      <xdr:rowOff>97766</xdr:rowOff>
    </xdr:to>
    <xdr:pic>
      <xdr:nvPicPr>
        <xdr:cNvPr id="4" name="Picture 3">
          <a:extLst>
            <a:ext uri="{FF2B5EF4-FFF2-40B4-BE49-F238E27FC236}">
              <a16:creationId xmlns:a16="http://schemas.microsoft.com/office/drawing/2014/main" id="{A124200A-735D-437B-857D-7B04D08F884F}"/>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7226" y="18326100"/>
          <a:ext cx="1955901" cy="1037566"/>
        </a:xfrm>
        <a:prstGeom prst="rect">
          <a:avLst/>
        </a:prstGeom>
      </xdr:spPr>
    </xdr:pic>
    <xdr:clientData/>
  </xdr:twoCellAnchor>
  <xdr:twoCellAnchor editAs="oneCell">
    <xdr:from>
      <xdr:col>3</xdr:col>
      <xdr:colOff>809626</xdr:colOff>
      <xdr:row>127</xdr:row>
      <xdr:rowOff>0</xdr:rowOff>
    </xdr:from>
    <xdr:to>
      <xdr:col>7</xdr:col>
      <xdr:colOff>142977</xdr:colOff>
      <xdr:row>132</xdr:row>
      <xdr:rowOff>116816</xdr:rowOff>
    </xdr:to>
    <xdr:pic>
      <xdr:nvPicPr>
        <xdr:cNvPr id="5" name="Picture 4">
          <a:extLst>
            <a:ext uri="{FF2B5EF4-FFF2-40B4-BE49-F238E27FC236}">
              <a16:creationId xmlns:a16="http://schemas.microsoft.com/office/drawing/2014/main" id="{C9BB4B2C-C4DC-4C16-B232-BD7A11382BF8}"/>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7226" y="20967700"/>
          <a:ext cx="1955901" cy="1037566"/>
        </a:xfrm>
        <a:prstGeom prst="rect">
          <a:avLst/>
        </a:prstGeom>
      </xdr:spPr>
    </xdr:pic>
    <xdr:clientData/>
  </xdr:twoCellAnchor>
  <xdr:twoCellAnchor editAs="oneCell">
    <xdr:from>
      <xdr:col>3</xdr:col>
      <xdr:colOff>809626</xdr:colOff>
      <xdr:row>141</xdr:row>
      <xdr:rowOff>0</xdr:rowOff>
    </xdr:from>
    <xdr:to>
      <xdr:col>7</xdr:col>
      <xdr:colOff>142977</xdr:colOff>
      <xdr:row>146</xdr:row>
      <xdr:rowOff>97766</xdr:rowOff>
    </xdr:to>
    <xdr:pic>
      <xdr:nvPicPr>
        <xdr:cNvPr id="6" name="Picture 5">
          <a:extLst>
            <a:ext uri="{FF2B5EF4-FFF2-40B4-BE49-F238E27FC236}">
              <a16:creationId xmlns:a16="http://schemas.microsoft.com/office/drawing/2014/main" id="{32920EB5-E6E4-4826-A5DE-BF61B322D3AD}"/>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27226" y="23279100"/>
          <a:ext cx="1955901" cy="1037566"/>
        </a:xfrm>
        <a:prstGeom prst="rect">
          <a:avLst/>
        </a:prstGeom>
      </xdr:spPr>
    </xdr:pic>
    <xdr:clientData/>
  </xdr:twoCellAnchor>
  <xdr:twoCellAnchor editAs="oneCell">
    <xdr:from>
      <xdr:col>3</xdr:col>
      <xdr:colOff>809626</xdr:colOff>
      <xdr:row>155</xdr:row>
      <xdr:rowOff>0</xdr:rowOff>
    </xdr:from>
    <xdr:to>
      <xdr:col>7</xdr:col>
      <xdr:colOff>142977</xdr:colOff>
      <xdr:row>160</xdr:row>
      <xdr:rowOff>97766</xdr:rowOff>
    </xdr:to>
    <xdr:pic>
      <xdr:nvPicPr>
        <xdr:cNvPr id="7" name="Picture 6">
          <a:extLst>
            <a:ext uri="{FF2B5EF4-FFF2-40B4-BE49-F238E27FC236}">
              <a16:creationId xmlns:a16="http://schemas.microsoft.com/office/drawing/2014/main" id="{3E14EA51-88C4-4E74-8527-713E9F0D4D85}"/>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27226" y="25590500"/>
          <a:ext cx="1955901" cy="1037566"/>
        </a:xfrm>
        <a:prstGeom prst="rect">
          <a:avLst/>
        </a:prstGeom>
      </xdr:spPr>
    </xdr:pic>
    <xdr:clientData/>
  </xdr:twoCellAnchor>
  <xdr:twoCellAnchor editAs="oneCell">
    <xdr:from>
      <xdr:col>3</xdr:col>
      <xdr:colOff>809626</xdr:colOff>
      <xdr:row>171</xdr:row>
      <xdr:rowOff>0</xdr:rowOff>
    </xdr:from>
    <xdr:to>
      <xdr:col>7</xdr:col>
      <xdr:colOff>142977</xdr:colOff>
      <xdr:row>176</xdr:row>
      <xdr:rowOff>116816</xdr:rowOff>
    </xdr:to>
    <xdr:pic>
      <xdr:nvPicPr>
        <xdr:cNvPr id="8" name="Picture 7">
          <a:extLst>
            <a:ext uri="{FF2B5EF4-FFF2-40B4-BE49-F238E27FC236}">
              <a16:creationId xmlns:a16="http://schemas.microsoft.com/office/drawing/2014/main" id="{8D809237-1A42-4A81-A7CC-EA80AF5D6E8A}"/>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27226" y="28232100"/>
          <a:ext cx="1955901" cy="1037566"/>
        </a:xfrm>
        <a:prstGeom prst="rect">
          <a:avLst/>
        </a:prstGeom>
      </xdr:spPr>
    </xdr:pic>
    <xdr:clientData/>
  </xdr:twoCellAnchor>
  <xdr:twoCellAnchor editAs="oneCell">
    <xdr:from>
      <xdr:col>3</xdr:col>
      <xdr:colOff>809626</xdr:colOff>
      <xdr:row>185</xdr:row>
      <xdr:rowOff>0</xdr:rowOff>
    </xdr:from>
    <xdr:to>
      <xdr:col>7</xdr:col>
      <xdr:colOff>142977</xdr:colOff>
      <xdr:row>190</xdr:row>
      <xdr:rowOff>97766</xdr:rowOff>
    </xdr:to>
    <xdr:pic>
      <xdr:nvPicPr>
        <xdr:cNvPr id="9" name="Picture 8">
          <a:extLst>
            <a:ext uri="{FF2B5EF4-FFF2-40B4-BE49-F238E27FC236}">
              <a16:creationId xmlns:a16="http://schemas.microsoft.com/office/drawing/2014/main" id="{0B56E9F0-7349-4441-AEB4-72D13E2FC78B}"/>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27226" y="30543500"/>
          <a:ext cx="1955901" cy="1037566"/>
        </a:xfrm>
        <a:prstGeom prst="rect">
          <a:avLst/>
        </a:prstGeom>
      </xdr:spPr>
    </xdr:pic>
    <xdr:clientData/>
  </xdr:twoCellAnchor>
  <xdr:twoCellAnchor editAs="oneCell">
    <xdr:from>
      <xdr:col>3</xdr:col>
      <xdr:colOff>809626</xdr:colOff>
      <xdr:row>199</xdr:row>
      <xdr:rowOff>0</xdr:rowOff>
    </xdr:from>
    <xdr:to>
      <xdr:col>7</xdr:col>
      <xdr:colOff>142977</xdr:colOff>
      <xdr:row>204</xdr:row>
      <xdr:rowOff>97766</xdr:rowOff>
    </xdr:to>
    <xdr:pic>
      <xdr:nvPicPr>
        <xdr:cNvPr id="10" name="Picture 9">
          <a:extLst>
            <a:ext uri="{FF2B5EF4-FFF2-40B4-BE49-F238E27FC236}">
              <a16:creationId xmlns:a16="http://schemas.microsoft.com/office/drawing/2014/main" id="{1D2F160D-0826-417B-A3A9-ADFE9A459D69}"/>
            </a:ext>
          </a:extLst>
        </xdr:cNvPr>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27226" y="32854900"/>
          <a:ext cx="1955901" cy="1037566"/>
        </a:xfrm>
        <a:prstGeom prst="rect">
          <a:avLst/>
        </a:prstGeom>
      </xdr:spPr>
    </xdr:pic>
    <xdr:clientData/>
  </xdr:twoCellAnchor>
  <xdr:twoCellAnchor editAs="oneCell">
    <xdr:from>
      <xdr:col>3</xdr:col>
      <xdr:colOff>809626</xdr:colOff>
      <xdr:row>215</xdr:row>
      <xdr:rowOff>0</xdr:rowOff>
    </xdr:from>
    <xdr:to>
      <xdr:col>7</xdr:col>
      <xdr:colOff>142977</xdr:colOff>
      <xdr:row>220</xdr:row>
      <xdr:rowOff>116816</xdr:rowOff>
    </xdr:to>
    <xdr:pic>
      <xdr:nvPicPr>
        <xdr:cNvPr id="11" name="Picture 10">
          <a:extLst>
            <a:ext uri="{FF2B5EF4-FFF2-40B4-BE49-F238E27FC236}">
              <a16:creationId xmlns:a16="http://schemas.microsoft.com/office/drawing/2014/main" id="{D191E7EF-8626-4842-930D-F1ED6528AA8E}"/>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27226" y="35496500"/>
          <a:ext cx="1955901" cy="1037566"/>
        </a:xfrm>
        <a:prstGeom prst="rect">
          <a:avLst/>
        </a:prstGeom>
      </xdr:spPr>
    </xdr:pic>
    <xdr:clientData/>
  </xdr:twoCellAnchor>
  <xdr:twoCellAnchor editAs="oneCell">
    <xdr:from>
      <xdr:col>3</xdr:col>
      <xdr:colOff>809626</xdr:colOff>
      <xdr:row>229</xdr:row>
      <xdr:rowOff>0</xdr:rowOff>
    </xdr:from>
    <xdr:to>
      <xdr:col>7</xdr:col>
      <xdr:colOff>142977</xdr:colOff>
      <xdr:row>234</xdr:row>
      <xdr:rowOff>97766</xdr:rowOff>
    </xdr:to>
    <xdr:pic>
      <xdr:nvPicPr>
        <xdr:cNvPr id="12" name="Picture 11">
          <a:extLst>
            <a:ext uri="{FF2B5EF4-FFF2-40B4-BE49-F238E27FC236}">
              <a16:creationId xmlns:a16="http://schemas.microsoft.com/office/drawing/2014/main" id="{90BA2031-BDEB-4937-9182-5CC3DB4FF856}"/>
            </a:ext>
          </a:extLst>
        </xdr:cNvPr>
        <xdr:cNvPicPr>
          <a:picLocks/>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927226" y="37807900"/>
          <a:ext cx="1955901" cy="1037566"/>
        </a:xfrm>
        <a:prstGeom prst="rect">
          <a:avLst/>
        </a:prstGeom>
      </xdr:spPr>
    </xdr:pic>
    <xdr:clientData/>
  </xdr:twoCellAnchor>
  <xdr:twoCellAnchor editAs="oneCell">
    <xdr:from>
      <xdr:col>3</xdr:col>
      <xdr:colOff>809626</xdr:colOff>
      <xdr:row>243</xdr:row>
      <xdr:rowOff>0</xdr:rowOff>
    </xdr:from>
    <xdr:to>
      <xdr:col>7</xdr:col>
      <xdr:colOff>142977</xdr:colOff>
      <xdr:row>248</xdr:row>
      <xdr:rowOff>97766</xdr:rowOff>
    </xdr:to>
    <xdr:pic>
      <xdr:nvPicPr>
        <xdr:cNvPr id="13" name="Picture 12">
          <a:extLst>
            <a:ext uri="{FF2B5EF4-FFF2-40B4-BE49-F238E27FC236}">
              <a16:creationId xmlns:a16="http://schemas.microsoft.com/office/drawing/2014/main" id="{1D344B1A-3E3B-4E6D-989A-768F83A33C52}"/>
            </a:ext>
          </a:extLst>
        </xdr:cNvPr>
        <xdr:cNvPicPr>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927226" y="40119300"/>
          <a:ext cx="1955901" cy="1037566"/>
        </a:xfrm>
        <a:prstGeom prst="rect">
          <a:avLst/>
        </a:prstGeom>
      </xdr:spPr>
    </xdr:pic>
    <xdr:clientData/>
  </xdr:twoCellAnchor>
  <xdr:twoCellAnchor editAs="oneCell">
    <xdr:from>
      <xdr:col>3</xdr:col>
      <xdr:colOff>809626</xdr:colOff>
      <xdr:row>259</xdr:row>
      <xdr:rowOff>0</xdr:rowOff>
    </xdr:from>
    <xdr:to>
      <xdr:col>7</xdr:col>
      <xdr:colOff>142977</xdr:colOff>
      <xdr:row>264</xdr:row>
      <xdr:rowOff>116816</xdr:rowOff>
    </xdr:to>
    <xdr:pic>
      <xdr:nvPicPr>
        <xdr:cNvPr id="14" name="Picture 13">
          <a:extLst>
            <a:ext uri="{FF2B5EF4-FFF2-40B4-BE49-F238E27FC236}">
              <a16:creationId xmlns:a16="http://schemas.microsoft.com/office/drawing/2014/main" id="{74BE561C-CFEB-4C56-BF60-AE3A540FB7E2}"/>
            </a:ext>
          </a:extLst>
        </xdr:cNvPr>
        <xdr:cNvPicPr>
          <a:picLocks/>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927226" y="42760900"/>
          <a:ext cx="1955901" cy="1037566"/>
        </a:xfrm>
        <a:prstGeom prst="rect">
          <a:avLst/>
        </a:prstGeom>
      </xdr:spPr>
    </xdr:pic>
    <xdr:clientData/>
  </xdr:twoCellAnchor>
  <xdr:twoCellAnchor editAs="oneCell">
    <xdr:from>
      <xdr:col>3</xdr:col>
      <xdr:colOff>809626</xdr:colOff>
      <xdr:row>273</xdr:row>
      <xdr:rowOff>0</xdr:rowOff>
    </xdr:from>
    <xdr:to>
      <xdr:col>7</xdr:col>
      <xdr:colOff>142977</xdr:colOff>
      <xdr:row>278</xdr:row>
      <xdr:rowOff>97766</xdr:rowOff>
    </xdr:to>
    <xdr:pic>
      <xdr:nvPicPr>
        <xdr:cNvPr id="15" name="Picture 14">
          <a:extLst>
            <a:ext uri="{FF2B5EF4-FFF2-40B4-BE49-F238E27FC236}">
              <a16:creationId xmlns:a16="http://schemas.microsoft.com/office/drawing/2014/main" id="{EB1C026D-37C5-4B8B-B474-00D5FFB73E7B}"/>
            </a:ext>
          </a:extLst>
        </xdr:cNvPr>
        <xdr:cNvPicPr>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27226" y="45072300"/>
          <a:ext cx="1955901" cy="1037566"/>
        </a:xfrm>
        <a:prstGeom prst="rect">
          <a:avLst/>
        </a:prstGeom>
      </xdr:spPr>
    </xdr:pic>
    <xdr:clientData/>
  </xdr:twoCellAnchor>
  <xdr:twoCellAnchor editAs="oneCell">
    <xdr:from>
      <xdr:col>3</xdr:col>
      <xdr:colOff>809626</xdr:colOff>
      <xdr:row>287</xdr:row>
      <xdr:rowOff>0</xdr:rowOff>
    </xdr:from>
    <xdr:to>
      <xdr:col>7</xdr:col>
      <xdr:colOff>142977</xdr:colOff>
      <xdr:row>292</xdr:row>
      <xdr:rowOff>97766</xdr:rowOff>
    </xdr:to>
    <xdr:pic>
      <xdr:nvPicPr>
        <xdr:cNvPr id="16" name="Picture 15">
          <a:extLst>
            <a:ext uri="{FF2B5EF4-FFF2-40B4-BE49-F238E27FC236}">
              <a16:creationId xmlns:a16="http://schemas.microsoft.com/office/drawing/2014/main" id="{6EE47BAB-BD81-4B57-AB0D-C045C388CED0}"/>
            </a:ext>
          </a:extLst>
        </xdr:cNvPr>
        <xdr:cNvPicPr>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927226" y="47383700"/>
          <a:ext cx="1955901" cy="1037566"/>
        </a:xfrm>
        <a:prstGeom prst="rect">
          <a:avLst/>
        </a:prstGeom>
      </xdr:spPr>
    </xdr:pic>
    <xdr:clientData/>
  </xdr:twoCellAnchor>
  <xdr:twoCellAnchor editAs="oneCell">
    <xdr:from>
      <xdr:col>3</xdr:col>
      <xdr:colOff>809626</xdr:colOff>
      <xdr:row>303</xdr:row>
      <xdr:rowOff>0</xdr:rowOff>
    </xdr:from>
    <xdr:to>
      <xdr:col>7</xdr:col>
      <xdr:colOff>142977</xdr:colOff>
      <xdr:row>308</xdr:row>
      <xdr:rowOff>116816</xdr:rowOff>
    </xdr:to>
    <xdr:pic>
      <xdr:nvPicPr>
        <xdr:cNvPr id="17" name="Picture 16">
          <a:extLst>
            <a:ext uri="{FF2B5EF4-FFF2-40B4-BE49-F238E27FC236}">
              <a16:creationId xmlns:a16="http://schemas.microsoft.com/office/drawing/2014/main" id="{C9D75135-37DC-4B4A-B759-331FBF3B4864}"/>
            </a:ext>
          </a:extLst>
        </xdr:cNvPr>
        <xdr:cNvPicPr>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27226" y="50025300"/>
          <a:ext cx="1955901" cy="1037566"/>
        </a:xfrm>
        <a:prstGeom prst="rect">
          <a:avLst/>
        </a:prstGeom>
      </xdr:spPr>
    </xdr:pic>
    <xdr:clientData/>
  </xdr:twoCellAnchor>
  <xdr:twoCellAnchor editAs="oneCell">
    <xdr:from>
      <xdr:col>3</xdr:col>
      <xdr:colOff>809626</xdr:colOff>
      <xdr:row>317</xdr:row>
      <xdr:rowOff>0</xdr:rowOff>
    </xdr:from>
    <xdr:to>
      <xdr:col>7</xdr:col>
      <xdr:colOff>142977</xdr:colOff>
      <xdr:row>322</xdr:row>
      <xdr:rowOff>97766</xdr:rowOff>
    </xdr:to>
    <xdr:pic>
      <xdr:nvPicPr>
        <xdr:cNvPr id="18" name="Picture 17">
          <a:extLst>
            <a:ext uri="{FF2B5EF4-FFF2-40B4-BE49-F238E27FC236}">
              <a16:creationId xmlns:a16="http://schemas.microsoft.com/office/drawing/2014/main" id="{6BAA5209-2B75-4D08-9398-EE9D81A5F7AC}"/>
            </a:ext>
          </a:extLst>
        </xdr:cNvPr>
        <xdr:cNvPicPr>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927226" y="52336700"/>
          <a:ext cx="1955901" cy="1037566"/>
        </a:xfrm>
        <a:prstGeom prst="rect">
          <a:avLst/>
        </a:prstGeom>
      </xdr:spPr>
    </xdr:pic>
    <xdr:clientData/>
  </xdr:twoCellAnchor>
  <xdr:twoCellAnchor editAs="oneCell">
    <xdr:from>
      <xdr:col>3</xdr:col>
      <xdr:colOff>809626</xdr:colOff>
      <xdr:row>331</xdr:row>
      <xdr:rowOff>0</xdr:rowOff>
    </xdr:from>
    <xdr:to>
      <xdr:col>7</xdr:col>
      <xdr:colOff>142977</xdr:colOff>
      <xdr:row>336</xdr:row>
      <xdr:rowOff>97766</xdr:rowOff>
    </xdr:to>
    <xdr:pic>
      <xdr:nvPicPr>
        <xdr:cNvPr id="19" name="Picture 18">
          <a:extLst>
            <a:ext uri="{FF2B5EF4-FFF2-40B4-BE49-F238E27FC236}">
              <a16:creationId xmlns:a16="http://schemas.microsoft.com/office/drawing/2014/main" id="{E9391078-D423-46AF-92F1-C183BFC6E17E}"/>
            </a:ext>
          </a:extLst>
        </xdr:cNvPr>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927226" y="54648100"/>
          <a:ext cx="1955901" cy="1037566"/>
        </a:xfrm>
        <a:prstGeom prst="rect">
          <a:avLst/>
        </a:prstGeom>
      </xdr:spPr>
    </xdr:pic>
    <xdr:clientData/>
  </xdr:twoCellAnchor>
  <xdr:twoCellAnchor editAs="oneCell">
    <xdr:from>
      <xdr:col>3</xdr:col>
      <xdr:colOff>809626</xdr:colOff>
      <xdr:row>347</xdr:row>
      <xdr:rowOff>0</xdr:rowOff>
    </xdr:from>
    <xdr:to>
      <xdr:col>7</xdr:col>
      <xdr:colOff>142977</xdr:colOff>
      <xdr:row>352</xdr:row>
      <xdr:rowOff>116816</xdr:rowOff>
    </xdr:to>
    <xdr:pic>
      <xdr:nvPicPr>
        <xdr:cNvPr id="20" name="Picture 19">
          <a:extLst>
            <a:ext uri="{FF2B5EF4-FFF2-40B4-BE49-F238E27FC236}">
              <a16:creationId xmlns:a16="http://schemas.microsoft.com/office/drawing/2014/main" id="{E7065F40-8F6B-4CE3-AF34-94EE74ABDC02}"/>
            </a:ext>
          </a:extLst>
        </xdr:cNvPr>
        <xdr:cNvPicPr>
          <a:picLocks/>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927226" y="57289700"/>
          <a:ext cx="1955901" cy="1037566"/>
        </a:xfrm>
        <a:prstGeom prst="rect">
          <a:avLst/>
        </a:prstGeom>
      </xdr:spPr>
    </xdr:pic>
    <xdr:clientData/>
  </xdr:twoCellAnchor>
  <xdr:twoCellAnchor editAs="oneCell">
    <xdr:from>
      <xdr:col>3</xdr:col>
      <xdr:colOff>809626</xdr:colOff>
      <xdr:row>361</xdr:row>
      <xdr:rowOff>0</xdr:rowOff>
    </xdr:from>
    <xdr:to>
      <xdr:col>7</xdr:col>
      <xdr:colOff>142977</xdr:colOff>
      <xdr:row>366</xdr:row>
      <xdr:rowOff>97766</xdr:rowOff>
    </xdr:to>
    <xdr:pic>
      <xdr:nvPicPr>
        <xdr:cNvPr id="21" name="Picture 20">
          <a:extLst>
            <a:ext uri="{FF2B5EF4-FFF2-40B4-BE49-F238E27FC236}">
              <a16:creationId xmlns:a16="http://schemas.microsoft.com/office/drawing/2014/main" id="{096D45C6-EEE1-4823-8CFA-1D6FEB3C8A39}"/>
            </a:ext>
          </a:extLst>
        </xdr:cNvPr>
        <xdr:cNvPicPr>
          <a:picLocks/>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27226" y="59601100"/>
          <a:ext cx="1955901" cy="1037566"/>
        </a:xfrm>
        <a:prstGeom prst="rect">
          <a:avLst/>
        </a:prstGeom>
      </xdr:spPr>
    </xdr:pic>
    <xdr:clientData/>
  </xdr:twoCellAnchor>
  <xdr:twoCellAnchor editAs="oneCell">
    <xdr:from>
      <xdr:col>3</xdr:col>
      <xdr:colOff>809626</xdr:colOff>
      <xdr:row>375</xdr:row>
      <xdr:rowOff>0</xdr:rowOff>
    </xdr:from>
    <xdr:to>
      <xdr:col>7</xdr:col>
      <xdr:colOff>142977</xdr:colOff>
      <xdr:row>380</xdr:row>
      <xdr:rowOff>97766</xdr:rowOff>
    </xdr:to>
    <xdr:pic>
      <xdr:nvPicPr>
        <xdr:cNvPr id="22" name="Picture 21">
          <a:extLst>
            <a:ext uri="{FF2B5EF4-FFF2-40B4-BE49-F238E27FC236}">
              <a16:creationId xmlns:a16="http://schemas.microsoft.com/office/drawing/2014/main" id="{107CAF17-0F44-4E3C-B96C-9DCCE0940950}"/>
            </a:ext>
          </a:extLst>
        </xdr:cNvPr>
        <xdr:cNvPicPr>
          <a:picLocks/>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927226" y="61912500"/>
          <a:ext cx="1955901" cy="1037566"/>
        </a:xfrm>
        <a:prstGeom prst="rect">
          <a:avLst/>
        </a:prstGeom>
      </xdr:spPr>
    </xdr:pic>
    <xdr:clientData/>
  </xdr:twoCellAnchor>
  <xdr:twoCellAnchor editAs="oneCell">
    <xdr:from>
      <xdr:col>3</xdr:col>
      <xdr:colOff>809626</xdr:colOff>
      <xdr:row>391</xdr:row>
      <xdr:rowOff>0</xdr:rowOff>
    </xdr:from>
    <xdr:to>
      <xdr:col>7</xdr:col>
      <xdr:colOff>142977</xdr:colOff>
      <xdr:row>396</xdr:row>
      <xdr:rowOff>116816</xdr:rowOff>
    </xdr:to>
    <xdr:pic>
      <xdr:nvPicPr>
        <xdr:cNvPr id="23" name="Picture 22">
          <a:extLst>
            <a:ext uri="{FF2B5EF4-FFF2-40B4-BE49-F238E27FC236}">
              <a16:creationId xmlns:a16="http://schemas.microsoft.com/office/drawing/2014/main" id="{2CFABBCB-F16F-4823-BFA2-1F95F19B0471}"/>
            </a:ext>
          </a:extLst>
        </xdr:cNvPr>
        <xdr:cNvPicPr>
          <a:picLocks/>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927226" y="64554100"/>
          <a:ext cx="1955901" cy="1037566"/>
        </a:xfrm>
        <a:prstGeom prst="rect">
          <a:avLst/>
        </a:prstGeom>
      </xdr:spPr>
    </xdr:pic>
    <xdr:clientData/>
  </xdr:twoCellAnchor>
  <xdr:twoCellAnchor editAs="oneCell">
    <xdr:from>
      <xdr:col>3</xdr:col>
      <xdr:colOff>809626</xdr:colOff>
      <xdr:row>405</xdr:row>
      <xdr:rowOff>0</xdr:rowOff>
    </xdr:from>
    <xdr:to>
      <xdr:col>7</xdr:col>
      <xdr:colOff>142977</xdr:colOff>
      <xdr:row>410</xdr:row>
      <xdr:rowOff>97766</xdr:rowOff>
    </xdr:to>
    <xdr:pic>
      <xdr:nvPicPr>
        <xdr:cNvPr id="24" name="Picture 23">
          <a:extLst>
            <a:ext uri="{FF2B5EF4-FFF2-40B4-BE49-F238E27FC236}">
              <a16:creationId xmlns:a16="http://schemas.microsoft.com/office/drawing/2014/main" id="{0E45469D-693A-4C30-ABAD-8EC1EDC4B08E}"/>
            </a:ext>
          </a:extLst>
        </xdr:cNvPr>
        <xdr:cNvPicPr>
          <a:picLocks/>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927226" y="66865500"/>
          <a:ext cx="1955901" cy="1037566"/>
        </a:xfrm>
        <a:prstGeom prst="rect">
          <a:avLst/>
        </a:prstGeom>
      </xdr:spPr>
    </xdr:pic>
    <xdr:clientData/>
  </xdr:twoCellAnchor>
  <xdr:twoCellAnchor editAs="oneCell">
    <xdr:from>
      <xdr:col>3</xdr:col>
      <xdr:colOff>809626</xdr:colOff>
      <xdr:row>419</xdr:row>
      <xdr:rowOff>0</xdr:rowOff>
    </xdr:from>
    <xdr:to>
      <xdr:col>7</xdr:col>
      <xdr:colOff>142977</xdr:colOff>
      <xdr:row>424</xdr:row>
      <xdr:rowOff>97766</xdr:rowOff>
    </xdr:to>
    <xdr:pic>
      <xdr:nvPicPr>
        <xdr:cNvPr id="25" name="Picture 24">
          <a:extLst>
            <a:ext uri="{FF2B5EF4-FFF2-40B4-BE49-F238E27FC236}">
              <a16:creationId xmlns:a16="http://schemas.microsoft.com/office/drawing/2014/main" id="{2109D75C-8109-4479-9B72-087DDF5B0E66}"/>
            </a:ext>
          </a:extLst>
        </xdr:cNvPr>
        <xdr:cNvPicPr>
          <a:picLocks/>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27226" y="69176900"/>
          <a:ext cx="1955901" cy="1037566"/>
        </a:xfrm>
        <a:prstGeom prst="rect">
          <a:avLst/>
        </a:prstGeom>
      </xdr:spPr>
    </xdr:pic>
    <xdr:clientData/>
  </xdr:twoCellAnchor>
  <xdr:twoCellAnchor editAs="oneCell">
    <xdr:from>
      <xdr:col>3</xdr:col>
      <xdr:colOff>809626</xdr:colOff>
      <xdr:row>435</xdr:row>
      <xdr:rowOff>0</xdr:rowOff>
    </xdr:from>
    <xdr:to>
      <xdr:col>7</xdr:col>
      <xdr:colOff>142977</xdr:colOff>
      <xdr:row>440</xdr:row>
      <xdr:rowOff>116816</xdr:rowOff>
    </xdr:to>
    <xdr:pic>
      <xdr:nvPicPr>
        <xdr:cNvPr id="26" name="Picture 25">
          <a:extLst>
            <a:ext uri="{FF2B5EF4-FFF2-40B4-BE49-F238E27FC236}">
              <a16:creationId xmlns:a16="http://schemas.microsoft.com/office/drawing/2014/main" id="{E752184E-375F-4472-85A6-77C9A8207847}"/>
            </a:ext>
          </a:extLst>
        </xdr:cNvPr>
        <xdr:cNvPicPr>
          <a:picLocks/>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927226" y="71818500"/>
          <a:ext cx="1955901" cy="1037566"/>
        </a:xfrm>
        <a:prstGeom prst="rect">
          <a:avLst/>
        </a:prstGeom>
      </xdr:spPr>
    </xdr:pic>
    <xdr:clientData/>
  </xdr:twoCellAnchor>
  <xdr:twoCellAnchor editAs="oneCell">
    <xdr:from>
      <xdr:col>3</xdr:col>
      <xdr:colOff>809626</xdr:colOff>
      <xdr:row>449</xdr:row>
      <xdr:rowOff>0</xdr:rowOff>
    </xdr:from>
    <xdr:to>
      <xdr:col>7</xdr:col>
      <xdr:colOff>142977</xdr:colOff>
      <xdr:row>454</xdr:row>
      <xdr:rowOff>97766</xdr:rowOff>
    </xdr:to>
    <xdr:pic>
      <xdr:nvPicPr>
        <xdr:cNvPr id="27" name="Picture 26">
          <a:extLst>
            <a:ext uri="{FF2B5EF4-FFF2-40B4-BE49-F238E27FC236}">
              <a16:creationId xmlns:a16="http://schemas.microsoft.com/office/drawing/2014/main" id="{E2061E6E-8486-4EC3-8529-8DDEA5935B22}"/>
            </a:ext>
          </a:extLst>
        </xdr:cNvPr>
        <xdr:cNvPicPr>
          <a:picLocks/>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27226" y="74129900"/>
          <a:ext cx="1955901" cy="1037566"/>
        </a:xfrm>
        <a:prstGeom prst="rect">
          <a:avLst/>
        </a:prstGeom>
      </xdr:spPr>
    </xdr:pic>
    <xdr:clientData/>
  </xdr:twoCellAnchor>
  <xdr:twoCellAnchor editAs="oneCell">
    <xdr:from>
      <xdr:col>3</xdr:col>
      <xdr:colOff>809626</xdr:colOff>
      <xdr:row>463</xdr:row>
      <xdr:rowOff>0</xdr:rowOff>
    </xdr:from>
    <xdr:to>
      <xdr:col>7</xdr:col>
      <xdr:colOff>142977</xdr:colOff>
      <xdr:row>468</xdr:row>
      <xdr:rowOff>97766</xdr:rowOff>
    </xdr:to>
    <xdr:pic>
      <xdr:nvPicPr>
        <xdr:cNvPr id="28" name="Picture 27">
          <a:extLst>
            <a:ext uri="{FF2B5EF4-FFF2-40B4-BE49-F238E27FC236}">
              <a16:creationId xmlns:a16="http://schemas.microsoft.com/office/drawing/2014/main" id="{2E6E0AE2-E955-49E7-95BB-B0E01C2085AD}"/>
            </a:ext>
          </a:extLst>
        </xdr:cNvPr>
        <xdr:cNvPicPr>
          <a:picLocks/>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927226" y="76441300"/>
          <a:ext cx="1955901" cy="1037566"/>
        </a:xfrm>
        <a:prstGeom prst="rect">
          <a:avLst/>
        </a:prstGeom>
      </xdr:spPr>
    </xdr:pic>
    <xdr:clientData/>
  </xdr:twoCellAnchor>
  <xdr:twoCellAnchor editAs="oneCell">
    <xdr:from>
      <xdr:col>3</xdr:col>
      <xdr:colOff>809626</xdr:colOff>
      <xdr:row>479</xdr:row>
      <xdr:rowOff>0</xdr:rowOff>
    </xdr:from>
    <xdr:to>
      <xdr:col>7</xdr:col>
      <xdr:colOff>142977</xdr:colOff>
      <xdr:row>484</xdr:row>
      <xdr:rowOff>116816</xdr:rowOff>
    </xdr:to>
    <xdr:pic>
      <xdr:nvPicPr>
        <xdr:cNvPr id="29" name="Picture 28">
          <a:extLst>
            <a:ext uri="{FF2B5EF4-FFF2-40B4-BE49-F238E27FC236}">
              <a16:creationId xmlns:a16="http://schemas.microsoft.com/office/drawing/2014/main" id="{A565D0EE-0EDB-425C-84AD-46F593C4842E}"/>
            </a:ext>
          </a:extLst>
        </xdr:cNvPr>
        <xdr:cNvPicPr>
          <a:picLocks/>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927226" y="79082900"/>
          <a:ext cx="1955901" cy="1037566"/>
        </a:xfrm>
        <a:prstGeom prst="rect">
          <a:avLst/>
        </a:prstGeom>
      </xdr:spPr>
    </xdr:pic>
    <xdr:clientData/>
  </xdr:twoCellAnchor>
  <xdr:twoCellAnchor editAs="oneCell">
    <xdr:from>
      <xdr:col>3</xdr:col>
      <xdr:colOff>809626</xdr:colOff>
      <xdr:row>493</xdr:row>
      <xdr:rowOff>0</xdr:rowOff>
    </xdr:from>
    <xdr:to>
      <xdr:col>7</xdr:col>
      <xdr:colOff>142977</xdr:colOff>
      <xdr:row>498</xdr:row>
      <xdr:rowOff>97766</xdr:rowOff>
    </xdr:to>
    <xdr:pic>
      <xdr:nvPicPr>
        <xdr:cNvPr id="30" name="Picture 29">
          <a:extLst>
            <a:ext uri="{FF2B5EF4-FFF2-40B4-BE49-F238E27FC236}">
              <a16:creationId xmlns:a16="http://schemas.microsoft.com/office/drawing/2014/main" id="{4BFC5081-9EA9-4269-B277-14E5909F37B7}"/>
            </a:ext>
          </a:extLst>
        </xdr:cNvPr>
        <xdr:cNvPicPr>
          <a:picLocks/>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927226" y="81394300"/>
          <a:ext cx="1955901" cy="1037566"/>
        </a:xfrm>
        <a:prstGeom prst="rect">
          <a:avLst/>
        </a:prstGeom>
      </xdr:spPr>
    </xdr:pic>
    <xdr:clientData/>
  </xdr:twoCellAnchor>
  <xdr:twoCellAnchor editAs="oneCell">
    <xdr:from>
      <xdr:col>3</xdr:col>
      <xdr:colOff>809626</xdr:colOff>
      <xdr:row>507</xdr:row>
      <xdr:rowOff>0</xdr:rowOff>
    </xdr:from>
    <xdr:to>
      <xdr:col>7</xdr:col>
      <xdr:colOff>142977</xdr:colOff>
      <xdr:row>512</xdr:row>
      <xdr:rowOff>97766</xdr:rowOff>
    </xdr:to>
    <xdr:pic>
      <xdr:nvPicPr>
        <xdr:cNvPr id="31" name="Picture 30">
          <a:extLst>
            <a:ext uri="{FF2B5EF4-FFF2-40B4-BE49-F238E27FC236}">
              <a16:creationId xmlns:a16="http://schemas.microsoft.com/office/drawing/2014/main" id="{1E4810E1-5793-4D1A-9825-14987347C61B}"/>
            </a:ext>
          </a:extLst>
        </xdr:cNvPr>
        <xdr:cNvPicPr>
          <a:picLocks/>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927226" y="83705700"/>
          <a:ext cx="1955901" cy="1037566"/>
        </a:xfrm>
        <a:prstGeom prst="rect">
          <a:avLst/>
        </a:prstGeom>
      </xdr:spPr>
    </xdr:pic>
    <xdr:clientData/>
  </xdr:twoCellAnchor>
  <xdr:twoCellAnchor editAs="oneCell">
    <xdr:from>
      <xdr:col>3</xdr:col>
      <xdr:colOff>809626</xdr:colOff>
      <xdr:row>523</xdr:row>
      <xdr:rowOff>0</xdr:rowOff>
    </xdr:from>
    <xdr:to>
      <xdr:col>7</xdr:col>
      <xdr:colOff>142977</xdr:colOff>
      <xdr:row>528</xdr:row>
      <xdr:rowOff>116816</xdr:rowOff>
    </xdr:to>
    <xdr:pic>
      <xdr:nvPicPr>
        <xdr:cNvPr id="32" name="Picture 31">
          <a:extLst>
            <a:ext uri="{FF2B5EF4-FFF2-40B4-BE49-F238E27FC236}">
              <a16:creationId xmlns:a16="http://schemas.microsoft.com/office/drawing/2014/main" id="{A5C09D7D-6406-4495-A97A-73BD6AF26952}"/>
            </a:ext>
          </a:extLst>
        </xdr:cNvPr>
        <xdr:cNvPicPr>
          <a:picLocks/>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927226" y="86347300"/>
          <a:ext cx="1955901" cy="1037566"/>
        </a:xfrm>
        <a:prstGeom prst="rect">
          <a:avLst/>
        </a:prstGeom>
      </xdr:spPr>
    </xdr:pic>
    <xdr:clientData/>
  </xdr:twoCellAnchor>
  <xdr:twoCellAnchor editAs="oneCell">
    <xdr:from>
      <xdr:col>3</xdr:col>
      <xdr:colOff>809626</xdr:colOff>
      <xdr:row>537</xdr:row>
      <xdr:rowOff>0</xdr:rowOff>
    </xdr:from>
    <xdr:to>
      <xdr:col>7</xdr:col>
      <xdr:colOff>142977</xdr:colOff>
      <xdr:row>542</xdr:row>
      <xdr:rowOff>97766</xdr:rowOff>
    </xdr:to>
    <xdr:pic>
      <xdr:nvPicPr>
        <xdr:cNvPr id="33" name="Picture 32">
          <a:extLst>
            <a:ext uri="{FF2B5EF4-FFF2-40B4-BE49-F238E27FC236}">
              <a16:creationId xmlns:a16="http://schemas.microsoft.com/office/drawing/2014/main" id="{CEB6440D-8664-4851-9C16-A7F78C596064}"/>
            </a:ext>
          </a:extLst>
        </xdr:cNvPr>
        <xdr:cNvPicPr>
          <a:picLocks/>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927226" y="88658700"/>
          <a:ext cx="1955901" cy="1037566"/>
        </a:xfrm>
        <a:prstGeom prst="rect">
          <a:avLst/>
        </a:prstGeom>
      </xdr:spPr>
    </xdr:pic>
    <xdr:clientData/>
  </xdr:twoCellAnchor>
  <xdr:twoCellAnchor editAs="oneCell">
    <xdr:from>
      <xdr:col>3</xdr:col>
      <xdr:colOff>809626</xdr:colOff>
      <xdr:row>551</xdr:row>
      <xdr:rowOff>0</xdr:rowOff>
    </xdr:from>
    <xdr:to>
      <xdr:col>7</xdr:col>
      <xdr:colOff>142977</xdr:colOff>
      <xdr:row>556</xdr:row>
      <xdr:rowOff>97766</xdr:rowOff>
    </xdr:to>
    <xdr:pic>
      <xdr:nvPicPr>
        <xdr:cNvPr id="34" name="Picture 33">
          <a:extLst>
            <a:ext uri="{FF2B5EF4-FFF2-40B4-BE49-F238E27FC236}">
              <a16:creationId xmlns:a16="http://schemas.microsoft.com/office/drawing/2014/main" id="{AD8A4588-76E3-485C-AB08-30F92C2A7174}"/>
            </a:ext>
          </a:extLst>
        </xdr:cNvPr>
        <xdr:cNvPicPr>
          <a:picLocks/>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927226" y="90970100"/>
          <a:ext cx="1955901" cy="1037566"/>
        </a:xfrm>
        <a:prstGeom prst="rect">
          <a:avLst/>
        </a:prstGeom>
      </xdr:spPr>
    </xdr:pic>
    <xdr:clientData/>
  </xdr:twoCellAnchor>
  <xdr:twoCellAnchor editAs="oneCell">
    <xdr:from>
      <xdr:col>3</xdr:col>
      <xdr:colOff>809626</xdr:colOff>
      <xdr:row>567</xdr:row>
      <xdr:rowOff>0</xdr:rowOff>
    </xdr:from>
    <xdr:to>
      <xdr:col>7</xdr:col>
      <xdr:colOff>142977</xdr:colOff>
      <xdr:row>572</xdr:row>
      <xdr:rowOff>116816</xdr:rowOff>
    </xdr:to>
    <xdr:pic>
      <xdr:nvPicPr>
        <xdr:cNvPr id="35" name="Picture 34">
          <a:extLst>
            <a:ext uri="{FF2B5EF4-FFF2-40B4-BE49-F238E27FC236}">
              <a16:creationId xmlns:a16="http://schemas.microsoft.com/office/drawing/2014/main" id="{A1854F03-FDE8-450A-B4D0-54BC246CEC20}"/>
            </a:ext>
          </a:extLst>
        </xdr:cNvPr>
        <xdr:cNvPicPr>
          <a:picLocks/>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927226" y="93611700"/>
          <a:ext cx="1955901" cy="1037566"/>
        </a:xfrm>
        <a:prstGeom prst="rect">
          <a:avLst/>
        </a:prstGeom>
      </xdr:spPr>
    </xdr:pic>
    <xdr:clientData/>
  </xdr:twoCellAnchor>
  <xdr:twoCellAnchor editAs="oneCell">
    <xdr:from>
      <xdr:col>3</xdr:col>
      <xdr:colOff>809626</xdr:colOff>
      <xdr:row>581</xdr:row>
      <xdr:rowOff>0</xdr:rowOff>
    </xdr:from>
    <xdr:to>
      <xdr:col>7</xdr:col>
      <xdr:colOff>142977</xdr:colOff>
      <xdr:row>586</xdr:row>
      <xdr:rowOff>97766</xdr:rowOff>
    </xdr:to>
    <xdr:pic>
      <xdr:nvPicPr>
        <xdr:cNvPr id="36" name="Picture 35">
          <a:extLst>
            <a:ext uri="{FF2B5EF4-FFF2-40B4-BE49-F238E27FC236}">
              <a16:creationId xmlns:a16="http://schemas.microsoft.com/office/drawing/2014/main" id="{EAD2DD87-6EE9-43DC-9680-949B2338A650}"/>
            </a:ext>
          </a:extLst>
        </xdr:cNvPr>
        <xdr:cNvPicPr>
          <a:picLocks/>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927226" y="95923100"/>
          <a:ext cx="1955901" cy="1037566"/>
        </a:xfrm>
        <a:prstGeom prst="rect">
          <a:avLst/>
        </a:prstGeom>
      </xdr:spPr>
    </xdr:pic>
    <xdr:clientData/>
  </xdr:twoCellAnchor>
  <xdr:twoCellAnchor editAs="oneCell">
    <xdr:from>
      <xdr:col>3</xdr:col>
      <xdr:colOff>809626</xdr:colOff>
      <xdr:row>595</xdr:row>
      <xdr:rowOff>0</xdr:rowOff>
    </xdr:from>
    <xdr:to>
      <xdr:col>7</xdr:col>
      <xdr:colOff>142977</xdr:colOff>
      <xdr:row>600</xdr:row>
      <xdr:rowOff>97766</xdr:rowOff>
    </xdr:to>
    <xdr:pic>
      <xdr:nvPicPr>
        <xdr:cNvPr id="37" name="Picture 36">
          <a:extLst>
            <a:ext uri="{FF2B5EF4-FFF2-40B4-BE49-F238E27FC236}">
              <a16:creationId xmlns:a16="http://schemas.microsoft.com/office/drawing/2014/main" id="{518746E0-9343-4350-B5F7-C6234563480E}"/>
            </a:ext>
          </a:extLst>
        </xdr:cNvPr>
        <xdr:cNvPicPr>
          <a:picLocks/>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927226" y="98234500"/>
          <a:ext cx="1955901" cy="1037566"/>
        </a:xfrm>
        <a:prstGeom prst="rect">
          <a:avLst/>
        </a:prstGeom>
      </xdr:spPr>
    </xdr:pic>
    <xdr:clientData/>
  </xdr:twoCellAnchor>
  <xdr:twoCellAnchor editAs="oneCell">
    <xdr:from>
      <xdr:col>3</xdr:col>
      <xdr:colOff>809626</xdr:colOff>
      <xdr:row>611</xdr:row>
      <xdr:rowOff>0</xdr:rowOff>
    </xdr:from>
    <xdr:to>
      <xdr:col>7</xdr:col>
      <xdr:colOff>142977</xdr:colOff>
      <xdr:row>616</xdr:row>
      <xdr:rowOff>116816</xdr:rowOff>
    </xdr:to>
    <xdr:pic>
      <xdr:nvPicPr>
        <xdr:cNvPr id="38" name="Picture 37">
          <a:extLst>
            <a:ext uri="{FF2B5EF4-FFF2-40B4-BE49-F238E27FC236}">
              <a16:creationId xmlns:a16="http://schemas.microsoft.com/office/drawing/2014/main" id="{CB4B4393-FEB8-4FF8-96EB-8054B167C956}"/>
            </a:ext>
          </a:extLst>
        </xdr:cNvPr>
        <xdr:cNvPicPr>
          <a:picLocks/>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927226" y="100876100"/>
          <a:ext cx="1955901" cy="1037566"/>
        </a:xfrm>
        <a:prstGeom prst="rect">
          <a:avLst/>
        </a:prstGeom>
      </xdr:spPr>
    </xdr:pic>
    <xdr:clientData/>
  </xdr:twoCellAnchor>
  <xdr:twoCellAnchor editAs="oneCell">
    <xdr:from>
      <xdr:col>3</xdr:col>
      <xdr:colOff>809626</xdr:colOff>
      <xdr:row>625</xdr:row>
      <xdr:rowOff>0</xdr:rowOff>
    </xdr:from>
    <xdr:to>
      <xdr:col>7</xdr:col>
      <xdr:colOff>142977</xdr:colOff>
      <xdr:row>630</xdr:row>
      <xdr:rowOff>97766</xdr:rowOff>
    </xdr:to>
    <xdr:pic>
      <xdr:nvPicPr>
        <xdr:cNvPr id="39" name="Picture 38">
          <a:extLst>
            <a:ext uri="{FF2B5EF4-FFF2-40B4-BE49-F238E27FC236}">
              <a16:creationId xmlns:a16="http://schemas.microsoft.com/office/drawing/2014/main" id="{406E68E9-3006-471B-8BB8-3CD6E34E66B2}"/>
            </a:ext>
          </a:extLst>
        </xdr:cNvPr>
        <xdr:cNvPicPr>
          <a:picLocks/>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927226" y="103187500"/>
          <a:ext cx="1955901" cy="1037566"/>
        </a:xfrm>
        <a:prstGeom prst="rect">
          <a:avLst/>
        </a:prstGeom>
      </xdr:spPr>
    </xdr:pic>
    <xdr:clientData/>
  </xdr:twoCellAnchor>
  <xdr:twoCellAnchor editAs="oneCell">
    <xdr:from>
      <xdr:col>3</xdr:col>
      <xdr:colOff>809626</xdr:colOff>
      <xdr:row>639</xdr:row>
      <xdr:rowOff>0</xdr:rowOff>
    </xdr:from>
    <xdr:to>
      <xdr:col>7</xdr:col>
      <xdr:colOff>142977</xdr:colOff>
      <xdr:row>644</xdr:row>
      <xdr:rowOff>97766</xdr:rowOff>
    </xdr:to>
    <xdr:pic>
      <xdr:nvPicPr>
        <xdr:cNvPr id="40" name="Picture 39">
          <a:extLst>
            <a:ext uri="{FF2B5EF4-FFF2-40B4-BE49-F238E27FC236}">
              <a16:creationId xmlns:a16="http://schemas.microsoft.com/office/drawing/2014/main" id="{0BAA1684-25FB-4E95-835B-7B52B51EFA2F}"/>
            </a:ext>
          </a:extLst>
        </xdr:cNvPr>
        <xdr:cNvPicPr>
          <a:picLocks/>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927226" y="105498900"/>
          <a:ext cx="1955901" cy="1037566"/>
        </a:xfrm>
        <a:prstGeom prst="rect">
          <a:avLst/>
        </a:prstGeom>
      </xdr:spPr>
    </xdr:pic>
    <xdr:clientData/>
  </xdr:twoCellAnchor>
  <xdr:twoCellAnchor editAs="oneCell">
    <xdr:from>
      <xdr:col>3</xdr:col>
      <xdr:colOff>809626</xdr:colOff>
      <xdr:row>655</xdr:row>
      <xdr:rowOff>0</xdr:rowOff>
    </xdr:from>
    <xdr:to>
      <xdr:col>7</xdr:col>
      <xdr:colOff>142977</xdr:colOff>
      <xdr:row>660</xdr:row>
      <xdr:rowOff>116816</xdr:rowOff>
    </xdr:to>
    <xdr:pic>
      <xdr:nvPicPr>
        <xdr:cNvPr id="41" name="Picture 40">
          <a:extLst>
            <a:ext uri="{FF2B5EF4-FFF2-40B4-BE49-F238E27FC236}">
              <a16:creationId xmlns:a16="http://schemas.microsoft.com/office/drawing/2014/main" id="{C3A3B8C2-F9E0-4BD5-9FE1-41FEA6F0D90D}"/>
            </a:ext>
          </a:extLst>
        </xdr:cNvPr>
        <xdr:cNvPicPr>
          <a:picLocks/>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927226" y="108140500"/>
          <a:ext cx="1955901" cy="1037566"/>
        </a:xfrm>
        <a:prstGeom prst="rect">
          <a:avLst/>
        </a:prstGeom>
      </xdr:spPr>
    </xdr:pic>
    <xdr:clientData/>
  </xdr:twoCellAnchor>
  <xdr:twoCellAnchor editAs="oneCell">
    <xdr:from>
      <xdr:col>3</xdr:col>
      <xdr:colOff>809626</xdr:colOff>
      <xdr:row>669</xdr:row>
      <xdr:rowOff>0</xdr:rowOff>
    </xdr:from>
    <xdr:to>
      <xdr:col>7</xdr:col>
      <xdr:colOff>142977</xdr:colOff>
      <xdr:row>674</xdr:row>
      <xdr:rowOff>97766</xdr:rowOff>
    </xdr:to>
    <xdr:pic>
      <xdr:nvPicPr>
        <xdr:cNvPr id="42" name="Picture 41">
          <a:extLst>
            <a:ext uri="{FF2B5EF4-FFF2-40B4-BE49-F238E27FC236}">
              <a16:creationId xmlns:a16="http://schemas.microsoft.com/office/drawing/2014/main" id="{C862DCB3-C898-4EBC-ABB2-54AD2C17EA55}"/>
            </a:ext>
          </a:extLst>
        </xdr:cNvPr>
        <xdr:cNvPicPr>
          <a:picLocks/>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927226" y="110451900"/>
          <a:ext cx="1955901" cy="1037566"/>
        </a:xfrm>
        <a:prstGeom prst="rect">
          <a:avLst/>
        </a:prstGeom>
      </xdr:spPr>
    </xdr:pic>
    <xdr:clientData/>
  </xdr:twoCellAnchor>
  <xdr:twoCellAnchor editAs="oneCell">
    <xdr:from>
      <xdr:col>3</xdr:col>
      <xdr:colOff>809626</xdr:colOff>
      <xdr:row>683</xdr:row>
      <xdr:rowOff>0</xdr:rowOff>
    </xdr:from>
    <xdr:to>
      <xdr:col>7</xdr:col>
      <xdr:colOff>142977</xdr:colOff>
      <xdr:row>688</xdr:row>
      <xdr:rowOff>97766</xdr:rowOff>
    </xdr:to>
    <xdr:pic>
      <xdr:nvPicPr>
        <xdr:cNvPr id="43" name="Picture 42">
          <a:extLst>
            <a:ext uri="{FF2B5EF4-FFF2-40B4-BE49-F238E27FC236}">
              <a16:creationId xmlns:a16="http://schemas.microsoft.com/office/drawing/2014/main" id="{01F5EECB-A05A-4E4E-B4ED-0697C521C797}"/>
            </a:ext>
          </a:extLst>
        </xdr:cNvPr>
        <xdr:cNvPicPr>
          <a:picLocks/>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927226" y="112763300"/>
          <a:ext cx="1955901" cy="1037566"/>
        </a:xfrm>
        <a:prstGeom prst="rect">
          <a:avLst/>
        </a:prstGeom>
      </xdr:spPr>
    </xdr:pic>
    <xdr:clientData/>
  </xdr:twoCellAnchor>
  <xdr:twoCellAnchor editAs="oneCell">
    <xdr:from>
      <xdr:col>3</xdr:col>
      <xdr:colOff>809626</xdr:colOff>
      <xdr:row>699</xdr:row>
      <xdr:rowOff>0</xdr:rowOff>
    </xdr:from>
    <xdr:to>
      <xdr:col>7</xdr:col>
      <xdr:colOff>142977</xdr:colOff>
      <xdr:row>704</xdr:row>
      <xdr:rowOff>116816</xdr:rowOff>
    </xdr:to>
    <xdr:pic>
      <xdr:nvPicPr>
        <xdr:cNvPr id="44" name="Picture 43">
          <a:extLst>
            <a:ext uri="{FF2B5EF4-FFF2-40B4-BE49-F238E27FC236}">
              <a16:creationId xmlns:a16="http://schemas.microsoft.com/office/drawing/2014/main" id="{F43D1092-A713-4CBE-BBA9-99FB6E33F5EC}"/>
            </a:ext>
          </a:extLst>
        </xdr:cNvPr>
        <xdr:cNvPicPr>
          <a:picLocks/>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1927226" y="115404900"/>
          <a:ext cx="1955901" cy="1037566"/>
        </a:xfrm>
        <a:prstGeom prst="rect">
          <a:avLst/>
        </a:prstGeom>
      </xdr:spPr>
    </xdr:pic>
    <xdr:clientData/>
  </xdr:twoCellAnchor>
  <xdr:twoCellAnchor editAs="oneCell">
    <xdr:from>
      <xdr:col>3</xdr:col>
      <xdr:colOff>809626</xdr:colOff>
      <xdr:row>713</xdr:row>
      <xdr:rowOff>0</xdr:rowOff>
    </xdr:from>
    <xdr:to>
      <xdr:col>7</xdr:col>
      <xdr:colOff>142977</xdr:colOff>
      <xdr:row>718</xdr:row>
      <xdr:rowOff>97766</xdr:rowOff>
    </xdr:to>
    <xdr:pic>
      <xdr:nvPicPr>
        <xdr:cNvPr id="45" name="Picture 44">
          <a:extLst>
            <a:ext uri="{FF2B5EF4-FFF2-40B4-BE49-F238E27FC236}">
              <a16:creationId xmlns:a16="http://schemas.microsoft.com/office/drawing/2014/main" id="{F308AACB-4B78-4FE0-A3D0-54DFA8EA1728}"/>
            </a:ext>
          </a:extLst>
        </xdr:cNvPr>
        <xdr:cNvPicPr>
          <a:picLocks/>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927226" y="117716300"/>
          <a:ext cx="1955901" cy="1037566"/>
        </a:xfrm>
        <a:prstGeom prst="rect">
          <a:avLst/>
        </a:prstGeom>
      </xdr:spPr>
    </xdr:pic>
    <xdr:clientData/>
  </xdr:twoCellAnchor>
  <xdr:twoCellAnchor editAs="oneCell">
    <xdr:from>
      <xdr:col>3</xdr:col>
      <xdr:colOff>809626</xdr:colOff>
      <xdr:row>727</xdr:row>
      <xdr:rowOff>0</xdr:rowOff>
    </xdr:from>
    <xdr:to>
      <xdr:col>7</xdr:col>
      <xdr:colOff>142977</xdr:colOff>
      <xdr:row>732</xdr:row>
      <xdr:rowOff>97766</xdr:rowOff>
    </xdr:to>
    <xdr:pic>
      <xdr:nvPicPr>
        <xdr:cNvPr id="46" name="Picture 45">
          <a:extLst>
            <a:ext uri="{FF2B5EF4-FFF2-40B4-BE49-F238E27FC236}">
              <a16:creationId xmlns:a16="http://schemas.microsoft.com/office/drawing/2014/main" id="{54F3C55C-148F-4DF2-B18D-F99EA330B125}"/>
            </a:ext>
          </a:extLst>
        </xdr:cNvPr>
        <xdr:cNvPicPr>
          <a:picLocks/>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927226" y="120027700"/>
          <a:ext cx="1955901" cy="1037566"/>
        </a:xfrm>
        <a:prstGeom prst="rect">
          <a:avLst/>
        </a:prstGeom>
      </xdr:spPr>
    </xdr:pic>
    <xdr:clientData/>
  </xdr:twoCellAnchor>
  <xdr:twoCellAnchor editAs="oneCell">
    <xdr:from>
      <xdr:col>3</xdr:col>
      <xdr:colOff>809626</xdr:colOff>
      <xdr:row>743</xdr:row>
      <xdr:rowOff>0</xdr:rowOff>
    </xdr:from>
    <xdr:to>
      <xdr:col>7</xdr:col>
      <xdr:colOff>142977</xdr:colOff>
      <xdr:row>748</xdr:row>
      <xdr:rowOff>116816</xdr:rowOff>
    </xdr:to>
    <xdr:pic>
      <xdr:nvPicPr>
        <xdr:cNvPr id="47" name="Picture 46">
          <a:extLst>
            <a:ext uri="{FF2B5EF4-FFF2-40B4-BE49-F238E27FC236}">
              <a16:creationId xmlns:a16="http://schemas.microsoft.com/office/drawing/2014/main" id="{A9016864-02BB-4D80-945E-D68EAD10040C}"/>
            </a:ext>
          </a:extLst>
        </xdr:cNvPr>
        <xdr:cNvPicPr>
          <a:picLocks/>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927226" y="122669300"/>
          <a:ext cx="1955901" cy="1037566"/>
        </a:xfrm>
        <a:prstGeom prst="rect">
          <a:avLst/>
        </a:prstGeom>
      </xdr:spPr>
    </xdr:pic>
    <xdr:clientData/>
  </xdr:twoCellAnchor>
  <xdr:twoCellAnchor editAs="oneCell">
    <xdr:from>
      <xdr:col>3</xdr:col>
      <xdr:colOff>809626</xdr:colOff>
      <xdr:row>757</xdr:row>
      <xdr:rowOff>0</xdr:rowOff>
    </xdr:from>
    <xdr:to>
      <xdr:col>7</xdr:col>
      <xdr:colOff>142977</xdr:colOff>
      <xdr:row>762</xdr:row>
      <xdr:rowOff>97766</xdr:rowOff>
    </xdr:to>
    <xdr:pic>
      <xdr:nvPicPr>
        <xdr:cNvPr id="48" name="Picture 47">
          <a:extLst>
            <a:ext uri="{FF2B5EF4-FFF2-40B4-BE49-F238E27FC236}">
              <a16:creationId xmlns:a16="http://schemas.microsoft.com/office/drawing/2014/main" id="{04A31018-67D4-4FFA-8CB8-41D83C1309CA}"/>
            </a:ext>
          </a:extLst>
        </xdr:cNvPr>
        <xdr:cNvPicPr>
          <a:picLocks/>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927226" y="124980700"/>
          <a:ext cx="1955901" cy="1037566"/>
        </a:xfrm>
        <a:prstGeom prst="rect">
          <a:avLst/>
        </a:prstGeom>
      </xdr:spPr>
    </xdr:pic>
    <xdr:clientData/>
  </xdr:twoCellAnchor>
  <xdr:twoCellAnchor editAs="oneCell">
    <xdr:from>
      <xdr:col>3</xdr:col>
      <xdr:colOff>809626</xdr:colOff>
      <xdr:row>771</xdr:row>
      <xdr:rowOff>0</xdr:rowOff>
    </xdr:from>
    <xdr:to>
      <xdr:col>7</xdr:col>
      <xdr:colOff>142977</xdr:colOff>
      <xdr:row>776</xdr:row>
      <xdr:rowOff>97766</xdr:rowOff>
    </xdr:to>
    <xdr:pic>
      <xdr:nvPicPr>
        <xdr:cNvPr id="49" name="Picture 48">
          <a:extLst>
            <a:ext uri="{FF2B5EF4-FFF2-40B4-BE49-F238E27FC236}">
              <a16:creationId xmlns:a16="http://schemas.microsoft.com/office/drawing/2014/main" id="{694F8A29-54D4-433B-A7F6-CD26311E2B17}"/>
            </a:ext>
          </a:extLst>
        </xdr:cNvPr>
        <xdr:cNvPicPr>
          <a:picLocks/>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927226" y="127292100"/>
          <a:ext cx="1955901" cy="1037566"/>
        </a:xfrm>
        <a:prstGeom prst="rect">
          <a:avLst/>
        </a:prstGeom>
      </xdr:spPr>
    </xdr:pic>
    <xdr:clientData/>
  </xdr:twoCellAnchor>
  <xdr:twoCellAnchor editAs="oneCell">
    <xdr:from>
      <xdr:col>3</xdr:col>
      <xdr:colOff>809626</xdr:colOff>
      <xdr:row>787</xdr:row>
      <xdr:rowOff>0</xdr:rowOff>
    </xdr:from>
    <xdr:to>
      <xdr:col>7</xdr:col>
      <xdr:colOff>142977</xdr:colOff>
      <xdr:row>792</xdr:row>
      <xdr:rowOff>116816</xdr:rowOff>
    </xdr:to>
    <xdr:pic>
      <xdr:nvPicPr>
        <xdr:cNvPr id="50" name="Picture 49">
          <a:extLst>
            <a:ext uri="{FF2B5EF4-FFF2-40B4-BE49-F238E27FC236}">
              <a16:creationId xmlns:a16="http://schemas.microsoft.com/office/drawing/2014/main" id="{FFFBEEB0-A623-41C8-97EF-926C89E4E642}"/>
            </a:ext>
          </a:extLst>
        </xdr:cNvPr>
        <xdr:cNvPicPr>
          <a:picLocks/>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927226" y="129933700"/>
          <a:ext cx="1955901" cy="1037566"/>
        </a:xfrm>
        <a:prstGeom prst="rect">
          <a:avLst/>
        </a:prstGeom>
      </xdr:spPr>
    </xdr:pic>
    <xdr:clientData/>
  </xdr:twoCellAnchor>
  <xdr:twoCellAnchor editAs="oneCell">
    <xdr:from>
      <xdr:col>3</xdr:col>
      <xdr:colOff>809626</xdr:colOff>
      <xdr:row>801</xdr:row>
      <xdr:rowOff>0</xdr:rowOff>
    </xdr:from>
    <xdr:to>
      <xdr:col>7</xdr:col>
      <xdr:colOff>142977</xdr:colOff>
      <xdr:row>806</xdr:row>
      <xdr:rowOff>97766</xdr:rowOff>
    </xdr:to>
    <xdr:pic>
      <xdr:nvPicPr>
        <xdr:cNvPr id="51" name="Picture 50">
          <a:extLst>
            <a:ext uri="{FF2B5EF4-FFF2-40B4-BE49-F238E27FC236}">
              <a16:creationId xmlns:a16="http://schemas.microsoft.com/office/drawing/2014/main" id="{B71D7341-4F11-41E2-8BFF-7556585D79E0}"/>
            </a:ext>
          </a:extLst>
        </xdr:cNvPr>
        <xdr:cNvPicPr>
          <a:picLocks/>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927226" y="132245100"/>
          <a:ext cx="1955901" cy="1037566"/>
        </a:xfrm>
        <a:prstGeom prst="rect">
          <a:avLst/>
        </a:prstGeom>
      </xdr:spPr>
    </xdr:pic>
    <xdr:clientData/>
  </xdr:twoCellAnchor>
  <xdr:twoCellAnchor editAs="oneCell">
    <xdr:from>
      <xdr:col>3</xdr:col>
      <xdr:colOff>809626</xdr:colOff>
      <xdr:row>815</xdr:row>
      <xdr:rowOff>0</xdr:rowOff>
    </xdr:from>
    <xdr:to>
      <xdr:col>7</xdr:col>
      <xdr:colOff>142977</xdr:colOff>
      <xdr:row>820</xdr:row>
      <xdr:rowOff>97766</xdr:rowOff>
    </xdr:to>
    <xdr:pic>
      <xdr:nvPicPr>
        <xdr:cNvPr id="52" name="Picture 51">
          <a:extLst>
            <a:ext uri="{FF2B5EF4-FFF2-40B4-BE49-F238E27FC236}">
              <a16:creationId xmlns:a16="http://schemas.microsoft.com/office/drawing/2014/main" id="{06B52A06-9D8B-4C55-960B-CC5B8CB1C539}"/>
            </a:ext>
          </a:extLst>
        </xdr:cNvPr>
        <xdr:cNvPicPr>
          <a:picLocks/>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927226" y="134556500"/>
          <a:ext cx="1955901" cy="1037566"/>
        </a:xfrm>
        <a:prstGeom prst="rect">
          <a:avLst/>
        </a:prstGeom>
      </xdr:spPr>
    </xdr:pic>
    <xdr:clientData/>
  </xdr:twoCellAnchor>
  <xdr:twoCellAnchor editAs="oneCell">
    <xdr:from>
      <xdr:col>3</xdr:col>
      <xdr:colOff>809626</xdr:colOff>
      <xdr:row>830</xdr:row>
      <xdr:rowOff>1</xdr:rowOff>
    </xdr:from>
    <xdr:to>
      <xdr:col>7</xdr:col>
      <xdr:colOff>142977</xdr:colOff>
      <xdr:row>833</xdr:row>
      <xdr:rowOff>69076</xdr:rowOff>
    </xdr:to>
    <xdr:pic>
      <xdr:nvPicPr>
        <xdr:cNvPr id="53" name="Picture 52">
          <a:extLst>
            <a:ext uri="{FF2B5EF4-FFF2-40B4-BE49-F238E27FC236}">
              <a16:creationId xmlns:a16="http://schemas.microsoft.com/office/drawing/2014/main" id="{04FFFE3F-FAD5-4046-A86E-2366140E682C}"/>
            </a:ext>
          </a:extLst>
        </xdr:cNvPr>
        <xdr:cNvPicPr>
          <a:picLocks/>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927226" y="137033001"/>
          <a:ext cx="1955901" cy="621525"/>
        </a:xfrm>
        <a:prstGeom prst="rect">
          <a:avLst/>
        </a:prstGeom>
      </xdr:spPr>
    </xdr:pic>
    <xdr:clientData/>
  </xdr:twoCellAnchor>
  <xdr:twoCellAnchor editAs="oneCell">
    <xdr:from>
      <xdr:col>3</xdr:col>
      <xdr:colOff>809626</xdr:colOff>
      <xdr:row>840</xdr:row>
      <xdr:rowOff>1</xdr:rowOff>
    </xdr:from>
    <xdr:to>
      <xdr:col>7</xdr:col>
      <xdr:colOff>142977</xdr:colOff>
      <xdr:row>843</xdr:row>
      <xdr:rowOff>69076</xdr:rowOff>
    </xdr:to>
    <xdr:pic>
      <xdr:nvPicPr>
        <xdr:cNvPr id="54" name="Picture 53">
          <a:extLst>
            <a:ext uri="{FF2B5EF4-FFF2-40B4-BE49-F238E27FC236}">
              <a16:creationId xmlns:a16="http://schemas.microsoft.com/office/drawing/2014/main" id="{B0AF3A61-A074-470B-A5A6-2EBF30C1D47E}"/>
            </a:ext>
          </a:extLst>
        </xdr:cNvPr>
        <xdr:cNvPicPr>
          <a:picLocks/>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927226" y="138684001"/>
          <a:ext cx="1955901" cy="621525"/>
        </a:xfrm>
        <a:prstGeom prst="rect">
          <a:avLst/>
        </a:prstGeom>
      </xdr:spPr>
    </xdr:pic>
    <xdr:clientData/>
  </xdr:twoCellAnchor>
  <xdr:twoCellAnchor editAs="oneCell">
    <xdr:from>
      <xdr:col>3</xdr:col>
      <xdr:colOff>809626</xdr:colOff>
      <xdr:row>850</xdr:row>
      <xdr:rowOff>1</xdr:rowOff>
    </xdr:from>
    <xdr:to>
      <xdr:col>7</xdr:col>
      <xdr:colOff>142977</xdr:colOff>
      <xdr:row>853</xdr:row>
      <xdr:rowOff>69076</xdr:rowOff>
    </xdr:to>
    <xdr:pic>
      <xdr:nvPicPr>
        <xdr:cNvPr id="55" name="Picture 54">
          <a:extLst>
            <a:ext uri="{FF2B5EF4-FFF2-40B4-BE49-F238E27FC236}">
              <a16:creationId xmlns:a16="http://schemas.microsoft.com/office/drawing/2014/main" id="{5CFED77A-B453-469B-ADBC-8DBE3B57A34F}"/>
            </a:ext>
          </a:extLst>
        </xdr:cNvPr>
        <xdr:cNvPicPr>
          <a:picLocks/>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927226" y="140335001"/>
          <a:ext cx="1955901" cy="621525"/>
        </a:xfrm>
        <a:prstGeom prst="rect">
          <a:avLst/>
        </a:prstGeom>
      </xdr:spPr>
    </xdr:pic>
    <xdr:clientData/>
  </xdr:twoCellAnchor>
  <xdr:twoCellAnchor editAs="oneCell">
    <xdr:from>
      <xdr:col>3</xdr:col>
      <xdr:colOff>809626</xdr:colOff>
      <xdr:row>860</xdr:row>
      <xdr:rowOff>1</xdr:rowOff>
    </xdr:from>
    <xdr:to>
      <xdr:col>7</xdr:col>
      <xdr:colOff>142977</xdr:colOff>
      <xdr:row>863</xdr:row>
      <xdr:rowOff>69076</xdr:rowOff>
    </xdr:to>
    <xdr:pic>
      <xdr:nvPicPr>
        <xdr:cNvPr id="56" name="Picture 55">
          <a:extLst>
            <a:ext uri="{FF2B5EF4-FFF2-40B4-BE49-F238E27FC236}">
              <a16:creationId xmlns:a16="http://schemas.microsoft.com/office/drawing/2014/main" id="{2EECB8F9-8559-4D90-8A1F-49BD7ACC73D8}"/>
            </a:ext>
          </a:extLst>
        </xdr:cNvPr>
        <xdr:cNvPicPr>
          <a:picLocks/>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927226" y="141986001"/>
          <a:ext cx="1955901" cy="621525"/>
        </a:xfrm>
        <a:prstGeom prst="rect">
          <a:avLst/>
        </a:prstGeom>
      </xdr:spPr>
    </xdr:pic>
    <xdr:clientData/>
  </xdr:twoCellAnchor>
  <xdr:twoCellAnchor editAs="oneCell">
    <xdr:from>
      <xdr:col>3</xdr:col>
      <xdr:colOff>809626</xdr:colOff>
      <xdr:row>872</xdr:row>
      <xdr:rowOff>1</xdr:rowOff>
    </xdr:from>
    <xdr:to>
      <xdr:col>7</xdr:col>
      <xdr:colOff>142977</xdr:colOff>
      <xdr:row>875</xdr:row>
      <xdr:rowOff>69076</xdr:rowOff>
    </xdr:to>
    <xdr:pic>
      <xdr:nvPicPr>
        <xdr:cNvPr id="57" name="Picture 56">
          <a:extLst>
            <a:ext uri="{FF2B5EF4-FFF2-40B4-BE49-F238E27FC236}">
              <a16:creationId xmlns:a16="http://schemas.microsoft.com/office/drawing/2014/main" id="{1600FEBF-581F-4FF3-809F-415FD8F57A0C}"/>
            </a:ext>
          </a:extLst>
        </xdr:cNvPr>
        <xdr:cNvPicPr>
          <a:picLocks/>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927226" y="143967201"/>
          <a:ext cx="1955901" cy="621525"/>
        </a:xfrm>
        <a:prstGeom prst="rect">
          <a:avLst/>
        </a:prstGeom>
      </xdr:spPr>
    </xdr:pic>
    <xdr:clientData/>
  </xdr:twoCellAnchor>
  <xdr:twoCellAnchor editAs="oneCell">
    <xdr:from>
      <xdr:col>3</xdr:col>
      <xdr:colOff>809626</xdr:colOff>
      <xdr:row>882</xdr:row>
      <xdr:rowOff>1</xdr:rowOff>
    </xdr:from>
    <xdr:to>
      <xdr:col>7</xdr:col>
      <xdr:colOff>142977</xdr:colOff>
      <xdr:row>885</xdr:row>
      <xdr:rowOff>69076</xdr:rowOff>
    </xdr:to>
    <xdr:pic>
      <xdr:nvPicPr>
        <xdr:cNvPr id="58" name="Picture 57">
          <a:extLst>
            <a:ext uri="{FF2B5EF4-FFF2-40B4-BE49-F238E27FC236}">
              <a16:creationId xmlns:a16="http://schemas.microsoft.com/office/drawing/2014/main" id="{135F1B43-9051-4EA9-932E-BFB8D624BB3F}"/>
            </a:ext>
          </a:extLst>
        </xdr:cNvPr>
        <xdr:cNvPicPr>
          <a:picLocks/>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927226" y="145618201"/>
          <a:ext cx="1955901" cy="621525"/>
        </a:xfrm>
        <a:prstGeom prst="rect">
          <a:avLst/>
        </a:prstGeom>
      </xdr:spPr>
    </xdr:pic>
    <xdr:clientData/>
  </xdr:twoCellAnchor>
  <xdr:twoCellAnchor editAs="oneCell">
    <xdr:from>
      <xdr:col>3</xdr:col>
      <xdr:colOff>809626</xdr:colOff>
      <xdr:row>892</xdr:row>
      <xdr:rowOff>1</xdr:rowOff>
    </xdr:from>
    <xdr:to>
      <xdr:col>7</xdr:col>
      <xdr:colOff>142977</xdr:colOff>
      <xdr:row>895</xdr:row>
      <xdr:rowOff>69076</xdr:rowOff>
    </xdr:to>
    <xdr:pic>
      <xdr:nvPicPr>
        <xdr:cNvPr id="59" name="Picture 58">
          <a:extLst>
            <a:ext uri="{FF2B5EF4-FFF2-40B4-BE49-F238E27FC236}">
              <a16:creationId xmlns:a16="http://schemas.microsoft.com/office/drawing/2014/main" id="{ACA00A3C-7B6C-4B5F-85A0-48FE276FA7E1}"/>
            </a:ext>
          </a:extLst>
        </xdr:cNvPr>
        <xdr:cNvPicPr>
          <a:picLocks/>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927226" y="147269201"/>
          <a:ext cx="1955901" cy="621525"/>
        </a:xfrm>
        <a:prstGeom prst="rect">
          <a:avLst/>
        </a:prstGeom>
      </xdr:spPr>
    </xdr:pic>
    <xdr:clientData/>
  </xdr:twoCellAnchor>
  <xdr:twoCellAnchor editAs="oneCell">
    <xdr:from>
      <xdr:col>3</xdr:col>
      <xdr:colOff>809626</xdr:colOff>
      <xdr:row>902</xdr:row>
      <xdr:rowOff>1</xdr:rowOff>
    </xdr:from>
    <xdr:to>
      <xdr:col>7</xdr:col>
      <xdr:colOff>142977</xdr:colOff>
      <xdr:row>905</xdr:row>
      <xdr:rowOff>69076</xdr:rowOff>
    </xdr:to>
    <xdr:pic>
      <xdr:nvPicPr>
        <xdr:cNvPr id="60" name="Picture 59">
          <a:extLst>
            <a:ext uri="{FF2B5EF4-FFF2-40B4-BE49-F238E27FC236}">
              <a16:creationId xmlns:a16="http://schemas.microsoft.com/office/drawing/2014/main" id="{B70DAD40-61A6-4215-AD81-B4F7C6174C2E}"/>
            </a:ext>
          </a:extLst>
        </xdr:cNvPr>
        <xdr:cNvPicPr>
          <a:picLocks/>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927226" y="148920201"/>
          <a:ext cx="1955901" cy="621525"/>
        </a:xfrm>
        <a:prstGeom prst="rect">
          <a:avLst/>
        </a:prstGeom>
      </xdr:spPr>
    </xdr:pic>
    <xdr:clientData/>
  </xdr:twoCellAnchor>
  <xdr:twoCellAnchor editAs="oneCell">
    <xdr:from>
      <xdr:col>3</xdr:col>
      <xdr:colOff>809626</xdr:colOff>
      <xdr:row>914</xdr:row>
      <xdr:rowOff>1</xdr:rowOff>
    </xdr:from>
    <xdr:to>
      <xdr:col>7</xdr:col>
      <xdr:colOff>142977</xdr:colOff>
      <xdr:row>917</xdr:row>
      <xdr:rowOff>69076</xdr:rowOff>
    </xdr:to>
    <xdr:pic>
      <xdr:nvPicPr>
        <xdr:cNvPr id="61" name="Picture 60">
          <a:extLst>
            <a:ext uri="{FF2B5EF4-FFF2-40B4-BE49-F238E27FC236}">
              <a16:creationId xmlns:a16="http://schemas.microsoft.com/office/drawing/2014/main" id="{A3BA8420-5BA8-4A6E-8B08-68A47EA17BF4}"/>
            </a:ext>
          </a:extLst>
        </xdr:cNvPr>
        <xdr:cNvPicPr>
          <a:picLocks/>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927226" y="150901401"/>
          <a:ext cx="1955901" cy="621525"/>
        </a:xfrm>
        <a:prstGeom prst="rect">
          <a:avLst/>
        </a:prstGeom>
      </xdr:spPr>
    </xdr:pic>
    <xdr:clientData/>
  </xdr:twoCellAnchor>
  <xdr:twoCellAnchor editAs="oneCell">
    <xdr:from>
      <xdr:col>3</xdr:col>
      <xdr:colOff>809626</xdr:colOff>
      <xdr:row>924</xdr:row>
      <xdr:rowOff>1</xdr:rowOff>
    </xdr:from>
    <xdr:to>
      <xdr:col>7</xdr:col>
      <xdr:colOff>142977</xdr:colOff>
      <xdr:row>927</xdr:row>
      <xdr:rowOff>69076</xdr:rowOff>
    </xdr:to>
    <xdr:pic>
      <xdr:nvPicPr>
        <xdr:cNvPr id="62" name="Picture 61">
          <a:extLst>
            <a:ext uri="{FF2B5EF4-FFF2-40B4-BE49-F238E27FC236}">
              <a16:creationId xmlns:a16="http://schemas.microsoft.com/office/drawing/2014/main" id="{9DE72654-0E70-48A1-98BE-B0B936ED197B}"/>
            </a:ext>
          </a:extLst>
        </xdr:cNvPr>
        <xdr:cNvPicPr>
          <a:picLocks/>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927226" y="152552401"/>
          <a:ext cx="1955901" cy="621525"/>
        </a:xfrm>
        <a:prstGeom prst="rect">
          <a:avLst/>
        </a:prstGeom>
      </xdr:spPr>
    </xdr:pic>
    <xdr:clientData/>
  </xdr:twoCellAnchor>
  <xdr:twoCellAnchor editAs="oneCell">
    <xdr:from>
      <xdr:col>3</xdr:col>
      <xdr:colOff>809626</xdr:colOff>
      <xdr:row>934</xdr:row>
      <xdr:rowOff>1</xdr:rowOff>
    </xdr:from>
    <xdr:to>
      <xdr:col>7</xdr:col>
      <xdr:colOff>142977</xdr:colOff>
      <xdr:row>937</xdr:row>
      <xdr:rowOff>69076</xdr:rowOff>
    </xdr:to>
    <xdr:pic>
      <xdr:nvPicPr>
        <xdr:cNvPr id="63" name="Picture 62">
          <a:extLst>
            <a:ext uri="{FF2B5EF4-FFF2-40B4-BE49-F238E27FC236}">
              <a16:creationId xmlns:a16="http://schemas.microsoft.com/office/drawing/2014/main" id="{E210C98A-A8CC-41CF-BD9A-EE54D600832B}"/>
            </a:ext>
          </a:extLst>
        </xdr:cNvPr>
        <xdr:cNvPicPr>
          <a:picLocks/>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927226" y="154203401"/>
          <a:ext cx="1955901" cy="621525"/>
        </a:xfrm>
        <a:prstGeom prst="rect">
          <a:avLst/>
        </a:prstGeom>
      </xdr:spPr>
    </xdr:pic>
    <xdr:clientData/>
  </xdr:twoCellAnchor>
  <xdr:twoCellAnchor editAs="oneCell">
    <xdr:from>
      <xdr:col>3</xdr:col>
      <xdr:colOff>809626</xdr:colOff>
      <xdr:row>944</xdr:row>
      <xdr:rowOff>1</xdr:rowOff>
    </xdr:from>
    <xdr:to>
      <xdr:col>7</xdr:col>
      <xdr:colOff>142977</xdr:colOff>
      <xdr:row>947</xdr:row>
      <xdr:rowOff>69076</xdr:rowOff>
    </xdr:to>
    <xdr:pic>
      <xdr:nvPicPr>
        <xdr:cNvPr id="64" name="Picture 63">
          <a:extLst>
            <a:ext uri="{FF2B5EF4-FFF2-40B4-BE49-F238E27FC236}">
              <a16:creationId xmlns:a16="http://schemas.microsoft.com/office/drawing/2014/main" id="{FCAFDDD1-AFC4-414F-BAEF-E0C135A94972}"/>
            </a:ext>
          </a:extLst>
        </xdr:cNvPr>
        <xdr:cNvPicPr>
          <a:picLocks/>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927226" y="155854401"/>
          <a:ext cx="1955901" cy="621525"/>
        </a:xfrm>
        <a:prstGeom prst="rect">
          <a:avLst/>
        </a:prstGeom>
      </xdr:spPr>
    </xdr:pic>
    <xdr:clientData/>
  </xdr:twoCellAnchor>
  <xdr:twoCellAnchor editAs="oneCell">
    <xdr:from>
      <xdr:col>3</xdr:col>
      <xdr:colOff>809626</xdr:colOff>
      <xdr:row>956</xdr:row>
      <xdr:rowOff>1</xdr:rowOff>
    </xdr:from>
    <xdr:to>
      <xdr:col>7</xdr:col>
      <xdr:colOff>142977</xdr:colOff>
      <xdr:row>959</xdr:row>
      <xdr:rowOff>69076</xdr:rowOff>
    </xdr:to>
    <xdr:pic>
      <xdr:nvPicPr>
        <xdr:cNvPr id="65" name="Picture 64">
          <a:extLst>
            <a:ext uri="{FF2B5EF4-FFF2-40B4-BE49-F238E27FC236}">
              <a16:creationId xmlns:a16="http://schemas.microsoft.com/office/drawing/2014/main" id="{1EC1542F-F28C-42C2-9DF1-BF7A4AD76D5D}"/>
            </a:ext>
          </a:extLst>
        </xdr:cNvPr>
        <xdr:cNvPicPr>
          <a:picLocks/>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927226" y="157835601"/>
          <a:ext cx="1955901" cy="621525"/>
        </a:xfrm>
        <a:prstGeom prst="rect">
          <a:avLst/>
        </a:prstGeom>
      </xdr:spPr>
    </xdr:pic>
    <xdr:clientData/>
  </xdr:twoCellAnchor>
  <xdr:twoCellAnchor editAs="oneCell">
    <xdr:from>
      <xdr:col>3</xdr:col>
      <xdr:colOff>809626</xdr:colOff>
      <xdr:row>966</xdr:row>
      <xdr:rowOff>1</xdr:rowOff>
    </xdr:from>
    <xdr:to>
      <xdr:col>7</xdr:col>
      <xdr:colOff>142977</xdr:colOff>
      <xdr:row>969</xdr:row>
      <xdr:rowOff>69076</xdr:rowOff>
    </xdr:to>
    <xdr:pic>
      <xdr:nvPicPr>
        <xdr:cNvPr id="66" name="Picture 65">
          <a:extLst>
            <a:ext uri="{FF2B5EF4-FFF2-40B4-BE49-F238E27FC236}">
              <a16:creationId xmlns:a16="http://schemas.microsoft.com/office/drawing/2014/main" id="{EBE38308-CF0B-4A7C-9F05-959630082500}"/>
            </a:ext>
          </a:extLst>
        </xdr:cNvPr>
        <xdr:cNvPicPr>
          <a:picLocks/>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927226" y="159486601"/>
          <a:ext cx="1955901" cy="621525"/>
        </a:xfrm>
        <a:prstGeom prst="rect">
          <a:avLst/>
        </a:prstGeom>
      </xdr:spPr>
    </xdr:pic>
    <xdr:clientData/>
  </xdr:twoCellAnchor>
  <xdr:twoCellAnchor editAs="oneCell">
    <xdr:from>
      <xdr:col>3</xdr:col>
      <xdr:colOff>809626</xdr:colOff>
      <xdr:row>976</xdr:row>
      <xdr:rowOff>1</xdr:rowOff>
    </xdr:from>
    <xdr:to>
      <xdr:col>7</xdr:col>
      <xdr:colOff>142977</xdr:colOff>
      <xdr:row>979</xdr:row>
      <xdr:rowOff>69076</xdr:rowOff>
    </xdr:to>
    <xdr:pic>
      <xdr:nvPicPr>
        <xdr:cNvPr id="67" name="Picture 66">
          <a:extLst>
            <a:ext uri="{FF2B5EF4-FFF2-40B4-BE49-F238E27FC236}">
              <a16:creationId xmlns:a16="http://schemas.microsoft.com/office/drawing/2014/main" id="{E863096A-5C00-4475-829F-14DDDAD540A7}"/>
            </a:ext>
          </a:extLst>
        </xdr:cNvPr>
        <xdr:cNvPicPr>
          <a:picLocks/>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927226" y="161137601"/>
          <a:ext cx="1955901" cy="621525"/>
        </a:xfrm>
        <a:prstGeom prst="rect">
          <a:avLst/>
        </a:prstGeom>
      </xdr:spPr>
    </xdr:pic>
    <xdr:clientData/>
  </xdr:twoCellAnchor>
  <xdr:twoCellAnchor editAs="oneCell">
    <xdr:from>
      <xdr:col>3</xdr:col>
      <xdr:colOff>809626</xdr:colOff>
      <xdr:row>986</xdr:row>
      <xdr:rowOff>1</xdr:rowOff>
    </xdr:from>
    <xdr:to>
      <xdr:col>7</xdr:col>
      <xdr:colOff>142977</xdr:colOff>
      <xdr:row>989</xdr:row>
      <xdr:rowOff>69076</xdr:rowOff>
    </xdr:to>
    <xdr:pic>
      <xdr:nvPicPr>
        <xdr:cNvPr id="68" name="Picture 67">
          <a:extLst>
            <a:ext uri="{FF2B5EF4-FFF2-40B4-BE49-F238E27FC236}">
              <a16:creationId xmlns:a16="http://schemas.microsoft.com/office/drawing/2014/main" id="{B013007B-2FF2-4FDB-BBAC-BC0EF4F0D302}"/>
            </a:ext>
          </a:extLst>
        </xdr:cNvPr>
        <xdr:cNvPicPr>
          <a:picLocks/>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927226" y="162788601"/>
          <a:ext cx="1955901" cy="621525"/>
        </a:xfrm>
        <a:prstGeom prst="rect">
          <a:avLst/>
        </a:prstGeom>
      </xdr:spPr>
    </xdr:pic>
    <xdr:clientData/>
  </xdr:twoCellAnchor>
  <xdr:twoCellAnchor editAs="oneCell">
    <xdr:from>
      <xdr:col>3</xdr:col>
      <xdr:colOff>809626</xdr:colOff>
      <xdr:row>998</xdr:row>
      <xdr:rowOff>1</xdr:rowOff>
    </xdr:from>
    <xdr:to>
      <xdr:col>7</xdr:col>
      <xdr:colOff>142977</xdr:colOff>
      <xdr:row>1001</xdr:row>
      <xdr:rowOff>69076</xdr:rowOff>
    </xdr:to>
    <xdr:pic>
      <xdr:nvPicPr>
        <xdr:cNvPr id="69" name="Picture 68">
          <a:extLst>
            <a:ext uri="{FF2B5EF4-FFF2-40B4-BE49-F238E27FC236}">
              <a16:creationId xmlns:a16="http://schemas.microsoft.com/office/drawing/2014/main" id="{6E4C94F6-D585-48C9-B8CA-35D0511ED531}"/>
            </a:ext>
          </a:extLst>
        </xdr:cNvPr>
        <xdr:cNvPicPr>
          <a:picLocks/>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927226" y="164769801"/>
          <a:ext cx="1955901" cy="621525"/>
        </a:xfrm>
        <a:prstGeom prst="rect">
          <a:avLst/>
        </a:prstGeom>
      </xdr:spPr>
    </xdr:pic>
    <xdr:clientData/>
  </xdr:twoCellAnchor>
  <xdr:twoCellAnchor editAs="oneCell">
    <xdr:from>
      <xdr:col>3</xdr:col>
      <xdr:colOff>809626</xdr:colOff>
      <xdr:row>1008</xdr:row>
      <xdr:rowOff>1</xdr:rowOff>
    </xdr:from>
    <xdr:to>
      <xdr:col>7</xdr:col>
      <xdr:colOff>142977</xdr:colOff>
      <xdr:row>1011</xdr:row>
      <xdr:rowOff>69076</xdr:rowOff>
    </xdr:to>
    <xdr:pic>
      <xdr:nvPicPr>
        <xdr:cNvPr id="70" name="Picture 69">
          <a:extLst>
            <a:ext uri="{FF2B5EF4-FFF2-40B4-BE49-F238E27FC236}">
              <a16:creationId xmlns:a16="http://schemas.microsoft.com/office/drawing/2014/main" id="{D156590D-3915-4A05-8518-A5733E62C57D}"/>
            </a:ext>
          </a:extLst>
        </xdr:cNvPr>
        <xdr:cNvPicPr>
          <a:picLocks/>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927226" y="166420801"/>
          <a:ext cx="1955901" cy="621525"/>
        </a:xfrm>
        <a:prstGeom prst="rect">
          <a:avLst/>
        </a:prstGeom>
      </xdr:spPr>
    </xdr:pic>
    <xdr:clientData/>
  </xdr:twoCellAnchor>
  <xdr:twoCellAnchor editAs="oneCell">
    <xdr:from>
      <xdr:col>3</xdr:col>
      <xdr:colOff>809626</xdr:colOff>
      <xdr:row>1018</xdr:row>
      <xdr:rowOff>1</xdr:rowOff>
    </xdr:from>
    <xdr:to>
      <xdr:col>7</xdr:col>
      <xdr:colOff>142977</xdr:colOff>
      <xdr:row>1021</xdr:row>
      <xdr:rowOff>69076</xdr:rowOff>
    </xdr:to>
    <xdr:pic>
      <xdr:nvPicPr>
        <xdr:cNvPr id="71" name="Picture 70">
          <a:extLst>
            <a:ext uri="{FF2B5EF4-FFF2-40B4-BE49-F238E27FC236}">
              <a16:creationId xmlns:a16="http://schemas.microsoft.com/office/drawing/2014/main" id="{CFA76B02-938B-463E-9864-382D91C0D38D}"/>
            </a:ext>
          </a:extLst>
        </xdr:cNvPr>
        <xdr:cNvPicPr>
          <a:picLocks/>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927226" y="168071801"/>
          <a:ext cx="1955901" cy="621525"/>
        </a:xfrm>
        <a:prstGeom prst="rect">
          <a:avLst/>
        </a:prstGeom>
      </xdr:spPr>
    </xdr:pic>
    <xdr:clientData/>
  </xdr:twoCellAnchor>
  <xdr:twoCellAnchor editAs="oneCell">
    <xdr:from>
      <xdr:col>3</xdr:col>
      <xdr:colOff>809626</xdr:colOff>
      <xdr:row>1028</xdr:row>
      <xdr:rowOff>1</xdr:rowOff>
    </xdr:from>
    <xdr:to>
      <xdr:col>7</xdr:col>
      <xdr:colOff>142977</xdr:colOff>
      <xdr:row>1031</xdr:row>
      <xdr:rowOff>69076</xdr:rowOff>
    </xdr:to>
    <xdr:pic>
      <xdr:nvPicPr>
        <xdr:cNvPr id="72" name="Picture 71">
          <a:extLst>
            <a:ext uri="{FF2B5EF4-FFF2-40B4-BE49-F238E27FC236}">
              <a16:creationId xmlns:a16="http://schemas.microsoft.com/office/drawing/2014/main" id="{5FA4B3CE-3116-44F6-AB06-6EBEF8E9820B}"/>
            </a:ext>
          </a:extLst>
        </xdr:cNvPr>
        <xdr:cNvPicPr>
          <a:picLocks/>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927226" y="169722801"/>
          <a:ext cx="1955901" cy="621525"/>
        </a:xfrm>
        <a:prstGeom prst="rect">
          <a:avLst/>
        </a:prstGeom>
      </xdr:spPr>
    </xdr:pic>
    <xdr:clientData/>
  </xdr:twoCellAnchor>
  <xdr:twoCellAnchor editAs="oneCell">
    <xdr:from>
      <xdr:col>3</xdr:col>
      <xdr:colOff>809626</xdr:colOff>
      <xdr:row>1040</xdr:row>
      <xdr:rowOff>1</xdr:rowOff>
    </xdr:from>
    <xdr:to>
      <xdr:col>7</xdr:col>
      <xdr:colOff>142977</xdr:colOff>
      <xdr:row>1043</xdr:row>
      <xdr:rowOff>69076</xdr:rowOff>
    </xdr:to>
    <xdr:pic>
      <xdr:nvPicPr>
        <xdr:cNvPr id="73" name="Picture 72">
          <a:extLst>
            <a:ext uri="{FF2B5EF4-FFF2-40B4-BE49-F238E27FC236}">
              <a16:creationId xmlns:a16="http://schemas.microsoft.com/office/drawing/2014/main" id="{BDC1035C-5C0E-4321-85B2-E369E5AE0DE4}"/>
            </a:ext>
          </a:extLst>
        </xdr:cNvPr>
        <xdr:cNvPicPr>
          <a:picLocks/>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927226" y="171704001"/>
          <a:ext cx="1955901" cy="621525"/>
        </a:xfrm>
        <a:prstGeom prst="rect">
          <a:avLst/>
        </a:prstGeom>
      </xdr:spPr>
    </xdr:pic>
    <xdr:clientData/>
  </xdr:twoCellAnchor>
  <xdr:twoCellAnchor editAs="oneCell">
    <xdr:from>
      <xdr:col>3</xdr:col>
      <xdr:colOff>809626</xdr:colOff>
      <xdr:row>1050</xdr:row>
      <xdr:rowOff>1</xdr:rowOff>
    </xdr:from>
    <xdr:to>
      <xdr:col>7</xdr:col>
      <xdr:colOff>142977</xdr:colOff>
      <xdr:row>1053</xdr:row>
      <xdr:rowOff>69076</xdr:rowOff>
    </xdr:to>
    <xdr:pic>
      <xdr:nvPicPr>
        <xdr:cNvPr id="74" name="Picture 73">
          <a:extLst>
            <a:ext uri="{FF2B5EF4-FFF2-40B4-BE49-F238E27FC236}">
              <a16:creationId xmlns:a16="http://schemas.microsoft.com/office/drawing/2014/main" id="{0AD0BE81-E386-43DE-85CC-289983D5818F}"/>
            </a:ext>
          </a:extLst>
        </xdr:cNvPr>
        <xdr:cNvPicPr>
          <a:picLocks/>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927226" y="173355001"/>
          <a:ext cx="1955901" cy="621525"/>
        </a:xfrm>
        <a:prstGeom prst="rect">
          <a:avLst/>
        </a:prstGeom>
      </xdr:spPr>
    </xdr:pic>
    <xdr:clientData/>
  </xdr:twoCellAnchor>
  <xdr:twoCellAnchor editAs="oneCell">
    <xdr:from>
      <xdr:col>3</xdr:col>
      <xdr:colOff>809626</xdr:colOff>
      <xdr:row>1060</xdr:row>
      <xdr:rowOff>1</xdr:rowOff>
    </xdr:from>
    <xdr:to>
      <xdr:col>7</xdr:col>
      <xdr:colOff>142977</xdr:colOff>
      <xdr:row>1063</xdr:row>
      <xdr:rowOff>69076</xdr:rowOff>
    </xdr:to>
    <xdr:pic>
      <xdr:nvPicPr>
        <xdr:cNvPr id="75" name="Picture 74">
          <a:extLst>
            <a:ext uri="{FF2B5EF4-FFF2-40B4-BE49-F238E27FC236}">
              <a16:creationId xmlns:a16="http://schemas.microsoft.com/office/drawing/2014/main" id="{F33116E1-92BC-4C25-ACB6-5E809FBE1CAB}"/>
            </a:ext>
          </a:extLst>
        </xdr:cNvPr>
        <xdr:cNvPicPr>
          <a:picLocks/>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927226" y="175006001"/>
          <a:ext cx="1955901" cy="621525"/>
        </a:xfrm>
        <a:prstGeom prst="rect">
          <a:avLst/>
        </a:prstGeom>
      </xdr:spPr>
    </xdr:pic>
    <xdr:clientData/>
  </xdr:twoCellAnchor>
  <xdr:twoCellAnchor editAs="oneCell">
    <xdr:from>
      <xdr:col>3</xdr:col>
      <xdr:colOff>809626</xdr:colOff>
      <xdr:row>1073</xdr:row>
      <xdr:rowOff>0</xdr:rowOff>
    </xdr:from>
    <xdr:to>
      <xdr:col>7</xdr:col>
      <xdr:colOff>142977</xdr:colOff>
      <xdr:row>1078</xdr:row>
      <xdr:rowOff>97766</xdr:rowOff>
    </xdr:to>
    <xdr:pic>
      <xdr:nvPicPr>
        <xdr:cNvPr id="76" name="Picture 75">
          <a:extLst>
            <a:ext uri="{FF2B5EF4-FFF2-40B4-BE49-F238E27FC236}">
              <a16:creationId xmlns:a16="http://schemas.microsoft.com/office/drawing/2014/main" id="{583C1C38-C4DC-418E-BAC1-7534A53076CC}"/>
            </a:ext>
          </a:extLst>
        </xdr:cNvPr>
        <xdr:cNvPicPr>
          <a:picLocks/>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1927226" y="177152300"/>
          <a:ext cx="1955901" cy="1037566"/>
        </a:xfrm>
        <a:prstGeom prst="rect">
          <a:avLst/>
        </a:prstGeom>
      </xdr:spPr>
    </xdr:pic>
    <xdr:clientData/>
  </xdr:twoCellAnchor>
  <xdr:twoCellAnchor editAs="oneCell">
    <xdr:from>
      <xdr:col>3</xdr:col>
      <xdr:colOff>809626</xdr:colOff>
      <xdr:row>1087</xdr:row>
      <xdr:rowOff>0</xdr:rowOff>
    </xdr:from>
    <xdr:to>
      <xdr:col>7</xdr:col>
      <xdr:colOff>142977</xdr:colOff>
      <xdr:row>1092</xdr:row>
      <xdr:rowOff>97766</xdr:rowOff>
    </xdr:to>
    <xdr:pic>
      <xdr:nvPicPr>
        <xdr:cNvPr id="77" name="Picture 76">
          <a:extLst>
            <a:ext uri="{FF2B5EF4-FFF2-40B4-BE49-F238E27FC236}">
              <a16:creationId xmlns:a16="http://schemas.microsoft.com/office/drawing/2014/main" id="{A18FF5C2-7CEA-4DFB-B0CB-382D0FAC40AB}"/>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7226" y="179463700"/>
          <a:ext cx="1955901" cy="1037566"/>
        </a:xfrm>
        <a:prstGeom prst="rect">
          <a:avLst/>
        </a:prstGeom>
      </xdr:spPr>
    </xdr:pic>
    <xdr:clientData/>
  </xdr:twoCellAnchor>
  <xdr:twoCellAnchor editAs="oneCell">
    <xdr:from>
      <xdr:col>3</xdr:col>
      <xdr:colOff>809626</xdr:colOff>
      <xdr:row>1101</xdr:row>
      <xdr:rowOff>0</xdr:rowOff>
    </xdr:from>
    <xdr:to>
      <xdr:col>7</xdr:col>
      <xdr:colOff>142977</xdr:colOff>
      <xdr:row>1106</xdr:row>
      <xdr:rowOff>97766</xdr:rowOff>
    </xdr:to>
    <xdr:pic>
      <xdr:nvPicPr>
        <xdr:cNvPr id="78" name="Picture 77">
          <a:extLst>
            <a:ext uri="{FF2B5EF4-FFF2-40B4-BE49-F238E27FC236}">
              <a16:creationId xmlns:a16="http://schemas.microsoft.com/office/drawing/2014/main" id="{4D70C5DE-561E-400B-B527-320E8A1372B7}"/>
            </a:ext>
          </a:extLst>
        </xdr:cNvPr>
        <xdr:cNvPicPr>
          <a:picLocks/>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1927226" y="181775100"/>
          <a:ext cx="1955901" cy="1037566"/>
        </a:xfrm>
        <a:prstGeom prst="rect">
          <a:avLst/>
        </a:prstGeom>
      </xdr:spPr>
    </xdr:pic>
    <xdr:clientData/>
  </xdr:twoCellAnchor>
  <xdr:twoCellAnchor editAs="oneCell">
    <xdr:from>
      <xdr:col>3</xdr:col>
      <xdr:colOff>809626</xdr:colOff>
      <xdr:row>1115</xdr:row>
      <xdr:rowOff>0</xdr:rowOff>
    </xdr:from>
    <xdr:to>
      <xdr:col>7</xdr:col>
      <xdr:colOff>142977</xdr:colOff>
      <xdr:row>1120</xdr:row>
      <xdr:rowOff>97766</xdr:rowOff>
    </xdr:to>
    <xdr:pic>
      <xdr:nvPicPr>
        <xdr:cNvPr id="79" name="Picture 78">
          <a:extLst>
            <a:ext uri="{FF2B5EF4-FFF2-40B4-BE49-F238E27FC236}">
              <a16:creationId xmlns:a16="http://schemas.microsoft.com/office/drawing/2014/main" id="{ADE53FCB-9937-4617-95B6-F5F23797D2AF}"/>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27226" y="184086500"/>
          <a:ext cx="1955901" cy="1037566"/>
        </a:xfrm>
        <a:prstGeom prst="rect">
          <a:avLst/>
        </a:prstGeom>
      </xdr:spPr>
    </xdr:pic>
    <xdr:clientData/>
  </xdr:twoCellAnchor>
  <xdr:twoCellAnchor editAs="oneCell">
    <xdr:from>
      <xdr:col>3</xdr:col>
      <xdr:colOff>809626</xdr:colOff>
      <xdr:row>1129</xdr:row>
      <xdr:rowOff>0</xdr:rowOff>
    </xdr:from>
    <xdr:to>
      <xdr:col>7</xdr:col>
      <xdr:colOff>142977</xdr:colOff>
      <xdr:row>1134</xdr:row>
      <xdr:rowOff>97766</xdr:rowOff>
    </xdr:to>
    <xdr:pic>
      <xdr:nvPicPr>
        <xdr:cNvPr id="80" name="Picture 79">
          <a:extLst>
            <a:ext uri="{FF2B5EF4-FFF2-40B4-BE49-F238E27FC236}">
              <a16:creationId xmlns:a16="http://schemas.microsoft.com/office/drawing/2014/main" id="{8534B4B8-46D8-4DE2-9A7F-D93742671E84}"/>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27226" y="186397900"/>
          <a:ext cx="1955901" cy="1037566"/>
        </a:xfrm>
        <a:prstGeom prst="rect">
          <a:avLst/>
        </a:prstGeom>
      </xdr:spPr>
    </xdr:pic>
    <xdr:clientData/>
  </xdr:twoCellAnchor>
  <xdr:twoCellAnchor editAs="oneCell">
    <xdr:from>
      <xdr:col>3</xdr:col>
      <xdr:colOff>809626</xdr:colOff>
      <xdr:row>1143</xdr:row>
      <xdr:rowOff>0</xdr:rowOff>
    </xdr:from>
    <xdr:to>
      <xdr:col>7</xdr:col>
      <xdr:colOff>142977</xdr:colOff>
      <xdr:row>1148</xdr:row>
      <xdr:rowOff>97766</xdr:rowOff>
    </xdr:to>
    <xdr:pic>
      <xdr:nvPicPr>
        <xdr:cNvPr id="81" name="Picture 80">
          <a:extLst>
            <a:ext uri="{FF2B5EF4-FFF2-40B4-BE49-F238E27FC236}">
              <a16:creationId xmlns:a16="http://schemas.microsoft.com/office/drawing/2014/main" id="{971F04CC-6C0B-4432-8530-82EE5F26E910}"/>
            </a:ext>
          </a:extLst>
        </xdr:cNvPr>
        <xdr:cNvPicPr>
          <a:picLocks/>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927226" y="188709300"/>
          <a:ext cx="1955901" cy="1037566"/>
        </a:xfrm>
        <a:prstGeom prst="rect">
          <a:avLst/>
        </a:prstGeom>
      </xdr:spPr>
    </xdr:pic>
    <xdr:clientData/>
  </xdr:twoCellAnchor>
  <xdr:twoCellAnchor editAs="oneCell">
    <xdr:from>
      <xdr:col>3</xdr:col>
      <xdr:colOff>809626</xdr:colOff>
      <xdr:row>1157</xdr:row>
      <xdr:rowOff>0</xdr:rowOff>
    </xdr:from>
    <xdr:to>
      <xdr:col>7</xdr:col>
      <xdr:colOff>142977</xdr:colOff>
      <xdr:row>1162</xdr:row>
      <xdr:rowOff>97766</xdr:rowOff>
    </xdr:to>
    <xdr:pic>
      <xdr:nvPicPr>
        <xdr:cNvPr id="82" name="Picture 81">
          <a:extLst>
            <a:ext uri="{FF2B5EF4-FFF2-40B4-BE49-F238E27FC236}">
              <a16:creationId xmlns:a16="http://schemas.microsoft.com/office/drawing/2014/main" id="{CAD031BB-97FD-4103-B7A7-45CFFE8C681E}"/>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27226" y="191020700"/>
          <a:ext cx="1955901" cy="1037566"/>
        </a:xfrm>
        <a:prstGeom prst="rect">
          <a:avLst/>
        </a:prstGeom>
      </xdr:spPr>
    </xdr:pic>
    <xdr:clientData/>
  </xdr:twoCellAnchor>
  <xdr:twoCellAnchor editAs="oneCell">
    <xdr:from>
      <xdr:col>3</xdr:col>
      <xdr:colOff>809626</xdr:colOff>
      <xdr:row>1171</xdr:row>
      <xdr:rowOff>0</xdr:rowOff>
    </xdr:from>
    <xdr:to>
      <xdr:col>7</xdr:col>
      <xdr:colOff>142977</xdr:colOff>
      <xdr:row>1176</xdr:row>
      <xdr:rowOff>97766</xdr:rowOff>
    </xdr:to>
    <xdr:pic>
      <xdr:nvPicPr>
        <xdr:cNvPr id="83" name="Picture 82">
          <a:extLst>
            <a:ext uri="{FF2B5EF4-FFF2-40B4-BE49-F238E27FC236}">
              <a16:creationId xmlns:a16="http://schemas.microsoft.com/office/drawing/2014/main" id="{3F8C98CA-2141-48B8-9931-7EA9241BE0D0}"/>
            </a:ext>
          </a:extLst>
        </xdr:cNvPr>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27226" y="193332100"/>
          <a:ext cx="1955901" cy="1037566"/>
        </a:xfrm>
        <a:prstGeom prst="rect">
          <a:avLst/>
        </a:prstGeom>
      </xdr:spPr>
    </xdr:pic>
    <xdr:clientData/>
  </xdr:twoCellAnchor>
  <xdr:twoCellAnchor editAs="oneCell">
    <xdr:from>
      <xdr:col>3</xdr:col>
      <xdr:colOff>809626</xdr:colOff>
      <xdr:row>1185</xdr:row>
      <xdr:rowOff>0</xdr:rowOff>
    </xdr:from>
    <xdr:to>
      <xdr:col>7</xdr:col>
      <xdr:colOff>142977</xdr:colOff>
      <xdr:row>1190</xdr:row>
      <xdr:rowOff>97766</xdr:rowOff>
    </xdr:to>
    <xdr:pic>
      <xdr:nvPicPr>
        <xdr:cNvPr id="84" name="Picture 83">
          <a:extLst>
            <a:ext uri="{FF2B5EF4-FFF2-40B4-BE49-F238E27FC236}">
              <a16:creationId xmlns:a16="http://schemas.microsoft.com/office/drawing/2014/main" id="{475D5A79-1C6B-4E2C-8039-7612DA1E1848}"/>
            </a:ext>
          </a:extLst>
        </xdr:cNvPr>
        <xdr:cNvPicPr>
          <a:picLocks/>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1927226" y="195643500"/>
          <a:ext cx="1955901" cy="1037566"/>
        </a:xfrm>
        <a:prstGeom prst="rect">
          <a:avLst/>
        </a:prstGeom>
      </xdr:spPr>
    </xdr:pic>
    <xdr:clientData/>
  </xdr:twoCellAnchor>
  <xdr:twoCellAnchor editAs="oneCell">
    <xdr:from>
      <xdr:col>3</xdr:col>
      <xdr:colOff>809626</xdr:colOff>
      <xdr:row>1199</xdr:row>
      <xdr:rowOff>0</xdr:rowOff>
    </xdr:from>
    <xdr:to>
      <xdr:col>7</xdr:col>
      <xdr:colOff>142977</xdr:colOff>
      <xdr:row>1204</xdr:row>
      <xdr:rowOff>97766</xdr:rowOff>
    </xdr:to>
    <xdr:pic>
      <xdr:nvPicPr>
        <xdr:cNvPr id="85" name="Picture 84">
          <a:extLst>
            <a:ext uri="{FF2B5EF4-FFF2-40B4-BE49-F238E27FC236}">
              <a16:creationId xmlns:a16="http://schemas.microsoft.com/office/drawing/2014/main" id="{BA931174-CACE-4720-B883-46A25376BA30}"/>
            </a:ext>
          </a:extLst>
        </xdr:cNvPr>
        <xdr:cNvPicPr>
          <a:picLocks/>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927226" y="197954900"/>
          <a:ext cx="1955901" cy="1037566"/>
        </a:xfrm>
        <a:prstGeom prst="rect">
          <a:avLst/>
        </a:prstGeom>
      </xdr:spPr>
    </xdr:pic>
    <xdr:clientData/>
  </xdr:twoCellAnchor>
  <xdr:twoCellAnchor editAs="oneCell">
    <xdr:from>
      <xdr:col>3</xdr:col>
      <xdr:colOff>809626</xdr:colOff>
      <xdr:row>1213</xdr:row>
      <xdr:rowOff>0</xdr:rowOff>
    </xdr:from>
    <xdr:to>
      <xdr:col>7</xdr:col>
      <xdr:colOff>142977</xdr:colOff>
      <xdr:row>1218</xdr:row>
      <xdr:rowOff>97766</xdr:rowOff>
    </xdr:to>
    <xdr:pic>
      <xdr:nvPicPr>
        <xdr:cNvPr id="86" name="Picture 85">
          <a:extLst>
            <a:ext uri="{FF2B5EF4-FFF2-40B4-BE49-F238E27FC236}">
              <a16:creationId xmlns:a16="http://schemas.microsoft.com/office/drawing/2014/main" id="{45ABCDAD-4C48-48DD-B056-8704F0DA526D}"/>
            </a:ext>
          </a:extLst>
        </xdr:cNvPr>
        <xdr:cNvPicPr>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927226" y="200266300"/>
          <a:ext cx="1955901" cy="1037566"/>
        </a:xfrm>
        <a:prstGeom prst="rect">
          <a:avLst/>
        </a:prstGeom>
      </xdr:spPr>
    </xdr:pic>
    <xdr:clientData/>
  </xdr:twoCellAnchor>
  <xdr:twoCellAnchor editAs="oneCell">
    <xdr:from>
      <xdr:col>3</xdr:col>
      <xdr:colOff>809626</xdr:colOff>
      <xdr:row>1227</xdr:row>
      <xdr:rowOff>0</xdr:rowOff>
    </xdr:from>
    <xdr:to>
      <xdr:col>7</xdr:col>
      <xdr:colOff>142977</xdr:colOff>
      <xdr:row>1232</xdr:row>
      <xdr:rowOff>97766</xdr:rowOff>
    </xdr:to>
    <xdr:pic>
      <xdr:nvPicPr>
        <xdr:cNvPr id="87" name="Picture 86">
          <a:extLst>
            <a:ext uri="{FF2B5EF4-FFF2-40B4-BE49-F238E27FC236}">
              <a16:creationId xmlns:a16="http://schemas.microsoft.com/office/drawing/2014/main" id="{00F192B6-5C6F-4216-8EAC-E76B473E2C13}"/>
            </a:ext>
          </a:extLst>
        </xdr:cNvPr>
        <xdr:cNvPicPr>
          <a:picLocks/>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1927226" y="202577700"/>
          <a:ext cx="1955901" cy="1037566"/>
        </a:xfrm>
        <a:prstGeom prst="rect">
          <a:avLst/>
        </a:prstGeom>
      </xdr:spPr>
    </xdr:pic>
    <xdr:clientData/>
  </xdr:twoCellAnchor>
  <xdr:twoCellAnchor editAs="oneCell">
    <xdr:from>
      <xdr:col>3</xdr:col>
      <xdr:colOff>809626</xdr:colOff>
      <xdr:row>1241</xdr:row>
      <xdr:rowOff>0</xdr:rowOff>
    </xdr:from>
    <xdr:to>
      <xdr:col>7</xdr:col>
      <xdr:colOff>142977</xdr:colOff>
      <xdr:row>1246</xdr:row>
      <xdr:rowOff>97766</xdr:rowOff>
    </xdr:to>
    <xdr:pic>
      <xdr:nvPicPr>
        <xdr:cNvPr id="88" name="Picture 87">
          <a:extLst>
            <a:ext uri="{FF2B5EF4-FFF2-40B4-BE49-F238E27FC236}">
              <a16:creationId xmlns:a16="http://schemas.microsoft.com/office/drawing/2014/main" id="{0274EBEA-1C08-400E-9089-9C5114353119}"/>
            </a:ext>
          </a:extLst>
        </xdr:cNvPr>
        <xdr:cNvPicPr>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27226" y="204889100"/>
          <a:ext cx="1955901" cy="1037566"/>
        </a:xfrm>
        <a:prstGeom prst="rect">
          <a:avLst/>
        </a:prstGeom>
      </xdr:spPr>
    </xdr:pic>
    <xdr:clientData/>
  </xdr:twoCellAnchor>
  <xdr:twoCellAnchor editAs="oneCell">
    <xdr:from>
      <xdr:col>3</xdr:col>
      <xdr:colOff>809626</xdr:colOff>
      <xdr:row>1255</xdr:row>
      <xdr:rowOff>0</xdr:rowOff>
    </xdr:from>
    <xdr:to>
      <xdr:col>7</xdr:col>
      <xdr:colOff>142977</xdr:colOff>
      <xdr:row>1260</xdr:row>
      <xdr:rowOff>97766</xdr:rowOff>
    </xdr:to>
    <xdr:pic>
      <xdr:nvPicPr>
        <xdr:cNvPr id="89" name="Picture 88">
          <a:extLst>
            <a:ext uri="{FF2B5EF4-FFF2-40B4-BE49-F238E27FC236}">
              <a16:creationId xmlns:a16="http://schemas.microsoft.com/office/drawing/2014/main" id="{B2FEB138-D5D6-4F75-9352-6DDC81AAA6FF}"/>
            </a:ext>
          </a:extLst>
        </xdr:cNvPr>
        <xdr:cNvPicPr>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927226" y="207200500"/>
          <a:ext cx="1955901" cy="1037566"/>
        </a:xfrm>
        <a:prstGeom prst="rect">
          <a:avLst/>
        </a:prstGeom>
      </xdr:spPr>
    </xdr:pic>
    <xdr:clientData/>
  </xdr:twoCellAnchor>
  <xdr:twoCellAnchor editAs="oneCell">
    <xdr:from>
      <xdr:col>3</xdr:col>
      <xdr:colOff>809626</xdr:colOff>
      <xdr:row>1269</xdr:row>
      <xdr:rowOff>0</xdr:rowOff>
    </xdr:from>
    <xdr:to>
      <xdr:col>7</xdr:col>
      <xdr:colOff>142977</xdr:colOff>
      <xdr:row>1274</xdr:row>
      <xdr:rowOff>97766</xdr:rowOff>
    </xdr:to>
    <xdr:pic>
      <xdr:nvPicPr>
        <xdr:cNvPr id="90" name="Picture 89">
          <a:extLst>
            <a:ext uri="{FF2B5EF4-FFF2-40B4-BE49-F238E27FC236}">
              <a16:creationId xmlns:a16="http://schemas.microsoft.com/office/drawing/2014/main" id="{419BEF3D-B1BA-45F9-B48A-0B775A8CE72C}"/>
            </a:ext>
          </a:extLst>
        </xdr:cNvPr>
        <xdr:cNvPicPr>
          <a:picLocks/>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927226" y="209511900"/>
          <a:ext cx="1955901" cy="1037566"/>
        </a:xfrm>
        <a:prstGeom prst="rect">
          <a:avLst/>
        </a:prstGeom>
      </xdr:spPr>
    </xdr:pic>
    <xdr:clientData/>
  </xdr:twoCellAnchor>
  <xdr:twoCellAnchor editAs="oneCell">
    <xdr:from>
      <xdr:col>3</xdr:col>
      <xdr:colOff>809626</xdr:colOff>
      <xdr:row>1283</xdr:row>
      <xdr:rowOff>0</xdr:rowOff>
    </xdr:from>
    <xdr:to>
      <xdr:col>7</xdr:col>
      <xdr:colOff>142977</xdr:colOff>
      <xdr:row>1288</xdr:row>
      <xdr:rowOff>97766</xdr:rowOff>
    </xdr:to>
    <xdr:pic>
      <xdr:nvPicPr>
        <xdr:cNvPr id="91" name="Picture 90">
          <a:extLst>
            <a:ext uri="{FF2B5EF4-FFF2-40B4-BE49-F238E27FC236}">
              <a16:creationId xmlns:a16="http://schemas.microsoft.com/office/drawing/2014/main" id="{E397C21F-72E9-43B4-9F46-63A6E519C1EB}"/>
            </a:ext>
          </a:extLst>
        </xdr:cNvPr>
        <xdr:cNvPicPr>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927226" y="211823300"/>
          <a:ext cx="1955901" cy="1037566"/>
        </a:xfrm>
        <a:prstGeom prst="rect">
          <a:avLst/>
        </a:prstGeom>
      </xdr:spPr>
    </xdr:pic>
    <xdr:clientData/>
  </xdr:twoCellAnchor>
  <xdr:twoCellAnchor editAs="oneCell">
    <xdr:from>
      <xdr:col>3</xdr:col>
      <xdr:colOff>809626</xdr:colOff>
      <xdr:row>1297</xdr:row>
      <xdr:rowOff>0</xdr:rowOff>
    </xdr:from>
    <xdr:to>
      <xdr:col>7</xdr:col>
      <xdr:colOff>142977</xdr:colOff>
      <xdr:row>1302</xdr:row>
      <xdr:rowOff>97766</xdr:rowOff>
    </xdr:to>
    <xdr:pic>
      <xdr:nvPicPr>
        <xdr:cNvPr id="92" name="Picture 91">
          <a:extLst>
            <a:ext uri="{FF2B5EF4-FFF2-40B4-BE49-F238E27FC236}">
              <a16:creationId xmlns:a16="http://schemas.microsoft.com/office/drawing/2014/main" id="{3E82A8F2-6E7F-4682-A58A-A2F6DF41E701}"/>
            </a:ext>
          </a:extLst>
        </xdr:cNvPr>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927226" y="214134700"/>
          <a:ext cx="1955901" cy="1037566"/>
        </a:xfrm>
        <a:prstGeom prst="rect">
          <a:avLst/>
        </a:prstGeom>
      </xdr:spPr>
    </xdr:pic>
    <xdr:clientData/>
  </xdr:twoCellAnchor>
  <xdr:twoCellAnchor editAs="oneCell">
    <xdr:from>
      <xdr:col>3</xdr:col>
      <xdr:colOff>809626</xdr:colOff>
      <xdr:row>1311</xdr:row>
      <xdr:rowOff>0</xdr:rowOff>
    </xdr:from>
    <xdr:to>
      <xdr:col>7</xdr:col>
      <xdr:colOff>142977</xdr:colOff>
      <xdr:row>1316</xdr:row>
      <xdr:rowOff>97766</xdr:rowOff>
    </xdr:to>
    <xdr:pic>
      <xdr:nvPicPr>
        <xdr:cNvPr id="93" name="Picture 92">
          <a:extLst>
            <a:ext uri="{FF2B5EF4-FFF2-40B4-BE49-F238E27FC236}">
              <a16:creationId xmlns:a16="http://schemas.microsoft.com/office/drawing/2014/main" id="{F8892D62-5F1B-43BC-9ED9-DD4251DCA178}"/>
            </a:ext>
          </a:extLst>
        </xdr:cNvPr>
        <xdr:cNvPicPr>
          <a:picLocks/>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927226" y="216446100"/>
          <a:ext cx="1955901" cy="1037566"/>
        </a:xfrm>
        <a:prstGeom prst="rect">
          <a:avLst/>
        </a:prstGeom>
      </xdr:spPr>
    </xdr:pic>
    <xdr:clientData/>
  </xdr:twoCellAnchor>
  <xdr:twoCellAnchor editAs="oneCell">
    <xdr:from>
      <xdr:col>3</xdr:col>
      <xdr:colOff>809626</xdr:colOff>
      <xdr:row>1325</xdr:row>
      <xdr:rowOff>0</xdr:rowOff>
    </xdr:from>
    <xdr:to>
      <xdr:col>7</xdr:col>
      <xdr:colOff>142977</xdr:colOff>
      <xdr:row>1330</xdr:row>
      <xdr:rowOff>97766</xdr:rowOff>
    </xdr:to>
    <xdr:pic>
      <xdr:nvPicPr>
        <xdr:cNvPr id="94" name="Picture 93">
          <a:extLst>
            <a:ext uri="{FF2B5EF4-FFF2-40B4-BE49-F238E27FC236}">
              <a16:creationId xmlns:a16="http://schemas.microsoft.com/office/drawing/2014/main" id="{3E03F879-143E-49A7-9CD9-8DA5C7C47D3F}"/>
            </a:ext>
          </a:extLst>
        </xdr:cNvPr>
        <xdr:cNvPicPr>
          <a:picLocks/>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27226" y="218757500"/>
          <a:ext cx="1955901" cy="1037566"/>
        </a:xfrm>
        <a:prstGeom prst="rect">
          <a:avLst/>
        </a:prstGeom>
      </xdr:spPr>
    </xdr:pic>
    <xdr:clientData/>
  </xdr:twoCellAnchor>
  <xdr:twoCellAnchor editAs="oneCell">
    <xdr:from>
      <xdr:col>3</xdr:col>
      <xdr:colOff>809626</xdr:colOff>
      <xdr:row>1339</xdr:row>
      <xdr:rowOff>0</xdr:rowOff>
    </xdr:from>
    <xdr:to>
      <xdr:col>7</xdr:col>
      <xdr:colOff>142977</xdr:colOff>
      <xdr:row>1344</xdr:row>
      <xdr:rowOff>97766</xdr:rowOff>
    </xdr:to>
    <xdr:pic>
      <xdr:nvPicPr>
        <xdr:cNvPr id="95" name="Picture 94">
          <a:extLst>
            <a:ext uri="{FF2B5EF4-FFF2-40B4-BE49-F238E27FC236}">
              <a16:creationId xmlns:a16="http://schemas.microsoft.com/office/drawing/2014/main" id="{E76C0CEB-F33F-4E7D-9195-129FD1536D6E}"/>
            </a:ext>
          </a:extLst>
        </xdr:cNvPr>
        <xdr:cNvPicPr>
          <a:picLocks/>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927226" y="221068900"/>
          <a:ext cx="1955901" cy="1037566"/>
        </a:xfrm>
        <a:prstGeom prst="rect">
          <a:avLst/>
        </a:prstGeom>
      </xdr:spPr>
    </xdr:pic>
    <xdr:clientData/>
  </xdr:twoCellAnchor>
  <xdr:twoCellAnchor editAs="oneCell">
    <xdr:from>
      <xdr:col>3</xdr:col>
      <xdr:colOff>809626</xdr:colOff>
      <xdr:row>1353</xdr:row>
      <xdr:rowOff>0</xdr:rowOff>
    </xdr:from>
    <xdr:to>
      <xdr:col>7</xdr:col>
      <xdr:colOff>142977</xdr:colOff>
      <xdr:row>1358</xdr:row>
      <xdr:rowOff>97766</xdr:rowOff>
    </xdr:to>
    <xdr:pic>
      <xdr:nvPicPr>
        <xdr:cNvPr id="96" name="Picture 95">
          <a:extLst>
            <a:ext uri="{FF2B5EF4-FFF2-40B4-BE49-F238E27FC236}">
              <a16:creationId xmlns:a16="http://schemas.microsoft.com/office/drawing/2014/main" id="{8F354638-1E1F-47B1-BBD9-D382B482101E}"/>
            </a:ext>
          </a:extLst>
        </xdr:cNvPr>
        <xdr:cNvPicPr>
          <a:picLocks/>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927226" y="223380300"/>
          <a:ext cx="1955901" cy="1037566"/>
        </a:xfrm>
        <a:prstGeom prst="rect">
          <a:avLst/>
        </a:prstGeom>
      </xdr:spPr>
    </xdr:pic>
    <xdr:clientData/>
  </xdr:twoCellAnchor>
  <xdr:twoCellAnchor editAs="oneCell">
    <xdr:from>
      <xdr:col>3</xdr:col>
      <xdr:colOff>809626</xdr:colOff>
      <xdr:row>1367</xdr:row>
      <xdr:rowOff>0</xdr:rowOff>
    </xdr:from>
    <xdr:to>
      <xdr:col>7</xdr:col>
      <xdr:colOff>142977</xdr:colOff>
      <xdr:row>1372</xdr:row>
      <xdr:rowOff>97766</xdr:rowOff>
    </xdr:to>
    <xdr:pic>
      <xdr:nvPicPr>
        <xdr:cNvPr id="97" name="Picture 96">
          <a:extLst>
            <a:ext uri="{FF2B5EF4-FFF2-40B4-BE49-F238E27FC236}">
              <a16:creationId xmlns:a16="http://schemas.microsoft.com/office/drawing/2014/main" id="{A9286BD6-2B49-49C0-BFEF-0EC56432D03E}"/>
            </a:ext>
          </a:extLst>
        </xdr:cNvPr>
        <xdr:cNvPicPr>
          <a:picLocks/>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927226" y="225691700"/>
          <a:ext cx="1955901" cy="1037566"/>
        </a:xfrm>
        <a:prstGeom prst="rect">
          <a:avLst/>
        </a:prstGeom>
      </xdr:spPr>
    </xdr:pic>
    <xdr:clientData/>
  </xdr:twoCellAnchor>
  <xdr:twoCellAnchor editAs="oneCell">
    <xdr:from>
      <xdr:col>3</xdr:col>
      <xdr:colOff>809626</xdr:colOff>
      <xdr:row>1381</xdr:row>
      <xdr:rowOff>0</xdr:rowOff>
    </xdr:from>
    <xdr:to>
      <xdr:col>7</xdr:col>
      <xdr:colOff>142977</xdr:colOff>
      <xdr:row>1386</xdr:row>
      <xdr:rowOff>97766</xdr:rowOff>
    </xdr:to>
    <xdr:pic>
      <xdr:nvPicPr>
        <xdr:cNvPr id="98" name="Picture 97">
          <a:extLst>
            <a:ext uri="{FF2B5EF4-FFF2-40B4-BE49-F238E27FC236}">
              <a16:creationId xmlns:a16="http://schemas.microsoft.com/office/drawing/2014/main" id="{4D7B5CF4-4B0C-4D7B-B9AD-121B06B45A3A}"/>
            </a:ext>
          </a:extLst>
        </xdr:cNvPr>
        <xdr:cNvPicPr>
          <a:picLocks/>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27226" y="228003100"/>
          <a:ext cx="1955901" cy="1037566"/>
        </a:xfrm>
        <a:prstGeom prst="rect">
          <a:avLst/>
        </a:prstGeom>
      </xdr:spPr>
    </xdr:pic>
    <xdr:clientData/>
  </xdr:twoCellAnchor>
  <xdr:twoCellAnchor editAs="oneCell">
    <xdr:from>
      <xdr:col>3</xdr:col>
      <xdr:colOff>809626</xdr:colOff>
      <xdr:row>1395</xdr:row>
      <xdr:rowOff>0</xdr:rowOff>
    </xdr:from>
    <xdr:to>
      <xdr:col>7</xdr:col>
      <xdr:colOff>142977</xdr:colOff>
      <xdr:row>1400</xdr:row>
      <xdr:rowOff>97766</xdr:rowOff>
    </xdr:to>
    <xdr:pic>
      <xdr:nvPicPr>
        <xdr:cNvPr id="99" name="Picture 98">
          <a:extLst>
            <a:ext uri="{FF2B5EF4-FFF2-40B4-BE49-F238E27FC236}">
              <a16:creationId xmlns:a16="http://schemas.microsoft.com/office/drawing/2014/main" id="{12870802-527D-4894-91DF-F421F2D57CD0}"/>
            </a:ext>
          </a:extLst>
        </xdr:cNvPr>
        <xdr:cNvPicPr>
          <a:picLocks/>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927226" y="230314500"/>
          <a:ext cx="1955901" cy="1037566"/>
        </a:xfrm>
        <a:prstGeom prst="rect">
          <a:avLst/>
        </a:prstGeom>
      </xdr:spPr>
    </xdr:pic>
    <xdr:clientData/>
  </xdr:twoCellAnchor>
  <xdr:twoCellAnchor editAs="oneCell">
    <xdr:from>
      <xdr:col>3</xdr:col>
      <xdr:colOff>809626</xdr:colOff>
      <xdr:row>1409</xdr:row>
      <xdr:rowOff>0</xdr:rowOff>
    </xdr:from>
    <xdr:to>
      <xdr:col>7</xdr:col>
      <xdr:colOff>142977</xdr:colOff>
      <xdr:row>1414</xdr:row>
      <xdr:rowOff>97766</xdr:rowOff>
    </xdr:to>
    <xdr:pic>
      <xdr:nvPicPr>
        <xdr:cNvPr id="100" name="Picture 99">
          <a:extLst>
            <a:ext uri="{FF2B5EF4-FFF2-40B4-BE49-F238E27FC236}">
              <a16:creationId xmlns:a16="http://schemas.microsoft.com/office/drawing/2014/main" id="{50C31088-85EC-43B5-898C-9BA1874E8529}"/>
            </a:ext>
          </a:extLst>
        </xdr:cNvPr>
        <xdr:cNvPicPr>
          <a:picLocks/>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27226" y="232625900"/>
          <a:ext cx="1955901" cy="1037566"/>
        </a:xfrm>
        <a:prstGeom prst="rect">
          <a:avLst/>
        </a:prstGeom>
      </xdr:spPr>
    </xdr:pic>
    <xdr:clientData/>
  </xdr:twoCellAnchor>
  <xdr:twoCellAnchor editAs="oneCell">
    <xdr:from>
      <xdr:col>3</xdr:col>
      <xdr:colOff>809626</xdr:colOff>
      <xdr:row>1423</xdr:row>
      <xdr:rowOff>0</xdr:rowOff>
    </xdr:from>
    <xdr:to>
      <xdr:col>7</xdr:col>
      <xdr:colOff>142977</xdr:colOff>
      <xdr:row>1428</xdr:row>
      <xdr:rowOff>97766</xdr:rowOff>
    </xdr:to>
    <xdr:pic>
      <xdr:nvPicPr>
        <xdr:cNvPr id="101" name="Picture 100">
          <a:extLst>
            <a:ext uri="{FF2B5EF4-FFF2-40B4-BE49-F238E27FC236}">
              <a16:creationId xmlns:a16="http://schemas.microsoft.com/office/drawing/2014/main" id="{2B8F107C-D7DA-4B6E-AD6E-E17EFE976796}"/>
            </a:ext>
          </a:extLst>
        </xdr:cNvPr>
        <xdr:cNvPicPr>
          <a:picLocks/>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927226" y="234937300"/>
          <a:ext cx="1955901" cy="1037566"/>
        </a:xfrm>
        <a:prstGeom prst="rect">
          <a:avLst/>
        </a:prstGeom>
      </xdr:spPr>
    </xdr:pic>
    <xdr:clientData/>
  </xdr:twoCellAnchor>
  <xdr:twoCellAnchor editAs="oneCell">
    <xdr:from>
      <xdr:col>3</xdr:col>
      <xdr:colOff>809626</xdr:colOff>
      <xdr:row>1437</xdr:row>
      <xdr:rowOff>0</xdr:rowOff>
    </xdr:from>
    <xdr:to>
      <xdr:col>7</xdr:col>
      <xdr:colOff>142977</xdr:colOff>
      <xdr:row>1442</xdr:row>
      <xdr:rowOff>97766</xdr:rowOff>
    </xdr:to>
    <xdr:pic>
      <xdr:nvPicPr>
        <xdr:cNvPr id="102" name="Picture 101">
          <a:extLst>
            <a:ext uri="{FF2B5EF4-FFF2-40B4-BE49-F238E27FC236}">
              <a16:creationId xmlns:a16="http://schemas.microsoft.com/office/drawing/2014/main" id="{8F35820D-A75F-44D7-9842-DEDF7DD7157A}"/>
            </a:ext>
          </a:extLst>
        </xdr:cNvPr>
        <xdr:cNvPicPr>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1927226" y="237248700"/>
          <a:ext cx="1955901" cy="1037566"/>
        </a:xfrm>
        <a:prstGeom prst="rect">
          <a:avLst/>
        </a:prstGeom>
      </xdr:spPr>
    </xdr:pic>
    <xdr:clientData/>
  </xdr:twoCellAnchor>
  <xdr:twoCellAnchor editAs="oneCell">
    <xdr:from>
      <xdr:col>3</xdr:col>
      <xdr:colOff>809626</xdr:colOff>
      <xdr:row>1451</xdr:row>
      <xdr:rowOff>0</xdr:rowOff>
    </xdr:from>
    <xdr:to>
      <xdr:col>7</xdr:col>
      <xdr:colOff>142977</xdr:colOff>
      <xdr:row>1456</xdr:row>
      <xdr:rowOff>97766</xdr:rowOff>
    </xdr:to>
    <xdr:pic>
      <xdr:nvPicPr>
        <xdr:cNvPr id="103" name="Picture 102">
          <a:extLst>
            <a:ext uri="{FF2B5EF4-FFF2-40B4-BE49-F238E27FC236}">
              <a16:creationId xmlns:a16="http://schemas.microsoft.com/office/drawing/2014/main" id="{D59EAFCC-6F26-4C66-9472-993537B9144B}"/>
            </a:ext>
          </a:extLst>
        </xdr:cNvPr>
        <xdr:cNvPicPr>
          <a:picLocks/>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927226" y="239560100"/>
          <a:ext cx="1955901" cy="1037566"/>
        </a:xfrm>
        <a:prstGeom prst="rect">
          <a:avLst/>
        </a:prstGeom>
      </xdr:spPr>
    </xdr:pic>
    <xdr:clientData/>
  </xdr:twoCellAnchor>
  <xdr:twoCellAnchor editAs="oneCell">
    <xdr:from>
      <xdr:col>3</xdr:col>
      <xdr:colOff>809626</xdr:colOff>
      <xdr:row>1465</xdr:row>
      <xdr:rowOff>0</xdr:rowOff>
    </xdr:from>
    <xdr:to>
      <xdr:col>7</xdr:col>
      <xdr:colOff>142977</xdr:colOff>
      <xdr:row>1470</xdr:row>
      <xdr:rowOff>97766</xdr:rowOff>
    </xdr:to>
    <xdr:pic>
      <xdr:nvPicPr>
        <xdr:cNvPr id="104" name="Picture 103">
          <a:extLst>
            <a:ext uri="{FF2B5EF4-FFF2-40B4-BE49-F238E27FC236}">
              <a16:creationId xmlns:a16="http://schemas.microsoft.com/office/drawing/2014/main" id="{E58F246E-DF71-416F-A7D9-49201D2DC78D}"/>
            </a:ext>
          </a:extLst>
        </xdr:cNvPr>
        <xdr:cNvPicPr>
          <a:picLocks/>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927226" y="241871500"/>
          <a:ext cx="1955901" cy="1037566"/>
        </a:xfrm>
        <a:prstGeom prst="rect">
          <a:avLst/>
        </a:prstGeom>
      </xdr:spPr>
    </xdr:pic>
    <xdr:clientData/>
  </xdr:twoCellAnchor>
  <xdr:twoCellAnchor editAs="oneCell">
    <xdr:from>
      <xdr:col>3</xdr:col>
      <xdr:colOff>809626</xdr:colOff>
      <xdr:row>1479</xdr:row>
      <xdr:rowOff>0</xdr:rowOff>
    </xdr:from>
    <xdr:to>
      <xdr:col>7</xdr:col>
      <xdr:colOff>142977</xdr:colOff>
      <xdr:row>1484</xdr:row>
      <xdr:rowOff>97766</xdr:rowOff>
    </xdr:to>
    <xdr:pic>
      <xdr:nvPicPr>
        <xdr:cNvPr id="105" name="Picture 104">
          <a:extLst>
            <a:ext uri="{FF2B5EF4-FFF2-40B4-BE49-F238E27FC236}">
              <a16:creationId xmlns:a16="http://schemas.microsoft.com/office/drawing/2014/main" id="{02CAA971-E75F-420C-AC57-3501E1BAAA86}"/>
            </a:ext>
          </a:extLst>
        </xdr:cNvPr>
        <xdr:cNvPicPr>
          <a:picLocks/>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927226" y="244182900"/>
          <a:ext cx="1955901" cy="1037566"/>
        </a:xfrm>
        <a:prstGeom prst="rect">
          <a:avLst/>
        </a:prstGeom>
      </xdr:spPr>
    </xdr:pic>
    <xdr:clientData/>
  </xdr:twoCellAnchor>
  <xdr:twoCellAnchor editAs="oneCell">
    <xdr:from>
      <xdr:col>3</xdr:col>
      <xdr:colOff>809626</xdr:colOff>
      <xdr:row>1493</xdr:row>
      <xdr:rowOff>0</xdr:rowOff>
    </xdr:from>
    <xdr:to>
      <xdr:col>7</xdr:col>
      <xdr:colOff>142977</xdr:colOff>
      <xdr:row>1498</xdr:row>
      <xdr:rowOff>97766</xdr:rowOff>
    </xdr:to>
    <xdr:pic>
      <xdr:nvPicPr>
        <xdr:cNvPr id="106" name="Picture 105">
          <a:extLst>
            <a:ext uri="{FF2B5EF4-FFF2-40B4-BE49-F238E27FC236}">
              <a16:creationId xmlns:a16="http://schemas.microsoft.com/office/drawing/2014/main" id="{1BFD2692-6DB3-4127-9188-925429847367}"/>
            </a:ext>
          </a:extLst>
        </xdr:cNvPr>
        <xdr:cNvPicPr>
          <a:picLocks/>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927226" y="246494300"/>
          <a:ext cx="1955901" cy="1037566"/>
        </a:xfrm>
        <a:prstGeom prst="rect">
          <a:avLst/>
        </a:prstGeom>
      </xdr:spPr>
    </xdr:pic>
    <xdr:clientData/>
  </xdr:twoCellAnchor>
  <xdr:twoCellAnchor editAs="oneCell">
    <xdr:from>
      <xdr:col>3</xdr:col>
      <xdr:colOff>809626</xdr:colOff>
      <xdr:row>1507</xdr:row>
      <xdr:rowOff>0</xdr:rowOff>
    </xdr:from>
    <xdr:to>
      <xdr:col>7</xdr:col>
      <xdr:colOff>142977</xdr:colOff>
      <xdr:row>1512</xdr:row>
      <xdr:rowOff>97766</xdr:rowOff>
    </xdr:to>
    <xdr:pic>
      <xdr:nvPicPr>
        <xdr:cNvPr id="107" name="Picture 106">
          <a:extLst>
            <a:ext uri="{FF2B5EF4-FFF2-40B4-BE49-F238E27FC236}">
              <a16:creationId xmlns:a16="http://schemas.microsoft.com/office/drawing/2014/main" id="{2AE85C5E-6F81-427F-A281-059063E43AF6}"/>
            </a:ext>
          </a:extLst>
        </xdr:cNvPr>
        <xdr:cNvPicPr>
          <a:picLocks/>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927226" y="248805700"/>
          <a:ext cx="1955901" cy="1037566"/>
        </a:xfrm>
        <a:prstGeom prst="rect">
          <a:avLst/>
        </a:prstGeom>
      </xdr:spPr>
    </xdr:pic>
    <xdr:clientData/>
  </xdr:twoCellAnchor>
  <xdr:twoCellAnchor editAs="oneCell">
    <xdr:from>
      <xdr:col>3</xdr:col>
      <xdr:colOff>809626</xdr:colOff>
      <xdr:row>1521</xdr:row>
      <xdr:rowOff>0</xdr:rowOff>
    </xdr:from>
    <xdr:to>
      <xdr:col>7</xdr:col>
      <xdr:colOff>142977</xdr:colOff>
      <xdr:row>1526</xdr:row>
      <xdr:rowOff>97766</xdr:rowOff>
    </xdr:to>
    <xdr:pic>
      <xdr:nvPicPr>
        <xdr:cNvPr id="108" name="Picture 107">
          <a:extLst>
            <a:ext uri="{FF2B5EF4-FFF2-40B4-BE49-F238E27FC236}">
              <a16:creationId xmlns:a16="http://schemas.microsoft.com/office/drawing/2014/main" id="{608FBCCA-8B9B-453A-B176-A8772CB53B1B}"/>
            </a:ext>
          </a:extLst>
        </xdr:cNvPr>
        <xdr:cNvPicPr>
          <a:picLocks/>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927226" y="251117100"/>
          <a:ext cx="1955901" cy="1037566"/>
        </a:xfrm>
        <a:prstGeom prst="rect">
          <a:avLst/>
        </a:prstGeom>
      </xdr:spPr>
    </xdr:pic>
    <xdr:clientData/>
  </xdr:twoCellAnchor>
  <xdr:twoCellAnchor editAs="oneCell">
    <xdr:from>
      <xdr:col>3</xdr:col>
      <xdr:colOff>809626</xdr:colOff>
      <xdr:row>1535</xdr:row>
      <xdr:rowOff>0</xdr:rowOff>
    </xdr:from>
    <xdr:to>
      <xdr:col>7</xdr:col>
      <xdr:colOff>142977</xdr:colOff>
      <xdr:row>1540</xdr:row>
      <xdr:rowOff>97766</xdr:rowOff>
    </xdr:to>
    <xdr:pic>
      <xdr:nvPicPr>
        <xdr:cNvPr id="109" name="Picture 108">
          <a:extLst>
            <a:ext uri="{FF2B5EF4-FFF2-40B4-BE49-F238E27FC236}">
              <a16:creationId xmlns:a16="http://schemas.microsoft.com/office/drawing/2014/main" id="{B6C994B2-F424-4188-A3C0-3EDD003C6865}"/>
            </a:ext>
          </a:extLst>
        </xdr:cNvPr>
        <xdr:cNvPicPr>
          <a:picLocks/>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927226" y="253428500"/>
          <a:ext cx="1955901" cy="1037566"/>
        </a:xfrm>
        <a:prstGeom prst="rect">
          <a:avLst/>
        </a:prstGeom>
      </xdr:spPr>
    </xdr:pic>
    <xdr:clientData/>
  </xdr:twoCellAnchor>
  <xdr:twoCellAnchor editAs="oneCell">
    <xdr:from>
      <xdr:col>3</xdr:col>
      <xdr:colOff>809626</xdr:colOff>
      <xdr:row>1549</xdr:row>
      <xdr:rowOff>0</xdr:rowOff>
    </xdr:from>
    <xdr:to>
      <xdr:col>7</xdr:col>
      <xdr:colOff>142977</xdr:colOff>
      <xdr:row>1554</xdr:row>
      <xdr:rowOff>97766</xdr:rowOff>
    </xdr:to>
    <xdr:pic>
      <xdr:nvPicPr>
        <xdr:cNvPr id="110" name="Picture 109">
          <a:extLst>
            <a:ext uri="{FF2B5EF4-FFF2-40B4-BE49-F238E27FC236}">
              <a16:creationId xmlns:a16="http://schemas.microsoft.com/office/drawing/2014/main" id="{43A5A75A-F397-4040-91CC-5E7813265173}"/>
            </a:ext>
          </a:extLst>
        </xdr:cNvPr>
        <xdr:cNvPicPr>
          <a:picLocks/>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927226" y="255739900"/>
          <a:ext cx="1955901" cy="1037566"/>
        </a:xfrm>
        <a:prstGeom prst="rect">
          <a:avLst/>
        </a:prstGeom>
      </xdr:spPr>
    </xdr:pic>
    <xdr:clientData/>
  </xdr:twoCellAnchor>
  <xdr:twoCellAnchor editAs="oneCell">
    <xdr:from>
      <xdr:col>3</xdr:col>
      <xdr:colOff>809626</xdr:colOff>
      <xdr:row>1563</xdr:row>
      <xdr:rowOff>0</xdr:rowOff>
    </xdr:from>
    <xdr:to>
      <xdr:col>7</xdr:col>
      <xdr:colOff>142977</xdr:colOff>
      <xdr:row>1568</xdr:row>
      <xdr:rowOff>97766</xdr:rowOff>
    </xdr:to>
    <xdr:pic>
      <xdr:nvPicPr>
        <xdr:cNvPr id="111" name="Picture 110">
          <a:extLst>
            <a:ext uri="{FF2B5EF4-FFF2-40B4-BE49-F238E27FC236}">
              <a16:creationId xmlns:a16="http://schemas.microsoft.com/office/drawing/2014/main" id="{A93EB32D-FD6F-4367-9795-DEFBA7F06334}"/>
            </a:ext>
          </a:extLst>
        </xdr:cNvPr>
        <xdr:cNvPicPr>
          <a:picLocks/>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927226" y="258051300"/>
          <a:ext cx="1955901" cy="1037566"/>
        </a:xfrm>
        <a:prstGeom prst="rect">
          <a:avLst/>
        </a:prstGeom>
      </xdr:spPr>
    </xdr:pic>
    <xdr:clientData/>
  </xdr:twoCellAnchor>
  <xdr:twoCellAnchor editAs="oneCell">
    <xdr:from>
      <xdr:col>3</xdr:col>
      <xdr:colOff>809626</xdr:colOff>
      <xdr:row>1577</xdr:row>
      <xdr:rowOff>0</xdr:rowOff>
    </xdr:from>
    <xdr:to>
      <xdr:col>7</xdr:col>
      <xdr:colOff>142977</xdr:colOff>
      <xdr:row>1582</xdr:row>
      <xdr:rowOff>97766</xdr:rowOff>
    </xdr:to>
    <xdr:pic>
      <xdr:nvPicPr>
        <xdr:cNvPr id="112" name="Picture 111">
          <a:extLst>
            <a:ext uri="{FF2B5EF4-FFF2-40B4-BE49-F238E27FC236}">
              <a16:creationId xmlns:a16="http://schemas.microsoft.com/office/drawing/2014/main" id="{6D58F16C-0FC8-4ED4-BBF7-B9BDCD8E3B2F}"/>
            </a:ext>
          </a:extLst>
        </xdr:cNvPr>
        <xdr:cNvPicPr>
          <a:picLocks/>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927226" y="260362700"/>
          <a:ext cx="1955901" cy="1037566"/>
        </a:xfrm>
        <a:prstGeom prst="rect">
          <a:avLst/>
        </a:prstGeom>
      </xdr:spPr>
    </xdr:pic>
    <xdr:clientData/>
  </xdr:twoCellAnchor>
  <xdr:twoCellAnchor editAs="oneCell">
    <xdr:from>
      <xdr:col>3</xdr:col>
      <xdr:colOff>809626</xdr:colOff>
      <xdr:row>1591</xdr:row>
      <xdr:rowOff>0</xdr:rowOff>
    </xdr:from>
    <xdr:to>
      <xdr:col>7</xdr:col>
      <xdr:colOff>142977</xdr:colOff>
      <xdr:row>1596</xdr:row>
      <xdr:rowOff>97766</xdr:rowOff>
    </xdr:to>
    <xdr:pic>
      <xdr:nvPicPr>
        <xdr:cNvPr id="113" name="Picture 112">
          <a:extLst>
            <a:ext uri="{FF2B5EF4-FFF2-40B4-BE49-F238E27FC236}">
              <a16:creationId xmlns:a16="http://schemas.microsoft.com/office/drawing/2014/main" id="{EC74EF6F-D67D-49B9-B83B-F1DBA79150F6}"/>
            </a:ext>
          </a:extLst>
        </xdr:cNvPr>
        <xdr:cNvPicPr>
          <a:picLocks/>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927226" y="262674100"/>
          <a:ext cx="1955901" cy="1037566"/>
        </a:xfrm>
        <a:prstGeom prst="rect">
          <a:avLst/>
        </a:prstGeom>
      </xdr:spPr>
    </xdr:pic>
    <xdr:clientData/>
  </xdr:twoCellAnchor>
  <xdr:twoCellAnchor editAs="oneCell">
    <xdr:from>
      <xdr:col>3</xdr:col>
      <xdr:colOff>809626</xdr:colOff>
      <xdr:row>1605</xdr:row>
      <xdr:rowOff>0</xdr:rowOff>
    </xdr:from>
    <xdr:to>
      <xdr:col>7</xdr:col>
      <xdr:colOff>142977</xdr:colOff>
      <xdr:row>1610</xdr:row>
      <xdr:rowOff>97766</xdr:rowOff>
    </xdr:to>
    <xdr:pic>
      <xdr:nvPicPr>
        <xdr:cNvPr id="114" name="Picture 113">
          <a:extLst>
            <a:ext uri="{FF2B5EF4-FFF2-40B4-BE49-F238E27FC236}">
              <a16:creationId xmlns:a16="http://schemas.microsoft.com/office/drawing/2014/main" id="{E86C8AE1-6DE9-4A5E-8604-596D7A252A0D}"/>
            </a:ext>
          </a:extLst>
        </xdr:cNvPr>
        <xdr:cNvPicPr>
          <a:picLocks/>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927226" y="264985500"/>
          <a:ext cx="1955901" cy="1037566"/>
        </a:xfrm>
        <a:prstGeom prst="rect">
          <a:avLst/>
        </a:prstGeom>
      </xdr:spPr>
    </xdr:pic>
    <xdr:clientData/>
  </xdr:twoCellAnchor>
  <xdr:twoCellAnchor editAs="oneCell">
    <xdr:from>
      <xdr:col>3</xdr:col>
      <xdr:colOff>809626</xdr:colOff>
      <xdr:row>1619</xdr:row>
      <xdr:rowOff>0</xdr:rowOff>
    </xdr:from>
    <xdr:to>
      <xdr:col>7</xdr:col>
      <xdr:colOff>142977</xdr:colOff>
      <xdr:row>1624</xdr:row>
      <xdr:rowOff>97766</xdr:rowOff>
    </xdr:to>
    <xdr:pic>
      <xdr:nvPicPr>
        <xdr:cNvPr id="115" name="Picture 114">
          <a:extLst>
            <a:ext uri="{FF2B5EF4-FFF2-40B4-BE49-F238E27FC236}">
              <a16:creationId xmlns:a16="http://schemas.microsoft.com/office/drawing/2014/main" id="{18A791AC-7DED-44AB-92DF-AD77BF0CECFB}"/>
            </a:ext>
          </a:extLst>
        </xdr:cNvPr>
        <xdr:cNvPicPr>
          <a:picLocks/>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927226" y="267296900"/>
          <a:ext cx="1955901" cy="1037566"/>
        </a:xfrm>
        <a:prstGeom prst="rect">
          <a:avLst/>
        </a:prstGeom>
      </xdr:spPr>
    </xdr:pic>
    <xdr:clientData/>
  </xdr:twoCellAnchor>
  <xdr:twoCellAnchor editAs="oneCell">
    <xdr:from>
      <xdr:col>3</xdr:col>
      <xdr:colOff>809626</xdr:colOff>
      <xdr:row>1633</xdr:row>
      <xdr:rowOff>0</xdr:rowOff>
    </xdr:from>
    <xdr:to>
      <xdr:col>7</xdr:col>
      <xdr:colOff>142977</xdr:colOff>
      <xdr:row>1638</xdr:row>
      <xdr:rowOff>97766</xdr:rowOff>
    </xdr:to>
    <xdr:pic>
      <xdr:nvPicPr>
        <xdr:cNvPr id="116" name="Picture 115">
          <a:extLst>
            <a:ext uri="{FF2B5EF4-FFF2-40B4-BE49-F238E27FC236}">
              <a16:creationId xmlns:a16="http://schemas.microsoft.com/office/drawing/2014/main" id="{CE2E2BEF-14F7-4A08-A45D-80D6610E47E9}"/>
            </a:ext>
          </a:extLst>
        </xdr:cNvPr>
        <xdr:cNvPicPr>
          <a:picLocks/>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927226" y="269608300"/>
          <a:ext cx="1955901" cy="1037566"/>
        </a:xfrm>
        <a:prstGeom prst="rect">
          <a:avLst/>
        </a:prstGeom>
      </xdr:spPr>
    </xdr:pic>
    <xdr:clientData/>
  </xdr:twoCellAnchor>
  <xdr:twoCellAnchor editAs="oneCell">
    <xdr:from>
      <xdr:col>3</xdr:col>
      <xdr:colOff>809626</xdr:colOff>
      <xdr:row>1647</xdr:row>
      <xdr:rowOff>0</xdr:rowOff>
    </xdr:from>
    <xdr:to>
      <xdr:col>7</xdr:col>
      <xdr:colOff>142977</xdr:colOff>
      <xdr:row>1652</xdr:row>
      <xdr:rowOff>97766</xdr:rowOff>
    </xdr:to>
    <xdr:pic>
      <xdr:nvPicPr>
        <xdr:cNvPr id="117" name="Picture 116">
          <a:extLst>
            <a:ext uri="{FF2B5EF4-FFF2-40B4-BE49-F238E27FC236}">
              <a16:creationId xmlns:a16="http://schemas.microsoft.com/office/drawing/2014/main" id="{2E39B9A8-2AE9-488B-BAEE-1354A1AE555B}"/>
            </a:ext>
          </a:extLst>
        </xdr:cNvPr>
        <xdr:cNvPicPr>
          <a:picLocks/>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1927226" y="271919700"/>
          <a:ext cx="1955901" cy="1037566"/>
        </a:xfrm>
        <a:prstGeom prst="rect">
          <a:avLst/>
        </a:prstGeom>
      </xdr:spPr>
    </xdr:pic>
    <xdr:clientData/>
  </xdr:twoCellAnchor>
  <xdr:twoCellAnchor editAs="oneCell">
    <xdr:from>
      <xdr:col>3</xdr:col>
      <xdr:colOff>809626</xdr:colOff>
      <xdr:row>1661</xdr:row>
      <xdr:rowOff>0</xdr:rowOff>
    </xdr:from>
    <xdr:to>
      <xdr:col>7</xdr:col>
      <xdr:colOff>142977</xdr:colOff>
      <xdr:row>1666</xdr:row>
      <xdr:rowOff>97766</xdr:rowOff>
    </xdr:to>
    <xdr:pic>
      <xdr:nvPicPr>
        <xdr:cNvPr id="118" name="Picture 117">
          <a:extLst>
            <a:ext uri="{FF2B5EF4-FFF2-40B4-BE49-F238E27FC236}">
              <a16:creationId xmlns:a16="http://schemas.microsoft.com/office/drawing/2014/main" id="{95C9444B-BABA-41EB-88E9-61E2F40DC42D}"/>
            </a:ext>
          </a:extLst>
        </xdr:cNvPr>
        <xdr:cNvPicPr>
          <a:picLocks/>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927226" y="274231100"/>
          <a:ext cx="1955901" cy="1037566"/>
        </a:xfrm>
        <a:prstGeom prst="rect">
          <a:avLst/>
        </a:prstGeom>
      </xdr:spPr>
    </xdr:pic>
    <xdr:clientData/>
  </xdr:twoCellAnchor>
  <xdr:twoCellAnchor editAs="oneCell">
    <xdr:from>
      <xdr:col>3</xdr:col>
      <xdr:colOff>809626</xdr:colOff>
      <xdr:row>1675</xdr:row>
      <xdr:rowOff>0</xdr:rowOff>
    </xdr:from>
    <xdr:to>
      <xdr:col>7</xdr:col>
      <xdr:colOff>142977</xdr:colOff>
      <xdr:row>1680</xdr:row>
      <xdr:rowOff>97766</xdr:rowOff>
    </xdr:to>
    <xdr:pic>
      <xdr:nvPicPr>
        <xdr:cNvPr id="119" name="Picture 118">
          <a:extLst>
            <a:ext uri="{FF2B5EF4-FFF2-40B4-BE49-F238E27FC236}">
              <a16:creationId xmlns:a16="http://schemas.microsoft.com/office/drawing/2014/main" id="{A0F10786-5E1D-4D4C-A698-6131B1640303}"/>
            </a:ext>
          </a:extLst>
        </xdr:cNvPr>
        <xdr:cNvPicPr>
          <a:picLocks/>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927226" y="276542500"/>
          <a:ext cx="1955901" cy="1037566"/>
        </a:xfrm>
        <a:prstGeom prst="rect">
          <a:avLst/>
        </a:prstGeom>
      </xdr:spPr>
    </xdr:pic>
    <xdr:clientData/>
  </xdr:twoCellAnchor>
  <xdr:twoCellAnchor editAs="oneCell">
    <xdr:from>
      <xdr:col>3</xdr:col>
      <xdr:colOff>809626</xdr:colOff>
      <xdr:row>1689</xdr:row>
      <xdr:rowOff>0</xdr:rowOff>
    </xdr:from>
    <xdr:to>
      <xdr:col>7</xdr:col>
      <xdr:colOff>142977</xdr:colOff>
      <xdr:row>1694</xdr:row>
      <xdr:rowOff>97766</xdr:rowOff>
    </xdr:to>
    <xdr:pic>
      <xdr:nvPicPr>
        <xdr:cNvPr id="120" name="Picture 119">
          <a:extLst>
            <a:ext uri="{FF2B5EF4-FFF2-40B4-BE49-F238E27FC236}">
              <a16:creationId xmlns:a16="http://schemas.microsoft.com/office/drawing/2014/main" id="{192EC54C-8C8F-4C36-AD29-BE9E55ABC7F0}"/>
            </a:ext>
          </a:extLst>
        </xdr:cNvPr>
        <xdr:cNvPicPr>
          <a:picLocks/>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927226" y="278853900"/>
          <a:ext cx="1955901" cy="1037566"/>
        </a:xfrm>
        <a:prstGeom prst="rect">
          <a:avLst/>
        </a:prstGeom>
      </xdr:spPr>
    </xdr:pic>
    <xdr:clientData/>
  </xdr:twoCellAnchor>
  <xdr:twoCellAnchor editAs="oneCell">
    <xdr:from>
      <xdr:col>3</xdr:col>
      <xdr:colOff>809626</xdr:colOff>
      <xdr:row>1703</xdr:row>
      <xdr:rowOff>0</xdr:rowOff>
    </xdr:from>
    <xdr:to>
      <xdr:col>7</xdr:col>
      <xdr:colOff>142977</xdr:colOff>
      <xdr:row>1708</xdr:row>
      <xdr:rowOff>97766</xdr:rowOff>
    </xdr:to>
    <xdr:pic>
      <xdr:nvPicPr>
        <xdr:cNvPr id="121" name="Picture 120">
          <a:extLst>
            <a:ext uri="{FF2B5EF4-FFF2-40B4-BE49-F238E27FC236}">
              <a16:creationId xmlns:a16="http://schemas.microsoft.com/office/drawing/2014/main" id="{661A242A-6938-454C-99C5-F0E4707D989D}"/>
            </a:ext>
          </a:extLst>
        </xdr:cNvPr>
        <xdr:cNvPicPr>
          <a:picLocks/>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927226" y="281165300"/>
          <a:ext cx="1955901" cy="1037566"/>
        </a:xfrm>
        <a:prstGeom prst="rect">
          <a:avLst/>
        </a:prstGeom>
      </xdr:spPr>
    </xdr:pic>
    <xdr:clientData/>
  </xdr:twoCellAnchor>
  <xdr:twoCellAnchor editAs="oneCell">
    <xdr:from>
      <xdr:col>3</xdr:col>
      <xdr:colOff>809626</xdr:colOff>
      <xdr:row>1717</xdr:row>
      <xdr:rowOff>0</xdr:rowOff>
    </xdr:from>
    <xdr:to>
      <xdr:col>7</xdr:col>
      <xdr:colOff>142977</xdr:colOff>
      <xdr:row>1722</xdr:row>
      <xdr:rowOff>97766</xdr:rowOff>
    </xdr:to>
    <xdr:pic>
      <xdr:nvPicPr>
        <xdr:cNvPr id="122" name="Picture 121">
          <a:extLst>
            <a:ext uri="{FF2B5EF4-FFF2-40B4-BE49-F238E27FC236}">
              <a16:creationId xmlns:a16="http://schemas.microsoft.com/office/drawing/2014/main" id="{B305B63B-5783-4334-B2EE-D03F1A9D1EB8}"/>
            </a:ext>
          </a:extLst>
        </xdr:cNvPr>
        <xdr:cNvPicPr>
          <a:picLocks/>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927226" y="283476700"/>
          <a:ext cx="1955901" cy="1037566"/>
        </a:xfrm>
        <a:prstGeom prst="rect">
          <a:avLst/>
        </a:prstGeom>
      </xdr:spPr>
    </xdr:pic>
    <xdr:clientData/>
  </xdr:twoCellAnchor>
  <xdr:twoCellAnchor editAs="oneCell">
    <xdr:from>
      <xdr:col>3</xdr:col>
      <xdr:colOff>809626</xdr:colOff>
      <xdr:row>1731</xdr:row>
      <xdr:rowOff>0</xdr:rowOff>
    </xdr:from>
    <xdr:to>
      <xdr:col>7</xdr:col>
      <xdr:colOff>142977</xdr:colOff>
      <xdr:row>1736</xdr:row>
      <xdr:rowOff>97766</xdr:rowOff>
    </xdr:to>
    <xdr:pic>
      <xdr:nvPicPr>
        <xdr:cNvPr id="123" name="Picture 122">
          <a:extLst>
            <a:ext uri="{FF2B5EF4-FFF2-40B4-BE49-F238E27FC236}">
              <a16:creationId xmlns:a16="http://schemas.microsoft.com/office/drawing/2014/main" id="{EF9A9278-7DED-4B23-82E9-01C90C1E3762}"/>
            </a:ext>
          </a:extLst>
        </xdr:cNvPr>
        <xdr:cNvPicPr>
          <a:picLocks/>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927226" y="285788100"/>
          <a:ext cx="1955901" cy="1037566"/>
        </a:xfrm>
        <a:prstGeom prst="rect">
          <a:avLst/>
        </a:prstGeom>
      </xdr:spPr>
    </xdr:pic>
    <xdr:clientData/>
  </xdr:twoCellAnchor>
  <xdr:twoCellAnchor editAs="oneCell">
    <xdr:from>
      <xdr:col>3</xdr:col>
      <xdr:colOff>809626</xdr:colOff>
      <xdr:row>1745</xdr:row>
      <xdr:rowOff>0</xdr:rowOff>
    </xdr:from>
    <xdr:to>
      <xdr:col>7</xdr:col>
      <xdr:colOff>142977</xdr:colOff>
      <xdr:row>1750</xdr:row>
      <xdr:rowOff>97766</xdr:rowOff>
    </xdr:to>
    <xdr:pic>
      <xdr:nvPicPr>
        <xdr:cNvPr id="124" name="Picture 123">
          <a:extLst>
            <a:ext uri="{FF2B5EF4-FFF2-40B4-BE49-F238E27FC236}">
              <a16:creationId xmlns:a16="http://schemas.microsoft.com/office/drawing/2014/main" id="{8B40B29B-7550-4635-8B8D-BE8ACE78DC52}"/>
            </a:ext>
          </a:extLst>
        </xdr:cNvPr>
        <xdr:cNvPicPr>
          <a:picLocks/>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927226" y="288099500"/>
          <a:ext cx="1955901" cy="1037566"/>
        </a:xfrm>
        <a:prstGeom prst="rect">
          <a:avLst/>
        </a:prstGeom>
      </xdr:spPr>
    </xdr:pic>
    <xdr:clientData/>
  </xdr:twoCellAnchor>
  <xdr:twoCellAnchor editAs="oneCell">
    <xdr:from>
      <xdr:col>3</xdr:col>
      <xdr:colOff>809626</xdr:colOff>
      <xdr:row>1759</xdr:row>
      <xdr:rowOff>0</xdr:rowOff>
    </xdr:from>
    <xdr:to>
      <xdr:col>7</xdr:col>
      <xdr:colOff>142977</xdr:colOff>
      <xdr:row>1764</xdr:row>
      <xdr:rowOff>97766</xdr:rowOff>
    </xdr:to>
    <xdr:pic>
      <xdr:nvPicPr>
        <xdr:cNvPr id="125" name="Picture 124">
          <a:extLst>
            <a:ext uri="{FF2B5EF4-FFF2-40B4-BE49-F238E27FC236}">
              <a16:creationId xmlns:a16="http://schemas.microsoft.com/office/drawing/2014/main" id="{AFC6344A-DE30-482B-99EE-12EC0CD246E0}"/>
            </a:ext>
          </a:extLst>
        </xdr:cNvPr>
        <xdr:cNvPicPr>
          <a:picLocks/>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927226" y="290410900"/>
          <a:ext cx="1955901" cy="1037566"/>
        </a:xfrm>
        <a:prstGeom prst="rect">
          <a:avLst/>
        </a:prstGeom>
      </xdr:spPr>
    </xdr:pic>
    <xdr:clientData/>
  </xdr:twoCellAnchor>
  <xdr:twoCellAnchor editAs="oneCell">
    <xdr:from>
      <xdr:col>3</xdr:col>
      <xdr:colOff>809626</xdr:colOff>
      <xdr:row>1772</xdr:row>
      <xdr:rowOff>1</xdr:rowOff>
    </xdr:from>
    <xdr:to>
      <xdr:col>7</xdr:col>
      <xdr:colOff>142977</xdr:colOff>
      <xdr:row>1775</xdr:row>
      <xdr:rowOff>69076</xdr:rowOff>
    </xdr:to>
    <xdr:pic>
      <xdr:nvPicPr>
        <xdr:cNvPr id="126" name="Picture 125">
          <a:extLst>
            <a:ext uri="{FF2B5EF4-FFF2-40B4-BE49-F238E27FC236}">
              <a16:creationId xmlns:a16="http://schemas.microsoft.com/office/drawing/2014/main" id="{33A12E5A-3DB7-4BB7-B8C0-8E2F6F28C7DE}"/>
            </a:ext>
          </a:extLst>
        </xdr:cNvPr>
        <xdr:cNvPicPr>
          <a:picLocks/>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927226" y="292557201"/>
          <a:ext cx="1955901" cy="621525"/>
        </a:xfrm>
        <a:prstGeom prst="rect">
          <a:avLst/>
        </a:prstGeom>
      </xdr:spPr>
    </xdr:pic>
    <xdr:clientData/>
  </xdr:twoCellAnchor>
  <xdr:twoCellAnchor editAs="oneCell">
    <xdr:from>
      <xdr:col>3</xdr:col>
      <xdr:colOff>809626</xdr:colOff>
      <xdr:row>1782</xdr:row>
      <xdr:rowOff>1</xdr:rowOff>
    </xdr:from>
    <xdr:to>
      <xdr:col>7</xdr:col>
      <xdr:colOff>142977</xdr:colOff>
      <xdr:row>1785</xdr:row>
      <xdr:rowOff>69076</xdr:rowOff>
    </xdr:to>
    <xdr:pic>
      <xdr:nvPicPr>
        <xdr:cNvPr id="127" name="Picture 126">
          <a:extLst>
            <a:ext uri="{FF2B5EF4-FFF2-40B4-BE49-F238E27FC236}">
              <a16:creationId xmlns:a16="http://schemas.microsoft.com/office/drawing/2014/main" id="{18C04DE6-7A5A-4D9B-884F-F62B7CE2EFA1}"/>
            </a:ext>
          </a:extLst>
        </xdr:cNvPr>
        <xdr:cNvPicPr>
          <a:picLocks/>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927226" y="294208201"/>
          <a:ext cx="1955901" cy="621525"/>
        </a:xfrm>
        <a:prstGeom prst="rect">
          <a:avLst/>
        </a:prstGeom>
      </xdr:spPr>
    </xdr:pic>
    <xdr:clientData/>
  </xdr:twoCellAnchor>
  <xdr:twoCellAnchor editAs="oneCell">
    <xdr:from>
      <xdr:col>3</xdr:col>
      <xdr:colOff>809626</xdr:colOff>
      <xdr:row>1792</xdr:row>
      <xdr:rowOff>1</xdr:rowOff>
    </xdr:from>
    <xdr:to>
      <xdr:col>7</xdr:col>
      <xdr:colOff>142977</xdr:colOff>
      <xdr:row>1795</xdr:row>
      <xdr:rowOff>69076</xdr:rowOff>
    </xdr:to>
    <xdr:pic>
      <xdr:nvPicPr>
        <xdr:cNvPr id="128" name="Picture 127">
          <a:extLst>
            <a:ext uri="{FF2B5EF4-FFF2-40B4-BE49-F238E27FC236}">
              <a16:creationId xmlns:a16="http://schemas.microsoft.com/office/drawing/2014/main" id="{910F67CD-B85B-4760-B34C-E360E5CC2D4A}"/>
            </a:ext>
          </a:extLst>
        </xdr:cNvPr>
        <xdr:cNvPicPr>
          <a:picLocks/>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927226" y="295859201"/>
          <a:ext cx="1955901" cy="621525"/>
        </a:xfrm>
        <a:prstGeom prst="rect">
          <a:avLst/>
        </a:prstGeom>
      </xdr:spPr>
    </xdr:pic>
    <xdr:clientData/>
  </xdr:twoCellAnchor>
  <xdr:twoCellAnchor editAs="oneCell">
    <xdr:from>
      <xdr:col>3</xdr:col>
      <xdr:colOff>809626</xdr:colOff>
      <xdr:row>1802</xdr:row>
      <xdr:rowOff>1</xdr:rowOff>
    </xdr:from>
    <xdr:to>
      <xdr:col>7</xdr:col>
      <xdr:colOff>142977</xdr:colOff>
      <xdr:row>1805</xdr:row>
      <xdr:rowOff>69076</xdr:rowOff>
    </xdr:to>
    <xdr:pic>
      <xdr:nvPicPr>
        <xdr:cNvPr id="129" name="Picture 128">
          <a:extLst>
            <a:ext uri="{FF2B5EF4-FFF2-40B4-BE49-F238E27FC236}">
              <a16:creationId xmlns:a16="http://schemas.microsoft.com/office/drawing/2014/main" id="{833E7B26-B9AA-49B6-9082-085DCAAA8AB9}"/>
            </a:ext>
          </a:extLst>
        </xdr:cNvPr>
        <xdr:cNvPicPr>
          <a:picLocks/>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927226" y="297510201"/>
          <a:ext cx="1955901" cy="621525"/>
        </a:xfrm>
        <a:prstGeom prst="rect">
          <a:avLst/>
        </a:prstGeom>
      </xdr:spPr>
    </xdr:pic>
    <xdr:clientData/>
  </xdr:twoCellAnchor>
  <xdr:twoCellAnchor editAs="oneCell">
    <xdr:from>
      <xdr:col>3</xdr:col>
      <xdr:colOff>809626</xdr:colOff>
      <xdr:row>1812</xdr:row>
      <xdr:rowOff>1</xdr:rowOff>
    </xdr:from>
    <xdr:to>
      <xdr:col>7</xdr:col>
      <xdr:colOff>142977</xdr:colOff>
      <xdr:row>1815</xdr:row>
      <xdr:rowOff>69076</xdr:rowOff>
    </xdr:to>
    <xdr:pic>
      <xdr:nvPicPr>
        <xdr:cNvPr id="130" name="Picture 129">
          <a:extLst>
            <a:ext uri="{FF2B5EF4-FFF2-40B4-BE49-F238E27FC236}">
              <a16:creationId xmlns:a16="http://schemas.microsoft.com/office/drawing/2014/main" id="{A51EB3FC-1FAD-48A2-BC16-A4D843655007}"/>
            </a:ext>
          </a:extLst>
        </xdr:cNvPr>
        <xdr:cNvPicPr>
          <a:picLocks/>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927226" y="299161201"/>
          <a:ext cx="1955901" cy="621525"/>
        </a:xfrm>
        <a:prstGeom prst="rect">
          <a:avLst/>
        </a:prstGeom>
      </xdr:spPr>
    </xdr:pic>
    <xdr:clientData/>
  </xdr:twoCellAnchor>
  <xdr:twoCellAnchor editAs="oneCell">
    <xdr:from>
      <xdr:col>3</xdr:col>
      <xdr:colOff>809626</xdr:colOff>
      <xdr:row>1822</xdr:row>
      <xdr:rowOff>1</xdr:rowOff>
    </xdr:from>
    <xdr:to>
      <xdr:col>7</xdr:col>
      <xdr:colOff>142977</xdr:colOff>
      <xdr:row>1825</xdr:row>
      <xdr:rowOff>69076</xdr:rowOff>
    </xdr:to>
    <xdr:pic>
      <xdr:nvPicPr>
        <xdr:cNvPr id="131" name="Picture 130">
          <a:extLst>
            <a:ext uri="{FF2B5EF4-FFF2-40B4-BE49-F238E27FC236}">
              <a16:creationId xmlns:a16="http://schemas.microsoft.com/office/drawing/2014/main" id="{8999EEF4-1222-4E54-B1F8-C0304E7752E9}"/>
            </a:ext>
          </a:extLst>
        </xdr:cNvPr>
        <xdr:cNvPicPr>
          <a:picLocks/>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927226" y="300812201"/>
          <a:ext cx="1955901" cy="621525"/>
        </a:xfrm>
        <a:prstGeom prst="rect">
          <a:avLst/>
        </a:prstGeom>
      </xdr:spPr>
    </xdr:pic>
    <xdr:clientData/>
  </xdr:twoCellAnchor>
  <xdr:twoCellAnchor editAs="oneCell">
    <xdr:from>
      <xdr:col>3</xdr:col>
      <xdr:colOff>809626</xdr:colOff>
      <xdr:row>1832</xdr:row>
      <xdr:rowOff>1</xdr:rowOff>
    </xdr:from>
    <xdr:to>
      <xdr:col>7</xdr:col>
      <xdr:colOff>142977</xdr:colOff>
      <xdr:row>1835</xdr:row>
      <xdr:rowOff>69076</xdr:rowOff>
    </xdr:to>
    <xdr:pic>
      <xdr:nvPicPr>
        <xdr:cNvPr id="132" name="Picture 131">
          <a:extLst>
            <a:ext uri="{FF2B5EF4-FFF2-40B4-BE49-F238E27FC236}">
              <a16:creationId xmlns:a16="http://schemas.microsoft.com/office/drawing/2014/main" id="{C0428745-C35A-45CC-A11B-A61FF0AD4519}"/>
            </a:ext>
          </a:extLst>
        </xdr:cNvPr>
        <xdr:cNvPicPr>
          <a:picLocks/>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927226" y="302463201"/>
          <a:ext cx="1955901" cy="621525"/>
        </a:xfrm>
        <a:prstGeom prst="rect">
          <a:avLst/>
        </a:prstGeom>
      </xdr:spPr>
    </xdr:pic>
    <xdr:clientData/>
  </xdr:twoCellAnchor>
  <xdr:twoCellAnchor editAs="oneCell">
    <xdr:from>
      <xdr:col>3</xdr:col>
      <xdr:colOff>809626</xdr:colOff>
      <xdr:row>1844</xdr:row>
      <xdr:rowOff>1</xdr:rowOff>
    </xdr:from>
    <xdr:to>
      <xdr:col>7</xdr:col>
      <xdr:colOff>142977</xdr:colOff>
      <xdr:row>1847</xdr:row>
      <xdr:rowOff>69076</xdr:rowOff>
    </xdr:to>
    <xdr:pic>
      <xdr:nvPicPr>
        <xdr:cNvPr id="133" name="Picture 132">
          <a:extLst>
            <a:ext uri="{FF2B5EF4-FFF2-40B4-BE49-F238E27FC236}">
              <a16:creationId xmlns:a16="http://schemas.microsoft.com/office/drawing/2014/main" id="{CDDFF751-C2C5-4AE8-8C82-B169F30E254A}"/>
            </a:ext>
          </a:extLst>
        </xdr:cNvPr>
        <xdr:cNvPicPr>
          <a:picLocks/>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927226" y="304444401"/>
          <a:ext cx="1955901" cy="621525"/>
        </a:xfrm>
        <a:prstGeom prst="rect">
          <a:avLst/>
        </a:prstGeom>
      </xdr:spPr>
    </xdr:pic>
    <xdr:clientData/>
  </xdr:twoCellAnchor>
  <xdr:twoCellAnchor editAs="oneCell">
    <xdr:from>
      <xdr:col>3</xdr:col>
      <xdr:colOff>809626</xdr:colOff>
      <xdr:row>1854</xdr:row>
      <xdr:rowOff>1</xdr:rowOff>
    </xdr:from>
    <xdr:to>
      <xdr:col>7</xdr:col>
      <xdr:colOff>142977</xdr:colOff>
      <xdr:row>1857</xdr:row>
      <xdr:rowOff>69076</xdr:rowOff>
    </xdr:to>
    <xdr:pic>
      <xdr:nvPicPr>
        <xdr:cNvPr id="134" name="Picture 133">
          <a:extLst>
            <a:ext uri="{FF2B5EF4-FFF2-40B4-BE49-F238E27FC236}">
              <a16:creationId xmlns:a16="http://schemas.microsoft.com/office/drawing/2014/main" id="{D38CBA35-9C34-4E43-9976-CC25DA1D89F2}"/>
            </a:ext>
          </a:extLst>
        </xdr:cNvPr>
        <xdr:cNvPicPr>
          <a:picLocks/>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927226" y="306095401"/>
          <a:ext cx="1955901" cy="621525"/>
        </a:xfrm>
        <a:prstGeom prst="rect">
          <a:avLst/>
        </a:prstGeom>
      </xdr:spPr>
    </xdr:pic>
    <xdr:clientData/>
  </xdr:twoCellAnchor>
  <xdr:twoCellAnchor editAs="oneCell">
    <xdr:from>
      <xdr:col>3</xdr:col>
      <xdr:colOff>809626</xdr:colOff>
      <xdr:row>1864</xdr:row>
      <xdr:rowOff>1</xdr:rowOff>
    </xdr:from>
    <xdr:to>
      <xdr:col>7</xdr:col>
      <xdr:colOff>142977</xdr:colOff>
      <xdr:row>1867</xdr:row>
      <xdr:rowOff>69076</xdr:rowOff>
    </xdr:to>
    <xdr:pic>
      <xdr:nvPicPr>
        <xdr:cNvPr id="135" name="Picture 134">
          <a:extLst>
            <a:ext uri="{FF2B5EF4-FFF2-40B4-BE49-F238E27FC236}">
              <a16:creationId xmlns:a16="http://schemas.microsoft.com/office/drawing/2014/main" id="{4FD22993-246E-4893-9C49-171AB793F381}"/>
            </a:ext>
          </a:extLst>
        </xdr:cNvPr>
        <xdr:cNvPicPr>
          <a:picLocks/>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927226" y="307746401"/>
          <a:ext cx="1955901" cy="621525"/>
        </a:xfrm>
        <a:prstGeom prst="rect">
          <a:avLst/>
        </a:prstGeom>
      </xdr:spPr>
    </xdr:pic>
    <xdr:clientData/>
  </xdr:twoCellAnchor>
  <xdr:twoCellAnchor editAs="oneCell">
    <xdr:from>
      <xdr:col>3</xdr:col>
      <xdr:colOff>809626</xdr:colOff>
      <xdr:row>1874</xdr:row>
      <xdr:rowOff>1</xdr:rowOff>
    </xdr:from>
    <xdr:to>
      <xdr:col>7</xdr:col>
      <xdr:colOff>142977</xdr:colOff>
      <xdr:row>1877</xdr:row>
      <xdr:rowOff>69076</xdr:rowOff>
    </xdr:to>
    <xdr:pic>
      <xdr:nvPicPr>
        <xdr:cNvPr id="136" name="Picture 135">
          <a:extLst>
            <a:ext uri="{FF2B5EF4-FFF2-40B4-BE49-F238E27FC236}">
              <a16:creationId xmlns:a16="http://schemas.microsoft.com/office/drawing/2014/main" id="{801F7A58-87B9-4AB6-9CD4-53489333F6B8}"/>
            </a:ext>
          </a:extLst>
        </xdr:cNvPr>
        <xdr:cNvPicPr>
          <a:picLocks/>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927226" y="309397401"/>
          <a:ext cx="1955901" cy="621525"/>
        </a:xfrm>
        <a:prstGeom prst="rect">
          <a:avLst/>
        </a:prstGeom>
      </xdr:spPr>
    </xdr:pic>
    <xdr:clientData/>
  </xdr:twoCellAnchor>
  <xdr:twoCellAnchor editAs="oneCell">
    <xdr:from>
      <xdr:col>3</xdr:col>
      <xdr:colOff>809626</xdr:colOff>
      <xdr:row>1886</xdr:row>
      <xdr:rowOff>1</xdr:rowOff>
    </xdr:from>
    <xdr:to>
      <xdr:col>7</xdr:col>
      <xdr:colOff>142977</xdr:colOff>
      <xdr:row>1889</xdr:row>
      <xdr:rowOff>69076</xdr:rowOff>
    </xdr:to>
    <xdr:pic>
      <xdr:nvPicPr>
        <xdr:cNvPr id="137" name="Picture 136">
          <a:extLst>
            <a:ext uri="{FF2B5EF4-FFF2-40B4-BE49-F238E27FC236}">
              <a16:creationId xmlns:a16="http://schemas.microsoft.com/office/drawing/2014/main" id="{814F805C-3E81-435B-8041-9CA7444C4C48}"/>
            </a:ext>
          </a:extLst>
        </xdr:cNvPr>
        <xdr:cNvPicPr>
          <a:picLocks/>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927226" y="311378601"/>
          <a:ext cx="1955901" cy="621525"/>
        </a:xfrm>
        <a:prstGeom prst="rect">
          <a:avLst/>
        </a:prstGeom>
      </xdr:spPr>
    </xdr:pic>
    <xdr:clientData/>
  </xdr:twoCellAnchor>
  <xdr:twoCellAnchor editAs="oneCell">
    <xdr:from>
      <xdr:col>3</xdr:col>
      <xdr:colOff>809626</xdr:colOff>
      <xdr:row>1896</xdr:row>
      <xdr:rowOff>1</xdr:rowOff>
    </xdr:from>
    <xdr:to>
      <xdr:col>7</xdr:col>
      <xdr:colOff>142977</xdr:colOff>
      <xdr:row>1899</xdr:row>
      <xdr:rowOff>69076</xdr:rowOff>
    </xdr:to>
    <xdr:pic>
      <xdr:nvPicPr>
        <xdr:cNvPr id="138" name="Picture 137">
          <a:extLst>
            <a:ext uri="{FF2B5EF4-FFF2-40B4-BE49-F238E27FC236}">
              <a16:creationId xmlns:a16="http://schemas.microsoft.com/office/drawing/2014/main" id="{D8DCE8F0-35A2-4A44-9993-62D08516BFC6}"/>
            </a:ext>
          </a:extLst>
        </xdr:cNvPr>
        <xdr:cNvPicPr>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927226" y="313029601"/>
          <a:ext cx="1955901" cy="621525"/>
        </a:xfrm>
        <a:prstGeom prst="rect">
          <a:avLst/>
        </a:prstGeom>
      </xdr:spPr>
    </xdr:pic>
    <xdr:clientData/>
  </xdr:twoCellAnchor>
  <xdr:twoCellAnchor editAs="oneCell">
    <xdr:from>
      <xdr:col>3</xdr:col>
      <xdr:colOff>809626</xdr:colOff>
      <xdr:row>1906</xdr:row>
      <xdr:rowOff>1</xdr:rowOff>
    </xdr:from>
    <xdr:to>
      <xdr:col>7</xdr:col>
      <xdr:colOff>142977</xdr:colOff>
      <xdr:row>1909</xdr:row>
      <xdr:rowOff>69076</xdr:rowOff>
    </xdr:to>
    <xdr:pic>
      <xdr:nvPicPr>
        <xdr:cNvPr id="139" name="Picture 138">
          <a:extLst>
            <a:ext uri="{FF2B5EF4-FFF2-40B4-BE49-F238E27FC236}">
              <a16:creationId xmlns:a16="http://schemas.microsoft.com/office/drawing/2014/main" id="{82694580-0934-4350-BDCE-249AF90743FB}"/>
            </a:ext>
          </a:extLst>
        </xdr:cNvPr>
        <xdr:cNvPicPr>
          <a:picLocks/>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927226" y="314680601"/>
          <a:ext cx="1955901" cy="621525"/>
        </a:xfrm>
        <a:prstGeom prst="rect">
          <a:avLst/>
        </a:prstGeom>
      </xdr:spPr>
    </xdr:pic>
    <xdr:clientData/>
  </xdr:twoCellAnchor>
  <xdr:twoCellAnchor editAs="oneCell">
    <xdr:from>
      <xdr:col>3</xdr:col>
      <xdr:colOff>809626</xdr:colOff>
      <xdr:row>1916</xdr:row>
      <xdr:rowOff>1</xdr:rowOff>
    </xdr:from>
    <xdr:to>
      <xdr:col>7</xdr:col>
      <xdr:colOff>142977</xdr:colOff>
      <xdr:row>1919</xdr:row>
      <xdr:rowOff>69076</xdr:rowOff>
    </xdr:to>
    <xdr:pic>
      <xdr:nvPicPr>
        <xdr:cNvPr id="140" name="Picture 139">
          <a:extLst>
            <a:ext uri="{FF2B5EF4-FFF2-40B4-BE49-F238E27FC236}">
              <a16:creationId xmlns:a16="http://schemas.microsoft.com/office/drawing/2014/main" id="{5D5BE783-66DD-4B03-9C10-534FFA2A3ECC}"/>
            </a:ext>
          </a:extLst>
        </xdr:cNvPr>
        <xdr:cNvPicPr>
          <a:picLocks/>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927226" y="316331601"/>
          <a:ext cx="1955901" cy="621525"/>
        </a:xfrm>
        <a:prstGeom prst="rect">
          <a:avLst/>
        </a:prstGeom>
      </xdr:spPr>
    </xdr:pic>
    <xdr:clientData/>
  </xdr:twoCellAnchor>
  <xdr:twoCellAnchor editAs="oneCell">
    <xdr:from>
      <xdr:col>3</xdr:col>
      <xdr:colOff>809626</xdr:colOff>
      <xdr:row>1928</xdr:row>
      <xdr:rowOff>1</xdr:rowOff>
    </xdr:from>
    <xdr:to>
      <xdr:col>7</xdr:col>
      <xdr:colOff>142977</xdr:colOff>
      <xdr:row>1931</xdr:row>
      <xdr:rowOff>69076</xdr:rowOff>
    </xdr:to>
    <xdr:pic>
      <xdr:nvPicPr>
        <xdr:cNvPr id="141" name="Picture 140">
          <a:extLst>
            <a:ext uri="{FF2B5EF4-FFF2-40B4-BE49-F238E27FC236}">
              <a16:creationId xmlns:a16="http://schemas.microsoft.com/office/drawing/2014/main" id="{EA92CF35-0EFA-473F-86FE-796E7B4E12FC}"/>
            </a:ext>
          </a:extLst>
        </xdr:cNvPr>
        <xdr:cNvPicPr>
          <a:picLocks/>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927226" y="318312801"/>
          <a:ext cx="1955901" cy="621525"/>
        </a:xfrm>
        <a:prstGeom prst="rect">
          <a:avLst/>
        </a:prstGeom>
      </xdr:spPr>
    </xdr:pic>
    <xdr:clientData/>
  </xdr:twoCellAnchor>
  <xdr:twoCellAnchor editAs="oneCell">
    <xdr:from>
      <xdr:col>3</xdr:col>
      <xdr:colOff>809626</xdr:colOff>
      <xdr:row>1938</xdr:row>
      <xdr:rowOff>1</xdr:rowOff>
    </xdr:from>
    <xdr:to>
      <xdr:col>7</xdr:col>
      <xdr:colOff>142977</xdr:colOff>
      <xdr:row>1941</xdr:row>
      <xdr:rowOff>69076</xdr:rowOff>
    </xdr:to>
    <xdr:pic>
      <xdr:nvPicPr>
        <xdr:cNvPr id="142" name="Picture 141">
          <a:extLst>
            <a:ext uri="{FF2B5EF4-FFF2-40B4-BE49-F238E27FC236}">
              <a16:creationId xmlns:a16="http://schemas.microsoft.com/office/drawing/2014/main" id="{55D25366-C969-46CB-90EE-D355F686D48F}"/>
            </a:ext>
          </a:extLst>
        </xdr:cNvPr>
        <xdr:cNvPicPr>
          <a:picLocks/>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927226" y="319963801"/>
          <a:ext cx="1955901" cy="621525"/>
        </a:xfrm>
        <a:prstGeom prst="rect">
          <a:avLst/>
        </a:prstGeom>
      </xdr:spPr>
    </xdr:pic>
    <xdr:clientData/>
  </xdr:twoCellAnchor>
  <xdr:twoCellAnchor editAs="oneCell">
    <xdr:from>
      <xdr:col>3</xdr:col>
      <xdr:colOff>809626</xdr:colOff>
      <xdr:row>1948</xdr:row>
      <xdr:rowOff>1</xdr:rowOff>
    </xdr:from>
    <xdr:to>
      <xdr:col>7</xdr:col>
      <xdr:colOff>142977</xdr:colOff>
      <xdr:row>1951</xdr:row>
      <xdr:rowOff>69076</xdr:rowOff>
    </xdr:to>
    <xdr:pic>
      <xdr:nvPicPr>
        <xdr:cNvPr id="143" name="Picture 142">
          <a:extLst>
            <a:ext uri="{FF2B5EF4-FFF2-40B4-BE49-F238E27FC236}">
              <a16:creationId xmlns:a16="http://schemas.microsoft.com/office/drawing/2014/main" id="{08134AAA-207E-4365-84B1-D3A17194ED6B}"/>
            </a:ext>
          </a:extLst>
        </xdr:cNvPr>
        <xdr:cNvPicPr>
          <a:picLocks/>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927226" y="321614801"/>
          <a:ext cx="1955901" cy="621525"/>
        </a:xfrm>
        <a:prstGeom prst="rect">
          <a:avLst/>
        </a:prstGeom>
      </xdr:spPr>
    </xdr:pic>
    <xdr:clientData/>
  </xdr:twoCellAnchor>
  <xdr:twoCellAnchor editAs="oneCell">
    <xdr:from>
      <xdr:col>3</xdr:col>
      <xdr:colOff>809626</xdr:colOff>
      <xdr:row>1958</xdr:row>
      <xdr:rowOff>1</xdr:rowOff>
    </xdr:from>
    <xdr:to>
      <xdr:col>7</xdr:col>
      <xdr:colOff>142977</xdr:colOff>
      <xdr:row>1961</xdr:row>
      <xdr:rowOff>69076</xdr:rowOff>
    </xdr:to>
    <xdr:pic>
      <xdr:nvPicPr>
        <xdr:cNvPr id="144" name="Picture 143">
          <a:extLst>
            <a:ext uri="{FF2B5EF4-FFF2-40B4-BE49-F238E27FC236}">
              <a16:creationId xmlns:a16="http://schemas.microsoft.com/office/drawing/2014/main" id="{2704FBD1-1507-4A56-A8D7-E54BC12CD77E}"/>
            </a:ext>
          </a:extLst>
        </xdr:cNvPr>
        <xdr:cNvPicPr>
          <a:picLocks/>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927226" y="323265801"/>
          <a:ext cx="1955901" cy="621525"/>
        </a:xfrm>
        <a:prstGeom prst="rect">
          <a:avLst/>
        </a:prstGeom>
      </xdr:spPr>
    </xdr:pic>
    <xdr:clientData/>
  </xdr:twoCellAnchor>
  <xdr:twoCellAnchor editAs="oneCell">
    <xdr:from>
      <xdr:col>3</xdr:col>
      <xdr:colOff>809626</xdr:colOff>
      <xdr:row>1970</xdr:row>
      <xdr:rowOff>1</xdr:rowOff>
    </xdr:from>
    <xdr:to>
      <xdr:col>7</xdr:col>
      <xdr:colOff>142977</xdr:colOff>
      <xdr:row>1973</xdr:row>
      <xdr:rowOff>69076</xdr:rowOff>
    </xdr:to>
    <xdr:pic>
      <xdr:nvPicPr>
        <xdr:cNvPr id="145" name="Picture 144">
          <a:extLst>
            <a:ext uri="{FF2B5EF4-FFF2-40B4-BE49-F238E27FC236}">
              <a16:creationId xmlns:a16="http://schemas.microsoft.com/office/drawing/2014/main" id="{98DAF9F5-F449-4809-88DA-2C7899727969}"/>
            </a:ext>
          </a:extLst>
        </xdr:cNvPr>
        <xdr:cNvPicPr>
          <a:picLocks/>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927226" y="325247001"/>
          <a:ext cx="1955901" cy="621525"/>
        </a:xfrm>
        <a:prstGeom prst="rect">
          <a:avLst/>
        </a:prstGeom>
      </xdr:spPr>
    </xdr:pic>
    <xdr:clientData/>
  </xdr:twoCellAnchor>
  <xdr:twoCellAnchor editAs="oneCell">
    <xdr:from>
      <xdr:col>3</xdr:col>
      <xdr:colOff>809626</xdr:colOff>
      <xdr:row>1980</xdr:row>
      <xdr:rowOff>1</xdr:rowOff>
    </xdr:from>
    <xdr:to>
      <xdr:col>7</xdr:col>
      <xdr:colOff>142977</xdr:colOff>
      <xdr:row>1983</xdr:row>
      <xdr:rowOff>69076</xdr:rowOff>
    </xdr:to>
    <xdr:pic>
      <xdr:nvPicPr>
        <xdr:cNvPr id="146" name="Picture 145">
          <a:extLst>
            <a:ext uri="{FF2B5EF4-FFF2-40B4-BE49-F238E27FC236}">
              <a16:creationId xmlns:a16="http://schemas.microsoft.com/office/drawing/2014/main" id="{9B087D27-BD67-48D5-935C-014289F077DC}"/>
            </a:ext>
          </a:extLst>
        </xdr:cNvPr>
        <xdr:cNvPicPr>
          <a:picLocks/>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927226" y="326898001"/>
          <a:ext cx="1955901" cy="621525"/>
        </a:xfrm>
        <a:prstGeom prst="rect">
          <a:avLst/>
        </a:prstGeom>
      </xdr:spPr>
    </xdr:pic>
    <xdr:clientData/>
  </xdr:twoCellAnchor>
  <xdr:twoCellAnchor editAs="oneCell">
    <xdr:from>
      <xdr:col>3</xdr:col>
      <xdr:colOff>809626</xdr:colOff>
      <xdr:row>1990</xdr:row>
      <xdr:rowOff>1</xdr:rowOff>
    </xdr:from>
    <xdr:to>
      <xdr:col>7</xdr:col>
      <xdr:colOff>142977</xdr:colOff>
      <xdr:row>1993</xdr:row>
      <xdr:rowOff>69076</xdr:rowOff>
    </xdr:to>
    <xdr:pic>
      <xdr:nvPicPr>
        <xdr:cNvPr id="147" name="Picture 146">
          <a:extLst>
            <a:ext uri="{FF2B5EF4-FFF2-40B4-BE49-F238E27FC236}">
              <a16:creationId xmlns:a16="http://schemas.microsoft.com/office/drawing/2014/main" id="{7CEF8DED-3CBB-4F35-BC6A-C4B2130FA520}"/>
            </a:ext>
          </a:extLst>
        </xdr:cNvPr>
        <xdr:cNvPicPr>
          <a:picLocks/>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927226" y="328549001"/>
          <a:ext cx="1955901" cy="621525"/>
        </a:xfrm>
        <a:prstGeom prst="rect">
          <a:avLst/>
        </a:prstGeom>
      </xdr:spPr>
    </xdr:pic>
    <xdr:clientData/>
  </xdr:twoCellAnchor>
  <xdr:twoCellAnchor editAs="oneCell">
    <xdr:from>
      <xdr:col>3</xdr:col>
      <xdr:colOff>809626</xdr:colOff>
      <xdr:row>2000</xdr:row>
      <xdr:rowOff>1</xdr:rowOff>
    </xdr:from>
    <xdr:to>
      <xdr:col>7</xdr:col>
      <xdr:colOff>142977</xdr:colOff>
      <xdr:row>2003</xdr:row>
      <xdr:rowOff>69076</xdr:rowOff>
    </xdr:to>
    <xdr:pic>
      <xdr:nvPicPr>
        <xdr:cNvPr id="148" name="Picture 147">
          <a:extLst>
            <a:ext uri="{FF2B5EF4-FFF2-40B4-BE49-F238E27FC236}">
              <a16:creationId xmlns:a16="http://schemas.microsoft.com/office/drawing/2014/main" id="{BF941FC6-54B4-485D-832A-263849C22BD3}"/>
            </a:ext>
          </a:extLst>
        </xdr:cNvPr>
        <xdr:cNvPicPr>
          <a:picLocks/>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927226" y="330200001"/>
          <a:ext cx="1955901" cy="62152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5AF44-8A8C-4510-A3FF-E2DFA71D9A3F}">
  <dimension ref="A1:T32"/>
  <sheetViews>
    <sheetView topLeftCell="A19" workbookViewId="0">
      <selection activeCell="A20" sqref="A20"/>
    </sheetView>
  </sheetViews>
  <sheetFormatPr defaultColWidth="9.1796875" defaultRowHeight="11.5"/>
  <cols>
    <col min="1" max="1" width="44.81640625" style="2" bestFit="1" customWidth="1"/>
    <col min="2" max="5" width="16.54296875" style="2" bestFit="1" customWidth="1"/>
    <col min="6" max="11" width="16" style="2" bestFit="1" customWidth="1"/>
    <col min="12" max="12" width="15.54296875" style="2" customWidth="1"/>
    <col min="13" max="13" width="14" style="2" customWidth="1"/>
    <col min="14" max="14" width="9.1796875" style="2" customWidth="1"/>
    <col min="15" max="16384" width="9.1796875" style="2"/>
  </cols>
  <sheetData>
    <row r="1" spans="1:12">
      <c r="A1" s="171" t="s">
        <v>6</v>
      </c>
      <c r="B1" s="171"/>
      <c r="C1" s="171"/>
      <c r="D1" s="171"/>
      <c r="E1" s="171"/>
    </row>
    <row r="2" spans="1:12">
      <c r="A2" s="3" t="s">
        <v>0</v>
      </c>
      <c r="B2" s="3" t="s">
        <v>55</v>
      </c>
      <c r="C2" s="3" t="s">
        <v>56</v>
      </c>
      <c r="D2" s="3" t="s">
        <v>50</v>
      </c>
      <c r="E2" s="3" t="s">
        <v>51</v>
      </c>
      <c r="F2" s="3" t="s">
        <v>52</v>
      </c>
      <c r="G2" s="3" t="s">
        <v>53</v>
      </c>
      <c r="H2" s="3" t="s">
        <v>1</v>
      </c>
      <c r="I2" s="3" t="s">
        <v>2</v>
      </c>
      <c r="J2" s="3" t="s">
        <v>3</v>
      </c>
      <c r="K2" s="3" t="s">
        <v>4</v>
      </c>
    </row>
    <row r="3" spans="1:12">
      <c r="A3" s="39" t="s">
        <v>7</v>
      </c>
      <c r="B3" s="28">
        <v>1680058583350</v>
      </c>
      <c r="C3" s="29">
        <v>1460297091882</v>
      </c>
      <c r="D3" s="29">
        <v>956149776650</v>
      </c>
      <c r="E3" s="29">
        <v>408472197840</v>
      </c>
      <c r="F3" s="29">
        <v>1349649345408</v>
      </c>
      <c r="G3" s="29">
        <v>424610416176</v>
      </c>
      <c r="H3" s="29">
        <v>327612046647</v>
      </c>
      <c r="I3" s="29">
        <v>495288090110</v>
      </c>
      <c r="J3" s="29">
        <v>114863242736</v>
      </c>
      <c r="K3" s="30">
        <v>157142368266</v>
      </c>
    </row>
    <row r="4" spans="1:12">
      <c r="A4" s="40" t="s">
        <v>8</v>
      </c>
      <c r="B4" s="31">
        <v>12469789037788</v>
      </c>
      <c r="C4" s="32">
        <v>8523233679358</v>
      </c>
      <c r="D4" s="32">
        <v>2683690139166</v>
      </c>
      <c r="E4" s="32">
        <v>1743528311280</v>
      </c>
      <c r="F4" s="32">
        <v>2084568990240</v>
      </c>
      <c r="G4" s="32">
        <v>2175759148664</v>
      </c>
      <c r="H4" s="32">
        <v>3076172479431</v>
      </c>
      <c r="I4" s="32">
        <v>1837734722430</v>
      </c>
      <c r="J4" s="32">
        <v>3535403580588</v>
      </c>
      <c r="K4" s="33">
        <v>4067897158962</v>
      </c>
    </row>
    <row r="5" spans="1:12">
      <c r="A5" s="40" t="s">
        <v>9</v>
      </c>
      <c r="B5" s="31">
        <v>6734481103462</v>
      </c>
      <c r="C5" s="32">
        <v>4460749278979</v>
      </c>
      <c r="D5" s="32">
        <v>1720161775827</v>
      </c>
      <c r="E5" s="32">
        <v>1738708365920</v>
      </c>
      <c r="F5" s="32">
        <v>2065925996016</v>
      </c>
      <c r="G5" s="32">
        <v>1767703326112</v>
      </c>
      <c r="H5" s="32">
        <v>1824854308245</v>
      </c>
      <c r="I5" s="32">
        <v>1662449152130</v>
      </c>
      <c r="J5" s="32">
        <v>1781337790496</v>
      </c>
      <c r="K5" s="33">
        <v>1579372957695</v>
      </c>
    </row>
    <row r="6" spans="1:12">
      <c r="A6" s="96" t="s">
        <v>10</v>
      </c>
      <c r="B6" s="34">
        <v>20884328724600</v>
      </c>
      <c r="C6" s="95">
        <v>14444280050219</v>
      </c>
      <c r="D6" s="95">
        <v>5360001691643</v>
      </c>
      <c r="E6" s="95">
        <v>3890709275040</v>
      </c>
      <c r="F6" s="95">
        <v>5500144331664</v>
      </c>
      <c r="G6" s="95">
        <v>4368072890952</v>
      </c>
      <c r="H6" s="94">
        <v>5228638834323</v>
      </c>
      <c r="I6" s="94">
        <v>3995471964670</v>
      </c>
      <c r="J6" s="94">
        <v>5431604613820</v>
      </c>
      <c r="K6" s="35">
        <v>5804412484923</v>
      </c>
    </row>
    <row r="7" spans="1:12">
      <c r="A7" s="40" t="s">
        <v>11</v>
      </c>
      <c r="B7" s="31">
        <v>-1590608084188</v>
      </c>
      <c r="C7" s="32">
        <v>-1361115843943</v>
      </c>
      <c r="D7" s="32">
        <v>-891354057726</v>
      </c>
      <c r="E7" s="32">
        <v>-381009053880</v>
      </c>
      <c r="F7" s="32">
        <v>-1314401459808</v>
      </c>
      <c r="G7" s="32">
        <v>-394647880800</v>
      </c>
      <c r="H7" s="32">
        <v>-307562215701</v>
      </c>
      <c r="I7" s="32">
        <v>-463541343165</v>
      </c>
      <c r="J7" s="32">
        <v>-89903506360</v>
      </c>
      <c r="K7" s="33">
        <v>-144759187677</v>
      </c>
    </row>
    <row r="8" spans="1:12">
      <c r="A8" s="40" t="s">
        <v>12</v>
      </c>
      <c r="B8" s="31">
        <v>-9869342280317</v>
      </c>
      <c r="C8" s="32">
        <v>-6530541719976</v>
      </c>
      <c r="D8" s="32">
        <v>-2277697530403</v>
      </c>
      <c r="E8" s="32">
        <v>-1910038974480</v>
      </c>
      <c r="F8" s="32">
        <v>-2102815740336</v>
      </c>
      <c r="G8" s="32">
        <v>-2067353269608</v>
      </c>
      <c r="H8" s="32">
        <v>-3143805648774</v>
      </c>
      <c r="I8" s="32">
        <v>-1835180033970</v>
      </c>
      <c r="J8" s="32">
        <v>-3408806370904</v>
      </c>
      <c r="K8" s="33">
        <v>-3204407818170</v>
      </c>
      <c r="L8" s="2" t="s">
        <v>64</v>
      </c>
    </row>
    <row r="9" spans="1:12">
      <c r="A9" s="40" t="s">
        <v>13</v>
      </c>
      <c r="B9" s="31">
        <v>-5303009346542</v>
      </c>
      <c r="C9" s="32">
        <v>-3361436499842</v>
      </c>
      <c r="D9" s="32">
        <v>-1358479141180</v>
      </c>
      <c r="E9" s="32">
        <v>-1407785702400</v>
      </c>
      <c r="F9" s="32">
        <v>-1685922382176</v>
      </c>
      <c r="G9" s="32">
        <v>-1455902136288</v>
      </c>
      <c r="H9" s="32">
        <v>-1448475976554</v>
      </c>
      <c r="I9" s="32">
        <v>-1325510141170</v>
      </c>
      <c r="J9" s="32">
        <v>-1358467406164</v>
      </c>
      <c r="K9" s="33">
        <v>-1149751873764</v>
      </c>
    </row>
    <row r="10" spans="1:12">
      <c r="A10" s="96" t="s">
        <v>5</v>
      </c>
      <c r="B10" s="34">
        <v>-16762959711047</v>
      </c>
      <c r="C10" s="95">
        <v>-11253094063761</v>
      </c>
      <c r="D10" s="95">
        <v>-4527530729309</v>
      </c>
      <c r="E10" s="95">
        <v>-3698833730760</v>
      </c>
      <c r="F10" s="95">
        <v>-5103139582320</v>
      </c>
      <c r="G10" s="95">
        <v>-3917903286696</v>
      </c>
      <c r="H10" s="94">
        <v>-4899843841029</v>
      </c>
      <c r="I10" s="94">
        <v>-3624231518305</v>
      </c>
      <c r="J10" s="94">
        <v>-4854177283428</v>
      </c>
      <c r="K10" s="35">
        <v>-4498918879611</v>
      </c>
    </row>
    <row r="11" spans="1:12" ht="12.5">
      <c r="A11" s="97" t="s">
        <v>128</v>
      </c>
      <c r="B11" s="97">
        <v>-59201359399</v>
      </c>
      <c r="C11" s="99">
        <v>-46887639728</v>
      </c>
      <c r="D11" s="99">
        <v>-28237259197</v>
      </c>
      <c r="E11" s="99">
        <v>-18563171760</v>
      </c>
      <c r="F11" s="99">
        <v>-12527949936</v>
      </c>
      <c r="G11" s="99">
        <v>-16932455128</v>
      </c>
      <c r="H11" s="99">
        <v>-16370720328</v>
      </c>
      <c r="I11" s="99">
        <v>-12925934430</v>
      </c>
      <c r="J11" s="99">
        <v>-17630778616</v>
      </c>
      <c r="K11" s="100">
        <v>-24149229741</v>
      </c>
    </row>
    <row r="12" spans="1:12" ht="12.5">
      <c r="A12" s="98" t="s">
        <v>129</v>
      </c>
      <c r="B12" s="98">
        <v>-1122822362662</v>
      </c>
      <c r="C12" s="101">
        <v>-997825337494</v>
      </c>
      <c r="D12" s="101">
        <v>-643113796319</v>
      </c>
      <c r="E12" s="101">
        <v>-569024258040</v>
      </c>
      <c r="F12" s="101">
        <v>-284929049760</v>
      </c>
      <c r="G12" s="101">
        <v>-396634527520</v>
      </c>
      <c r="H12" s="101">
        <v>-311282604552</v>
      </c>
      <c r="I12" s="101">
        <v>-385609141765</v>
      </c>
      <c r="J12" s="101">
        <v>-492791232296</v>
      </c>
      <c r="K12" s="102">
        <v>-522515095908</v>
      </c>
    </row>
    <row r="13" spans="1:12">
      <c r="A13" s="3" t="s">
        <v>63</v>
      </c>
      <c r="B13" s="3" t="s">
        <v>55</v>
      </c>
      <c r="C13" s="3" t="s">
        <v>56</v>
      </c>
      <c r="D13" s="3" t="s">
        <v>50</v>
      </c>
      <c r="E13" s="3" t="s">
        <v>51</v>
      </c>
      <c r="F13" s="3" t="s">
        <v>52</v>
      </c>
      <c r="G13" s="3" t="s">
        <v>53</v>
      </c>
      <c r="H13" s="3" t="s">
        <v>1</v>
      </c>
      <c r="I13" s="3" t="s">
        <v>2</v>
      </c>
      <c r="J13" s="3" t="s">
        <v>3</v>
      </c>
      <c r="K13" s="3" t="s">
        <v>4</v>
      </c>
    </row>
    <row r="14" spans="1:12">
      <c r="A14" s="39" t="s">
        <v>58</v>
      </c>
      <c r="B14" s="21">
        <f t="shared" ref="B14:K14" si="0">(-B7)/B3</f>
        <v>0.94675751188173585</v>
      </c>
      <c r="C14" s="36">
        <f t="shared" si="0"/>
        <v>0.93208145897820194</v>
      </c>
      <c r="D14" s="36">
        <f t="shared" si="0"/>
        <v>0.93223266845177688</v>
      </c>
      <c r="E14" s="36">
        <f t="shared" si="0"/>
        <v>0.93276618554402224</v>
      </c>
      <c r="F14" s="36">
        <f t="shared" si="0"/>
        <v>0.97388367154777933</v>
      </c>
      <c r="G14" s="36">
        <f t="shared" si="0"/>
        <v>0.92943523231050318</v>
      </c>
      <c r="H14" s="36">
        <f t="shared" si="0"/>
        <v>0.93880008030472828</v>
      </c>
      <c r="I14" s="36">
        <f t="shared" si="0"/>
        <v>0.93590246246795628</v>
      </c>
      <c r="J14" s="36">
        <f t="shared" si="0"/>
        <v>0.78270040283150377</v>
      </c>
      <c r="K14" s="22">
        <f t="shared" si="0"/>
        <v>0.92119769654967532</v>
      </c>
    </row>
    <row r="15" spans="1:12">
      <c r="A15" s="40" t="s">
        <v>59</v>
      </c>
      <c r="B15" s="23">
        <f t="shared" ref="B15:K15" si="1">(-B8)/B4</f>
        <v>0.7914602444683948</v>
      </c>
      <c r="C15" s="37">
        <f t="shared" si="1"/>
        <v>0.76620470183658085</v>
      </c>
      <c r="D15" s="37">
        <f t="shared" si="1"/>
        <v>0.84871852273930226</v>
      </c>
      <c r="E15" s="37">
        <f t="shared" si="1"/>
        <v>1.095502127566691</v>
      </c>
      <c r="F15" s="37">
        <f t="shared" si="1"/>
        <v>1.0087532483604198</v>
      </c>
      <c r="G15" s="37">
        <f t="shared" si="1"/>
        <v>0.95017560692663738</v>
      </c>
      <c r="H15" s="37">
        <f t="shared" si="1"/>
        <v>1.0219861434283133</v>
      </c>
      <c r="I15" s="37">
        <f t="shared" si="1"/>
        <v>0.9986098709303256</v>
      </c>
      <c r="J15" s="37">
        <f t="shared" si="1"/>
        <v>0.96419158186660414</v>
      </c>
      <c r="K15" s="24">
        <f t="shared" si="1"/>
        <v>0.78773078397775043</v>
      </c>
    </row>
    <row r="16" spans="1:12">
      <c r="A16" s="40" t="s">
        <v>60</v>
      </c>
      <c r="B16" s="23">
        <f t="shared" ref="B16:K16" si="2">(-B9)/B5</f>
        <v>0.78744141754527719</v>
      </c>
      <c r="C16" s="37">
        <f t="shared" si="2"/>
        <v>0.75355871617410952</v>
      </c>
      <c r="D16" s="37">
        <f t="shared" si="2"/>
        <v>0.78973917469296495</v>
      </c>
      <c r="E16" s="37">
        <f t="shared" si="2"/>
        <v>0.80967327816076884</v>
      </c>
      <c r="F16" s="37">
        <f t="shared" si="2"/>
        <v>0.81606136203677604</v>
      </c>
      <c r="G16" s="37">
        <f t="shared" si="2"/>
        <v>0.82361226274897859</v>
      </c>
      <c r="H16" s="37">
        <f t="shared" si="2"/>
        <v>0.79374883244626204</v>
      </c>
      <c r="I16" s="37">
        <f t="shared" si="2"/>
        <v>0.79732371932801704</v>
      </c>
      <c r="J16" s="37">
        <f t="shared" si="2"/>
        <v>0.7626107824197369</v>
      </c>
      <c r="K16" s="24">
        <f t="shared" si="2"/>
        <v>0.72797996708896029</v>
      </c>
    </row>
    <row r="17" spans="1:20">
      <c r="A17" s="41" t="s">
        <v>54</v>
      </c>
      <c r="B17" s="25">
        <f t="shared" ref="B17:K17" si="3">(-B10)/B6</f>
        <v>0.80265733852875187</v>
      </c>
      <c r="C17" s="38">
        <f t="shared" si="3"/>
        <v>0.77906922495527109</v>
      </c>
      <c r="D17" s="38">
        <f t="shared" si="3"/>
        <v>0.8446883023130497</v>
      </c>
      <c r="E17" s="38">
        <f t="shared" si="3"/>
        <v>0.95068365927237586</v>
      </c>
      <c r="F17" s="38">
        <f t="shared" si="3"/>
        <v>0.92781921247803123</v>
      </c>
      <c r="G17" s="38">
        <f t="shared" si="3"/>
        <v>0.89694091296221756</v>
      </c>
      <c r="H17" s="38">
        <f t="shared" si="3"/>
        <v>0.93711652234695375</v>
      </c>
      <c r="I17" s="38">
        <f t="shared" si="3"/>
        <v>0.90708470747693959</v>
      </c>
      <c r="J17" s="38">
        <f t="shared" si="3"/>
        <v>0.89369120702880089</v>
      </c>
      <c r="K17" s="26">
        <f t="shared" si="3"/>
        <v>0.77508600419025553</v>
      </c>
    </row>
    <row r="18" spans="1:20">
      <c r="A18" s="3" t="s">
        <v>57</v>
      </c>
      <c r="B18" s="84" t="s">
        <v>62</v>
      </c>
      <c r="C18" s="84" t="s">
        <v>119</v>
      </c>
    </row>
    <row r="19" spans="1:20">
      <c r="A19" s="39" t="s">
        <v>58</v>
      </c>
      <c r="B19" s="21">
        <f>AVERAGE(B14:K14)</f>
        <v>0.92257573708678842</v>
      </c>
      <c r="C19" s="82">
        <f>_xlfn.STDEV.S(B14:K14)</f>
        <v>5.116380492368898E-2</v>
      </c>
      <c r="H19" s="18"/>
      <c r="I19" s="18"/>
      <c r="J19" s="18"/>
      <c r="K19" s="18"/>
    </row>
    <row r="20" spans="1:20">
      <c r="A20" s="40" t="s">
        <v>59</v>
      </c>
      <c r="B20" s="23">
        <f>AVERAGE(B15:K15)</f>
        <v>0.923333283210102</v>
      </c>
      <c r="C20" s="83">
        <f>_xlfn.STDEV.S(B15:K15)</f>
        <v>0.1158364908550969</v>
      </c>
    </row>
    <row r="21" spans="1:20">
      <c r="A21" s="40" t="s">
        <v>60</v>
      </c>
      <c r="B21" s="23">
        <f>AVERAGE(B16:K16)</f>
        <v>0.78617495126418513</v>
      </c>
      <c r="C21" s="83">
        <f t="shared" ref="C21:C22" si="4">_xlfn.STDEV.S(B16:K16)</f>
        <v>2.9904723829641863E-2</v>
      </c>
      <c r="K21" s="32">
        <f>K8/5</f>
        <v>-640881563634</v>
      </c>
    </row>
    <row r="22" spans="1:20">
      <c r="A22" s="42" t="s">
        <v>61</v>
      </c>
      <c r="B22" s="25">
        <f>AVERAGE(B17:K17)</f>
        <v>0.87148370915526474</v>
      </c>
      <c r="C22" s="86">
        <f t="shared" si="4"/>
        <v>6.6207315812226428E-2</v>
      </c>
      <c r="E22" s="75"/>
      <c r="F22" s="75"/>
      <c r="G22" s="75"/>
      <c r="H22" s="75"/>
      <c r="I22" s="75"/>
      <c r="J22" s="75"/>
      <c r="K22" s="75"/>
      <c r="L22" s="75"/>
      <c r="M22" s="75"/>
      <c r="N22" s="75"/>
      <c r="O22" s="75"/>
      <c r="P22" s="75"/>
      <c r="Q22" s="75"/>
      <c r="R22" s="75"/>
      <c r="S22" s="75"/>
      <c r="T22" s="75"/>
    </row>
    <row r="23" spans="1:20">
      <c r="A23" s="3" t="s">
        <v>124</v>
      </c>
    </row>
    <row r="24" spans="1:20">
      <c r="A24" s="16" t="s">
        <v>79</v>
      </c>
      <c r="B24" s="56">
        <f>B5/B4</f>
        <v>0.5400637559347693</v>
      </c>
      <c r="C24" s="57">
        <f t="shared" ref="C24:K24" si="5">C5/C4</f>
        <v>0.52336348465750382</v>
      </c>
      <c r="D24" s="57">
        <f t="shared" si="5"/>
        <v>0.64096884760383255</v>
      </c>
      <c r="E24" s="57">
        <f t="shared" si="5"/>
        <v>0.99723552217144007</v>
      </c>
      <c r="F24" s="57">
        <f t="shared" si="5"/>
        <v>0.99105666720013252</v>
      </c>
      <c r="G24" s="57">
        <f t="shared" si="5"/>
        <v>0.81245358761213893</v>
      </c>
      <c r="H24" s="57">
        <f t="shared" si="5"/>
        <v>0.59322236332552569</v>
      </c>
      <c r="I24" s="57">
        <f t="shared" si="5"/>
        <v>0.90461867637336502</v>
      </c>
      <c r="J24" s="57">
        <f t="shared" si="5"/>
        <v>0.50385698545899305</v>
      </c>
      <c r="K24" s="58">
        <f t="shared" si="5"/>
        <v>0.38825292183591154</v>
      </c>
    </row>
    <row r="25" spans="1:20">
      <c r="A25" s="52" t="s">
        <v>62</v>
      </c>
      <c r="B25" s="60">
        <f>AVERAGE(B24:K24)</f>
        <v>0.68950928121736133</v>
      </c>
    </row>
    <row r="26" spans="1:20">
      <c r="A26" s="52" t="s">
        <v>80</v>
      </c>
      <c r="B26" s="59">
        <f>_xlfn.STDEV.S(B24:K24)</f>
        <v>0.2195453695724065</v>
      </c>
    </row>
    <row r="27" spans="1:20">
      <c r="A27" s="3" t="s">
        <v>106</v>
      </c>
    </row>
    <row r="28" spans="1:20">
      <c r="A28" s="52" t="s">
        <v>62</v>
      </c>
      <c r="B28" s="60">
        <f>AVERAGE(B16:K16)</f>
        <v>0.78617495126418513</v>
      </c>
    </row>
    <row r="29" spans="1:20">
      <c r="A29" s="52" t="s">
        <v>80</v>
      </c>
      <c r="B29" s="44">
        <f>_xlfn.STDEV.S(B16:K16)</f>
        <v>2.9904723829641863E-2</v>
      </c>
    </row>
    <row r="30" spans="1:20">
      <c r="A30" s="3" t="s">
        <v>130</v>
      </c>
      <c r="B30" s="108" t="s">
        <v>55</v>
      </c>
      <c r="C30" s="109" t="s">
        <v>56</v>
      </c>
      <c r="D30" s="109" t="s">
        <v>50</v>
      </c>
      <c r="E30" s="109" t="s">
        <v>51</v>
      </c>
      <c r="F30" s="109" t="s">
        <v>52</v>
      </c>
      <c r="G30" s="109" t="s">
        <v>53</v>
      </c>
      <c r="H30" s="109" t="s">
        <v>1</v>
      </c>
      <c r="I30" s="109" t="s">
        <v>2</v>
      </c>
      <c r="J30" s="109" t="s">
        <v>3</v>
      </c>
      <c r="K30" s="109" t="s">
        <v>4</v>
      </c>
      <c r="L30" s="110" t="s">
        <v>62</v>
      </c>
    </row>
    <row r="31" spans="1:20" ht="12.5">
      <c r="A31" s="103" t="s">
        <v>131</v>
      </c>
      <c r="B31" s="75">
        <f>(-B11)/B6</f>
        <v>2.8347264678546132E-3</v>
      </c>
      <c r="C31" s="75">
        <f t="shared" ref="C31:K31" si="6">(-C11)/C6</f>
        <v>3.2461043101479539E-3</v>
      </c>
      <c r="D31" s="75">
        <f t="shared" si="6"/>
        <v>5.2681437099219349E-3</v>
      </c>
      <c r="E31" s="75">
        <f t="shared" si="6"/>
        <v>4.7711536503351705E-3</v>
      </c>
      <c r="F31" s="75">
        <f t="shared" si="6"/>
        <v>2.277749306300445E-3</v>
      </c>
      <c r="G31" s="75">
        <f t="shared" si="6"/>
        <v>3.8764131347427343E-3</v>
      </c>
      <c r="H31" s="75">
        <f t="shared" si="6"/>
        <v>3.1309717206963422E-3</v>
      </c>
      <c r="I31" s="75">
        <f t="shared" si="6"/>
        <v>3.2351458211439606E-3</v>
      </c>
      <c r="J31" s="75">
        <f t="shared" si="6"/>
        <v>3.2459613446716674E-3</v>
      </c>
      <c r="K31" s="75">
        <f t="shared" si="6"/>
        <v>4.160495106736088E-3</v>
      </c>
      <c r="L31" s="91">
        <f>AVERAGE(B31:K31)</f>
        <v>3.6046864572550907E-3</v>
      </c>
    </row>
    <row r="32" spans="1:20" ht="12.5">
      <c r="A32" s="103" t="s">
        <v>132</v>
      </c>
      <c r="B32" s="105">
        <f>(-B12)/B6</f>
        <v>5.3763871344325698E-2</v>
      </c>
      <c r="C32" s="106">
        <f t="shared" ref="C32:K32" si="7">(-C12)/C6</f>
        <v>6.908100189312455E-2</v>
      </c>
      <c r="D32" s="106">
        <f t="shared" si="7"/>
        <v>0.11998387935617731</v>
      </c>
      <c r="E32" s="106">
        <f t="shared" si="7"/>
        <v>0.14625206300826729</v>
      </c>
      <c r="F32" s="106">
        <f t="shared" si="7"/>
        <v>5.1803922329761533E-2</v>
      </c>
      <c r="G32" s="106">
        <f t="shared" si="7"/>
        <v>9.0803092673106808E-2</v>
      </c>
      <c r="H32" s="106">
        <f t="shared" si="7"/>
        <v>5.9534156864805642E-2</v>
      </c>
      <c r="I32" s="106">
        <f t="shared" si="7"/>
        <v>9.6511537353972845E-2</v>
      </c>
      <c r="J32" s="106">
        <f t="shared" si="7"/>
        <v>9.0726639240668927E-2</v>
      </c>
      <c r="K32" s="107">
        <f t="shared" si="7"/>
        <v>9.002032458327805E-2</v>
      </c>
      <c r="L32" s="104">
        <f>AVERAGE(B32:K32)</f>
        <v>8.6848048864748867E-2</v>
      </c>
    </row>
  </sheetData>
  <mergeCells count="1">
    <mergeCell ref="A1:E1"/>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DDEA-35BD-45AF-8DB4-75F37F328FFF}">
  <dimension ref="A1:X67"/>
  <sheetViews>
    <sheetView topLeftCell="A39" workbookViewId="0">
      <selection activeCell="I28" sqref="I28"/>
    </sheetView>
  </sheetViews>
  <sheetFormatPr defaultRowHeight="11.5"/>
  <cols>
    <col min="1" max="1" width="43.54296875" style="2" customWidth="1"/>
    <col min="2" max="3" width="12.7265625" style="2" customWidth="1"/>
    <col min="4" max="4" width="12.1796875" style="2" customWidth="1"/>
    <col min="5" max="5" width="12.36328125" style="2" customWidth="1"/>
    <col min="6" max="6" width="12" style="2" bestFit="1" customWidth="1"/>
    <col min="7" max="8" width="9.08984375" style="2" customWidth="1"/>
    <col min="9" max="9" width="13" style="2" customWidth="1"/>
    <col min="10" max="10" width="9.26953125" style="2" bestFit="1" customWidth="1"/>
    <col min="11" max="20" width="8.7265625" style="2" bestFit="1" customWidth="1"/>
    <col min="21" max="21" width="9.6328125" style="2" customWidth="1"/>
    <col min="22" max="24" width="8.7265625" style="2" bestFit="1" customWidth="1"/>
    <col min="25" max="25" width="8" style="2" bestFit="1" customWidth="1"/>
    <col min="26" max="16384" width="8.7265625" style="2"/>
  </cols>
  <sheetData>
    <row r="1" spans="1:10">
      <c r="B1" s="174" t="s">
        <v>46</v>
      </c>
      <c r="C1" s="175"/>
      <c r="D1" s="176"/>
    </row>
    <row r="2" spans="1:10">
      <c r="B2" s="16" t="s">
        <v>47</v>
      </c>
      <c r="C2" s="16" t="s">
        <v>48</v>
      </c>
      <c r="D2" s="16" t="s">
        <v>49</v>
      </c>
    </row>
    <row r="3" spans="1:10">
      <c r="B3" s="16">
        <v>2014</v>
      </c>
      <c r="C3" s="16">
        <v>150000</v>
      </c>
      <c r="D3" s="17">
        <v>0.9</v>
      </c>
    </row>
    <row r="4" spans="1:10">
      <c r="B4" s="16">
        <v>2015</v>
      </c>
      <c r="C4" s="16">
        <v>125000</v>
      </c>
      <c r="D4" s="17">
        <v>0.75</v>
      </c>
    </row>
    <row r="5" spans="1:10">
      <c r="B5" s="16">
        <v>2016</v>
      </c>
      <c r="C5" s="16">
        <v>75000</v>
      </c>
      <c r="D5" s="17">
        <v>0.45</v>
      </c>
    </row>
    <row r="6" spans="1:10">
      <c r="B6" s="16">
        <v>2017</v>
      </c>
      <c r="C6" s="16">
        <v>60000</v>
      </c>
      <c r="D6" s="17">
        <v>0.5</v>
      </c>
    </row>
    <row r="7" spans="1:10">
      <c r="B7" s="16">
        <v>2018</v>
      </c>
      <c r="C7" s="16">
        <v>50000</v>
      </c>
      <c r="D7" s="17">
        <v>0.6</v>
      </c>
    </row>
    <row r="8" spans="1:10">
      <c r="B8" s="16">
        <v>2019</v>
      </c>
      <c r="C8" s="16">
        <v>75000</v>
      </c>
      <c r="D8" s="17">
        <v>0.6</v>
      </c>
    </row>
    <row r="9" spans="1:10">
      <c r="B9" s="16">
        <v>2020</v>
      </c>
      <c r="C9" s="16">
        <v>75000</v>
      </c>
      <c r="D9" s="17">
        <v>0.6</v>
      </c>
    </row>
    <row r="10" spans="1:10">
      <c r="B10" s="16">
        <v>2021</v>
      </c>
      <c r="C10" s="16">
        <v>75000</v>
      </c>
      <c r="D10" s="17">
        <v>0.6</v>
      </c>
    </row>
    <row r="11" spans="1:10">
      <c r="B11" s="16">
        <v>2022</v>
      </c>
      <c r="C11" s="16">
        <v>80000</v>
      </c>
      <c r="D11" s="17">
        <v>0.8</v>
      </c>
    </row>
    <row r="12" spans="1:10">
      <c r="B12" s="16">
        <v>2023</v>
      </c>
      <c r="C12" s="16">
        <v>100000</v>
      </c>
      <c r="D12" s="17">
        <v>0.9</v>
      </c>
    </row>
    <row r="14" spans="1:10">
      <c r="A14" s="5" t="s">
        <v>18</v>
      </c>
      <c r="D14" s="7" t="s">
        <v>15</v>
      </c>
    </row>
    <row r="15" spans="1:10">
      <c r="A15" s="2" t="s">
        <v>14</v>
      </c>
      <c r="D15" s="6" t="s">
        <v>19</v>
      </c>
      <c r="E15" s="6"/>
      <c r="F15" s="6"/>
      <c r="G15" s="6"/>
      <c r="H15" s="6"/>
      <c r="I15" s="6"/>
      <c r="J15" s="6"/>
    </row>
    <row r="16" spans="1:10">
      <c r="A16" s="2" t="s">
        <v>21</v>
      </c>
      <c r="D16" s="6" t="s">
        <v>20</v>
      </c>
      <c r="E16" s="6"/>
      <c r="F16" s="6"/>
      <c r="G16" s="6"/>
      <c r="H16" s="6"/>
      <c r="I16" s="6"/>
      <c r="J16" s="6"/>
    </row>
    <row r="18" spans="1:24">
      <c r="A18" s="2" t="s">
        <v>29</v>
      </c>
    </row>
    <row r="19" spans="1:24">
      <c r="A19" s="2" t="s">
        <v>33</v>
      </c>
    </row>
    <row r="20" spans="1:24">
      <c r="A20" s="2" t="s">
        <v>34</v>
      </c>
    </row>
    <row r="22" spans="1:24">
      <c r="A22" s="61" t="s">
        <v>16</v>
      </c>
      <c r="B22" s="63" t="s">
        <v>17</v>
      </c>
      <c r="D22" s="61" t="s">
        <v>110</v>
      </c>
      <c r="E22" s="64" t="s">
        <v>28</v>
      </c>
      <c r="F22" s="62" t="s">
        <v>111</v>
      </c>
      <c r="G22" s="64" t="s">
        <v>28</v>
      </c>
      <c r="H22" s="7"/>
      <c r="I22" s="7" t="s">
        <v>403</v>
      </c>
      <c r="J22" s="7"/>
      <c r="K22" s="7"/>
      <c r="O22" s="7"/>
      <c r="P22" s="7"/>
      <c r="Q22" s="7"/>
      <c r="R22" s="7"/>
      <c r="S22" s="7"/>
      <c r="T22" s="7"/>
      <c r="U22" s="7"/>
      <c r="W22" s="7"/>
      <c r="X22" s="7"/>
    </row>
    <row r="23" spans="1:24">
      <c r="A23" s="66" t="s">
        <v>81</v>
      </c>
      <c r="B23" s="66" t="s">
        <v>81</v>
      </c>
      <c r="C23" s="65" t="s">
        <v>24</v>
      </c>
      <c r="D23" s="10">
        <f>150000*1.15</f>
        <v>172500</v>
      </c>
      <c r="E23" s="13">
        <v>0.1</v>
      </c>
      <c r="F23" s="162">
        <f>D23*1.15</f>
        <v>198374.99999999997</v>
      </c>
      <c r="G23" s="13">
        <v>0.1</v>
      </c>
      <c r="H23" s="11"/>
      <c r="I23" s="168" t="s">
        <v>401</v>
      </c>
      <c r="J23" s="169">
        <f>SUMPRODUCT(D23:D27,E23:E27)</f>
        <v>97750</v>
      </c>
      <c r="O23" s="11"/>
      <c r="P23" s="11"/>
      <c r="Q23" s="11"/>
      <c r="R23" s="11"/>
      <c r="S23" s="11"/>
      <c r="T23" s="11"/>
      <c r="U23" s="11"/>
      <c r="W23" s="11"/>
      <c r="X23" s="11"/>
    </row>
    <row r="24" spans="1:24">
      <c r="A24" s="48"/>
      <c r="B24" s="49"/>
      <c r="C24" s="65" t="s">
        <v>22</v>
      </c>
      <c r="D24" s="10">
        <f>125000*1.15</f>
        <v>143750</v>
      </c>
      <c r="E24" s="13">
        <v>0.1</v>
      </c>
      <c r="F24" s="163">
        <f>D24*1.15</f>
        <v>165312.5</v>
      </c>
      <c r="G24" s="13">
        <v>0.1</v>
      </c>
      <c r="H24" s="11"/>
      <c r="I24" s="168" t="s">
        <v>402</v>
      </c>
      <c r="J24" s="16">
        <f>SQRT(((D23-J23)^2+(D24-J23)^2+(D25-J23)^2+5*(D26-J23)^2+2*(D27-J23)^2)/9)</f>
        <v>36366.193091936366</v>
      </c>
      <c r="O24" s="11"/>
      <c r="P24" s="11"/>
      <c r="Q24" s="11"/>
      <c r="R24" s="11"/>
      <c r="S24" s="11"/>
      <c r="T24" s="11"/>
      <c r="U24" s="11"/>
      <c r="W24" s="11"/>
      <c r="X24" s="11"/>
    </row>
    <row r="25" spans="1:24">
      <c r="A25" s="172" t="s">
        <v>26</v>
      </c>
      <c r="B25" s="173"/>
      <c r="C25" s="65" t="s">
        <v>23</v>
      </c>
      <c r="D25" s="10">
        <f>100000*1.15</f>
        <v>114999.99999999999</v>
      </c>
      <c r="E25" s="13">
        <v>0.1</v>
      </c>
      <c r="F25" s="163">
        <f>D25*1.15</f>
        <v>132249.99999999997</v>
      </c>
      <c r="G25" s="13">
        <v>0.1</v>
      </c>
      <c r="H25" s="11"/>
      <c r="I25" s="168" t="s">
        <v>28</v>
      </c>
      <c r="J25" s="16">
        <f>J24/J23</f>
        <v>0.37203266590216233</v>
      </c>
      <c r="O25" s="11"/>
      <c r="P25" s="11"/>
      <c r="Q25" s="11"/>
      <c r="R25" s="11"/>
      <c r="S25" s="11"/>
      <c r="T25" s="11"/>
      <c r="U25" s="11"/>
      <c r="W25" s="11"/>
      <c r="X25" s="11"/>
    </row>
    <row r="26" spans="1:24">
      <c r="A26" s="48" t="s">
        <v>117</v>
      </c>
      <c r="B26" s="49"/>
      <c r="C26" s="65" t="s">
        <v>25</v>
      </c>
      <c r="D26" s="10">
        <f>75000*1.15</f>
        <v>86250</v>
      </c>
      <c r="E26" s="13">
        <v>0.5</v>
      </c>
      <c r="F26" s="163">
        <f>D26*1.15</f>
        <v>99187.499999999985</v>
      </c>
      <c r="G26" s="13">
        <v>0.5</v>
      </c>
      <c r="H26" s="11"/>
      <c r="I26" s="11"/>
      <c r="J26" s="11"/>
      <c r="K26" s="11"/>
      <c r="O26" s="11"/>
      <c r="P26" s="11"/>
      <c r="Q26" s="11"/>
      <c r="R26" s="11"/>
      <c r="S26" s="11"/>
      <c r="T26" s="11"/>
      <c r="U26" s="11"/>
      <c r="W26" s="11"/>
      <c r="X26" s="11"/>
    </row>
    <row r="27" spans="1:24">
      <c r="A27" s="50" t="s">
        <v>118</v>
      </c>
      <c r="B27" s="51"/>
      <c r="C27" s="65" t="s">
        <v>27</v>
      </c>
      <c r="D27" s="12">
        <f>50000*1.15</f>
        <v>57499.999999999993</v>
      </c>
      <c r="E27" s="13">
        <v>0.2</v>
      </c>
      <c r="F27" s="164">
        <f>D27*1.15</f>
        <v>66124.999999999985</v>
      </c>
      <c r="G27" s="13">
        <v>0.2</v>
      </c>
      <c r="H27" s="11"/>
      <c r="I27" s="11"/>
      <c r="J27" s="11"/>
      <c r="K27" s="11"/>
      <c r="O27" s="11"/>
      <c r="P27" s="11"/>
      <c r="Q27" s="11"/>
      <c r="R27" s="11"/>
      <c r="S27" s="11"/>
      <c r="T27" s="11"/>
      <c r="U27" s="11"/>
      <c r="W27" s="11"/>
      <c r="X27" s="11"/>
    </row>
    <row r="28" spans="1:24">
      <c r="I28" s="170"/>
    </row>
    <row r="29" spans="1:24">
      <c r="A29" s="5" t="s">
        <v>30</v>
      </c>
    </row>
    <row r="30" spans="1:24">
      <c r="A30" s="2" t="s">
        <v>31</v>
      </c>
    </row>
    <row r="31" spans="1:24">
      <c r="A31" s="2" t="s">
        <v>32</v>
      </c>
      <c r="H31" s="11"/>
    </row>
    <row r="32" spans="1:24">
      <c r="H32" s="11"/>
    </row>
    <row r="33" spans="1:24">
      <c r="A33" s="2" t="s">
        <v>37</v>
      </c>
      <c r="H33" s="11"/>
    </row>
    <row r="34" spans="1:24">
      <c r="A34" s="2" t="s">
        <v>36</v>
      </c>
      <c r="H34" s="11"/>
    </row>
    <row r="35" spans="1:24">
      <c r="A35" s="2" t="s">
        <v>35</v>
      </c>
      <c r="H35" s="11"/>
    </row>
    <row r="37" spans="1:24">
      <c r="A37" s="61" t="s">
        <v>16</v>
      </c>
      <c r="B37" s="63" t="s">
        <v>17</v>
      </c>
      <c r="D37" s="73" t="s">
        <v>109</v>
      </c>
      <c r="E37" s="70"/>
      <c r="F37" s="7"/>
      <c r="G37" s="70"/>
      <c r="H37" s="7"/>
      <c r="I37" s="7"/>
      <c r="J37" s="7"/>
      <c r="K37" s="7"/>
      <c r="L37" s="7"/>
      <c r="M37" s="7"/>
      <c r="N37" s="7"/>
      <c r="O37" s="7"/>
      <c r="P37" s="7"/>
      <c r="Q37" s="7"/>
      <c r="R37" s="7"/>
      <c r="S37" s="7"/>
      <c r="T37" s="7"/>
      <c r="U37" s="7"/>
      <c r="V37" s="70"/>
      <c r="X37" s="7"/>
    </row>
    <row r="38" spans="1:24">
      <c r="A38" s="67">
        <v>0.99</v>
      </c>
      <c r="B38" s="67">
        <v>0.99</v>
      </c>
      <c r="C38" s="65" t="s">
        <v>24</v>
      </c>
      <c r="D38" s="74">
        <v>0.9</v>
      </c>
      <c r="E38" s="8"/>
      <c r="F38" s="71"/>
      <c r="G38" s="8"/>
      <c r="I38" s="72"/>
      <c r="J38" s="72"/>
      <c r="K38" s="72"/>
      <c r="L38" s="72"/>
      <c r="M38" s="72"/>
      <c r="N38" s="72"/>
      <c r="O38" s="72"/>
      <c r="P38" s="72"/>
      <c r="Q38" s="72"/>
      <c r="R38" s="72"/>
      <c r="S38" s="72"/>
      <c r="T38" s="72"/>
      <c r="U38" s="72"/>
      <c r="V38" s="8"/>
      <c r="X38" s="14"/>
    </row>
    <row r="39" spans="1:24">
      <c r="A39" s="48"/>
      <c r="B39" s="49"/>
      <c r="C39" s="65" t="s">
        <v>22</v>
      </c>
      <c r="D39" s="74">
        <v>0.8</v>
      </c>
      <c r="E39" s="8"/>
      <c r="F39" s="71"/>
      <c r="G39" s="8"/>
      <c r="I39" s="72"/>
      <c r="J39" s="72"/>
      <c r="K39" s="72"/>
      <c r="L39" s="72"/>
      <c r="M39" s="72"/>
      <c r="N39" s="72"/>
      <c r="O39" s="72"/>
      <c r="P39" s="72"/>
      <c r="Q39" s="72"/>
      <c r="R39" s="72"/>
      <c r="S39" s="72"/>
      <c r="T39" s="72"/>
      <c r="U39" s="72"/>
      <c r="V39" s="8"/>
      <c r="X39" s="14"/>
    </row>
    <row r="40" spans="1:24">
      <c r="A40" s="172" t="s">
        <v>26</v>
      </c>
      <c r="B40" s="173"/>
      <c r="C40" s="65" t="s">
        <v>23</v>
      </c>
      <c r="D40" s="74">
        <v>0.75</v>
      </c>
      <c r="E40" s="8"/>
      <c r="F40" s="71"/>
      <c r="G40" s="8"/>
      <c r="I40" s="72"/>
      <c r="J40" s="72"/>
      <c r="K40" s="72"/>
      <c r="L40" s="72"/>
      <c r="M40" s="72"/>
      <c r="N40" s="72"/>
      <c r="O40" s="72"/>
      <c r="P40" s="72"/>
      <c r="Q40" s="72"/>
      <c r="R40" s="72"/>
      <c r="S40" s="72"/>
      <c r="T40" s="72"/>
      <c r="U40" s="72"/>
      <c r="V40" s="8"/>
      <c r="X40" s="14"/>
    </row>
    <row r="41" spans="1:24">
      <c r="A41" s="48"/>
      <c r="B41" s="49"/>
      <c r="C41" s="65" t="s">
        <v>25</v>
      </c>
      <c r="D41" s="74">
        <v>0.6</v>
      </c>
      <c r="E41" s="8"/>
      <c r="F41" s="71"/>
      <c r="G41" s="8"/>
      <c r="I41" s="72"/>
      <c r="J41" s="72"/>
      <c r="K41" s="72"/>
      <c r="L41" s="72"/>
      <c r="M41" s="72"/>
      <c r="N41" s="72"/>
      <c r="O41" s="72"/>
      <c r="P41" s="72"/>
      <c r="Q41" s="72"/>
      <c r="R41" s="72"/>
      <c r="S41" s="72"/>
      <c r="T41" s="72"/>
      <c r="U41" s="72"/>
      <c r="V41" s="8"/>
      <c r="X41" s="14"/>
    </row>
    <row r="42" spans="1:24">
      <c r="A42" s="50"/>
      <c r="B42" s="51"/>
      <c r="C42" s="65" t="s">
        <v>27</v>
      </c>
      <c r="D42" s="74">
        <v>0.48</v>
      </c>
      <c r="E42" s="8"/>
      <c r="F42" s="71"/>
      <c r="G42" s="8"/>
      <c r="I42" s="72"/>
      <c r="J42" s="72"/>
      <c r="K42" s="72"/>
      <c r="L42" s="72"/>
      <c r="M42" s="72"/>
      <c r="N42" s="72"/>
      <c r="O42" s="72"/>
      <c r="P42" s="72"/>
      <c r="Q42" s="72"/>
      <c r="R42" s="72"/>
      <c r="S42" s="72"/>
      <c r="T42" s="72"/>
      <c r="U42" s="72"/>
      <c r="V42" s="8"/>
      <c r="X42" s="14"/>
    </row>
    <row r="45" spans="1:24">
      <c r="A45" s="5" t="s">
        <v>42</v>
      </c>
      <c r="G45" s="5" t="s">
        <v>43</v>
      </c>
      <c r="H45" s="15"/>
      <c r="I45" s="15"/>
      <c r="J45" s="15"/>
      <c r="M45" s="15" t="s">
        <v>68</v>
      </c>
      <c r="N45" s="15"/>
    </row>
    <row r="46" spans="1:24">
      <c r="I46" s="2" t="s">
        <v>73</v>
      </c>
      <c r="J46" s="2" t="s">
        <v>74</v>
      </c>
      <c r="K46" s="2" t="s">
        <v>361</v>
      </c>
      <c r="M46" s="53" t="s">
        <v>77</v>
      </c>
      <c r="N46" s="54"/>
      <c r="O46" s="54" t="s">
        <v>133</v>
      </c>
      <c r="P46" s="54"/>
      <c r="Q46" s="54"/>
      <c r="R46" s="54"/>
      <c r="S46" s="54"/>
      <c r="T46" s="54"/>
      <c r="U46" s="54"/>
      <c r="V46" s="54"/>
      <c r="W46" s="111"/>
      <c r="X46" s="90">
        <f>5.31531153846154%+3.5%</f>
        <v>8.8153115384615399E-2</v>
      </c>
    </row>
    <row r="47" spans="1:24">
      <c r="A47" s="2" t="s">
        <v>45</v>
      </c>
      <c r="G47" s="2" t="s">
        <v>78</v>
      </c>
      <c r="I47" s="9">
        <f>19800000*20%</f>
        <v>3960000</v>
      </c>
      <c r="J47" s="2">
        <v>0</v>
      </c>
      <c r="M47" s="48" t="s">
        <v>75</v>
      </c>
      <c r="W47" s="49"/>
      <c r="X47" s="92">
        <v>0.7</v>
      </c>
    </row>
    <row r="48" spans="1:24">
      <c r="A48" s="1" t="s">
        <v>7</v>
      </c>
      <c r="B48" s="2" t="s">
        <v>65</v>
      </c>
      <c r="G48" s="2" t="s">
        <v>38</v>
      </c>
      <c r="I48" s="9">
        <f>90000000+19800000*75%</f>
        <v>104850000</v>
      </c>
      <c r="J48" s="9">
        <f>90000000*0.003</f>
        <v>270000</v>
      </c>
      <c r="K48" s="2" t="s">
        <v>362</v>
      </c>
      <c r="M48" s="48" t="s">
        <v>69</v>
      </c>
      <c r="W48" s="49"/>
      <c r="X48" s="89">
        <f>X49+X50*(X51-X49)</f>
        <v>0.17951549999999999</v>
      </c>
    </row>
    <row r="49" spans="1:24">
      <c r="A49" s="1" t="s">
        <v>8</v>
      </c>
      <c r="B49" s="2" t="s">
        <v>66</v>
      </c>
      <c r="J49" s="2" t="s">
        <v>116</v>
      </c>
      <c r="M49" s="40" t="s">
        <v>70</v>
      </c>
      <c r="W49" s="49"/>
      <c r="X49" s="76">
        <v>2.8150000000000001E-2</v>
      </c>
    </row>
    <row r="50" spans="1:24">
      <c r="A50" s="1" t="s">
        <v>9</v>
      </c>
      <c r="B50" s="19">
        <v>0.68950928121736133</v>
      </c>
      <c r="C50" s="37">
        <v>0.2195453695724065</v>
      </c>
      <c r="M50" s="40" t="s">
        <v>71</v>
      </c>
      <c r="W50" s="49"/>
      <c r="X50" s="77">
        <v>1.43</v>
      </c>
    </row>
    <row r="51" spans="1:24">
      <c r="A51" s="4" t="s">
        <v>44</v>
      </c>
      <c r="M51" s="40" t="s">
        <v>72</v>
      </c>
      <c r="W51" s="49"/>
      <c r="X51" s="45">
        <v>0.13400000000000001</v>
      </c>
    </row>
    <row r="52" spans="1:24">
      <c r="A52" s="1" t="s">
        <v>11</v>
      </c>
      <c r="B52" s="2" t="s">
        <v>65</v>
      </c>
      <c r="M52" s="48" t="s">
        <v>76</v>
      </c>
      <c r="W52" s="49"/>
      <c r="X52" s="92">
        <v>0.3</v>
      </c>
    </row>
    <row r="53" spans="1:24">
      <c r="A53" s="1" t="s">
        <v>12</v>
      </c>
      <c r="B53" s="2" t="s">
        <v>357</v>
      </c>
      <c r="C53" s="43"/>
      <c r="M53" s="50" t="s">
        <v>121</v>
      </c>
      <c r="N53" s="55"/>
      <c r="O53" s="55"/>
      <c r="P53" s="55"/>
      <c r="Q53" s="55"/>
      <c r="R53" s="55"/>
      <c r="S53" s="55"/>
      <c r="T53" s="55"/>
      <c r="U53" s="55"/>
      <c r="V53" s="55"/>
      <c r="W53" s="51"/>
      <c r="X53" s="91">
        <f>X52*X48+X47*X46*(1-20%)</f>
        <v>0.10322039461538463</v>
      </c>
    </row>
    <row r="54" spans="1:24">
      <c r="A54" s="1" t="s">
        <v>13</v>
      </c>
      <c r="D54" s="75"/>
    </row>
    <row r="55" spans="1:24" ht="14.5">
      <c r="A55" s="2" t="s">
        <v>39</v>
      </c>
      <c r="B55" s="46" t="s">
        <v>358</v>
      </c>
      <c r="C55" s="46"/>
      <c r="Q55" s="47"/>
    </row>
    <row r="56" spans="1:24" ht="14.5">
      <c r="A56" s="2" t="s">
        <v>40</v>
      </c>
      <c r="B56" s="2" t="s">
        <v>67</v>
      </c>
      <c r="Q56" s="47"/>
    </row>
    <row r="57" spans="1:24" ht="14.5">
      <c r="A57" s="2" t="s">
        <v>41</v>
      </c>
      <c r="B57" s="8">
        <v>0.2</v>
      </c>
      <c r="Q57" s="47"/>
    </row>
    <row r="58" spans="1:24" ht="14.5">
      <c r="Q58" s="47"/>
    </row>
    <row r="59" spans="1:24" ht="14.5">
      <c r="B59" s="177" t="s">
        <v>127</v>
      </c>
      <c r="C59" s="178"/>
      <c r="D59" s="178"/>
      <c r="Q59" s="47"/>
    </row>
    <row r="60" spans="1:24" ht="14.5">
      <c r="B60" s="16" t="s">
        <v>372</v>
      </c>
      <c r="C60" s="16" t="s">
        <v>373</v>
      </c>
      <c r="D60" s="16" t="s">
        <v>374</v>
      </c>
      <c r="E60" s="32"/>
      <c r="Q60" s="47"/>
    </row>
    <row r="61" spans="1:24" ht="14.5">
      <c r="B61" s="17">
        <v>0.48</v>
      </c>
      <c r="C61" s="93">
        <f>1800000000000*1.05/6</f>
        <v>315000000000</v>
      </c>
      <c r="D61" s="93">
        <f>ROUND(C61*1.05,-6)</f>
        <v>330750000000</v>
      </c>
      <c r="E61" s="32"/>
      <c r="Q61" s="47"/>
    </row>
    <row r="62" spans="1:24" ht="14.5">
      <c r="B62" s="17">
        <v>0.6</v>
      </c>
      <c r="C62" s="93">
        <f>ROUND(2300000000000*1.05/6,-6)</f>
        <v>402500000000</v>
      </c>
      <c r="D62" s="93">
        <f>ROUND(C62*1.05,-6)</f>
        <v>422625000000</v>
      </c>
      <c r="E62" s="32"/>
      <c r="F62" s="32"/>
      <c r="Q62" s="47"/>
    </row>
    <row r="63" spans="1:24" ht="14.5">
      <c r="B63" s="17">
        <v>0.75</v>
      </c>
      <c r="C63" s="93">
        <f>ROUND(AVERAGE(C61*B63/B61,C62*B63/B62,C64*B63/B64,C65*B63/B65),-6)</f>
        <v>495833000000</v>
      </c>
      <c r="D63" s="93">
        <f t="shared" ref="D63:D65" si="0">ROUND(C63*1.05,-6)</f>
        <v>520625000000</v>
      </c>
      <c r="E63" s="32"/>
      <c r="Q63" s="47"/>
    </row>
    <row r="64" spans="1:24" ht="14.5">
      <c r="B64" s="17">
        <v>0.8</v>
      </c>
      <c r="C64" s="93">
        <f>3000000000000*1.05/6</f>
        <v>525000000000</v>
      </c>
      <c r="D64" s="93">
        <f t="shared" si="0"/>
        <v>551250000000</v>
      </c>
      <c r="E64" s="32"/>
      <c r="Q64" s="47"/>
    </row>
    <row r="65" spans="2:17" ht="14.5">
      <c r="B65" s="17">
        <v>0.9</v>
      </c>
      <c r="C65" s="93">
        <f>ROUND(3400000000000*1.05/6,-6)</f>
        <v>595000000000</v>
      </c>
      <c r="D65" s="93">
        <f t="shared" si="0"/>
        <v>624750000000</v>
      </c>
      <c r="Q65" s="47"/>
    </row>
    <row r="66" spans="2:17" ht="14.5">
      <c r="Q66" s="47"/>
    </row>
    <row r="67" spans="2:17" ht="14.5">
      <c r="Q67" s="47"/>
    </row>
  </sheetData>
  <mergeCells count="4">
    <mergeCell ref="A25:B25"/>
    <mergeCell ref="A40:B40"/>
    <mergeCell ref="B1:D1"/>
    <mergeCell ref="B59:D59"/>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CEB5-4AD3-4333-8C68-79A636B4B693}">
  <dimension ref="A1:P37"/>
  <sheetViews>
    <sheetView workbookViewId="0"/>
  </sheetViews>
  <sheetFormatPr defaultRowHeight="14.5"/>
  <cols>
    <col min="1" max="5" width="36.6328125" customWidth="1"/>
  </cols>
  <sheetData>
    <row r="1" spans="1:16">
      <c r="A1" s="68" t="s">
        <v>85</v>
      </c>
    </row>
    <row r="2" spans="1:16">
      <c r="P2">
        <f ca="1">_xll.CB.RecalcCounterFN()</f>
        <v>0</v>
      </c>
    </row>
    <row r="3" spans="1:16">
      <c r="A3" t="s">
        <v>86</v>
      </c>
      <c r="B3" t="s">
        <v>87</v>
      </c>
      <c r="C3">
        <v>0</v>
      </c>
    </row>
    <row r="4" spans="1:16">
      <c r="A4" t="s">
        <v>88</v>
      </c>
    </row>
    <row r="5" spans="1:16">
      <c r="A5" t="s">
        <v>89</v>
      </c>
    </row>
    <row r="7" spans="1:16">
      <c r="A7" s="68" t="s">
        <v>90</v>
      </c>
      <c r="B7" t="s">
        <v>91</v>
      </c>
    </row>
    <row r="8" spans="1:16">
      <c r="B8">
        <v>5</v>
      </c>
    </row>
    <row r="10" spans="1:16">
      <c r="A10" t="s">
        <v>92</v>
      </c>
    </row>
    <row r="11" spans="1:16">
      <c r="A11" t="e">
        <f>CB_DATA_!#REF!</f>
        <v>#REF!</v>
      </c>
      <c r="C11" t="e">
        <f>#REF!</f>
        <v>#REF!</v>
      </c>
      <c r="D11" t="e">
        <f>'Forecast NPV'!#REF!</f>
        <v>#REF!</v>
      </c>
      <c r="E11" t="e">
        <f>'Abandon Option'!#REF!</f>
        <v>#REF!</v>
      </c>
    </row>
    <row r="13" spans="1:16">
      <c r="A13" t="s">
        <v>93</v>
      </c>
    </row>
    <row r="14" spans="1:16">
      <c r="A14" t="s">
        <v>97</v>
      </c>
      <c r="C14" s="69" t="s">
        <v>365</v>
      </c>
      <c r="D14" s="69" t="s">
        <v>371</v>
      </c>
      <c r="E14" s="69" t="s">
        <v>394</v>
      </c>
    </row>
    <row r="16" spans="1:16">
      <c r="A16" t="s">
        <v>94</v>
      </c>
    </row>
    <row r="17" spans="1:5">
      <c r="C17">
        <v>4</v>
      </c>
    </row>
    <row r="19" spans="1:5">
      <c r="A19" t="s">
        <v>95</v>
      </c>
    </row>
    <row r="20" spans="1:5">
      <c r="A20">
        <v>28</v>
      </c>
      <c r="C20">
        <v>37</v>
      </c>
      <c r="D20">
        <v>37</v>
      </c>
      <c r="E20">
        <v>37</v>
      </c>
    </row>
    <row r="25" spans="1:5">
      <c r="A25" s="68" t="s">
        <v>96</v>
      </c>
    </row>
    <row r="26" spans="1:5">
      <c r="A26" s="69" t="s">
        <v>98</v>
      </c>
      <c r="C26" s="69" t="s">
        <v>108</v>
      </c>
      <c r="D26" s="69" t="s">
        <v>108</v>
      </c>
      <c r="E26" s="69" t="s">
        <v>108</v>
      </c>
    </row>
    <row r="27" spans="1:5">
      <c r="A27" t="s">
        <v>99</v>
      </c>
      <c r="C27" t="s">
        <v>393</v>
      </c>
      <c r="D27" t="s">
        <v>395</v>
      </c>
      <c r="E27" t="s">
        <v>400</v>
      </c>
    </row>
    <row r="28" spans="1:5">
      <c r="A28" s="69" t="s">
        <v>100</v>
      </c>
      <c r="C28" s="69" t="s">
        <v>100</v>
      </c>
      <c r="D28" s="69" t="s">
        <v>100</v>
      </c>
      <c r="E28" s="69" t="s">
        <v>100</v>
      </c>
    </row>
    <row r="29" spans="1:5">
      <c r="C29" s="69" t="s">
        <v>98</v>
      </c>
      <c r="D29" s="69" t="s">
        <v>98</v>
      </c>
      <c r="E29" s="69" t="s">
        <v>98</v>
      </c>
    </row>
    <row r="30" spans="1:5">
      <c r="C30" t="s">
        <v>102</v>
      </c>
      <c r="D30" t="s">
        <v>102</v>
      </c>
      <c r="E30" t="s">
        <v>102</v>
      </c>
    </row>
    <row r="31" spans="1:5">
      <c r="C31" s="69" t="s">
        <v>100</v>
      </c>
      <c r="D31" s="69" t="s">
        <v>100</v>
      </c>
      <c r="E31" s="69" t="s">
        <v>100</v>
      </c>
    </row>
    <row r="32" spans="1:5">
      <c r="C32" s="69" t="s">
        <v>105</v>
      </c>
      <c r="D32" s="69" t="s">
        <v>105</v>
      </c>
      <c r="E32" s="69" t="s">
        <v>105</v>
      </c>
    </row>
    <row r="33" spans="3:5">
      <c r="C33" t="s">
        <v>391</v>
      </c>
      <c r="D33" t="s">
        <v>396</v>
      </c>
      <c r="E33" t="s">
        <v>398</v>
      </c>
    </row>
    <row r="34" spans="3:5">
      <c r="C34" s="69" t="s">
        <v>100</v>
      </c>
      <c r="D34" s="69" t="s">
        <v>100</v>
      </c>
      <c r="E34" s="69" t="s">
        <v>100</v>
      </c>
    </row>
    <row r="35" spans="3:5">
      <c r="C35" s="69" t="s">
        <v>101</v>
      </c>
      <c r="D35" s="69" t="s">
        <v>101</v>
      </c>
      <c r="E35" s="69" t="s">
        <v>101</v>
      </c>
    </row>
    <row r="36" spans="3:5">
      <c r="C36" t="s">
        <v>392</v>
      </c>
      <c r="D36" t="s">
        <v>397</v>
      </c>
      <c r="E36" t="s">
        <v>399</v>
      </c>
    </row>
    <row r="37" spans="3:5">
      <c r="C37" s="69" t="s">
        <v>100</v>
      </c>
      <c r="D37" s="69" t="s">
        <v>100</v>
      </c>
      <c r="E37" s="69"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1779-D7B0-45A5-9195-5FE8ECCFA01E}">
  <dimension ref="A1:AA33"/>
  <sheetViews>
    <sheetView tabSelected="1" zoomScaleNormal="100" workbookViewId="0">
      <selection activeCell="C32" sqref="C32"/>
    </sheetView>
  </sheetViews>
  <sheetFormatPr defaultRowHeight="14.5"/>
  <cols>
    <col min="1" max="1" width="44.81640625" bestFit="1" customWidth="1"/>
    <col min="2" max="2" width="18" customWidth="1"/>
    <col min="3" max="3" width="17.54296875" customWidth="1"/>
    <col min="4" max="21" width="16.08984375" bestFit="1" customWidth="1"/>
    <col min="22" max="22" width="18.6328125" bestFit="1" customWidth="1"/>
    <col min="23" max="27" width="16.08984375" bestFit="1" customWidth="1"/>
  </cols>
  <sheetData>
    <row r="1" spans="1:27">
      <c r="A1" s="2" t="s">
        <v>103</v>
      </c>
      <c r="B1" s="81">
        <v>25000</v>
      </c>
      <c r="C1" s="2"/>
      <c r="D1" s="2"/>
      <c r="E1" s="2"/>
      <c r="F1" s="2"/>
      <c r="G1" s="2"/>
      <c r="H1" s="2"/>
      <c r="I1" s="2"/>
      <c r="J1" s="2"/>
      <c r="K1" s="2"/>
      <c r="L1" s="2"/>
      <c r="M1" s="2"/>
      <c r="N1" s="2"/>
      <c r="O1" s="2"/>
      <c r="P1" s="2"/>
      <c r="Q1" s="2"/>
      <c r="R1" s="2"/>
      <c r="S1" s="2"/>
      <c r="T1" s="2"/>
      <c r="U1" s="2"/>
      <c r="V1" s="2"/>
      <c r="W1" s="2"/>
      <c r="X1" s="2"/>
      <c r="Y1" s="2"/>
      <c r="Z1" s="2"/>
      <c r="AA1" s="2"/>
    </row>
    <row r="2" spans="1:27">
      <c r="A2" s="179" t="s">
        <v>120</v>
      </c>
      <c r="B2" s="179"/>
      <c r="C2" s="179"/>
      <c r="D2" s="179"/>
      <c r="E2" s="179"/>
      <c r="F2" s="179"/>
      <c r="G2" s="2"/>
      <c r="H2" s="2"/>
      <c r="I2" s="2"/>
      <c r="J2" s="2"/>
      <c r="K2" s="2"/>
      <c r="L2" s="2"/>
      <c r="M2" s="2"/>
      <c r="N2" s="2"/>
      <c r="O2" s="2"/>
      <c r="P2" s="2"/>
      <c r="Q2" s="2"/>
      <c r="R2" s="9"/>
      <c r="S2" s="9"/>
      <c r="T2" s="2"/>
      <c r="U2" s="2"/>
      <c r="V2" s="2"/>
      <c r="W2" s="2"/>
      <c r="X2" s="2"/>
      <c r="Y2" s="2"/>
      <c r="Z2" s="2"/>
      <c r="AA2" s="2"/>
    </row>
    <row r="3" spans="1:27">
      <c r="A3" s="78" t="s">
        <v>82</v>
      </c>
      <c r="B3" s="52">
        <v>2024</v>
      </c>
      <c r="C3" s="52">
        <v>2025</v>
      </c>
      <c r="D3" s="79">
        <v>2026</v>
      </c>
      <c r="E3" s="79">
        <v>2027</v>
      </c>
      <c r="F3" s="79">
        <v>2028</v>
      </c>
      <c r="G3" s="79">
        <v>2029</v>
      </c>
      <c r="H3" s="79">
        <v>2030</v>
      </c>
      <c r="I3" s="79">
        <v>2031</v>
      </c>
      <c r="J3" s="79">
        <v>2032</v>
      </c>
      <c r="K3" s="79">
        <v>2033</v>
      </c>
      <c r="L3" s="79">
        <v>2034</v>
      </c>
      <c r="M3" s="79">
        <v>2035</v>
      </c>
      <c r="N3" s="79">
        <v>2036</v>
      </c>
      <c r="O3" s="79">
        <v>2037</v>
      </c>
      <c r="P3" s="79">
        <v>2038</v>
      </c>
      <c r="Q3" s="79">
        <v>2039</v>
      </c>
      <c r="R3" s="79">
        <v>2040</v>
      </c>
      <c r="S3" s="79">
        <v>2041</v>
      </c>
      <c r="T3" s="79">
        <v>2042</v>
      </c>
      <c r="U3" s="79">
        <v>2043</v>
      </c>
      <c r="V3" s="80">
        <v>2044</v>
      </c>
      <c r="W3" s="79">
        <v>2045</v>
      </c>
      <c r="X3" s="80">
        <v>2046</v>
      </c>
      <c r="Y3" s="79">
        <v>2047</v>
      </c>
      <c r="Z3" s="80">
        <v>2048</v>
      </c>
      <c r="AA3" s="80">
        <v>2049</v>
      </c>
    </row>
    <row r="4" spans="1:27">
      <c r="A4" s="113" t="s">
        <v>83</v>
      </c>
      <c r="B4" s="53"/>
      <c r="C4" s="54">
        <v>130000</v>
      </c>
      <c r="D4" s="54">
        <v>130000</v>
      </c>
      <c r="E4" s="117">
        <v>86250</v>
      </c>
      <c r="F4" s="117">
        <v>143750</v>
      </c>
      <c r="G4" s="117">
        <v>115000</v>
      </c>
      <c r="H4" s="117">
        <v>57500</v>
      </c>
      <c r="I4" s="117">
        <v>57500</v>
      </c>
      <c r="J4" s="117">
        <v>57500</v>
      </c>
      <c r="K4" s="117">
        <v>57500</v>
      </c>
      <c r="L4" s="117">
        <v>57500</v>
      </c>
      <c r="M4" s="117">
        <v>57500</v>
      </c>
      <c r="N4" s="117">
        <v>57500</v>
      </c>
      <c r="O4" s="117">
        <v>57500</v>
      </c>
      <c r="P4" s="117">
        <v>198375</v>
      </c>
      <c r="Q4" s="117">
        <v>66125</v>
      </c>
      <c r="R4" s="117">
        <v>66125</v>
      </c>
      <c r="S4" s="117">
        <v>66125</v>
      </c>
      <c r="T4" s="117">
        <v>66125</v>
      </c>
      <c r="U4" s="117">
        <v>66125</v>
      </c>
      <c r="V4" s="117">
        <v>66125</v>
      </c>
      <c r="W4" s="117">
        <v>66125</v>
      </c>
      <c r="X4" s="117">
        <v>66125</v>
      </c>
      <c r="Y4" s="117">
        <v>66125</v>
      </c>
      <c r="Z4" s="117">
        <v>66125</v>
      </c>
      <c r="AA4" s="117">
        <v>66125</v>
      </c>
    </row>
    <row r="5" spans="1:27">
      <c r="A5" s="77" t="s">
        <v>49</v>
      </c>
      <c r="B5" s="48"/>
      <c r="C5" s="8">
        <v>0.99</v>
      </c>
      <c r="D5" s="8">
        <v>0.99</v>
      </c>
      <c r="E5" s="8">
        <f>IF(E4=172500,90%,IF(E4=143750,80%,IF(E4=115000,75%,IF(E4=86250,60%,IF(E4=57500,48%,0)))))</f>
        <v>0.6</v>
      </c>
      <c r="F5" s="8">
        <f>IF(F4=172500,90%,IF(F4=143750,80%,IF(F4=115000,75%,IF(F4=86250,60%,IF(F4=57500,48%,0)))))</f>
        <v>0.8</v>
      </c>
      <c r="G5" s="8">
        <f>IF(G4=172500,90%,IF(G4=143750,80%,IF(G4=115000,75%,IF(G4=86250,60%,IF(G4=57500,48%,0)))))</f>
        <v>0.75</v>
      </c>
      <c r="H5" s="8">
        <f>IF(H4=172500,90%,IF(H4=143750,80%,IF(H4=115000,75%,IF(H4=86250,60%,IF(H4=57500,48%,0)))))</f>
        <v>0.48</v>
      </c>
      <c r="I5" s="8">
        <f t="shared" ref="I5:O5" si="0">IF(I4=172500,90%,IF(I4=143750,80%,IF(I4=115000,75%,IF(I4=86250,60%,IF(I4=57500,48%,0)))))</f>
        <v>0.48</v>
      </c>
      <c r="J5" s="8">
        <f t="shared" si="0"/>
        <v>0.48</v>
      </c>
      <c r="K5" s="8">
        <f t="shared" si="0"/>
        <v>0.48</v>
      </c>
      <c r="L5" s="8">
        <f t="shared" si="0"/>
        <v>0.48</v>
      </c>
      <c r="M5" s="8">
        <f t="shared" si="0"/>
        <v>0.48</v>
      </c>
      <c r="N5" s="8">
        <f t="shared" si="0"/>
        <v>0.48</v>
      </c>
      <c r="O5" s="8">
        <f t="shared" si="0"/>
        <v>0.48</v>
      </c>
      <c r="P5" s="8">
        <f>IF(P4=198375,90%,IF(P4=165313,80%,IF(P4=132250,75%,IF(P4=99188,60%,IF(P4=66125,48%,0)))))</f>
        <v>0.9</v>
      </c>
      <c r="Q5" s="8">
        <f t="shared" ref="Q5:AA5" si="1">IF(Q4=198375,90%,IF(Q4=165313,80%,IF(Q4=132250,75%,IF(Q4=99188,60%,IF(Q4=66125,48%,0)))))</f>
        <v>0.48</v>
      </c>
      <c r="R5" s="8">
        <f t="shared" si="1"/>
        <v>0.48</v>
      </c>
      <c r="S5" s="8">
        <f>IF(S4=198375,90%,IF(S4=165313,80%,IF(S4=132250,75%,IF(S4=99188,60%,IF(S4=66125,48%,0)))))</f>
        <v>0.48</v>
      </c>
      <c r="T5" s="8">
        <f t="shared" si="1"/>
        <v>0.48</v>
      </c>
      <c r="U5" s="8">
        <f t="shared" si="1"/>
        <v>0.48</v>
      </c>
      <c r="V5" s="8">
        <f t="shared" si="1"/>
        <v>0.48</v>
      </c>
      <c r="W5" s="8">
        <f t="shared" si="1"/>
        <v>0.48</v>
      </c>
      <c r="X5" s="8">
        <f t="shared" si="1"/>
        <v>0.48</v>
      </c>
      <c r="Y5" s="8">
        <f t="shared" si="1"/>
        <v>0.48</v>
      </c>
      <c r="Z5" s="8">
        <f t="shared" si="1"/>
        <v>0.48</v>
      </c>
      <c r="AA5" s="8">
        <f t="shared" si="1"/>
        <v>0.48</v>
      </c>
    </row>
    <row r="6" spans="1:27">
      <c r="A6" s="77" t="s">
        <v>84</v>
      </c>
      <c r="B6" s="48"/>
      <c r="C6" s="2">
        <v>365</v>
      </c>
      <c r="D6" s="2">
        <v>365</v>
      </c>
      <c r="E6" s="2">
        <v>365</v>
      </c>
      <c r="F6" s="2">
        <v>365</v>
      </c>
      <c r="G6" s="2">
        <v>365</v>
      </c>
      <c r="H6" s="2">
        <v>365</v>
      </c>
      <c r="I6" s="2">
        <v>365</v>
      </c>
      <c r="J6" s="2">
        <v>365</v>
      </c>
      <c r="K6" s="2">
        <v>365</v>
      </c>
      <c r="L6" s="2">
        <v>365</v>
      </c>
      <c r="M6" s="2">
        <v>365</v>
      </c>
      <c r="N6" s="2">
        <v>365</v>
      </c>
      <c r="O6" s="2">
        <v>365</v>
      </c>
      <c r="P6" s="2">
        <v>365</v>
      </c>
      <c r="Q6" s="2">
        <v>365</v>
      </c>
      <c r="R6" s="2">
        <v>365</v>
      </c>
      <c r="S6" s="2">
        <v>365</v>
      </c>
      <c r="T6" s="2">
        <v>365</v>
      </c>
      <c r="U6" s="2">
        <v>365</v>
      </c>
      <c r="V6" s="2">
        <v>365</v>
      </c>
      <c r="W6" s="2">
        <v>365</v>
      </c>
      <c r="X6" s="2">
        <v>365</v>
      </c>
      <c r="Y6" s="2">
        <v>365</v>
      </c>
      <c r="Z6" s="2">
        <v>365</v>
      </c>
      <c r="AA6" s="49">
        <v>365</v>
      </c>
    </row>
    <row r="7" spans="1:27">
      <c r="A7" s="20" t="s">
        <v>104</v>
      </c>
      <c r="B7" s="48"/>
      <c r="C7" s="85">
        <v>0.6895</v>
      </c>
      <c r="D7" s="85">
        <v>0.6895</v>
      </c>
      <c r="E7" s="85">
        <v>0.6895</v>
      </c>
      <c r="F7" s="85">
        <v>0.6895</v>
      </c>
      <c r="G7" s="85">
        <v>0.6895</v>
      </c>
      <c r="H7" s="85">
        <v>0.6895</v>
      </c>
      <c r="I7" s="85">
        <v>0.6895</v>
      </c>
      <c r="J7" s="85">
        <v>0.6895</v>
      </c>
      <c r="K7" s="85">
        <v>0.6895</v>
      </c>
      <c r="L7" s="85">
        <v>0.6895</v>
      </c>
      <c r="M7" s="85">
        <v>0.6895</v>
      </c>
      <c r="N7" s="85">
        <v>0.6895</v>
      </c>
      <c r="O7" s="85">
        <v>0.6895</v>
      </c>
      <c r="P7" s="85">
        <v>0.6895</v>
      </c>
      <c r="Q7" s="85">
        <v>0.6895</v>
      </c>
      <c r="R7" s="85">
        <v>0.6895</v>
      </c>
      <c r="S7" s="85">
        <v>0.6895</v>
      </c>
      <c r="T7" s="85">
        <v>0.6895</v>
      </c>
      <c r="U7" s="85">
        <v>0.6895</v>
      </c>
      <c r="V7" s="85">
        <v>0.6895</v>
      </c>
      <c r="W7" s="85">
        <v>0.6895</v>
      </c>
      <c r="X7" s="85">
        <v>0.6895</v>
      </c>
      <c r="Y7" s="85">
        <v>0.6895</v>
      </c>
      <c r="Z7" s="85">
        <v>0.6895</v>
      </c>
      <c r="AA7" s="118">
        <v>0.6895</v>
      </c>
    </row>
    <row r="8" spans="1:27">
      <c r="A8" s="20" t="s">
        <v>107</v>
      </c>
      <c r="B8" s="48"/>
      <c r="C8" s="85">
        <v>0.78617495126418513</v>
      </c>
      <c r="D8" s="85">
        <v>0.78617495126418513</v>
      </c>
      <c r="E8" s="85">
        <v>0.78617495126418513</v>
      </c>
      <c r="F8" s="85">
        <v>0.78617495126418513</v>
      </c>
      <c r="G8" s="85">
        <v>0.78617495126418513</v>
      </c>
      <c r="H8" s="85">
        <v>0.78617495126418513</v>
      </c>
      <c r="I8" s="85">
        <v>0.78617495126418513</v>
      </c>
      <c r="J8" s="85">
        <v>0.78617495126418513</v>
      </c>
      <c r="K8" s="85">
        <v>0.78617495126418513</v>
      </c>
      <c r="L8" s="85">
        <v>0.78617495126418513</v>
      </c>
      <c r="M8" s="85">
        <v>0.78617495126418513</v>
      </c>
      <c r="N8" s="85">
        <v>0.78617495126418513</v>
      </c>
      <c r="O8" s="85">
        <v>0.78617495126418513</v>
      </c>
      <c r="P8" s="85">
        <v>0.78617495126418513</v>
      </c>
      <c r="Q8" s="85">
        <v>0.78617495126418513</v>
      </c>
      <c r="R8" s="85">
        <v>0.78617495126418513</v>
      </c>
      <c r="S8" s="85">
        <v>0.78617495126418513</v>
      </c>
      <c r="T8" s="85">
        <v>0.78617495126418513</v>
      </c>
      <c r="U8" s="85">
        <v>0.78617495126418513</v>
      </c>
      <c r="V8" s="85">
        <v>0.78617495126418513</v>
      </c>
      <c r="W8" s="85">
        <v>0.78617495126418513</v>
      </c>
      <c r="X8" s="85">
        <v>0.78617495126418513</v>
      </c>
      <c r="Y8" s="85">
        <v>0.78617495126418513</v>
      </c>
      <c r="Z8" s="85">
        <v>0.78617495126418513</v>
      </c>
      <c r="AA8" s="118">
        <v>0.78617495126418513</v>
      </c>
    </row>
    <row r="9" spans="1:27">
      <c r="A9" s="77" t="s">
        <v>363</v>
      </c>
      <c r="B9" s="48"/>
      <c r="C9" s="158">
        <f>-$B$26+C20-C26</f>
        <v>2523150000000</v>
      </c>
      <c r="D9" s="158">
        <f>C9+D20-D26</f>
        <v>2425050000000</v>
      </c>
      <c r="E9" s="158">
        <f>D9+E20-E26</f>
        <v>2326950000000</v>
      </c>
      <c r="F9" s="158">
        <f t="shared" ref="F9:AA9" si="2">E9+F20-F26</f>
        <v>2228850000000</v>
      </c>
      <c r="G9" s="158">
        <f t="shared" si="2"/>
        <v>2130750000000</v>
      </c>
      <c r="H9" s="158">
        <f t="shared" si="2"/>
        <v>2032650000000</v>
      </c>
      <c r="I9" s="158">
        <f t="shared" si="2"/>
        <v>1934550000000</v>
      </c>
      <c r="J9" s="158">
        <f t="shared" si="2"/>
        <v>1836450000000</v>
      </c>
      <c r="K9" s="158">
        <f t="shared" si="2"/>
        <v>1738350000000</v>
      </c>
      <c r="L9" s="158">
        <f t="shared" si="2"/>
        <v>1640250000000</v>
      </c>
      <c r="M9" s="158">
        <f t="shared" si="2"/>
        <v>1542150000000</v>
      </c>
      <c r="N9" s="158">
        <f t="shared" si="2"/>
        <v>1444050000000</v>
      </c>
      <c r="O9" s="158">
        <f t="shared" si="2"/>
        <v>1345950000000</v>
      </c>
      <c r="P9" s="158">
        <f t="shared" si="2"/>
        <v>1247850000000</v>
      </c>
      <c r="Q9" s="158">
        <f t="shared" si="2"/>
        <v>1149750000000</v>
      </c>
      <c r="R9" s="158">
        <f t="shared" si="2"/>
        <v>1051650000000</v>
      </c>
      <c r="S9" s="158">
        <f t="shared" si="2"/>
        <v>953550000000</v>
      </c>
      <c r="T9" s="158">
        <f t="shared" si="2"/>
        <v>855450000000</v>
      </c>
      <c r="U9" s="158">
        <f t="shared" si="2"/>
        <v>757350000000</v>
      </c>
      <c r="V9" s="158">
        <f t="shared" si="2"/>
        <v>659250000000</v>
      </c>
      <c r="W9" s="158">
        <f>V9+W20-W26</f>
        <v>561150000000</v>
      </c>
      <c r="X9" s="158">
        <f t="shared" si="2"/>
        <v>463050000000</v>
      </c>
      <c r="Y9" s="158">
        <f t="shared" si="2"/>
        <v>364950000000</v>
      </c>
      <c r="Z9" s="158">
        <f t="shared" si="2"/>
        <v>266850000000</v>
      </c>
      <c r="AA9" s="158">
        <f t="shared" si="2"/>
        <v>168750000000</v>
      </c>
    </row>
    <row r="10" spans="1:27">
      <c r="A10" s="77" t="s">
        <v>364</v>
      </c>
      <c r="B10" s="50"/>
      <c r="C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9"/>
    </row>
    <row r="11" spans="1:27">
      <c r="A11" s="114" t="s">
        <v>45</v>
      </c>
      <c r="B11" s="119"/>
      <c r="C11" s="120">
        <f>C12+C13</f>
        <v>1984127681250</v>
      </c>
      <c r="D11" s="120">
        <f t="shared" ref="D11:AA11" si="3">D12+D13</f>
        <v>1984127681250</v>
      </c>
      <c r="E11" s="120">
        <f>E12+E13</f>
        <v>797813578125</v>
      </c>
      <c r="F11" s="120">
        <f>F12+F13</f>
        <v>1772919062500</v>
      </c>
      <c r="G11" s="120">
        <f>G12+G13</f>
        <v>1329689296875</v>
      </c>
      <c r="H11" s="120">
        <f t="shared" si="3"/>
        <v>425500575000</v>
      </c>
      <c r="I11" s="120">
        <f t="shared" si="3"/>
        <v>425500575000</v>
      </c>
      <c r="J11" s="120">
        <f t="shared" si="3"/>
        <v>425500575000</v>
      </c>
      <c r="K11" s="120">
        <f t="shared" si="3"/>
        <v>425500575000</v>
      </c>
      <c r="L11" s="120">
        <f t="shared" si="3"/>
        <v>425500575000</v>
      </c>
      <c r="M11" s="120">
        <f t="shared" si="3"/>
        <v>425500575000</v>
      </c>
      <c r="N11" s="120">
        <f t="shared" si="3"/>
        <v>425500575000</v>
      </c>
      <c r="O11" s="120">
        <f t="shared" si="3"/>
        <v>425500575000</v>
      </c>
      <c r="P11" s="120">
        <f t="shared" si="3"/>
        <v>2752456844531.25</v>
      </c>
      <c r="Q11" s="120">
        <f>Q12+Q13</f>
        <v>489325661250</v>
      </c>
      <c r="R11" s="120">
        <f>R12+R13</f>
        <v>489325661250</v>
      </c>
      <c r="S11" s="120">
        <f t="shared" si="3"/>
        <v>489325661250</v>
      </c>
      <c r="T11" s="120">
        <f t="shared" si="3"/>
        <v>489325661250</v>
      </c>
      <c r="U11" s="120">
        <f t="shared" si="3"/>
        <v>489325661250</v>
      </c>
      <c r="V11" s="120">
        <f t="shared" si="3"/>
        <v>489325661250</v>
      </c>
      <c r="W11" s="120">
        <f t="shared" si="3"/>
        <v>489325661250</v>
      </c>
      <c r="X11" s="120">
        <f t="shared" si="3"/>
        <v>489325661250</v>
      </c>
      <c r="Y11" s="120">
        <f t="shared" si="3"/>
        <v>489325661250</v>
      </c>
      <c r="Z11" s="120">
        <f t="shared" si="3"/>
        <v>489325661250</v>
      </c>
      <c r="AA11" s="121">
        <f t="shared" si="3"/>
        <v>489325661250</v>
      </c>
    </row>
    <row r="12" spans="1:27">
      <c r="A12" s="20" t="s">
        <v>8</v>
      </c>
      <c r="B12" s="48"/>
      <c r="C12" s="32">
        <f t="shared" ref="C12:AA12" si="4">C4*C5*C6*$B$1</f>
        <v>1174387500000</v>
      </c>
      <c r="D12" s="32">
        <f t="shared" si="4"/>
        <v>1174387500000</v>
      </c>
      <c r="E12" s="32">
        <f t="shared" si="4"/>
        <v>472218750000</v>
      </c>
      <c r="F12" s="32">
        <f t="shared" si="4"/>
        <v>1049375000000</v>
      </c>
      <c r="G12" s="32">
        <f t="shared" si="4"/>
        <v>787031250000</v>
      </c>
      <c r="H12" s="32">
        <f t="shared" si="4"/>
        <v>251850000000</v>
      </c>
      <c r="I12" s="32">
        <f t="shared" si="4"/>
        <v>251850000000</v>
      </c>
      <c r="J12" s="32">
        <f t="shared" si="4"/>
        <v>251850000000</v>
      </c>
      <c r="K12" s="32">
        <f t="shared" si="4"/>
        <v>251850000000</v>
      </c>
      <c r="L12" s="32">
        <f t="shared" si="4"/>
        <v>251850000000</v>
      </c>
      <c r="M12" s="32">
        <f t="shared" si="4"/>
        <v>251850000000</v>
      </c>
      <c r="N12" s="32">
        <f t="shared" si="4"/>
        <v>251850000000</v>
      </c>
      <c r="O12" s="32">
        <f t="shared" si="4"/>
        <v>251850000000</v>
      </c>
      <c r="P12" s="32">
        <f t="shared" si="4"/>
        <v>1629154687500</v>
      </c>
      <c r="Q12" s="32">
        <f t="shared" si="4"/>
        <v>289627500000</v>
      </c>
      <c r="R12" s="32">
        <f t="shared" si="4"/>
        <v>289627500000</v>
      </c>
      <c r="S12" s="32">
        <f t="shared" si="4"/>
        <v>289627500000</v>
      </c>
      <c r="T12" s="32">
        <f t="shared" si="4"/>
        <v>289627500000</v>
      </c>
      <c r="U12" s="32">
        <f t="shared" si="4"/>
        <v>289627500000</v>
      </c>
      <c r="V12" s="32">
        <f t="shared" si="4"/>
        <v>289627500000</v>
      </c>
      <c r="W12" s="32">
        <f t="shared" si="4"/>
        <v>289627500000</v>
      </c>
      <c r="X12" s="32">
        <f t="shared" si="4"/>
        <v>289627500000</v>
      </c>
      <c r="Y12" s="32">
        <f t="shared" si="4"/>
        <v>289627500000</v>
      </c>
      <c r="Z12" s="32">
        <f t="shared" si="4"/>
        <v>289627500000</v>
      </c>
      <c r="AA12" s="33">
        <f t="shared" si="4"/>
        <v>289627500000</v>
      </c>
    </row>
    <row r="13" spans="1:27">
      <c r="A13" s="20" t="s">
        <v>9</v>
      </c>
      <c r="B13" s="48"/>
      <c r="C13" s="32">
        <f t="shared" ref="C13:AA13" si="5">C7*C12</f>
        <v>809740181250</v>
      </c>
      <c r="D13" s="32">
        <f t="shared" si="5"/>
        <v>809740181250</v>
      </c>
      <c r="E13" s="32">
        <f t="shared" si="5"/>
        <v>325594828125</v>
      </c>
      <c r="F13" s="32">
        <f t="shared" si="5"/>
        <v>723544062500</v>
      </c>
      <c r="G13" s="32">
        <f t="shared" si="5"/>
        <v>542658046875</v>
      </c>
      <c r="H13" s="32">
        <f t="shared" si="5"/>
        <v>173650575000</v>
      </c>
      <c r="I13" s="32">
        <f t="shared" si="5"/>
        <v>173650575000</v>
      </c>
      <c r="J13" s="32">
        <f t="shared" si="5"/>
        <v>173650575000</v>
      </c>
      <c r="K13" s="32">
        <f t="shared" si="5"/>
        <v>173650575000</v>
      </c>
      <c r="L13" s="32">
        <f t="shared" si="5"/>
        <v>173650575000</v>
      </c>
      <c r="M13" s="32">
        <f t="shared" si="5"/>
        <v>173650575000</v>
      </c>
      <c r="N13" s="32">
        <f t="shared" si="5"/>
        <v>173650575000</v>
      </c>
      <c r="O13" s="32">
        <f t="shared" si="5"/>
        <v>173650575000</v>
      </c>
      <c r="P13" s="32">
        <f t="shared" si="5"/>
        <v>1123302157031.25</v>
      </c>
      <c r="Q13" s="32">
        <f t="shared" si="5"/>
        <v>199698161250</v>
      </c>
      <c r="R13" s="32">
        <f t="shared" si="5"/>
        <v>199698161250</v>
      </c>
      <c r="S13" s="32">
        <f t="shared" si="5"/>
        <v>199698161250</v>
      </c>
      <c r="T13" s="32">
        <f t="shared" si="5"/>
        <v>199698161250</v>
      </c>
      <c r="U13" s="32">
        <f t="shared" si="5"/>
        <v>199698161250</v>
      </c>
      <c r="V13" s="32">
        <f t="shared" si="5"/>
        <v>199698161250</v>
      </c>
      <c r="W13" s="32">
        <f t="shared" si="5"/>
        <v>199698161250</v>
      </c>
      <c r="X13" s="32">
        <f t="shared" si="5"/>
        <v>199698161250</v>
      </c>
      <c r="Y13" s="32">
        <f t="shared" si="5"/>
        <v>199698161250</v>
      </c>
      <c r="Z13" s="32">
        <f t="shared" si="5"/>
        <v>199698161250</v>
      </c>
      <c r="AA13" s="33">
        <f t="shared" si="5"/>
        <v>199698161250</v>
      </c>
    </row>
    <row r="14" spans="1:27">
      <c r="A14" s="27" t="s">
        <v>44</v>
      </c>
      <c r="B14" s="48"/>
      <c r="C14" s="95">
        <f>C15+C16</f>
        <v>-1236597447530.8711</v>
      </c>
      <c r="D14" s="95">
        <f t="shared" ref="D14:AA14" si="6">D15+D16</f>
        <v>-1236597447530.8711</v>
      </c>
      <c r="E14" s="95">
        <f t="shared" si="6"/>
        <v>-658474498133.0426</v>
      </c>
      <c r="F14" s="95">
        <f t="shared" si="6"/>
        <v>-1093832218073.428</v>
      </c>
      <c r="G14" s="95">
        <f t="shared" si="6"/>
        <v>-922457163555.07104</v>
      </c>
      <c r="H14" s="95">
        <f t="shared" si="6"/>
        <v>-451519732337.62274</v>
      </c>
      <c r="I14" s="95">
        <f t="shared" si="6"/>
        <v>-451519732337.62274</v>
      </c>
      <c r="J14" s="95">
        <f t="shared" si="6"/>
        <v>-451519732337.62274</v>
      </c>
      <c r="K14" s="95">
        <f t="shared" si="6"/>
        <v>-451519732337.62274</v>
      </c>
      <c r="L14" s="95">
        <f t="shared" si="6"/>
        <v>-451519732337.62274</v>
      </c>
      <c r="M14" s="95">
        <f t="shared" si="6"/>
        <v>-451519732337.62274</v>
      </c>
      <c r="N14" s="95">
        <f t="shared" si="6"/>
        <v>-451519732337.62274</v>
      </c>
      <c r="O14" s="95">
        <f t="shared" si="6"/>
        <v>-451519732337.62274</v>
      </c>
      <c r="P14" s="95">
        <f t="shared" si="6"/>
        <v>-1507862018558.9971</v>
      </c>
      <c r="Q14" s="95">
        <f t="shared" si="6"/>
        <v>-487747692188.26611</v>
      </c>
      <c r="R14" s="95">
        <f t="shared" si="6"/>
        <v>-487747692188.26611</v>
      </c>
      <c r="S14" s="95">
        <f t="shared" si="6"/>
        <v>-487747692188.26611</v>
      </c>
      <c r="T14" s="95">
        <f t="shared" si="6"/>
        <v>-487747692188.26611</v>
      </c>
      <c r="U14" s="95">
        <f t="shared" si="6"/>
        <v>-487747692188.26611</v>
      </c>
      <c r="V14" s="95">
        <f t="shared" si="6"/>
        <v>-487747692188.26611</v>
      </c>
      <c r="W14" s="95">
        <f t="shared" si="6"/>
        <v>-487747692188.26611</v>
      </c>
      <c r="X14" s="95">
        <f t="shared" si="6"/>
        <v>-487747692188.26611</v>
      </c>
      <c r="Y14" s="95">
        <f t="shared" si="6"/>
        <v>-487747692188.26611</v>
      </c>
      <c r="Z14" s="95">
        <f t="shared" si="6"/>
        <v>-487747692188.26611</v>
      </c>
      <c r="AA14" s="122">
        <f t="shared" si="6"/>
        <v>-487747692188.26611</v>
      </c>
    </row>
    <row r="15" spans="1:27">
      <c r="A15" s="20" t="s">
        <v>12</v>
      </c>
      <c r="B15" s="48"/>
      <c r="C15" s="32">
        <v>-600000000000</v>
      </c>
      <c r="D15" s="32">
        <v>-600000000000</v>
      </c>
      <c r="E15" s="32">
        <f>IF(E5=90%,-595000000000,IF(E5=80%,-525000000000,IF(E5=75%,-495833000000,IF(E5=60%,-402500000000,IF(E5=48%,-315000000000,0)))))</f>
        <v>-402500000000</v>
      </c>
      <c r="F15" s="32">
        <f t="shared" ref="F15:O15" si="7">IF(F5=90%,-595000000000,IF(F5=80%,-525000000000,IF(F5=75%,-495833000000,IF(F5=60%,-402500000000,IF(F5=48%,-315000000000,0)))))</f>
        <v>-525000000000</v>
      </c>
      <c r="G15" s="32">
        <f t="shared" si="7"/>
        <v>-495833000000</v>
      </c>
      <c r="H15" s="32">
        <f t="shared" si="7"/>
        <v>-315000000000</v>
      </c>
      <c r="I15" s="32">
        <f t="shared" si="7"/>
        <v>-315000000000</v>
      </c>
      <c r="J15" s="32">
        <f t="shared" si="7"/>
        <v>-315000000000</v>
      </c>
      <c r="K15" s="32">
        <f t="shared" si="7"/>
        <v>-315000000000</v>
      </c>
      <c r="L15" s="32">
        <f t="shared" si="7"/>
        <v>-315000000000</v>
      </c>
      <c r="M15" s="32">
        <f t="shared" si="7"/>
        <v>-315000000000</v>
      </c>
      <c r="N15" s="32">
        <f t="shared" si="7"/>
        <v>-315000000000</v>
      </c>
      <c r="O15" s="32">
        <f t="shared" si="7"/>
        <v>-315000000000</v>
      </c>
      <c r="P15" s="32">
        <f>IF(P5=90%,-624750000000,IF(P5=80%,-551250000000,IF(P5=75%,-520625000000,IF(P5=60%,-422625000000,IF(P5=48%,-330750000000,0)))))</f>
        <v>-624750000000</v>
      </c>
      <c r="Q15" s="32">
        <f t="shared" ref="Q15:AA15" si="8">IF(Q5=90%,-624750000000,IF(Q5=80%,-551250000000,IF(Q5=75%,-520625000000,IF(Q5=60%,-422625000000,IF(Q5=48%,-330750000000,0)))))</f>
        <v>-330750000000</v>
      </c>
      <c r="R15" s="32">
        <f t="shared" si="8"/>
        <v>-330750000000</v>
      </c>
      <c r="S15" s="32">
        <f t="shared" si="8"/>
        <v>-330750000000</v>
      </c>
      <c r="T15" s="32">
        <f t="shared" si="8"/>
        <v>-330750000000</v>
      </c>
      <c r="U15" s="32">
        <f t="shared" si="8"/>
        <v>-330750000000</v>
      </c>
      <c r="V15" s="32">
        <f t="shared" si="8"/>
        <v>-330750000000</v>
      </c>
      <c r="W15" s="32">
        <f t="shared" si="8"/>
        <v>-330750000000</v>
      </c>
      <c r="X15" s="32">
        <f t="shared" si="8"/>
        <v>-330750000000</v>
      </c>
      <c r="Y15" s="32">
        <f t="shared" si="8"/>
        <v>-330750000000</v>
      </c>
      <c r="Z15" s="32">
        <f t="shared" si="8"/>
        <v>-330750000000</v>
      </c>
      <c r="AA15" s="32">
        <f t="shared" si="8"/>
        <v>-330750000000</v>
      </c>
    </row>
    <row r="16" spans="1:27">
      <c r="A16" s="20" t="s">
        <v>13</v>
      </c>
      <c r="B16" s="48"/>
      <c r="C16" s="32">
        <f t="shared" ref="C16:AA16" si="9">-C13*C8</f>
        <v>-636597447530.87122</v>
      </c>
      <c r="D16" s="32">
        <f t="shared" si="9"/>
        <v>-636597447530.87122</v>
      </c>
      <c r="E16" s="32">
        <f t="shared" si="9"/>
        <v>-255974498133.0426</v>
      </c>
      <c r="F16" s="32">
        <f t="shared" si="9"/>
        <v>-568832218073.42798</v>
      </c>
      <c r="G16" s="32">
        <f t="shared" si="9"/>
        <v>-426624163555.07098</v>
      </c>
      <c r="H16" s="32">
        <f t="shared" si="9"/>
        <v>-136519732337.62273</v>
      </c>
      <c r="I16" s="32">
        <f t="shared" si="9"/>
        <v>-136519732337.62273</v>
      </c>
      <c r="J16" s="32">
        <f t="shared" si="9"/>
        <v>-136519732337.62273</v>
      </c>
      <c r="K16" s="32">
        <f t="shared" si="9"/>
        <v>-136519732337.62273</v>
      </c>
      <c r="L16" s="32">
        <f t="shared" si="9"/>
        <v>-136519732337.62273</v>
      </c>
      <c r="M16" s="32">
        <f t="shared" si="9"/>
        <v>-136519732337.62273</v>
      </c>
      <c r="N16" s="32">
        <f t="shared" si="9"/>
        <v>-136519732337.62273</v>
      </c>
      <c r="O16" s="32">
        <f t="shared" si="9"/>
        <v>-136519732337.62273</v>
      </c>
      <c r="P16" s="32">
        <f t="shared" si="9"/>
        <v>-883112018558.99695</v>
      </c>
      <c r="Q16" s="32">
        <f t="shared" si="9"/>
        <v>-156997692188.26614</v>
      </c>
      <c r="R16" s="32">
        <f t="shared" si="9"/>
        <v>-156997692188.26614</v>
      </c>
      <c r="S16" s="32">
        <f t="shared" si="9"/>
        <v>-156997692188.26614</v>
      </c>
      <c r="T16" s="32">
        <f t="shared" si="9"/>
        <v>-156997692188.26614</v>
      </c>
      <c r="U16" s="32">
        <f t="shared" si="9"/>
        <v>-156997692188.26614</v>
      </c>
      <c r="V16" s="32">
        <f t="shared" si="9"/>
        <v>-156997692188.26614</v>
      </c>
      <c r="W16" s="32">
        <f t="shared" si="9"/>
        <v>-156997692188.26614</v>
      </c>
      <c r="X16" s="32">
        <f t="shared" si="9"/>
        <v>-156997692188.26614</v>
      </c>
      <c r="Y16" s="32">
        <f t="shared" si="9"/>
        <v>-156997692188.26614</v>
      </c>
      <c r="Z16" s="32">
        <f t="shared" si="9"/>
        <v>-156997692188.26614</v>
      </c>
      <c r="AA16" s="33">
        <f t="shared" si="9"/>
        <v>-156997692188.26614</v>
      </c>
    </row>
    <row r="17" spans="1:27">
      <c r="A17" s="77" t="s">
        <v>126</v>
      </c>
      <c r="B17" s="48"/>
      <c r="C17" s="32">
        <f>-C11*'IS Analysis'!$L$31</f>
        <v>-7152158182.0668201</v>
      </c>
      <c r="D17" s="32">
        <f>-D11*'IS Analysis'!$L$31</f>
        <v>-7152158182.0668201</v>
      </c>
      <c r="E17" s="32">
        <f>-E11*'IS Analysis'!$L$31</f>
        <v>-2875867800.4814138</v>
      </c>
      <c r="F17" s="32">
        <f>-F11*'IS Analysis'!$L$31</f>
        <v>-6390817334.403142</v>
      </c>
      <c r="G17" s="32">
        <f>-G11*'IS Analysis'!$L$31</f>
        <v>-4793113000.8023567</v>
      </c>
      <c r="H17" s="32">
        <f>-H11*'IS Analysis'!$L$31</f>
        <v>-1533796160.2567539</v>
      </c>
      <c r="I17" s="32">
        <f>-I11*'IS Analysis'!$L$31</f>
        <v>-1533796160.2567539</v>
      </c>
      <c r="J17" s="32">
        <f>-J11*'IS Analysis'!$L$31</f>
        <v>-1533796160.2567539</v>
      </c>
      <c r="K17" s="32">
        <f>-K11*'IS Analysis'!$L$31</f>
        <v>-1533796160.2567539</v>
      </c>
      <c r="L17" s="32">
        <f>-L11*'IS Analysis'!$L$31</f>
        <v>-1533796160.2567539</v>
      </c>
      <c r="M17" s="32">
        <f>-M11*'IS Analysis'!$L$31</f>
        <v>-1533796160.2567539</v>
      </c>
      <c r="N17" s="32">
        <f>-N11*'IS Analysis'!$L$31</f>
        <v>-1533796160.2567539</v>
      </c>
      <c r="O17" s="32">
        <f>-O11*'IS Analysis'!$L$31</f>
        <v>-1533796160.2567539</v>
      </c>
      <c r="P17" s="32">
        <f>-P11*'IS Analysis'!$L$31</f>
        <v>-9921743911.6608772</v>
      </c>
      <c r="Q17" s="32">
        <f>-Q11*'IS Analysis'!$L$31</f>
        <v>-1763865584.2952671</v>
      </c>
      <c r="R17" s="32">
        <f>-R11*'IS Analysis'!$L$31</f>
        <v>-1763865584.2952671</v>
      </c>
      <c r="S17" s="32">
        <f>-S11*'IS Analysis'!$L$31</f>
        <v>-1763865584.2952671</v>
      </c>
      <c r="T17" s="32">
        <f>-T11*'IS Analysis'!$L$31</f>
        <v>-1763865584.2952671</v>
      </c>
      <c r="U17" s="32">
        <f>-U11*'IS Analysis'!$L$31</f>
        <v>-1763865584.2952671</v>
      </c>
      <c r="V17" s="32">
        <f>-V11*'IS Analysis'!$L$31</f>
        <v>-1763865584.2952671</v>
      </c>
      <c r="W17" s="32">
        <f>-W11*'IS Analysis'!$L$31</f>
        <v>-1763865584.2952671</v>
      </c>
      <c r="X17" s="32">
        <f>-X11*'IS Analysis'!$L$31</f>
        <v>-1763865584.2952671</v>
      </c>
      <c r="Y17" s="32">
        <f>-Y11*'IS Analysis'!$L$31</f>
        <v>-1763865584.2952671</v>
      </c>
      <c r="Z17" s="32">
        <f>-Z11*'IS Analysis'!$L$31</f>
        <v>-1763865584.2952671</v>
      </c>
      <c r="AA17" s="33">
        <f>-AA11*'IS Analysis'!$L$31</f>
        <v>-1763865584.2952671</v>
      </c>
    </row>
    <row r="18" spans="1:27">
      <c r="A18" s="77" t="s">
        <v>125</v>
      </c>
      <c r="B18" s="48"/>
      <c r="C18" s="32">
        <f>-C11*'IS Analysis'!$L$32</f>
        <v>-172317617815.10086</v>
      </c>
      <c r="D18" s="32">
        <f>-D11*'IS Analysis'!$L$32</f>
        <v>-172317617815.10086</v>
      </c>
      <c r="E18" s="32">
        <f>-E11*'IS Analysis'!$L$32</f>
        <v>-69288552617.960144</v>
      </c>
      <c r="F18" s="32">
        <f>-F11*'IS Analysis'!$L$32</f>
        <v>-153974561373.24475</v>
      </c>
      <c r="G18" s="32">
        <f>-G11*'IS Analysis'!$L$32</f>
        <v>-115480921029.93356</v>
      </c>
      <c r="H18" s="32">
        <f>-H11*'IS Analysis'!$L$32</f>
        <v>-36953894729.578743</v>
      </c>
      <c r="I18" s="32">
        <f>-I11*'IS Analysis'!$L$32</f>
        <v>-36953894729.578743</v>
      </c>
      <c r="J18" s="32">
        <f>-J11*'IS Analysis'!$L$32</f>
        <v>-36953894729.578743</v>
      </c>
      <c r="K18" s="32">
        <f>-K11*'IS Analysis'!$L$32</f>
        <v>-36953894729.578743</v>
      </c>
      <c r="L18" s="32">
        <f>-L11*'IS Analysis'!$L$32</f>
        <v>-36953894729.578743</v>
      </c>
      <c r="M18" s="32">
        <f>-M11*'IS Analysis'!$L$32</f>
        <v>-36953894729.578743</v>
      </c>
      <c r="N18" s="32">
        <f>-N11*'IS Analysis'!$L$32</f>
        <v>-36953894729.578743</v>
      </c>
      <c r="O18" s="32">
        <f>-O11*'IS Analysis'!$L$32</f>
        <v>-36953894729.578743</v>
      </c>
      <c r="P18" s="32">
        <f>-P11*'IS Analysis'!$L$32</f>
        <v>-239045506531.96246</v>
      </c>
      <c r="Q18" s="32">
        <f>-Q11*'IS Analysis'!$L$32</f>
        <v>-42496978939.015549</v>
      </c>
      <c r="R18" s="32">
        <f>-R11*'IS Analysis'!$L$32</f>
        <v>-42496978939.015549</v>
      </c>
      <c r="S18" s="32">
        <f>-S11*'IS Analysis'!$L$32</f>
        <v>-42496978939.015549</v>
      </c>
      <c r="T18" s="32">
        <f>-T11*'IS Analysis'!$L$32</f>
        <v>-42496978939.015549</v>
      </c>
      <c r="U18" s="32">
        <f>-U11*'IS Analysis'!$L$32</f>
        <v>-42496978939.015549</v>
      </c>
      <c r="V18" s="32">
        <f>-V11*'IS Analysis'!$L$32</f>
        <v>-42496978939.015549</v>
      </c>
      <c r="W18" s="32">
        <f>-W11*'IS Analysis'!$L$32</f>
        <v>-42496978939.015549</v>
      </c>
      <c r="X18" s="32">
        <f>-X11*'IS Analysis'!$L$32</f>
        <v>-42496978939.015549</v>
      </c>
      <c r="Y18" s="32">
        <f>-Y11*'IS Analysis'!$L$32</f>
        <v>-42496978939.015549</v>
      </c>
      <c r="Z18" s="32">
        <f>-Z11*'IS Analysis'!$L$32</f>
        <v>-42496978939.015549</v>
      </c>
      <c r="AA18" s="33">
        <f>-AA11*'IS Analysis'!$L$32</f>
        <v>-42496978939.015549</v>
      </c>
    </row>
    <row r="19" spans="1:27">
      <c r="A19" s="77" t="s">
        <v>366</v>
      </c>
      <c r="B19" s="48"/>
      <c r="C19" s="32"/>
      <c r="D19" s="32"/>
      <c r="E19" s="32"/>
      <c r="F19" s="32"/>
      <c r="G19" s="32"/>
      <c r="H19" s="32"/>
      <c r="I19" s="32"/>
      <c r="J19" s="32"/>
      <c r="K19" s="32"/>
      <c r="L19" s="32"/>
      <c r="M19" s="32"/>
      <c r="N19" s="32"/>
      <c r="O19" s="32"/>
      <c r="P19" s="32"/>
      <c r="Q19" s="32"/>
      <c r="R19" s="32"/>
      <c r="S19" s="32"/>
      <c r="T19" s="32"/>
      <c r="U19" s="32"/>
      <c r="V19" s="32"/>
      <c r="W19" s="32"/>
      <c r="X19" s="32"/>
      <c r="Y19" s="32"/>
      <c r="Z19" s="32"/>
      <c r="AA19" s="32">
        <f>10000000*$B$1</f>
        <v>250000000000</v>
      </c>
    </row>
    <row r="20" spans="1:27">
      <c r="A20" s="77" t="s">
        <v>39</v>
      </c>
      <c r="B20" s="48"/>
      <c r="C20" s="123">
        <f>-104850000*$B$1/25</f>
        <v>-104850000000</v>
      </c>
      <c r="D20" s="123">
        <f t="shared" ref="D20:AA20" si="10">-104850000*$B$1/25</f>
        <v>-104850000000</v>
      </c>
      <c r="E20" s="123">
        <f t="shared" si="10"/>
        <v>-104850000000</v>
      </c>
      <c r="F20" s="123">
        <f t="shared" si="10"/>
        <v>-104850000000</v>
      </c>
      <c r="G20" s="123">
        <f t="shared" si="10"/>
        <v>-104850000000</v>
      </c>
      <c r="H20" s="123">
        <f t="shared" si="10"/>
        <v>-104850000000</v>
      </c>
      <c r="I20" s="123">
        <f t="shared" si="10"/>
        <v>-104850000000</v>
      </c>
      <c r="J20" s="123">
        <f t="shared" si="10"/>
        <v>-104850000000</v>
      </c>
      <c r="K20" s="123">
        <f t="shared" si="10"/>
        <v>-104850000000</v>
      </c>
      <c r="L20" s="123">
        <f t="shared" si="10"/>
        <v>-104850000000</v>
      </c>
      <c r="M20" s="123">
        <f t="shared" si="10"/>
        <v>-104850000000</v>
      </c>
      <c r="N20" s="123">
        <f t="shared" si="10"/>
        <v>-104850000000</v>
      </c>
      <c r="O20" s="123">
        <f t="shared" si="10"/>
        <v>-104850000000</v>
      </c>
      <c r="P20" s="123">
        <f t="shared" si="10"/>
        <v>-104850000000</v>
      </c>
      <c r="Q20" s="123">
        <f t="shared" si="10"/>
        <v>-104850000000</v>
      </c>
      <c r="R20" s="123">
        <f t="shared" si="10"/>
        <v>-104850000000</v>
      </c>
      <c r="S20" s="123">
        <f t="shared" si="10"/>
        <v>-104850000000</v>
      </c>
      <c r="T20" s="123">
        <f t="shared" si="10"/>
        <v>-104850000000</v>
      </c>
      <c r="U20" s="123">
        <f t="shared" si="10"/>
        <v>-104850000000</v>
      </c>
      <c r="V20" s="123">
        <f t="shared" si="10"/>
        <v>-104850000000</v>
      </c>
      <c r="W20" s="123">
        <f t="shared" si="10"/>
        <v>-104850000000</v>
      </c>
      <c r="X20" s="123">
        <f t="shared" si="10"/>
        <v>-104850000000</v>
      </c>
      <c r="Y20" s="123">
        <f t="shared" si="10"/>
        <v>-104850000000</v>
      </c>
      <c r="Z20" s="123">
        <f t="shared" si="10"/>
        <v>-104850000000</v>
      </c>
      <c r="AA20" s="124">
        <f t="shared" si="10"/>
        <v>-104850000000</v>
      </c>
    </row>
    <row r="21" spans="1:27">
      <c r="A21" s="115" t="s">
        <v>40</v>
      </c>
      <c r="B21" s="125"/>
      <c r="C21" s="112">
        <v>8.8153115384615399E-2</v>
      </c>
      <c r="D21" s="112">
        <v>8.8153115384615399E-2</v>
      </c>
      <c r="E21" s="112">
        <v>8.8153115384615399E-2</v>
      </c>
      <c r="F21" s="112">
        <v>8.8153115384615399E-2</v>
      </c>
      <c r="G21" s="112">
        <v>8.8153115384615399E-2</v>
      </c>
      <c r="H21" s="112">
        <v>8.8153115384615399E-2</v>
      </c>
      <c r="I21" s="112">
        <v>8.8153115384615399E-2</v>
      </c>
      <c r="J21" s="112">
        <v>8.8153115384615399E-2</v>
      </c>
      <c r="K21" s="112">
        <v>8.8153115384615399E-2</v>
      </c>
      <c r="L21" s="112">
        <v>8.8153115384615399E-2</v>
      </c>
      <c r="M21" s="112">
        <v>8.8153115384615399E-2</v>
      </c>
      <c r="N21" s="112">
        <v>8.8153115384615399E-2</v>
      </c>
      <c r="O21" s="112">
        <v>8.8153115384615399E-2</v>
      </c>
      <c r="P21" s="112">
        <v>8.8153115384615399E-2</v>
      </c>
      <c r="Q21" s="112">
        <v>8.8153115384615399E-2</v>
      </c>
      <c r="R21" s="112">
        <v>8.8153115384615399E-2</v>
      </c>
      <c r="S21" s="112">
        <v>8.8153115384615399E-2</v>
      </c>
      <c r="T21" s="112">
        <v>8.8153115384615399E-2</v>
      </c>
      <c r="U21" s="112">
        <v>8.8153115384615399E-2</v>
      </c>
      <c r="V21" s="112">
        <v>8.8153115384615399E-2</v>
      </c>
      <c r="W21" s="112">
        <v>8.8153115384615399E-2</v>
      </c>
      <c r="X21" s="112">
        <v>8.8153115384615399E-2</v>
      </c>
      <c r="Y21" s="112">
        <v>8.8153115384615399E-2</v>
      </c>
      <c r="Z21" s="112">
        <v>8.8153115384615399E-2</v>
      </c>
      <c r="AA21" s="126">
        <v>8.8153115384615399E-2</v>
      </c>
    </row>
    <row r="22" spans="1:27">
      <c r="A22" s="77" t="s">
        <v>41</v>
      </c>
      <c r="B22" s="48"/>
      <c r="C22" s="8">
        <v>0.2</v>
      </c>
      <c r="D22" s="8">
        <v>0.2</v>
      </c>
      <c r="E22" s="8">
        <v>0.2</v>
      </c>
      <c r="F22" s="8">
        <v>0.2</v>
      </c>
      <c r="G22" s="8">
        <v>0.2</v>
      </c>
      <c r="H22" s="8">
        <v>0.2</v>
      </c>
      <c r="I22" s="8">
        <v>0.2</v>
      </c>
      <c r="J22" s="8">
        <v>0.2</v>
      </c>
      <c r="K22" s="8">
        <v>0.2</v>
      </c>
      <c r="L22" s="8">
        <v>0.2</v>
      </c>
      <c r="M22" s="8">
        <v>0.2</v>
      </c>
      <c r="N22" s="8">
        <v>0.2</v>
      </c>
      <c r="O22" s="8">
        <v>0.2</v>
      </c>
      <c r="P22" s="8">
        <v>0.2</v>
      </c>
      <c r="Q22" s="8">
        <v>0.2</v>
      </c>
      <c r="R22" s="8">
        <v>0.2</v>
      </c>
      <c r="S22" s="8">
        <v>0.2</v>
      </c>
      <c r="T22" s="8">
        <v>0.2</v>
      </c>
      <c r="U22" s="8">
        <v>0.2</v>
      </c>
      <c r="V22" s="8">
        <v>0.2</v>
      </c>
      <c r="W22" s="8">
        <v>0.2</v>
      </c>
      <c r="X22" s="8">
        <v>0.2</v>
      </c>
      <c r="Y22" s="8">
        <v>0.2</v>
      </c>
      <c r="Z22" s="8">
        <v>0.2</v>
      </c>
      <c r="AA22" s="87">
        <v>0.2</v>
      </c>
    </row>
    <row r="23" spans="1:27">
      <c r="A23" s="88" t="s">
        <v>112</v>
      </c>
      <c r="B23" s="50"/>
      <c r="C23" s="127">
        <f>(C11+C14+C20-C21*90000+C17+C18)*(1-C22)</f>
        <v>370568359830.54474</v>
      </c>
      <c r="D23" s="127">
        <f>(D11+D14+D20+D17+D18-D21*90000)*(1-D22)</f>
        <v>370568359830.54474</v>
      </c>
      <c r="E23" s="127">
        <f>(E11+E14+E20-E21*90000)*(1-E22)</f>
        <v>27591257646.541611</v>
      </c>
      <c r="F23" s="127">
        <f t="shared" ref="F23:Q23" si="11">(F11+F14+F20-F21*90000)*(1-F22)</f>
        <v>459389469194.23334</v>
      </c>
      <c r="G23" s="127">
        <f t="shared" si="11"/>
        <v>241905700308.91885</v>
      </c>
      <c r="H23" s="127">
        <f t="shared" si="11"/>
        <v>-104695332217.1225</v>
      </c>
      <c r="I23" s="127">
        <f t="shared" si="11"/>
        <v>-104695332217.1225</v>
      </c>
      <c r="J23" s="127">
        <f t="shared" si="11"/>
        <v>-104695332217.1225</v>
      </c>
      <c r="K23" s="127">
        <f t="shared" si="11"/>
        <v>-104695332217.1225</v>
      </c>
      <c r="L23" s="127">
        <f t="shared" si="11"/>
        <v>-104695332217.1225</v>
      </c>
      <c r="M23" s="127">
        <f t="shared" si="11"/>
        <v>-104695332217.1225</v>
      </c>
      <c r="N23" s="127">
        <f t="shared" si="11"/>
        <v>-104695332217.1225</v>
      </c>
      <c r="O23" s="127">
        <f t="shared" si="11"/>
        <v>-104695332217.1225</v>
      </c>
      <c r="P23" s="127">
        <f t="shared" si="11"/>
        <v>911795854430.7782</v>
      </c>
      <c r="Q23" s="127">
        <f t="shared" si="11"/>
        <v>-82617631097.637207</v>
      </c>
      <c r="R23" s="127">
        <f>(R11+R14+R19+R20-R21*90000)*(1-R22)</f>
        <v>-82617631097.637207</v>
      </c>
      <c r="S23" s="127">
        <f>(S11+S14+S19+S20-S21*90000)*(1-S22)</f>
        <v>-82617631097.637207</v>
      </c>
      <c r="T23" s="127">
        <f t="shared" ref="T23:V23" si="12">(T11+T14+T19+T20-T21*90000)*(1-T22)</f>
        <v>-82617631097.637207</v>
      </c>
      <c r="U23" s="127">
        <f t="shared" si="12"/>
        <v>-82617631097.637207</v>
      </c>
      <c r="V23" s="127">
        <f t="shared" si="12"/>
        <v>-82617631097.637207</v>
      </c>
      <c r="W23" s="127">
        <f>(W11+W14+W19+W20-W21*90000)*(1-W22)</f>
        <v>-82617631097.637207</v>
      </c>
      <c r="X23" s="127">
        <f>(X11+X14+X19+X20-X21*90000)*(1-X22)</f>
        <v>-82617631097.637207</v>
      </c>
      <c r="Y23" s="127">
        <f t="shared" ref="Y23:Z23" si="13">(Y11+Y14+Y19+Y20-Y21*90000)*(1-Y22)</f>
        <v>-82617631097.637207</v>
      </c>
      <c r="Z23" s="127">
        <f t="shared" si="13"/>
        <v>-82617631097.637207</v>
      </c>
      <c r="AA23" s="127">
        <f>(AA11+AA14+AA19+AA20-AA21*90000)*(1-AA22)</f>
        <v>117382368902.36279</v>
      </c>
    </row>
    <row r="24" spans="1:27">
      <c r="A24" s="113" t="s">
        <v>39</v>
      </c>
      <c r="B24" s="53"/>
      <c r="C24" s="129">
        <f>104850000*$B$1/25</f>
        <v>104850000000</v>
      </c>
      <c r="D24" s="129">
        <f t="shared" ref="D24:AA24" si="14">104850000*$B$1/25</f>
        <v>104850000000</v>
      </c>
      <c r="E24" s="129">
        <f t="shared" si="14"/>
        <v>104850000000</v>
      </c>
      <c r="F24" s="129">
        <f t="shared" si="14"/>
        <v>104850000000</v>
      </c>
      <c r="G24" s="129">
        <f t="shared" si="14"/>
        <v>104850000000</v>
      </c>
      <c r="H24" s="129">
        <f t="shared" si="14"/>
        <v>104850000000</v>
      </c>
      <c r="I24" s="129">
        <f t="shared" si="14"/>
        <v>104850000000</v>
      </c>
      <c r="J24" s="129">
        <f t="shared" si="14"/>
        <v>104850000000</v>
      </c>
      <c r="K24" s="129">
        <f t="shared" si="14"/>
        <v>104850000000</v>
      </c>
      <c r="L24" s="129">
        <f t="shared" si="14"/>
        <v>104850000000</v>
      </c>
      <c r="M24" s="129">
        <f t="shared" si="14"/>
        <v>104850000000</v>
      </c>
      <c r="N24" s="129">
        <f t="shared" si="14"/>
        <v>104850000000</v>
      </c>
      <c r="O24" s="129">
        <f t="shared" si="14"/>
        <v>104850000000</v>
      </c>
      <c r="P24" s="129">
        <f t="shared" si="14"/>
        <v>104850000000</v>
      </c>
      <c r="Q24" s="129">
        <f t="shared" si="14"/>
        <v>104850000000</v>
      </c>
      <c r="R24" s="129">
        <f t="shared" si="14"/>
        <v>104850000000</v>
      </c>
      <c r="S24" s="129">
        <f t="shared" si="14"/>
        <v>104850000000</v>
      </c>
      <c r="T24" s="129">
        <f t="shared" si="14"/>
        <v>104850000000</v>
      </c>
      <c r="U24" s="129">
        <f t="shared" si="14"/>
        <v>104850000000</v>
      </c>
      <c r="V24" s="129">
        <f t="shared" si="14"/>
        <v>104850000000</v>
      </c>
      <c r="W24" s="129">
        <f t="shared" si="14"/>
        <v>104850000000</v>
      </c>
      <c r="X24" s="129">
        <f t="shared" si="14"/>
        <v>104850000000</v>
      </c>
      <c r="Y24" s="129">
        <f t="shared" si="14"/>
        <v>104850000000</v>
      </c>
      <c r="Z24" s="129">
        <f t="shared" si="14"/>
        <v>104850000000</v>
      </c>
      <c r="AA24" s="130">
        <f t="shared" si="14"/>
        <v>104850000000</v>
      </c>
    </row>
    <row r="25" spans="1:27">
      <c r="A25" s="77" t="s">
        <v>113</v>
      </c>
      <c r="B25" s="131">
        <f>-3960000*B1</f>
        <v>-99000000000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49">
        <v>0</v>
      </c>
    </row>
    <row r="26" spans="1:27">
      <c r="A26" s="77" t="s">
        <v>114</v>
      </c>
      <c r="B26" s="131">
        <f>-104850000*B1</f>
        <v>-2621250000000</v>
      </c>
      <c r="C26" s="132">
        <f>-270000*$B$1</f>
        <v>-6750000000</v>
      </c>
      <c r="D26" s="132">
        <f t="shared" ref="D26:Q26" si="15">-270000*$B$1</f>
        <v>-6750000000</v>
      </c>
      <c r="E26" s="132">
        <f t="shared" si="15"/>
        <v>-6750000000</v>
      </c>
      <c r="F26" s="132">
        <f t="shared" si="15"/>
        <v>-6750000000</v>
      </c>
      <c r="G26" s="132">
        <f t="shared" si="15"/>
        <v>-6750000000</v>
      </c>
      <c r="H26" s="132">
        <f t="shared" si="15"/>
        <v>-6750000000</v>
      </c>
      <c r="I26" s="132">
        <f t="shared" si="15"/>
        <v>-6750000000</v>
      </c>
      <c r="J26" s="132">
        <f t="shared" si="15"/>
        <v>-6750000000</v>
      </c>
      <c r="K26" s="132">
        <f t="shared" si="15"/>
        <v>-6750000000</v>
      </c>
      <c r="L26" s="132">
        <f t="shared" si="15"/>
        <v>-6750000000</v>
      </c>
      <c r="M26" s="132">
        <f t="shared" si="15"/>
        <v>-6750000000</v>
      </c>
      <c r="N26" s="132">
        <f t="shared" si="15"/>
        <v>-6750000000</v>
      </c>
      <c r="O26" s="132">
        <f t="shared" si="15"/>
        <v>-6750000000</v>
      </c>
      <c r="P26" s="132">
        <f t="shared" si="15"/>
        <v>-6750000000</v>
      </c>
      <c r="Q26" s="132">
        <f t="shared" si="15"/>
        <v>-6750000000</v>
      </c>
      <c r="R26" s="132">
        <f>-270000*$B$1</f>
        <v>-6750000000</v>
      </c>
      <c r="S26" s="132">
        <f>-270000*$B$1</f>
        <v>-6750000000</v>
      </c>
      <c r="T26" s="132">
        <f t="shared" ref="T26:U26" si="16">-270000*$B$1+T10</f>
        <v>-6750000000</v>
      </c>
      <c r="U26" s="132">
        <f t="shared" si="16"/>
        <v>-6750000000</v>
      </c>
      <c r="V26" s="132">
        <f>-270000*$B$1+V10</f>
        <v>-6750000000</v>
      </c>
      <c r="W26" s="132">
        <f>-270000*$B$1</f>
        <v>-6750000000</v>
      </c>
      <c r="X26" s="132">
        <f t="shared" ref="X26:AA26" si="17">-270000*$B$1</f>
        <v>-6750000000</v>
      </c>
      <c r="Y26" s="132">
        <f t="shared" si="17"/>
        <v>-6750000000</v>
      </c>
      <c r="Z26" s="132">
        <f t="shared" si="17"/>
        <v>-6750000000</v>
      </c>
      <c r="AA26" s="132">
        <f t="shared" si="17"/>
        <v>-6750000000</v>
      </c>
    </row>
    <row r="27" spans="1:27">
      <c r="A27" s="116" t="s">
        <v>115</v>
      </c>
      <c r="B27" s="133">
        <f>SUM(B23:B26)</f>
        <v>-2720250000000</v>
      </c>
      <c r="C27" s="127">
        <f>SUM(C23:C26)</f>
        <v>468668359830.54474</v>
      </c>
      <c r="D27" s="127">
        <f t="shared" ref="D27:Z27" si="18">SUM(D23:D26)</f>
        <v>468668359830.54474</v>
      </c>
      <c r="E27" s="127">
        <f>SUM(E23:E26)</f>
        <v>125691257646.54161</v>
      </c>
      <c r="F27" s="127">
        <f t="shared" si="18"/>
        <v>557489469194.2334</v>
      </c>
      <c r="G27" s="127">
        <f t="shared" si="18"/>
        <v>340005700308.91882</v>
      </c>
      <c r="H27" s="127">
        <f t="shared" si="18"/>
        <v>-6595332217.1224976</v>
      </c>
      <c r="I27" s="127">
        <f t="shared" si="18"/>
        <v>-6595332217.1224976</v>
      </c>
      <c r="J27" s="127">
        <f t="shared" si="18"/>
        <v>-6595332217.1224976</v>
      </c>
      <c r="K27" s="127">
        <f t="shared" si="18"/>
        <v>-6595332217.1224976</v>
      </c>
      <c r="L27" s="127">
        <f t="shared" si="18"/>
        <v>-6595332217.1224976</v>
      </c>
      <c r="M27" s="127">
        <f t="shared" si="18"/>
        <v>-6595332217.1224976</v>
      </c>
      <c r="N27" s="127">
        <f t="shared" si="18"/>
        <v>-6595332217.1224976</v>
      </c>
      <c r="O27" s="127">
        <f t="shared" si="18"/>
        <v>-6595332217.1224976</v>
      </c>
      <c r="P27" s="127">
        <f t="shared" si="18"/>
        <v>1009895854430.7782</v>
      </c>
      <c r="Q27" s="127">
        <f t="shared" si="18"/>
        <v>15482368902.362793</v>
      </c>
      <c r="R27" s="127">
        <f>SUM(R23:R26)</f>
        <v>15482368902.362793</v>
      </c>
      <c r="S27" s="127">
        <f>SUM(S23:S26)</f>
        <v>15482368902.362793</v>
      </c>
      <c r="T27" s="127">
        <f t="shared" si="18"/>
        <v>15482368902.362793</v>
      </c>
      <c r="U27" s="127">
        <f>SUM(U23:U26)</f>
        <v>15482368902.362793</v>
      </c>
      <c r="V27" s="127">
        <f>SUM(V23:V26)</f>
        <v>15482368902.362793</v>
      </c>
      <c r="W27" s="127">
        <f>SUM(W23:W26)</f>
        <v>15482368902.362793</v>
      </c>
      <c r="X27" s="127">
        <f t="shared" si="18"/>
        <v>15482368902.362793</v>
      </c>
      <c r="Y27" s="127">
        <f t="shared" si="18"/>
        <v>15482368902.362793</v>
      </c>
      <c r="Z27" s="127">
        <f t="shared" si="18"/>
        <v>15482368902.362793</v>
      </c>
      <c r="AA27" s="128">
        <f>SUM(AA23:AA26)+AA9</f>
        <v>384232368902.36279</v>
      </c>
    </row>
    <row r="28" spans="1:27">
      <c r="A28" s="154" t="s">
        <v>122</v>
      </c>
      <c r="B28" s="21">
        <v>0.10322039461538463</v>
      </c>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50"/>
    </row>
    <row r="29" spans="1:27">
      <c r="A29" s="77" t="s">
        <v>356</v>
      </c>
      <c r="B29" s="31">
        <f>B27</f>
        <v>-2720250000000</v>
      </c>
      <c r="C29" s="32">
        <f>C27/(1+$B$28)</f>
        <v>424818433486.20874</v>
      </c>
      <c r="D29" s="32">
        <f>D27/((1+$B$28)^2)</f>
        <v>385071229248.1803</v>
      </c>
      <c r="E29" s="32">
        <f>E27/((1+$B$28)^3)</f>
        <v>93609133748.787796</v>
      </c>
      <c r="F29" s="32">
        <f>F27/((1+$B$28)^4)</f>
        <v>376346204873.539</v>
      </c>
      <c r="G29" s="32">
        <f>G27/((1+$B$28)^5)</f>
        <v>208053386483.66913</v>
      </c>
      <c r="H29" s="32">
        <f>H27/((1+$B$28)^6)</f>
        <v>-3658162434.8538318</v>
      </c>
      <c r="I29" s="32">
        <f>I27/((1+$B$28)^7)</f>
        <v>-3315894496.4294062</v>
      </c>
      <c r="J29" s="32">
        <f>J27/((1+$B$28)^8)</f>
        <v>-3005650106.3737359</v>
      </c>
      <c r="K29" s="32">
        <f>K27/((1+$B$28)^9)</f>
        <v>-2724433051.6764917</v>
      </c>
      <c r="L29" s="32">
        <f>L27/((1+$B$28)^10)</f>
        <v>-2469527453.4208641</v>
      </c>
      <c r="M29" s="32">
        <f>M27/((1+$B$28)^11)</f>
        <v>-2238471537.9394474</v>
      </c>
      <c r="N29" s="32">
        <f>N27/((1+$B$28)^12)</f>
        <v>-2029033862.0143483</v>
      </c>
      <c r="O29" s="32">
        <f>O27/((1+$B$28)^13)</f>
        <v>-1839191762.5142612</v>
      </c>
      <c r="P29" s="32">
        <f>P27/((1+$B$28)^14)</f>
        <v>255272860082.28397</v>
      </c>
      <c r="Q29" s="32">
        <f>Q27/((1+$B$28)^15)</f>
        <v>3547343007.7372847</v>
      </c>
      <c r="R29" s="32">
        <f>R27/((1+$B$28)^16)</f>
        <v>3215443645.7585554</v>
      </c>
      <c r="S29" s="32">
        <f>S27/((1+$B$28)^17)</f>
        <v>2914597719.0528226</v>
      </c>
      <c r="T29" s="32">
        <f>T27/((1+$B$28)^18)</f>
        <v>2641899781.1121306</v>
      </c>
      <c r="U29" s="32">
        <f>U27/((1+$B$28)^19)</f>
        <v>2394716227.1534824</v>
      </c>
      <c r="V29" s="32">
        <f>V27/((1+$B$28)^20)</f>
        <v>2170659859.844552</v>
      </c>
      <c r="W29" s="32">
        <f>W27/((1+$B$28)^21)</f>
        <v>1967566834.7314305</v>
      </c>
      <c r="X29" s="32">
        <f>X27/((1+$B$28)^22)</f>
        <v>1783475762.7168257</v>
      </c>
      <c r="Y29" s="32">
        <f>Y27/((1+$B$28)^23)</f>
        <v>1616608767.7690167</v>
      </c>
      <c r="Z29" s="32">
        <f>Z27/((1+$B$28)^24)</f>
        <v>1465354316.9246924</v>
      </c>
      <c r="AA29" s="33">
        <f>AA27/((1+$B$28)^25)</f>
        <v>32963772133.046928</v>
      </c>
    </row>
    <row r="30" spans="1:27">
      <c r="A30" s="155" t="s">
        <v>123</v>
      </c>
      <c r="B30" s="133">
        <f>SUM(B29:AA29)</f>
        <v>-941677678726.70544</v>
      </c>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3"/>
    </row>
    <row r="31" spans="1:27">
      <c r="AA31" s="161"/>
    </row>
    <row r="32" spans="1:27">
      <c r="C32" s="167">
        <f>-2720250000000+995825602758.68+434586604181.82+809889662734</f>
        <v>-479948130325.49976</v>
      </c>
      <c r="V32" s="160"/>
      <c r="Y32" s="138"/>
    </row>
    <row r="33" spans="2:2">
      <c r="B33" s="165"/>
    </row>
  </sheetData>
  <mergeCells count="1">
    <mergeCell ref="A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B3E54-C237-46FB-A9A8-8B6CBA54C774}">
  <dimension ref="A1:J2006"/>
  <sheetViews>
    <sheetView workbookViewId="0">
      <selection activeCell="G16" sqref="G16"/>
    </sheetView>
  </sheetViews>
  <sheetFormatPr defaultRowHeight="14.5"/>
  <cols>
    <col min="1" max="1" width="2" customWidth="1"/>
    <col min="2" max="2" width="1.81640625" customWidth="1"/>
    <col min="3" max="3" width="12.1796875" customWidth="1"/>
    <col min="4" max="4" width="12.26953125" customWidth="1"/>
    <col min="5" max="5" width="18.26953125" customWidth="1"/>
    <col min="6" max="6" width="1.7265625" style="137" customWidth="1"/>
    <col min="7" max="7" width="5.26953125" customWidth="1"/>
    <col min="8" max="8" width="15.7265625" customWidth="1"/>
    <col min="9" max="9" width="11.1796875" customWidth="1"/>
    <col min="10" max="10" width="2.7265625" style="136" customWidth="1"/>
    <col min="11" max="11" width="80.7265625" customWidth="1"/>
  </cols>
  <sheetData>
    <row r="1" spans="2:6">
      <c r="E1" s="134"/>
      <c r="F1" s="135" t="s">
        <v>134</v>
      </c>
    </row>
    <row r="2" spans="2:6">
      <c r="F2" s="137" t="s">
        <v>375</v>
      </c>
    </row>
    <row r="3" spans="2:6">
      <c r="F3" s="137" t="s">
        <v>376</v>
      </c>
    </row>
    <row r="5" spans="2:6">
      <c r="B5" t="s">
        <v>135</v>
      </c>
    </row>
    <row r="6" spans="2:6">
      <c r="C6" t="s">
        <v>136</v>
      </c>
      <c r="E6" s="138">
        <v>50000</v>
      </c>
    </row>
    <row r="7" spans="2:6">
      <c r="C7" t="s">
        <v>137</v>
      </c>
    </row>
    <row r="8" spans="2:6">
      <c r="C8" t="s">
        <v>138</v>
      </c>
    </row>
    <row r="9" spans="2:6">
      <c r="C9" t="s">
        <v>139</v>
      </c>
    </row>
    <row r="10" spans="2:6">
      <c r="C10" t="s">
        <v>140</v>
      </c>
      <c r="E10" s="139">
        <v>0.95</v>
      </c>
    </row>
    <row r="12" spans="2:6">
      <c r="B12" t="s">
        <v>141</v>
      </c>
    </row>
    <row r="13" spans="2:6">
      <c r="C13" t="s">
        <v>142</v>
      </c>
      <c r="E13" s="140">
        <v>1817.5968192</v>
      </c>
    </row>
    <row r="14" spans="2:6">
      <c r="C14" t="s">
        <v>143</v>
      </c>
      <c r="E14" s="138">
        <v>27.508850957390582</v>
      </c>
    </row>
    <row r="15" spans="2:6">
      <c r="C15" t="s">
        <v>144</v>
      </c>
      <c r="E15" s="138">
        <v>4016.2922397790253</v>
      </c>
    </row>
    <row r="17" spans="1:10">
      <c r="B17" t="s">
        <v>145</v>
      </c>
    </row>
    <row r="18" spans="1:10">
      <c r="C18" t="s">
        <v>146</v>
      </c>
      <c r="E18">
        <v>146</v>
      </c>
    </row>
    <row r="19" spans="1:10">
      <c r="C19" t="s">
        <v>147</v>
      </c>
      <c r="E19">
        <v>0</v>
      </c>
    </row>
    <row r="20" spans="1:10">
      <c r="C20" t="s">
        <v>148</v>
      </c>
      <c r="E20">
        <v>0</v>
      </c>
    </row>
    <row r="21" spans="1:10">
      <c r="C21" t="s">
        <v>149</v>
      </c>
      <c r="E21">
        <v>0</v>
      </c>
    </row>
    <row r="22" spans="1:10">
      <c r="C22" t="s">
        <v>150</v>
      </c>
      <c r="E22">
        <v>1</v>
      </c>
    </row>
    <row r="24" spans="1:10">
      <c r="F24" s="135" t="s">
        <v>150</v>
      </c>
    </row>
    <row r="27" spans="1:10">
      <c r="A27" s="141" t="s">
        <v>359</v>
      </c>
    </row>
    <row r="29" spans="1:10">
      <c r="A29" s="141" t="s">
        <v>377</v>
      </c>
      <c r="B29" s="141"/>
      <c r="C29" s="141"/>
      <c r="D29" s="141"/>
      <c r="E29" s="141"/>
      <c r="F29" s="135"/>
      <c r="G29" s="141"/>
      <c r="H29" s="141"/>
      <c r="I29" s="141"/>
      <c r="J29" s="142" t="s">
        <v>368</v>
      </c>
    </row>
    <row r="31" spans="1:10">
      <c r="B31" t="s">
        <v>151</v>
      </c>
    </row>
    <row r="32" spans="1:10">
      <c r="C32" t="s">
        <v>378</v>
      </c>
    </row>
    <row r="33" spans="3:3">
      <c r="C33" t="s">
        <v>152</v>
      </c>
    </row>
    <row r="34" spans="3:3">
      <c r="C34" t="s">
        <v>379</v>
      </c>
    </row>
    <row r="35" spans="3:3">
      <c r="C35" t="s">
        <v>380</v>
      </c>
    </row>
    <row r="36" spans="3:3">
      <c r="C36" t="s">
        <v>381</v>
      </c>
    </row>
    <row r="55" spans="2:5">
      <c r="B55" t="s">
        <v>153</v>
      </c>
      <c r="E55" s="143" t="s">
        <v>154</v>
      </c>
    </row>
    <row r="56" spans="2:5">
      <c r="C56" t="s">
        <v>155</v>
      </c>
      <c r="E56" s="138">
        <v>50000</v>
      </c>
    </row>
    <row r="57" spans="2:5">
      <c r="C57" t="s">
        <v>156</v>
      </c>
      <c r="E57" s="138">
        <v>-1884445757808.2927</v>
      </c>
    </row>
    <row r="58" spans="2:5">
      <c r="C58" t="s">
        <v>157</v>
      </c>
      <c r="E58" s="138">
        <v>-353711985672.81549</v>
      </c>
    </row>
    <row r="59" spans="2:5">
      <c r="C59" t="s">
        <v>158</v>
      </c>
      <c r="E59" s="138">
        <v>-384857268670.1073</v>
      </c>
    </row>
    <row r="60" spans="2:5">
      <c r="C60" t="s">
        <v>159</v>
      </c>
      <c r="E60" s="156" t="s">
        <v>360</v>
      </c>
    </row>
    <row r="61" spans="2:5">
      <c r="C61" t="s">
        <v>160</v>
      </c>
      <c r="E61" s="138">
        <v>462638942515.95508</v>
      </c>
    </row>
    <row r="62" spans="2:5">
      <c r="C62" t="s">
        <v>161</v>
      </c>
      <c r="E62" s="138">
        <v>2.1403479113228119E+23</v>
      </c>
    </row>
    <row r="63" spans="2:5">
      <c r="C63" t="s">
        <v>162</v>
      </c>
      <c r="E63" s="144">
        <v>0.38860866645880432</v>
      </c>
    </row>
    <row r="64" spans="2:5">
      <c r="C64" t="s">
        <v>163</v>
      </c>
      <c r="E64" s="145">
        <v>3.0804703426952114</v>
      </c>
    </row>
    <row r="65" spans="1:10">
      <c r="C65" t="s">
        <v>164</v>
      </c>
      <c r="E65" s="145">
        <v>-1.3079538190823348</v>
      </c>
    </row>
    <row r="66" spans="1:10">
      <c r="C66" t="s">
        <v>165</v>
      </c>
      <c r="E66" s="138">
        <v>-1663096738604.7732</v>
      </c>
    </row>
    <row r="67" spans="1:10">
      <c r="C67" t="s">
        <v>166</v>
      </c>
      <c r="E67" s="138">
        <v>1818566595034.3777</v>
      </c>
    </row>
    <row r="68" spans="1:10">
      <c r="C68" t="s">
        <v>167</v>
      </c>
      <c r="E68" s="138">
        <v>3481663333639.1509</v>
      </c>
    </row>
    <row r="69" spans="1:10">
      <c r="C69" t="s">
        <v>168</v>
      </c>
      <c r="E69" s="138">
        <v>2068984249.0085864</v>
      </c>
    </row>
    <row r="71" spans="1:10">
      <c r="A71" s="141" t="s">
        <v>382</v>
      </c>
      <c r="B71" s="141"/>
      <c r="C71" s="141"/>
      <c r="D71" s="141"/>
      <c r="E71" s="141"/>
      <c r="F71" s="135"/>
      <c r="G71" s="141"/>
      <c r="H71" s="141"/>
      <c r="I71" s="141"/>
      <c r="J71" s="142" t="s">
        <v>368</v>
      </c>
    </row>
    <row r="73" spans="1:10">
      <c r="B73" t="s">
        <v>169</v>
      </c>
      <c r="E73" s="143" t="s">
        <v>154</v>
      </c>
    </row>
    <row r="74" spans="1:10">
      <c r="C74" t="s">
        <v>170</v>
      </c>
      <c r="E74" s="138">
        <v>-1663096738604.7732</v>
      </c>
    </row>
    <row r="75" spans="1:10">
      <c r="C75" t="s">
        <v>171</v>
      </c>
      <c r="E75" s="138">
        <v>-929912223990.75415</v>
      </c>
    </row>
    <row r="76" spans="1:10">
      <c r="C76" t="s">
        <v>172</v>
      </c>
      <c r="E76" s="138">
        <v>-754698848025.8728</v>
      </c>
    </row>
    <row r="77" spans="1:10">
      <c r="C77" t="s">
        <v>173</v>
      </c>
      <c r="E77" s="138">
        <v>-622345051203.52014</v>
      </c>
    </row>
    <row r="78" spans="1:10">
      <c r="C78" t="s">
        <v>174</v>
      </c>
      <c r="E78" s="138">
        <v>-500219993813.00537</v>
      </c>
    </row>
    <row r="79" spans="1:10">
      <c r="C79" t="s">
        <v>175</v>
      </c>
      <c r="E79" s="138">
        <v>-384878422016.1275</v>
      </c>
    </row>
    <row r="80" spans="1:10">
      <c r="C80" t="s">
        <v>176</v>
      </c>
      <c r="E80" s="138">
        <v>-265822645181.35471</v>
      </c>
    </row>
    <row r="81" spans="1:10">
      <c r="C81" t="s">
        <v>177</v>
      </c>
      <c r="E81" s="138">
        <v>-128586971477.19571</v>
      </c>
    </row>
    <row r="82" spans="1:10">
      <c r="C82" t="s">
        <v>178</v>
      </c>
      <c r="E82" s="138">
        <v>30396266733.167767</v>
      </c>
    </row>
    <row r="83" spans="1:10">
      <c r="C83" t="s">
        <v>179</v>
      </c>
      <c r="E83" s="138">
        <v>264470050145.05096</v>
      </c>
    </row>
    <row r="84" spans="1:10">
      <c r="C84" t="s">
        <v>180</v>
      </c>
      <c r="E84" s="138">
        <v>1818566595034.3777</v>
      </c>
    </row>
    <row r="86" spans="1:10">
      <c r="A86" t="s">
        <v>181</v>
      </c>
    </row>
    <row r="87" spans="1:10">
      <c r="F87" s="135" t="s">
        <v>146</v>
      </c>
    </row>
    <row r="90" spans="1:10">
      <c r="A90" s="141" t="s">
        <v>367</v>
      </c>
    </row>
    <row r="92" spans="1:10">
      <c r="A92" s="141" t="s">
        <v>182</v>
      </c>
      <c r="B92" s="141"/>
      <c r="C92" s="141"/>
      <c r="D92" s="141"/>
      <c r="E92" s="141"/>
      <c r="F92" s="135"/>
      <c r="G92" s="141"/>
      <c r="H92" s="141"/>
      <c r="I92" s="141"/>
      <c r="J92" s="142" t="s">
        <v>183</v>
      </c>
    </row>
    <row r="94" spans="1:10">
      <c r="B94" t="s">
        <v>184</v>
      </c>
    </row>
    <row r="95" spans="1:10">
      <c r="C95" t="s">
        <v>157</v>
      </c>
      <c r="E95" s="146">
        <v>0.6895</v>
      </c>
    </row>
    <row r="96" spans="1:10">
      <c r="C96" t="s">
        <v>185</v>
      </c>
      <c r="E96" s="146">
        <v>0.2195453695724065</v>
      </c>
      <c r="G96" t="s">
        <v>383</v>
      </c>
    </row>
    <row r="97" spans="1:10">
      <c r="E97" s="143"/>
    </row>
    <row r="98" spans="1:10">
      <c r="E98" s="143"/>
    </row>
    <row r="106" spans="1:10">
      <c r="A106" s="141" t="s">
        <v>186</v>
      </c>
      <c r="B106" s="141"/>
      <c r="C106" s="141"/>
      <c r="D106" s="141"/>
      <c r="E106" s="141"/>
      <c r="F106" s="135"/>
      <c r="G106" s="141"/>
      <c r="H106" s="141"/>
      <c r="I106" s="141"/>
      <c r="J106" s="142" t="s">
        <v>187</v>
      </c>
    </row>
    <row r="108" spans="1:10">
      <c r="B108" t="s">
        <v>184</v>
      </c>
    </row>
    <row r="109" spans="1:10">
      <c r="C109" t="s">
        <v>157</v>
      </c>
      <c r="E109" s="146">
        <v>0.6895</v>
      </c>
    </row>
    <row r="110" spans="1:10">
      <c r="C110" t="s">
        <v>185</v>
      </c>
      <c r="E110" s="146">
        <v>0.2195453695724065</v>
      </c>
      <c r="G110" t="s">
        <v>383</v>
      </c>
    </row>
    <row r="111" spans="1:10">
      <c r="E111" s="143"/>
    </row>
    <row r="112" spans="1:10">
      <c r="E112" s="143"/>
    </row>
    <row r="120" spans="1:10">
      <c r="A120" s="141" t="s">
        <v>188</v>
      </c>
      <c r="B120" s="141"/>
      <c r="C120" s="141"/>
      <c r="D120" s="141"/>
      <c r="E120" s="141"/>
      <c r="F120" s="135"/>
      <c r="G120" s="141"/>
      <c r="H120" s="141"/>
      <c r="I120" s="141"/>
      <c r="J120" s="142" t="s">
        <v>189</v>
      </c>
    </row>
    <row r="122" spans="1:10">
      <c r="B122" t="s">
        <v>184</v>
      </c>
    </row>
    <row r="123" spans="1:10">
      <c r="C123" t="s">
        <v>157</v>
      </c>
      <c r="E123" s="146">
        <v>0.6895</v>
      </c>
    </row>
    <row r="124" spans="1:10">
      <c r="C124" t="s">
        <v>185</v>
      </c>
      <c r="E124" s="146">
        <v>0.2195453695724065</v>
      </c>
      <c r="G124" t="s">
        <v>383</v>
      </c>
    </row>
    <row r="125" spans="1:10">
      <c r="E125" s="143"/>
    </row>
    <row r="126" spans="1:10">
      <c r="A126" s="141" t="s">
        <v>190</v>
      </c>
      <c r="B126" s="141"/>
      <c r="C126" s="141"/>
      <c r="D126" s="141"/>
      <c r="E126" s="147"/>
      <c r="F126" s="135"/>
      <c r="G126" s="141"/>
      <c r="H126" s="141"/>
      <c r="I126" s="141"/>
      <c r="J126" s="142" t="s">
        <v>189</v>
      </c>
    </row>
    <row r="136" spans="1:10">
      <c r="A136" s="141" t="s">
        <v>191</v>
      </c>
      <c r="B136" s="141"/>
      <c r="C136" s="141"/>
      <c r="D136" s="141"/>
      <c r="E136" s="141"/>
      <c r="F136" s="135"/>
      <c r="G136" s="141"/>
      <c r="H136" s="141"/>
      <c r="I136" s="141"/>
      <c r="J136" s="142" t="s">
        <v>192</v>
      </c>
    </row>
    <row r="138" spans="1:10">
      <c r="B138" t="s">
        <v>184</v>
      </c>
    </row>
    <row r="139" spans="1:10">
      <c r="C139" t="s">
        <v>157</v>
      </c>
      <c r="E139" s="146">
        <v>0.6895</v>
      </c>
    </row>
    <row r="140" spans="1:10">
      <c r="C140" t="s">
        <v>185</v>
      </c>
      <c r="E140" s="146">
        <v>0.2195453695724065</v>
      </c>
      <c r="G140" t="s">
        <v>383</v>
      </c>
    </row>
    <row r="141" spans="1:10">
      <c r="E141" s="143"/>
    </row>
    <row r="142" spans="1:10">
      <c r="E142" s="143"/>
    </row>
    <row r="150" spans="1:10">
      <c r="A150" s="141" t="s">
        <v>193</v>
      </c>
      <c r="B150" s="141"/>
      <c r="C150" s="141"/>
      <c r="D150" s="141"/>
      <c r="E150" s="141"/>
      <c r="F150" s="135"/>
      <c r="G150" s="141"/>
      <c r="H150" s="141"/>
      <c r="I150" s="141"/>
      <c r="J150" s="142" t="s">
        <v>194</v>
      </c>
    </row>
    <row r="152" spans="1:10">
      <c r="B152" t="s">
        <v>184</v>
      </c>
    </row>
    <row r="153" spans="1:10">
      <c r="C153" t="s">
        <v>157</v>
      </c>
      <c r="E153" s="146">
        <v>0.6895</v>
      </c>
    </row>
    <row r="154" spans="1:10">
      <c r="C154" t="s">
        <v>185</v>
      </c>
      <c r="E154" s="146">
        <v>0.2195453695724065</v>
      </c>
      <c r="G154" t="s">
        <v>383</v>
      </c>
    </row>
    <row r="155" spans="1:10">
      <c r="E155" s="143"/>
    </row>
    <row r="156" spans="1:10">
      <c r="E156" s="143"/>
    </row>
    <row r="164" spans="1:10">
      <c r="A164" s="141" t="s">
        <v>195</v>
      </c>
      <c r="B164" s="141"/>
      <c r="C164" s="141"/>
      <c r="D164" s="141"/>
      <c r="E164" s="141"/>
      <c r="F164" s="135"/>
      <c r="G164" s="141"/>
      <c r="H164" s="141"/>
      <c r="I164" s="141"/>
      <c r="J164" s="142" t="s">
        <v>196</v>
      </c>
    </row>
    <row r="166" spans="1:10">
      <c r="B166" t="s">
        <v>184</v>
      </c>
    </row>
    <row r="167" spans="1:10">
      <c r="C167" t="s">
        <v>157</v>
      </c>
      <c r="E167" s="146">
        <v>0.6895</v>
      </c>
    </row>
    <row r="168" spans="1:10">
      <c r="C168" t="s">
        <v>185</v>
      </c>
      <c r="E168" s="146">
        <v>0.2195453695724065</v>
      </c>
      <c r="G168" t="s">
        <v>383</v>
      </c>
    </row>
    <row r="169" spans="1:10">
      <c r="E169" s="143"/>
    </row>
    <row r="170" spans="1:10">
      <c r="A170" s="141" t="s">
        <v>197</v>
      </c>
      <c r="B170" s="141"/>
      <c r="C170" s="141"/>
      <c r="D170" s="141"/>
      <c r="E170" s="147"/>
      <c r="F170" s="135"/>
      <c r="G170" s="141"/>
      <c r="H170" s="141"/>
      <c r="I170" s="141"/>
      <c r="J170" s="142" t="s">
        <v>196</v>
      </c>
    </row>
    <row r="180" spans="1:10">
      <c r="A180" s="141" t="s">
        <v>198</v>
      </c>
      <c r="B180" s="141"/>
      <c r="C180" s="141"/>
      <c r="D180" s="141"/>
      <c r="E180" s="141"/>
      <c r="F180" s="135"/>
      <c r="G180" s="141"/>
      <c r="H180" s="141"/>
      <c r="I180" s="141"/>
      <c r="J180" s="142" t="s">
        <v>199</v>
      </c>
    </row>
    <row r="182" spans="1:10">
      <c r="B182" t="s">
        <v>184</v>
      </c>
    </row>
    <row r="183" spans="1:10">
      <c r="C183" t="s">
        <v>157</v>
      </c>
      <c r="E183" s="146">
        <v>0.6895</v>
      </c>
    </row>
    <row r="184" spans="1:10">
      <c r="C184" t="s">
        <v>185</v>
      </c>
      <c r="E184" s="146">
        <v>0.2195453695724065</v>
      </c>
      <c r="G184" t="s">
        <v>383</v>
      </c>
    </row>
    <row r="185" spans="1:10">
      <c r="E185" s="143"/>
    </row>
    <row r="186" spans="1:10">
      <c r="E186" s="143"/>
    </row>
    <row r="194" spans="1:10">
      <c r="A194" s="141" t="s">
        <v>200</v>
      </c>
      <c r="B194" s="141"/>
      <c r="C194" s="141"/>
      <c r="D194" s="141"/>
      <c r="E194" s="141"/>
      <c r="F194" s="135"/>
      <c r="G194" s="141"/>
      <c r="H194" s="141"/>
      <c r="I194" s="141"/>
      <c r="J194" s="142" t="s">
        <v>201</v>
      </c>
    </row>
    <row r="196" spans="1:10">
      <c r="B196" t="s">
        <v>184</v>
      </c>
    </row>
    <row r="197" spans="1:10">
      <c r="C197" t="s">
        <v>157</v>
      </c>
      <c r="E197" s="146">
        <v>0.6895</v>
      </c>
    </row>
    <row r="198" spans="1:10">
      <c r="C198" t="s">
        <v>185</v>
      </c>
      <c r="E198" s="146">
        <v>0.2195453695724065</v>
      </c>
      <c r="G198" t="s">
        <v>383</v>
      </c>
    </row>
    <row r="199" spans="1:10">
      <c r="E199" s="143"/>
    </row>
    <row r="200" spans="1:10">
      <c r="E200" s="143"/>
    </row>
    <row r="208" spans="1:10">
      <c r="A208" s="141" t="s">
        <v>202</v>
      </c>
      <c r="B208" s="141"/>
      <c r="C208" s="141"/>
      <c r="D208" s="141"/>
      <c r="E208" s="141"/>
      <c r="F208" s="135"/>
      <c r="G208" s="141"/>
      <c r="H208" s="141"/>
      <c r="I208" s="141"/>
      <c r="J208" s="142" t="s">
        <v>203</v>
      </c>
    </row>
    <row r="210" spans="1:10">
      <c r="B210" t="s">
        <v>184</v>
      </c>
    </row>
    <row r="211" spans="1:10">
      <c r="C211" t="s">
        <v>157</v>
      </c>
      <c r="E211" s="146">
        <v>0.6895</v>
      </c>
    </row>
    <row r="212" spans="1:10">
      <c r="C212" t="s">
        <v>185</v>
      </c>
      <c r="E212" s="146">
        <v>0.2195453695724065</v>
      </c>
      <c r="G212" t="s">
        <v>383</v>
      </c>
    </row>
    <row r="213" spans="1:10">
      <c r="E213" s="143"/>
    </row>
    <row r="214" spans="1:10">
      <c r="A214" s="141" t="s">
        <v>204</v>
      </c>
      <c r="B214" s="141"/>
      <c r="C214" s="141"/>
      <c r="D214" s="141"/>
      <c r="E214" s="147"/>
      <c r="F214" s="135"/>
      <c r="G214" s="141"/>
      <c r="H214" s="141"/>
      <c r="I214" s="141"/>
      <c r="J214" s="142" t="s">
        <v>203</v>
      </c>
    </row>
    <row r="224" spans="1:10">
      <c r="A224" s="141" t="s">
        <v>205</v>
      </c>
      <c r="B224" s="141"/>
      <c r="C224" s="141"/>
      <c r="D224" s="141"/>
      <c r="E224" s="141"/>
      <c r="F224" s="135"/>
      <c r="G224" s="141"/>
      <c r="H224" s="141"/>
      <c r="I224" s="141"/>
      <c r="J224" s="142" t="s">
        <v>206</v>
      </c>
    </row>
    <row r="226" spans="1:10">
      <c r="B226" t="s">
        <v>184</v>
      </c>
    </row>
    <row r="227" spans="1:10">
      <c r="C227" t="s">
        <v>157</v>
      </c>
      <c r="E227" s="146">
        <v>0.6895</v>
      </c>
    </row>
    <row r="228" spans="1:10">
      <c r="C228" t="s">
        <v>185</v>
      </c>
      <c r="E228" s="146">
        <v>0.2195453695724065</v>
      </c>
      <c r="G228" t="s">
        <v>383</v>
      </c>
    </row>
    <row r="229" spans="1:10">
      <c r="E229" s="143"/>
    </row>
    <row r="230" spans="1:10">
      <c r="E230" s="143"/>
    </row>
    <row r="238" spans="1:10">
      <c r="A238" s="141" t="s">
        <v>207</v>
      </c>
      <c r="B238" s="141"/>
      <c r="C238" s="141"/>
      <c r="D238" s="141"/>
      <c r="E238" s="141"/>
      <c r="F238" s="135"/>
      <c r="G238" s="141"/>
      <c r="H238" s="141"/>
      <c r="I238" s="141"/>
      <c r="J238" s="142" t="s">
        <v>208</v>
      </c>
    </row>
    <row r="240" spans="1:10">
      <c r="B240" t="s">
        <v>184</v>
      </c>
    </row>
    <row r="241" spans="1:10">
      <c r="C241" t="s">
        <v>157</v>
      </c>
      <c r="E241" s="146">
        <v>0.6895</v>
      </c>
    </row>
    <row r="242" spans="1:10">
      <c r="C242" t="s">
        <v>185</v>
      </c>
      <c r="E242" s="146">
        <v>0.2195453695724065</v>
      </c>
      <c r="G242" t="s">
        <v>383</v>
      </c>
    </row>
    <row r="243" spans="1:10">
      <c r="E243" s="143"/>
    </row>
    <row r="244" spans="1:10">
      <c r="E244" s="143"/>
    </row>
    <row r="252" spans="1:10">
      <c r="A252" s="141" t="s">
        <v>209</v>
      </c>
      <c r="B252" s="141"/>
      <c r="C252" s="141"/>
      <c r="D252" s="141"/>
      <c r="E252" s="141"/>
      <c r="F252" s="135"/>
      <c r="G252" s="141"/>
      <c r="H252" s="141"/>
      <c r="I252" s="141"/>
      <c r="J252" s="142" t="s">
        <v>210</v>
      </c>
    </row>
    <row r="254" spans="1:10">
      <c r="B254" t="s">
        <v>184</v>
      </c>
    </row>
    <row r="255" spans="1:10">
      <c r="C255" t="s">
        <v>157</v>
      </c>
      <c r="E255" s="146">
        <v>0.6895</v>
      </c>
    </row>
    <row r="256" spans="1:10">
      <c r="C256" t="s">
        <v>185</v>
      </c>
      <c r="E256" s="146">
        <v>0.2195453695724065</v>
      </c>
      <c r="G256" t="s">
        <v>383</v>
      </c>
    </row>
    <row r="257" spans="1:10">
      <c r="E257" s="143"/>
    </row>
    <row r="258" spans="1:10">
      <c r="A258" s="141" t="s">
        <v>211</v>
      </c>
      <c r="B258" s="141"/>
      <c r="C258" s="141"/>
      <c r="D258" s="141"/>
      <c r="E258" s="147"/>
      <c r="F258" s="135"/>
      <c r="G258" s="141"/>
      <c r="H258" s="141"/>
      <c r="I258" s="141"/>
      <c r="J258" s="142" t="s">
        <v>210</v>
      </c>
    </row>
    <row r="268" spans="1:10">
      <c r="A268" s="141" t="s">
        <v>212</v>
      </c>
      <c r="B268" s="141"/>
      <c r="C268" s="141"/>
      <c r="D268" s="141"/>
      <c r="E268" s="141"/>
      <c r="F268" s="135"/>
      <c r="G268" s="141"/>
      <c r="H268" s="141"/>
      <c r="I268" s="141"/>
      <c r="J268" s="142" t="s">
        <v>213</v>
      </c>
    </row>
    <row r="270" spans="1:10">
      <c r="B270" t="s">
        <v>184</v>
      </c>
    </row>
    <row r="271" spans="1:10">
      <c r="C271" t="s">
        <v>157</v>
      </c>
      <c r="E271" s="146">
        <v>0.6895</v>
      </c>
    </row>
    <row r="272" spans="1:10">
      <c r="C272" t="s">
        <v>185</v>
      </c>
      <c r="E272" s="146">
        <v>0.2195453695724065</v>
      </c>
      <c r="G272" t="s">
        <v>383</v>
      </c>
    </row>
    <row r="273" spans="1:10">
      <c r="E273" s="143"/>
    </row>
    <row r="274" spans="1:10">
      <c r="E274" s="143"/>
    </row>
    <row r="282" spans="1:10">
      <c r="A282" s="141" t="s">
        <v>214</v>
      </c>
      <c r="B282" s="141"/>
      <c r="C282" s="141"/>
      <c r="D282" s="141"/>
      <c r="E282" s="141"/>
      <c r="F282" s="135"/>
      <c r="G282" s="141"/>
      <c r="H282" s="141"/>
      <c r="I282" s="141"/>
      <c r="J282" s="142" t="s">
        <v>215</v>
      </c>
    </row>
    <row r="284" spans="1:10">
      <c r="B284" t="s">
        <v>184</v>
      </c>
    </row>
    <row r="285" spans="1:10">
      <c r="C285" t="s">
        <v>157</v>
      </c>
      <c r="E285" s="146">
        <v>0.6895</v>
      </c>
    </row>
    <row r="286" spans="1:10">
      <c r="C286" t="s">
        <v>185</v>
      </c>
      <c r="E286" s="146">
        <v>0.2195453695724065</v>
      </c>
      <c r="G286" t="s">
        <v>383</v>
      </c>
    </row>
    <row r="287" spans="1:10">
      <c r="E287" s="143"/>
    </row>
    <row r="288" spans="1:10">
      <c r="E288" s="143"/>
    </row>
    <row r="296" spans="1:10">
      <c r="A296" s="141" t="s">
        <v>216</v>
      </c>
      <c r="B296" s="141"/>
      <c r="C296" s="141"/>
      <c r="D296" s="141"/>
      <c r="E296" s="141"/>
      <c r="F296" s="135"/>
      <c r="G296" s="141"/>
      <c r="H296" s="141"/>
      <c r="I296" s="141"/>
      <c r="J296" s="142" t="s">
        <v>217</v>
      </c>
    </row>
    <row r="298" spans="1:10">
      <c r="B298" t="s">
        <v>184</v>
      </c>
    </row>
    <row r="299" spans="1:10">
      <c r="C299" t="s">
        <v>157</v>
      </c>
      <c r="E299" s="146">
        <v>0.6895</v>
      </c>
    </row>
    <row r="300" spans="1:10">
      <c r="C300" t="s">
        <v>185</v>
      </c>
      <c r="E300" s="146">
        <v>0.2195453695724065</v>
      </c>
      <c r="G300" t="s">
        <v>383</v>
      </c>
    </row>
    <row r="301" spans="1:10">
      <c r="E301" s="143"/>
    </row>
    <row r="302" spans="1:10">
      <c r="A302" s="141" t="s">
        <v>218</v>
      </c>
      <c r="B302" s="141"/>
      <c r="C302" s="141"/>
      <c r="D302" s="141"/>
      <c r="E302" s="147"/>
      <c r="F302" s="135"/>
      <c r="G302" s="141"/>
      <c r="H302" s="141"/>
      <c r="I302" s="141"/>
      <c r="J302" s="142" t="s">
        <v>217</v>
      </c>
    </row>
    <row r="312" spans="1:10">
      <c r="A312" s="141" t="s">
        <v>219</v>
      </c>
      <c r="B312" s="141"/>
      <c r="C312" s="141"/>
      <c r="D312" s="141"/>
      <c r="E312" s="141"/>
      <c r="F312" s="135"/>
      <c r="G312" s="141"/>
      <c r="H312" s="141"/>
      <c r="I312" s="141"/>
      <c r="J312" s="142" t="s">
        <v>220</v>
      </c>
    </row>
    <row r="314" spans="1:10">
      <c r="B314" t="s">
        <v>184</v>
      </c>
    </row>
    <row r="315" spans="1:10">
      <c r="C315" t="s">
        <v>157</v>
      </c>
      <c r="E315" s="146">
        <v>0.6895</v>
      </c>
    </row>
    <row r="316" spans="1:10">
      <c r="C316" t="s">
        <v>185</v>
      </c>
      <c r="E316" s="146">
        <v>0.2195453695724065</v>
      </c>
      <c r="G316" t="s">
        <v>383</v>
      </c>
    </row>
    <row r="317" spans="1:10">
      <c r="E317" s="143"/>
    </row>
    <row r="318" spans="1:10">
      <c r="E318" s="143"/>
    </row>
    <row r="326" spans="1:10">
      <c r="A326" s="141" t="s">
        <v>221</v>
      </c>
      <c r="B326" s="141"/>
      <c r="C326" s="141"/>
      <c r="D326" s="141"/>
      <c r="E326" s="141"/>
      <c r="F326" s="135"/>
      <c r="G326" s="141"/>
      <c r="H326" s="141"/>
      <c r="I326" s="141"/>
      <c r="J326" s="142" t="s">
        <v>222</v>
      </c>
    </row>
    <row r="328" spans="1:10">
      <c r="B328" t="s">
        <v>184</v>
      </c>
    </row>
    <row r="329" spans="1:10">
      <c r="C329" t="s">
        <v>157</v>
      </c>
      <c r="E329" s="146">
        <v>0.6895</v>
      </c>
    </row>
    <row r="330" spans="1:10">
      <c r="C330" t="s">
        <v>185</v>
      </c>
      <c r="E330" s="146">
        <v>0.2195453695724065</v>
      </c>
      <c r="G330" t="s">
        <v>383</v>
      </c>
    </row>
    <row r="331" spans="1:10">
      <c r="E331" s="143"/>
    </row>
    <row r="332" spans="1:10">
      <c r="E332" s="143"/>
    </row>
    <row r="340" spans="1:10">
      <c r="A340" s="141" t="s">
        <v>223</v>
      </c>
      <c r="B340" s="141"/>
      <c r="C340" s="141"/>
      <c r="D340" s="141"/>
      <c r="E340" s="141"/>
      <c r="F340" s="135"/>
      <c r="G340" s="141"/>
      <c r="H340" s="141"/>
      <c r="I340" s="141"/>
      <c r="J340" s="142" t="s">
        <v>224</v>
      </c>
    </row>
    <row r="342" spans="1:10">
      <c r="B342" t="s">
        <v>184</v>
      </c>
    </row>
    <row r="343" spans="1:10">
      <c r="C343" t="s">
        <v>157</v>
      </c>
      <c r="E343" s="146">
        <v>0.6895</v>
      </c>
    </row>
    <row r="344" spans="1:10">
      <c r="C344" t="s">
        <v>185</v>
      </c>
      <c r="E344" s="146">
        <v>0.2195453695724065</v>
      </c>
      <c r="G344" t="s">
        <v>383</v>
      </c>
    </row>
    <row r="345" spans="1:10">
      <c r="E345" s="143"/>
    </row>
    <row r="346" spans="1:10">
      <c r="A346" s="141" t="s">
        <v>225</v>
      </c>
      <c r="B346" s="141"/>
      <c r="C346" s="141"/>
      <c r="D346" s="141"/>
      <c r="E346" s="147"/>
      <c r="F346" s="135"/>
      <c r="G346" s="141"/>
      <c r="H346" s="141"/>
      <c r="I346" s="141"/>
      <c r="J346" s="142" t="s">
        <v>224</v>
      </c>
    </row>
    <row r="356" spans="1:10">
      <c r="A356" s="141" t="s">
        <v>226</v>
      </c>
      <c r="B356" s="141"/>
      <c r="C356" s="141"/>
      <c r="D356" s="141"/>
      <c r="E356" s="141"/>
      <c r="F356" s="135"/>
      <c r="G356" s="141"/>
      <c r="H356" s="141"/>
      <c r="I356" s="141"/>
      <c r="J356" s="142" t="s">
        <v>227</v>
      </c>
    </row>
    <row r="358" spans="1:10">
      <c r="B358" t="s">
        <v>184</v>
      </c>
    </row>
    <row r="359" spans="1:10">
      <c r="C359" t="s">
        <v>157</v>
      </c>
      <c r="E359" s="146">
        <v>0.6895</v>
      </c>
    </row>
    <row r="360" spans="1:10">
      <c r="C360" t="s">
        <v>185</v>
      </c>
      <c r="E360" s="146">
        <v>0.2195453695724065</v>
      </c>
      <c r="G360" t="s">
        <v>383</v>
      </c>
    </row>
    <row r="361" spans="1:10">
      <c r="E361" s="143"/>
    </row>
    <row r="362" spans="1:10">
      <c r="E362" s="143"/>
    </row>
    <row r="370" spans="1:10">
      <c r="A370" s="141" t="s">
        <v>228</v>
      </c>
      <c r="B370" s="141"/>
      <c r="C370" s="141"/>
      <c r="D370" s="141"/>
      <c r="E370" s="141"/>
      <c r="F370" s="135"/>
      <c r="G370" s="141"/>
      <c r="H370" s="141"/>
      <c r="I370" s="141"/>
      <c r="J370" s="142" t="s">
        <v>229</v>
      </c>
    </row>
    <row r="372" spans="1:10">
      <c r="B372" t="s">
        <v>184</v>
      </c>
    </row>
    <row r="373" spans="1:10">
      <c r="C373" t="s">
        <v>157</v>
      </c>
      <c r="E373" s="146">
        <v>0.6895</v>
      </c>
    </row>
    <row r="374" spans="1:10">
      <c r="C374" t="s">
        <v>185</v>
      </c>
      <c r="E374" s="146">
        <v>0.2195453695724065</v>
      </c>
      <c r="G374" t="s">
        <v>383</v>
      </c>
    </row>
    <row r="375" spans="1:10">
      <c r="E375" s="143"/>
    </row>
    <row r="376" spans="1:10">
      <c r="E376" s="143"/>
    </row>
    <row r="384" spans="1:10">
      <c r="A384" s="141" t="s">
        <v>230</v>
      </c>
      <c r="B384" s="141"/>
      <c r="C384" s="141"/>
      <c r="D384" s="141"/>
      <c r="E384" s="141"/>
      <c r="F384" s="135"/>
      <c r="G384" s="141"/>
      <c r="H384" s="141"/>
      <c r="I384" s="141"/>
      <c r="J384" s="142" t="s">
        <v>231</v>
      </c>
    </row>
    <row r="386" spans="1:10">
      <c r="B386" t="s">
        <v>184</v>
      </c>
    </row>
    <row r="387" spans="1:10">
      <c r="C387" t="s">
        <v>157</v>
      </c>
      <c r="E387" s="146">
        <v>0.6895</v>
      </c>
    </row>
    <row r="388" spans="1:10">
      <c r="C388" t="s">
        <v>185</v>
      </c>
      <c r="E388" s="146">
        <v>0.2195453695724065</v>
      </c>
      <c r="G388" t="s">
        <v>383</v>
      </c>
    </row>
    <row r="389" spans="1:10">
      <c r="E389" s="143"/>
    </row>
    <row r="390" spans="1:10">
      <c r="A390" s="141" t="s">
        <v>232</v>
      </c>
      <c r="B390" s="141"/>
      <c r="C390" s="141"/>
      <c r="D390" s="141"/>
      <c r="E390" s="147"/>
      <c r="F390" s="135"/>
      <c r="G390" s="141"/>
      <c r="H390" s="141"/>
      <c r="I390" s="141"/>
      <c r="J390" s="142" t="s">
        <v>231</v>
      </c>
    </row>
    <row r="400" spans="1:10">
      <c r="A400" s="141" t="s">
        <v>233</v>
      </c>
      <c r="B400" s="141"/>
      <c r="C400" s="141"/>
      <c r="D400" s="141"/>
      <c r="E400" s="141"/>
      <c r="F400" s="135"/>
      <c r="G400" s="141"/>
      <c r="H400" s="141"/>
      <c r="I400" s="141"/>
      <c r="J400" s="142" t="s">
        <v>234</v>
      </c>
    </row>
    <row r="402" spans="1:10">
      <c r="B402" t="s">
        <v>184</v>
      </c>
    </row>
    <row r="403" spans="1:10">
      <c r="C403" t="s">
        <v>157</v>
      </c>
      <c r="E403" s="146">
        <v>0.6895</v>
      </c>
    </row>
    <row r="404" spans="1:10">
      <c r="C404" t="s">
        <v>185</v>
      </c>
      <c r="E404" s="146">
        <v>0.2195453695724065</v>
      </c>
      <c r="G404" t="s">
        <v>383</v>
      </c>
    </row>
    <row r="405" spans="1:10">
      <c r="E405" s="143"/>
    </row>
    <row r="406" spans="1:10">
      <c r="E406" s="143"/>
    </row>
    <row r="414" spans="1:10">
      <c r="A414" s="141" t="s">
        <v>235</v>
      </c>
      <c r="B414" s="141"/>
      <c r="C414" s="141"/>
      <c r="D414" s="141"/>
      <c r="E414" s="141"/>
      <c r="F414" s="135"/>
      <c r="G414" s="141"/>
      <c r="H414" s="141"/>
      <c r="I414" s="141"/>
      <c r="J414" s="142" t="s">
        <v>236</v>
      </c>
    </row>
    <row r="416" spans="1:10">
      <c r="B416" t="s">
        <v>184</v>
      </c>
    </row>
    <row r="417" spans="1:10">
      <c r="C417" t="s">
        <v>157</v>
      </c>
      <c r="E417" s="146">
        <v>0.6895</v>
      </c>
    </row>
    <row r="418" spans="1:10">
      <c r="C418" t="s">
        <v>185</v>
      </c>
      <c r="E418" s="146">
        <v>0.2195453695724065</v>
      </c>
      <c r="G418" t="s">
        <v>383</v>
      </c>
    </row>
    <row r="419" spans="1:10">
      <c r="E419" s="143"/>
    </row>
    <row r="420" spans="1:10">
      <c r="E420" s="143"/>
    </row>
    <row r="428" spans="1:10">
      <c r="A428" s="141" t="s">
        <v>237</v>
      </c>
      <c r="B428" s="141"/>
      <c r="C428" s="141"/>
      <c r="D428" s="141"/>
      <c r="E428" s="141"/>
      <c r="F428" s="135"/>
      <c r="G428" s="141"/>
      <c r="H428" s="141"/>
      <c r="I428" s="141"/>
      <c r="J428" s="142" t="s">
        <v>238</v>
      </c>
    </row>
    <row r="430" spans="1:10">
      <c r="B430" t="s">
        <v>184</v>
      </c>
    </row>
    <row r="431" spans="1:10">
      <c r="C431" t="s">
        <v>157</v>
      </c>
      <c r="E431" s="146">
        <v>0.6895</v>
      </c>
    </row>
    <row r="432" spans="1:10">
      <c r="C432" t="s">
        <v>185</v>
      </c>
      <c r="E432" s="146">
        <v>0.2195453695724065</v>
      </c>
      <c r="G432" t="s">
        <v>383</v>
      </c>
    </row>
    <row r="433" spans="1:10">
      <c r="E433" s="143"/>
    </row>
    <row r="434" spans="1:10">
      <c r="A434" s="141" t="s">
        <v>239</v>
      </c>
      <c r="B434" s="141"/>
      <c r="C434" s="141"/>
      <c r="D434" s="141"/>
      <c r="E434" s="147"/>
      <c r="F434" s="135"/>
      <c r="G434" s="141"/>
      <c r="H434" s="141"/>
      <c r="I434" s="141"/>
      <c r="J434" s="142" t="s">
        <v>238</v>
      </c>
    </row>
    <row r="444" spans="1:10">
      <c r="A444" s="141" t="s">
        <v>240</v>
      </c>
      <c r="B444" s="141"/>
      <c r="C444" s="141"/>
      <c r="D444" s="141"/>
      <c r="E444" s="141"/>
      <c r="F444" s="135"/>
      <c r="G444" s="141"/>
      <c r="H444" s="141"/>
      <c r="I444" s="141"/>
      <c r="J444" s="142" t="s">
        <v>241</v>
      </c>
    </row>
    <row r="446" spans="1:10">
      <c r="B446" t="s">
        <v>184</v>
      </c>
    </row>
    <row r="447" spans="1:10">
      <c r="C447" t="s">
        <v>157</v>
      </c>
      <c r="E447" s="146">
        <v>0.6895</v>
      </c>
    </row>
    <row r="448" spans="1:10">
      <c r="C448" t="s">
        <v>185</v>
      </c>
      <c r="E448" s="146">
        <v>0.2195453695724065</v>
      </c>
      <c r="G448" t="s">
        <v>383</v>
      </c>
    </row>
    <row r="449" spans="1:10">
      <c r="E449" s="143"/>
    </row>
    <row r="450" spans="1:10">
      <c r="E450" s="143"/>
    </row>
    <row r="458" spans="1:10">
      <c r="A458" s="141" t="s">
        <v>242</v>
      </c>
      <c r="B458" s="141"/>
      <c r="C458" s="141"/>
      <c r="D458" s="141"/>
      <c r="E458" s="141"/>
      <c r="F458" s="135"/>
      <c r="G458" s="141"/>
      <c r="H458" s="141"/>
      <c r="I458" s="141"/>
      <c r="J458" s="142" t="s">
        <v>243</v>
      </c>
    </row>
    <row r="460" spans="1:10">
      <c r="B460" t="s">
        <v>184</v>
      </c>
    </row>
    <row r="461" spans="1:10">
      <c r="C461" t="s">
        <v>157</v>
      </c>
      <c r="E461" s="146">
        <v>0.78617495126418502</v>
      </c>
    </row>
    <row r="462" spans="1:10">
      <c r="C462" t="s">
        <v>185</v>
      </c>
      <c r="E462" s="146">
        <v>2.9904723829641863E-2</v>
      </c>
      <c r="G462" t="s">
        <v>244</v>
      </c>
    </row>
    <row r="463" spans="1:10">
      <c r="E463" s="143"/>
    </row>
    <row r="464" spans="1:10">
      <c r="E464" s="143"/>
    </row>
    <row r="472" spans="1:10">
      <c r="A472" s="141" t="s">
        <v>245</v>
      </c>
      <c r="B472" s="141"/>
      <c r="C472" s="141"/>
      <c r="D472" s="141"/>
      <c r="E472" s="141"/>
      <c r="F472" s="135"/>
      <c r="G472" s="141"/>
      <c r="H472" s="141"/>
      <c r="I472" s="141"/>
      <c r="J472" s="142" t="s">
        <v>246</v>
      </c>
    </row>
    <row r="474" spans="1:10">
      <c r="B474" t="s">
        <v>184</v>
      </c>
    </row>
    <row r="475" spans="1:10">
      <c r="C475" t="s">
        <v>157</v>
      </c>
      <c r="E475" s="146">
        <v>0.78617495126418502</v>
      </c>
    </row>
    <row r="476" spans="1:10">
      <c r="C476" t="s">
        <v>185</v>
      </c>
      <c r="E476" s="146">
        <v>2.9904723829641863E-2</v>
      </c>
      <c r="G476" t="s">
        <v>244</v>
      </c>
    </row>
    <row r="477" spans="1:10">
      <c r="E477" s="143"/>
    </row>
    <row r="478" spans="1:10">
      <c r="A478" s="141" t="s">
        <v>247</v>
      </c>
      <c r="B478" s="141"/>
      <c r="C478" s="141"/>
      <c r="D478" s="141"/>
      <c r="E478" s="147"/>
      <c r="F478" s="135"/>
      <c r="G478" s="141"/>
      <c r="H478" s="141"/>
      <c r="I478" s="141"/>
      <c r="J478" s="142" t="s">
        <v>246</v>
      </c>
    </row>
    <row r="488" spans="1:10">
      <c r="A488" s="141" t="s">
        <v>248</v>
      </c>
      <c r="B488" s="141"/>
      <c r="C488" s="141"/>
      <c r="D488" s="141"/>
      <c r="E488" s="141"/>
      <c r="F488" s="135"/>
      <c r="G488" s="141"/>
      <c r="H488" s="141"/>
      <c r="I488" s="141"/>
      <c r="J488" s="142" t="s">
        <v>249</v>
      </c>
    </row>
    <row r="490" spans="1:10">
      <c r="B490" t="s">
        <v>184</v>
      </c>
    </row>
    <row r="491" spans="1:10">
      <c r="C491" t="s">
        <v>157</v>
      </c>
      <c r="E491" s="146">
        <v>0.78617495126418502</v>
      </c>
    </row>
    <row r="492" spans="1:10">
      <c r="C492" t="s">
        <v>185</v>
      </c>
      <c r="E492" s="146">
        <v>2.9904723829641863E-2</v>
      </c>
      <c r="G492" t="s">
        <v>244</v>
      </c>
    </row>
    <row r="493" spans="1:10">
      <c r="E493" s="143"/>
    </row>
    <row r="494" spans="1:10">
      <c r="E494" s="143"/>
    </row>
    <row r="502" spans="1:10">
      <c r="A502" s="141" t="s">
        <v>250</v>
      </c>
      <c r="B502" s="141"/>
      <c r="C502" s="141"/>
      <c r="D502" s="141"/>
      <c r="E502" s="141"/>
      <c r="F502" s="135"/>
      <c r="G502" s="141"/>
      <c r="H502" s="141"/>
      <c r="I502" s="141"/>
      <c r="J502" s="142" t="s">
        <v>251</v>
      </c>
    </row>
    <row r="504" spans="1:10">
      <c r="B504" t="s">
        <v>184</v>
      </c>
    </row>
    <row r="505" spans="1:10">
      <c r="C505" t="s">
        <v>157</v>
      </c>
      <c r="E505" s="146">
        <v>0.78617495126418502</v>
      </c>
    </row>
    <row r="506" spans="1:10">
      <c r="C506" t="s">
        <v>185</v>
      </c>
      <c r="E506" s="146">
        <v>2.9904723829641863E-2</v>
      </c>
      <c r="G506" t="s">
        <v>244</v>
      </c>
    </row>
    <row r="507" spans="1:10">
      <c r="E507" s="143"/>
    </row>
    <row r="508" spans="1:10">
      <c r="E508" s="143"/>
    </row>
    <row r="516" spans="1:10">
      <c r="A516" s="141" t="s">
        <v>252</v>
      </c>
      <c r="B516" s="141"/>
      <c r="C516" s="141"/>
      <c r="D516" s="141"/>
      <c r="E516" s="141"/>
      <c r="F516" s="135"/>
      <c r="G516" s="141"/>
      <c r="H516" s="141"/>
      <c r="I516" s="141"/>
      <c r="J516" s="142" t="s">
        <v>253</v>
      </c>
    </row>
    <row r="518" spans="1:10">
      <c r="B518" t="s">
        <v>184</v>
      </c>
    </row>
    <row r="519" spans="1:10">
      <c r="C519" t="s">
        <v>157</v>
      </c>
      <c r="E519" s="146">
        <v>0.78617495126418502</v>
      </c>
    </row>
    <row r="520" spans="1:10">
      <c r="C520" t="s">
        <v>185</v>
      </c>
      <c r="E520" s="146">
        <v>2.9904723829641863E-2</v>
      </c>
      <c r="G520" t="s">
        <v>244</v>
      </c>
    </row>
    <row r="521" spans="1:10">
      <c r="E521" s="143"/>
    </row>
    <row r="522" spans="1:10">
      <c r="A522" s="141" t="s">
        <v>254</v>
      </c>
      <c r="B522" s="141"/>
      <c r="C522" s="141"/>
      <c r="D522" s="141"/>
      <c r="E522" s="147"/>
      <c r="F522" s="135"/>
      <c r="G522" s="141"/>
      <c r="H522" s="141"/>
      <c r="I522" s="141"/>
      <c r="J522" s="142" t="s">
        <v>253</v>
      </c>
    </row>
    <row r="532" spans="1:10">
      <c r="A532" s="141" t="s">
        <v>255</v>
      </c>
      <c r="B532" s="141"/>
      <c r="C532" s="141"/>
      <c r="D532" s="141"/>
      <c r="E532" s="141"/>
      <c r="F532" s="135"/>
      <c r="G532" s="141"/>
      <c r="H532" s="141"/>
      <c r="I532" s="141"/>
      <c r="J532" s="142" t="s">
        <v>256</v>
      </c>
    </row>
    <row r="534" spans="1:10">
      <c r="B534" t="s">
        <v>184</v>
      </c>
    </row>
    <row r="535" spans="1:10">
      <c r="C535" t="s">
        <v>157</v>
      </c>
      <c r="E535" s="146">
        <v>0.78617495126418502</v>
      </c>
    </row>
    <row r="536" spans="1:10">
      <c r="C536" t="s">
        <v>185</v>
      </c>
      <c r="E536" s="146">
        <v>2.9904723829641863E-2</v>
      </c>
      <c r="G536" t="s">
        <v>244</v>
      </c>
    </row>
    <row r="537" spans="1:10">
      <c r="E537" s="143"/>
    </row>
    <row r="538" spans="1:10">
      <c r="E538" s="143"/>
    </row>
    <row r="546" spans="1:10">
      <c r="A546" s="141" t="s">
        <v>257</v>
      </c>
      <c r="B546" s="141"/>
      <c r="C546" s="141"/>
      <c r="D546" s="141"/>
      <c r="E546" s="141"/>
      <c r="F546" s="135"/>
      <c r="G546" s="141"/>
      <c r="H546" s="141"/>
      <c r="I546" s="141"/>
      <c r="J546" s="142" t="s">
        <v>258</v>
      </c>
    </row>
    <row r="548" spans="1:10">
      <c r="B548" t="s">
        <v>184</v>
      </c>
    </row>
    <row r="549" spans="1:10">
      <c r="C549" t="s">
        <v>157</v>
      </c>
      <c r="E549" s="146">
        <v>0.78617495126418502</v>
      </c>
    </row>
    <row r="550" spans="1:10">
      <c r="C550" t="s">
        <v>185</v>
      </c>
      <c r="E550" s="146">
        <v>2.9904723829641863E-2</v>
      </c>
      <c r="G550" t="s">
        <v>244</v>
      </c>
    </row>
    <row r="551" spans="1:10">
      <c r="E551" s="143"/>
    </row>
    <row r="552" spans="1:10">
      <c r="E552" s="143"/>
    </row>
    <row r="560" spans="1:10">
      <c r="A560" s="141" t="s">
        <v>259</v>
      </c>
      <c r="B560" s="141"/>
      <c r="C560" s="141"/>
      <c r="D560" s="141"/>
      <c r="E560" s="141"/>
      <c r="F560" s="135"/>
      <c r="G560" s="141"/>
      <c r="H560" s="141"/>
      <c r="I560" s="141"/>
      <c r="J560" s="142" t="s">
        <v>260</v>
      </c>
    </row>
    <row r="562" spans="1:10">
      <c r="B562" t="s">
        <v>184</v>
      </c>
    </row>
    <row r="563" spans="1:10">
      <c r="C563" t="s">
        <v>157</v>
      </c>
      <c r="E563" s="146">
        <v>0.78617495126418502</v>
      </c>
    </row>
    <row r="564" spans="1:10">
      <c r="C564" t="s">
        <v>185</v>
      </c>
      <c r="E564" s="146">
        <v>2.9904723829641863E-2</v>
      </c>
      <c r="G564" t="s">
        <v>244</v>
      </c>
    </row>
    <row r="565" spans="1:10">
      <c r="E565" s="143"/>
    </row>
    <row r="566" spans="1:10">
      <c r="A566" s="141" t="s">
        <v>261</v>
      </c>
      <c r="B566" s="141"/>
      <c r="C566" s="141"/>
      <c r="D566" s="141"/>
      <c r="E566" s="147"/>
      <c r="F566" s="135"/>
      <c r="G566" s="141"/>
      <c r="H566" s="141"/>
      <c r="I566" s="141"/>
      <c r="J566" s="142" t="s">
        <v>260</v>
      </c>
    </row>
    <row r="576" spans="1:10">
      <c r="A576" s="141" t="s">
        <v>262</v>
      </c>
      <c r="B576" s="141"/>
      <c r="C576" s="141"/>
      <c r="D576" s="141"/>
      <c r="E576" s="141"/>
      <c r="F576" s="135"/>
      <c r="G576" s="141"/>
      <c r="H576" s="141"/>
      <c r="I576" s="141"/>
      <c r="J576" s="142" t="s">
        <v>263</v>
      </c>
    </row>
    <row r="578" spans="1:10">
      <c r="B578" t="s">
        <v>184</v>
      </c>
    </row>
    <row r="579" spans="1:10">
      <c r="C579" t="s">
        <v>157</v>
      </c>
      <c r="E579" s="146">
        <v>0.78617495126418502</v>
      </c>
    </row>
    <row r="580" spans="1:10">
      <c r="C580" t="s">
        <v>185</v>
      </c>
      <c r="E580" s="146">
        <v>2.9904723829641863E-2</v>
      </c>
      <c r="G580" t="s">
        <v>244</v>
      </c>
    </row>
    <row r="581" spans="1:10">
      <c r="E581" s="143"/>
    </row>
    <row r="582" spans="1:10">
      <c r="E582" s="143"/>
    </row>
    <row r="590" spans="1:10">
      <c r="A590" s="141" t="s">
        <v>264</v>
      </c>
      <c r="B590" s="141"/>
      <c r="C590" s="141"/>
      <c r="D590" s="141"/>
      <c r="E590" s="141"/>
      <c r="F590" s="135"/>
      <c r="G590" s="141"/>
      <c r="H590" s="141"/>
      <c r="I590" s="141"/>
      <c r="J590" s="142" t="s">
        <v>265</v>
      </c>
    </row>
    <row r="592" spans="1:10">
      <c r="B592" t="s">
        <v>184</v>
      </c>
    </row>
    <row r="593" spans="1:10">
      <c r="C593" t="s">
        <v>157</v>
      </c>
      <c r="E593" s="146">
        <v>0.78617495126418502</v>
      </c>
    </row>
    <row r="594" spans="1:10">
      <c r="C594" t="s">
        <v>185</v>
      </c>
      <c r="E594" s="146">
        <v>2.9904723829641863E-2</v>
      </c>
      <c r="G594" t="s">
        <v>244</v>
      </c>
    </row>
    <row r="595" spans="1:10">
      <c r="E595" s="143"/>
    </row>
    <row r="596" spans="1:10">
      <c r="E596" s="143"/>
    </row>
    <row r="604" spans="1:10">
      <c r="A604" s="141" t="s">
        <v>266</v>
      </c>
      <c r="B604" s="141"/>
      <c r="C604" s="141"/>
      <c r="D604" s="141"/>
      <c r="E604" s="141"/>
      <c r="F604" s="135"/>
      <c r="G604" s="141"/>
      <c r="H604" s="141"/>
      <c r="I604" s="141"/>
      <c r="J604" s="142" t="s">
        <v>267</v>
      </c>
    </row>
    <row r="606" spans="1:10">
      <c r="B606" t="s">
        <v>184</v>
      </c>
    </row>
    <row r="607" spans="1:10">
      <c r="C607" t="s">
        <v>157</v>
      </c>
      <c r="E607" s="146">
        <v>0.78617495126418502</v>
      </c>
    </row>
    <row r="608" spans="1:10">
      <c r="C608" t="s">
        <v>185</v>
      </c>
      <c r="E608" s="146">
        <v>2.9904723829641863E-2</v>
      </c>
      <c r="G608" t="s">
        <v>244</v>
      </c>
    </row>
    <row r="609" spans="1:10">
      <c r="E609" s="143"/>
    </row>
    <row r="610" spans="1:10">
      <c r="A610" s="141" t="s">
        <v>268</v>
      </c>
      <c r="B610" s="141"/>
      <c r="C610" s="141"/>
      <c r="D610" s="141"/>
      <c r="E610" s="147"/>
      <c r="F610" s="135"/>
      <c r="G610" s="141"/>
      <c r="H610" s="141"/>
      <c r="I610" s="141"/>
      <c r="J610" s="142" t="s">
        <v>267</v>
      </c>
    </row>
    <row r="620" spans="1:10">
      <c r="A620" s="141" t="s">
        <v>269</v>
      </c>
      <c r="B620" s="141"/>
      <c r="C620" s="141"/>
      <c r="D620" s="141"/>
      <c r="E620" s="141"/>
      <c r="F620" s="135"/>
      <c r="G620" s="141"/>
      <c r="H620" s="141"/>
      <c r="I620" s="141"/>
      <c r="J620" s="142" t="s">
        <v>270</v>
      </c>
    </row>
    <row r="622" spans="1:10">
      <c r="B622" t="s">
        <v>184</v>
      </c>
    </row>
    <row r="623" spans="1:10">
      <c r="C623" t="s">
        <v>157</v>
      </c>
      <c r="E623" s="146">
        <v>0.78617495126418502</v>
      </c>
    </row>
    <row r="624" spans="1:10">
      <c r="C624" t="s">
        <v>185</v>
      </c>
      <c r="E624" s="146">
        <v>2.9904723829641863E-2</v>
      </c>
      <c r="G624" t="s">
        <v>244</v>
      </c>
    </row>
    <row r="625" spans="1:10">
      <c r="E625" s="143"/>
    </row>
    <row r="626" spans="1:10">
      <c r="E626" s="143"/>
    </row>
    <row r="634" spans="1:10">
      <c r="A634" s="141" t="s">
        <v>271</v>
      </c>
      <c r="B634" s="141"/>
      <c r="C634" s="141"/>
      <c r="D634" s="141"/>
      <c r="E634" s="141"/>
      <c r="F634" s="135"/>
      <c r="G634" s="141"/>
      <c r="H634" s="141"/>
      <c r="I634" s="141"/>
      <c r="J634" s="142" t="s">
        <v>272</v>
      </c>
    </row>
    <row r="636" spans="1:10">
      <c r="B636" t="s">
        <v>184</v>
      </c>
    </row>
    <row r="637" spans="1:10">
      <c r="C637" t="s">
        <v>157</v>
      </c>
      <c r="E637" s="146">
        <v>0.78617495126418502</v>
      </c>
    </row>
    <row r="638" spans="1:10">
      <c r="C638" t="s">
        <v>185</v>
      </c>
      <c r="E638" s="146">
        <v>2.9904723829641863E-2</v>
      </c>
      <c r="G638" t="s">
        <v>244</v>
      </c>
    </row>
    <row r="639" spans="1:10">
      <c r="E639" s="143"/>
    </row>
    <row r="640" spans="1:10">
      <c r="E640" s="143"/>
    </row>
    <row r="648" spans="1:10">
      <c r="A648" s="141" t="s">
        <v>273</v>
      </c>
      <c r="B648" s="141"/>
      <c r="C648" s="141"/>
      <c r="D648" s="141"/>
      <c r="E648" s="141"/>
      <c r="F648" s="135"/>
      <c r="G648" s="141"/>
      <c r="H648" s="141"/>
      <c r="I648" s="141"/>
      <c r="J648" s="142" t="s">
        <v>274</v>
      </c>
    </row>
    <row r="650" spans="1:10">
      <c r="B650" t="s">
        <v>184</v>
      </c>
    </row>
    <row r="651" spans="1:10">
      <c r="C651" t="s">
        <v>157</v>
      </c>
      <c r="E651" s="146">
        <v>0.78617495126418502</v>
      </c>
    </row>
    <row r="652" spans="1:10">
      <c r="C652" t="s">
        <v>185</v>
      </c>
      <c r="E652" s="146">
        <v>2.9904723829641863E-2</v>
      </c>
      <c r="G652" t="s">
        <v>244</v>
      </c>
    </row>
    <row r="653" spans="1:10">
      <c r="E653" s="143"/>
    </row>
    <row r="654" spans="1:10">
      <c r="A654" s="141" t="s">
        <v>275</v>
      </c>
      <c r="B654" s="141"/>
      <c r="C654" s="141"/>
      <c r="D654" s="141"/>
      <c r="E654" s="147"/>
      <c r="F654" s="135"/>
      <c r="G654" s="141"/>
      <c r="H654" s="141"/>
      <c r="I654" s="141"/>
      <c r="J654" s="142" t="s">
        <v>274</v>
      </c>
    </row>
    <row r="664" spans="1:10">
      <c r="A664" s="141" t="s">
        <v>276</v>
      </c>
      <c r="B664" s="141"/>
      <c r="C664" s="141"/>
      <c r="D664" s="141"/>
      <c r="E664" s="141"/>
      <c r="F664" s="135"/>
      <c r="G664" s="141"/>
      <c r="H664" s="141"/>
      <c r="I664" s="141"/>
      <c r="J664" s="142" t="s">
        <v>277</v>
      </c>
    </row>
    <row r="666" spans="1:10">
      <c r="B666" t="s">
        <v>184</v>
      </c>
    </row>
    <row r="667" spans="1:10">
      <c r="C667" t="s">
        <v>157</v>
      </c>
      <c r="E667" s="146">
        <v>0.78617495126418502</v>
      </c>
    </row>
    <row r="668" spans="1:10">
      <c r="C668" t="s">
        <v>185</v>
      </c>
      <c r="E668" s="146">
        <v>2.9904723829641863E-2</v>
      </c>
      <c r="G668" t="s">
        <v>244</v>
      </c>
    </row>
    <row r="669" spans="1:10">
      <c r="E669" s="143"/>
    </row>
    <row r="670" spans="1:10">
      <c r="E670" s="143"/>
    </row>
    <row r="678" spans="1:10">
      <c r="A678" s="141" t="s">
        <v>278</v>
      </c>
      <c r="B678" s="141"/>
      <c r="C678" s="141"/>
      <c r="D678" s="141"/>
      <c r="E678" s="141"/>
      <c r="F678" s="135"/>
      <c r="G678" s="141"/>
      <c r="H678" s="141"/>
      <c r="I678" s="141"/>
      <c r="J678" s="142" t="s">
        <v>279</v>
      </c>
    </row>
    <row r="680" spans="1:10">
      <c r="B680" t="s">
        <v>184</v>
      </c>
    </row>
    <row r="681" spans="1:10">
      <c r="C681" t="s">
        <v>157</v>
      </c>
      <c r="E681" s="146">
        <v>0.78617495126418502</v>
      </c>
    </row>
    <row r="682" spans="1:10">
      <c r="C682" t="s">
        <v>185</v>
      </c>
      <c r="E682" s="146">
        <v>2.9904723829641863E-2</v>
      </c>
      <c r="G682" t="s">
        <v>244</v>
      </c>
    </row>
    <row r="683" spans="1:10">
      <c r="E683" s="143"/>
    </row>
    <row r="684" spans="1:10">
      <c r="E684" s="143"/>
    </row>
    <row r="692" spans="1:10">
      <c r="A692" s="141" t="s">
        <v>280</v>
      </c>
      <c r="B692" s="141"/>
      <c r="C692" s="141"/>
      <c r="D692" s="141"/>
      <c r="E692" s="141"/>
      <c r="F692" s="135"/>
      <c r="G692" s="141"/>
      <c r="H692" s="141"/>
      <c r="I692" s="141"/>
      <c r="J692" s="142" t="s">
        <v>281</v>
      </c>
    </row>
    <row r="694" spans="1:10">
      <c r="B694" t="s">
        <v>184</v>
      </c>
    </row>
    <row r="695" spans="1:10">
      <c r="C695" t="s">
        <v>157</v>
      </c>
      <c r="E695" s="146">
        <v>0.78617495126418502</v>
      </c>
    </row>
    <row r="696" spans="1:10">
      <c r="C696" t="s">
        <v>185</v>
      </c>
      <c r="E696" s="146">
        <v>2.9904723829641863E-2</v>
      </c>
      <c r="G696" t="s">
        <v>244</v>
      </c>
    </row>
    <row r="697" spans="1:10">
      <c r="E697" s="143"/>
    </row>
    <row r="698" spans="1:10">
      <c r="A698" s="141" t="s">
        <v>282</v>
      </c>
      <c r="B698" s="141"/>
      <c r="C698" s="141"/>
      <c r="D698" s="141"/>
      <c r="E698" s="147"/>
      <c r="F698" s="135"/>
      <c r="G698" s="141"/>
      <c r="H698" s="141"/>
      <c r="I698" s="141"/>
      <c r="J698" s="142" t="s">
        <v>281</v>
      </c>
    </row>
    <row r="708" spans="1:10">
      <c r="A708" s="141" t="s">
        <v>283</v>
      </c>
      <c r="B708" s="141"/>
      <c r="C708" s="141"/>
      <c r="D708" s="141"/>
      <c r="E708" s="141"/>
      <c r="F708" s="135"/>
      <c r="G708" s="141"/>
      <c r="H708" s="141"/>
      <c r="I708" s="141"/>
      <c r="J708" s="142" t="s">
        <v>284</v>
      </c>
    </row>
    <row r="710" spans="1:10">
      <c r="B710" t="s">
        <v>184</v>
      </c>
    </row>
    <row r="711" spans="1:10">
      <c r="C711" t="s">
        <v>157</v>
      </c>
      <c r="E711" s="146">
        <v>0.78617495126418502</v>
      </c>
    </row>
    <row r="712" spans="1:10">
      <c r="C712" t="s">
        <v>185</v>
      </c>
      <c r="E712" s="146">
        <v>2.9904723829641863E-2</v>
      </c>
      <c r="G712" t="s">
        <v>244</v>
      </c>
    </row>
    <row r="713" spans="1:10">
      <c r="E713" s="143"/>
    </row>
    <row r="714" spans="1:10">
      <c r="E714" s="143"/>
    </row>
    <row r="722" spans="1:10">
      <c r="A722" s="141" t="s">
        <v>285</v>
      </c>
      <c r="B722" s="141"/>
      <c r="C722" s="141"/>
      <c r="D722" s="141"/>
      <c r="E722" s="141"/>
      <c r="F722" s="135"/>
      <c r="G722" s="141"/>
      <c r="H722" s="141"/>
      <c r="I722" s="141"/>
      <c r="J722" s="142" t="s">
        <v>286</v>
      </c>
    </row>
    <row r="724" spans="1:10">
      <c r="B724" t="s">
        <v>184</v>
      </c>
    </row>
    <row r="725" spans="1:10">
      <c r="C725" t="s">
        <v>157</v>
      </c>
      <c r="E725" s="146">
        <v>0.78617495126418502</v>
      </c>
    </row>
    <row r="726" spans="1:10">
      <c r="C726" t="s">
        <v>185</v>
      </c>
      <c r="E726" s="146">
        <v>2.9904723829641863E-2</v>
      </c>
      <c r="G726" t="s">
        <v>244</v>
      </c>
    </row>
    <row r="727" spans="1:10">
      <c r="E727" s="143"/>
    </row>
    <row r="728" spans="1:10">
      <c r="E728" s="143"/>
    </row>
    <row r="736" spans="1:10">
      <c r="A736" s="141" t="s">
        <v>287</v>
      </c>
      <c r="B736" s="141"/>
      <c r="C736" s="141"/>
      <c r="D736" s="141"/>
      <c r="E736" s="141"/>
      <c r="F736" s="135"/>
      <c r="G736" s="141"/>
      <c r="H736" s="141"/>
      <c r="I736" s="141"/>
      <c r="J736" s="142" t="s">
        <v>288</v>
      </c>
    </row>
    <row r="738" spans="1:10">
      <c r="B738" t="s">
        <v>184</v>
      </c>
    </row>
    <row r="739" spans="1:10">
      <c r="C739" t="s">
        <v>157</v>
      </c>
      <c r="E739" s="146">
        <v>0.78617495126418502</v>
      </c>
    </row>
    <row r="740" spans="1:10">
      <c r="C740" t="s">
        <v>185</v>
      </c>
      <c r="E740" s="146">
        <v>2.9904723829641863E-2</v>
      </c>
      <c r="G740" t="s">
        <v>244</v>
      </c>
    </row>
    <row r="741" spans="1:10">
      <c r="E741" s="143"/>
    </row>
    <row r="742" spans="1:10">
      <c r="A742" s="141" t="s">
        <v>289</v>
      </c>
      <c r="B742" s="141"/>
      <c r="C742" s="141"/>
      <c r="D742" s="141"/>
      <c r="E742" s="147"/>
      <c r="F742" s="135"/>
      <c r="G742" s="141"/>
      <c r="H742" s="141"/>
      <c r="I742" s="141"/>
      <c r="J742" s="142" t="s">
        <v>288</v>
      </c>
    </row>
    <row r="752" spans="1:10">
      <c r="A752" s="141" t="s">
        <v>290</v>
      </c>
      <c r="B752" s="141"/>
      <c r="C752" s="141"/>
      <c r="D752" s="141"/>
      <c r="E752" s="141"/>
      <c r="F752" s="135"/>
      <c r="G752" s="141"/>
      <c r="H752" s="141"/>
      <c r="I752" s="141"/>
      <c r="J752" s="142" t="s">
        <v>291</v>
      </c>
    </row>
    <row r="754" spans="1:10">
      <c r="B754" t="s">
        <v>184</v>
      </c>
    </row>
    <row r="755" spans="1:10">
      <c r="C755" t="s">
        <v>157</v>
      </c>
      <c r="E755" s="146">
        <v>0.78617495126418502</v>
      </c>
    </row>
    <row r="756" spans="1:10">
      <c r="C756" t="s">
        <v>185</v>
      </c>
      <c r="E756" s="146">
        <v>2.9904723829641863E-2</v>
      </c>
      <c r="G756" t="s">
        <v>244</v>
      </c>
    </row>
    <row r="757" spans="1:10">
      <c r="E757" s="143"/>
    </row>
    <row r="758" spans="1:10">
      <c r="E758" s="143"/>
    </row>
    <row r="766" spans="1:10">
      <c r="A766" s="141" t="s">
        <v>292</v>
      </c>
      <c r="B766" s="141"/>
      <c r="C766" s="141"/>
      <c r="D766" s="141"/>
      <c r="E766" s="141"/>
      <c r="F766" s="135"/>
      <c r="G766" s="141"/>
      <c r="H766" s="141"/>
      <c r="I766" s="141"/>
      <c r="J766" s="142" t="s">
        <v>293</v>
      </c>
    </row>
    <row r="768" spans="1:10">
      <c r="B768" t="s">
        <v>184</v>
      </c>
    </row>
    <row r="769" spans="1:10">
      <c r="C769" t="s">
        <v>157</v>
      </c>
      <c r="E769" s="146">
        <v>0.78617495126418502</v>
      </c>
    </row>
    <row r="770" spans="1:10">
      <c r="C770" t="s">
        <v>185</v>
      </c>
      <c r="E770" s="146">
        <v>2.9904723829641863E-2</v>
      </c>
      <c r="G770" t="s">
        <v>244</v>
      </c>
    </row>
    <row r="771" spans="1:10">
      <c r="E771" s="143"/>
    </row>
    <row r="772" spans="1:10">
      <c r="E772" s="143"/>
    </row>
    <row r="780" spans="1:10">
      <c r="A780" s="141" t="s">
        <v>294</v>
      </c>
      <c r="B780" s="141"/>
      <c r="C780" s="141"/>
      <c r="D780" s="141"/>
      <c r="E780" s="141"/>
      <c r="F780" s="135"/>
      <c r="G780" s="141"/>
      <c r="H780" s="141"/>
      <c r="I780" s="141"/>
      <c r="J780" s="142" t="s">
        <v>295</v>
      </c>
    </row>
    <row r="782" spans="1:10">
      <c r="B782" t="s">
        <v>184</v>
      </c>
    </row>
    <row r="783" spans="1:10">
      <c r="C783" t="s">
        <v>157</v>
      </c>
      <c r="E783" s="146">
        <v>0.78617495126418502</v>
      </c>
    </row>
    <row r="784" spans="1:10">
      <c r="C784" t="s">
        <v>185</v>
      </c>
      <c r="E784" s="146">
        <v>2.9904723829641863E-2</v>
      </c>
      <c r="G784" t="s">
        <v>244</v>
      </c>
    </row>
    <row r="785" spans="1:10">
      <c r="E785" s="143"/>
    </row>
    <row r="786" spans="1:10">
      <c r="A786" s="141" t="s">
        <v>296</v>
      </c>
      <c r="B786" s="141"/>
      <c r="C786" s="141"/>
      <c r="D786" s="141"/>
      <c r="E786" s="147"/>
      <c r="F786" s="135"/>
      <c r="G786" s="141"/>
      <c r="H786" s="141"/>
      <c r="I786" s="141"/>
      <c r="J786" s="142" t="s">
        <v>295</v>
      </c>
    </row>
    <row r="796" spans="1:10">
      <c r="A796" s="141" t="s">
        <v>297</v>
      </c>
      <c r="B796" s="141"/>
      <c r="C796" s="141"/>
      <c r="D796" s="141"/>
      <c r="E796" s="141"/>
      <c r="F796" s="135"/>
      <c r="G796" s="141"/>
      <c r="H796" s="141"/>
      <c r="I796" s="141"/>
      <c r="J796" s="142" t="s">
        <v>298</v>
      </c>
    </row>
    <row r="798" spans="1:10">
      <c r="B798" t="s">
        <v>184</v>
      </c>
    </row>
    <row r="799" spans="1:10">
      <c r="C799" t="s">
        <v>157</v>
      </c>
      <c r="E799" s="146">
        <v>0.78617495126418502</v>
      </c>
    </row>
    <row r="800" spans="1:10">
      <c r="C800" t="s">
        <v>185</v>
      </c>
      <c r="E800" s="146">
        <v>2.9904723829641863E-2</v>
      </c>
      <c r="G800" t="s">
        <v>244</v>
      </c>
    </row>
    <row r="801" spans="1:10">
      <c r="E801" s="143"/>
    </row>
    <row r="802" spans="1:10">
      <c r="E802" s="143"/>
    </row>
    <row r="810" spans="1:10">
      <c r="A810" s="141" t="s">
        <v>299</v>
      </c>
      <c r="B810" s="141"/>
      <c r="C810" s="141"/>
      <c r="D810" s="141"/>
      <c r="E810" s="141"/>
      <c r="F810" s="135"/>
      <c r="G810" s="141"/>
      <c r="H810" s="141"/>
      <c r="I810" s="141"/>
      <c r="J810" s="142" t="s">
        <v>300</v>
      </c>
    </row>
    <row r="812" spans="1:10">
      <c r="B812" t="s">
        <v>184</v>
      </c>
    </row>
    <row r="813" spans="1:10">
      <c r="C813" t="s">
        <v>157</v>
      </c>
      <c r="E813" s="146">
        <v>0.78617495126418502</v>
      </c>
    </row>
    <row r="814" spans="1:10">
      <c r="C814" t="s">
        <v>185</v>
      </c>
      <c r="E814" s="146">
        <v>2.9904723829641863E-2</v>
      </c>
      <c r="G814" t="s">
        <v>244</v>
      </c>
    </row>
    <row r="815" spans="1:10">
      <c r="E815" s="143"/>
    </row>
    <row r="816" spans="1:10">
      <c r="E816" s="143"/>
    </row>
    <row r="824" spans="1:10">
      <c r="A824" s="141" t="s">
        <v>301</v>
      </c>
      <c r="B824" s="141"/>
      <c r="C824" s="141"/>
      <c r="D824" s="141"/>
      <c r="E824" s="141"/>
      <c r="F824" s="135"/>
      <c r="G824" s="141"/>
      <c r="H824" s="141"/>
      <c r="I824" s="141"/>
      <c r="J824" s="142" t="s">
        <v>302</v>
      </c>
    </row>
    <row r="826" spans="1:10">
      <c r="B826" t="s">
        <v>303</v>
      </c>
      <c r="C826" s="148"/>
    </row>
    <row r="827" spans="1:10">
      <c r="C827" t="s">
        <v>304</v>
      </c>
      <c r="D827" s="148" t="s">
        <v>384</v>
      </c>
    </row>
    <row r="829" spans="1:10">
      <c r="A829" s="141" t="s">
        <v>305</v>
      </c>
      <c r="B829" s="141"/>
      <c r="C829" s="141"/>
      <c r="D829" s="141"/>
      <c r="E829" s="141"/>
      <c r="F829" s="135"/>
      <c r="G829" s="141"/>
      <c r="H829" s="141"/>
      <c r="I829" s="141"/>
      <c r="J829" s="142" t="s">
        <v>302</v>
      </c>
    </row>
    <row r="836" spans="1:10">
      <c r="A836" s="141" t="s">
        <v>306</v>
      </c>
      <c r="B836" s="141"/>
      <c r="C836" s="141"/>
      <c r="D836" s="141"/>
      <c r="E836" s="141"/>
      <c r="F836" s="135"/>
      <c r="G836" s="141"/>
      <c r="H836" s="141"/>
      <c r="I836" s="141"/>
      <c r="J836" s="142" t="s">
        <v>307</v>
      </c>
    </row>
    <row r="838" spans="1:10">
      <c r="B838" t="s">
        <v>303</v>
      </c>
      <c r="C838" s="148"/>
    </row>
    <row r="839" spans="1:10">
      <c r="C839" t="s">
        <v>304</v>
      </c>
      <c r="D839" s="148" t="s">
        <v>384</v>
      </c>
    </row>
    <row r="846" spans="1:10">
      <c r="A846" s="141" t="s">
        <v>308</v>
      </c>
      <c r="B846" s="141"/>
      <c r="C846" s="141"/>
      <c r="D846" s="141"/>
      <c r="E846" s="141"/>
      <c r="F846" s="135"/>
      <c r="G846" s="141"/>
      <c r="H846" s="141"/>
      <c r="I846" s="141"/>
      <c r="J846" s="142" t="s">
        <v>309</v>
      </c>
    </row>
    <row r="848" spans="1:10">
      <c r="B848" t="s">
        <v>303</v>
      </c>
      <c r="C848" s="148"/>
    </row>
    <row r="849" spans="1:10">
      <c r="C849" t="s">
        <v>304</v>
      </c>
      <c r="D849" s="148" t="s">
        <v>385</v>
      </c>
    </row>
    <row r="856" spans="1:10">
      <c r="A856" s="141" t="s">
        <v>310</v>
      </c>
      <c r="B856" s="141"/>
      <c r="C856" s="141"/>
      <c r="D856" s="141"/>
      <c r="E856" s="141"/>
      <c r="F856" s="135"/>
      <c r="G856" s="141"/>
      <c r="H856" s="141"/>
      <c r="I856" s="141"/>
      <c r="J856" s="142" t="s">
        <v>311</v>
      </c>
    </row>
    <row r="858" spans="1:10">
      <c r="B858" t="s">
        <v>303</v>
      </c>
      <c r="C858" s="148"/>
    </row>
    <row r="859" spans="1:10">
      <c r="C859" t="s">
        <v>304</v>
      </c>
      <c r="D859" s="148" t="s">
        <v>384</v>
      </c>
    </row>
    <row r="866" spans="1:10">
      <c r="A866" s="141" t="s">
        <v>312</v>
      </c>
      <c r="B866" s="141"/>
      <c r="C866" s="141"/>
      <c r="D866" s="141"/>
      <c r="E866" s="141"/>
      <c r="F866" s="135"/>
      <c r="G866" s="141"/>
      <c r="H866" s="141"/>
      <c r="I866" s="141"/>
      <c r="J866" s="142" t="s">
        <v>313</v>
      </c>
    </row>
    <row r="868" spans="1:10">
      <c r="B868" t="s">
        <v>303</v>
      </c>
      <c r="C868" s="148"/>
    </row>
    <row r="869" spans="1:10">
      <c r="C869" t="s">
        <v>304</v>
      </c>
      <c r="D869" s="148" t="s">
        <v>385</v>
      </c>
    </row>
    <row r="871" spans="1:10">
      <c r="A871" s="141" t="s">
        <v>314</v>
      </c>
      <c r="B871" s="141"/>
      <c r="C871" s="141"/>
      <c r="D871" s="141"/>
      <c r="E871" s="141"/>
      <c r="F871" s="135"/>
      <c r="G871" s="141"/>
      <c r="H871" s="141"/>
      <c r="I871" s="141"/>
      <c r="J871" s="142" t="s">
        <v>313</v>
      </c>
    </row>
    <row r="878" spans="1:10">
      <c r="A878" s="141" t="s">
        <v>315</v>
      </c>
      <c r="B878" s="141"/>
      <c r="C878" s="141"/>
      <c r="D878" s="141"/>
      <c r="E878" s="141"/>
      <c r="F878" s="135"/>
      <c r="G878" s="141"/>
      <c r="H878" s="141"/>
      <c r="I878" s="141"/>
      <c r="J878" s="142" t="s">
        <v>316</v>
      </c>
    </row>
    <row r="880" spans="1:10">
      <c r="B880" t="s">
        <v>303</v>
      </c>
      <c r="C880" s="148"/>
    </row>
    <row r="881" spans="1:10">
      <c r="C881" t="s">
        <v>304</v>
      </c>
      <c r="D881" s="148" t="s">
        <v>384</v>
      </c>
    </row>
    <row r="888" spans="1:10">
      <c r="A888" s="141" t="s">
        <v>317</v>
      </c>
      <c r="B888" s="141"/>
      <c r="C888" s="141"/>
      <c r="D888" s="141"/>
      <c r="E888" s="141"/>
      <c r="F888" s="135"/>
      <c r="G888" s="141"/>
      <c r="H888" s="141"/>
      <c r="I888" s="141"/>
      <c r="J888" s="142" t="s">
        <v>318</v>
      </c>
    </row>
    <row r="890" spans="1:10">
      <c r="B890" t="s">
        <v>303</v>
      </c>
      <c r="C890" s="148"/>
    </row>
    <row r="891" spans="1:10">
      <c r="C891" t="s">
        <v>304</v>
      </c>
      <c r="D891" s="148" t="s">
        <v>385</v>
      </c>
    </row>
    <row r="898" spans="1:10">
      <c r="A898" s="141" t="s">
        <v>319</v>
      </c>
      <c r="B898" s="141"/>
      <c r="C898" s="141"/>
      <c r="D898" s="141"/>
      <c r="E898" s="141"/>
      <c r="F898" s="135"/>
      <c r="G898" s="141"/>
      <c r="H898" s="141"/>
      <c r="I898" s="141"/>
      <c r="J898" s="142" t="s">
        <v>320</v>
      </c>
    </row>
    <row r="900" spans="1:10">
      <c r="B900" t="s">
        <v>303</v>
      </c>
      <c r="C900" s="148"/>
    </row>
    <row r="901" spans="1:10">
      <c r="C901" t="s">
        <v>304</v>
      </c>
      <c r="D901" s="148" t="s">
        <v>384</v>
      </c>
    </row>
    <row r="908" spans="1:10">
      <c r="A908" s="141" t="s">
        <v>321</v>
      </c>
      <c r="B908" s="141"/>
      <c r="C908" s="141"/>
      <c r="D908" s="141"/>
      <c r="E908" s="141"/>
      <c r="F908" s="135"/>
      <c r="G908" s="141"/>
      <c r="H908" s="141"/>
      <c r="I908" s="141"/>
      <c r="J908" s="142" t="s">
        <v>322</v>
      </c>
    </row>
    <row r="910" spans="1:10">
      <c r="B910" t="s">
        <v>303</v>
      </c>
      <c r="C910" s="148"/>
    </row>
    <row r="911" spans="1:10">
      <c r="C911" t="s">
        <v>304</v>
      </c>
      <c r="D911" s="148" t="s">
        <v>385</v>
      </c>
    </row>
    <row r="913" spans="1:10">
      <c r="A913" s="141" t="s">
        <v>323</v>
      </c>
      <c r="B913" s="141"/>
      <c r="C913" s="141"/>
      <c r="D913" s="141"/>
      <c r="E913" s="141"/>
      <c r="F913" s="135"/>
      <c r="G913" s="141"/>
      <c r="H913" s="141"/>
      <c r="I913" s="141"/>
      <c r="J913" s="142" t="s">
        <v>322</v>
      </c>
    </row>
    <row r="920" spans="1:10">
      <c r="A920" s="141" t="s">
        <v>324</v>
      </c>
      <c r="B920" s="141"/>
      <c r="C920" s="141"/>
      <c r="D920" s="141"/>
      <c r="E920" s="141"/>
      <c r="F920" s="135"/>
      <c r="G920" s="141"/>
      <c r="H920" s="141"/>
      <c r="I920" s="141"/>
      <c r="J920" s="142" t="s">
        <v>325</v>
      </c>
    </row>
    <row r="922" spans="1:10">
      <c r="B922" t="s">
        <v>303</v>
      </c>
      <c r="C922" s="148"/>
    </row>
    <row r="923" spans="1:10">
      <c r="C923" t="s">
        <v>304</v>
      </c>
      <c r="D923" s="148" t="s">
        <v>385</v>
      </c>
    </row>
    <row r="930" spans="1:10">
      <c r="A930" s="141" t="s">
        <v>326</v>
      </c>
      <c r="B930" s="141"/>
      <c r="C930" s="141"/>
      <c r="D930" s="141"/>
      <c r="E930" s="141"/>
      <c r="F930" s="135"/>
      <c r="G930" s="141"/>
      <c r="H930" s="141"/>
      <c r="I930" s="141"/>
      <c r="J930" s="142" t="s">
        <v>327</v>
      </c>
    </row>
    <row r="932" spans="1:10">
      <c r="B932" t="s">
        <v>303</v>
      </c>
      <c r="C932" s="148"/>
    </row>
    <row r="933" spans="1:10">
      <c r="C933" t="s">
        <v>304</v>
      </c>
      <c r="D933" s="148" t="s">
        <v>385</v>
      </c>
    </row>
    <row r="940" spans="1:10">
      <c r="A940" s="141" t="s">
        <v>328</v>
      </c>
      <c r="B940" s="141"/>
      <c r="C940" s="141"/>
      <c r="D940" s="141"/>
      <c r="E940" s="141"/>
      <c r="F940" s="135"/>
      <c r="G940" s="141"/>
      <c r="H940" s="141"/>
      <c r="I940" s="141"/>
      <c r="J940" s="142" t="s">
        <v>329</v>
      </c>
    </row>
    <row r="942" spans="1:10">
      <c r="B942" t="s">
        <v>303</v>
      </c>
      <c r="C942" s="148"/>
    </row>
    <row r="943" spans="1:10">
      <c r="C943" t="s">
        <v>304</v>
      </c>
      <c r="D943" s="148" t="s">
        <v>385</v>
      </c>
    </row>
    <row r="950" spans="1:10">
      <c r="A950" s="141" t="s">
        <v>330</v>
      </c>
      <c r="B950" s="141"/>
      <c r="C950" s="141"/>
      <c r="D950" s="141"/>
      <c r="E950" s="141"/>
      <c r="F950" s="135"/>
      <c r="G950" s="141"/>
      <c r="H950" s="141"/>
      <c r="I950" s="141"/>
      <c r="J950" s="142" t="s">
        <v>331</v>
      </c>
    </row>
    <row r="952" spans="1:10">
      <c r="B952" t="s">
        <v>303</v>
      </c>
      <c r="C952" s="148"/>
    </row>
    <row r="953" spans="1:10">
      <c r="C953" t="s">
        <v>304</v>
      </c>
      <c r="D953" s="148" t="s">
        <v>385</v>
      </c>
    </row>
    <row r="955" spans="1:10">
      <c r="A955" s="141" t="s">
        <v>332</v>
      </c>
      <c r="B955" s="141"/>
      <c r="C955" s="141"/>
      <c r="D955" s="141"/>
      <c r="E955" s="141"/>
      <c r="F955" s="135"/>
      <c r="G955" s="141"/>
      <c r="H955" s="141"/>
      <c r="I955" s="141"/>
      <c r="J955" s="142" t="s">
        <v>331</v>
      </c>
    </row>
    <row r="962" spans="1:10">
      <c r="A962" s="141" t="s">
        <v>333</v>
      </c>
      <c r="B962" s="141"/>
      <c r="C962" s="141"/>
      <c r="D962" s="141"/>
      <c r="E962" s="141"/>
      <c r="F962" s="135"/>
      <c r="G962" s="141"/>
      <c r="H962" s="141"/>
      <c r="I962" s="141"/>
      <c r="J962" s="142" t="s">
        <v>334</v>
      </c>
    </row>
    <row r="964" spans="1:10">
      <c r="B964" t="s">
        <v>303</v>
      </c>
      <c r="C964" s="148"/>
    </row>
    <row r="965" spans="1:10">
      <c r="C965" t="s">
        <v>304</v>
      </c>
      <c r="D965" s="148" t="s">
        <v>385</v>
      </c>
    </row>
    <row r="972" spans="1:10">
      <c r="A972" s="141" t="s">
        <v>335</v>
      </c>
      <c r="B972" s="141"/>
      <c r="C972" s="141"/>
      <c r="D972" s="141"/>
      <c r="E972" s="141"/>
      <c r="F972" s="135"/>
      <c r="G972" s="141"/>
      <c r="H972" s="141"/>
      <c r="I972" s="141"/>
      <c r="J972" s="142" t="s">
        <v>336</v>
      </c>
    </row>
    <row r="974" spans="1:10">
      <c r="B974" t="s">
        <v>303</v>
      </c>
      <c r="C974" s="148"/>
    </row>
    <row r="975" spans="1:10">
      <c r="C975" t="s">
        <v>304</v>
      </c>
      <c r="D975" s="148" t="s">
        <v>385</v>
      </c>
    </row>
    <row r="982" spans="1:10">
      <c r="A982" s="141" t="s">
        <v>337</v>
      </c>
      <c r="B982" s="141"/>
      <c r="C982" s="141"/>
      <c r="D982" s="141"/>
      <c r="E982" s="141"/>
      <c r="F982" s="135"/>
      <c r="G982" s="141"/>
      <c r="H982" s="141"/>
      <c r="I982" s="141"/>
      <c r="J982" s="142" t="s">
        <v>338</v>
      </c>
    </row>
    <row r="984" spans="1:10">
      <c r="B984" t="s">
        <v>303</v>
      </c>
      <c r="C984" s="148"/>
    </row>
    <row r="985" spans="1:10">
      <c r="C985" t="s">
        <v>304</v>
      </c>
      <c r="D985" s="148" t="s">
        <v>385</v>
      </c>
    </row>
    <row r="992" spans="1:10">
      <c r="A992" s="141" t="s">
        <v>339</v>
      </c>
      <c r="B992" s="141"/>
      <c r="C992" s="141"/>
      <c r="D992" s="141"/>
      <c r="E992" s="141"/>
      <c r="F992" s="135"/>
      <c r="G992" s="141"/>
      <c r="H992" s="141"/>
      <c r="I992" s="141"/>
      <c r="J992" s="142" t="s">
        <v>340</v>
      </c>
    </row>
    <row r="994" spans="1:10">
      <c r="B994" t="s">
        <v>303</v>
      </c>
      <c r="C994" s="148"/>
    </row>
    <row r="995" spans="1:10">
      <c r="C995" t="s">
        <v>304</v>
      </c>
      <c r="D995" s="148" t="s">
        <v>385</v>
      </c>
    </row>
    <row r="997" spans="1:10">
      <c r="A997" s="141" t="s">
        <v>341</v>
      </c>
      <c r="B997" s="141"/>
      <c r="C997" s="141"/>
      <c r="D997" s="141"/>
      <c r="E997" s="141"/>
      <c r="F997" s="135"/>
      <c r="G997" s="141"/>
      <c r="H997" s="141"/>
      <c r="I997" s="141"/>
      <c r="J997" s="142" t="s">
        <v>340</v>
      </c>
    </row>
    <row r="1004" spans="1:10">
      <c r="A1004" s="141" t="s">
        <v>342</v>
      </c>
      <c r="B1004" s="141"/>
      <c r="C1004" s="141"/>
      <c r="D1004" s="141"/>
      <c r="E1004" s="141"/>
      <c r="F1004" s="135"/>
      <c r="G1004" s="141"/>
      <c r="H1004" s="141"/>
      <c r="I1004" s="141"/>
      <c r="J1004" s="142" t="s">
        <v>343</v>
      </c>
    </row>
    <row r="1006" spans="1:10">
      <c r="B1006" t="s">
        <v>303</v>
      </c>
      <c r="C1006" s="148"/>
    </row>
    <row r="1007" spans="1:10">
      <c r="C1007" t="s">
        <v>304</v>
      </c>
      <c r="D1007" s="148" t="s">
        <v>384</v>
      </c>
    </row>
    <row r="1014" spans="1:10">
      <c r="A1014" s="141" t="s">
        <v>344</v>
      </c>
      <c r="B1014" s="141"/>
      <c r="C1014" s="141"/>
      <c r="D1014" s="141"/>
      <c r="E1014" s="141"/>
      <c r="F1014" s="135"/>
      <c r="G1014" s="141"/>
      <c r="H1014" s="141"/>
      <c r="I1014" s="141"/>
      <c r="J1014" s="142" t="s">
        <v>345</v>
      </c>
    </row>
    <row r="1016" spans="1:10">
      <c r="B1016" t="s">
        <v>303</v>
      </c>
      <c r="C1016" s="148"/>
    </row>
    <row r="1017" spans="1:10">
      <c r="C1017" t="s">
        <v>304</v>
      </c>
      <c r="D1017" s="148" t="s">
        <v>384</v>
      </c>
    </row>
    <row r="1024" spans="1:10">
      <c r="A1024" s="141" t="s">
        <v>346</v>
      </c>
      <c r="B1024" s="141"/>
      <c r="C1024" s="141"/>
      <c r="D1024" s="141"/>
      <c r="E1024" s="141"/>
      <c r="F1024" s="135"/>
      <c r="G1024" s="141"/>
      <c r="H1024" s="141"/>
      <c r="I1024" s="141"/>
      <c r="J1024" s="142" t="s">
        <v>347</v>
      </c>
    </row>
    <row r="1026" spans="1:10">
      <c r="B1026" t="s">
        <v>303</v>
      </c>
      <c r="C1026" s="148"/>
    </row>
    <row r="1027" spans="1:10">
      <c r="C1027" t="s">
        <v>304</v>
      </c>
      <c r="D1027" s="148" t="s">
        <v>384</v>
      </c>
    </row>
    <row r="1034" spans="1:10">
      <c r="A1034" s="141" t="s">
        <v>348</v>
      </c>
      <c r="B1034" s="141"/>
      <c r="C1034" s="141"/>
      <c r="D1034" s="141"/>
      <c r="E1034" s="141"/>
      <c r="F1034" s="135"/>
      <c r="G1034" s="141"/>
      <c r="H1034" s="141"/>
      <c r="I1034" s="141"/>
      <c r="J1034" s="142" t="s">
        <v>349</v>
      </c>
    </row>
    <row r="1036" spans="1:10">
      <c r="B1036" t="s">
        <v>303</v>
      </c>
      <c r="C1036" s="148"/>
    </row>
    <row r="1037" spans="1:10">
      <c r="C1037" t="s">
        <v>304</v>
      </c>
      <c r="D1037" s="148" t="s">
        <v>384</v>
      </c>
    </row>
    <row r="1039" spans="1:10">
      <c r="A1039" s="141" t="s">
        <v>350</v>
      </c>
      <c r="B1039" s="141"/>
      <c r="C1039" s="141"/>
      <c r="D1039" s="141"/>
      <c r="E1039" s="141"/>
      <c r="F1039" s="135"/>
      <c r="G1039" s="141"/>
      <c r="H1039" s="141"/>
      <c r="I1039" s="141"/>
      <c r="J1039" s="142" t="s">
        <v>349</v>
      </c>
    </row>
    <row r="1046" spans="1:10">
      <c r="A1046" s="141" t="s">
        <v>351</v>
      </c>
      <c r="B1046" s="141"/>
      <c r="C1046" s="141"/>
      <c r="D1046" s="141"/>
      <c r="E1046" s="141"/>
      <c r="F1046" s="135"/>
      <c r="G1046" s="141"/>
      <c r="H1046" s="141"/>
      <c r="I1046" s="141"/>
      <c r="J1046" s="142" t="s">
        <v>352</v>
      </c>
    </row>
    <row r="1048" spans="1:10">
      <c r="B1048" t="s">
        <v>303</v>
      </c>
      <c r="C1048" s="148"/>
    </row>
    <row r="1049" spans="1:10">
      <c r="C1049" t="s">
        <v>304</v>
      </c>
      <c r="D1049" s="148" t="s">
        <v>384</v>
      </c>
    </row>
    <row r="1056" spans="1:10">
      <c r="A1056" s="141" t="s">
        <v>353</v>
      </c>
      <c r="B1056" s="141"/>
      <c r="C1056" s="141"/>
      <c r="D1056" s="141"/>
      <c r="E1056" s="141"/>
      <c r="F1056" s="135"/>
      <c r="G1056" s="141"/>
      <c r="H1056" s="141"/>
      <c r="I1056" s="141"/>
      <c r="J1056" s="142" t="s">
        <v>354</v>
      </c>
    </row>
    <row r="1058" spans="1:10">
      <c r="B1058" t="s">
        <v>303</v>
      </c>
      <c r="C1058" s="148"/>
    </row>
    <row r="1059" spans="1:10">
      <c r="C1059" t="s">
        <v>304</v>
      </c>
      <c r="D1059" s="148" t="s">
        <v>384</v>
      </c>
    </row>
    <row r="1066" spans="1:10">
      <c r="A1066" s="141" t="s">
        <v>359</v>
      </c>
    </row>
    <row r="1068" spans="1:10">
      <c r="A1068" s="141" t="s">
        <v>182</v>
      </c>
      <c r="B1068" s="141"/>
      <c r="C1068" s="141"/>
      <c r="D1068" s="141"/>
      <c r="E1068" s="141"/>
      <c r="F1068" s="135"/>
      <c r="G1068" s="141"/>
      <c r="H1068" s="141"/>
      <c r="I1068" s="141"/>
      <c r="J1068" s="142" t="s">
        <v>183</v>
      </c>
    </row>
    <row r="1070" spans="1:10">
      <c r="B1070" t="s">
        <v>184</v>
      </c>
    </row>
    <row r="1071" spans="1:10">
      <c r="C1071" t="s">
        <v>157</v>
      </c>
      <c r="E1071" s="146">
        <v>0.6895</v>
      </c>
    </row>
    <row r="1072" spans="1:10">
      <c r="C1072" t="s">
        <v>185</v>
      </c>
      <c r="E1072" s="146">
        <v>0.2195453695724065</v>
      </c>
      <c r="G1072" t="s">
        <v>383</v>
      </c>
    </row>
    <row r="1073" spans="1:10">
      <c r="E1073" s="143"/>
    </row>
    <row r="1074" spans="1:10">
      <c r="E1074" s="143"/>
    </row>
    <row r="1082" spans="1:10">
      <c r="A1082" s="141" t="s">
        <v>186</v>
      </c>
      <c r="B1082" s="141"/>
      <c r="C1082" s="141"/>
      <c r="D1082" s="141"/>
      <c r="E1082" s="141"/>
      <c r="F1082" s="135"/>
      <c r="G1082" s="141"/>
      <c r="H1082" s="141"/>
      <c r="I1082" s="141"/>
      <c r="J1082" s="142" t="s">
        <v>187</v>
      </c>
    </row>
    <row r="1084" spans="1:10">
      <c r="B1084" t="s">
        <v>184</v>
      </c>
    </row>
    <row r="1085" spans="1:10">
      <c r="C1085" t="s">
        <v>157</v>
      </c>
      <c r="E1085" s="146">
        <v>0.6895</v>
      </c>
    </row>
    <row r="1086" spans="1:10">
      <c r="C1086" t="s">
        <v>185</v>
      </c>
      <c r="E1086" s="146">
        <v>0.2195453695724065</v>
      </c>
      <c r="G1086" t="s">
        <v>383</v>
      </c>
    </row>
    <row r="1087" spans="1:10">
      <c r="E1087" s="143"/>
    </row>
    <row r="1088" spans="1:10">
      <c r="E1088" s="143"/>
    </row>
    <row r="1096" spans="1:10">
      <c r="A1096" s="141" t="s">
        <v>188</v>
      </c>
      <c r="B1096" s="141"/>
      <c r="C1096" s="141"/>
      <c r="D1096" s="141"/>
      <c r="E1096" s="141"/>
      <c r="F1096" s="135"/>
      <c r="G1096" s="141"/>
      <c r="H1096" s="141"/>
      <c r="I1096" s="141"/>
      <c r="J1096" s="142" t="s">
        <v>189</v>
      </c>
    </row>
    <row r="1098" spans="1:10">
      <c r="B1098" t="s">
        <v>184</v>
      </c>
    </row>
    <row r="1099" spans="1:10">
      <c r="C1099" t="s">
        <v>157</v>
      </c>
      <c r="E1099" s="146">
        <v>0.6895</v>
      </c>
    </row>
    <row r="1100" spans="1:10">
      <c r="C1100" t="s">
        <v>185</v>
      </c>
      <c r="E1100" s="146">
        <v>0.2195453695724065</v>
      </c>
      <c r="G1100" t="s">
        <v>383</v>
      </c>
    </row>
    <row r="1101" spans="1:10">
      <c r="E1101" s="143"/>
    </row>
    <row r="1102" spans="1:10">
      <c r="E1102" s="143"/>
    </row>
    <row r="1110" spans="1:10">
      <c r="A1110" s="141" t="s">
        <v>191</v>
      </c>
      <c r="B1110" s="141"/>
      <c r="C1110" s="141"/>
      <c r="D1110" s="141"/>
      <c r="E1110" s="141"/>
      <c r="F1110" s="135"/>
      <c r="G1110" s="141"/>
      <c r="H1110" s="141"/>
      <c r="I1110" s="141"/>
      <c r="J1110" s="142" t="s">
        <v>192</v>
      </c>
    </row>
    <row r="1112" spans="1:10">
      <c r="B1112" t="s">
        <v>184</v>
      </c>
    </row>
    <row r="1113" spans="1:10">
      <c r="C1113" t="s">
        <v>157</v>
      </c>
      <c r="E1113" s="146">
        <v>0.6895</v>
      </c>
    </row>
    <row r="1114" spans="1:10">
      <c r="C1114" t="s">
        <v>185</v>
      </c>
      <c r="E1114" s="146">
        <v>0.2195453695724065</v>
      </c>
      <c r="G1114" t="s">
        <v>383</v>
      </c>
    </row>
    <row r="1115" spans="1:10">
      <c r="E1115" s="143"/>
    </row>
    <row r="1116" spans="1:10">
      <c r="E1116" s="143"/>
    </row>
    <row r="1124" spans="1:10">
      <c r="A1124" s="141" t="s">
        <v>193</v>
      </c>
      <c r="B1124" s="141"/>
      <c r="C1124" s="141"/>
      <c r="D1124" s="141"/>
      <c r="E1124" s="141"/>
      <c r="F1124" s="135"/>
      <c r="G1124" s="141"/>
      <c r="H1124" s="141"/>
      <c r="I1124" s="141"/>
      <c r="J1124" s="142" t="s">
        <v>194</v>
      </c>
    </row>
    <row r="1126" spans="1:10">
      <c r="B1126" t="s">
        <v>184</v>
      </c>
    </row>
    <row r="1127" spans="1:10">
      <c r="C1127" t="s">
        <v>157</v>
      </c>
      <c r="E1127" s="146">
        <v>0.6895</v>
      </c>
    </row>
    <row r="1128" spans="1:10">
      <c r="C1128" t="s">
        <v>185</v>
      </c>
      <c r="E1128" s="146">
        <v>0.2195453695724065</v>
      </c>
      <c r="G1128" t="s">
        <v>383</v>
      </c>
    </row>
    <row r="1129" spans="1:10">
      <c r="E1129" s="143"/>
    </row>
    <row r="1130" spans="1:10">
      <c r="E1130" s="143"/>
    </row>
    <row r="1138" spans="1:10">
      <c r="A1138" s="141" t="s">
        <v>195</v>
      </c>
      <c r="B1138" s="141"/>
      <c r="C1138" s="141"/>
      <c r="D1138" s="141"/>
      <c r="E1138" s="141"/>
      <c r="F1138" s="135"/>
      <c r="G1138" s="141"/>
      <c r="H1138" s="141"/>
      <c r="I1138" s="141"/>
      <c r="J1138" s="142" t="s">
        <v>196</v>
      </c>
    </row>
    <row r="1140" spans="1:10">
      <c r="B1140" t="s">
        <v>184</v>
      </c>
    </row>
    <row r="1141" spans="1:10">
      <c r="C1141" t="s">
        <v>157</v>
      </c>
      <c r="E1141" s="146">
        <v>0.6895</v>
      </c>
    </row>
    <row r="1142" spans="1:10">
      <c r="C1142" t="s">
        <v>185</v>
      </c>
      <c r="E1142" s="146">
        <v>0.2195453695724065</v>
      </c>
      <c r="G1142" t="s">
        <v>383</v>
      </c>
    </row>
    <row r="1143" spans="1:10">
      <c r="E1143" s="143"/>
    </row>
    <row r="1144" spans="1:10">
      <c r="E1144" s="143"/>
    </row>
    <row r="1152" spans="1:10">
      <c r="A1152" s="141" t="s">
        <v>198</v>
      </c>
      <c r="B1152" s="141"/>
      <c r="C1152" s="141"/>
      <c r="D1152" s="141"/>
      <c r="E1152" s="141"/>
      <c r="F1152" s="135"/>
      <c r="G1152" s="141"/>
      <c r="H1152" s="141"/>
      <c r="I1152" s="141"/>
      <c r="J1152" s="142" t="s">
        <v>199</v>
      </c>
    </row>
    <row r="1154" spans="1:10">
      <c r="B1154" t="s">
        <v>184</v>
      </c>
    </row>
    <row r="1155" spans="1:10">
      <c r="C1155" t="s">
        <v>157</v>
      </c>
      <c r="E1155" s="146">
        <v>0.6895</v>
      </c>
    </row>
    <row r="1156" spans="1:10">
      <c r="C1156" t="s">
        <v>185</v>
      </c>
      <c r="E1156" s="146">
        <v>0.2195453695724065</v>
      </c>
      <c r="G1156" t="s">
        <v>383</v>
      </c>
    </row>
    <row r="1157" spans="1:10">
      <c r="E1157" s="143"/>
    </row>
    <row r="1158" spans="1:10">
      <c r="E1158" s="143"/>
    </row>
    <row r="1166" spans="1:10">
      <c r="A1166" s="141" t="s">
        <v>200</v>
      </c>
      <c r="B1166" s="141"/>
      <c r="C1166" s="141"/>
      <c r="D1166" s="141"/>
      <c r="E1166" s="141"/>
      <c r="F1166" s="135"/>
      <c r="G1166" s="141"/>
      <c r="H1166" s="141"/>
      <c r="I1166" s="141"/>
      <c r="J1166" s="142" t="s">
        <v>201</v>
      </c>
    </row>
    <row r="1168" spans="1:10">
      <c r="B1168" t="s">
        <v>184</v>
      </c>
    </row>
    <row r="1169" spans="1:10">
      <c r="C1169" t="s">
        <v>157</v>
      </c>
      <c r="E1169" s="146">
        <v>0.6895</v>
      </c>
    </row>
    <row r="1170" spans="1:10">
      <c r="C1170" t="s">
        <v>185</v>
      </c>
      <c r="E1170" s="146">
        <v>0.2195453695724065</v>
      </c>
      <c r="G1170" t="s">
        <v>383</v>
      </c>
    </row>
    <row r="1171" spans="1:10">
      <c r="E1171" s="143"/>
    </row>
    <row r="1172" spans="1:10">
      <c r="E1172" s="143"/>
    </row>
    <row r="1180" spans="1:10">
      <c r="A1180" s="141" t="s">
        <v>202</v>
      </c>
      <c r="B1180" s="141"/>
      <c r="C1180" s="141"/>
      <c r="D1180" s="141"/>
      <c r="E1180" s="141"/>
      <c r="F1180" s="135"/>
      <c r="G1180" s="141"/>
      <c r="H1180" s="141"/>
      <c r="I1180" s="141"/>
      <c r="J1180" s="142" t="s">
        <v>203</v>
      </c>
    </row>
    <row r="1182" spans="1:10">
      <c r="B1182" t="s">
        <v>184</v>
      </c>
    </row>
    <row r="1183" spans="1:10">
      <c r="C1183" t="s">
        <v>157</v>
      </c>
      <c r="E1183" s="146">
        <v>0.6895</v>
      </c>
    </row>
    <row r="1184" spans="1:10">
      <c r="C1184" t="s">
        <v>185</v>
      </c>
      <c r="E1184" s="146">
        <v>0.2195453695724065</v>
      </c>
      <c r="G1184" t="s">
        <v>383</v>
      </c>
    </row>
    <row r="1185" spans="1:10">
      <c r="E1185" s="143"/>
    </row>
    <row r="1186" spans="1:10">
      <c r="E1186" s="143"/>
    </row>
    <row r="1194" spans="1:10">
      <c r="A1194" s="141" t="s">
        <v>205</v>
      </c>
      <c r="B1194" s="141"/>
      <c r="C1194" s="141"/>
      <c r="D1194" s="141"/>
      <c r="E1194" s="141"/>
      <c r="F1194" s="135"/>
      <c r="G1194" s="141"/>
      <c r="H1194" s="141"/>
      <c r="I1194" s="141"/>
      <c r="J1194" s="142" t="s">
        <v>206</v>
      </c>
    </row>
    <row r="1196" spans="1:10">
      <c r="B1196" t="s">
        <v>184</v>
      </c>
    </row>
    <row r="1197" spans="1:10">
      <c r="C1197" t="s">
        <v>157</v>
      </c>
      <c r="E1197" s="146">
        <v>0.6895</v>
      </c>
    </row>
    <row r="1198" spans="1:10">
      <c r="C1198" t="s">
        <v>185</v>
      </c>
      <c r="E1198" s="146">
        <v>0.2195453695724065</v>
      </c>
      <c r="G1198" t="s">
        <v>383</v>
      </c>
    </row>
    <row r="1199" spans="1:10">
      <c r="E1199" s="143"/>
    </row>
    <row r="1200" spans="1:10">
      <c r="E1200" s="143"/>
    </row>
    <row r="1208" spans="1:10">
      <c r="A1208" s="141" t="s">
        <v>207</v>
      </c>
      <c r="B1208" s="141"/>
      <c r="C1208" s="141"/>
      <c r="D1208" s="141"/>
      <c r="E1208" s="141"/>
      <c r="F1208" s="135"/>
      <c r="G1208" s="141"/>
      <c r="H1208" s="141"/>
      <c r="I1208" s="141"/>
      <c r="J1208" s="142" t="s">
        <v>208</v>
      </c>
    </row>
    <row r="1210" spans="1:10">
      <c r="B1210" t="s">
        <v>184</v>
      </c>
    </row>
    <row r="1211" spans="1:10">
      <c r="C1211" t="s">
        <v>157</v>
      </c>
      <c r="E1211" s="146">
        <v>0.6895</v>
      </c>
    </row>
    <row r="1212" spans="1:10">
      <c r="C1212" t="s">
        <v>185</v>
      </c>
      <c r="E1212" s="146">
        <v>0.2195453695724065</v>
      </c>
      <c r="G1212" t="s">
        <v>383</v>
      </c>
    </row>
    <row r="1213" spans="1:10">
      <c r="E1213" s="143"/>
    </row>
    <row r="1214" spans="1:10">
      <c r="E1214" s="143"/>
    </row>
    <row r="1222" spans="1:10">
      <c r="A1222" s="141" t="s">
        <v>209</v>
      </c>
      <c r="B1222" s="141"/>
      <c r="C1222" s="141"/>
      <c r="D1222" s="141"/>
      <c r="E1222" s="141"/>
      <c r="F1222" s="135"/>
      <c r="G1222" s="141"/>
      <c r="H1222" s="141"/>
      <c r="I1222" s="141"/>
      <c r="J1222" s="142" t="s">
        <v>210</v>
      </c>
    </row>
    <row r="1224" spans="1:10">
      <c r="B1224" t="s">
        <v>184</v>
      </c>
    </row>
    <row r="1225" spans="1:10">
      <c r="C1225" t="s">
        <v>157</v>
      </c>
      <c r="E1225" s="146">
        <v>0.6895</v>
      </c>
    </row>
    <row r="1226" spans="1:10">
      <c r="C1226" t="s">
        <v>185</v>
      </c>
      <c r="E1226" s="146">
        <v>0.2195453695724065</v>
      </c>
      <c r="G1226" t="s">
        <v>383</v>
      </c>
    </row>
    <row r="1227" spans="1:10">
      <c r="E1227" s="143"/>
    </row>
    <row r="1228" spans="1:10">
      <c r="E1228" s="143"/>
    </row>
    <row r="1236" spans="1:10">
      <c r="A1236" s="141" t="s">
        <v>212</v>
      </c>
      <c r="B1236" s="141"/>
      <c r="C1236" s="141"/>
      <c r="D1236" s="141"/>
      <c r="E1236" s="141"/>
      <c r="F1236" s="135"/>
      <c r="G1236" s="141"/>
      <c r="H1236" s="141"/>
      <c r="I1236" s="141"/>
      <c r="J1236" s="142" t="s">
        <v>213</v>
      </c>
    </row>
    <row r="1238" spans="1:10">
      <c r="B1238" t="s">
        <v>184</v>
      </c>
    </row>
    <row r="1239" spans="1:10">
      <c r="C1239" t="s">
        <v>157</v>
      </c>
      <c r="E1239" s="146">
        <v>0.6895</v>
      </c>
    </row>
    <row r="1240" spans="1:10">
      <c r="C1240" t="s">
        <v>185</v>
      </c>
      <c r="E1240" s="146">
        <v>0.2195453695724065</v>
      </c>
      <c r="G1240" t="s">
        <v>383</v>
      </c>
    </row>
    <row r="1241" spans="1:10">
      <c r="E1241" s="143"/>
    </row>
    <row r="1242" spans="1:10">
      <c r="E1242" s="143"/>
    </row>
    <row r="1250" spans="1:10">
      <c r="A1250" s="141" t="s">
        <v>214</v>
      </c>
      <c r="B1250" s="141"/>
      <c r="C1250" s="141"/>
      <c r="D1250" s="141"/>
      <c r="E1250" s="141"/>
      <c r="F1250" s="135"/>
      <c r="G1250" s="141"/>
      <c r="H1250" s="141"/>
      <c r="I1250" s="141"/>
      <c r="J1250" s="142" t="s">
        <v>215</v>
      </c>
    </row>
    <row r="1252" spans="1:10">
      <c r="B1252" t="s">
        <v>184</v>
      </c>
    </row>
    <row r="1253" spans="1:10">
      <c r="C1253" t="s">
        <v>157</v>
      </c>
      <c r="E1253" s="146">
        <v>0.6895</v>
      </c>
    </row>
    <row r="1254" spans="1:10">
      <c r="C1254" t="s">
        <v>185</v>
      </c>
      <c r="E1254" s="146">
        <v>0.2195453695724065</v>
      </c>
      <c r="G1254" t="s">
        <v>383</v>
      </c>
    </row>
    <row r="1255" spans="1:10">
      <c r="E1255" s="143"/>
    </row>
    <row r="1256" spans="1:10">
      <c r="E1256" s="143"/>
    </row>
    <row r="1264" spans="1:10">
      <c r="A1264" s="141" t="s">
        <v>216</v>
      </c>
      <c r="B1264" s="141"/>
      <c r="C1264" s="141"/>
      <c r="D1264" s="141"/>
      <c r="E1264" s="141"/>
      <c r="F1264" s="135"/>
      <c r="G1264" s="141"/>
      <c r="H1264" s="141"/>
      <c r="I1264" s="141"/>
      <c r="J1264" s="142" t="s">
        <v>217</v>
      </c>
    </row>
    <row r="1266" spans="1:10">
      <c r="B1266" t="s">
        <v>184</v>
      </c>
    </row>
    <row r="1267" spans="1:10">
      <c r="C1267" t="s">
        <v>157</v>
      </c>
      <c r="E1267" s="146">
        <v>0.6895</v>
      </c>
    </row>
    <row r="1268" spans="1:10">
      <c r="C1268" t="s">
        <v>185</v>
      </c>
      <c r="E1268" s="146">
        <v>0.2195453695724065</v>
      </c>
      <c r="G1268" t="s">
        <v>383</v>
      </c>
    </row>
    <row r="1269" spans="1:10">
      <c r="E1269" s="143"/>
    </row>
    <row r="1270" spans="1:10">
      <c r="E1270" s="143"/>
    </row>
    <row r="1278" spans="1:10">
      <c r="A1278" s="141" t="s">
        <v>219</v>
      </c>
      <c r="B1278" s="141"/>
      <c r="C1278" s="141"/>
      <c r="D1278" s="141"/>
      <c r="E1278" s="141"/>
      <c r="F1278" s="135"/>
      <c r="G1278" s="141"/>
      <c r="H1278" s="141"/>
      <c r="I1278" s="141"/>
      <c r="J1278" s="142" t="s">
        <v>220</v>
      </c>
    </row>
    <row r="1280" spans="1:10">
      <c r="B1280" t="s">
        <v>184</v>
      </c>
    </row>
    <row r="1281" spans="1:10">
      <c r="C1281" t="s">
        <v>157</v>
      </c>
      <c r="E1281" s="146">
        <v>0.6895</v>
      </c>
    </row>
    <row r="1282" spans="1:10">
      <c r="C1282" t="s">
        <v>185</v>
      </c>
      <c r="E1282" s="146">
        <v>0.2195453695724065</v>
      </c>
      <c r="G1282" t="s">
        <v>383</v>
      </c>
    </row>
    <row r="1283" spans="1:10">
      <c r="E1283" s="143"/>
    </row>
    <row r="1284" spans="1:10">
      <c r="E1284" s="143"/>
    </row>
    <row r="1292" spans="1:10">
      <c r="A1292" s="141" t="s">
        <v>221</v>
      </c>
      <c r="B1292" s="141"/>
      <c r="C1292" s="141"/>
      <c r="D1292" s="141"/>
      <c r="E1292" s="141"/>
      <c r="F1292" s="135"/>
      <c r="G1292" s="141"/>
      <c r="H1292" s="141"/>
      <c r="I1292" s="141"/>
      <c r="J1292" s="142" t="s">
        <v>222</v>
      </c>
    </row>
    <row r="1294" spans="1:10">
      <c r="B1294" t="s">
        <v>184</v>
      </c>
    </row>
    <row r="1295" spans="1:10">
      <c r="C1295" t="s">
        <v>157</v>
      </c>
      <c r="E1295" s="146">
        <v>0.6895</v>
      </c>
    </row>
    <row r="1296" spans="1:10">
      <c r="C1296" t="s">
        <v>185</v>
      </c>
      <c r="E1296" s="146">
        <v>0.2195453695724065</v>
      </c>
      <c r="G1296" t="s">
        <v>383</v>
      </c>
    </row>
    <row r="1297" spans="1:10">
      <c r="E1297" s="143"/>
    </row>
    <row r="1298" spans="1:10">
      <c r="E1298" s="143"/>
    </row>
    <row r="1306" spans="1:10">
      <c r="A1306" s="141" t="s">
        <v>223</v>
      </c>
      <c r="B1306" s="141"/>
      <c r="C1306" s="141"/>
      <c r="D1306" s="141"/>
      <c r="E1306" s="141"/>
      <c r="F1306" s="135"/>
      <c r="G1306" s="141"/>
      <c r="H1306" s="141"/>
      <c r="I1306" s="141"/>
      <c r="J1306" s="142" t="s">
        <v>224</v>
      </c>
    </row>
    <row r="1308" spans="1:10">
      <c r="B1308" t="s">
        <v>184</v>
      </c>
    </row>
    <row r="1309" spans="1:10">
      <c r="C1309" t="s">
        <v>157</v>
      </c>
      <c r="E1309" s="146">
        <v>0.6895</v>
      </c>
    </row>
    <row r="1310" spans="1:10">
      <c r="C1310" t="s">
        <v>185</v>
      </c>
      <c r="E1310" s="146">
        <v>0.2195453695724065</v>
      </c>
      <c r="G1310" t="s">
        <v>383</v>
      </c>
    </row>
    <row r="1311" spans="1:10">
      <c r="E1311" s="143"/>
    </row>
    <row r="1312" spans="1:10">
      <c r="E1312" s="143"/>
    </row>
    <row r="1320" spans="1:10">
      <c r="A1320" s="141" t="s">
        <v>226</v>
      </c>
      <c r="B1320" s="141"/>
      <c r="C1320" s="141"/>
      <c r="D1320" s="141"/>
      <c r="E1320" s="141"/>
      <c r="F1320" s="135"/>
      <c r="G1320" s="141"/>
      <c r="H1320" s="141"/>
      <c r="I1320" s="141"/>
      <c r="J1320" s="142" t="s">
        <v>227</v>
      </c>
    </row>
    <row r="1322" spans="1:10">
      <c r="B1322" t="s">
        <v>184</v>
      </c>
    </row>
    <row r="1323" spans="1:10">
      <c r="C1323" t="s">
        <v>157</v>
      </c>
      <c r="E1323" s="146">
        <v>0.6895</v>
      </c>
    </row>
    <row r="1324" spans="1:10">
      <c r="C1324" t="s">
        <v>185</v>
      </c>
      <c r="E1324" s="146">
        <v>0.2195453695724065</v>
      </c>
      <c r="G1324" t="s">
        <v>383</v>
      </c>
    </row>
    <row r="1325" spans="1:10">
      <c r="E1325" s="143"/>
    </row>
    <row r="1326" spans="1:10">
      <c r="E1326" s="143"/>
    </row>
    <row r="1334" spans="1:10">
      <c r="A1334" s="141" t="s">
        <v>228</v>
      </c>
      <c r="B1334" s="141"/>
      <c r="C1334" s="141"/>
      <c r="D1334" s="141"/>
      <c r="E1334" s="141"/>
      <c r="F1334" s="135"/>
      <c r="G1334" s="141"/>
      <c r="H1334" s="141"/>
      <c r="I1334" s="141"/>
      <c r="J1334" s="142" t="s">
        <v>229</v>
      </c>
    </row>
    <row r="1336" spans="1:10">
      <c r="B1336" t="s">
        <v>184</v>
      </c>
    </row>
    <row r="1337" spans="1:10">
      <c r="C1337" t="s">
        <v>157</v>
      </c>
      <c r="E1337" s="146">
        <v>0.6895</v>
      </c>
    </row>
    <row r="1338" spans="1:10">
      <c r="C1338" t="s">
        <v>185</v>
      </c>
      <c r="E1338" s="146">
        <v>0.2195453695724065</v>
      </c>
      <c r="G1338" t="s">
        <v>383</v>
      </c>
    </row>
    <row r="1339" spans="1:10">
      <c r="E1339" s="143"/>
    </row>
    <row r="1340" spans="1:10">
      <c r="E1340" s="143"/>
    </row>
    <row r="1348" spans="1:10">
      <c r="A1348" s="141" t="s">
        <v>230</v>
      </c>
      <c r="B1348" s="141"/>
      <c r="C1348" s="141"/>
      <c r="D1348" s="141"/>
      <c r="E1348" s="141"/>
      <c r="F1348" s="135"/>
      <c r="G1348" s="141"/>
      <c r="H1348" s="141"/>
      <c r="I1348" s="141"/>
      <c r="J1348" s="142" t="s">
        <v>231</v>
      </c>
    </row>
    <row r="1350" spans="1:10">
      <c r="B1350" t="s">
        <v>184</v>
      </c>
    </row>
    <row r="1351" spans="1:10">
      <c r="C1351" t="s">
        <v>157</v>
      </c>
      <c r="E1351" s="146">
        <v>0.6895</v>
      </c>
    </row>
    <row r="1352" spans="1:10">
      <c r="C1352" t="s">
        <v>185</v>
      </c>
      <c r="E1352" s="146">
        <v>0.2195453695724065</v>
      </c>
      <c r="G1352" t="s">
        <v>383</v>
      </c>
    </row>
    <row r="1353" spans="1:10">
      <c r="E1353" s="143"/>
    </row>
    <row r="1354" spans="1:10">
      <c r="E1354" s="143"/>
    </row>
    <row r="1362" spans="1:10">
      <c r="A1362" s="141" t="s">
        <v>233</v>
      </c>
      <c r="B1362" s="141"/>
      <c r="C1362" s="141"/>
      <c r="D1362" s="141"/>
      <c r="E1362" s="141"/>
      <c r="F1362" s="135"/>
      <c r="G1362" s="141"/>
      <c r="H1362" s="141"/>
      <c r="I1362" s="141"/>
      <c r="J1362" s="142" t="s">
        <v>234</v>
      </c>
    </row>
    <row r="1364" spans="1:10">
      <c r="B1364" t="s">
        <v>184</v>
      </c>
    </row>
    <row r="1365" spans="1:10">
      <c r="C1365" t="s">
        <v>157</v>
      </c>
      <c r="E1365" s="146">
        <v>0.6895</v>
      </c>
    </row>
    <row r="1366" spans="1:10">
      <c r="C1366" t="s">
        <v>185</v>
      </c>
      <c r="E1366" s="146">
        <v>0.2195453695724065</v>
      </c>
      <c r="G1366" t="s">
        <v>383</v>
      </c>
    </row>
    <row r="1367" spans="1:10">
      <c r="E1367" s="143"/>
    </row>
    <row r="1368" spans="1:10">
      <c r="E1368" s="143"/>
    </row>
    <row r="1376" spans="1:10">
      <c r="A1376" s="141" t="s">
        <v>235</v>
      </c>
      <c r="B1376" s="141"/>
      <c r="C1376" s="141"/>
      <c r="D1376" s="141"/>
      <c r="E1376" s="141"/>
      <c r="F1376" s="135"/>
      <c r="G1376" s="141"/>
      <c r="H1376" s="141"/>
      <c r="I1376" s="141"/>
      <c r="J1376" s="142" t="s">
        <v>236</v>
      </c>
    </row>
    <row r="1378" spans="1:10">
      <c r="B1378" t="s">
        <v>184</v>
      </c>
    </row>
    <row r="1379" spans="1:10">
      <c r="C1379" t="s">
        <v>157</v>
      </c>
      <c r="E1379" s="146">
        <v>0.6895</v>
      </c>
    </row>
    <row r="1380" spans="1:10">
      <c r="C1380" t="s">
        <v>185</v>
      </c>
      <c r="E1380" s="146">
        <v>0.2195453695724065</v>
      </c>
      <c r="G1380" t="s">
        <v>383</v>
      </c>
    </row>
    <row r="1381" spans="1:10">
      <c r="E1381" s="143"/>
    </row>
    <row r="1382" spans="1:10">
      <c r="E1382" s="143"/>
    </row>
    <row r="1390" spans="1:10">
      <c r="A1390" s="141" t="s">
        <v>237</v>
      </c>
      <c r="B1390" s="141"/>
      <c r="C1390" s="141"/>
      <c r="D1390" s="141"/>
      <c r="E1390" s="141"/>
      <c r="F1390" s="135"/>
      <c r="G1390" s="141"/>
      <c r="H1390" s="141"/>
      <c r="I1390" s="141"/>
      <c r="J1390" s="142" t="s">
        <v>238</v>
      </c>
    </row>
    <row r="1392" spans="1:10">
      <c r="B1392" t="s">
        <v>184</v>
      </c>
    </row>
    <row r="1393" spans="1:10">
      <c r="C1393" t="s">
        <v>157</v>
      </c>
      <c r="E1393" s="146">
        <v>0.6895</v>
      </c>
    </row>
    <row r="1394" spans="1:10">
      <c r="C1394" t="s">
        <v>185</v>
      </c>
      <c r="E1394" s="146">
        <v>0.2195453695724065</v>
      </c>
      <c r="G1394" t="s">
        <v>383</v>
      </c>
    </row>
    <row r="1395" spans="1:10">
      <c r="E1395" s="143"/>
    </row>
    <row r="1396" spans="1:10">
      <c r="E1396" s="143"/>
    </row>
    <row r="1404" spans="1:10">
      <c r="A1404" s="141" t="s">
        <v>240</v>
      </c>
      <c r="B1404" s="141"/>
      <c r="C1404" s="141"/>
      <c r="D1404" s="141"/>
      <c r="E1404" s="141"/>
      <c r="F1404" s="135"/>
      <c r="G1404" s="141"/>
      <c r="H1404" s="141"/>
      <c r="I1404" s="141"/>
      <c r="J1404" s="142" t="s">
        <v>241</v>
      </c>
    </row>
    <row r="1406" spans="1:10">
      <c r="B1406" t="s">
        <v>184</v>
      </c>
    </row>
    <row r="1407" spans="1:10">
      <c r="C1407" t="s">
        <v>157</v>
      </c>
      <c r="E1407" s="146">
        <v>0.6895</v>
      </c>
    </row>
    <row r="1408" spans="1:10">
      <c r="C1408" t="s">
        <v>185</v>
      </c>
      <c r="E1408" s="146">
        <v>0.2195453695724065</v>
      </c>
      <c r="G1408" t="s">
        <v>383</v>
      </c>
    </row>
    <row r="1409" spans="1:10">
      <c r="E1409" s="143"/>
    </row>
    <row r="1410" spans="1:10">
      <c r="E1410" s="143"/>
    </row>
    <row r="1418" spans="1:10">
      <c r="A1418" s="141" t="s">
        <v>242</v>
      </c>
      <c r="B1418" s="141"/>
      <c r="C1418" s="141"/>
      <c r="D1418" s="141"/>
      <c r="E1418" s="141"/>
      <c r="F1418" s="135"/>
      <c r="G1418" s="141"/>
      <c r="H1418" s="141"/>
      <c r="I1418" s="141"/>
      <c r="J1418" s="142" t="s">
        <v>243</v>
      </c>
    </row>
    <row r="1420" spans="1:10">
      <c r="B1420" t="s">
        <v>184</v>
      </c>
    </row>
    <row r="1421" spans="1:10">
      <c r="C1421" t="s">
        <v>157</v>
      </c>
      <c r="E1421" s="146">
        <v>0.78617495126418502</v>
      </c>
    </row>
    <row r="1422" spans="1:10">
      <c r="C1422" t="s">
        <v>185</v>
      </c>
      <c r="E1422" s="146">
        <v>2.9904723829641863E-2</v>
      </c>
      <c r="G1422" t="s">
        <v>244</v>
      </c>
    </row>
    <row r="1423" spans="1:10">
      <c r="E1423" s="143"/>
    </row>
    <row r="1424" spans="1:10">
      <c r="E1424" s="143"/>
    </row>
    <row r="1432" spans="1:10">
      <c r="A1432" s="141" t="s">
        <v>245</v>
      </c>
      <c r="B1432" s="141"/>
      <c r="C1432" s="141"/>
      <c r="D1432" s="141"/>
      <c r="E1432" s="141"/>
      <c r="F1432" s="135"/>
      <c r="G1432" s="141"/>
      <c r="H1432" s="141"/>
      <c r="I1432" s="141"/>
      <c r="J1432" s="142" t="s">
        <v>246</v>
      </c>
    </row>
    <row r="1434" spans="1:10">
      <c r="B1434" t="s">
        <v>184</v>
      </c>
    </row>
    <row r="1435" spans="1:10">
      <c r="C1435" t="s">
        <v>157</v>
      </c>
      <c r="E1435" s="146">
        <v>0.78617495126418502</v>
      </c>
    </row>
    <row r="1436" spans="1:10">
      <c r="C1436" t="s">
        <v>185</v>
      </c>
      <c r="E1436" s="146">
        <v>2.9904723829641863E-2</v>
      </c>
      <c r="G1436" t="s">
        <v>244</v>
      </c>
    </row>
    <row r="1437" spans="1:10">
      <c r="E1437" s="143"/>
    </row>
    <row r="1438" spans="1:10">
      <c r="E1438" s="143"/>
    </row>
    <row r="1446" spans="1:10">
      <c r="A1446" s="141" t="s">
        <v>248</v>
      </c>
      <c r="B1446" s="141"/>
      <c r="C1446" s="141"/>
      <c r="D1446" s="141"/>
      <c r="E1446" s="141"/>
      <c r="F1446" s="135"/>
      <c r="G1446" s="141"/>
      <c r="H1446" s="141"/>
      <c r="I1446" s="141"/>
      <c r="J1446" s="142" t="s">
        <v>249</v>
      </c>
    </row>
    <row r="1448" spans="1:10">
      <c r="B1448" t="s">
        <v>184</v>
      </c>
    </row>
    <row r="1449" spans="1:10">
      <c r="C1449" t="s">
        <v>157</v>
      </c>
      <c r="E1449" s="146">
        <v>0.78617495126418502</v>
      </c>
    </row>
    <row r="1450" spans="1:10">
      <c r="C1450" t="s">
        <v>185</v>
      </c>
      <c r="E1450" s="146">
        <v>2.9904723829641863E-2</v>
      </c>
      <c r="G1450" t="s">
        <v>244</v>
      </c>
    </row>
    <row r="1451" spans="1:10">
      <c r="E1451" s="143"/>
    </row>
    <row r="1452" spans="1:10">
      <c r="E1452" s="143"/>
    </row>
    <row r="1460" spans="1:10">
      <c r="A1460" s="141" t="s">
        <v>250</v>
      </c>
      <c r="B1460" s="141"/>
      <c r="C1460" s="141"/>
      <c r="D1460" s="141"/>
      <c r="E1460" s="141"/>
      <c r="F1460" s="135"/>
      <c r="G1460" s="141"/>
      <c r="H1460" s="141"/>
      <c r="I1460" s="141"/>
      <c r="J1460" s="142" t="s">
        <v>251</v>
      </c>
    </row>
    <row r="1462" spans="1:10">
      <c r="B1462" t="s">
        <v>184</v>
      </c>
    </row>
    <row r="1463" spans="1:10">
      <c r="C1463" t="s">
        <v>157</v>
      </c>
      <c r="E1463" s="146">
        <v>0.78617495126418502</v>
      </c>
    </row>
    <row r="1464" spans="1:10">
      <c r="C1464" t="s">
        <v>185</v>
      </c>
      <c r="E1464" s="146">
        <v>2.9904723829641863E-2</v>
      </c>
      <c r="G1464" t="s">
        <v>244</v>
      </c>
    </row>
    <row r="1465" spans="1:10">
      <c r="E1465" s="143"/>
    </row>
    <row r="1466" spans="1:10">
      <c r="E1466" s="143"/>
    </row>
    <row r="1474" spans="1:10">
      <c r="A1474" s="141" t="s">
        <v>252</v>
      </c>
      <c r="B1474" s="141"/>
      <c r="C1474" s="141"/>
      <c r="D1474" s="141"/>
      <c r="E1474" s="141"/>
      <c r="F1474" s="135"/>
      <c r="G1474" s="141"/>
      <c r="H1474" s="141"/>
      <c r="I1474" s="141"/>
      <c r="J1474" s="142" t="s">
        <v>253</v>
      </c>
    </row>
    <row r="1476" spans="1:10">
      <c r="B1476" t="s">
        <v>184</v>
      </c>
    </row>
    <row r="1477" spans="1:10">
      <c r="C1477" t="s">
        <v>157</v>
      </c>
      <c r="E1477" s="146">
        <v>0.78617495126418502</v>
      </c>
    </row>
    <row r="1478" spans="1:10">
      <c r="C1478" t="s">
        <v>185</v>
      </c>
      <c r="E1478" s="146">
        <v>2.9904723829641863E-2</v>
      </c>
      <c r="G1478" t="s">
        <v>244</v>
      </c>
    </row>
    <row r="1479" spans="1:10">
      <c r="E1479" s="143"/>
    </row>
    <row r="1480" spans="1:10">
      <c r="E1480" s="143"/>
    </row>
    <row r="1488" spans="1:10">
      <c r="A1488" s="141" t="s">
        <v>255</v>
      </c>
      <c r="B1488" s="141"/>
      <c r="C1488" s="141"/>
      <c r="D1488" s="141"/>
      <c r="E1488" s="141"/>
      <c r="F1488" s="135"/>
      <c r="G1488" s="141"/>
      <c r="H1488" s="141"/>
      <c r="I1488" s="141"/>
      <c r="J1488" s="142" t="s">
        <v>256</v>
      </c>
    </row>
    <row r="1490" spans="1:10">
      <c r="B1490" t="s">
        <v>184</v>
      </c>
    </row>
    <row r="1491" spans="1:10">
      <c r="C1491" t="s">
        <v>157</v>
      </c>
      <c r="E1491" s="146">
        <v>0.78617495126418502</v>
      </c>
    </row>
    <row r="1492" spans="1:10">
      <c r="C1492" t="s">
        <v>185</v>
      </c>
      <c r="E1492" s="146">
        <v>2.9904723829641863E-2</v>
      </c>
      <c r="G1492" t="s">
        <v>244</v>
      </c>
    </row>
    <row r="1493" spans="1:10">
      <c r="E1493" s="143"/>
    </row>
    <row r="1494" spans="1:10">
      <c r="E1494" s="143"/>
    </row>
    <row r="1502" spans="1:10">
      <c r="A1502" s="141" t="s">
        <v>257</v>
      </c>
      <c r="B1502" s="141"/>
      <c r="C1502" s="141"/>
      <c r="D1502" s="141"/>
      <c r="E1502" s="141"/>
      <c r="F1502" s="135"/>
      <c r="G1502" s="141"/>
      <c r="H1502" s="141"/>
      <c r="I1502" s="141"/>
      <c r="J1502" s="142" t="s">
        <v>258</v>
      </c>
    </row>
    <row r="1504" spans="1:10">
      <c r="B1504" t="s">
        <v>184</v>
      </c>
    </row>
    <row r="1505" spans="1:10">
      <c r="C1505" t="s">
        <v>157</v>
      </c>
      <c r="E1505" s="146">
        <v>0.78617495126418502</v>
      </c>
    </row>
    <row r="1506" spans="1:10">
      <c r="C1506" t="s">
        <v>185</v>
      </c>
      <c r="E1506" s="146">
        <v>2.9904723829641863E-2</v>
      </c>
      <c r="G1506" t="s">
        <v>244</v>
      </c>
    </row>
    <row r="1507" spans="1:10">
      <c r="E1507" s="143"/>
    </row>
    <row r="1508" spans="1:10">
      <c r="E1508" s="143"/>
    </row>
    <row r="1516" spans="1:10">
      <c r="A1516" s="141" t="s">
        <v>259</v>
      </c>
      <c r="B1516" s="141"/>
      <c r="C1516" s="141"/>
      <c r="D1516" s="141"/>
      <c r="E1516" s="141"/>
      <c r="F1516" s="135"/>
      <c r="G1516" s="141"/>
      <c r="H1516" s="141"/>
      <c r="I1516" s="141"/>
      <c r="J1516" s="142" t="s">
        <v>260</v>
      </c>
    </row>
    <row r="1518" spans="1:10">
      <c r="B1518" t="s">
        <v>184</v>
      </c>
    </row>
    <row r="1519" spans="1:10">
      <c r="C1519" t="s">
        <v>157</v>
      </c>
      <c r="E1519" s="146">
        <v>0.78617495126418502</v>
      </c>
    </row>
    <row r="1520" spans="1:10">
      <c r="C1520" t="s">
        <v>185</v>
      </c>
      <c r="E1520" s="146">
        <v>2.9904723829641863E-2</v>
      </c>
      <c r="G1520" t="s">
        <v>244</v>
      </c>
    </row>
    <row r="1521" spans="1:10">
      <c r="E1521" s="143"/>
    </row>
    <row r="1522" spans="1:10">
      <c r="E1522" s="143"/>
    </row>
    <row r="1530" spans="1:10">
      <c r="A1530" s="141" t="s">
        <v>262</v>
      </c>
      <c r="B1530" s="141"/>
      <c r="C1530" s="141"/>
      <c r="D1530" s="141"/>
      <c r="E1530" s="141"/>
      <c r="F1530" s="135"/>
      <c r="G1530" s="141"/>
      <c r="H1530" s="141"/>
      <c r="I1530" s="141"/>
      <c r="J1530" s="142" t="s">
        <v>263</v>
      </c>
    </row>
    <row r="1532" spans="1:10">
      <c r="B1532" t="s">
        <v>184</v>
      </c>
    </row>
    <row r="1533" spans="1:10">
      <c r="C1533" t="s">
        <v>157</v>
      </c>
      <c r="E1533" s="146">
        <v>0.78617495126418502</v>
      </c>
    </row>
    <row r="1534" spans="1:10">
      <c r="C1534" t="s">
        <v>185</v>
      </c>
      <c r="E1534" s="146">
        <v>2.9904723829641863E-2</v>
      </c>
      <c r="G1534" t="s">
        <v>244</v>
      </c>
    </row>
    <row r="1535" spans="1:10">
      <c r="E1535" s="143"/>
    </row>
    <row r="1536" spans="1:10">
      <c r="E1536" s="143"/>
    </row>
    <row r="1544" spans="1:10">
      <c r="A1544" s="141" t="s">
        <v>264</v>
      </c>
      <c r="B1544" s="141"/>
      <c r="C1544" s="141"/>
      <c r="D1544" s="141"/>
      <c r="E1544" s="141"/>
      <c r="F1544" s="135"/>
      <c r="G1544" s="141"/>
      <c r="H1544" s="141"/>
      <c r="I1544" s="141"/>
      <c r="J1544" s="142" t="s">
        <v>265</v>
      </c>
    </row>
    <row r="1546" spans="1:10">
      <c r="B1546" t="s">
        <v>184</v>
      </c>
    </row>
    <row r="1547" spans="1:10">
      <c r="C1547" t="s">
        <v>157</v>
      </c>
      <c r="E1547" s="146">
        <v>0.78617495126418502</v>
      </c>
    </row>
    <row r="1548" spans="1:10">
      <c r="C1548" t="s">
        <v>185</v>
      </c>
      <c r="E1548" s="146">
        <v>2.9904723829641863E-2</v>
      </c>
      <c r="G1548" t="s">
        <v>244</v>
      </c>
    </row>
    <row r="1549" spans="1:10">
      <c r="E1549" s="143"/>
    </row>
    <row r="1550" spans="1:10">
      <c r="E1550" s="143"/>
    </row>
    <row r="1558" spans="1:10">
      <c r="A1558" s="141" t="s">
        <v>266</v>
      </c>
      <c r="B1558" s="141"/>
      <c r="C1558" s="141"/>
      <c r="D1558" s="141"/>
      <c r="E1558" s="141"/>
      <c r="F1558" s="135"/>
      <c r="G1558" s="141"/>
      <c r="H1558" s="141"/>
      <c r="I1558" s="141"/>
      <c r="J1558" s="142" t="s">
        <v>267</v>
      </c>
    </row>
    <row r="1560" spans="1:10">
      <c r="B1560" t="s">
        <v>184</v>
      </c>
    </row>
    <row r="1561" spans="1:10">
      <c r="C1561" t="s">
        <v>157</v>
      </c>
      <c r="E1561" s="146">
        <v>0.78617495126418502</v>
      </c>
    </row>
    <row r="1562" spans="1:10">
      <c r="C1562" t="s">
        <v>185</v>
      </c>
      <c r="E1562" s="146">
        <v>2.9904723829641863E-2</v>
      </c>
      <c r="G1562" t="s">
        <v>244</v>
      </c>
    </row>
    <row r="1563" spans="1:10">
      <c r="E1563" s="143"/>
    </row>
    <row r="1564" spans="1:10">
      <c r="E1564" s="143"/>
    </row>
    <row r="1572" spans="1:10">
      <c r="A1572" s="141" t="s">
        <v>269</v>
      </c>
      <c r="B1572" s="141"/>
      <c r="C1572" s="141"/>
      <c r="D1572" s="141"/>
      <c r="E1572" s="141"/>
      <c r="F1572" s="135"/>
      <c r="G1572" s="141"/>
      <c r="H1572" s="141"/>
      <c r="I1572" s="141"/>
      <c r="J1572" s="142" t="s">
        <v>270</v>
      </c>
    </row>
    <row r="1574" spans="1:10">
      <c r="B1574" t="s">
        <v>184</v>
      </c>
    </row>
    <row r="1575" spans="1:10">
      <c r="C1575" t="s">
        <v>157</v>
      </c>
      <c r="E1575" s="146">
        <v>0.78617495126418502</v>
      </c>
    </row>
    <row r="1576" spans="1:10">
      <c r="C1576" t="s">
        <v>185</v>
      </c>
      <c r="E1576" s="146">
        <v>2.9904723829641863E-2</v>
      </c>
      <c r="G1576" t="s">
        <v>244</v>
      </c>
    </row>
    <row r="1577" spans="1:10">
      <c r="E1577" s="143"/>
    </row>
    <row r="1578" spans="1:10">
      <c r="E1578" s="143"/>
    </row>
    <row r="1586" spans="1:10">
      <c r="A1586" s="141" t="s">
        <v>271</v>
      </c>
      <c r="B1586" s="141"/>
      <c r="C1586" s="141"/>
      <c r="D1586" s="141"/>
      <c r="E1586" s="141"/>
      <c r="F1586" s="135"/>
      <c r="G1586" s="141"/>
      <c r="H1586" s="141"/>
      <c r="I1586" s="141"/>
      <c r="J1586" s="142" t="s">
        <v>272</v>
      </c>
    </row>
    <row r="1588" spans="1:10">
      <c r="B1588" t="s">
        <v>184</v>
      </c>
    </row>
    <row r="1589" spans="1:10">
      <c r="C1589" t="s">
        <v>157</v>
      </c>
      <c r="E1589" s="146">
        <v>0.78617495126418502</v>
      </c>
    </row>
    <row r="1590" spans="1:10">
      <c r="C1590" t="s">
        <v>185</v>
      </c>
      <c r="E1590" s="146">
        <v>2.9904723829641863E-2</v>
      </c>
      <c r="G1590" t="s">
        <v>244</v>
      </c>
    </row>
    <row r="1591" spans="1:10">
      <c r="E1591" s="143"/>
    </row>
    <row r="1592" spans="1:10">
      <c r="E1592" s="143"/>
    </row>
    <row r="1600" spans="1:10">
      <c r="A1600" s="141" t="s">
        <v>273</v>
      </c>
      <c r="B1600" s="141"/>
      <c r="C1600" s="141"/>
      <c r="D1600" s="141"/>
      <c r="E1600" s="141"/>
      <c r="F1600" s="135"/>
      <c r="G1600" s="141"/>
      <c r="H1600" s="141"/>
      <c r="I1600" s="141"/>
      <c r="J1600" s="142" t="s">
        <v>274</v>
      </c>
    </row>
    <row r="1602" spans="1:10">
      <c r="B1602" t="s">
        <v>184</v>
      </c>
    </row>
    <row r="1603" spans="1:10">
      <c r="C1603" t="s">
        <v>157</v>
      </c>
      <c r="E1603" s="146">
        <v>0.78617495126418502</v>
      </c>
    </row>
    <row r="1604" spans="1:10">
      <c r="C1604" t="s">
        <v>185</v>
      </c>
      <c r="E1604" s="146">
        <v>2.9904723829641863E-2</v>
      </c>
      <c r="G1604" t="s">
        <v>244</v>
      </c>
    </row>
    <row r="1605" spans="1:10">
      <c r="E1605" s="143"/>
    </row>
    <row r="1606" spans="1:10">
      <c r="E1606" s="143"/>
    </row>
    <row r="1614" spans="1:10">
      <c r="A1614" s="141" t="s">
        <v>276</v>
      </c>
      <c r="B1614" s="141"/>
      <c r="C1614" s="141"/>
      <c r="D1614" s="141"/>
      <c r="E1614" s="141"/>
      <c r="F1614" s="135"/>
      <c r="G1614" s="141"/>
      <c r="H1614" s="141"/>
      <c r="I1614" s="141"/>
      <c r="J1614" s="142" t="s">
        <v>277</v>
      </c>
    </row>
    <row r="1616" spans="1:10">
      <c r="B1616" t="s">
        <v>184</v>
      </c>
    </row>
    <row r="1617" spans="1:10">
      <c r="C1617" t="s">
        <v>157</v>
      </c>
      <c r="E1617" s="146">
        <v>0.78617495126418502</v>
      </c>
    </row>
    <row r="1618" spans="1:10">
      <c r="C1618" t="s">
        <v>185</v>
      </c>
      <c r="E1618" s="146">
        <v>2.9904723829641863E-2</v>
      </c>
      <c r="G1618" t="s">
        <v>244</v>
      </c>
    </row>
    <row r="1619" spans="1:10">
      <c r="E1619" s="143"/>
    </row>
    <row r="1620" spans="1:10">
      <c r="E1620" s="143"/>
    </row>
    <row r="1628" spans="1:10">
      <c r="A1628" s="141" t="s">
        <v>278</v>
      </c>
      <c r="B1628" s="141"/>
      <c r="C1628" s="141"/>
      <c r="D1628" s="141"/>
      <c r="E1628" s="141"/>
      <c r="F1628" s="135"/>
      <c r="G1628" s="141"/>
      <c r="H1628" s="141"/>
      <c r="I1628" s="141"/>
      <c r="J1628" s="142" t="s">
        <v>279</v>
      </c>
    </row>
    <row r="1630" spans="1:10">
      <c r="B1630" t="s">
        <v>184</v>
      </c>
    </row>
    <row r="1631" spans="1:10">
      <c r="C1631" t="s">
        <v>157</v>
      </c>
      <c r="E1631" s="146">
        <v>0.78617495126418502</v>
      </c>
    </row>
    <row r="1632" spans="1:10">
      <c r="C1632" t="s">
        <v>185</v>
      </c>
      <c r="E1632" s="146">
        <v>2.9904723829641863E-2</v>
      </c>
      <c r="G1632" t="s">
        <v>244</v>
      </c>
    </row>
    <row r="1633" spans="1:10">
      <c r="E1633" s="143"/>
    </row>
    <row r="1634" spans="1:10">
      <c r="E1634" s="143"/>
    </row>
    <row r="1642" spans="1:10">
      <c r="A1642" s="141" t="s">
        <v>280</v>
      </c>
      <c r="B1642" s="141"/>
      <c r="C1642" s="141"/>
      <c r="D1642" s="141"/>
      <c r="E1642" s="141"/>
      <c r="F1642" s="135"/>
      <c r="G1642" s="141"/>
      <c r="H1642" s="141"/>
      <c r="I1642" s="141"/>
      <c r="J1642" s="142" t="s">
        <v>281</v>
      </c>
    </row>
    <row r="1644" spans="1:10">
      <c r="B1644" t="s">
        <v>184</v>
      </c>
    </row>
    <row r="1645" spans="1:10">
      <c r="C1645" t="s">
        <v>157</v>
      </c>
      <c r="E1645" s="146">
        <v>0.78617495126418502</v>
      </c>
    </row>
    <row r="1646" spans="1:10">
      <c r="C1646" t="s">
        <v>185</v>
      </c>
      <c r="E1646" s="146">
        <v>2.9904723829641863E-2</v>
      </c>
      <c r="G1646" t="s">
        <v>244</v>
      </c>
    </row>
    <row r="1647" spans="1:10">
      <c r="E1647" s="143"/>
    </row>
    <row r="1648" spans="1:10">
      <c r="E1648" s="143"/>
    </row>
    <row r="1656" spans="1:10">
      <c r="A1656" s="141" t="s">
        <v>283</v>
      </c>
      <c r="B1656" s="141"/>
      <c r="C1656" s="141"/>
      <c r="D1656" s="141"/>
      <c r="E1656" s="141"/>
      <c r="F1656" s="135"/>
      <c r="G1656" s="141"/>
      <c r="H1656" s="141"/>
      <c r="I1656" s="141"/>
      <c r="J1656" s="142" t="s">
        <v>284</v>
      </c>
    </row>
    <row r="1658" spans="1:10">
      <c r="B1658" t="s">
        <v>184</v>
      </c>
    </row>
    <row r="1659" spans="1:10">
      <c r="C1659" t="s">
        <v>157</v>
      </c>
      <c r="E1659" s="146">
        <v>0.78617495126418502</v>
      </c>
    </row>
    <row r="1660" spans="1:10">
      <c r="C1660" t="s">
        <v>185</v>
      </c>
      <c r="E1660" s="146">
        <v>2.9904723829641863E-2</v>
      </c>
      <c r="G1660" t="s">
        <v>244</v>
      </c>
    </row>
    <row r="1661" spans="1:10">
      <c r="E1661" s="143"/>
    </row>
    <row r="1662" spans="1:10">
      <c r="E1662" s="143"/>
    </row>
    <row r="1670" spans="1:10">
      <c r="A1670" s="141" t="s">
        <v>285</v>
      </c>
      <c r="B1670" s="141"/>
      <c r="C1670" s="141"/>
      <c r="D1670" s="141"/>
      <c r="E1670" s="141"/>
      <c r="F1670" s="135"/>
      <c r="G1670" s="141"/>
      <c r="H1670" s="141"/>
      <c r="I1670" s="141"/>
      <c r="J1670" s="142" t="s">
        <v>286</v>
      </c>
    </row>
    <row r="1672" spans="1:10">
      <c r="B1672" t="s">
        <v>184</v>
      </c>
    </row>
    <row r="1673" spans="1:10">
      <c r="C1673" t="s">
        <v>157</v>
      </c>
      <c r="E1673" s="146">
        <v>0.78617495126418502</v>
      </c>
    </row>
    <row r="1674" spans="1:10">
      <c r="C1674" t="s">
        <v>185</v>
      </c>
      <c r="E1674" s="146">
        <v>2.9904723829641863E-2</v>
      </c>
      <c r="G1674" t="s">
        <v>244</v>
      </c>
    </row>
    <row r="1675" spans="1:10">
      <c r="E1675" s="143"/>
    </row>
    <row r="1676" spans="1:10">
      <c r="E1676" s="143"/>
    </row>
    <row r="1684" spans="1:10">
      <c r="A1684" s="141" t="s">
        <v>287</v>
      </c>
      <c r="B1684" s="141"/>
      <c r="C1684" s="141"/>
      <c r="D1684" s="141"/>
      <c r="E1684" s="141"/>
      <c r="F1684" s="135"/>
      <c r="G1684" s="141"/>
      <c r="H1684" s="141"/>
      <c r="I1684" s="141"/>
      <c r="J1684" s="142" t="s">
        <v>288</v>
      </c>
    </row>
    <row r="1686" spans="1:10">
      <c r="B1686" t="s">
        <v>184</v>
      </c>
    </row>
    <row r="1687" spans="1:10">
      <c r="C1687" t="s">
        <v>157</v>
      </c>
      <c r="E1687" s="146">
        <v>0.78617495126418502</v>
      </c>
    </row>
    <row r="1688" spans="1:10">
      <c r="C1688" t="s">
        <v>185</v>
      </c>
      <c r="E1688" s="146">
        <v>2.9904723829641863E-2</v>
      </c>
      <c r="G1688" t="s">
        <v>244</v>
      </c>
    </row>
    <row r="1689" spans="1:10">
      <c r="E1689" s="143"/>
    </row>
    <row r="1690" spans="1:10">
      <c r="E1690" s="143"/>
    </row>
    <row r="1698" spans="1:10">
      <c r="A1698" s="141" t="s">
        <v>290</v>
      </c>
      <c r="B1698" s="141"/>
      <c r="C1698" s="141"/>
      <c r="D1698" s="141"/>
      <c r="E1698" s="141"/>
      <c r="F1698" s="135"/>
      <c r="G1698" s="141"/>
      <c r="H1698" s="141"/>
      <c r="I1698" s="141"/>
      <c r="J1698" s="142" t="s">
        <v>291</v>
      </c>
    </row>
    <row r="1700" spans="1:10">
      <c r="B1700" t="s">
        <v>184</v>
      </c>
    </row>
    <row r="1701" spans="1:10">
      <c r="C1701" t="s">
        <v>157</v>
      </c>
      <c r="E1701" s="146">
        <v>0.78617495126418502</v>
      </c>
    </row>
    <row r="1702" spans="1:10">
      <c r="C1702" t="s">
        <v>185</v>
      </c>
      <c r="E1702" s="146">
        <v>2.9904723829641863E-2</v>
      </c>
      <c r="G1702" t="s">
        <v>244</v>
      </c>
    </row>
    <row r="1703" spans="1:10">
      <c r="E1703" s="143"/>
    </row>
    <row r="1704" spans="1:10">
      <c r="E1704" s="143"/>
    </row>
    <row r="1712" spans="1:10">
      <c r="A1712" s="141" t="s">
        <v>292</v>
      </c>
      <c r="B1712" s="141"/>
      <c r="C1712" s="141"/>
      <c r="D1712" s="141"/>
      <c r="E1712" s="141"/>
      <c r="F1712" s="135"/>
      <c r="G1712" s="141"/>
      <c r="H1712" s="141"/>
      <c r="I1712" s="141"/>
      <c r="J1712" s="142" t="s">
        <v>293</v>
      </c>
    </row>
    <row r="1714" spans="1:10">
      <c r="B1714" t="s">
        <v>184</v>
      </c>
    </row>
    <row r="1715" spans="1:10">
      <c r="C1715" t="s">
        <v>157</v>
      </c>
      <c r="E1715" s="146">
        <v>0.78617495126418502</v>
      </c>
    </row>
    <row r="1716" spans="1:10">
      <c r="C1716" t="s">
        <v>185</v>
      </c>
      <c r="E1716" s="146">
        <v>2.9904723829641863E-2</v>
      </c>
      <c r="G1716" t="s">
        <v>244</v>
      </c>
    </row>
    <row r="1717" spans="1:10">
      <c r="E1717" s="143"/>
    </row>
    <row r="1718" spans="1:10">
      <c r="E1718" s="143"/>
    </row>
    <row r="1726" spans="1:10">
      <c r="A1726" s="141" t="s">
        <v>294</v>
      </c>
      <c r="B1726" s="141"/>
      <c r="C1726" s="141"/>
      <c r="D1726" s="141"/>
      <c r="E1726" s="141"/>
      <c r="F1726" s="135"/>
      <c r="G1726" s="141"/>
      <c r="H1726" s="141"/>
      <c r="I1726" s="141"/>
      <c r="J1726" s="142" t="s">
        <v>295</v>
      </c>
    </row>
    <row r="1728" spans="1:10">
      <c r="B1728" t="s">
        <v>184</v>
      </c>
    </row>
    <row r="1729" spans="1:10">
      <c r="C1729" t="s">
        <v>157</v>
      </c>
      <c r="E1729" s="146">
        <v>0.78617495126418502</v>
      </c>
    </row>
    <row r="1730" spans="1:10">
      <c r="C1730" t="s">
        <v>185</v>
      </c>
      <c r="E1730" s="146">
        <v>2.9904723829641863E-2</v>
      </c>
      <c r="G1730" t="s">
        <v>244</v>
      </c>
    </row>
    <row r="1731" spans="1:10">
      <c r="E1731" s="143"/>
    </row>
    <row r="1732" spans="1:10">
      <c r="E1732" s="143"/>
    </row>
    <row r="1740" spans="1:10">
      <c r="A1740" s="141" t="s">
        <v>297</v>
      </c>
      <c r="B1740" s="141"/>
      <c r="C1740" s="141"/>
      <c r="D1740" s="141"/>
      <c r="E1740" s="141"/>
      <c r="F1740" s="135"/>
      <c r="G1740" s="141"/>
      <c r="H1740" s="141"/>
      <c r="I1740" s="141"/>
      <c r="J1740" s="142" t="s">
        <v>298</v>
      </c>
    </row>
    <row r="1742" spans="1:10">
      <c r="B1742" t="s">
        <v>184</v>
      </c>
    </row>
    <row r="1743" spans="1:10">
      <c r="C1743" t="s">
        <v>157</v>
      </c>
      <c r="E1743" s="146">
        <v>0.78617495126418502</v>
      </c>
    </row>
    <row r="1744" spans="1:10">
      <c r="C1744" t="s">
        <v>185</v>
      </c>
      <c r="E1744" s="146">
        <v>2.9904723829641863E-2</v>
      </c>
      <c r="G1744" t="s">
        <v>244</v>
      </c>
    </row>
    <row r="1745" spans="1:10">
      <c r="E1745" s="143"/>
    </row>
    <row r="1746" spans="1:10">
      <c r="E1746" s="143"/>
    </row>
    <row r="1754" spans="1:10">
      <c r="A1754" s="141" t="s">
        <v>299</v>
      </c>
      <c r="B1754" s="141"/>
      <c r="C1754" s="141"/>
      <c r="D1754" s="141"/>
      <c r="E1754" s="141"/>
      <c r="F1754" s="135"/>
      <c r="G1754" s="141"/>
      <c r="H1754" s="141"/>
      <c r="I1754" s="141"/>
      <c r="J1754" s="142" t="s">
        <v>300</v>
      </c>
    </row>
    <row r="1756" spans="1:10">
      <c r="B1756" t="s">
        <v>184</v>
      </c>
    </row>
    <row r="1757" spans="1:10">
      <c r="C1757" t="s">
        <v>157</v>
      </c>
      <c r="E1757" s="146">
        <v>0.78617495126418502</v>
      </c>
    </row>
    <row r="1758" spans="1:10">
      <c r="C1758" t="s">
        <v>185</v>
      </c>
      <c r="E1758" s="146">
        <v>2.9904723829641863E-2</v>
      </c>
      <c r="G1758" t="s">
        <v>244</v>
      </c>
    </row>
    <row r="1759" spans="1:10">
      <c r="E1759" s="143"/>
    </row>
    <row r="1760" spans="1:10">
      <c r="E1760" s="143"/>
    </row>
    <row r="1768" spans="1:10">
      <c r="A1768" s="141" t="s">
        <v>301</v>
      </c>
      <c r="B1768" s="141"/>
      <c r="C1768" s="141"/>
      <c r="D1768" s="141"/>
      <c r="E1768" s="141"/>
      <c r="F1768" s="135"/>
      <c r="G1768" s="141"/>
      <c r="H1768" s="141"/>
      <c r="I1768" s="141"/>
      <c r="J1768" s="142" t="s">
        <v>302</v>
      </c>
    </row>
    <row r="1770" spans="1:10">
      <c r="B1770" t="s">
        <v>303</v>
      </c>
      <c r="C1770" s="148"/>
    </row>
    <row r="1771" spans="1:10">
      <c r="C1771" t="s">
        <v>304</v>
      </c>
      <c r="D1771" s="148" t="s">
        <v>384</v>
      </c>
    </row>
    <row r="1778" spans="1:10">
      <c r="A1778" s="141" t="s">
        <v>306</v>
      </c>
      <c r="B1778" s="141"/>
      <c r="C1778" s="141"/>
      <c r="D1778" s="141"/>
      <c r="E1778" s="141"/>
      <c r="F1778" s="135"/>
      <c r="G1778" s="141"/>
      <c r="H1778" s="141"/>
      <c r="I1778" s="141"/>
      <c r="J1778" s="142" t="s">
        <v>307</v>
      </c>
    </row>
    <row r="1780" spans="1:10">
      <c r="B1780" t="s">
        <v>303</v>
      </c>
      <c r="C1780" s="148"/>
    </row>
    <row r="1781" spans="1:10">
      <c r="C1781" t="s">
        <v>304</v>
      </c>
      <c r="D1781" s="148" t="s">
        <v>384</v>
      </c>
    </row>
    <row r="1788" spans="1:10">
      <c r="A1788" s="141" t="s">
        <v>308</v>
      </c>
      <c r="B1788" s="141"/>
      <c r="C1788" s="141"/>
      <c r="D1788" s="141"/>
      <c r="E1788" s="141"/>
      <c r="F1788" s="135"/>
      <c r="G1788" s="141"/>
      <c r="H1788" s="141"/>
      <c r="I1788" s="141"/>
      <c r="J1788" s="142" t="s">
        <v>309</v>
      </c>
    </row>
    <row r="1790" spans="1:10">
      <c r="B1790" t="s">
        <v>303</v>
      </c>
      <c r="C1790" s="148"/>
    </row>
    <row r="1791" spans="1:10">
      <c r="C1791" t="s">
        <v>304</v>
      </c>
      <c r="D1791" s="148" t="s">
        <v>385</v>
      </c>
    </row>
    <row r="1798" spans="1:10">
      <c r="A1798" s="141" t="s">
        <v>310</v>
      </c>
      <c r="B1798" s="141"/>
      <c r="C1798" s="141"/>
      <c r="D1798" s="141"/>
      <c r="E1798" s="141"/>
      <c r="F1798" s="135"/>
      <c r="G1798" s="141"/>
      <c r="H1798" s="141"/>
      <c r="I1798" s="141"/>
      <c r="J1798" s="142" t="s">
        <v>311</v>
      </c>
    </row>
    <row r="1800" spans="1:10">
      <c r="B1800" t="s">
        <v>303</v>
      </c>
      <c r="C1800" s="148"/>
    </row>
    <row r="1801" spans="1:10">
      <c r="C1801" t="s">
        <v>304</v>
      </c>
      <c r="D1801" s="148" t="s">
        <v>384</v>
      </c>
    </row>
    <row r="1808" spans="1:10">
      <c r="A1808" s="141" t="s">
        <v>312</v>
      </c>
      <c r="B1808" s="141"/>
      <c r="C1808" s="141"/>
      <c r="D1808" s="141"/>
      <c r="E1808" s="141"/>
      <c r="F1808" s="135"/>
      <c r="G1808" s="141"/>
      <c r="H1808" s="141"/>
      <c r="I1808" s="141"/>
      <c r="J1808" s="142" t="s">
        <v>316</v>
      </c>
    </row>
    <row r="1810" spans="1:10">
      <c r="B1810" t="s">
        <v>303</v>
      </c>
      <c r="C1810" s="148"/>
    </row>
    <row r="1811" spans="1:10">
      <c r="C1811" t="s">
        <v>304</v>
      </c>
      <c r="D1811" s="148" t="s">
        <v>384</v>
      </c>
    </row>
    <row r="1818" spans="1:10">
      <c r="A1818" s="141" t="s">
        <v>317</v>
      </c>
      <c r="B1818" s="141"/>
      <c r="C1818" s="141"/>
      <c r="D1818" s="141"/>
      <c r="E1818" s="141"/>
      <c r="F1818" s="135"/>
      <c r="G1818" s="141"/>
      <c r="H1818" s="141"/>
      <c r="I1818" s="141"/>
      <c r="J1818" s="142" t="s">
        <v>320</v>
      </c>
    </row>
    <row r="1820" spans="1:10">
      <c r="B1820" t="s">
        <v>303</v>
      </c>
      <c r="C1820" s="148"/>
    </row>
    <row r="1821" spans="1:10">
      <c r="C1821" t="s">
        <v>304</v>
      </c>
      <c r="D1821" s="148" t="s">
        <v>384</v>
      </c>
    </row>
    <row r="1828" spans="1:10">
      <c r="A1828" s="141" t="s">
        <v>324</v>
      </c>
      <c r="B1828" s="141"/>
      <c r="C1828" s="141"/>
      <c r="D1828" s="141"/>
      <c r="E1828" s="141"/>
      <c r="F1828" s="135"/>
      <c r="G1828" s="141"/>
      <c r="H1828" s="141"/>
      <c r="I1828" s="141"/>
      <c r="J1828" s="142" t="s">
        <v>313</v>
      </c>
    </row>
    <row r="1830" spans="1:10">
      <c r="B1830" t="s">
        <v>303</v>
      </c>
      <c r="C1830" s="148"/>
    </row>
    <row r="1831" spans="1:10">
      <c r="C1831" t="s">
        <v>304</v>
      </c>
      <c r="D1831" s="148" t="s">
        <v>385</v>
      </c>
    </row>
    <row r="1838" spans="1:10">
      <c r="A1838" s="141" t="s">
        <v>326</v>
      </c>
      <c r="B1838" s="141"/>
      <c r="C1838" s="141"/>
      <c r="D1838" s="141"/>
      <c r="E1838" s="141"/>
      <c r="F1838" s="135"/>
      <c r="G1838" s="141"/>
      <c r="H1838" s="141"/>
      <c r="I1838" s="141"/>
      <c r="J1838" s="142" t="s">
        <v>318</v>
      </c>
    </row>
    <row r="1840" spans="1:10">
      <c r="B1840" t="s">
        <v>303</v>
      </c>
    </row>
    <row r="1841" spans="1:10">
      <c r="A1841" s="141" t="s">
        <v>386</v>
      </c>
      <c r="B1841" s="141"/>
      <c r="C1841" s="141"/>
      <c r="D1841" s="141"/>
      <c r="E1841" s="141"/>
      <c r="F1841" s="135"/>
      <c r="G1841" s="141"/>
      <c r="H1841" s="141"/>
      <c r="I1841" s="141"/>
      <c r="J1841" s="142" t="s">
        <v>318</v>
      </c>
    </row>
    <row r="1842" spans="1:10">
      <c r="C1842" s="148"/>
    </row>
    <row r="1843" spans="1:10">
      <c r="C1843" t="s">
        <v>304</v>
      </c>
      <c r="D1843" s="148" t="s">
        <v>385</v>
      </c>
    </row>
    <row r="1850" spans="1:10">
      <c r="A1850" s="141" t="s">
        <v>328</v>
      </c>
      <c r="B1850" s="141"/>
      <c r="C1850" s="141"/>
      <c r="D1850" s="141"/>
      <c r="E1850" s="141"/>
      <c r="F1850" s="135"/>
      <c r="G1850" s="141"/>
      <c r="H1850" s="141"/>
      <c r="I1850" s="141"/>
      <c r="J1850" s="142" t="s">
        <v>322</v>
      </c>
    </row>
    <row r="1852" spans="1:10">
      <c r="B1852" t="s">
        <v>303</v>
      </c>
      <c r="C1852" s="148"/>
    </row>
    <row r="1853" spans="1:10">
      <c r="C1853" t="s">
        <v>304</v>
      </c>
      <c r="D1853" s="148" t="s">
        <v>385</v>
      </c>
    </row>
    <row r="1860" spans="1:10">
      <c r="A1860" s="141" t="s">
        <v>330</v>
      </c>
      <c r="B1860" s="141"/>
      <c r="C1860" s="141"/>
      <c r="D1860" s="141"/>
      <c r="E1860" s="141"/>
      <c r="F1860" s="135"/>
      <c r="G1860" s="141"/>
      <c r="H1860" s="141"/>
      <c r="I1860" s="141"/>
      <c r="J1860" s="142" t="s">
        <v>325</v>
      </c>
    </row>
    <row r="1862" spans="1:10">
      <c r="B1862" t="s">
        <v>303</v>
      </c>
      <c r="C1862" s="148"/>
    </row>
    <row r="1863" spans="1:10">
      <c r="C1863" t="s">
        <v>304</v>
      </c>
      <c r="D1863" s="148" t="s">
        <v>385</v>
      </c>
    </row>
    <row r="1870" spans="1:10">
      <c r="A1870" s="141" t="s">
        <v>333</v>
      </c>
      <c r="B1870" s="141"/>
      <c r="C1870" s="141"/>
      <c r="D1870" s="141"/>
      <c r="E1870" s="141"/>
      <c r="F1870" s="135"/>
      <c r="G1870" s="141"/>
      <c r="H1870" s="141"/>
      <c r="I1870" s="141"/>
      <c r="J1870" s="142" t="s">
        <v>327</v>
      </c>
    </row>
    <row r="1872" spans="1:10">
      <c r="B1872" t="s">
        <v>303</v>
      </c>
      <c r="C1872" s="148"/>
    </row>
    <row r="1873" spans="1:10">
      <c r="C1873" t="s">
        <v>304</v>
      </c>
      <c r="D1873" s="148" t="s">
        <v>385</v>
      </c>
    </row>
    <row r="1880" spans="1:10">
      <c r="A1880" s="141" t="s">
        <v>335</v>
      </c>
      <c r="B1880" s="141"/>
      <c r="C1880" s="141"/>
      <c r="D1880" s="141"/>
      <c r="E1880" s="141"/>
      <c r="F1880" s="135"/>
      <c r="G1880" s="141"/>
      <c r="H1880" s="141"/>
      <c r="I1880" s="141"/>
      <c r="J1880" s="142" t="s">
        <v>329</v>
      </c>
    </row>
    <row r="1882" spans="1:10">
      <c r="B1882" t="s">
        <v>303</v>
      </c>
    </row>
    <row r="1883" spans="1:10">
      <c r="A1883" s="141" t="s">
        <v>387</v>
      </c>
      <c r="B1883" s="141"/>
      <c r="C1883" s="141"/>
      <c r="D1883" s="141"/>
      <c r="E1883" s="141"/>
      <c r="F1883" s="135"/>
      <c r="G1883" s="141"/>
      <c r="H1883" s="141"/>
      <c r="I1883" s="141"/>
      <c r="J1883" s="142" t="s">
        <v>329</v>
      </c>
    </row>
    <row r="1884" spans="1:10">
      <c r="C1884" s="148"/>
    </row>
    <row r="1885" spans="1:10">
      <c r="C1885" t="s">
        <v>304</v>
      </c>
      <c r="D1885" s="148" t="s">
        <v>385</v>
      </c>
    </row>
    <row r="1892" spans="1:10">
      <c r="A1892" s="141" t="s">
        <v>388</v>
      </c>
      <c r="B1892" s="141"/>
      <c r="C1892" s="141"/>
      <c r="D1892" s="141"/>
      <c r="E1892" s="141"/>
      <c r="F1892" s="135"/>
      <c r="G1892" s="141"/>
      <c r="H1892" s="141"/>
      <c r="I1892" s="141"/>
      <c r="J1892" s="142" t="s">
        <v>331</v>
      </c>
    </row>
    <row r="1894" spans="1:10">
      <c r="B1894" t="s">
        <v>303</v>
      </c>
      <c r="C1894" s="148"/>
    </row>
    <row r="1895" spans="1:10">
      <c r="C1895" t="s">
        <v>304</v>
      </c>
      <c r="D1895" s="148" t="s">
        <v>385</v>
      </c>
    </row>
    <row r="1902" spans="1:10">
      <c r="A1902" s="141" t="s">
        <v>389</v>
      </c>
      <c r="B1902" s="141"/>
      <c r="C1902" s="141"/>
      <c r="D1902" s="141"/>
      <c r="E1902" s="141"/>
      <c r="F1902" s="135"/>
      <c r="G1902" s="141"/>
      <c r="H1902" s="141"/>
      <c r="I1902" s="141"/>
      <c r="J1902" s="142" t="s">
        <v>334</v>
      </c>
    </row>
    <row r="1904" spans="1:10">
      <c r="B1904" t="s">
        <v>303</v>
      </c>
      <c r="C1904" s="148"/>
    </row>
    <row r="1905" spans="1:10">
      <c r="C1905" t="s">
        <v>304</v>
      </c>
      <c r="D1905" s="148" t="s">
        <v>385</v>
      </c>
    </row>
    <row r="1912" spans="1:10">
      <c r="A1912" s="141" t="s">
        <v>390</v>
      </c>
      <c r="B1912" s="141"/>
      <c r="C1912" s="141"/>
      <c r="D1912" s="141"/>
      <c r="E1912" s="141"/>
      <c r="F1912" s="135"/>
      <c r="G1912" s="141"/>
      <c r="H1912" s="141"/>
      <c r="I1912" s="141"/>
      <c r="J1912" s="142" t="s">
        <v>336</v>
      </c>
    </row>
    <row r="1914" spans="1:10">
      <c r="B1914" t="s">
        <v>303</v>
      </c>
      <c r="C1914" s="148"/>
    </row>
    <row r="1915" spans="1:10">
      <c r="C1915" t="s">
        <v>304</v>
      </c>
      <c r="D1915" s="148" t="s">
        <v>385</v>
      </c>
    </row>
    <row r="1922" spans="1:10">
      <c r="A1922" s="141" t="s">
        <v>337</v>
      </c>
      <c r="B1922" s="141"/>
      <c r="C1922" s="141"/>
      <c r="D1922" s="141"/>
      <c r="E1922" s="141"/>
      <c r="F1922" s="135"/>
      <c r="G1922" s="141"/>
      <c r="H1922" s="141"/>
      <c r="I1922" s="141"/>
      <c r="J1922" s="142" t="s">
        <v>338</v>
      </c>
    </row>
    <row r="1924" spans="1:10">
      <c r="B1924" t="s">
        <v>303</v>
      </c>
    </row>
    <row r="1925" spans="1:10">
      <c r="A1925" s="141" t="s">
        <v>369</v>
      </c>
      <c r="B1925" s="141"/>
      <c r="C1925" s="141"/>
      <c r="D1925" s="141"/>
      <c r="E1925" s="141"/>
      <c r="F1925" s="135"/>
      <c r="G1925" s="141"/>
      <c r="H1925" s="141"/>
      <c r="I1925" s="141"/>
      <c r="J1925" s="142" t="s">
        <v>338</v>
      </c>
    </row>
    <row r="1926" spans="1:10">
      <c r="C1926" s="148"/>
    </row>
    <row r="1927" spans="1:10">
      <c r="C1927" t="s">
        <v>304</v>
      </c>
      <c r="D1927" s="148" t="s">
        <v>385</v>
      </c>
    </row>
    <row r="1934" spans="1:10">
      <c r="A1934" s="141" t="s">
        <v>339</v>
      </c>
      <c r="B1934" s="141"/>
      <c r="C1934" s="141"/>
      <c r="D1934" s="141"/>
      <c r="E1934" s="141"/>
      <c r="F1934" s="135"/>
      <c r="G1934" s="141"/>
      <c r="H1934" s="141"/>
      <c r="I1934" s="141"/>
      <c r="J1934" s="142" t="s">
        <v>340</v>
      </c>
    </row>
    <row r="1936" spans="1:10">
      <c r="B1936" t="s">
        <v>303</v>
      </c>
      <c r="C1936" s="148"/>
    </row>
    <row r="1937" spans="1:10">
      <c r="C1937" t="s">
        <v>304</v>
      </c>
      <c r="D1937" s="148" t="s">
        <v>385</v>
      </c>
    </row>
    <row r="1944" spans="1:10">
      <c r="A1944" s="141" t="s">
        <v>342</v>
      </c>
      <c r="B1944" s="141"/>
      <c r="C1944" s="141"/>
      <c r="D1944" s="141"/>
      <c r="E1944" s="141"/>
      <c r="F1944" s="135"/>
      <c r="G1944" s="141"/>
      <c r="H1944" s="141"/>
      <c r="I1944" s="141"/>
      <c r="J1944" s="142" t="s">
        <v>343</v>
      </c>
    </row>
    <row r="1946" spans="1:10">
      <c r="B1946" t="s">
        <v>303</v>
      </c>
      <c r="C1946" s="148"/>
    </row>
    <row r="1947" spans="1:10">
      <c r="C1947" t="s">
        <v>304</v>
      </c>
      <c r="D1947" s="148" t="s">
        <v>384</v>
      </c>
    </row>
    <row r="1954" spans="1:10">
      <c r="A1954" s="141" t="s">
        <v>344</v>
      </c>
      <c r="B1954" s="141"/>
      <c r="C1954" s="141"/>
      <c r="D1954" s="141"/>
      <c r="E1954" s="141"/>
      <c r="F1954" s="135"/>
      <c r="G1954" s="141"/>
      <c r="H1954" s="141"/>
      <c r="I1954" s="141"/>
      <c r="J1954" s="142" t="s">
        <v>345</v>
      </c>
    </row>
    <row r="1956" spans="1:10">
      <c r="B1956" t="s">
        <v>303</v>
      </c>
      <c r="C1956" s="148"/>
    </row>
    <row r="1957" spans="1:10">
      <c r="C1957" t="s">
        <v>304</v>
      </c>
      <c r="D1957" s="148" t="s">
        <v>384</v>
      </c>
    </row>
    <row r="1964" spans="1:10">
      <c r="A1964" s="141" t="s">
        <v>346</v>
      </c>
      <c r="B1964" s="141"/>
      <c r="C1964" s="141"/>
      <c r="D1964" s="141"/>
      <c r="E1964" s="141"/>
      <c r="F1964" s="135"/>
      <c r="G1964" s="141"/>
      <c r="H1964" s="141"/>
      <c r="I1964" s="141"/>
      <c r="J1964" s="142" t="s">
        <v>347</v>
      </c>
    </row>
    <row r="1966" spans="1:10">
      <c r="B1966" t="s">
        <v>303</v>
      </c>
    </row>
    <row r="1967" spans="1:10">
      <c r="A1967" s="141" t="s">
        <v>370</v>
      </c>
      <c r="B1967" s="141"/>
      <c r="C1967" s="141"/>
      <c r="D1967" s="141"/>
      <c r="E1967" s="141"/>
      <c r="F1967" s="135"/>
      <c r="G1967" s="141"/>
      <c r="H1967" s="141"/>
      <c r="I1967" s="141"/>
      <c r="J1967" s="142" t="s">
        <v>347</v>
      </c>
    </row>
    <row r="1968" spans="1:10">
      <c r="C1968" s="148"/>
    </row>
    <row r="1969" spans="1:10">
      <c r="C1969" t="s">
        <v>304</v>
      </c>
      <c r="D1969" s="148" t="s">
        <v>384</v>
      </c>
    </row>
    <row r="1976" spans="1:10">
      <c r="A1976" s="141" t="s">
        <v>348</v>
      </c>
      <c r="B1976" s="141"/>
      <c r="C1976" s="141"/>
      <c r="D1976" s="141"/>
      <c r="E1976" s="141"/>
      <c r="F1976" s="135"/>
      <c r="G1976" s="141"/>
      <c r="H1976" s="141"/>
      <c r="I1976" s="141"/>
      <c r="J1976" s="142" t="s">
        <v>349</v>
      </c>
    </row>
    <row r="1978" spans="1:10">
      <c r="B1978" t="s">
        <v>303</v>
      </c>
      <c r="C1978" s="148"/>
    </row>
    <row r="1979" spans="1:10">
      <c r="C1979" t="s">
        <v>304</v>
      </c>
      <c r="D1979" s="148" t="s">
        <v>384</v>
      </c>
    </row>
    <row r="1986" spans="1:10">
      <c r="A1986" s="141" t="s">
        <v>351</v>
      </c>
      <c r="B1986" s="141"/>
      <c r="C1986" s="141"/>
      <c r="D1986" s="141"/>
      <c r="E1986" s="141"/>
      <c r="F1986" s="135"/>
      <c r="G1986" s="141"/>
      <c r="H1986" s="141"/>
      <c r="I1986" s="141"/>
      <c r="J1986" s="142" t="s">
        <v>352</v>
      </c>
    </row>
    <row r="1988" spans="1:10">
      <c r="B1988" t="s">
        <v>303</v>
      </c>
      <c r="C1988" s="148"/>
    </row>
    <row r="1989" spans="1:10">
      <c r="C1989" t="s">
        <v>304</v>
      </c>
      <c r="D1989" s="148" t="s">
        <v>384</v>
      </c>
    </row>
    <row r="1996" spans="1:10">
      <c r="A1996" s="141" t="s">
        <v>353</v>
      </c>
      <c r="B1996" s="141"/>
      <c r="C1996" s="141"/>
      <c r="D1996" s="141"/>
      <c r="E1996" s="141"/>
      <c r="F1996" s="135"/>
      <c r="G1996" s="141"/>
      <c r="H1996" s="141"/>
      <c r="I1996" s="141"/>
      <c r="J1996" s="142" t="s">
        <v>354</v>
      </c>
    </row>
    <row r="1998" spans="1:10">
      <c r="B1998" t="s">
        <v>303</v>
      </c>
      <c r="C1998" s="148"/>
    </row>
    <row r="1999" spans="1:10">
      <c r="C1999" t="s">
        <v>304</v>
      </c>
      <c r="D1999" s="148" t="s">
        <v>384</v>
      </c>
    </row>
    <row r="2006" spans="1:1">
      <c r="A2006" t="s">
        <v>355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4F33-D807-448A-828E-E09617D1AE19}">
  <dimension ref="A1:AA33"/>
  <sheetViews>
    <sheetView topLeftCell="A22" zoomScaleNormal="100" workbookViewId="0">
      <selection activeCell="G33" sqref="G33"/>
    </sheetView>
  </sheetViews>
  <sheetFormatPr defaultRowHeight="14.5"/>
  <cols>
    <col min="1" max="1" width="44.81640625" bestFit="1" customWidth="1"/>
    <col min="2" max="2" width="18" customWidth="1"/>
    <col min="3" max="3" width="17.54296875" customWidth="1"/>
    <col min="4" max="6" width="16.08984375" bestFit="1" customWidth="1"/>
    <col min="7" max="7" width="17.26953125" bestFit="1" customWidth="1"/>
    <col min="8" max="21" width="16.08984375" bestFit="1" customWidth="1"/>
    <col min="22" max="22" width="18.6328125" bestFit="1" customWidth="1"/>
    <col min="23" max="27" width="16.08984375" bestFit="1" customWidth="1"/>
  </cols>
  <sheetData>
    <row r="1" spans="1:27">
      <c r="A1" s="2" t="s">
        <v>103</v>
      </c>
      <c r="B1" s="81">
        <v>25000</v>
      </c>
      <c r="C1" s="2"/>
      <c r="D1" s="2"/>
      <c r="E1" s="2"/>
      <c r="F1" s="2"/>
      <c r="G1" s="2"/>
      <c r="H1" s="2"/>
      <c r="I1" s="2"/>
      <c r="J1" s="2"/>
      <c r="K1" s="2"/>
      <c r="L1" s="2"/>
      <c r="M1" s="2"/>
      <c r="N1" s="2"/>
      <c r="O1" s="2"/>
      <c r="P1" s="2"/>
      <c r="Q1" s="2"/>
      <c r="R1" s="2"/>
      <c r="S1" s="2"/>
      <c r="T1" s="2"/>
      <c r="U1" s="2"/>
      <c r="V1" s="2"/>
      <c r="W1" s="2"/>
      <c r="X1" s="2"/>
      <c r="Y1" s="2"/>
      <c r="Z1" s="2"/>
      <c r="AA1" s="2"/>
    </row>
    <row r="2" spans="1:27">
      <c r="A2" s="179" t="s">
        <v>120</v>
      </c>
      <c r="B2" s="179"/>
      <c r="C2" s="179"/>
      <c r="D2" s="179"/>
      <c r="E2" s="179"/>
      <c r="F2" s="179"/>
      <c r="G2" s="2"/>
      <c r="H2" s="2"/>
      <c r="I2" s="2"/>
      <c r="J2" s="2"/>
      <c r="K2" s="2"/>
      <c r="L2" s="2"/>
      <c r="M2" s="2"/>
      <c r="N2" s="2"/>
      <c r="O2" s="2"/>
      <c r="P2" s="2"/>
      <c r="Q2" s="2"/>
      <c r="R2" s="9"/>
      <c r="S2" s="9"/>
      <c r="T2" s="2"/>
      <c r="U2" s="2"/>
      <c r="V2" s="2"/>
      <c r="W2" s="2"/>
      <c r="X2" s="2"/>
      <c r="Y2" s="2"/>
      <c r="Z2" s="2"/>
      <c r="AA2" s="2"/>
    </row>
    <row r="3" spans="1:27">
      <c r="A3" s="78" t="s">
        <v>82</v>
      </c>
      <c r="B3" s="52">
        <v>2024</v>
      </c>
      <c r="C3" s="52">
        <v>2025</v>
      </c>
      <c r="D3" s="79">
        <v>2026</v>
      </c>
      <c r="E3" s="79">
        <v>2027</v>
      </c>
      <c r="F3" s="79">
        <v>2028</v>
      </c>
      <c r="G3" s="79">
        <v>2029</v>
      </c>
      <c r="H3" s="79">
        <v>2030</v>
      </c>
      <c r="I3" s="79">
        <v>2031</v>
      </c>
      <c r="J3" s="79">
        <v>2032</v>
      </c>
      <c r="K3" s="79">
        <v>2033</v>
      </c>
      <c r="L3" s="79">
        <v>2034</v>
      </c>
      <c r="M3" s="79">
        <v>2035</v>
      </c>
      <c r="N3" s="79">
        <v>2036</v>
      </c>
      <c r="O3" s="79">
        <v>2037</v>
      </c>
      <c r="P3" s="79">
        <v>2038</v>
      </c>
      <c r="Q3" s="79">
        <v>2039</v>
      </c>
      <c r="R3" s="79">
        <v>2040</v>
      </c>
      <c r="S3" s="79">
        <v>2041</v>
      </c>
      <c r="T3" s="79">
        <v>2042</v>
      </c>
      <c r="U3" s="79">
        <v>2043</v>
      </c>
      <c r="V3" s="80">
        <v>2044</v>
      </c>
      <c r="W3" s="79">
        <v>2045</v>
      </c>
      <c r="X3" s="80">
        <v>2046</v>
      </c>
      <c r="Y3" s="79">
        <v>2047</v>
      </c>
      <c r="Z3" s="80">
        <v>2048</v>
      </c>
      <c r="AA3" s="80">
        <v>2049</v>
      </c>
    </row>
    <row r="4" spans="1:27">
      <c r="A4" s="113" t="s">
        <v>83</v>
      </c>
      <c r="B4" s="53"/>
      <c r="C4" s="54">
        <v>130000</v>
      </c>
      <c r="D4" s="54">
        <v>130000</v>
      </c>
      <c r="E4" s="117">
        <v>57500</v>
      </c>
      <c r="F4" s="117">
        <v>57500</v>
      </c>
      <c r="G4" s="117">
        <v>57500</v>
      </c>
      <c r="H4" s="117">
        <v>57500</v>
      </c>
      <c r="I4" s="117">
        <v>57500</v>
      </c>
      <c r="J4" s="117">
        <v>57500</v>
      </c>
      <c r="K4" s="117">
        <v>57500</v>
      </c>
      <c r="L4" s="117">
        <v>57500</v>
      </c>
      <c r="M4" s="117">
        <v>57500</v>
      </c>
      <c r="N4" s="117">
        <v>57500</v>
      </c>
      <c r="O4" s="117">
        <v>57500</v>
      </c>
      <c r="P4" s="117">
        <v>66125</v>
      </c>
      <c r="Q4" s="117">
        <v>66125</v>
      </c>
      <c r="R4" s="117">
        <v>66125</v>
      </c>
      <c r="S4" s="117">
        <v>66125</v>
      </c>
      <c r="T4" s="117">
        <v>66125</v>
      </c>
      <c r="U4" s="117">
        <v>66125</v>
      </c>
      <c r="V4" s="117">
        <v>66125</v>
      </c>
      <c r="W4" s="117">
        <v>66125</v>
      </c>
      <c r="X4" s="117">
        <v>66125</v>
      </c>
      <c r="Y4" s="117">
        <v>66125</v>
      </c>
      <c r="Z4" s="117">
        <v>66125</v>
      </c>
      <c r="AA4" s="117">
        <v>66125</v>
      </c>
    </row>
    <row r="5" spans="1:27">
      <c r="A5" s="77" t="s">
        <v>49</v>
      </c>
      <c r="B5" s="48"/>
      <c r="C5" s="8">
        <v>0.99</v>
      </c>
      <c r="D5" s="8">
        <v>0.99</v>
      </c>
      <c r="E5" s="8">
        <f>IF(E4=172500,90%,IF(E4=143750,80%,IF(E4=115000,75%,IF(E4=86250,60%,IF(E4=57500,48%,0)))))</f>
        <v>0.48</v>
      </c>
      <c r="F5" s="8">
        <f t="shared" ref="F5:O5" si="0">IF(F4=172500,90%,IF(F4=143750,80%,IF(F4=115000,75%,IF(F4=86250,60%,IF(F4=57500,48%,0)))))</f>
        <v>0.48</v>
      </c>
      <c r="G5" s="8">
        <f t="shared" si="0"/>
        <v>0.48</v>
      </c>
      <c r="H5" s="8">
        <f>IF(H4=172500,90%,IF(H4=143750,80%,IF(H4=115000,75%,IF(H4=86250,60%,IF(H4=57500,48%,0)))))</f>
        <v>0.48</v>
      </c>
      <c r="I5" s="8">
        <f t="shared" si="0"/>
        <v>0.48</v>
      </c>
      <c r="J5" s="8">
        <f t="shared" si="0"/>
        <v>0.48</v>
      </c>
      <c r="K5" s="8">
        <f t="shared" si="0"/>
        <v>0.48</v>
      </c>
      <c r="L5" s="8">
        <f t="shared" si="0"/>
        <v>0.48</v>
      </c>
      <c r="M5" s="8">
        <f t="shared" si="0"/>
        <v>0.48</v>
      </c>
      <c r="N5" s="8">
        <f t="shared" si="0"/>
        <v>0.48</v>
      </c>
      <c r="O5" s="8">
        <f t="shared" si="0"/>
        <v>0.48</v>
      </c>
      <c r="P5" s="8">
        <f>IF(P4=198375,90%,IF(P4=165313,80%,IF(P4=132250,75%,IF(P4=99188,60%,IF(P4=66125,48%,0)))))</f>
        <v>0.48</v>
      </c>
      <c r="Q5" s="8">
        <f t="shared" ref="Q5:AA5" si="1">IF(Q4=198375,90%,IF(Q4=165313,80%,IF(Q4=132250,75%,IF(Q4=99188,60%,IF(Q4=66125,48%,0)))))</f>
        <v>0.48</v>
      </c>
      <c r="R5" s="8">
        <f t="shared" si="1"/>
        <v>0.48</v>
      </c>
      <c r="S5" s="8">
        <f>IF(S4=198375,90%,IF(S4=165313,80%,IF(S4=132250,75%,IF(S4=99188,60%,IF(S4=66125,48%,0)))))</f>
        <v>0.48</v>
      </c>
      <c r="T5" s="8">
        <f t="shared" si="1"/>
        <v>0.48</v>
      </c>
      <c r="U5" s="8">
        <f t="shared" si="1"/>
        <v>0.48</v>
      </c>
      <c r="V5" s="8">
        <f t="shared" si="1"/>
        <v>0.48</v>
      </c>
      <c r="W5" s="8">
        <f t="shared" si="1"/>
        <v>0.48</v>
      </c>
      <c r="X5" s="8">
        <f t="shared" si="1"/>
        <v>0.48</v>
      </c>
      <c r="Y5" s="8">
        <f t="shared" si="1"/>
        <v>0.48</v>
      </c>
      <c r="Z5" s="8">
        <f t="shared" si="1"/>
        <v>0.48</v>
      </c>
      <c r="AA5" s="8">
        <f t="shared" si="1"/>
        <v>0.48</v>
      </c>
    </row>
    <row r="6" spans="1:27">
      <c r="A6" s="77" t="s">
        <v>84</v>
      </c>
      <c r="B6" s="48"/>
      <c r="C6" s="2">
        <v>365</v>
      </c>
      <c r="D6" s="2">
        <v>365</v>
      </c>
      <c r="E6" s="2">
        <v>365</v>
      </c>
      <c r="F6" s="2">
        <v>365</v>
      </c>
      <c r="G6" s="2">
        <v>365</v>
      </c>
      <c r="H6" s="2">
        <v>365</v>
      </c>
      <c r="I6" s="2">
        <v>365</v>
      </c>
      <c r="J6" s="2">
        <v>365</v>
      </c>
      <c r="K6" s="2">
        <v>365</v>
      </c>
      <c r="L6" s="2">
        <v>365</v>
      </c>
      <c r="M6" s="2">
        <v>365</v>
      </c>
      <c r="N6" s="2">
        <v>365</v>
      </c>
      <c r="O6" s="2">
        <v>365</v>
      </c>
      <c r="P6" s="2">
        <v>365</v>
      </c>
      <c r="Q6" s="2">
        <v>365</v>
      </c>
      <c r="R6" s="2">
        <v>365</v>
      </c>
      <c r="S6" s="2">
        <v>365</v>
      </c>
      <c r="T6" s="2">
        <v>365</v>
      </c>
      <c r="U6" s="2">
        <v>365</v>
      </c>
      <c r="V6" s="2">
        <v>365</v>
      </c>
      <c r="W6" s="2">
        <v>365</v>
      </c>
      <c r="X6" s="2">
        <v>365</v>
      </c>
      <c r="Y6" s="2">
        <v>365</v>
      </c>
      <c r="Z6" s="2">
        <v>365</v>
      </c>
      <c r="AA6" s="49">
        <v>365</v>
      </c>
    </row>
    <row r="7" spans="1:27">
      <c r="A7" s="20" t="s">
        <v>104</v>
      </c>
      <c r="B7" s="48"/>
      <c r="C7" s="85">
        <v>0.6895</v>
      </c>
      <c r="D7" s="85">
        <v>0.6895</v>
      </c>
      <c r="E7" s="85">
        <v>0.6895</v>
      </c>
      <c r="F7" s="85">
        <v>0.6895</v>
      </c>
      <c r="G7" s="85">
        <v>0.6895</v>
      </c>
      <c r="H7" s="85">
        <v>0.6895</v>
      </c>
      <c r="I7" s="85">
        <v>0.6895</v>
      </c>
      <c r="J7" s="85">
        <v>0.6895</v>
      </c>
      <c r="K7" s="85">
        <v>0.6895</v>
      </c>
      <c r="L7" s="85">
        <v>0.6895</v>
      </c>
      <c r="M7" s="85">
        <v>0.6895</v>
      </c>
      <c r="N7" s="85">
        <v>0.6895</v>
      </c>
      <c r="O7" s="85">
        <v>0.6895</v>
      </c>
      <c r="P7" s="85">
        <v>0.6895</v>
      </c>
      <c r="Q7" s="85">
        <v>0.6895</v>
      </c>
      <c r="R7" s="85">
        <v>0.6895</v>
      </c>
      <c r="S7" s="85">
        <v>0.6895</v>
      </c>
      <c r="T7" s="85">
        <v>0.6895</v>
      </c>
      <c r="U7" s="85">
        <v>0.6895</v>
      </c>
      <c r="V7" s="85">
        <v>0.6895</v>
      </c>
      <c r="W7" s="85">
        <v>0.6895</v>
      </c>
      <c r="X7" s="85">
        <v>0.6895</v>
      </c>
      <c r="Y7" s="85">
        <v>0.6895</v>
      </c>
      <c r="Z7" s="85">
        <v>0.6895</v>
      </c>
      <c r="AA7" s="118">
        <v>0.6895</v>
      </c>
    </row>
    <row r="8" spans="1:27">
      <c r="A8" s="20" t="s">
        <v>107</v>
      </c>
      <c r="B8" s="48"/>
      <c r="C8" s="85">
        <v>0.78617495126418513</v>
      </c>
      <c r="D8" s="85">
        <v>0.78617495126418513</v>
      </c>
      <c r="E8" s="85">
        <v>0.78617495126418513</v>
      </c>
      <c r="F8" s="85">
        <v>0.78617495126418513</v>
      </c>
      <c r="G8" s="85">
        <v>0.78617495126418513</v>
      </c>
      <c r="H8" s="85">
        <v>0.78617495126418513</v>
      </c>
      <c r="I8" s="85">
        <v>0.78617495126418513</v>
      </c>
      <c r="J8" s="85">
        <v>0.78617495126418513</v>
      </c>
      <c r="K8" s="85">
        <v>0.78617495126418513</v>
      </c>
      <c r="L8" s="85">
        <v>0.78617495126418513</v>
      </c>
      <c r="M8" s="85">
        <v>0.78617495126418513</v>
      </c>
      <c r="N8" s="85">
        <v>0.78617495126418513</v>
      </c>
      <c r="O8" s="85">
        <v>0.78617495126418513</v>
      </c>
      <c r="P8" s="85">
        <v>0.78617495126418513</v>
      </c>
      <c r="Q8" s="85">
        <v>0.78617495126418513</v>
      </c>
      <c r="R8" s="85">
        <v>0.78617495126418513</v>
      </c>
      <c r="S8" s="85">
        <v>0.78617495126418513</v>
      </c>
      <c r="T8" s="85">
        <v>0.78617495126418513</v>
      </c>
      <c r="U8" s="85">
        <v>0.78617495126418513</v>
      </c>
      <c r="V8" s="85">
        <v>0.78617495126418513</v>
      </c>
      <c r="W8" s="85">
        <v>0.78617495126418513</v>
      </c>
      <c r="X8" s="85">
        <v>0.78617495126418513</v>
      </c>
      <c r="Y8" s="85">
        <v>0.78617495126418513</v>
      </c>
      <c r="Z8" s="85">
        <v>0.78617495126418513</v>
      </c>
      <c r="AA8" s="118">
        <v>0.78617495126418513</v>
      </c>
    </row>
    <row r="9" spans="1:27">
      <c r="A9" s="77" t="s">
        <v>363</v>
      </c>
      <c r="B9" s="48"/>
      <c r="C9" s="158">
        <f>-$B$26+C20-C26</f>
        <v>2523150000000</v>
      </c>
      <c r="D9" s="158">
        <f>C9+D20-D26</f>
        <v>2425050000000</v>
      </c>
      <c r="E9" s="158">
        <f>D9+E20-E26</f>
        <v>2326950000000</v>
      </c>
      <c r="F9" s="158">
        <f t="shared" ref="F9:AA9" si="2">E9+F20-F26</f>
        <v>2228850000000</v>
      </c>
      <c r="G9" s="158">
        <f t="shared" si="2"/>
        <v>2130750000000</v>
      </c>
      <c r="H9" s="158">
        <f t="shared" si="2"/>
        <v>2032650000000</v>
      </c>
      <c r="I9" s="158">
        <f t="shared" si="2"/>
        <v>1934550000000</v>
      </c>
      <c r="J9" s="158">
        <f t="shared" si="2"/>
        <v>1836450000000</v>
      </c>
      <c r="K9" s="158">
        <f t="shared" si="2"/>
        <v>1738350000000</v>
      </c>
      <c r="L9" s="158">
        <f t="shared" si="2"/>
        <v>1640250000000</v>
      </c>
      <c r="M9" s="158">
        <f t="shared" si="2"/>
        <v>1542150000000</v>
      </c>
      <c r="N9" s="158">
        <f t="shared" si="2"/>
        <v>1444050000000</v>
      </c>
      <c r="O9" s="158">
        <f t="shared" si="2"/>
        <v>1345950000000</v>
      </c>
      <c r="P9" s="158">
        <f t="shared" si="2"/>
        <v>1247850000000</v>
      </c>
      <c r="Q9" s="158">
        <f t="shared" si="2"/>
        <v>1149750000000</v>
      </c>
      <c r="R9" s="158">
        <f t="shared" si="2"/>
        <v>1051650000000</v>
      </c>
      <c r="S9" s="158">
        <f t="shared" si="2"/>
        <v>953550000000</v>
      </c>
      <c r="T9" s="158">
        <f t="shared" si="2"/>
        <v>855450000000</v>
      </c>
      <c r="U9" s="158">
        <f t="shared" si="2"/>
        <v>757350000000</v>
      </c>
      <c r="V9" s="158">
        <f t="shared" si="2"/>
        <v>659250000000</v>
      </c>
      <c r="W9" s="158">
        <f>V9+W20-W26</f>
        <v>561150000000</v>
      </c>
      <c r="X9" s="158">
        <f t="shared" si="2"/>
        <v>463050000000</v>
      </c>
      <c r="Y9" s="158">
        <f t="shared" si="2"/>
        <v>364950000000</v>
      </c>
      <c r="Z9" s="158">
        <f t="shared" si="2"/>
        <v>266850000000</v>
      </c>
      <c r="AA9" s="158">
        <f t="shared" si="2"/>
        <v>168750000000</v>
      </c>
    </row>
    <row r="10" spans="1:27">
      <c r="A10" s="77" t="s">
        <v>364</v>
      </c>
      <c r="B10" s="50"/>
      <c r="C10" s="157"/>
      <c r="E10" s="157"/>
      <c r="F10" s="157"/>
      <c r="G10" s="157"/>
      <c r="H10" s="157"/>
      <c r="I10" s="157"/>
      <c r="J10" s="157"/>
      <c r="K10" s="157"/>
      <c r="L10" s="157"/>
      <c r="M10" s="157"/>
      <c r="N10" s="157"/>
      <c r="O10" s="157"/>
      <c r="P10" s="157"/>
      <c r="Q10" s="157">
        <f>Q9+24000000*$B$1</f>
        <v>1749750000000</v>
      </c>
      <c r="R10" s="157">
        <f>R9+23000000*$B$1</f>
        <v>1626650000000</v>
      </c>
      <c r="S10" s="157">
        <f>S9+22000000*$B$1</f>
        <v>1503550000000</v>
      </c>
      <c r="T10" s="157">
        <f>T9+21000000*$B$1</f>
        <v>1380450000000</v>
      </c>
      <c r="U10" s="157">
        <f>U9+20000000*$B$1</f>
        <v>1257350000000</v>
      </c>
      <c r="V10" s="157">
        <f>V9+19000000*$B$1</f>
        <v>1134250000000</v>
      </c>
      <c r="W10" s="157">
        <f>W9+18000000*$B$1</f>
        <v>1011150000000</v>
      </c>
      <c r="X10" s="157">
        <f>X9+17000000*$B$1</f>
        <v>888050000000</v>
      </c>
      <c r="Y10" s="157">
        <f>Y9+16000000*$B$1</f>
        <v>764950000000</v>
      </c>
      <c r="Z10" s="157">
        <f>Z9+15000000*$B$1</f>
        <v>641850000000</v>
      </c>
      <c r="AA10" s="159">
        <f>AA9+10000000*$B$1</f>
        <v>418750000000</v>
      </c>
    </row>
    <row r="11" spans="1:27">
      <c r="A11" s="114" t="s">
        <v>45</v>
      </c>
      <c r="B11" s="119"/>
      <c r="C11" s="120">
        <f>C12+C13</f>
        <v>1984127681250</v>
      </c>
      <c r="D11" s="120">
        <f t="shared" ref="D11:AA11" si="3">D12+D13</f>
        <v>1984127681250</v>
      </c>
      <c r="E11" s="120">
        <f>E12+E13</f>
        <v>425500575000</v>
      </c>
      <c r="F11" s="120">
        <f>F12+F13</f>
        <v>425500575000</v>
      </c>
      <c r="G11" s="120">
        <f>G12+G13</f>
        <v>425500575000</v>
      </c>
      <c r="H11" s="120">
        <f t="shared" si="3"/>
        <v>425500575000</v>
      </c>
      <c r="I11" s="120">
        <f t="shared" si="3"/>
        <v>425500575000</v>
      </c>
      <c r="J11" s="120">
        <f t="shared" si="3"/>
        <v>425500575000</v>
      </c>
      <c r="K11" s="120">
        <f t="shared" si="3"/>
        <v>425500575000</v>
      </c>
      <c r="L11" s="120">
        <f t="shared" si="3"/>
        <v>425500575000</v>
      </c>
      <c r="M11" s="120">
        <f t="shared" si="3"/>
        <v>425500575000</v>
      </c>
      <c r="N11" s="120">
        <f t="shared" si="3"/>
        <v>425500575000</v>
      </c>
      <c r="O11" s="120">
        <f t="shared" si="3"/>
        <v>425500575000</v>
      </c>
      <c r="P11" s="120">
        <f t="shared" si="3"/>
        <v>489325661250</v>
      </c>
      <c r="Q11" s="120">
        <f>Q12+Q13</f>
        <v>489325661250</v>
      </c>
      <c r="R11" s="120">
        <f>R12+R13</f>
        <v>489325661250</v>
      </c>
      <c r="S11" s="120">
        <f t="shared" si="3"/>
        <v>489325661250</v>
      </c>
      <c r="T11" s="120">
        <f t="shared" si="3"/>
        <v>489325661250</v>
      </c>
      <c r="U11" s="120">
        <f t="shared" si="3"/>
        <v>489325661250</v>
      </c>
      <c r="V11" s="120">
        <f t="shared" si="3"/>
        <v>489325661250</v>
      </c>
      <c r="W11" s="120">
        <f t="shared" si="3"/>
        <v>489325661250</v>
      </c>
      <c r="X11" s="120">
        <f t="shared" si="3"/>
        <v>489325661250</v>
      </c>
      <c r="Y11" s="120">
        <f t="shared" si="3"/>
        <v>489325661250</v>
      </c>
      <c r="Z11" s="120">
        <f t="shared" si="3"/>
        <v>489325661250</v>
      </c>
      <c r="AA11" s="121">
        <f t="shared" si="3"/>
        <v>489325661250</v>
      </c>
    </row>
    <row r="12" spans="1:27">
      <c r="A12" s="20" t="s">
        <v>8</v>
      </c>
      <c r="B12" s="48"/>
      <c r="C12" s="32">
        <f t="shared" ref="C12:AA12" si="4">C4*C5*C6*$B$1</f>
        <v>1174387500000</v>
      </c>
      <c r="D12" s="32">
        <f t="shared" si="4"/>
        <v>1174387500000</v>
      </c>
      <c r="E12" s="32">
        <f t="shared" si="4"/>
        <v>251850000000</v>
      </c>
      <c r="F12" s="32">
        <f t="shared" si="4"/>
        <v>251850000000</v>
      </c>
      <c r="G12" s="32">
        <f t="shared" si="4"/>
        <v>251850000000</v>
      </c>
      <c r="H12" s="32">
        <f t="shared" si="4"/>
        <v>251850000000</v>
      </c>
      <c r="I12" s="32">
        <f t="shared" si="4"/>
        <v>251850000000</v>
      </c>
      <c r="J12" s="32">
        <f t="shared" si="4"/>
        <v>251850000000</v>
      </c>
      <c r="K12" s="32">
        <f t="shared" si="4"/>
        <v>251850000000</v>
      </c>
      <c r="L12" s="32">
        <f t="shared" si="4"/>
        <v>251850000000</v>
      </c>
      <c r="M12" s="32">
        <f t="shared" si="4"/>
        <v>251850000000</v>
      </c>
      <c r="N12" s="32">
        <f t="shared" si="4"/>
        <v>251850000000</v>
      </c>
      <c r="O12" s="32">
        <f t="shared" si="4"/>
        <v>251850000000</v>
      </c>
      <c r="P12" s="32">
        <f t="shared" si="4"/>
        <v>289627500000</v>
      </c>
      <c r="Q12" s="32">
        <f t="shared" si="4"/>
        <v>289627500000</v>
      </c>
      <c r="R12" s="32">
        <f t="shared" si="4"/>
        <v>289627500000</v>
      </c>
      <c r="S12" s="32">
        <f t="shared" si="4"/>
        <v>289627500000</v>
      </c>
      <c r="T12" s="32">
        <f t="shared" si="4"/>
        <v>289627500000</v>
      </c>
      <c r="U12" s="32">
        <f t="shared" si="4"/>
        <v>289627500000</v>
      </c>
      <c r="V12" s="32">
        <f t="shared" si="4"/>
        <v>289627500000</v>
      </c>
      <c r="W12" s="32">
        <f t="shared" si="4"/>
        <v>289627500000</v>
      </c>
      <c r="X12" s="32">
        <f t="shared" si="4"/>
        <v>289627500000</v>
      </c>
      <c r="Y12" s="32">
        <f t="shared" si="4"/>
        <v>289627500000</v>
      </c>
      <c r="Z12" s="32">
        <f t="shared" si="4"/>
        <v>289627500000</v>
      </c>
      <c r="AA12" s="33">
        <f t="shared" si="4"/>
        <v>289627500000</v>
      </c>
    </row>
    <row r="13" spans="1:27">
      <c r="A13" s="20" t="s">
        <v>9</v>
      </c>
      <c r="B13" s="48"/>
      <c r="C13" s="32">
        <f t="shared" ref="C13:AA13" si="5">C7*C12</f>
        <v>809740181250</v>
      </c>
      <c r="D13" s="32">
        <f t="shared" si="5"/>
        <v>809740181250</v>
      </c>
      <c r="E13" s="32">
        <f t="shared" si="5"/>
        <v>173650575000</v>
      </c>
      <c r="F13" s="32">
        <f t="shared" si="5"/>
        <v>173650575000</v>
      </c>
      <c r="G13" s="32">
        <f t="shared" si="5"/>
        <v>173650575000</v>
      </c>
      <c r="H13" s="32">
        <f t="shared" si="5"/>
        <v>173650575000</v>
      </c>
      <c r="I13" s="32">
        <f t="shared" si="5"/>
        <v>173650575000</v>
      </c>
      <c r="J13" s="32">
        <f t="shared" si="5"/>
        <v>173650575000</v>
      </c>
      <c r="K13" s="32">
        <f t="shared" si="5"/>
        <v>173650575000</v>
      </c>
      <c r="L13" s="32">
        <f t="shared" si="5"/>
        <v>173650575000</v>
      </c>
      <c r="M13" s="32">
        <f t="shared" si="5"/>
        <v>173650575000</v>
      </c>
      <c r="N13" s="32">
        <f t="shared" si="5"/>
        <v>173650575000</v>
      </c>
      <c r="O13" s="32">
        <f t="shared" si="5"/>
        <v>173650575000</v>
      </c>
      <c r="P13" s="32">
        <f t="shared" si="5"/>
        <v>199698161250</v>
      </c>
      <c r="Q13" s="32">
        <f t="shared" si="5"/>
        <v>199698161250</v>
      </c>
      <c r="R13" s="32">
        <f t="shared" si="5"/>
        <v>199698161250</v>
      </c>
      <c r="S13" s="32">
        <f t="shared" si="5"/>
        <v>199698161250</v>
      </c>
      <c r="T13" s="32">
        <f t="shared" si="5"/>
        <v>199698161250</v>
      </c>
      <c r="U13" s="32">
        <f t="shared" si="5"/>
        <v>199698161250</v>
      </c>
      <c r="V13" s="32">
        <f t="shared" si="5"/>
        <v>199698161250</v>
      </c>
      <c r="W13" s="32">
        <f t="shared" si="5"/>
        <v>199698161250</v>
      </c>
      <c r="X13" s="32">
        <f t="shared" si="5"/>
        <v>199698161250</v>
      </c>
      <c r="Y13" s="32">
        <f t="shared" si="5"/>
        <v>199698161250</v>
      </c>
      <c r="Z13" s="32">
        <f t="shared" si="5"/>
        <v>199698161250</v>
      </c>
      <c r="AA13" s="33">
        <f t="shared" si="5"/>
        <v>199698161250</v>
      </c>
    </row>
    <row r="14" spans="1:27">
      <c r="A14" s="27" t="s">
        <v>44</v>
      </c>
      <c r="B14" s="48"/>
      <c r="C14" s="95">
        <f>C15+C16</f>
        <v>-1236597447530.8711</v>
      </c>
      <c r="D14" s="95">
        <f t="shared" ref="D14:AA14" si="6">D15+D16</f>
        <v>-1236597447530.8711</v>
      </c>
      <c r="E14" s="95">
        <f t="shared" si="6"/>
        <v>-451519732337.62274</v>
      </c>
      <c r="F14" s="95">
        <f t="shared" si="6"/>
        <v>-451519732337.62274</v>
      </c>
      <c r="G14" s="95">
        <f t="shared" si="6"/>
        <v>-451519732337.62274</v>
      </c>
      <c r="H14" s="95">
        <f t="shared" si="6"/>
        <v>-451519732337.62274</v>
      </c>
      <c r="I14" s="95">
        <f t="shared" si="6"/>
        <v>-451519732337.62274</v>
      </c>
      <c r="J14" s="95">
        <f t="shared" si="6"/>
        <v>-451519732337.62274</v>
      </c>
      <c r="K14" s="95">
        <f t="shared" si="6"/>
        <v>-451519732337.62274</v>
      </c>
      <c r="L14" s="95">
        <f t="shared" si="6"/>
        <v>-451519732337.62274</v>
      </c>
      <c r="M14" s="95">
        <f t="shared" si="6"/>
        <v>-451519732337.62274</v>
      </c>
      <c r="N14" s="95">
        <f t="shared" si="6"/>
        <v>-451519732337.62274</v>
      </c>
      <c r="O14" s="95">
        <f t="shared" si="6"/>
        <v>-451519732337.62274</v>
      </c>
      <c r="P14" s="95">
        <f t="shared" si="6"/>
        <v>-487747692188.26611</v>
      </c>
      <c r="Q14" s="95">
        <f t="shared" si="6"/>
        <v>-487747692188.26611</v>
      </c>
      <c r="R14" s="95">
        <f t="shared" si="6"/>
        <v>-487747692188.26611</v>
      </c>
      <c r="S14" s="95">
        <f t="shared" si="6"/>
        <v>-487747692188.26611</v>
      </c>
      <c r="T14" s="95">
        <f t="shared" si="6"/>
        <v>-487747692188.26611</v>
      </c>
      <c r="U14" s="95">
        <f t="shared" si="6"/>
        <v>-487747692188.26611</v>
      </c>
      <c r="V14" s="95">
        <f t="shared" si="6"/>
        <v>-487747692188.26611</v>
      </c>
      <c r="W14" s="95">
        <f t="shared" si="6"/>
        <v>-487747692188.26611</v>
      </c>
      <c r="X14" s="95">
        <f t="shared" si="6"/>
        <v>-487747692188.26611</v>
      </c>
      <c r="Y14" s="95">
        <f t="shared" si="6"/>
        <v>-487747692188.26611</v>
      </c>
      <c r="Z14" s="95">
        <f t="shared" si="6"/>
        <v>-487747692188.26611</v>
      </c>
      <c r="AA14" s="122">
        <f t="shared" si="6"/>
        <v>-487747692188.26611</v>
      </c>
    </row>
    <row r="15" spans="1:27">
      <c r="A15" s="20" t="s">
        <v>12</v>
      </c>
      <c r="B15" s="48"/>
      <c r="C15" s="32">
        <v>-600000000000</v>
      </c>
      <c r="D15" s="32">
        <v>-600000000000</v>
      </c>
      <c r="E15" s="32">
        <f>IF(E5=90%,-595000000000,IF(E5=80%,-525000000000,IF(E5=75%,-495833000000,IF(E5=60%,-402500000000,IF(E5=48%,-315000000000,0)))))</f>
        <v>-315000000000</v>
      </c>
      <c r="F15" s="32">
        <f t="shared" ref="F15:O15" si="7">IF(F5=90%,-595000000000,IF(F5=80%,-525000000000,IF(F5=75%,-495833000000,IF(F5=60%,-402500000000,IF(F5=48%,-315000000000,0)))))</f>
        <v>-315000000000</v>
      </c>
      <c r="G15" s="32">
        <f t="shared" si="7"/>
        <v>-315000000000</v>
      </c>
      <c r="H15" s="32">
        <f t="shared" si="7"/>
        <v>-315000000000</v>
      </c>
      <c r="I15" s="32">
        <f t="shared" si="7"/>
        <v>-315000000000</v>
      </c>
      <c r="J15" s="32">
        <f t="shared" si="7"/>
        <v>-315000000000</v>
      </c>
      <c r="K15" s="32">
        <f t="shared" si="7"/>
        <v>-315000000000</v>
      </c>
      <c r="L15" s="32">
        <f t="shared" si="7"/>
        <v>-315000000000</v>
      </c>
      <c r="M15" s="32">
        <f t="shared" si="7"/>
        <v>-315000000000</v>
      </c>
      <c r="N15" s="32">
        <f t="shared" si="7"/>
        <v>-315000000000</v>
      </c>
      <c r="O15" s="32">
        <f t="shared" si="7"/>
        <v>-315000000000</v>
      </c>
      <c r="P15" s="32">
        <f>IF(P5=90%,-624750000000,IF(P5=80%,-551250000000,IF(P5=75%,-520625000000,IF(P5=60%,-422625000000,IF(P5=48%,-330750000000,0)))))</f>
        <v>-330750000000</v>
      </c>
      <c r="Q15" s="32">
        <f t="shared" ref="Q15:AA15" si="8">IF(Q5=90%,-624750000000,IF(Q5=80%,-551250000000,IF(Q5=75%,-520625000000,IF(Q5=60%,-422625000000,IF(Q5=48%,-330750000000,0)))))</f>
        <v>-330750000000</v>
      </c>
      <c r="R15" s="32">
        <f t="shared" si="8"/>
        <v>-330750000000</v>
      </c>
      <c r="S15" s="32">
        <f t="shared" si="8"/>
        <v>-330750000000</v>
      </c>
      <c r="T15" s="32">
        <f t="shared" si="8"/>
        <v>-330750000000</v>
      </c>
      <c r="U15" s="32">
        <f t="shared" si="8"/>
        <v>-330750000000</v>
      </c>
      <c r="V15" s="32">
        <f t="shared" si="8"/>
        <v>-330750000000</v>
      </c>
      <c r="W15" s="32">
        <f t="shared" si="8"/>
        <v>-330750000000</v>
      </c>
      <c r="X15" s="32">
        <f t="shared" si="8"/>
        <v>-330750000000</v>
      </c>
      <c r="Y15" s="32">
        <f t="shared" si="8"/>
        <v>-330750000000</v>
      </c>
      <c r="Z15" s="32">
        <f t="shared" si="8"/>
        <v>-330750000000</v>
      </c>
      <c r="AA15" s="32">
        <f t="shared" si="8"/>
        <v>-330750000000</v>
      </c>
    </row>
    <row r="16" spans="1:27">
      <c r="A16" s="20" t="s">
        <v>13</v>
      </c>
      <c r="B16" s="48"/>
      <c r="C16" s="32">
        <f t="shared" ref="C16:AA16" si="9">-C13*C8</f>
        <v>-636597447530.87122</v>
      </c>
      <c r="D16" s="32">
        <f t="shared" si="9"/>
        <v>-636597447530.87122</v>
      </c>
      <c r="E16" s="32">
        <f t="shared" si="9"/>
        <v>-136519732337.62273</v>
      </c>
      <c r="F16" s="32">
        <f t="shared" si="9"/>
        <v>-136519732337.62273</v>
      </c>
      <c r="G16" s="32">
        <f t="shared" si="9"/>
        <v>-136519732337.62273</v>
      </c>
      <c r="H16" s="32">
        <f t="shared" si="9"/>
        <v>-136519732337.62273</v>
      </c>
      <c r="I16" s="32">
        <f t="shared" si="9"/>
        <v>-136519732337.62273</v>
      </c>
      <c r="J16" s="32">
        <f t="shared" si="9"/>
        <v>-136519732337.62273</v>
      </c>
      <c r="K16" s="32">
        <f t="shared" si="9"/>
        <v>-136519732337.62273</v>
      </c>
      <c r="L16" s="32">
        <f t="shared" si="9"/>
        <v>-136519732337.62273</v>
      </c>
      <c r="M16" s="32">
        <f t="shared" si="9"/>
        <v>-136519732337.62273</v>
      </c>
      <c r="N16" s="32">
        <f t="shared" si="9"/>
        <v>-136519732337.62273</v>
      </c>
      <c r="O16" s="32">
        <f t="shared" si="9"/>
        <v>-136519732337.62273</v>
      </c>
      <c r="P16" s="32">
        <f t="shared" si="9"/>
        <v>-156997692188.26614</v>
      </c>
      <c r="Q16" s="32">
        <f t="shared" si="9"/>
        <v>-156997692188.26614</v>
      </c>
      <c r="R16" s="32">
        <f t="shared" si="9"/>
        <v>-156997692188.26614</v>
      </c>
      <c r="S16" s="32">
        <f t="shared" si="9"/>
        <v>-156997692188.26614</v>
      </c>
      <c r="T16" s="32">
        <f t="shared" si="9"/>
        <v>-156997692188.26614</v>
      </c>
      <c r="U16" s="32">
        <f t="shared" si="9"/>
        <v>-156997692188.26614</v>
      </c>
      <c r="V16" s="32">
        <f t="shared" si="9"/>
        <v>-156997692188.26614</v>
      </c>
      <c r="W16" s="32">
        <f t="shared" si="9"/>
        <v>-156997692188.26614</v>
      </c>
      <c r="X16" s="32">
        <f t="shared" si="9"/>
        <v>-156997692188.26614</v>
      </c>
      <c r="Y16" s="32">
        <f t="shared" si="9"/>
        <v>-156997692188.26614</v>
      </c>
      <c r="Z16" s="32">
        <f t="shared" si="9"/>
        <v>-156997692188.26614</v>
      </c>
      <c r="AA16" s="33">
        <f t="shared" si="9"/>
        <v>-156997692188.26614</v>
      </c>
    </row>
    <row r="17" spans="1:27">
      <c r="A17" s="77" t="s">
        <v>126</v>
      </c>
      <c r="B17" s="48"/>
      <c r="C17" s="32">
        <f>-C11*'IS Analysis'!$L$31</f>
        <v>-7152158182.0668201</v>
      </c>
      <c r="D17" s="32">
        <f>-D11*'IS Analysis'!$L$31</f>
        <v>-7152158182.0668201</v>
      </c>
      <c r="E17" s="32">
        <f>-E11*'IS Analysis'!$L$31</f>
        <v>-1533796160.2567539</v>
      </c>
      <c r="F17" s="32">
        <f>-F11*'IS Analysis'!$L$31</f>
        <v>-1533796160.2567539</v>
      </c>
      <c r="G17" s="32">
        <f>-G11*'IS Analysis'!$L$31</f>
        <v>-1533796160.2567539</v>
      </c>
      <c r="H17" s="32">
        <f>-H11*'IS Analysis'!$L$31</f>
        <v>-1533796160.2567539</v>
      </c>
      <c r="I17" s="32">
        <f>-I11*'IS Analysis'!$L$31</f>
        <v>-1533796160.2567539</v>
      </c>
      <c r="J17" s="32">
        <f>-J11*'IS Analysis'!$L$31</f>
        <v>-1533796160.2567539</v>
      </c>
      <c r="K17" s="32">
        <f>-K11*'IS Analysis'!$L$31</f>
        <v>-1533796160.2567539</v>
      </c>
      <c r="L17" s="32">
        <f>-L11*'IS Analysis'!$L$31</f>
        <v>-1533796160.2567539</v>
      </c>
      <c r="M17" s="32">
        <f>-M11*'IS Analysis'!$L$31</f>
        <v>-1533796160.2567539</v>
      </c>
      <c r="N17" s="32">
        <f>-N11*'IS Analysis'!$L$31</f>
        <v>-1533796160.2567539</v>
      </c>
      <c r="O17" s="32">
        <f>-O11*'IS Analysis'!$L$31</f>
        <v>-1533796160.2567539</v>
      </c>
      <c r="P17" s="32">
        <f>-P11*'IS Analysis'!$L$31</f>
        <v>-1763865584.2952671</v>
      </c>
      <c r="Q17" s="32">
        <f>-Q11*'IS Analysis'!$L$31</f>
        <v>-1763865584.2952671</v>
      </c>
      <c r="R17" s="32">
        <f>-R11*'IS Analysis'!$L$31</f>
        <v>-1763865584.2952671</v>
      </c>
      <c r="S17" s="32">
        <f>-S11*'IS Analysis'!$L$31</f>
        <v>-1763865584.2952671</v>
      </c>
      <c r="T17" s="32">
        <f>-T11*'IS Analysis'!$L$31</f>
        <v>-1763865584.2952671</v>
      </c>
      <c r="U17" s="32">
        <f>-U11*'IS Analysis'!$L$31</f>
        <v>-1763865584.2952671</v>
      </c>
      <c r="V17" s="32">
        <f>-V11*'IS Analysis'!$L$31</f>
        <v>-1763865584.2952671</v>
      </c>
      <c r="W17" s="32">
        <f>-W11*'IS Analysis'!$L$31</f>
        <v>-1763865584.2952671</v>
      </c>
      <c r="X17" s="32">
        <f>-X11*'IS Analysis'!$L$31</f>
        <v>-1763865584.2952671</v>
      </c>
      <c r="Y17" s="32">
        <f>-Y11*'IS Analysis'!$L$31</f>
        <v>-1763865584.2952671</v>
      </c>
      <c r="Z17" s="32">
        <f>-Z11*'IS Analysis'!$L$31</f>
        <v>-1763865584.2952671</v>
      </c>
      <c r="AA17" s="33">
        <f>-AA11*'IS Analysis'!$L$31</f>
        <v>-1763865584.2952671</v>
      </c>
    </row>
    <row r="18" spans="1:27">
      <c r="A18" s="77" t="s">
        <v>125</v>
      </c>
      <c r="B18" s="48"/>
      <c r="C18" s="32">
        <f>-C11*'IS Analysis'!$L$32</f>
        <v>-172317617815.10086</v>
      </c>
      <c r="D18" s="32">
        <f>-D11*'IS Analysis'!$L$32</f>
        <v>-172317617815.10086</v>
      </c>
      <c r="E18" s="32">
        <f>-E11*'IS Analysis'!$L$32</f>
        <v>-36953894729.578743</v>
      </c>
      <c r="F18" s="32">
        <f>-F11*'IS Analysis'!$L$32</f>
        <v>-36953894729.578743</v>
      </c>
      <c r="G18" s="32">
        <f>-G11*'IS Analysis'!$L$32</f>
        <v>-36953894729.578743</v>
      </c>
      <c r="H18" s="32">
        <f>-H11*'IS Analysis'!$L$32</f>
        <v>-36953894729.578743</v>
      </c>
      <c r="I18" s="32">
        <f>-I11*'IS Analysis'!$L$32</f>
        <v>-36953894729.578743</v>
      </c>
      <c r="J18" s="32">
        <f>-J11*'IS Analysis'!$L$32</f>
        <v>-36953894729.578743</v>
      </c>
      <c r="K18" s="32">
        <f>-K11*'IS Analysis'!$L$32</f>
        <v>-36953894729.578743</v>
      </c>
      <c r="L18" s="32">
        <f>-L11*'IS Analysis'!$L$32</f>
        <v>-36953894729.578743</v>
      </c>
      <c r="M18" s="32">
        <f>-M11*'IS Analysis'!$L$32</f>
        <v>-36953894729.578743</v>
      </c>
      <c r="N18" s="32">
        <f>-N11*'IS Analysis'!$L$32</f>
        <v>-36953894729.578743</v>
      </c>
      <c r="O18" s="32">
        <f>-O11*'IS Analysis'!$L$32</f>
        <v>-36953894729.578743</v>
      </c>
      <c r="P18" s="32">
        <f>-P11*'IS Analysis'!$L$32</f>
        <v>-42496978939.015549</v>
      </c>
      <c r="Q18" s="32">
        <f>-Q11*'IS Analysis'!$L$32</f>
        <v>-42496978939.015549</v>
      </c>
      <c r="R18" s="32">
        <f>-R11*'IS Analysis'!$L$32</f>
        <v>-42496978939.015549</v>
      </c>
      <c r="S18" s="32">
        <f>-S11*'IS Analysis'!$L$32</f>
        <v>-42496978939.015549</v>
      </c>
      <c r="T18" s="32">
        <f>-T11*'IS Analysis'!$L$32</f>
        <v>-42496978939.015549</v>
      </c>
      <c r="U18" s="32">
        <f>-U11*'IS Analysis'!$L$32</f>
        <v>-42496978939.015549</v>
      </c>
      <c r="V18" s="32">
        <f>-V11*'IS Analysis'!$L$32</f>
        <v>-42496978939.015549</v>
      </c>
      <c r="W18" s="32">
        <f>-W11*'IS Analysis'!$L$32</f>
        <v>-42496978939.015549</v>
      </c>
      <c r="X18" s="32">
        <f>-X11*'IS Analysis'!$L$32</f>
        <v>-42496978939.015549</v>
      </c>
      <c r="Y18" s="32">
        <f>-Y11*'IS Analysis'!$L$32</f>
        <v>-42496978939.015549</v>
      </c>
      <c r="Z18" s="32">
        <f>-Z11*'IS Analysis'!$L$32</f>
        <v>-42496978939.015549</v>
      </c>
      <c r="AA18" s="33">
        <f>-AA11*'IS Analysis'!$L$32</f>
        <v>-42496978939.015549</v>
      </c>
    </row>
    <row r="19" spans="1:27">
      <c r="A19" s="77" t="s">
        <v>366</v>
      </c>
      <c r="B19" s="48"/>
      <c r="C19" s="32"/>
      <c r="D19" s="32"/>
      <c r="E19" s="32"/>
      <c r="F19" s="32"/>
      <c r="G19" s="32"/>
      <c r="H19" s="32"/>
      <c r="I19" s="32"/>
      <c r="J19" s="32"/>
      <c r="K19" s="32"/>
      <c r="L19" s="32"/>
      <c r="M19" s="32"/>
      <c r="N19" s="32"/>
      <c r="O19" s="32"/>
      <c r="P19" s="32"/>
      <c r="Q19" s="32">
        <f>24000000*$B$1</f>
        <v>600000000000</v>
      </c>
      <c r="R19" s="32"/>
      <c r="S19" s="32"/>
      <c r="T19" s="32"/>
      <c r="U19" s="32"/>
      <c r="V19" s="32"/>
      <c r="W19" s="32"/>
      <c r="X19" s="32"/>
      <c r="Y19" s="32"/>
      <c r="AA19" s="32">
        <f>10000000*$B$1</f>
        <v>250000000000</v>
      </c>
    </row>
    <row r="20" spans="1:27">
      <c r="A20" s="77" t="s">
        <v>39</v>
      </c>
      <c r="B20" s="48"/>
      <c r="C20" s="123">
        <f>-104850000*$B$1/25</f>
        <v>-104850000000</v>
      </c>
      <c r="D20" s="123">
        <f t="shared" ref="D20:AA20" si="10">-104850000*$B$1/25</f>
        <v>-104850000000</v>
      </c>
      <c r="E20" s="123">
        <f t="shared" si="10"/>
        <v>-104850000000</v>
      </c>
      <c r="F20" s="123">
        <f t="shared" si="10"/>
        <v>-104850000000</v>
      </c>
      <c r="G20" s="123">
        <f t="shared" si="10"/>
        <v>-104850000000</v>
      </c>
      <c r="H20" s="123">
        <f t="shared" si="10"/>
        <v>-104850000000</v>
      </c>
      <c r="I20" s="123">
        <f t="shared" si="10"/>
        <v>-104850000000</v>
      </c>
      <c r="J20" s="123">
        <f t="shared" si="10"/>
        <v>-104850000000</v>
      </c>
      <c r="K20" s="123">
        <f t="shared" si="10"/>
        <v>-104850000000</v>
      </c>
      <c r="L20" s="123">
        <f t="shared" si="10"/>
        <v>-104850000000</v>
      </c>
      <c r="M20" s="123">
        <f t="shared" si="10"/>
        <v>-104850000000</v>
      </c>
      <c r="N20" s="123">
        <f t="shared" si="10"/>
        <v>-104850000000</v>
      </c>
      <c r="O20" s="123">
        <f t="shared" si="10"/>
        <v>-104850000000</v>
      </c>
      <c r="P20" s="123">
        <f t="shared" si="10"/>
        <v>-104850000000</v>
      </c>
      <c r="Q20" s="123">
        <f t="shared" si="10"/>
        <v>-104850000000</v>
      </c>
      <c r="R20" s="123">
        <f t="shared" si="10"/>
        <v>-104850000000</v>
      </c>
      <c r="S20" s="123">
        <f t="shared" si="10"/>
        <v>-104850000000</v>
      </c>
      <c r="T20" s="123">
        <f t="shared" si="10"/>
        <v>-104850000000</v>
      </c>
      <c r="U20" s="123">
        <f t="shared" si="10"/>
        <v>-104850000000</v>
      </c>
      <c r="V20" s="123">
        <f t="shared" si="10"/>
        <v>-104850000000</v>
      </c>
      <c r="W20" s="123">
        <f t="shared" si="10"/>
        <v>-104850000000</v>
      </c>
      <c r="X20" s="123">
        <f t="shared" si="10"/>
        <v>-104850000000</v>
      </c>
      <c r="Y20" s="123">
        <f t="shared" si="10"/>
        <v>-104850000000</v>
      </c>
      <c r="Z20" s="123">
        <f t="shared" si="10"/>
        <v>-104850000000</v>
      </c>
      <c r="AA20" s="124">
        <f t="shared" si="10"/>
        <v>-104850000000</v>
      </c>
    </row>
    <row r="21" spans="1:27">
      <c r="A21" s="115" t="s">
        <v>40</v>
      </c>
      <c r="B21" s="125"/>
      <c r="C21" s="112">
        <v>8.8153115384615399E-2</v>
      </c>
      <c r="D21" s="112">
        <v>8.8153115384615399E-2</v>
      </c>
      <c r="E21" s="112">
        <v>8.8153115384615399E-2</v>
      </c>
      <c r="F21" s="112">
        <v>8.8153115384615399E-2</v>
      </c>
      <c r="G21" s="112">
        <v>8.8153115384615399E-2</v>
      </c>
      <c r="H21" s="112">
        <v>8.8153115384615399E-2</v>
      </c>
      <c r="I21" s="112">
        <v>8.8153115384615399E-2</v>
      </c>
      <c r="J21" s="112">
        <v>8.8153115384615399E-2</v>
      </c>
      <c r="K21" s="112">
        <v>8.8153115384615399E-2</v>
      </c>
      <c r="L21" s="112">
        <v>8.8153115384615399E-2</v>
      </c>
      <c r="M21" s="112">
        <v>8.8153115384615399E-2</v>
      </c>
      <c r="N21" s="112">
        <v>8.8153115384615399E-2</v>
      </c>
      <c r="O21" s="112">
        <v>8.8153115384615399E-2</v>
      </c>
      <c r="P21" s="112">
        <v>8.8153115384615399E-2</v>
      </c>
      <c r="Q21" s="112">
        <v>8.8153115384615399E-2</v>
      </c>
      <c r="R21" s="112">
        <v>8.8153115384615399E-2</v>
      </c>
      <c r="S21" s="112">
        <v>8.8153115384615399E-2</v>
      </c>
      <c r="T21" s="112">
        <v>8.8153115384615399E-2</v>
      </c>
      <c r="U21" s="112">
        <v>8.8153115384615399E-2</v>
      </c>
      <c r="V21" s="112">
        <v>8.8153115384615399E-2</v>
      </c>
      <c r="W21" s="112">
        <v>8.8153115384615399E-2</v>
      </c>
      <c r="X21" s="112">
        <v>8.8153115384615399E-2</v>
      </c>
      <c r="Y21" s="112">
        <v>8.8153115384615399E-2</v>
      </c>
      <c r="Z21" s="112">
        <v>8.8153115384615399E-2</v>
      </c>
      <c r="AA21" s="126">
        <v>8.8153115384615399E-2</v>
      </c>
    </row>
    <row r="22" spans="1:27">
      <c r="A22" s="77" t="s">
        <v>41</v>
      </c>
      <c r="B22" s="48"/>
      <c r="C22" s="8">
        <v>0.2</v>
      </c>
      <c r="D22" s="8">
        <v>0.2</v>
      </c>
      <c r="E22" s="8">
        <v>0.2</v>
      </c>
      <c r="F22" s="8">
        <v>0.2</v>
      </c>
      <c r="G22" s="8">
        <v>0.2</v>
      </c>
      <c r="H22" s="8">
        <v>0.2</v>
      </c>
      <c r="I22" s="8">
        <v>0.2</v>
      </c>
      <c r="J22" s="8">
        <v>0.2</v>
      </c>
      <c r="K22" s="8">
        <v>0.2</v>
      </c>
      <c r="L22" s="8">
        <v>0.2</v>
      </c>
      <c r="M22" s="8">
        <v>0.2</v>
      </c>
      <c r="N22" s="8">
        <v>0.2</v>
      </c>
      <c r="O22" s="8">
        <v>0.2</v>
      </c>
      <c r="P22" s="8">
        <v>0.2</v>
      </c>
      <c r="Q22" s="8">
        <v>0.2</v>
      </c>
      <c r="R22" s="8">
        <v>0.2</v>
      </c>
      <c r="S22" s="8">
        <v>0.2</v>
      </c>
      <c r="T22" s="8">
        <v>0.2</v>
      </c>
      <c r="U22" s="8">
        <v>0.2</v>
      </c>
      <c r="V22" s="8">
        <v>0.2</v>
      </c>
      <c r="W22" s="8">
        <v>0.2</v>
      </c>
      <c r="X22" s="8">
        <v>0.2</v>
      </c>
      <c r="Y22" s="8">
        <v>0.2</v>
      </c>
      <c r="Z22" s="8">
        <v>0.2</v>
      </c>
      <c r="AA22" s="87">
        <v>0.2</v>
      </c>
    </row>
    <row r="23" spans="1:27">
      <c r="A23" s="88" t="s">
        <v>112</v>
      </c>
      <c r="B23" s="50"/>
      <c r="C23" s="127">
        <f>(C11+C14+C20-C21*90000+C17+C18)*(1-C22)</f>
        <v>370568359830.54474</v>
      </c>
      <c r="D23" s="127">
        <f>(D11+D14+D20+D17+D18-D21*90000)*(1-D22)</f>
        <v>370568359830.54474</v>
      </c>
      <c r="E23" s="127">
        <f t="shared" ref="E23:P23" si="11">(E11+E14+E20-E21*90000)*(1-E22)</f>
        <v>-104695332217.1225</v>
      </c>
      <c r="F23" s="127">
        <f t="shared" si="11"/>
        <v>-104695332217.1225</v>
      </c>
      <c r="G23" s="127">
        <f t="shared" si="11"/>
        <v>-104695332217.1225</v>
      </c>
      <c r="H23" s="127">
        <f t="shared" si="11"/>
        <v>-104695332217.1225</v>
      </c>
      <c r="I23" s="127">
        <f t="shared" si="11"/>
        <v>-104695332217.1225</v>
      </c>
      <c r="J23" s="127">
        <f t="shared" si="11"/>
        <v>-104695332217.1225</v>
      </c>
      <c r="K23" s="127">
        <f t="shared" si="11"/>
        <v>-104695332217.1225</v>
      </c>
      <c r="L23" s="127">
        <f t="shared" si="11"/>
        <v>-104695332217.1225</v>
      </c>
      <c r="M23" s="127">
        <f t="shared" si="11"/>
        <v>-104695332217.1225</v>
      </c>
      <c r="N23" s="127">
        <f t="shared" si="11"/>
        <v>-104695332217.1225</v>
      </c>
      <c r="O23" s="127">
        <f t="shared" si="11"/>
        <v>-104695332217.1225</v>
      </c>
      <c r="P23" s="127">
        <f t="shared" si="11"/>
        <v>-82617631097.637207</v>
      </c>
      <c r="Q23" s="127">
        <f>(Q11+Q14+Q20-Q21*90000)*(1-Q22)+Q19</f>
        <v>517382368902.36279</v>
      </c>
      <c r="R23" s="127">
        <f t="shared" ref="R23:Y23" si="12">(R11+R14+R19+R20-R21*90000)*(1-R22)</f>
        <v>-82617631097.637207</v>
      </c>
      <c r="S23" s="127">
        <f t="shared" si="12"/>
        <v>-82617631097.637207</v>
      </c>
      <c r="T23" s="127">
        <f t="shared" si="12"/>
        <v>-82617631097.637207</v>
      </c>
      <c r="U23" s="127">
        <f t="shared" si="12"/>
        <v>-82617631097.637207</v>
      </c>
      <c r="V23" s="127">
        <f t="shared" si="12"/>
        <v>-82617631097.637207</v>
      </c>
      <c r="W23" s="127">
        <f t="shared" si="12"/>
        <v>-82617631097.637207</v>
      </c>
      <c r="X23" s="127">
        <f t="shared" si="12"/>
        <v>-82617631097.637207</v>
      </c>
      <c r="Y23" s="127">
        <f t="shared" si="12"/>
        <v>-82617631097.637207</v>
      </c>
      <c r="Z23" s="127">
        <f>(Z11+Z14+U19+Z20-Z21*90000)*(1-Z22)+Z9</f>
        <v>184232368902.36279</v>
      </c>
      <c r="AA23" s="127">
        <f>(AA11+AA14+AA19+AA20-AA21*90000)*(1-AA22)</f>
        <v>117382368902.36279</v>
      </c>
    </row>
    <row r="24" spans="1:27">
      <c r="A24" s="113" t="s">
        <v>39</v>
      </c>
      <c r="B24" s="53"/>
      <c r="C24" s="129">
        <f>104850000*$B$1/25</f>
        <v>104850000000</v>
      </c>
      <c r="D24" s="129">
        <f t="shared" ref="D24:AA24" si="13">104850000*$B$1/25</f>
        <v>104850000000</v>
      </c>
      <c r="E24" s="129">
        <f t="shared" si="13"/>
        <v>104850000000</v>
      </c>
      <c r="F24" s="129">
        <f t="shared" si="13"/>
        <v>104850000000</v>
      </c>
      <c r="G24" s="129">
        <f t="shared" si="13"/>
        <v>104850000000</v>
      </c>
      <c r="H24" s="129">
        <f t="shared" si="13"/>
        <v>104850000000</v>
      </c>
      <c r="I24" s="129">
        <f t="shared" si="13"/>
        <v>104850000000</v>
      </c>
      <c r="J24" s="129">
        <f t="shared" si="13"/>
        <v>104850000000</v>
      </c>
      <c r="K24" s="129">
        <f t="shared" si="13"/>
        <v>104850000000</v>
      </c>
      <c r="L24" s="129">
        <f t="shared" si="13"/>
        <v>104850000000</v>
      </c>
      <c r="M24" s="129">
        <f t="shared" si="13"/>
        <v>104850000000</v>
      </c>
      <c r="N24" s="129">
        <f t="shared" si="13"/>
        <v>104850000000</v>
      </c>
      <c r="O24" s="129">
        <f t="shared" si="13"/>
        <v>104850000000</v>
      </c>
      <c r="P24" s="129">
        <f t="shared" si="13"/>
        <v>104850000000</v>
      </c>
      <c r="Q24" s="129">
        <f t="shared" si="13"/>
        <v>104850000000</v>
      </c>
      <c r="R24" s="129">
        <f t="shared" si="13"/>
        <v>104850000000</v>
      </c>
      <c r="S24" s="129">
        <f>104850000*$B$1/25</f>
        <v>104850000000</v>
      </c>
      <c r="T24" s="129">
        <f t="shared" si="13"/>
        <v>104850000000</v>
      </c>
      <c r="U24" s="129">
        <f t="shared" si="13"/>
        <v>104850000000</v>
      </c>
      <c r="V24" s="129">
        <f t="shared" si="13"/>
        <v>104850000000</v>
      </c>
      <c r="W24" s="129">
        <f t="shared" si="13"/>
        <v>104850000000</v>
      </c>
      <c r="X24" s="129">
        <f t="shared" si="13"/>
        <v>104850000000</v>
      </c>
      <c r="Y24" s="129">
        <f t="shared" si="13"/>
        <v>104850000000</v>
      </c>
      <c r="Z24" s="129">
        <f t="shared" si="13"/>
        <v>104850000000</v>
      </c>
      <c r="AA24" s="130">
        <f t="shared" si="13"/>
        <v>104850000000</v>
      </c>
    </row>
    <row r="25" spans="1:27">
      <c r="A25" s="77" t="s">
        <v>113</v>
      </c>
      <c r="B25" s="131">
        <f>-3960000*B1</f>
        <v>-99000000000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49">
        <v>0</v>
      </c>
    </row>
    <row r="26" spans="1:27">
      <c r="A26" s="77" t="s">
        <v>114</v>
      </c>
      <c r="B26" s="131">
        <f>-104850000*B1</f>
        <v>-2621250000000</v>
      </c>
      <c r="C26" s="132">
        <f t="shared" ref="C26:T26" si="14">-270000*$B$1</f>
        <v>-6750000000</v>
      </c>
      <c r="D26" s="132">
        <f t="shared" si="14"/>
        <v>-6750000000</v>
      </c>
      <c r="E26" s="132">
        <f t="shared" si="14"/>
        <v>-6750000000</v>
      </c>
      <c r="F26" s="132">
        <f t="shared" si="14"/>
        <v>-6750000000</v>
      </c>
      <c r="G26" s="132">
        <f t="shared" si="14"/>
        <v>-6750000000</v>
      </c>
      <c r="H26" s="132">
        <f t="shared" si="14"/>
        <v>-6750000000</v>
      </c>
      <c r="I26" s="132">
        <f t="shared" si="14"/>
        <v>-6750000000</v>
      </c>
      <c r="J26" s="132">
        <f t="shared" si="14"/>
        <v>-6750000000</v>
      </c>
      <c r="K26" s="132">
        <f t="shared" si="14"/>
        <v>-6750000000</v>
      </c>
      <c r="L26" s="132">
        <f t="shared" si="14"/>
        <v>-6750000000</v>
      </c>
      <c r="M26" s="132">
        <f t="shared" si="14"/>
        <v>-6750000000</v>
      </c>
      <c r="N26" s="132">
        <f t="shared" si="14"/>
        <v>-6750000000</v>
      </c>
      <c r="O26" s="132">
        <f t="shared" si="14"/>
        <v>-6750000000</v>
      </c>
      <c r="P26" s="132">
        <f t="shared" si="14"/>
        <v>-6750000000</v>
      </c>
      <c r="Q26" s="132">
        <f t="shared" si="14"/>
        <v>-6750000000</v>
      </c>
      <c r="R26" s="132">
        <f t="shared" si="14"/>
        <v>-6750000000</v>
      </c>
      <c r="S26" s="132">
        <f t="shared" si="14"/>
        <v>-6750000000</v>
      </c>
      <c r="T26" s="132">
        <f t="shared" si="14"/>
        <v>-6750000000</v>
      </c>
      <c r="U26" s="132">
        <f>-270000*$B$1</f>
        <v>-6750000000</v>
      </c>
      <c r="V26" s="132">
        <f>-270000*$B$1</f>
        <v>-6750000000</v>
      </c>
      <c r="W26" s="132">
        <f>-270000*$B$1</f>
        <v>-6750000000</v>
      </c>
      <c r="X26" s="132">
        <f t="shared" ref="X26:AA26" si="15">-270000*$B$1</f>
        <v>-6750000000</v>
      </c>
      <c r="Y26" s="132">
        <f t="shared" si="15"/>
        <v>-6750000000</v>
      </c>
      <c r="Z26" s="132">
        <f t="shared" si="15"/>
        <v>-6750000000</v>
      </c>
      <c r="AA26" s="132">
        <f t="shared" si="15"/>
        <v>-6750000000</v>
      </c>
    </row>
    <row r="27" spans="1:27">
      <c r="A27" s="116" t="s">
        <v>115</v>
      </c>
      <c r="B27" s="133">
        <f>SUM(B23:B26)</f>
        <v>-2720250000000</v>
      </c>
      <c r="C27" s="127">
        <f>SUM(C23:C26)</f>
        <v>468668359830.54474</v>
      </c>
      <c r="D27" s="127">
        <f t="shared" ref="D27:P27" si="16">SUM(D23:D26)</f>
        <v>468668359830.54474</v>
      </c>
      <c r="E27" s="127">
        <f t="shared" si="16"/>
        <v>-6595332217.1224976</v>
      </c>
      <c r="F27" s="127">
        <f t="shared" si="16"/>
        <v>-6595332217.1224976</v>
      </c>
      <c r="G27" s="127">
        <f t="shared" si="16"/>
        <v>-6595332217.1224976</v>
      </c>
      <c r="H27" s="127">
        <f t="shared" si="16"/>
        <v>-6595332217.1224976</v>
      </c>
      <c r="I27" s="127">
        <f t="shared" si="16"/>
        <v>-6595332217.1224976</v>
      </c>
      <c r="J27" s="127">
        <f t="shared" si="16"/>
        <v>-6595332217.1224976</v>
      </c>
      <c r="K27" s="127">
        <f t="shared" si="16"/>
        <v>-6595332217.1224976</v>
      </c>
      <c r="L27" s="127">
        <f t="shared" si="16"/>
        <v>-6595332217.1224976</v>
      </c>
      <c r="M27" s="127">
        <f t="shared" si="16"/>
        <v>-6595332217.1224976</v>
      </c>
      <c r="N27" s="127">
        <f t="shared" si="16"/>
        <v>-6595332217.1224976</v>
      </c>
      <c r="O27" s="127">
        <f t="shared" si="16"/>
        <v>-6595332217.1224976</v>
      </c>
      <c r="P27" s="127">
        <f t="shared" si="16"/>
        <v>15482368902.362793</v>
      </c>
      <c r="Q27" s="127">
        <f>SUM(Q23:Q26)</f>
        <v>615482368902.36279</v>
      </c>
      <c r="R27" s="127">
        <f>SUM(R23:R26)</f>
        <v>15482368902.362793</v>
      </c>
      <c r="S27" s="127">
        <f>SUM(S23:S26)</f>
        <v>15482368902.362793</v>
      </c>
      <c r="T27" s="127">
        <f>SUM(T23:T26)</f>
        <v>15482368902.362793</v>
      </c>
      <c r="U27" s="127">
        <f>SUM(U23:U26)</f>
        <v>15482368902.362793</v>
      </c>
      <c r="V27" s="127">
        <f t="shared" ref="V27:Z27" si="17">SUM(V23:V26)</f>
        <v>15482368902.362793</v>
      </c>
      <c r="W27" s="127">
        <f t="shared" si="17"/>
        <v>15482368902.362793</v>
      </c>
      <c r="X27" s="127">
        <f t="shared" si="17"/>
        <v>15482368902.362793</v>
      </c>
      <c r="Y27" s="127">
        <f t="shared" si="17"/>
        <v>15482368902.362793</v>
      </c>
      <c r="Z27" s="127">
        <f t="shared" si="17"/>
        <v>282332368902.36279</v>
      </c>
      <c r="AA27" s="128">
        <f>SUM(AA23:AA26)+AA9</f>
        <v>384232368902.36279</v>
      </c>
    </row>
    <row r="28" spans="1:27">
      <c r="A28" s="154" t="s">
        <v>122</v>
      </c>
      <c r="B28" s="21">
        <v>0.10322039461538463</v>
      </c>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50"/>
    </row>
    <row r="29" spans="1:27">
      <c r="A29" s="77" t="s">
        <v>356</v>
      </c>
      <c r="B29" s="31">
        <f>B27</f>
        <v>-2720250000000</v>
      </c>
      <c r="C29" s="32">
        <f>C27/(1+$B$28)</f>
        <v>424818433486.20874</v>
      </c>
      <c r="D29" s="32">
        <f>D27/((1+$B$28)^2)</f>
        <v>385071229248.1803</v>
      </c>
      <c r="E29" s="32">
        <f>E27/((1+$B$28)^3)</f>
        <v>-4911903557.8947144</v>
      </c>
      <c r="F29" s="32">
        <f>F27/((1+$B$28)^4)</f>
        <v>-4452332083.2979612</v>
      </c>
      <c r="G29" s="32">
        <f>G27/((1+$B$28)^5)</f>
        <v>-4035759404.9466209</v>
      </c>
      <c r="H29" s="32">
        <f>H27/((1+$B$28)^6)</f>
        <v>-3658162434.8538318</v>
      </c>
      <c r="I29" s="32">
        <f>I27/((1+$B$28)^7)</f>
        <v>-3315894496.4294062</v>
      </c>
      <c r="J29" s="32">
        <f>J27/((1+$B$28)^8)</f>
        <v>-3005650106.3737359</v>
      </c>
      <c r="K29" s="32">
        <f>K27/((1+$B$28)^9)</f>
        <v>-2724433051.6764917</v>
      </c>
      <c r="L29" s="32">
        <f>L27/((1+$B$28)^10)</f>
        <v>-2469527453.4208641</v>
      </c>
      <c r="M29" s="32">
        <f>M27/((1+$B$28)^11)</f>
        <v>-2238471537.9394474</v>
      </c>
      <c r="N29" s="32">
        <f>N27/((1+$B$28)^12)</f>
        <v>-2029033862.0143483</v>
      </c>
      <c r="O29" s="32">
        <f>O27/((1+$B$28)^13)</f>
        <v>-1839191762.5142612</v>
      </c>
      <c r="P29" s="32">
        <f>P27/((1+$B$28)^14)</f>
        <v>3913501152.8320527</v>
      </c>
      <c r="Q29" s="32">
        <f>Q27/((1+$B$28)^15)</f>
        <v>141020220579.95111</v>
      </c>
      <c r="R29" s="32">
        <f>R27/((1+$B$28)^16)</f>
        <v>3215443645.7585554</v>
      </c>
      <c r="S29" s="32">
        <f>S27/((1+$B$28)^17)</f>
        <v>2914597719.0528226</v>
      </c>
      <c r="T29" s="32">
        <f>T27/((1+$B$28)^18)</f>
        <v>2641899781.1121306</v>
      </c>
      <c r="U29" s="32">
        <f>U27/((1+$B$28)^19)</f>
        <v>2394716227.1534824</v>
      </c>
      <c r="V29" s="32">
        <f>V27/((1+$B$28)^20)</f>
        <v>2170659859.844552</v>
      </c>
      <c r="W29" s="32">
        <f>W27/((1+$B$28)^21)</f>
        <v>1967566834.7314305</v>
      </c>
      <c r="X29" s="32">
        <f>X27/((1+$B$28)^22)</f>
        <v>1783475762.7168257</v>
      </c>
      <c r="Y29" s="32">
        <f>Y27/((1+$B$28)^23)</f>
        <v>1616608767.7690167</v>
      </c>
      <c r="Z29" s="32">
        <f>Z27/((1+$B$28)^24)</f>
        <v>26721812287.751003</v>
      </c>
      <c r="AA29" s="33">
        <f>AA27/((1+$B$28)^25)</f>
        <v>32963772133.046928</v>
      </c>
    </row>
    <row r="30" spans="1:27">
      <c r="A30" s="155" t="s">
        <v>123</v>
      </c>
      <c r="B30" s="151">
        <f>SUM(B29:Q29)</f>
        <v>-1800106975284.1892</v>
      </c>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3"/>
    </row>
    <row r="31" spans="1:27">
      <c r="AA31" s="161"/>
    </row>
    <row r="32" spans="1:27">
      <c r="V32" s="160"/>
      <c r="Y32" s="138"/>
    </row>
    <row r="33" spans="2:7" ht="16.5">
      <c r="B33" s="165"/>
      <c r="G33" s="166">
        <f>(-250021937265)-(- 353711985673)</f>
        <v>103690048408</v>
      </c>
    </row>
  </sheetData>
  <mergeCells count="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IS Analysis</vt:lpstr>
      <vt:lpstr>Assumptions for forecast</vt:lpstr>
      <vt:lpstr>Forecast NPV</vt:lpstr>
      <vt:lpstr>Forecast Report</vt:lpstr>
      <vt:lpstr>Abandon Option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Quang Anh</dc:creator>
  <cp:lastModifiedBy>Hưng 11A1-Gia</cp:lastModifiedBy>
  <dcterms:created xsi:type="dcterms:W3CDTF">2019-10-07T03:46:21Z</dcterms:created>
  <dcterms:modified xsi:type="dcterms:W3CDTF">2024-06-28T02:18:19Z</dcterms:modified>
</cp:coreProperties>
</file>