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9705" yWindow="-15" windowWidth="9540" windowHeight="11955" activeTab="1"/>
  </bookViews>
  <sheets>
    <sheet name="TT CNTT" sheetId="10" r:id="rId1"/>
    <sheet name="QL3.TP" sheetId="22" r:id="rId2"/>
    <sheet name="QL2.PP" sheetId="12" r:id="rId3"/>
    <sheet name="NV8.CV CS KD" sheetId="13" r:id="rId4"/>
    <sheet name="NV8.CV. TVTHHT" sheetId="20" r:id="rId5"/>
    <sheet name="NV9.CV. TH HT" sheetId="14" r:id="rId6"/>
    <sheet name="NV7.CV QTHT" sheetId="16" r:id="rId7"/>
    <sheet name="NV8.TT QTHT" sheetId="18" r:id="rId8"/>
    <sheet name="NV8.CV Database" sheetId="17" r:id="rId9"/>
    <sheet name="NV9.TT.Database" sheetId="19" r:id="rId10"/>
  </sheets>
  <externalReferences>
    <externalReference r:id="rId11"/>
  </externalReferences>
  <definedNames>
    <definedName name="_xlnm._FilterDatabase" localSheetId="0" hidden="1">'TT CNTT'!$A$3:$BJ$3</definedName>
  </definedNames>
  <calcPr calcId="124519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8"/>
  <c r="E12"/>
  <c r="E13"/>
  <c r="E14"/>
  <c r="E10"/>
  <c r="Q42" i="22"/>
  <c r="Q43"/>
  <c r="Q44"/>
  <c r="Q46"/>
  <c r="R42"/>
  <c r="S42"/>
  <c r="R43"/>
  <c r="S43"/>
  <c r="R44"/>
  <c r="S44"/>
  <c r="S46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5"/>
  <c r="E26"/>
  <c r="K26"/>
  <c r="K27"/>
  <c r="K28"/>
  <c r="K29"/>
  <c r="K24"/>
  <c r="K21"/>
  <c r="K22"/>
  <c r="K23"/>
  <c r="K20"/>
  <c r="E10"/>
  <c r="K10"/>
  <c r="E11"/>
  <c r="K11"/>
  <c r="E12"/>
  <c r="K12"/>
  <c r="E13"/>
  <c r="K13"/>
  <c r="E14"/>
  <c r="K14"/>
  <c r="K9"/>
  <c r="K16"/>
  <c r="K17"/>
  <c r="K18"/>
  <c r="K19"/>
  <c r="K15"/>
  <c r="K30"/>
  <c r="E30"/>
  <c r="D23"/>
  <c r="D22"/>
  <c r="D21"/>
  <c r="K25" i="13"/>
  <c r="R42" i="14"/>
  <c r="R43"/>
  <c r="R45"/>
  <c r="R44"/>
  <c r="R46"/>
  <c r="S45"/>
  <c r="S43"/>
  <c r="S42"/>
  <c r="Q42" i="18"/>
  <c r="Q40"/>
  <c r="Q41"/>
  <c r="Q44"/>
  <c r="R42"/>
  <c r="R41"/>
  <c r="K24"/>
  <c r="K26"/>
  <c r="R40"/>
  <c r="K23"/>
  <c r="K25"/>
  <c r="K27"/>
  <c r="K22"/>
  <c r="E17"/>
  <c r="E16"/>
  <c r="Q44" i="19"/>
  <c r="Q42"/>
  <c r="Q43"/>
  <c r="Q46"/>
  <c r="R44"/>
  <c r="R43"/>
  <c r="R42"/>
  <c r="Q44" i="12"/>
  <c r="Q42"/>
  <c r="Q43"/>
  <c r="Q46"/>
  <c r="R44"/>
  <c r="E27"/>
  <c r="R43"/>
  <c r="E26"/>
  <c r="R42"/>
  <c r="E25"/>
  <c r="S43"/>
  <c r="S44"/>
  <c r="S42"/>
  <c r="R42" i="20"/>
  <c r="R43"/>
  <c r="R44"/>
  <c r="R45"/>
  <c r="R46"/>
  <c r="S42"/>
  <c r="T42"/>
  <c r="S43"/>
  <c r="T43"/>
  <c r="S44"/>
  <c r="T44"/>
  <c r="S45"/>
  <c r="T45"/>
  <c r="T46"/>
  <c r="S46"/>
  <c r="U44"/>
  <c r="U43"/>
  <c r="U42"/>
  <c r="T34"/>
  <c r="T36"/>
  <c r="T37"/>
  <c r="T39"/>
  <c r="T40"/>
  <c r="U34"/>
  <c r="V34"/>
  <c r="U36"/>
  <c r="V36"/>
  <c r="U37"/>
  <c r="V37"/>
  <c r="U39"/>
  <c r="V39"/>
  <c r="V40"/>
  <c r="U40"/>
  <c r="E25"/>
  <c r="K25"/>
  <c r="E26"/>
  <c r="K26"/>
  <c r="E27"/>
  <c r="K27"/>
  <c r="K28"/>
  <c r="E29"/>
  <c r="K29"/>
  <c r="K24"/>
  <c r="K21"/>
  <c r="K22"/>
  <c r="K23"/>
  <c r="K20"/>
  <c r="E10"/>
  <c r="K10"/>
  <c r="E11"/>
  <c r="K11"/>
  <c r="E12"/>
  <c r="K12"/>
  <c r="E13"/>
  <c r="K13"/>
  <c r="E14"/>
  <c r="K14"/>
  <c r="K9"/>
  <c r="K15"/>
  <c r="K30"/>
  <c r="D23"/>
  <c r="D22"/>
  <c r="D21"/>
  <c r="E10" i="19"/>
  <c r="K10"/>
  <c r="E11"/>
  <c r="K11"/>
  <c r="E12"/>
  <c r="K12"/>
  <c r="E13"/>
  <c r="K13"/>
  <c r="E14"/>
  <c r="K14"/>
  <c r="K9"/>
  <c r="T45" i="14"/>
  <c r="S44"/>
  <c r="T44"/>
  <c r="T43"/>
  <c r="T42"/>
  <c r="E12" i="17"/>
  <c r="K12"/>
  <c r="E10"/>
  <c r="K10"/>
  <c r="E11"/>
  <c r="K11"/>
  <c r="E13"/>
  <c r="K13"/>
  <c r="E14"/>
  <c r="K14"/>
  <c r="K9"/>
  <c r="K12" i="18"/>
  <c r="K10"/>
  <c r="K11"/>
  <c r="K13"/>
  <c r="K14"/>
  <c r="K9"/>
  <c r="E10" i="16"/>
  <c r="K10"/>
  <c r="E11"/>
  <c r="K11"/>
  <c r="E12"/>
  <c r="K12"/>
  <c r="E13"/>
  <c r="K13"/>
  <c r="E14"/>
  <c r="K14"/>
  <c r="K9"/>
  <c r="E10" i="14"/>
  <c r="K10"/>
  <c r="E11"/>
  <c r="K11"/>
  <c r="E12"/>
  <c r="K12"/>
  <c r="E13"/>
  <c r="K13"/>
  <c r="E14"/>
  <c r="K14"/>
  <c r="K9"/>
  <c r="E13" i="13"/>
  <c r="K13"/>
  <c r="E10"/>
  <c r="K10"/>
  <c r="E11"/>
  <c r="K11"/>
  <c r="E12"/>
  <c r="K12"/>
  <c r="E14"/>
  <c r="K14"/>
  <c r="K9"/>
  <c r="E13" i="12"/>
  <c r="K13"/>
  <c r="E10"/>
  <c r="K10"/>
  <c r="E11"/>
  <c r="K11"/>
  <c r="E12"/>
  <c r="K12"/>
  <c r="E14"/>
  <c r="K14"/>
  <c r="K9"/>
  <c r="S42" i="19"/>
  <c r="S43"/>
  <c r="S44"/>
  <c r="S46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5"/>
  <c r="K26"/>
  <c r="K27"/>
  <c r="K28"/>
  <c r="K29"/>
  <c r="K24"/>
  <c r="K21"/>
  <c r="K22"/>
  <c r="K23"/>
  <c r="K20"/>
  <c r="K16"/>
  <c r="K17"/>
  <c r="K18"/>
  <c r="K19"/>
  <c r="K15"/>
  <c r="K30"/>
  <c r="E30"/>
  <c r="D23"/>
  <c r="D22"/>
  <c r="D21"/>
  <c r="S40" i="18"/>
  <c r="S41"/>
  <c r="S42"/>
  <c r="S44"/>
  <c r="R44"/>
  <c r="T42"/>
  <c r="T41"/>
  <c r="T40"/>
  <c r="T32"/>
  <c r="T34"/>
  <c r="T35"/>
  <c r="T37"/>
  <c r="T38"/>
  <c r="U32"/>
  <c r="V32"/>
  <c r="U34"/>
  <c r="V34"/>
  <c r="U35"/>
  <c r="V35"/>
  <c r="U37"/>
  <c r="V37"/>
  <c r="V38"/>
  <c r="U38"/>
  <c r="K19"/>
  <c r="K20"/>
  <c r="K21"/>
  <c r="K18"/>
  <c r="K16"/>
  <c r="K17"/>
  <c r="K15"/>
  <c r="K28"/>
  <c r="E28"/>
  <c r="D21"/>
  <c r="D20"/>
  <c r="D19"/>
  <c r="Q42" i="17"/>
  <c r="Q43"/>
  <c r="Q44"/>
  <c r="Q46"/>
  <c r="R42"/>
  <c r="S42"/>
  <c r="R43"/>
  <c r="S43"/>
  <c r="R44"/>
  <c r="S44"/>
  <c r="S46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5"/>
  <c r="K26"/>
  <c r="K27"/>
  <c r="K28"/>
  <c r="K29"/>
  <c r="K24"/>
  <c r="K21"/>
  <c r="K22"/>
  <c r="K23"/>
  <c r="K20"/>
  <c r="K15"/>
  <c r="K30"/>
  <c r="E30"/>
  <c r="D23"/>
  <c r="D22"/>
  <c r="D21"/>
  <c r="Q42" i="16"/>
  <c r="Q43"/>
  <c r="Q44"/>
  <c r="Q46"/>
  <c r="R42"/>
  <c r="S42"/>
  <c r="R43"/>
  <c r="S43"/>
  <c r="R44"/>
  <c r="S44"/>
  <c r="S46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5"/>
  <c r="K26"/>
  <c r="K27"/>
  <c r="K28"/>
  <c r="K29"/>
  <c r="K24"/>
  <c r="K21"/>
  <c r="K22"/>
  <c r="K23"/>
  <c r="K20"/>
  <c r="K15"/>
  <c r="K30"/>
  <c r="E30"/>
  <c r="D23"/>
  <c r="D22"/>
  <c r="D21"/>
  <c r="T46" i="14"/>
  <c r="S46"/>
  <c r="U44"/>
  <c r="U43"/>
  <c r="U42"/>
  <c r="T34"/>
  <c r="T36"/>
  <c r="T37"/>
  <c r="T39"/>
  <c r="T40"/>
  <c r="U34"/>
  <c r="V34"/>
  <c r="U36"/>
  <c r="V36"/>
  <c r="U37"/>
  <c r="V37"/>
  <c r="U39"/>
  <c r="V39"/>
  <c r="V40"/>
  <c r="U40"/>
  <c r="K26"/>
  <c r="K27"/>
  <c r="K28"/>
  <c r="K29"/>
  <c r="K21"/>
  <c r="K22"/>
  <c r="K23"/>
  <c r="K20"/>
  <c r="K15"/>
  <c r="D23"/>
  <c r="D22"/>
  <c r="D21"/>
  <c r="Q42" i="13"/>
  <c r="Q43"/>
  <c r="Q44"/>
  <c r="Q46"/>
  <c r="R42"/>
  <c r="S42"/>
  <c r="R43"/>
  <c r="S43"/>
  <c r="R44"/>
  <c r="S44"/>
  <c r="S46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6"/>
  <c r="K27"/>
  <c r="K28"/>
  <c r="K29"/>
  <c r="K24"/>
  <c r="K21"/>
  <c r="K22"/>
  <c r="K23"/>
  <c r="K20"/>
  <c r="K15"/>
  <c r="K30"/>
  <c r="D23"/>
  <c r="D22"/>
  <c r="D21"/>
  <c r="S46" i="12"/>
  <c r="R46"/>
  <c r="T44"/>
  <c r="T43"/>
  <c r="T42"/>
  <c r="T34"/>
  <c r="T36"/>
  <c r="T37"/>
  <c r="T39"/>
  <c r="T40"/>
  <c r="U34"/>
  <c r="V34"/>
  <c r="U36"/>
  <c r="V36"/>
  <c r="U37"/>
  <c r="V37"/>
  <c r="U39"/>
  <c r="V39"/>
  <c r="V40"/>
  <c r="U40"/>
  <c r="K25"/>
  <c r="K26"/>
  <c r="K27"/>
  <c r="K28"/>
  <c r="K29"/>
  <c r="K24"/>
  <c r="K21"/>
  <c r="K22"/>
  <c r="K23"/>
  <c r="K20"/>
  <c r="K16"/>
  <c r="K17"/>
  <c r="K18"/>
  <c r="K19"/>
  <c r="K15"/>
  <c r="K30"/>
  <c r="E30"/>
  <c r="D23"/>
  <c r="D22"/>
  <c r="D21"/>
  <c r="BJ21" i="10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20"/>
  <c r="K25" i="14"/>
  <c r="K24"/>
  <c r="K30"/>
</calcChain>
</file>

<file path=xl/sharedStrings.xml><?xml version="1.0" encoding="utf-8"?>
<sst xmlns="http://schemas.openxmlformats.org/spreadsheetml/2006/main" count="1692" uniqueCount="237">
  <si>
    <t>C001</t>
  </si>
  <si>
    <t>C002</t>
  </si>
  <si>
    <t>C003</t>
  </si>
  <si>
    <t>M001</t>
  </si>
  <si>
    <t>M002</t>
  </si>
  <si>
    <t>M003</t>
  </si>
  <si>
    <t>M004</t>
  </si>
  <si>
    <t>P001</t>
  </si>
  <si>
    <t>Cá nhân</t>
  </si>
  <si>
    <t>P002</t>
  </si>
  <si>
    <t>P003</t>
  </si>
  <si>
    <t>P004</t>
  </si>
  <si>
    <t>P005</t>
  </si>
  <si>
    <t>P006</t>
  </si>
  <si>
    <t>P007</t>
  </si>
  <si>
    <t>P008</t>
  </si>
  <si>
    <t>Chuyên môn</t>
  </si>
  <si>
    <t>F003</t>
  </si>
  <si>
    <t>F004</t>
  </si>
  <si>
    <t>F005</t>
  </si>
  <si>
    <t>F006</t>
  </si>
  <si>
    <t>F007</t>
  </si>
  <si>
    <t>F008</t>
  </si>
  <si>
    <t>F010</t>
  </si>
  <si>
    <t>F013</t>
  </si>
  <si>
    <t>F014</t>
  </si>
  <si>
    <t>F015</t>
  </si>
  <si>
    <t>F016</t>
  </si>
  <si>
    <t>F017</t>
  </si>
  <si>
    <t>F018</t>
  </si>
  <si>
    <t>F019</t>
  </si>
  <si>
    <t>Lái xe</t>
  </si>
  <si>
    <t>F020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</si>
  <si>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</si>
  <si>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</si>
  <si>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</si>
  <si>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</si>
  <si>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</si>
  <si>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</si>
  <si>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</si>
  <si>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</si>
  <si>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</si>
  <si>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</si>
  <si>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F035</t>
  </si>
  <si>
    <t>F054</t>
  </si>
  <si>
    <t>F056</t>
  </si>
  <si>
    <t>F058</t>
  </si>
  <si>
    <t>F059</t>
  </si>
  <si>
    <t>F060</t>
  </si>
  <si>
    <t>F061</t>
  </si>
  <si>
    <t>Đào tạo và phát triển nguồn nhân lực</t>
  </si>
  <si>
    <t>Tuyển dụng và bố trí nhân sự</t>
  </si>
  <si>
    <t xml:space="preserve">Quản trị hành chính </t>
  </si>
  <si>
    <t>Quản trị thông tin nội bộ</t>
  </si>
  <si>
    <t>Truyền thông và tổ chức sự kiện</t>
  </si>
  <si>
    <t>Dịch vụ hậu cần</t>
  </si>
  <si>
    <t>Văn thư, lưu trữ</t>
  </si>
  <si>
    <t>Sửa chữa và bảo dưỡng xe</t>
  </si>
  <si>
    <t>Hạch toán kế toán</t>
  </si>
  <si>
    <t xml:space="preserve">Quản lý tài chính </t>
  </si>
  <si>
    <t>Quản lý dự án</t>
  </si>
  <si>
    <t>Quản lý bán hàng</t>
  </si>
  <si>
    <t>Nghiệp vụ bảo vệ</t>
  </si>
  <si>
    <t>Nghiệp vụ trợ lý, thư ký/tổng hợp</t>
  </si>
  <si>
    <t>Quản lý công nợ</t>
  </si>
  <si>
    <t>Quản lý thuế</t>
  </si>
  <si>
    <t>Quản lý tài sản, vật tư</t>
  </si>
  <si>
    <t>Quản lý tiền mặt</t>
  </si>
  <si>
    <t>Quản lý kho</t>
  </si>
  <si>
    <t>Nghiệp vụ y tế cơ quan</t>
  </si>
  <si>
    <t>Cốt lõi</t>
  </si>
  <si>
    <t>Quản lý</t>
  </si>
  <si>
    <t>Kế toán tổng hợp</t>
  </si>
  <si>
    <t>Kế toán thanh toán</t>
  </si>
  <si>
    <t>Ban Lãnh đạo TT</t>
  </si>
  <si>
    <t>Giám đốc Trung tâm</t>
  </si>
  <si>
    <t>Phó Giám đốc Trung tâm</t>
  </si>
  <si>
    <t>Phòng Kế toán Tổng hợp</t>
  </si>
  <si>
    <t>Kế toán trưởng - Trưởng phòng</t>
  </si>
  <si>
    <t>Phó phòng</t>
  </si>
  <si>
    <t>Kế toán tài sản, vật tư, CCDC</t>
  </si>
  <si>
    <t>Chuyên viên chính sách lao động</t>
  </si>
  <si>
    <t>Nhân viên hành chính- quản trị</t>
  </si>
  <si>
    <t>Chuyên viên kế hoạch - tổng hợp</t>
  </si>
  <si>
    <t>Thủ quỹ, văn thư</t>
  </si>
  <si>
    <t>Phòng Nghiên cứu phát triển</t>
  </si>
  <si>
    <t xml:space="preserve">Trưởng phòng </t>
  </si>
  <si>
    <t>Chuyên viên quản lý dự án</t>
  </si>
  <si>
    <t>Chuyên viên kiểm thử</t>
  </si>
  <si>
    <t>Chuyên viên nghiên cứu</t>
  </si>
  <si>
    <t>Chuyên viên thiết kế mỹ thuật</t>
  </si>
  <si>
    <t>Tổ trưởng tổ Phần mềm ứng dụng và dịch vụ gia tăng</t>
  </si>
  <si>
    <t>Chuyên viên lập trình Phần mềm ứng dụng và dịch vụ gia tăng</t>
  </si>
  <si>
    <t>Tổ trưởng tổ Phần mềm tích hợp</t>
  </si>
  <si>
    <t>Chuyên viên tích hợp hệ thống</t>
  </si>
  <si>
    <t xml:space="preserve">Tổ trưởng tổ Phần mềm tính cước </t>
  </si>
  <si>
    <t xml:space="preserve">Chuyên viên lập trình Phần mềm tính cước </t>
  </si>
  <si>
    <t>Phòng Quản lý chất lượng</t>
  </si>
  <si>
    <t>Trưởng phòng (phụ trách phòng)</t>
  </si>
  <si>
    <t>Tổ trưởng tổ Quản lý chất lượng</t>
  </si>
  <si>
    <t>Chuyên viên quản lý chất lượng</t>
  </si>
  <si>
    <t>Chuyên viên kiểm định phần mềm</t>
  </si>
  <si>
    <t>Tổ trưởng tổ Quản lý chính sách</t>
  </si>
  <si>
    <t>Chuyên viên kiểm soát nghiệp vụ, chính sách</t>
  </si>
  <si>
    <t>Tổ trưởng tổ An toàn thông tin</t>
  </si>
  <si>
    <t>Chuyên viên an toàn bảo mật mạng</t>
  </si>
  <si>
    <t>Chuyên viên an toàn dữ liệu</t>
  </si>
  <si>
    <t>Phòng quản trị hệ thống</t>
  </si>
  <si>
    <t>Chuyên viên chính sách kinh doanh</t>
  </si>
  <si>
    <t>Phân tích và tư vấn tích hợp hệ thống</t>
  </si>
  <si>
    <t>Tổ trưởng QTHT1(PPS-IN)</t>
  </si>
  <si>
    <t>Quản trị hệ thống QTHT1</t>
  </si>
  <si>
    <t>Tổ trưởng QTHT2(CCBS)</t>
  </si>
  <si>
    <t>Quản trị hệ thống QTHT2</t>
  </si>
  <si>
    <t>Tổ trưởng QTHT3(DHSXKD)</t>
  </si>
  <si>
    <t>Quản trị hệ thống QTHT3</t>
  </si>
  <si>
    <t>Tổ trưởng QTHT4(VAS)</t>
  </si>
  <si>
    <t>Quản trị hệ thống QTHT4</t>
  </si>
  <si>
    <t>Tổ trưởng DBA (quản trị CSDL)</t>
  </si>
  <si>
    <t>Quản trị hệ thống DBA</t>
  </si>
  <si>
    <t>Phòng quản trị hạ tầng</t>
  </si>
  <si>
    <t>Trưởng phòng</t>
  </si>
  <si>
    <t>Hỗ trợ kỹ thuật</t>
  </si>
  <si>
    <t>Chuyên viên hỗ trợ kỹ thuật</t>
  </si>
  <si>
    <t>Tổ trưởng Tổ vận hành</t>
  </si>
  <si>
    <t>Vận hành hệ thống</t>
  </si>
  <si>
    <t>Tổ trưởng Tổ quản lý hạ tầng</t>
  </si>
  <si>
    <t>Quản trị mạng</t>
  </si>
  <si>
    <t>Chuyên viên quản trị NNL</t>
  </si>
  <si>
    <t>Kế toán viên</t>
  </si>
  <si>
    <t>Nhân viên văn phòng</t>
  </si>
  <si>
    <t>Nhân viên văn thư</t>
  </si>
  <si>
    <t>Lãnh đạo phòng</t>
  </si>
  <si>
    <t>Trưởng Ban Kế toán Tài chính- KTT</t>
  </si>
  <si>
    <t>Tổ Quản lý chất lượng</t>
  </si>
  <si>
    <t>Tổ Quản lý chính sách</t>
  </si>
  <si>
    <t>Tổ An toàn thông tin</t>
  </si>
  <si>
    <t>Kỹ sư phát triển ứng dụng</t>
  </si>
  <si>
    <t>Nhân viên đo thử, kiểm tra</t>
  </si>
  <si>
    <t>Kiến trúc sư máy tính</t>
  </si>
  <si>
    <t>Tổ Phần mềm ứng dụng và dịch vụ gia tăng</t>
  </si>
  <si>
    <t>Tổ Phần mềm tính cước</t>
  </si>
  <si>
    <t>Tổ Phần mềm tích hợp</t>
  </si>
  <si>
    <t>TT</t>
  </si>
  <si>
    <t>Mã năng lực</t>
  </si>
  <si>
    <t>Loại năng lực</t>
  </si>
  <si>
    <t>Tên năng lực</t>
  </si>
  <si>
    <t>Thích ứng sự thay đổi</t>
  </si>
  <si>
    <t>Giải quyết vấn đề và ra quyết định</t>
  </si>
  <si>
    <t>Đàm phán, thuyết phục</t>
  </si>
  <si>
    <t>Giao tiếp, thuyết trình</t>
  </si>
  <si>
    <t>Phân tích, tổng hợp, báo cáo</t>
  </si>
  <si>
    <t>Làm việc nhóm</t>
  </si>
  <si>
    <t>Xây dựng và phát triển mối quan hệ</t>
  </si>
  <si>
    <t>Tin học văn phòng</t>
  </si>
  <si>
    <t>Ngoại ngữ</t>
  </si>
  <si>
    <t>Quan hệ lao động</t>
  </si>
  <si>
    <t>Đánh giá kết quả thực hiện và thù lao lao động</t>
  </si>
  <si>
    <t>Hiểu biết về hoạt động của công ty</t>
  </si>
  <si>
    <t>Định hướng chất lượng</t>
  </si>
  <si>
    <t>Lập kế hoạch</t>
  </si>
  <si>
    <t>Tổ chức và giám sát thực hiện công việc</t>
  </si>
  <si>
    <t>Hướng dẫn, đào tạo, kèm cặp nhân viên</t>
  </si>
  <si>
    <t>Lãnh đạo</t>
  </si>
  <si>
    <t>Giám sát chất lượng dịch vụ tòa nhà</t>
  </si>
  <si>
    <t>Lễ tân</t>
  </si>
  <si>
    <t>F009</t>
  </si>
  <si>
    <t>Nấu ăn và phục vụ bàn</t>
  </si>
  <si>
    <t>F011</t>
  </si>
  <si>
    <t>Quản lý trang thiết bị kỹ thuật tòa nhà</t>
  </si>
  <si>
    <t>F012</t>
  </si>
  <si>
    <t>Quản trị chiến lược doanh nghiệp</t>
  </si>
  <si>
    <t>Thanh tra, Bảo vệ Bưu điện</t>
  </si>
  <si>
    <t>Giám sát pháp chế</t>
  </si>
  <si>
    <t>Quản trị quan hệ quốc tế</t>
  </si>
  <si>
    <t>F021</t>
  </si>
  <si>
    <t>F022</t>
  </si>
  <si>
    <t>F023</t>
  </si>
  <si>
    <t xml:space="preserve">Hoạch định Nguồn nhân lực </t>
  </si>
  <si>
    <t>Thiết kế và phát triển tổ chức</t>
  </si>
  <si>
    <t>F034</t>
  </si>
  <si>
    <t>Sử dụng phần mềm kế toán</t>
  </si>
  <si>
    <t>Kiến thức chuyên ngành CNTT</t>
  </si>
  <si>
    <t>F055</t>
  </si>
  <si>
    <t>Quản trị hệ thống CSDL</t>
  </si>
  <si>
    <t>F057</t>
  </si>
  <si>
    <t>Khai thác và phân tích CSDL</t>
  </si>
  <si>
    <t>Quản lý ứng dụng, dịch vụ CNTT</t>
  </si>
  <si>
    <t>Phân tích và thiết kế hệ thống phần mềm</t>
  </si>
  <si>
    <t>Lập trình xây dựng hệ thống phần mềm</t>
  </si>
  <si>
    <t>Thiết kế giao diện, mỹ thuật</t>
  </si>
  <si>
    <t>F062</t>
  </si>
  <si>
    <t>Tích hợp hệ thống CNTT</t>
  </si>
  <si>
    <t>F063</t>
  </si>
  <si>
    <t>Thiết lập và duy trì an ninh mạng</t>
  </si>
  <si>
    <t>F064</t>
  </si>
  <si>
    <t>An toàn CSDL và thông tin dịch vụ</t>
  </si>
  <si>
    <t>F065</t>
  </si>
  <si>
    <t>Quản lý và kiểm định chất lượng phần mềm</t>
  </si>
  <si>
    <t>F066</t>
  </si>
  <si>
    <t>Cung cấp dịch vụ CNTT</t>
  </si>
  <si>
    <t>x</t>
  </si>
  <si>
    <t>Kiểm thử phần mềm</t>
  </si>
  <si>
    <t>F067</t>
  </si>
  <si>
    <t>Lập kế hoạch và giám sát chuyên môn nghiệp vụ</t>
  </si>
  <si>
    <t>F068</t>
  </si>
  <si>
    <t>PHIẾU THIẾT LẬP TIÊU CHUẨN NĂNG LỰC NHÂN VIÊN</t>
  </si>
  <si>
    <t>Vị trí:</t>
  </si>
  <si>
    <t>Đơn vị:</t>
  </si>
  <si>
    <t>Phòng Quản trị hệ thống</t>
  </si>
  <si>
    <t>Tiêu chuẩn năng lực nhân viên</t>
  </si>
  <si>
    <t>Tổng điểm</t>
  </si>
  <si>
    <t>Tỷ trong (%)</t>
  </si>
  <si>
    <t>Mức độ thành thạo</t>
  </si>
  <si>
    <t>I</t>
  </si>
  <si>
    <t>Các năng lực cốt lõi</t>
  </si>
  <si>
    <t>II</t>
  </si>
  <si>
    <t>Các năng lực quản lý</t>
  </si>
  <si>
    <t>III</t>
  </si>
  <si>
    <t>Các năng lực cá nhân</t>
  </si>
  <si>
    <t>IV</t>
  </si>
  <si>
    <t>Các năng lực chuyên môn</t>
  </si>
  <si>
    <t>Vận hành, khai thác hệ thống hạ tầng CNTT</t>
  </si>
  <si>
    <t>Tổng số</t>
  </si>
  <si>
    <t>Tổng</t>
  </si>
  <si>
    <t>Tỷ trọng</t>
  </si>
  <si>
    <t>Tỷ trọng tuyệt đối</t>
  </si>
  <si>
    <t>%</t>
  </si>
  <si>
    <t>Tổ trưởng tổ QTHT</t>
  </si>
  <si>
    <t>Chính trực và cam kết</t>
  </si>
  <si>
    <t>Chịu áp lực công việc</t>
  </si>
  <si>
    <t>C004</t>
  </si>
  <si>
    <t>C005</t>
  </si>
  <si>
    <t>Tổ trưởng tổ Database</t>
  </si>
  <si>
    <t>Tích hợp hệ thống CnTT</t>
  </si>
  <si>
    <t>Chuyên viên  tư vấn, tích hợp hệ thống</t>
  </si>
  <si>
    <t>Quản lý ứng dụng, vận hành khai thác hệ thống, dịch vụ CNTT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</si>
</sst>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.0%"/>
  </numFmts>
  <fonts count="3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3"/>
      <color theme="1"/>
      <name val="Times New Roman"/>
      <family val="1"/>
    </font>
    <font>
      <sz val="12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5"/>
      <color theme="4"/>
      <name val="Times New Roman"/>
      <family val="1"/>
    </font>
    <font>
      <b/>
      <sz val="14"/>
      <name val="Times New Roman"/>
      <family val="1"/>
    </font>
    <font>
      <b/>
      <sz val="12"/>
      <color theme="4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2"/>
      <name val="Times New Roman"/>
      <family val="1"/>
    </font>
    <font>
      <sz val="1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  <charset val="163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4" fillId="0" borderId="0"/>
    <xf numFmtId="0" fontId="5" fillId="0" borderId="0"/>
    <xf numFmtId="0" fontId="6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203">
    <xf numFmtId="0" fontId="0" fillId="0" borderId="0" xfId="0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/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left" vertical="center" wrapText="1"/>
    </xf>
    <xf numFmtId="0" fontId="1" fillId="7" borderId="0" xfId="0" applyFont="1" applyFill="1" applyBorder="1"/>
    <xf numFmtId="0" fontId="9" fillId="7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" fillId="0" borderId="2" xfId="0" applyFont="1" applyFill="1" applyBorder="1"/>
    <xf numFmtId="0" fontId="1" fillId="0" borderId="0" xfId="0" applyFont="1" applyFill="1" applyBorder="1"/>
    <xf numFmtId="0" fontId="13" fillId="5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2" xfId="0" applyFont="1" applyFill="1" applyBorder="1"/>
    <xf numFmtId="0" fontId="14" fillId="0" borderId="0" xfId="0" applyFont="1" applyBorder="1"/>
    <xf numFmtId="0" fontId="1" fillId="9" borderId="2" xfId="0" applyFont="1" applyFill="1" applyBorder="1"/>
    <xf numFmtId="0" fontId="2" fillId="7" borderId="2" xfId="0" applyFont="1" applyFill="1" applyBorder="1" applyAlignment="1">
      <alignment vertical="center" wrapText="1"/>
    </xf>
    <xf numFmtId="0" fontId="1" fillId="10" borderId="2" xfId="0" applyFont="1" applyFill="1" applyBorder="1"/>
    <xf numFmtId="0" fontId="2" fillId="10" borderId="2" xfId="0" applyFont="1" applyFill="1" applyBorder="1" applyAlignment="1">
      <alignment vertical="center" wrapText="1"/>
    </xf>
    <xf numFmtId="0" fontId="14" fillId="7" borderId="2" xfId="0" applyFont="1" applyFill="1" applyBorder="1"/>
    <xf numFmtId="0" fontId="14" fillId="9" borderId="2" xfId="0" applyFont="1" applyFill="1" applyBorder="1"/>
    <xf numFmtId="0" fontId="16" fillId="0" borderId="0" xfId="0" applyFont="1"/>
    <xf numFmtId="0" fontId="17" fillId="0" borderId="0" xfId="0" applyFont="1" applyAlignment="1"/>
    <xf numFmtId="0" fontId="7" fillId="0" borderId="0" xfId="0" applyFont="1"/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/>
    <xf numFmtId="0" fontId="10" fillId="0" borderId="0" xfId="0" applyFont="1"/>
    <xf numFmtId="16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" fillId="0" borderId="0" xfId="0" applyFont="1"/>
    <xf numFmtId="0" fontId="21" fillId="1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0" xfId="0" applyFont="1" applyFill="1" applyBorder="1" applyAlignment="1">
      <alignment horizontal="left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14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64" fontId="9" fillId="0" borderId="2" xfId="4" applyFont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164" fontId="10" fillId="0" borderId="2" xfId="4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64" fontId="1" fillId="0" borderId="0" xfId="4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5" fillId="15" borderId="2" xfId="0" applyFont="1" applyFill="1" applyBorder="1" applyAlignment="1">
      <alignment wrapText="1"/>
    </xf>
    <xf numFmtId="0" fontId="26" fillId="9" borderId="2" xfId="0" applyFont="1" applyFill="1" applyBorder="1" applyAlignment="1">
      <alignment horizontal="left" vertical="center" wrapText="1"/>
    </xf>
    <xf numFmtId="0" fontId="25" fillId="15" borderId="2" xfId="0" applyFont="1" applyFill="1" applyBorder="1"/>
    <xf numFmtId="2" fontId="25" fillId="0" borderId="2" xfId="0" applyNumberFormat="1" applyFont="1" applyBorder="1"/>
    <xf numFmtId="2" fontId="27" fillId="0" borderId="2" xfId="0" applyNumberFormat="1" applyFont="1" applyBorder="1"/>
    <xf numFmtId="2" fontId="25" fillId="15" borderId="2" xfId="0" applyNumberFormat="1" applyFont="1" applyFill="1" applyBorder="1"/>
    <xf numFmtId="2" fontId="27" fillId="15" borderId="2" xfId="0" applyNumberFormat="1" applyFont="1" applyFill="1" applyBorder="1"/>
    <xf numFmtId="0" fontId="26" fillId="15" borderId="2" xfId="0" applyFont="1" applyFill="1" applyBorder="1" applyAlignment="1">
      <alignment horizontal="left" vertical="center" wrapText="1"/>
    </xf>
    <xf numFmtId="0" fontId="26" fillId="15" borderId="2" xfId="0" applyFont="1" applyFill="1" applyBorder="1"/>
    <xf numFmtId="0" fontId="26" fillId="9" borderId="2" xfId="0" applyFont="1" applyFill="1" applyBorder="1"/>
    <xf numFmtId="0" fontId="28" fillId="9" borderId="0" xfId="0" applyFont="1" applyFill="1"/>
    <xf numFmtId="0" fontId="18" fillId="9" borderId="0" xfId="0" applyFont="1" applyFill="1"/>
    <xf numFmtId="2" fontId="18" fillId="9" borderId="0" xfId="0" applyNumberFormat="1" applyFont="1" applyFill="1"/>
    <xf numFmtId="0" fontId="25" fillId="0" borderId="2" xfId="0" applyFont="1" applyFill="1" applyBorder="1"/>
    <xf numFmtId="0" fontId="25" fillId="0" borderId="2" xfId="0" applyFont="1" applyFill="1" applyBorder="1" applyAlignment="1">
      <alignment wrapText="1"/>
    </xf>
    <xf numFmtId="0" fontId="25" fillId="0" borderId="2" xfId="0" applyFont="1" applyFill="1" applyBorder="1" applyAlignment="1">
      <alignment horizontal="center" vertical="center"/>
    </xf>
    <xf numFmtId="2" fontId="25" fillId="0" borderId="2" xfId="0" applyNumberFormat="1" applyFont="1" applyFill="1" applyBorder="1"/>
    <xf numFmtId="2" fontId="27" fillId="0" borderId="2" xfId="0" applyNumberFormat="1" applyFont="1" applyFill="1" applyBorder="1"/>
    <xf numFmtId="0" fontId="27" fillId="0" borderId="2" xfId="0" applyFont="1" applyFill="1" applyBorder="1"/>
    <xf numFmtId="2" fontId="21" fillId="0" borderId="2" xfId="0" applyNumberFormat="1" applyFont="1" applyFill="1" applyBorder="1"/>
    <xf numFmtId="0" fontId="25" fillId="3" borderId="2" xfId="0" applyFont="1" applyFill="1" applyBorder="1"/>
    <xf numFmtId="0" fontId="4" fillId="3" borderId="10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center" vertical="center"/>
    </xf>
    <xf numFmtId="2" fontId="25" fillId="3" borderId="2" xfId="0" applyNumberFormat="1" applyFont="1" applyFill="1" applyBorder="1"/>
    <xf numFmtId="2" fontId="27" fillId="3" borderId="2" xfId="0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0" fontId="30" fillId="0" borderId="2" xfId="5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wrapText="1"/>
    </xf>
    <xf numFmtId="164" fontId="9" fillId="0" borderId="2" xfId="4" applyFont="1" applyFill="1" applyBorder="1" applyAlignment="1">
      <alignment wrapText="1"/>
    </xf>
    <xf numFmtId="0" fontId="20" fillId="3" borderId="2" xfId="0" applyFont="1" applyFill="1" applyBorder="1" applyAlignment="1">
      <alignment horizontal="center" vertical="center"/>
    </xf>
    <xf numFmtId="9" fontId="29" fillId="3" borderId="7" xfId="5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1" fontId="20" fillId="3" borderId="2" xfId="0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2" fontId="23" fillId="0" borderId="2" xfId="0" applyNumberFormat="1" applyFont="1" applyFill="1" applyBorder="1" applyAlignment="1">
      <alignment horizontal="center" vertical="center"/>
    </xf>
    <xf numFmtId="2" fontId="20" fillId="3" borderId="2" xfId="0" applyNumberFormat="1" applyFont="1" applyFill="1" applyBorder="1" applyAlignment="1">
      <alignment horizontal="center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65" fontId="16" fillId="0" borderId="0" xfId="4" applyNumberFormat="1" applyFont="1" applyAlignment="1">
      <alignment horizontal="center" vertical="center"/>
    </xf>
    <xf numFmtId="165" fontId="9" fillId="0" borderId="2" xfId="4" applyNumberFormat="1" applyFont="1" applyFill="1" applyBorder="1" applyAlignment="1">
      <alignment wrapText="1"/>
    </xf>
    <xf numFmtId="165" fontId="1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165" fontId="1" fillId="0" borderId="0" xfId="4" applyNumberFormat="1" applyFont="1" applyAlignment="1">
      <alignment horizontal="center" vertical="center"/>
    </xf>
    <xf numFmtId="9" fontId="29" fillId="3" borderId="7" xfId="5" applyNumberFormat="1" applyFont="1" applyFill="1" applyBorder="1" applyAlignment="1">
      <alignment horizontal="center" vertical="center" wrapText="1"/>
    </xf>
    <xf numFmtId="9" fontId="30" fillId="0" borderId="2" xfId="5" applyNumberFormat="1" applyFont="1" applyFill="1" applyBorder="1" applyAlignment="1">
      <alignment horizontal="center" vertical="center"/>
    </xf>
    <xf numFmtId="9" fontId="4" fillId="0" borderId="2" xfId="5" applyNumberFormat="1" applyFont="1" applyFill="1" applyBorder="1" applyAlignment="1">
      <alignment horizontal="center" vertical="center"/>
    </xf>
    <xf numFmtId="9" fontId="4" fillId="0" borderId="7" xfId="5" applyNumberFormat="1" applyFont="1" applyFill="1" applyBorder="1" applyAlignment="1">
      <alignment horizontal="center" vertical="center"/>
    </xf>
    <xf numFmtId="9" fontId="9" fillId="0" borderId="2" xfId="4" applyNumberFormat="1" applyFont="1" applyFill="1" applyBorder="1" applyAlignment="1">
      <alignment wrapText="1"/>
    </xf>
    <xf numFmtId="9" fontId="30" fillId="0" borderId="2" xfId="5" applyFont="1" applyFill="1" applyBorder="1" applyAlignment="1">
      <alignment horizontal="center" vertical="center"/>
    </xf>
    <xf numFmtId="9" fontId="4" fillId="0" borderId="2" xfId="5" applyFont="1" applyFill="1" applyBorder="1" applyAlignment="1">
      <alignment horizontal="center" vertical="center"/>
    </xf>
    <xf numFmtId="9" fontId="4" fillId="0" borderId="7" xfId="5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0" fillId="13" borderId="6" xfId="0" applyFont="1" applyFill="1" applyBorder="1" applyAlignment="1">
      <alignment horizontal="center" vertical="center" wrapText="1"/>
    </xf>
    <xf numFmtId="0" fontId="20" fillId="13" borderId="8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2" fontId="21" fillId="13" borderId="10" xfId="0" applyNumberFormat="1" applyFont="1" applyFill="1" applyBorder="1" applyAlignment="1">
      <alignment horizontal="center" vertical="center" wrapText="1"/>
    </xf>
    <xf numFmtId="2" fontId="21" fillId="13" borderId="11" xfId="0" applyNumberFormat="1" applyFont="1" applyFill="1" applyBorder="1" applyAlignment="1">
      <alignment horizontal="center" vertical="center" wrapText="1"/>
    </xf>
    <xf numFmtId="2" fontId="21" fillId="13" borderId="12" xfId="0" applyNumberFormat="1" applyFont="1" applyFill="1" applyBorder="1" applyAlignment="1">
      <alignment horizontal="center" vertical="center" wrapText="1"/>
    </xf>
    <xf numFmtId="2" fontId="21" fillId="13" borderId="6" xfId="0" applyNumberFormat="1" applyFont="1" applyFill="1" applyBorder="1" applyAlignment="1">
      <alignment horizontal="center" vertical="center" wrapText="1"/>
    </xf>
    <xf numFmtId="2" fontId="21" fillId="13" borderId="8" xfId="0" applyNumberFormat="1" applyFont="1" applyFill="1" applyBorder="1" applyAlignment="1">
      <alignment horizontal="center" vertical="center" wrapText="1"/>
    </xf>
    <xf numFmtId="2" fontId="21" fillId="13" borderId="7" xfId="0" applyNumberFormat="1" applyFont="1" applyFill="1" applyBorder="1" applyAlignment="1">
      <alignment horizontal="center" vertical="center" wrapText="1"/>
    </xf>
    <xf numFmtId="9" fontId="21" fillId="13" borderId="6" xfId="5" applyFont="1" applyFill="1" applyBorder="1" applyAlignment="1">
      <alignment horizontal="center" vertical="center" wrapText="1"/>
    </xf>
    <xf numFmtId="9" fontId="21" fillId="13" borderId="7" xfId="5" applyFont="1" applyFill="1" applyBorder="1" applyAlignment="1">
      <alignment horizontal="center" vertical="center" wrapText="1"/>
    </xf>
    <xf numFmtId="0" fontId="21" fillId="13" borderId="10" xfId="0" applyFont="1" applyFill="1" applyBorder="1" applyAlignment="1">
      <alignment horizontal="center"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1" fillId="13" borderId="12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1" fontId="21" fillId="13" borderId="6" xfId="0" applyNumberFormat="1" applyFont="1" applyFill="1" applyBorder="1" applyAlignment="1">
      <alignment horizontal="center" vertical="center" wrapText="1"/>
    </xf>
    <xf numFmtId="1" fontId="21" fillId="13" borderId="8" xfId="0" applyNumberFormat="1" applyFont="1" applyFill="1" applyBorder="1" applyAlignment="1">
      <alignment horizontal="center" vertical="center" wrapText="1"/>
    </xf>
    <xf numFmtId="1" fontId="21" fillId="13" borderId="7" xfId="0" applyNumberFormat="1" applyFont="1" applyFill="1" applyBorder="1" applyAlignment="1">
      <alignment horizontal="center" vertical="center" wrapText="1"/>
    </xf>
    <xf numFmtId="165" fontId="21" fillId="13" borderId="6" xfId="4" applyNumberFormat="1" applyFont="1" applyFill="1" applyBorder="1" applyAlignment="1">
      <alignment horizontal="center" vertical="center" wrapText="1"/>
    </xf>
    <xf numFmtId="165" fontId="21" fillId="13" borderId="7" xfId="4" applyNumberFormat="1" applyFont="1" applyFill="1" applyBorder="1" applyAlignment="1">
      <alignment horizontal="center" vertical="center" wrapText="1"/>
    </xf>
    <xf numFmtId="164" fontId="21" fillId="13" borderId="6" xfId="4" applyFont="1" applyFill="1" applyBorder="1" applyAlignment="1">
      <alignment horizontal="center" vertical="center" wrapText="1"/>
    </xf>
    <xf numFmtId="164" fontId="21" fillId="13" borderId="7" xfId="4" applyFont="1" applyFill="1" applyBorder="1" applyAlignment="1">
      <alignment horizontal="center" vertical="center" wrapText="1"/>
    </xf>
    <xf numFmtId="0" fontId="7" fillId="0" borderId="3" xfId="0" applyFont="1" applyFill="1" applyBorder="1" applyAlignment="1"/>
    <xf numFmtId="0" fontId="7" fillId="0" borderId="13" xfId="0" applyFont="1" applyFill="1" applyBorder="1" applyAlignment="1"/>
    <xf numFmtId="0" fontId="7" fillId="0" borderId="4" xfId="0" applyFont="1" applyFill="1" applyBorder="1" applyAlignment="1"/>
    <xf numFmtId="0" fontId="7" fillId="0" borderId="3" xfId="0" applyFont="1" applyFill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7" borderId="13" xfId="0" applyFont="1" applyFill="1" applyBorder="1" applyAlignment="1"/>
    <xf numFmtId="0" fontId="3" fillId="7" borderId="2" xfId="0" applyFont="1" applyFill="1" applyBorder="1" applyAlignment="1">
      <alignment vertical="center" wrapText="1"/>
    </xf>
  </cellXfs>
  <cellStyles count="10">
    <cellStyle name="0,0_x000d_&#10;NA_x000d_&#10;" xfId="1"/>
    <cellStyle name="Comma [0]" xfId="4" builtinId="6"/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Normal 10 3" xfId="2"/>
    <cellStyle name="Normal 12 3" xfId="3"/>
    <cellStyle name="Percent" xfId="5" builtinId="5"/>
  </cellStyles>
  <dxfs count="0"/>
  <tableStyles count="0" defaultTableStyle="TableStyleMedium2" defaultPivotStyle="PivotStyleLight16"/>
  <colors>
    <mruColors>
      <color rgb="FFFEB2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nthanhha\Desktop\C:\var\folders\6h\nppz5djd54z1g39twhxd0y980000gn\T\com.microsoft.Outlook\Outlook%20Temp\ThietlaptieuchuanNL(P%20KT?H)revisedngay2511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 N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67"/>
  <sheetViews>
    <sheetView zoomScaleNormal="120" zoomScalePageLayoutView="120" workbookViewId="0">
      <pane xSplit="4" ySplit="4" topLeftCell="AM5" activePane="bottomRight" state="frozen"/>
      <selection pane="topRight" activeCell="E1" sqref="E1"/>
      <selection pane="bottomLeft" activeCell="A6" sqref="A6"/>
      <selection pane="bottomRight" activeCell="AN2" sqref="AN1:AV1048576"/>
    </sheetView>
  </sheetViews>
  <sheetFormatPr defaultColWidth="9.140625" defaultRowHeight="15"/>
  <cols>
    <col min="1" max="1" width="3.85546875" style="1" customWidth="1"/>
    <col min="2" max="2" width="7.140625" style="1" customWidth="1"/>
    <col min="3" max="3" width="17.140625" style="1" customWidth="1"/>
    <col min="4" max="4" width="29.28515625" style="1" customWidth="1"/>
    <col min="5" max="6" width="9.140625" style="1" hidden="1" customWidth="1"/>
    <col min="7" max="38" width="9.140625" style="36" hidden="1" customWidth="1"/>
    <col min="39" max="42" width="9.140625" style="36" customWidth="1"/>
    <col min="43" max="43" width="9.140625" style="31" customWidth="1"/>
    <col min="44" max="47" width="9.140625" style="36" customWidth="1"/>
    <col min="48" max="53" width="9.140625" style="36"/>
    <col min="54" max="61" width="0" style="36" hidden="1" customWidth="1"/>
    <col min="62" max="62" width="0" style="1" hidden="1" customWidth="1"/>
    <col min="63" max="16384" width="9.140625" style="1"/>
  </cols>
  <sheetData>
    <row r="1" spans="1:61" s="6" customFormat="1" ht="16.5">
      <c r="A1" s="159" t="s">
        <v>143</v>
      </c>
      <c r="B1" s="156" t="s">
        <v>144</v>
      </c>
      <c r="C1" s="153" t="s">
        <v>145</v>
      </c>
      <c r="D1" s="153" t="s">
        <v>146</v>
      </c>
      <c r="E1" s="160" t="s">
        <v>74</v>
      </c>
      <c r="F1" s="161"/>
      <c r="G1" s="149" t="s">
        <v>77</v>
      </c>
      <c r="H1" s="149"/>
      <c r="I1" s="149"/>
      <c r="J1" s="149"/>
      <c r="K1" s="149"/>
      <c r="L1" s="149"/>
      <c r="M1" s="149"/>
      <c r="N1" s="149"/>
      <c r="O1" s="149"/>
      <c r="P1" s="149" t="s">
        <v>85</v>
      </c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6" t="s">
        <v>97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8"/>
      <c r="AM1" s="152" t="s">
        <v>107</v>
      </c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49" t="s">
        <v>120</v>
      </c>
      <c r="BC1" s="149"/>
      <c r="BD1" s="149"/>
      <c r="BE1" s="149"/>
      <c r="BF1" s="149"/>
      <c r="BG1" s="149"/>
      <c r="BH1" s="149"/>
      <c r="BI1" s="149"/>
    </row>
    <row r="2" spans="1:61" s="10" customFormat="1" ht="16.5" customHeight="1">
      <c r="A2" s="159"/>
      <c r="B2" s="157"/>
      <c r="C2" s="154"/>
      <c r="D2" s="154"/>
      <c r="E2" s="162"/>
      <c r="F2" s="163"/>
      <c r="G2" s="144" t="s">
        <v>133</v>
      </c>
      <c r="H2" s="143"/>
      <c r="I2" s="149" t="s">
        <v>129</v>
      </c>
      <c r="J2" s="149"/>
      <c r="K2" s="149"/>
      <c r="L2" s="144" t="s">
        <v>128</v>
      </c>
      <c r="M2" s="150" t="s">
        <v>130</v>
      </c>
      <c r="N2" s="150"/>
      <c r="O2" s="144" t="s">
        <v>131</v>
      </c>
      <c r="P2" s="149" t="s">
        <v>60</v>
      </c>
      <c r="Q2" s="149"/>
      <c r="R2" s="149"/>
      <c r="S2" s="144" t="s">
        <v>138</v>
      </c>
      <c r="T2" s="150" t="s">
        <v>137</v>
      </c>
      <c r="U2" s="150"/>
      <c r="V2" s="150" t="s">
        <v>140</v>
      </c>
      <c r="W2" s="150"/>
      <c r="X2" s="150" t="s">
        <v>142</v>
      </c>
      <c r="Y2" s="150"/>
      <c r="Z2" s="150" t="s">
        <v>141</v>
      </c>
      <c r="AA2" s="150"/>
      <c r="AB2" s="151" t="s">
        <v>132</v>
      </c>
      <c r="AC2" s="151"/>
      <c r="AD2" s="145" t="s">
        <v>60</v>
      </c>
      <c r="AE2" s="33" t="s">
        <v>134</v>
      </c>
      <c r="AF2" s="33"/>
      <c r="AG2" s="33"/>
      <c r="AH2" s="150" t="s">
        <v>135</v>
      </c>
      <c r="AI2" s="150"/>
      <c r="AJ2" s="149" t="s">
        <v>136</v>
      </c>
      <c r="AK2" s="149"/>
      <c r="AL2" s="149"/>
      <c r="AM2" s="194" t="s">
        <v>132</v>
      </c>
      <c r="AN2" s="196"/>
      <c r="AO2" s="194" t="s">
        <v>137</v>
      </c>
      <c r="AP2" s="195"/>
      <c r="AQ2" s="201"/>
      <c r="AR2" s="195"/>
      <c r="AS2" s="195"/>
      <c r="AT2" s="195"/>
      <c r="AU2" s="195"/>
      <c r="AV2" s="195"/>
      <c r="AW2" s="195"/>
      <c r="AX2" s="195"/>
      <c r="AY2" s="195"/>
      <c r="AZ2" s="195"/>
      <c r="BA2" s="196"/>
      <c r="BB2" s="194" t="s">
        <v>132</v>
      </c>
      <c r="BC2" s="196"/>
      <c r="BD2" s="197" t="s">
        <v>138</v>
      </c>
      <c r="BE2" s="198"/>
      <c r="BF2" s="199" t="s">
        <v>139</v>
      </c>
      <c r="BG2" s="200"/>
      <c r="BH2" s="199" t="s">
        <v>127</v>
      </c>
      <c r="BI2" s="200"/>
    </row>
    <row r="3" spans="1:61" s="7" customFormat="1" ht="114" customHeight="1">
      <c r="A3" s="159"/>
      <c r="B3" s="158"/>
      <c r="C3" s="155"/>
      <c r="D3" s="155"/>
      <c r="E3" s="5" t="s">
        <v>75</v>
      </c>
      <c r="F3" s="5" t="s">
        <v>76</v>
      </c>
      <c r="G3" s="5" t="s">
        <v>78</v>
      </c>
      <c r="H3" s="5" t="s">
        <v>79</v>
      </c>
      <c r="I3" s="45" t="s">
        <v>72</v>
      </c>
      <c r="J3" s="5" t="s">
        <v>80</v>
      </c>
      <c r="K3" s="5" t="s">
        <v>73</v>
      </c>
      <c r="L3" s="43" t="s">
        <v>81</v>
      </c>
      <c r="M3" s="5" t="s">
        <v>82</v>
      </c>
      <c r="N3" s="45" t="s">
        <v>83</v>
      </c>
      <c r="O3" s="5" t="s">
        <v>84</v>
      </c>
      <c r="P3" s="5" t="s">
        <v>86</v>
      </c>
      <c r="Q3" s="5" t="s">
        <v>79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98</v>
      </c>
      <c r="AC3" s="5" t="s">
        <v>79</v>
      </c>
      <c r="AD3" s="5" t="s">
        <v>87</v>
      </c>
      <c r="AE3" s="5" t="s">
        <v>99</v>
      </c>
      <c r="AF3" s="5" t="s">
        <v>100</v>
      </c>
      <c r="AG3" s="5" t="s">
        <v>101</v>
      </c>
      <c r="AH3" s="5" t="s">
        <v>102</v>
      </c>
      <c r="AI3" s="5" t="s">
        <v>103</v>
      </c>
      <c r="AJ3" s="5" t="s">
        <v>104</v>
      </c>
      <c r="AK3" s="5" t="s">
        <v>105</v>
      </c>
      <c r="AL3" s="5" t="s">
        <v>106</v>
      </c>
      <c r="AM3" s="5" t="s">
        <v>98</v>
      </c>
      <c r="AN3" s="5" t="s">
        <v>79</v>
      </c>
      <c r="AO3" s="9" t="s">
        <v>108</v>
      </c>
      <c r="AP3" s="5" t="s">
        <v>109</v>
      </c>
      <c r="AQ3" s="43" t="s">
        <v>192</v>
      </c>
      <c r="AR3" s="5" t="s">
        <v>110</v>
      </c>
      <c r="AS3" s="5" t="s">
        <v>111</v>
      </c>
      <c r="AT3" s="5" t="s">
        <v>112</v>
      </c>
      <c r="AU3" s="5" t="s">
        <v>113</v>
      </c>
      <c r="AV3" s="5" t="s">
        <v>114</v>
      </c>
      <c r="AW3" s="5" t="s">
        <v>115</v>
      </c>
      <c r="AX3" s="5" t="s">
        <v>116</v>
      </c>
      <c r="AY3" s="5" t="s">
        <v>117</v>
      </c>
      <c r="AZ3" s="5" t="s">
        <v>118</v>
      </c>
      <c r="BA3" s="5" t="s">
        <v>119</v>
      </c>
      <c r="BB3" s="5" t="s">
        <v>121</v>
      </c>
      <c r="BC3" s="5" t="s">
        <v>79</v>
      </c>
      <c r="BD3" s="5" t="s">
        <v>122</v>
      </c>
      <c r="BE3" s="5" t="s">
        <v>123</v>
      </c>
      <c r="BF3" s="5" t="s">
        <v>124</v>
      </c>
      <c r="BG3" s="5" t="s">
        <v>125</v>
      </c>
      <c r="BH3" s="5" t="s">
        <v>126</v>
      </c>
      <c r="BI3" s="5" t="s">
        <v>127</v>
      </c>
    </row>
    <row r="4" spans="1:61" s="7" customFormat="1" ht="16.5">
      <c r="A4" s="10"/>
      <c r="B4" s="8"/>
      <c r="C4" s="8"/>
      <c r="D4" s="8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9"/>
      <c r="AP4" s="5"/>
      <c r="AQ4" s="43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ht="16.5">
      <c r="A5" s="3">
        <v>1</v>
      </c>
      <c r="B5" s="22" t="s">
        <v>0</v>
      </c>
      <c r="C5" s="23" t="s">
        <v>70</v>
      </c>
      <c r="D5" s="24" t="s">
        <v>158</v>
      </c>
      <c r="E5" s="25"/>
      <c r="F5" s="4"/>
      <c r="G5" s="35" t="s">
        <v>201</v>
      </c>
      <c r="H5" s="35" t="s">
        <v>201</v>
      </c>
      <c r="I5" s="35" t="s">
        <v>201</v>
      </c>
      <c r="J5" s="35" t="s">
        <v>201</v>
      </c>
      <c r="K5" s="35" t="s">
        <v>201</v>
      </c>
      <c r="L5" s="35" t="s">
        <v>201</v>
      </c>
      <c r="M5" s="35" t="s">
        <v>201</v>
      </c>
      <c r="N5" s="35" t="s">
        <v>201</v>
      </c>
      <c r="O5" s="35" t="s">
        <v>201</v>
      </c>
      <c r="P5" s="4" t="s">
        <v>201</v>
      </c>
      <c r="Q5" s="4" t="s">
        <v>201</v>
      </c>
      <c r="R5" s="4" t="s">
        <v>201</v>
      </c>
      <c r="S5" s="4" t="s">
        <v>201</v>
      </c>
      <c r="T5" s="4" t="s">
        <v>201</v>
      </c>
      <c r="U5" s="4" t="s">
        <v>201</v>
      </c>
      <c r="V5" s="4" t="s">
        <v>201</v>
      </c>
      <c r="W5" s="4" t="s">
        <v>201</v>
      </c>
      <c r="X5" s="4" t="s">
        <v>201</v>
      </c>
      <c r="Y5" s="4" t="s">
        <v>201</v>
      </c>
      <c r="Z5" s="4" t="s">
        <v>201</v>
      </c>
      <c r="AA5" s="4" t="s">
        <v>201</v>
      </c>
      <c r="AB5" s="4" t="s">
        <v>201</v>
      </c>
      <c r="AC5" s="4" t="s">
        <v>201</v>
      </c>
      <c r="AD5" s="4" t="s">
        <v>201</v>
      </c>
      <c r="AE5" s="4" t="s">
        <v>201</v>
      </c>
      <c r="AF5" s="4" t="s">
        <v>201</v>
      </c>
      <c r="AG5" s="4" t="s">
        <v>201</v>
      </c>
      <c r="AH5" s="4" t="s">
        <v>201</v>
      </c>
      <c r="AI5" s="4" t="s">
        <v>201</v>
      </c>
      <c r="AJ5" s="4" t="s">
        <v>201</v>
      </c>
      <c r="AK5" s="4" t="s">
        <v>201</v>
      </c>
      <c r="AL5" s="4" t="s">
        <v>201</v>
      </c>
      <c r="AM5" s="4" t="s">
        <v>201</v>
      </c>
      <c r="AN5" s="4" t="s">
        <v>201</v>
      </c>
      <c r="AO5" s="4" t="s">
        <v>201</v>
      </c>
      <c r="AP5" s="4" t="s">
        <v>201</v>
      </c>
      <c r="AQ5" s="202"/>
      <c r="AR5" s="4" t="s">
        <v>201</v>
      </c>
      <c r="AS5" s="4" t="s">
        <v>201</v>
      </c>
      <c r="AT5" s="4" t="s">
        <v>201</v>
      </c>
      <c r="AU5" s="4" t="s">
        <v>201</v>
      </c>
      <c r="AV5" s="4" t="s">
        <v>201</v>
      </c>
      <c r="AW5" s="4" t="s">
        <v>201</v>
      </c>
      <c r="AX5" s="4" t="s">
        <v>201</v>
      </c>
      <c r="AY5" s="4" t="s">
        <v>201</v>
      </c>
      <c r="AZ5" s="4" t="s">
        <v>201</v>
      </c>
      <c r="BA5" s="4" t="s">
        <v>201</v>
      </c>
      <c r="BB5" s="4" t="s">
        <v>201</v>
      </c>
      <c r="BC5" s="4" t="s">
        <v>201</v>
      </c>
      <c r="BD5" s="4" t="s">
        <v>201</v>
      </c>
      <c r="BE5" s="4" t="s">
        <v>201</v>
      </c>
      <c r="BF5" s="4" t="s">
        <v>201</v>
      </c>
      <c r="BG5" s="4" t="s">
        <v>201</v>
      </c>
      <c r="BH5" s="4" t="s">
        <v>201</v>
      </c>
      <c r="BI5" s="4" t="s">
        <v>201</v>
      </c>
    </row>
    <row r="6" spans="1:61" ht="16.5">
      <c r="A6" s="3">
        <v>2</v>
      </c>
      <c r="B6" s="22" t="s">
        <v>1</v>
      </c>
      <c r="C6" s="23" t="s">
        <v>70</v>
      </c>
      <c r="D6" s="24" t="s">
        <v>159</v>
      </c>
      <c r="E6" s="25"/>
      <c r="F6" s="2"/>
      <c r="G6" s="35" t="s">
        <v>201</v>
      </c>
      <c r="H6" s="35" t="s">
        <v>201</v>
      </c>
      <c r="I6" s="35"/>
      <c r="J6" s="35"/>
      <c r="K6" s="35"/>
      <c r="L6" s="35"/>
      <c r="M6" s="35"/>
      <c r="N6" s="35"/>
      <c r="O6" s="35"/>
      <c r="P6" s="35" t="s">
        <v>201</v>
      </c>
      <c r="Q6" s="35" t="s">
        <v>201</v>
      </c>
      <c r="R6" s="35"/>
      <c r="S6" s="35" t="s">
        <v>201</v>
      </c>
      <c r="T6" s="35" t="s">
        <v>201</v>
      </c>
      <c r="U6" s="35"/>
      <c r="V6" s="35" t="s">
        <v>201</v>
      </c>
      <c r="W6" s="35"/>
      <c r="X6" s="35" t="s">
        <v>201</v>
      </c>
      <c r="Y6" s="35"/>
      <c r="Z6" s="35" t="s">
        <v>201</v>
      </c>
      <c r="AA6" s="35"/>
      <c r="AB6" s="35" t="s">
        <v>201</v>
      </c>
      <c r="AC6" s="35" t="s">
        <v>201</v>
      </c>
      <c r="AD6" s="35"/>
      <c r="AE6" s="35"/>
      <c r="AF6" s="35"/>
      <c r="AG6" s="35"/>
      <c r="AH6" s="35"/>
      <c r="AI6" s="35"/>
      <c r="AJ6" s="35"/>
      <c r="AK6" s="35"/>
      <c r="AL6" s="35"/>
      <c r="AM6" s="4" t="s">
        <v>201</v>
      </c>
      <c r="AN6" s="4" t="s">
        <v>201</v>
      </c>
      <c r="AO6" s="4" t="s">
        <v>201</v>
      </c>
      <c r="AP6" s="4" t="s">
        <v>201</v>
      </c>
      <c r="AQ6" s="202"/>
      <c r="AR6" s="4" t="s">
        <v>201</v>
      </c>
      <c r="AS6" s="4" t="s">
        <v>201</v>
      </c>
      <c r="AT6" s="4" t="s">
        <v>201</v>
      </c>
      <c r="AU6" s="4" t="s">
        <v>201</v>
      </c>
      <c r="AV6" s="4" t="s">
        <v>201</v>
      </c>
      <c r="AW6" s="4" t="s">
        <v>201</v>
      </c>
      <c r="AX6" s="4" t="s">
        <v>201</v>
      </c>
      <c r="AY6" s="4" t="s">
        <v>201</v>
      </c>
      <c r="AZ6" s="4" t="s">
        <v>201</v>
      </c>
      <c r="BA6" s="4" t="s">
        <v>201</v>
      </c>
      <c r="BB6" s="35" t="s">
        <v>201</v>
      </c>
      <c r="BC6" s="35" t="s">
        <v>201</v>
      </c>
      <c r="BD6" s="35"/>
      <c r="BE6" s="35"/>
      <c r="BF6" s="35"/>
      <c r="BG6" s="35"/>
      <c r="BH6" s="35"/>
      <c r="BI6" s="35"/>
    </row>
    <row r="7" spans="1:61" ht="16.5">
      <c r="A7" s="3">
        <v>3</v>
      </c>
      <c r="B7" s="22" t="s">
        <v>2</v>
      </c>
      <c r="C7" s="23" t="s">
        <v>70</v>
      </c>
      <c r="D7" s="24" t="s">
        <v>147</v>
      </c>
      <c r="E7" s="25"/>
      <c r="F7" s="2"/>
      <c r="G7" s="35" t="s">
        <v>201</v>
      </c>
      <c r="H7" s="35" t="s">
        <v>201</v>
      </c>
      <c r="I7" s="35" t="s">
        <v>201</v>
      </c>
      <c r="J7" s="35" t="s">
        <v>201</v>
      </c>
      <c r="K7" s="35" t="s">
        <v>201</v>
      </c>
      <c r="L7" s="35" t="s">
        <v>201</v>
      </c>
      <c r="M7" s="35" t="s">
        <v>201</v>
      </c>
      <c r="N7" s="35" t="s">
        <v>201</v>
      </c>
      <c r="O7" s="35" t="s">
        <v>201</v>
      </c>
      <c r="P7" s="35" t="s">
        <v>201</v>
      </c>
      <c r="Q7" s="35" t="s">
        <v>201</v>
      </c>
      <c r="R7" s="35" t="s">
        <v>201</v>
      </c>
      <c r="S7" s="35" t="s">
        <v>201</v>
      </c>
      <c r="T7" s="35" t="s">
        <v>201</v>
      </c>
      <c r="U7" s="35" t="s">
        <v>201</v>
      </c>
      <c r="V7" s="35" t="s">
        <v>201</v>
      </c>
      <c r="W7" s="35" t="s">
        <v>201</v>
      </c>
      <c r="X7" s="35" t="s">
        <v>201</v>
      </c>
      <c r="Y7" s="35" t="s">
        <v>201</v>
      </c>
      <c r="Z7" s="35" t="s">
        <v>201</v>
      </c>
      <c r="AA7" s="35" t="s">
        <v>201</v>
      </c>
      <c r="AB7" s="35" t="s">
        <v>201</v>
      </c>
      <c r="AC7" s="35" t="s">
        <v>201</v>
      </c>
      <c r="AD7" s="35" t="s">
        <v>201</v>
      </c>
      <c r="AE7" s="35" t="s">
        <v>201</v>
      </c>
      <c r="AF7" s="35" t="s">
        <v>201</v>
      </c>
      <c r="AG7" s="35" t="s">
        <v>201</v>
      </c>
      <c r="AH7" s="35" t="s">
        <v>201</v>
      </c>
      <c r="AI7" s="35" t="s">
        <v>201</v>
      </c>
      <c r="AJ7" s="35" t="s">
        <v>201</v>
      </c>
      <c r="AK7" s="35" t="s">
        <v>201</v>
      </c>
      <c r="AL7" s="35" t="s">
        <v>201</v>
      </c>
      <c r="AM7" s="4" t="s">
        <v>201</v>
      </c>
      <c r="AN7" s="4" t="s">
        <v>201</v>
      </c>
      <c r="AO7" s="4" t="s">
        <v>201</v>
      </c>
      <c r="AP7" s="4" t="s">
        <v>201</v>
      </c>
      <c r="AQ7" s="202"/>
      <c r="AR7" s="4" t="s">
        <v>201</v>
      </c>
      <c r="AS7" s="4" t="s">
        <v>201</v>
      </c>
      <c r="AT7" s="4" t="s">
        <v>201</v>
      </c>
      <c r="AU7" s="4" t="s">
        <v>201</v>
      </c>
      <c r="AV7" s="4" t="s">
        <v>201</v>
      </c>
      <c r="AW7" s="4" t="s">
        <v>201</v>
      </c>
      <c r="AX7" s="4" t="s">
        <v>201</v>
      </c>
      <c r="AY7" s="4" t="s">
        <v>201</v>
      </c>
      <c r="AZ7" s="4" t="s">
        <v>201</v>
      </c>
      <c r="BA7" s="4" t="s">
        <v>201</v>
      </c>
      <c r="BB7" s="35" t="s">
        <v>201</v>
      </c>
      <c r="BC7" s="35" t="s">
        <v>201</v>
      </c>
      <c r="BD7" s="35" t="s">
        <v>201</v>
      </c>
      <c r="BE7" s="35" t="s">
        <v>201</v>
      </c>
      <c r="BF7" s="35" t="s">
        <v>201</v>
      </c>
      <c r="BG7" s="35" t="s">
        <v>201</v>
      </c>
      <c r="BH7" s="35" t="s">
        <v>201</v>
      </c>
      <c r="BI7" s="35" t="s">
        <v>201</v>
      </c>
    </row>
    <row r="8" spans="1:61" ht="16.5">
      <c r="A8" s="3">
        <v>4</v>
      </c>
      <c r="B8" s="11" t="s">
        <v>3</v>
      </c>
      <c r="C8" s="12" t="s">
        <v>71</v>
      </c>
      <c r="D8" s="13" t="s">
        <v>160</v>
      </c>
      <c r="E8" s="26"/>
      <c r="F8" s="2"/>
      <c r="G8" s="35" t="s">
        <v>201</v>
      </c>
      <c r="H8" s="35" t="s">
        <v>201</v>
      </c>
      <c r="I8" s="35" t="s">
        <v>201</v>
      </c>
      <c r="J8" s="35"/>
      <c r="K8" s="35"/>
      <c r="L8" s="35" t="s">
        <v>201</v>
      </c>
      <c r="M8" s="35"/>
      <c r="N8" s="35" t="s">
        <v>201</v>
      </c>
      <c r="O8" s="35"/>
      <c r="P8" s="35" t="s">
        <v>201</v>
      </c>
      <c r="Q8" s="35" t="s">
        <v>201</v>
      </c>
      <c r="R8" s="35"/>
      <c r="S8" s="35"/>
      <c r="T8" s="35"/>
      <c r="U8" s="35"/>
      <c r="V8" s="35" t="s">
        <v>201</v>
      </c>
      <c r="W8" s="35"/>
      <c r="X8" s="35" t="s">
        <v>201</v>
      </c>
      <c r="Y8" s="35"/>
      <c r="Z8" s="35" t="s">
        <v>201</v>
      </c>
      <c r="AA8" s="35"/>
      <c r="AB8" s="35" t="s">
        <v>201</v>
      </c>
      <c r="AC8" s="35" t="s">
        <v>201</v>
      </c>
      <c r="AD8" s="35"/>
      <c r="AE8" s="35" t="s">
        <v>201</v>
      </c>
      <c r="AF8" s="35"/>
      <c r="AG8" s="35"/>
      <c r="AH8" s="35" t="s">
        <v>201</v>
      </c>
      <c r="AI8" s="35"/>
      <c r="AJ8" s="35" t="s">
        <v>201</v>
      </c>
      <c r="AK8" s="35"/>
      <c r="AL8" s="35"/>
      <c r="AM8" s="4" t="s">
        <v>201</v>
      </c>
      <c r="AN8" s="4" t="s">
        <v>201</v>
      </c>
      <c r="AO8" s="4"/>
      <c r="AP8" s="4"/>
      <c r="AQ8" s="202"/>
      <c r="AR8" s="4" t="s">
        <v>201</v>
      </c>
      <c r="AS8" s="4"/>
      <c r="AT8" s="4" t="s">
        <v>201</v>
      </c>
      <c r="AU8" s="4"/>
      <c r="AV8" s="4" t="s">
        <v>201</v>
      </c>
      <c r="AW8" s="4"/>
      <c r="AX8" s="4" t="s">
        <v>201</v>
      </c>
      <c r="AY8" s="4"/>
      <c r="AZ8" s="4" t="s">
        <v>201</v>
      </c>
      <c r="BA8" s="4"/>
      <c r="BB8" s="35" t="s">
        <v>201</v>
      </c>
      <c r="BC8" s="35" t="s">
        <v>201</v>
      </c>
      <c r="BD8" s="35"/>
      <c r="BE8" s="35"/>
      <c r="BF8" s="35"/>
      <c r="BG8" s="35"/>
      <c r="BH8" s="35"/>
      <c r="BI8" s="35"/>
    </row>
    <row r="9" spans="1:61" ht="16.5">
      <c r="A9" s="3">
        <v>5</v>
      </c>
      <c r="B9" s="11" t="s">
        <v>4</v>
      </c>
      <c r="C9" s="12" t="s">
        <v>71</v>
      </c>
      <c r="D9" s="13" t="s">
        <v>161</v>
      </c>
      <c r="E9" s="25"/>
      <c r="F9" s="2"/>
      <c r="G9" s="35" t="s">
        <v>201</v>
      </c>
      <c r="H9" s="35" t="s">
        <v>201</v>
      </c>
      <c r="I9" s="35"/>
      <c r="J9" s="35"/>
      <c r="K9" s="35"/>
      <c r="L9" s="35"/>
      <c r="M9" s="35"/>
      <c r="N9" s="35"/>
      <c r="O9" s="35"/>
      <c r="P9" s="35" t="s">
        <v>201</v>
      </c>
      <c r="Q9" s="35" t="s">
        <v>201</v>
      </c>
      <c r="R9" s="35" t="s">
        <v>201</v>
      </c>
      <c r="S9" s="35"/>
      <c r="T9" s="35"/>
      <c r="U9" s="35"/>
      <c r="V9" s="35" t="s">
        <v>201</v>
      </c>
      <c r="W9" s="35"/>
      <c r="X9" s="35" t="s">
        <v>201</v>
      </c>
      <c r="Y9" s="35"/>
      <c r="Z9" s="35" t="s">
        <v>201</v>
      </c>
      <c r="AA9" s="35"/>
      <c r="AB9" s="35" t="s">
        <v>201</v>
      </c>
      <c r="AC9" s="35" t="s">
        <v>201</v>
      </c>
      <c r="AD9" s="35"/>
      <c r="AE9" s="35"/>
      <c r="AF9" s="35"/>
      <c r="AG9" s="35"/>
      <c r="AH9" s="35"/>
      <c r="AI9" s="35"/>
      <c r="AJ9" s="35"/>
      <c r="AK9" s="35"/>
      <c r="AL9" s="35"/>
      <c r="AM9" s="4" t="s">
        <v>201</v>
      </c>
      <c r="AN9" s="4" t="s">
        <v>201</v>
      </c>
      <c r="AO9" s="4"/>
      <c r="AP9" s="4"/>
      <c r="AQ9" s="202"/>
      <c r="AR9" s="4" t="s">
        <v>201</v>
      </c>
      <c r="AS9" s="4"/>
      <c r="AT9" s="4" t="s">
        <v>201</v>
      </c>
      <c r="AU9" s="4"/>
      <c r="AV9" s="4" t="s">
        <v>201</v>
      </c>
      <c r="AW9" s="4"/>
      <c r="AX9" s="4" t="s">
        <v>201</v>
      </c>
      <c r="AY9" s="4"/>
      <c r="AZ9" s="4" t="s">
        <v>201</v>
      </c>
      <c r="BA9" s="4"/>
      <c r="BB9" s="35" t="s">
        <v>201</v>
      </c>
      <c r="BC9" s="35" t="s">
        <v>201</v>
      </c>
      <c r="BD9" s="35"/>
      <c r="BE9" s="35"/>
      <c r="BF9" s="35" t="s">
        <v>201</v>
      </c>
      <c r="BG9" s="35"/>
      <c r="BH9" s="35" t="s">
        <v>201</v>
      </c>
      <c r="BI9" s="35"/>
    </row>
    <row r="10" spans="1:61" ht="16.5">
      <c r="A10" s="3">
        <v>6</v>
      </c>
      <c r="B10" s="11" t="s">
        <v>5</v>
      </c>
      <c r="C10" s="12" t="s">
        <v>71</v>
      </c>
      <c r="D10" s="13" t="s">
        <v>162</v>
      </c>
      <c r="E10" s="25"/>
      <c r="F10" s="2"/>
      <c r="G10" s="35" t="s">
        <v>201</v>
      </c>
      <c r="H10" s="35" t="s">
        <v>201</v>
      </c>
      <c r="I10" s="35"/>
      <c r="J10" s="35"/>
      <c r="K10" s="35"/>
      <c r="L10" s="35"/>
      <c r="M10" s="35"/>
      <c r="N10" s="35"/>
      <c r="O10" s="35"/>
      <c r="P10" s="35" t="s">
        <v>201</v>
      </c>
      <c r="Q10" s="35" t="s">
        <v>201</v>
      </c>
      <c r="R10" s="35"/>
      <c r="S10" s="35"/>
      <c r="T10" s="35" t="s">
        <v>201</v>
      </c>
      <c r="U10" s="35"/>
      <c r="V10" s="35" t="s">
        <v>201</v>
      </c>
      <c r="W10" s="35"/>
      <c r="X10" s="35" t="s">
        <v>201</v>
      </c>
      <c r="Y10" s="35"/>
      <c r="Z10" s="35" t="s">
        <v>201</v>
      </c>
      <c r="AA10" s="35"/>
      <c r="AB10" s="35" t="s">
        <v>201</v>
      </c>
      <c r="AC10" s="35" t="s">
        <v>201</v>
      </c>
      <c r="AD10" s="35"/>
      <c r="AE10" s="35"/>
      <c r="AF10" s="35"/>
      <c r="AG10" s="35"/>
      <c r="AH10" s="35"/>
      <c r="AI10" s="35"/>
      <c r="AJ10" s="35"/>
      <c r="AK10" s="35"/>
      <c r="AL10" s="35"/>
      <c r="AM10" s="4" t="s">
        <v>201</v>
      </c>
      <c r="AN10" s="4" t="s">
        <v>201</v>
      </c>
      <c r="AO10" s="4"/>
      <c r="AP10" s="4"/>
      <c r="AQ10" s="202"/>
      <c r="AR10" s="4" t="s">
        <v>201</v>
      </c>
      <c r="AS10" s="4"/>
      <c r="AT10" s="4" t="s">
        <v>201</v>
      </c>
      <c r="AU10" s="4"/>
      <c r="AV10" s="4" t="s">
        <v>201</v>
      </c>
      <c r="AW10" s="4"/>
      <c r="AX10" s="4" t="s">
        <v>201</v>
      </c>
      <c r="AY10" s="4"/>
      <c r="AZ10" s="4" t="s">
        <v>201</v>
      </c>
      <c r="BA10" s="4"/>
      <c r="BB10" s="35" t="s">
        <v>201</v>
      </c>
      <c r="BC10" s="35" t="s">
        <v>201</v>
      </c>
      <c r="BD10" s="35"/>
      <c r="BE10" s="35"/>
      <c r="BF10" s="35" t="s">
        <v>201</v>
      </c>
      <c r="BG10" s="35"/>
      <c r="BH10" s="35"/>
      <c r="BI10" s="35"/>
    </row>
    <row r="11" spans="1:61" ht="16.5">
      <c r="A11" s="3">
        <v>7</v>
      </c>
      <c r="B11" s="11" t="s">
        <v>6</v>
      </c>
      <c r="C11" s="12" t="s">
        <v>71</v>
      </c>
      <c r="D11" s="13" t="s">
        <v>163</v>
      </c>
      <c r="E11" s="25"/>
      <c r="F11" s="2"/>
      <c r="G11" s="35" t="s">
        <v>201</v>
      </c>
      <c r="H11" s="35" t="s">
        <v>201</v>
      </c>
      <c r="I11" s="35"/>
      <c r="J11" s="35"/>
      <c r="K11" s="35"/>
      <c r="L11" s="35"/>
      <c r="M11" s="35"/>
      <c r="N11" s="35"/>
      <c r="O11" s="35"/>
      <c r="P11" s="35" t="s">
        <v>201</v>
      </c>
      <c r="Q11" s="35" t="s">
        <v>201</v>
      </c>
      <c r="R11" s="35" t="s">
        <v>201</v>
      </c>
      <c r="S11" s="35"/>
      <c r="T11" s="35"/>
      <c r="U11" s="35"/>
      <c r="V11" s="35" t="s">
        <v>201</v>
      </c>
      <c r="W11" s="35"/>
      <c r="X11" s="35" t="s">
        <v>201</v>
      </c>
      <c r="Y11" s="35"/>
      <c r="Z11" s="35" t="s">
        <v>201</v>
      </c>
      <c r="AA11" s="35"/>
      <c r="AB11" s="35" t="s">
        <v>201</v>
      </c>
      <c r="AC11" s="35" t="s">
        <v>201</v>
      </c>
      <c r="AD11" s="35"/>
      <c r="AE11" s="35"/>
      <c r="AF11" s="35"/>
      <c r="AG11" s="35"/>
      <c r="AH11" s="35"/>
      <c r="AI11" s="35"/>
      <c r="AJ11" s="35"/>
      <c r="AK11" s="35"/>
      <c r="AL11" s="35"/>
      <c r="AM11" s="4" t="s">
        <v>201</v>
      </c>
      <c r="AN11" s="4" t="s">
        <v>201</v>
      </c>
      <c r="AO11" s="4"/>
      <c r="AP11" s="4"/>
      <c r="AQ11" s="202"/>
      <c r="AR11" s="4" t="s">
        <v>201</v>
      </c>
      <c r="AS11" s="4"/>
      <c r="AT11" s="4" t="s">
        <v>201</v>
      </c>
      <c r="AU11" s="4"/>
      <c r="AV11" s="4" t="s">
        <v>201</v>
      </c>
      <c r="AW11" s="4"/>
      <c r="AX11" s="4" t="s">
        <v>201</v>
      </c>
      <c r="AY11" s="4"/>
      <c r="AZ11" s="4" t="s">
        <v>201</v>
      </c>
      <c r="BA11" s="4"/>
      <c r="BB11" s="35" t="s">
        <v>201</v>
      </c>
      <c r="BC11" s="35" t="s">
        <v>201</v>
      </c>
      <c r="BD11" s="35"/>
      <c r="BE11" s="35"/>
      <c r="BF11" s="35"/>
      <c r="BG11" s="35"/>
      <c r="BH11" s="35"/>
      <c r="BI11" s="35"/>
    </row>
    <row r="12" spans="1:61" ht="16.5">
      <c r="A12" s="3">
        <v>8</v>
      </c>
      <c r="B12" s="14" t="s">
        <v>7</v>
      </c>
      <c r="C12" s="14" t="s">
        <v>8</v>
      </c>
      <c r="D12" s="30" t="s">
        <v>148</v>
      </c>
      <c r="E12" s="25"/>
      <c r="F12" s="2"/>
      <c r="G12" s="19" t="s">
        <v>201</v>
      </c>
      <c r="H12" s="19" t="s">
        <v>201</v>
      </c>
      <c r="I12" s="44" t="s">
        <v>201</v>
      </c>
      <c r="J12" s="35" t="s">
        <v>201</v>
      </c>
      <c r="K12" s="35" t="s">
        <v>201</v>
      </c>
      <c r="L12" s="35" t="s">
        <v>201</v>
      </c>
      <c r="M12" s="35" t="s">
        <v>201</v>
      </c>
      <c r="N12" s="35" t="s">
        <v>201</v>
      </c>
      <c r="O12" s="35" t="s">
        <v>201</v>
      </c>
      <c r="P12" s="19" t="s">
        <v>201</v>
      </c>
      <c r="Q12" s="19" t="s">
        <v>201</v>
      </c>
      <c r="R12" s="35" t="s">
        <v>201</v>
      </c>
      <c r="S12" s="19" t="s">
        <v>201</v>
      </c>
      <c r="T12" s="35" t="s">
        <v>201</v>
      </c>
      <c r="U12" s="35" t="s">
        <v>201</v>
      </c>
      <c r="V12" s="35" t="s">
        <v>201</v>
      </c>
      <c r="W12" s="35" t="s">
        <v>201</v>
      </c>
      <c r="X12" s="35" t="s">
        <v>201</v>
      </c>
      <c r="Y12" s="35" t="s">
        <v>201</v>
      </c>
      <c r="Z12" s="35" t="s">
        <v>201</v>
      </c>
      <c r="AA12" s="35" t="s">
        <v>201</v>
      </c>
      <c r="AB12" s="19" t="s">
        <v>201</v>
      </c>
      <c r="AC12" s="19" t="s">
        <v>201</v>
      </c>
      <c r="AD12" s="35" t="s">
        <v>201</v>
      </c>
      <c r="AE12" s="19" t="s">
        <v>201</v>
      </c>
      <c r="AF12" s="35" t="s">
        <v>201</v>
      </c>
      <c r="AG12" s="35" t="s">
        <v>201</v>
      </c>
      <c r="AH12" s="19" t="s">
        <v>201</v>
      </c>
      <c r="AI12" s="35" t="s">
        <v>201</v>
      </c>
      <c r="AJ12" s="19" t="s">
        <v>201</v>
      </c>
      <c r="AK12" s="35" t="s">
        <v>201</v>
      </c>
      <c r="AL12" s="35" t="s">
        <v>201</v>
      </c>
      <c r="AM12" s="4" t="s">
        <v>201</v>
      </c>
      <c r="AN12" s="4" t="s">
        <v>201</v>
      </c>
      <c r="AO12" s="4" t="s">
        <v>201</v>
      </c>
      <c r="AP12" s="4" t="s">
        <v>201</v>
      </c>
      <c r="AQ12" s="202"/>
      <c r="AR12" s="4" t="s">
        <v>201</v>
      </c>
      <c r="AS12" s="4" t="s">
        <v>201</v>
      </c>
      <c r="AT12" s="4" t="s">
        <v>201</v>
      </c>
      <c r="AU12" s="4" t="s">
        <v>201</v>
      </c>
      <c r="AV12" s="4" t="s">
        <v>201</v>
      </c>
      <c r="AW12" s="4" t="s">
        <v>201</v>
      </c>
      <c r="AX12" s="4" t="s">
        <v>201</v>
      </c>
      <c r="AY12" s="4" t="s">
        <v>201</v>
      </c>
      <c r="AZ12" s="4" t="s">
        <v>201</v>
      </c>
      <c r="BA12" s="4" t="s">
        <v>201</v>
      </c>
      <c r="BB12" s="19" t="s">
        <v>201</v>
      </c>
      <c r="BC12" s="19" t="s">
        <v>201</v>
      </c>
      <c r="BD12" s="19" t="s">
        <v>201</v>
      </c>
      <c r="BE12" s="19" t="s">
        <v>201</v>
      </c>
      <c r="BF12" s="19" t="s">
        <v>201</v>
      </c>
      <c r="BG12" s="19" t="s">
        <v>201</v>
      </c>
      <c r="BH12" s="19" t="s">
        <v>201</v>
      </c>
      <c r="BI12" s="19" t="s">
        <v>201</v>
      </c>
    </row>
    <row r="13" spans="1:61" ht="16.5">
      <c r="A13" s="3">
        <v>9</v>
      </c>
      <c r="B13" s="14" t="s">
        <v>9</v>
      </c>
      <c r="C13" s="14" t="s">
        <v>8</v>
      </c>
      <c r="D13" s="20" t="s">
        <v>149</v>
      </c>
      <c r="E13" s="25"/>
      <c r="F13" s="2"/>
      <c r="G13" s="35" t="s">
        <v>201</v>
      </c>
      <c r="H13" s="35" t="s">
        <v>201</v>
      </c>
      <c r="I13" s="35" t="s">
        <v>201</v>
      </c>
      <c r="J13" s="35" t="s">
        <v>201</v>
      </c>
      <c r="K13" s="35" t="s">
        <v>201</v>
      </c>
      <c r="L13" s="35" t="s">
        <v>201</v>
      </c>
      <c r="M13" s="35" t="s">
        <v>201</v>
      </c>
      <c r="N13" s="35" t="s">
        <v>201</v>
      </c>
      <c r="O13" s="35" t="s">
        <v>201</v>
      </c>
      <c r="P13" s="35" t="s">
        <v>201</v>
      </c>
      <c r="Q13" s="35" t="s">
        <v>201</v>
      </c>
      <c r="R13" s="35" t="s">
        <v>201</v>
      </c>
      <c r="S13" s="35" t="s">
        <v>201</v>
      </c>
      <c r="T13" s="35" t="s">
        <v>201</v>
      </c>
      <c r="U13" s="35" t="s">
        <v>201</v>
      </c>
      <c r="V13" s="35" t="s">
        <v>201</v>
      </c>
      <c r="W13" s="35" t="s">
        <v>201</v>
      </c>
      <c r="X13" s="35" t="s">
        <v>201</v>
      </c>
      <c r="Y13" s="35" t="s">
        <v>201</v>
      </c>
      <c r="Z13" s="35" t="s">
        <v>201</v>
      </c>
      <c r="AA13" s="35" t="s">
        <v>201</v>
      </c>
      <c r="AB13" s="19" t="s">
        <v>201</v>
      </c>
      <c r="AC13" s="19" t="s">
        <v>201</v>
      </c>
      <c r="AD13" s="35" t="s">
        <v>201</v>
      </c>
      <c r="AE13" s="35" t="s">
        <v>201</v>
      </c>
      <c r="AF13" s="35" t="s">
        <v>201</v>
      </c>
      <c r="AG13" s="35" t="s">
        <v>201</v>
      </c>
      <c r="AH13" s="35" t="s">
        <v>201</v>
      </c>
      <c r="AI13" s="35" t="s">
        <v>201</v>
      </c>
      <c r="AJ13" s="35" t="s">
        <v>201</v>
      </c>
      <c r="AK13" s="35" t="s">
        <v>201</v>
      </c>
      <c r="AL13" s="35" t="s">
        <v>201</v>
      </c>
      <c r="AM13" s="4"/>
      <c r="AN13" s="4"/>
      <c r="AO13" s="4"/>
      <c r="AP13" s="4"/>
      <c r="AQ13" s="202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35" t="s">
        <v>201</v>
      </c>
      <c r="BC13" s="35" t="s">
        <v>201</v>
      </c>
      <c r="BD13" s="35" t="s">
        <v>201</v>
      </c>
      <c r="BE13" s="35" t="s">
        <v>201</v>
      </c>
      <c r="BF13" s="35" t="s">
        <v>201</v>
      </c>
      <c r="BG13" s="35" t="s">
        <v>201</v>
      </c>
      <c r="BH13" s="35" t="s">
        <v>201</v>
      </c>
      <c r="BI13" s="35" t="s">
        <v>201</v>
      </c>
    </row>
    <row r="14" spans="1:61" ht="16.5">
      <c r="A14" s="3">
        <v>10</v>
      </c>
      <c r="B14" s="14" t="s">
        <v>10</v>
      </c>
      <c r="C14" s="14" t="s">
        <v>8</v>
      </c>
      <c r="D14" s="20" t="s">
        <v>150</v>
      </c>
      <c r="E14" s="25"/>
      <c r="F14" s="2"/>
      <c r="G14" s="35" t="s">
        <v>201</v>
      </c>
      <c r="H14" s="35" t="s">
        <v>201</v>
      </c>
      <c r="I14" s="35" t="s">
        <v>201</v>
      </c>
      <c r="J14" s="35" t="s">
        <v>201</v>
      </c>
      <c r="K14" s="35" t="s">
        <v>201</v>
      </c>
      <c r="L14" s="44" t="s">
        <v>201</v>
      </c>
      <c r="M14" s="35" t="s">
        <v>201</v>
      </c>
      <c r="N14" s="35" t="s">
        <v>201</v>
      </c>
      <c r="O14" s="35" t="s">
        <v>201</v>
      </c>
      <c r="P14" s="19" t="s">
        <v>201</v>
      </c>
      <c r="Q14" s="19" t="s">
        <v>201</v>
      </c>
      <c r="R14" s="35" t="s">
        <v>201</v>
      </c>
      <c r="S14" s="35" t="s">
        <v>201</v>
      </c>
      <c r="T14" s="35" t="s">
        <v>201</v>
      </c>
      <c r="U14" s="19" t="s">
        <v>201</v>
      </c>
      <c r="V14" s="19" t="s">
        <v>201</v>
      </c>
      <c r="W14" s="35" t="s">
        <v>201</v>
      </c>
      <c r="X14" s="19" t="s">
        <v>201</v>
      </c>
      <c r="Y14" s="35" t="s">
        <v>201</v>
      </c>
      <c r="Z14" s="19" t="s">
        <v>201</v>
      </c>
      <c r="AA14" s="35" t="s">
        <v>201</v>
      </c>
      <c r="AB14" s="35" t="s">
        <v>201</v>
      </c>
      <c r="AC14" s="35" t="s">
        <v>201</v>
      </c>
      <c r="AD14" s="35" t="s">
        <v>201</v>
      </c>
      <c r="AE14" s="35" t="s">
        <v>201</v>
      </c>
      <c r="AF14" s="35" t="s">
        <v>201</v>
      </c>
      <c r="AG14" s="35" t="s">
        <v>201</v>
      </c>
      <c r="AH14" s="35" t="s">
        <v>201</v>
      </c>
      <c r="AI14" s="19" t="s">
        <v>201</v>
      </c>
      <c r="AJ14" s="35" t="s">
        <v>201</v>
      </c>
      <c r="AK14" s="35" t="s">
        <v>201</v>
      </c>
      <c r="AL14" s="35" t="s">
        <v>201</v>
      </c>
      <c r="AM14" s="4"/>
      <c r="AN14" s="4"/>
      <c r="AO14" s="4"/>
      <c r="AP14" s="4"/>
      <c r="AQ14" s="202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9" t="s">
        <v>201</v>
      </c>
      <c r="BC14" s="19" t="s">
        <v>201</v>
      </c>
      <c r="BD14" s="35" t="s">
        <v>201</v>
      </c>
      <c r="BE14" s="35" t="s">
        <v>201</v>
      </c>
      <c r="BF14" s="35" t="s">
        <v>201</v>
      </c>
      <c r="BG14" s="35" t="s">
        <v>201</v>
      </c>
      <c r="BH14" s="35" t="s">
        <v>201</v>
      </c>
      <c r="BI14" s="35" t="s">
        <v>201</v>
      </c>
    </row>
    <row r="15" spans="1:61" ht="16.5">
      <c r="A15" s="3">
        <v>11</v>
      </c>
      <c r="B15" s="14" t="s">
        <v>11</v>
      </c>
      <c r="C15" s="14" t="s">
        <v>8</v>
      </c>
      <c r="D15" s="20" t="s">
        <v>151</v>
      </c>
      <c r="E15" s="25"/>
      <c r="F15" s="2"/>
      <c r="G15" s="19" t="s">
        <v>201</v>
      </c>
      <c r="H15" s="19" t="s">
        <v>201</v>
      </c>
      <c r="I15" s="44" t="s">
        <v>201</v>
      </c>
      <c r="J15" s="35" t="s">
        <v>201</v>
      </c>
      <c r="K15" s="35" t="s">
        <v>201</v>
      </c>
      <c r="L15" s="19" t="s">
        <v>201</v>
      </c>
      <c r="M15" s="35" t="s">
        <v>201</v>
      </c>
      <c r="N15" s="19" t="s">
        <v>201</v>
      </c>
      <c r="O15" s="35" t="s">
        <v>201</v>
      </c>
      <c r="P15" s="35" t="s">
        <v>201</v>
      </c>
      <c r="Q15" s="35" t="s">
        <v>201</v>
      </c>
      <c r="R15" s="19" t="s">
        <v>201</v>
      </c>
      <c r="S15" s="19" t="s">
        <v>201</v>
      </c>
      <c r="T15" s="19" t="s">
        <v>201</v>
      </c>
      <c r="U15" s="19" t="s">
        <v>201</v>
      </c>
      <c r="V15" s="19" t="s">
        <v>201</v>
      </c>
      <c r="W15" s="19" t="s">
        <v>201</v>
      </c>
      <c r="X15" s="19" t="s">
        <v>201</v>
      </c>
      <c r="Y15" s="19" t="s">
        <v>201</v>
      </c>
      <c r="Z15" s="19" t="s">
        <v>201</v>
      </c>
      <c r="AA15" s="19" t="s">
        <v>201</v>
      </c>
      <c r="AB15" s="35" t="s">
        <v>201</v>
      </c>
      <c r="AC15" s="35" t="s">
        <v>201</v>
      </c>
      <c r="AD15" s="19" t="s">
        <v>201</v>
      </c>
      <c r="AE15" s="35" t="s">
        <v>201</v>
      </c>
      <c r="AF15" s="19" t="s">
        <v>201</v>
      </c>
      <c r="AG15" s="19" t="s">
        <v>201</v>
      </c>
      <c r="AH15" s="35" t="s">
        <v>201</v>
      </c>
      <c r="AI15" s="35" t="s">
        <v>201</v>
      </c>
      <c r="AJ15" s="19" t="s">
        <v>201</v>
      </c>
      <c r="AK15" s="19" t="s">
        <v>201</v>
      </c>
      <c r="AL15" s="19" t="s">
        <v>201</v>
      </c>
      <c r="AM15" s="4"/>
      <c r="AN15" s="4"/>
      <c r="AO15" s="4" t="s">
        <v>201</v>
      </c>
      <c r="AP15" s="4" t="s">
        <v>201</v>
      </c>
      <c r="AQ15" s="202"/>
      <c r="AR15" s="4" t="s">
        <v>201</v>
      </c>
      <c r="AS15" s="4" t="s">
        <v>201</v>
      </c>
      <c r="AT15" s="4" t="s">
        <v>201</v>
      </c>
      <c r="AU15" s="4" t="s">
        <v>201</v>
      </c>
      <c r="AV15" s="4" t="s">
        <v>201</v>
      </c>
      <c r="AW15" s="4" t="s">
        <v>201</v>
      </c>
      <c r="AX15" s="4" t="s">
        <v>201</v>
      </c>
      <c r="AY15" s="4" t="s">
        <v>201</v>
      </c>
      <c r="AZ15" s="4" t="s">
        <v>201</v>
      </c>
      <c r="BA15" s="4" t="s">
        <v>201</v>
      </c>
      <c r="BB15" s="35" t="s">
        <v>201</v>
      </c>
      <c r="BC15" s="35" t="s">
        <v>201</v>
      </c>
      <c r="BD15" s="35" t="s">
        <v>201</v>
      </c>
      <c r="BE15" s="35" t="s">
        <v>201</v>
      </c>
      <c r="BF15" s="19" t="s">
        <v>201</v>
      </c>
      <c r="BG15" s="35" t="s">
        <v>201</v>
      </c>
      <c r="BH15" s="19" t="s">
        <v>201</v>
      </c>
      <c r="BI15" s="35" t="s">
        <v>201</v>
      </c>
    </row>
    <row r="16" spans="1:61" ht="16.5">
      <c r="A16" s="3">
        <v>12</v>
      </c>
      <c r="B16" s="14" t="s">
        <v>12</v>
      </c>
      <c r="C16" s="14" t="s">
        <v>8</v>
      </c>
      <c r="D16" s="30" t="s">
        <v>152</v>
      </c>
      <c r="E16" s="25"/>
      <c r="F16" s="2"/>
      <c r="G16" s="42" t="s">
        <v>201</v>
      </c>
      <c r="H16" s="35" t="s">
        <v>201</v>
      </c>
      <c r="I16" s="35" t="s">
        <v>201</v>
      </c>
      <c r="J16" s="19" t="s">
        <v>201</v>
      </c>
      <c r="K16" s="19" t="s">
        <v>201</v>
      </c>
      <c r="L16" s="35" t="s">
        <v>201</v>
      </c>
      <c r="M16" s="19" t="s">
        <v>201</v>
      </c>
      <c r="N16" s="44" t="s">
        <v>201</v>
      </c>
      <c r="O16" s="35" t="s">
        <v>201</v>
      </c>
      <c r="P16" s="35" t="s">
        <v>201</v>
      </c>
      <c r="Q16" s="35" t="s">
        <v>201</v>
      </c>
      <c r="R16" s="19" t="s">
        <v>201</v>
      </c>
      <c r="S16" s="35" t="s">
        <v>201</v>
      </c>
      <c r="T16" s="35" t="s">
        <v>201</v>
      </c>
      <c r="U16" s="35" t="s">
        <v>201</v>
      </c>
      <c r="V16" s="35" t="s">
        <v>201</v>
      </c>
      <c r="W16" s="19" t="s">
        <v>201</v>
      </c>
      <c r="X16" s="35" t="s">
        <v>201</v>
      </c>
      <c r="Y16" s="19" t="s">
        <v>201</v>
      </c>
      <c r="Z16" s="35" t="s">
        <v>201</v>
      </c>
      <c r="AA16" s="19" t="s">
        <v>201</v>
      </c>
      <c r="AB16" s="35" t="s">
        <v>201</v>
      </c>
      <c r="AC16" s="35" t="s">
        <v>201</v>
      </c>
      <c r="AD16" s="19" t="s">
        <v>201</v>
      </c>
      <c r="AE16" s="19" t="s">
        <v>201</v>
      </c>
      <c r="AF16" s="19" t="s">
        <v>201</v>
      </c>
      <c r="AG16" s="19" t="s">
        <v>201</v>
      </c>
      <c r="AH16" s="19" t="s">
        <v>201</v>
      </c>
      <c r="AI16" s="19" t="s">
        <v>201</v>
      </c>
      <c r="AJ16" s="35" t="s">
        <v>201</v>
      </c>
      <c r="AK16" s="19" t="s">
        <v>201</v>
      </c>
      <c r="AL16" s="19" t="s">
        <v>201</v>
      </c>
      <c r="AM16" s="4" t="s">
        <v>201</v>
      </c>
      <c r="AN16" s="4" t="s">
        <v>201</v>
      </c>
      <c r="AO16" s="4"/>
      <c r="AP16" s="4"/>
      <c r="AQ16" s="202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35" t="s">
        <v>201</v>
      </c>
      <c r="BC16" s="35" t="s">
        <v>201</v>
      </c>
      <c r="BD16" s="19" t="s">
        <v>201</v>
      </c>
      <c r="BE16" s="19" t="s">
        <v>201</v>
      </c>
      <c r="BF16" s="35" t="s">
        <v>201</v>
      </c>
      <c r="BG16" s="19" t="s">
        <v>201</v>
      </c>
      <c r="BH16" s="35" t="s">
        <v>201</v>
      </c>
      <c r="BI16" s="19" t="s">
        <v>201</v>
      </c>
    </row>
    <row r="17" spans="1:62" ht="16.5">
      <c r="A17" s="3">
        <v>13</v>
      </c>
      <c r="B17" s="14" t="s">
        <v>13</v>
      </c>
      <c r="C17" s="14" t="s">
        <v>8</v>
      </c>
      <c r="D17" s="20" t="s">
        <v>153</v>
      </c>
      <c r="E17" s="25"/>
      <c r="F17" s="2"/>
      <c r="G17" s="35" t="s">
        <v>201</v>
      </c>
      <c r="H17" s="35" t="s">
        <v>201</v>
      </c>
      <c r="I17" s="35" t="s">
        <v>201</v>
      </c>
      <c r="J17" s="35" t="s">
        <v>201</v>
      </c>
      <c r="K17" s="35" t="s">
        <v>201</v>
      </c>
      <c r="L17" s="35" t="s">
        <v>201</v>
      </c>
      <c r="M17" s="35" t="s">
        <v>201</v>
      </c>
      <c r="N17" s="35" t="s">
        <v>201</v>
      </c>
      <c r="O17" s="35" t="s">
        <v>201</v>
      </c>
      <c r="P17" s="35" t="s">
        <v>201</v>
      </c>
      <c r="Q17" s="35" t="s">
        <v>201</v>
      </c>
      <c r="R17" s="35" t="s">
        <v>201</v>
      </c>
      <c r="S17" s="35" t="s">
        <v>201</v>
      </c>
      <c r="T17" s="35" t="s">
        <v>201</v>
      </c>
      <c r="U17" s="35" t="s">
        <v>201</v>
      </c>
      <c r="V17" s="35" t="s">
        <v>201</v>
      </c>
      <c r="W17" s="35" t="s">
        <v>201</v>
      </c>
      <c r="X17" s="35" t="s">
        <v>201</v>
      </c>
      <c r="Y17" s="35" t="s">
        <v>201</v>
      </c>
      <c r="Z17" s="35" t="s">
        <v>201</v>
      </c>
      <c r="AA17" s="35" t="s">
        <v>201</v>
      </c>
      <c r="AB17" s="35" t="s">
        <v>201</v>
      </c>
      <c r="AC17" s="35" t="s">
        <v>201</v>
      </c>
      <c r="AD17" s="35" t="s">
        <v>201</v>
      </c>
      <c r="AE17" s="35" t="s">
        <v>201</v>
      </c>
      <c r="AF17" s="35" t="s">
        <v>201</v>
      </c>
      <c r="AG17" s="35" t="s">
        <v>201</v>
      </c>
      <c r="AH17" s="35" t="s">
        <v>201</v>
      </c>
      <c r="AI17" s="35" t="s">
        <v>201</v>
      </c>
      <c r="AJ17" s="35" t="s">
        <v>201</v>
      </c>
      <c r="AK17" s="35" t="s">
        <v>201</v>
      </c>
      <c r="AL17" s="35" t="s">
        <v>201</v>
      </c>
      <c r="AM17" s="4"/>
      <c r="AN17" s="4"/>
      <c r="AO17" s="4"/>
      <c r="AP17" s="4"/>
      <c r="AQ17" s="202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35" t="s">
        <v>201</v>
      </c>
      <c r="BC17" s="35" t="s">
        <v>201</v>
      </c>
      <c r="BD17" s="35" t="s">
        <v>201</v>
      </c>
      <c r="BE17" s="35" t="s">
        <v>201</v>
      </c>
      <c r="BF17" s="35" t="s">
        <v>201</v>
      </c>
      <c r="BG17" s="35" t="s">
        <v>201</v>
      </c>
      <c r="BH17" s="35" t="s">
        <v>201</v>
      </c>
      <c r="BI17" s="35" t="s">
        <v>201</v>
      </c>
    </row>
    <row r="18" spans="1:62" ht="16.5">
      <c r="A18" s="3">
        <v>14</v>
      </c>
      <c r="B18" s="14" t="s">
        <v>14</v>
      </c>
      <c r="C18" s="14" t="s">
        <v>8</v>
      </c>
      <c r="D18" s="20" t="s">
        <v>154</v>
      </c>
      <c r="E18" s="27"/>
      <c r="F18" s="2"/>
      <c r="G18" s="35" t="s">
        <v>201</v>
      </c>
      <c r="H18" s="35" t="s">
        <v>201</v>
      </c>
      <c r="I18" s="35" t="s">
        <v>201</v>
      </c>
      <c r="J18" s="19" t="s">
        <v>201</v>
      </c>
      <c r="K18" s="19" t="s">
        <v>201</v>
      </c>
      <c r="L18" s="42" t="s">
        <v>201</v>
      </c>
      <c r="M18" s="19" t="s">
        <v>201</v>
      </c>
      <c r="N18" s="35" t="s">
        <v>201</v>
      </c>
      <c r="O18" s="35" t="s">
        <v>201</v>
      </c>
      <c r="P18" s="35" t="s">
        <v>201</v>
      </c>
      <c r="Q18" s="35" t="s">
        <v>201</v>
      </c>
      <c r="R18" s="35" t="s">
        <v>201</v>
      </c>
      <c r="S18" s="35" t="s">
        <v>201</v>
      </c>
      <c r="T18" s="35" t="s">
        <v>201</v>
      </c>
      <c r="U18" s="35" t="s">
        <v>201</v>
      </c>
      <c r="V18" s="35" t="s">
        <v>201</v>
      </c>
      <c r="W18" s="35" t="s">
        <v>201</v>
      </c>
      <c r="X18" s="35" t="s">
        <v>201</v>
      </c>
      <c r="Y18" s="35" t="s">
        <v>201</v>
      </c>
      <c r="Z18" s="35" t="s">
        <v>201</v>
      </c>
      <c r="AA18" s="35" t="s">
        <v>201</v>
      </c>
      <c r="AB18" s="35" t="s">
        <v>201</v>
      </c>
      <c r="AC18" s="35" t="s">
        <v>201</v>
      </c>
      <c r="AD18" s="35" t="s">
        <v>201</v>
      </c>
      <c r="AE18" s="35" t="s">
        <v>201</v>
      </c>
      <c r="AF18" s="35" t="s">
        <v>201</v>
      </c>
      <c r="AG18" s="35" t="s">
        <v>201</v>
      </c>
      <c r="AH18" s="35" t="s">
        <v>201</v>
      </c>
      <c r="AI18" s="35" t="s">
        <v>201</v>
      </c>
      <c r="AJ18" s="35" t="s">
        <v>201</v>
      </c>
      <c r="AK18" s="35" t="s">
        <v>201</v>
      </c>
      <c r="AL18" s="35" t="s">
        <v>201</v>
      </c>
      <c r="AM18" s="4"/>
      <c r="AN18" s="4"/>
      <c r="AO18" s="4"/>
      <c r="AP18" s="4"/>
      <c r="AQ18" s="202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35" t="s">
        <v>201</v>
      </c>
      <c r="BC18" s="35" t="s">
        <v>201</v>
      </c>
      <c r="BD18" s="35" t="s">
        <v>201</v>
      </c>
      <c r="BE18" s="35" t="s">
        <v>201</v>
      </c>
      <c r="BF18" s="35" t="s">
        <v>201</v>
      </c>
      <c r="BG18" s="35" t="s">
        <v>201</v>
      </c>
      <c r="BH18" s="35" t="s">
        <v>201</v>
      </c>
      <c r="BI18" s="35" t="s">
        <v>201</v>
      </c>
    </row>
    <row r="19" spans="1:62" ht="16.5">
      <c r="A19" s="3">
        <v>15</v>
      </c>
      <c r="B19" s="14" t="s">
        <v>15</v>
      </c>
      <c r="C19" s="14" t="s">
        <v>8</v>
      </c>
      <c r="D19" s="20" t="s">
        <v>155</v>
      </c>
      <c r="E19" s="25"/>
      <c r="F19" s="2"/>
      <c r="G19" s="35" t="s">
        <v>201</v>
      </c>
      <c r="H19" s="35" t="s">
        <v>201</v>
      </c>
      <c r="I19" s="35" t="s">
        <v>201</v>
      </c>
      <c r="J19" s="35" t="s">
        <v>201</v>
      </c>
      <c r="K19" s="35" t="s">
        <v>201</v>
      </c>
      <c r="L19" s="35" t="s">
        <v>201</v>
      </c>
      <c r="M19" s="35" t="s">
        <v>201</v>
      </c>
      <c r="N19" s="35" t="s">
        <v>201</v>
      </c>
      <c r="O19" s="35" t="s">
        <v>201</v>
      </c>
      <c r="P19" s="35" t="s">
        <v>201</v>
      </c>
      <c r="Q19" s="35" t="s">
        <v>201</v>
      </c>
      <c r="R19" s="35" t="s">
        <v>201</v>
      </c>
      <c r="S19" s="35" t="s">
        <v>201</v>
      </c>
      <c r="T19" s="19" t="s">
        <v>201</v>
      </c>
      <c r="U19" s="35" t="s">
        <v>201</v>
      </c>
      <c r="V19" s="35" t="s">
        <v>201</v>
      </c>
      <c r="W19" s="35" t="s">
        <v>201</v>
      </c>
      <c r="X19" s="35" t="s">
        <v>201</v>
      </c>
      <c r="Y19" s="35" t="s">
        <v>201</v>
      </c>
      <c r="Z19" s="35" t="s">
        <v>201</v>
      </c>
      <c r="AA19" s="35" t="s">
        <v>201</v>
      </c>
      <c r="AB19" s="35" t="s">
        <v>201</v>
      </c>
      <c r="AC19" s="35" t="s">
        <v>201</v>
      </c>
      <c r="AD19" s="35" t="s">
        <v>201</v>
      </c>
      <c r="AE19" s="35" t="s">
        <v>201</v>
      </c>
      <c r="AF19" s="35" t="s">
        <v>201</v>
      </c>
      <c r="AG19" s="35" t="s">
        <v>201</v>
      </c>
      <c r="AH19" s="35" t="s">
        <v>201</v>
      </c>
      <c r="AI19" s="35" t="s">
        <v>201</v>
      </c>
      <c r="AJ19" s="35" t="s">
        <v>201</v>
      </c>
      <c r="AK19" s="35" t="s">
        <v>201</v>
      </c>
      <c r="AL19" s="35" t="s">
        <v>201</v>
      </c>
      <c r="AM19" s="4"/>
      <c r="AN19" s="4"/>
      <c r="AO19" s="4"/>
      <c r="AP19" s="4"/>
      <c r="AQ19" s="202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35" t="s">
        <v>201</v>
      </c>
      <c r="BC19" s="35" t="s">
        <v>201</v>
      </c>
      <c r="BD19" s="35" t="s">
        <v>201</v>
      </c>
      <c r="BE19" s="35" t="s">
        <v>201</v>
      </c>
      <c r="BF19" s="35" t="s">
        <v>201</v>
      </c>
      <c r="BG19" s="35" t="s">
        <v>201</v>
      </c>
      <c r="BH19" s="35" t="s">
        <v>201</v>
      </c>
      <c r="BI19" s="35" t="s">
        <v>201</v>
      </c>
    </row>
    <row r="20" spans="1:62" ht="15.75">
      <c r="A20" s="3">
        <v>18</v>
      </c>
      <c r="B20" s="15" t="s">
        <v>17</v>
      </c>
      <c r="C20" s="15" t="s">
        <v>16</v>
      </c>
      <c r="D20" s="21" t="s">
        <v>164</v>
      </c>
      <c r="E20" s="25"/>
      <c r="F20" s="2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19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1">
        <f>+COUNTA(E20:BI20)</f>
        <v>0</v>
      </c>
    </row>
    <row r="21" spans="1:62" ht="15.75">
      <c r="A21" s="3">
        <v>19</v>
      </c>
      <c r="B21" s="15" t="s">
        <v>18</v>
      </c>
      <c r="C21" s="15" t="s">
        <v>16</v>
      </c>
      <c r="D21" s="21" t="s">
        <v>31</v>
      </c>
      <c r="E21" s="27"/>
      <c r="F21" s="2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19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1">
        <f t="shared" ref="BJ21:BJ67" si="0">+COUNTA(E21:BI21)</f>
        <v>0</v>
      </c>
    </row>
    <row r="22" spans="1:62" ht="15.75">
      <c r="A22" s="3">
        <v>20</v>
      </c>
      <c r="B22" s="15" t="s">
        <v>19</v>
      </c>
      <c r="C22" s="15" t="s">
        <v>16</v>
      </c>
      <c r="D22" s="21" t="s">
        <v>165</v>
      </c>
      <c r="E22" s="25"/>
      <c r="F22" s="2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19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1">
        <f t="shared" si="0"/>
        <v>0</v>
      </c>
    </row>
    <row r="23" spans="1:62" ht="15.75">
      <c r="A23" s="3">
        <v>21</v>
      </c>
      <c r="B23" s="15" t="s">
        <v>20</v>
      </c>
      <c r="C23" s="15" t="s">
        <v>16</v>
      </c>
      <c r="D23" s="21" t="s">
        <v>55</v>
      </c>
      <c r="E23" s="25"/>
      <c r="F23" s="2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19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1">
        <f t="shared" si="0"/>
        <v>0</v>
      </c>
    </row>
    <row r="24" spans="1:62" ht="15.75">
      <c r="A24" s="3">
        <v>22</v>
      </c>
      <c r="B24" s="15" t="s">
        <v>21</v>
      </c>
      <c r="C24" s="15" t="s">
        <v>16</v>
      </c>
      <c r="D24" s="21" t="s">
        <v>62</v>
      </c>
      <c r="E24" s="25"/>
      <c r="F24" s="2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19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1">
        <f t="shared" si="0"/>
        <v>0</v>
      </c>
    </row>
    <row r="25" spans="1:62" ht="15.75">
      <c r="A25" s="3">
        <v>23</v>
      </c>
      <c r="B25" s="15" t="s">
        <v>22</v>
      </c>
      <c r="C25" s="15" t="s">
        <v>16</v>
      </c>
      <c r="D25" s="21" t="s">
        <v>63</v>
      </c>
      <c r="E25" s="28"/>
      <c r="F25" s="2"/>
      <c r="G25" s="35"/>
      <c r="H25" s="35"/>
      <c r="I25" s="35"/>
      <c r="J25" s="35"/>
      <c r="K25" s="35"/>
      <c r="L25" s="35"/>
      <c r="M25" s="35"/>
      <c r="N25" s="19" t="s">
        <v>201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19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1">
        <f t="shared" si="0"/>
        <v>1</v>
      </c>
    </row>
    <row r="26" spans="1:62" ht="15.75">
      <c r="A26" s="3">
        <v>24</v>
      </c>
      <c r="B26" s="15" t="s">
        <v>166</v>
      </c>
      <c r="C26" s="15" t="s">
        <v>16</v>
      </c>
      <c r="D26" s="21" t="s">
        <v>167</v>
      </c>
      <c r="E26" s="25"/>
      <c r="F26" s="2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19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1">
        <f t="shared" si="0"/>
        <v>0</v>
      </c>
    </row>
    <row r="27" spans="1:62" ht="15.75">
      <c r="A27" s="3">
        <v>25</v>
      </c>
      <c r="B27" s="15" t="s">
        <v>23</v>
      </c>
      <c r="C27" s="15" t="s">
        <v>16</v>
      </c>
      <c r="D27" s="21" t="s">
        <v>69</v>
      </c>
      <c r="E27" s="29"/>
      <c r="F27" s="2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19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1">
        <f t="shared" si="0"/>
        <v>0</v>
      </c>
    </row>
    <row r="28" spans="1:62" ht="15.75">
      <c r="A28" s="3">
        <v>26</v>
      </c>
      <c r="B28" s="15" t="s">
        <v>168</v>
      </c>
      <c r="C28" s="15" t="s">
        <v>16</v>
      </c>
      <c r="D28" s="21" t="s">
        <v>169</v>
      </c>
      <c r="E28" s="29"/>
      <c r="F28" s="2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19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1">
        <f t="shared" si="0"/>
        <v>0</v>
      </c>
    </row>
    <row r="29" spans="1:62" ht="15.75">
      <c r="A29" s="3">
        <v>27</v>
      </c>
      <c r="B29" s="15" t="s">
        <v>170</v>
      </c>
      <c r="C29" s="15" t="s">
        <v>16</v>
      </c>
      <c r="D29" s="21" t="s">
        <v>52</v>
      </c>
      <c r="E29" s="29"/>
      <c r="F29" s="2"/>
      <c r="G29" s="35"/>
      <c r="H29" s="19" t="s">
        <v>201</v>
      </c>
      <c r="I29" s="35"/>
      <c r="J29" s="35"/>
      <c r="K29" s="35"/>
      <c r="L29" s="35"/>
      <c r="M29" s="19" t="s">
        <v>201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19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1">
        <f t="shared" si="0"/>
        <v>2</v>
      </c>
    </row>
    <row r="30" spans="1:62" ht="15.75">
      <c r="A30" s="3">
        <v>28</v>
      </c>
      <c r="B30" s="15" t="s">
        <v>24</v>
      </c>
      <c r="C30" s="15" t="s">
        <v>16</v>
      </c>
      <c r="D30" s="21" t="s">
        <v>53</v>
      </c>
      <c r="E30" s="29"/>
      <c r="F30" s="2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19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1">
        <f t="shared" si="0"/>
        <v>0</v>
      </c>
    </row>
    <row r="31" spans="1:62" ht="15.75">
      <c r="A31" s="3">
        <v>29</v>
      </c>
      <c r="B31" s="15" t="s">
        <v>25</v>
      </c>
      <c r="C31" s="15" t="s">
        <v>16</v>
      </c>
      <c r="D31" s="21" t="s">
        <v>57</v>
      </c>
      <c r="E31" s="29"/>
      <c r="F31" s="2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19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1">
        <f t="shared" si="0"/>
        <v>0</v>
      </c>
    </row>
    <row r="32" spans="1:62" ht="15.75">
      <c r="A32" s="3">
        <v>30</v>
      </c>
      <c r="B32" s="15" t="s">
        <v>26</v>
      </c>
      <c r="C32" s="15" t="s">
        <v>16</v>
      </c>
      <c r="D32" s="21" t="s">
        <v>171</v>
      </c>
      <c r="E32" s="29"/>
      <c r="F32" s="2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19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1">
        <f t="shared" si="0"/>
        <v>0</v>
      </c>
    </row>
    <row r="33" spans="1:62" ht="15.75">
      <c r="A33" s="3">
        <v>31</v>
      </c>
      <c r="B33" s="15" t="s">
        <v>27</v>
      </c>
      <c r="C33" s="15" t="s">
        <v>16</v>
      </c>
      <c r="D33" s="21" t="s">
        <v>54</v>
      </c>
      <c r="E33" s="29"/>
      <c r="F33" s="2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19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1">
        <f t="shared" si="0"/>
        <v>0</v>
      </c>
    </row>
    <row r="34" spans="1:62" ht="15.75">
      <c r="A34" s="3">
        <v>32</v>
      </c>
      <c r="B34" s="16" t="s">
        <v>28</v>
      </c>
      <c r="C34" s="15" t="s">
        <v>16</v>
      </c>
      <c r="D34" s="21" t="s">
        <v>172</v>
      </c>
      <c r="E34" s="29"/>
      <c r="F34" s="2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19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1">
        <f t="shared" si="0"/>
        <v>0</v>
      </c>
    </row>
    <row r="35" spans="1:62" ht="15.75">
      <c r="A35" s="3">
        <v>33</v>
      </c>
      <c r="B35" s="15" t="s">
        <v>29</v>
      </c>
      <c r="C35" s="15" t="s">
        <v>16</v>
      </c>
      <c r="D35" s="21" t="s">
        <v>56</v>
      </c>
      <c r="E35" s="29"/>
      <c r="F35" s="2"/>
      <c r="G35" s="35"/>
      <c r="H35" s="35"/>
      <c r="I35" s="35"/>
      <c r="J35" s="35"/>
      <c r="K35" s="35"/>
      <c r="L35" s="35"/>
      <c r="M35" s="19" t="s">
        <v>201</v>
      </c>
      <c r="N35" s="35"/>
      <c r="O35" s="35" t="s">
        <v>201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19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1">
        <f t="shared" si="0"/>
        <v>2</v>
      </c>
    </row>
    <row r="36" spans="1:62" ht="15.75">
      <c r="A36" s="3">
        <v>34</v>
      </c>
      <c r="B36" s="15" t="s">
        <v>30</v>
      </c>
      <c r="C36" s="15" t="s">
        <v>16</v>
      </c>
      <c r="D36" s="21" t="s">
        <v>173</v>
      </c>
      <c r="E36" s="29"/>
      <c r="F36" s="2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19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1">
        <f t="shared" si="0"/>
        <v>0</v>
      </c>
    </row>
    <row r="37" spans="1:62" ht="15.75">
      <c r="A37" s="3">
        <v>35</v>
      </c>
      <c r="B37" s="15" t="s">
        <v>32</v>
      </c>
      <c r="C37" s="15" t="s">
        <v>16</v>
      </c>
      <c r="D37" s="21" t="s">
        <v>174</v>
      </c>
      <c r="E37" s="29"/>
      <c r="F37" s="2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19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1">
        <f t="shared" si="0"/>
        <v>0</v>
      </c>
    </row>
    <row r="38" spans="1:62" ht="15.75">
      <c r="A38" s="3">
        <v>36</v>
      </c>
      <c r="B38" s="15" t="s">
        <v>175</v>
      </c>
      <c r="C38" s="15" t="s">
        <v>16</v>
      </c>
      <c r="D38" s="21" t="s">
        <v>156</v>
      </c>
      <c r="E38" s="29"/>
      <c r="F38" s="2"/>
      <c r="G38" s="19" t="s">
        <v>201</v>
      </c>
      <c r="H38" s="19"/>
      <c r="I38" s="35"/>
      <c r="J38" s="35"/>
      <c r="K38" s="35"/>
      <c r="L38" s="19" t="s">
        <v>201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19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1">
        <f t="shared" si="0"/>
        <v>2</v>
      </c>
    </row>
    <row r="39" spans="1:62" ht="15.75">
      <c r="A39" s="3">
        <v>37</v>
      </c>
      <c r="B39" s="15" t="s">
        <v>176</v>
      </c>
      <c r="C39" s="15" t="s">
        <v>16</v>
      </c>
      <c r="D39" s="21" t="s">
        <v>157</v>
      </c>
      <c r="E39" s="29"/>
      <c r="F39" s="2"/>
      <c r="G39" s="19" t="s">
        <v>201</v>
      </c>
      <c r="H39" s="35"/>
      <c r="I39" s="35"/>
      <c r="J39" s="35"/>
      <c r="K39" s="35"/>
      <c r="L39" s="19" t="s">
        <v>201</v>
      </c>
      <c r="M39" s="35"/>
      <c r="N39" s="19" t="s">
        <v>201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19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1">
        <f t="shared" si="0"/>
        <v>3</v>
      </c>
    </row>
    <row r="40" spans="1:62" ht="15.75">
      <c r="A40" s="3">
        <v>38</v>
      </c>
      <c r="B40" s="15" t="s">
        <v>177</v>
      </c>
      <c r="C40" s="15" t="s">
        <v>16</v>
      </c>
      <c r="D40" s="21" t="s">
        <v>50</v>
      </c>
      <c r="E40" s="29"/>
      <c r="F40" s="2"/>
      <c r="G40" s="35"/>
      <c r="H40" s="35"/>
      <c r="I40" s="35"/>
      <c r="J40" s="35"/>
      <c r="K40" s="35"/>
      <c r="L40" s="19" t="s">
        <v>201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19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1">
        <f t="shared" si="0"/>
        <v>1</v>
      </c>
    </row>
    <row r="41" spans="1:62" ht="15.75">
      <c r="A41" s="3">
        <v>39</v>
      </c>
      <c r="B41" s="15" t="s">
        <v>33</v>
      </c>
      <c r="C41" s="15" t="s">
        <v>16</v>
      </c>
      <c r="D41" s="21" t="s">
        <v>178</v>
      </c>
      <c r="E41" s="29"/>
      <c r="F41" s="2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19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1">
        <f t="shared" si="0"/>
        <v>0</v>
      </c>
    </row>
    <row r="42" spans="1:62" ht="15.75">
      <c r="A42" s="3">
        <v>40</v>
      </c>
      <c r="B42" s="15" t="s">
        <v>34</v>
      </c>
      <c r="C42" s="15" t="s">
        <v>16</v>
      </c>
      <c r="D42" s="21" t="s">
        <v>51</v>
      </c>
      <c r="E42" s="29"/>
      <c r="F42" s="2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19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1">
        <f t="shared" si="0"/>
        <v>0</v>
      </c>
    </row>
    <row r="43" spans="1:62" ht="15.75">
      <c r="A43" s="3">
        <v>41</v>
      </c>
      <c r="B43" s="15" t="s">
        <v>35</v>
      </c>
      <c r="C43" s="15" t="s">
        <v>16</v>
      </c>
      <c r="D43" s="21" t="s">
        <v>179</v>
      </c>
      <c r="E43" s="29"/>
      <c r="F43" s="2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19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1">
        <f t="shared" si="0"/>
        <v>0</v>
      </c>
    </row>
    <row r="44" spans="1:62" ht="15.75">
      <c r="A44" s="3">
        <v>42</v>
      </c>
      <c r="B44" s="15" t="s">
        <v>36</v>
      </c>
      <c r="C44" s="15" t="s">
        <v>16</v>
      </c>
      <c r="D44" s="21" t="s">
        <v>58</v>
      </c>
      <c r="E44" s="29"/>
      <c r="F44" s="2"/>
      <c r="G44" s="19" t="s">
        <v>201</v>
      </c>
      <c r="H44" s="35"/>
      <c r="I44" s="19" t="s">
        <v>201</v>
      </c>
      <c r="J44" s="19" t="s">
        <v>201</v>
      </c>
      <c r="K44" s="19" t="s">
        <v>201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19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1">
        <f t="shared" si="0"/>
        <v>4</v>
      </c>
    </row>
    <row r="45" spans="1:62" ht="15.75">
      <c r="A45" s="3">
        <v>43</v>
      </c>
      <c r="B45" s="15" t="s">
        <v>37</v>
      </c>
      <c r="C45" s="15" t="s">
        <v>16</v>
      </c>
      <c r="D45" s="21" t="s">
        <v>61</v>
      </c>
      <c r="E45" s="29"/>
      <c r="F45" s="2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19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1">
        <f t="shared" si="0"/>
        <v>0</v>
      </c>
    </row>
    <row r="46" spans="1:62" ht="15.75">
      <c r="A46" s="3">
        <v>44</v>
      </c>
      <c r="B46" s="15" t="s">
        <v>38</v>
      </c>
      <c r="C46" s="15" t="s">
        <v>16</v>
      </c>
      <c r="D46" s="21" t="s">
        <v>64</v>
      </c>
      <c r="E46" s="29"/>
      <c r="F46" s="2"/>
      <c r="G46" s="35"/>
      <c r="H46" s="35"/>
      <c r="I46" s="35"/>
      <c r="J46" s="35"/>
      <c r="K46" s="19" t="s">
        <v>201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19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1">
        <f t="shared" si="0"/>
        <v>1</v>
      </c>
    </row>
    <row r="47" spans="1:62" ht="15.75">
      <c r="A47" s="3">
        <v>45</v>
      </c>
      <c r="B47" s="15" t="s">
        <v>39</v>
      </c>
      <c r="C47" s="15" t="s">
        <v>16</v>
      </c>
      <c r="D47" s="21" t="s">
        <v>59</v>
      </c>
      <c r="E47" s="29"/>
      <c r="F47" s="2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19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1">
        <f t="shared" si="0"/>
        <v>0</v>
      </c>
    </row>
    <row r="48" spans="1:62" ht="15.75">
      <c r="A48" s="3">
        <v>46</v>
      </c>
      <c r="B48" s="15" t="s">
        <v>40</v>
      </c>
      <c r="C48" s="15" t="s">
        <v>16</v>
      </c>
      <c r="D48" s="21" t="s">
        <v>67</v>
      </c>
      <c r="E48" s="29"/>
      <c r="F48" s="2"/>
      <c r="G48" s="35"/>
      <c r="H48" s="35"/>
      <c r="I48" s="35"/>
      <c r="J48" s="35"/>
      <c r="K48" s="19" t="s">
        <v>201</v>
      </c>
      <c r="L48" s="35"/>
      <c r="M48" s="19" t="s">
        <v>201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19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1">
        <f t="shared" si="0"/>
        <v>2</v>
      </c>
    </row>
    <row r="49" spans="1:62" ht="15.75">
      <c r="A49" s="3">
        <v>47</v>
      </c>
      <c r="B49" s="15" t="s">
        <v>41</v>
      </c>
      <c r="C49" s="15" t="s">
        <v>16</v>
      </c>
      <c r="D49" s="21" t="s">
        <v>66</v>
      </c>
      <c r="E49" s="29"/>
      <c r="F49" s="2"/>
      <c r="G49" s="35"/>
      <c r="H49" s="35"/>
      <c r="I49" s="35"/>
      <c r="J49" s="19" t="s">
        <v>201</v>
      </c>
      <c r="K49" s="35"/>
      <c r="L49" s="35"/>
      <c r="M49" s="35"/>
      <c r="N49" s="19" t="s">
        <v>201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19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1">
        <f t="shared" si="0"/>
        <v>2</v>
      </c>
    </row>
    <row r="50" spans="1:62" ht="15.75">
      <c r="A50" s="3">
        <v>48</v>
      </c>
      <c r="B50" s="15" t="s">
        <v>42</v>
      </c>
      <c r="C50" s="15" t="s">
        <v>16</v>
      </c>
      <c r="D50" s="21" t="s">
        <v>65</v>
      </c>
      <c r="E50" s="29"/>
      <c r="F50" s="2"/>
      <c r="G50" s="35"/>
      <c r="H50" s="35"/>
      <c r="I50" s="19" t="s">
        <v>201</v>
      </c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19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1">
        <f t="shared" si="0"/>
        <v>1</v>
      </c>
    </row>
    <row r="51" spans="1:62" ht="15.75">
      <c r="A51" s="3">
        <v>49</v>
      </c>
      <c r="B51" s="15" t="s">
        <v>180</v>
      </c>
      <c r="C51" s="15" t="s">
        <v>16</v>
      </c>
      <c r="D51" s="21" t="s">
        <v>68</v>
      </c>
      <c r="E51" s="29"/>
      <c r="F51" s="2"/>
      <c r="G51" s="35"/>
      <c r="H51" s="35"/>
      <c r="I51" s="35"/>
      <c r="J51" s="19" t="s">
        <v>201</v>
      </c>
      <c r="K51" s="35"/>
      <c r="L51" s="35"/>
      <c r="M51" s="35"/>
      <c r="N51" s="19" t="s">
        <v>201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19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1">
        <f t="shared" si="0"/>
        <v>2</v>
      </c>
    </row>
    <row r="52" spans="1:62" ht="15.75">
      <c r="A52" s="3">
        <v>50</v>
      </c>
      <c r="B52" s="15" t="s">
        <v>43</v>
      </c>
      <c r="C52" s="15" t="s">
        <v>16</v>
      </c>
      <c r="D52" s="21" t="s">
        <v>181</v>
      </c>
      <c r="E52" s="29"/>
      <c r="F52" s="2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19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1">
        <f t="shared" si="0"/>
        <v>0</v>
      </c>
    </row>
    <row r="53" spans="1:62" ht="15.75">
      <c r="A53" s="3">
        <v>51</v>
      </c>
      <c r="B53" s="15" t="s">
        <v>44</v>
      </c>
      <c r="C53" s="15" t="s">
        <v>16</v>
      </c>
      <c r="D53" s="21" t="s">
        <v>182</v>
      </c>
      <c r="E53" s="28"/>
      <c r="F53" s="2"/>
      <c r="G53" s="35"/>
      <c r="H53" s="35"/>
      <c r="I53" s="35"/>
      <c r="J53" s="35"/>
      <c r="K53" s="35"/>
      <c r="L53" s="35"/>
      <c r="M53" s="35"/>
      <c r="N53" s="35"/>
      <c r="O53" s="35"/>
      <c r="P53" s="19" t="s">
        <v>201</v>
      </c>
      <c r="Q53" s="19" t="s">
        <v>201</v>
      </c>
      <c r="R53" s="19" t="s">
        <v>201</v>
      </c>
      <c r="S53" s="19" t="s">
        <v>201</v>
      </c>
      <c r="T53" s="19" t="s">
        <v>201</v>
      </c>
      <c r="U53" s="19" t="s">
        <v>201</v>
      </c>
      <c r="V53" s="19" t="s">
        <v>201</v>
      </c>
      <c r="W53" s="19" t="s">
        <v>201</v>
      </c>
      <c r="X53" s="19" t="s">
        <v>201</v>
      </c>
      <c r="Y53" s="19" t="s">
        <v>201</v>
      </c>
      <c r="Z53" s="19" t="s">
        <v>201</v>
      </c>
      <c r="AA53" s="19" t="s">
        <v>201</v>
      </c>
      <c r="AB53" s="19" t="s">
        <v>201</v>
      </c>
      <c r="AC53" s="19" t="s">
        <v>201</v>
      </c>
      <c r="AD53" s="19" t="s">
        <v>201</v>
      </c>
      <c r="AE53" s="19" t="s">
        <v>201</v>
      </c>
      <c r="AF53" s="19" t="s">
        <v>201</v>
      </c>
      <c r="AG53" s="19" t="s">
        <v>201</v>
      </c>
      <c r="AH53" s="19" t="s">
        <v>201</v>
      </c>
      <c r="AI53" s="19" t="s">
        <v>201</v>
      </c>
      <c r="AJ53" s="19" t="s">
        <v>201</v>
      </c>
      <c r="AK53" s="19" t="s">
        <v>201</v>
      </c>
      <c r="AL53" s="19" t="s">
        <v>201</v>
      </c>
      <c r="AM53" s="19" t="s">
        <v>201</v>
      </c>
      <c r="AN53" s="19" t="s">
        <v>201</v>
      </c>
      <c r="AO53" s="35" t="s">
        <v>201</v>
      </c>
      <c r="AP53" s="35" t="s">
        <v>201</v>
      </c>
      <c r="AQ53" s="19" t="s">
        <v>201</v>
      </c>
      <c r="AR53" s="35" t="s">
        <v>201</v>
      </c>
      <c r="AS53" s="35" t="s">
        <v>201</v>
      </c>
      <c r="AT53" s="35" t="s">
        <v>201</v>
      </c>
      <c r="AU53" s="35" t="s">
        <v>201</v>
      </c>
      <c r="AV53" s="35" t="s">
        <v>201</v>
      </c>
      <c r="AW53" s="35" t="s">
        <v>201</v>
      </c>
      <c r="AX53" s="35" t="s">
        <v>201</v>
      </c>
      <c r="AY53" s="35" t="s">
        <v>201</v>
      </c>
      <c r="AZ53" s="35" t="s">
        <v>201</v>
      </c>
      <c r="BA53" s="35" t="s">
        <v>201</v>
      </c>
      <c r="BB53" s="19" t="s">
        <v>201</v>
      </c>
      <c r="BC53" s="19" t="s">
        <v>201</v>
      </c>
      <c r="BD53" s="19" t="s">
        <v>201</v>
      </c>
      <c r="BE53" s="19" t="s">
        <v>201</v>
      </c>
      <c r="BF53" s="19" t="s">
        <v>201</v>
      </c>
      <c r="BG53" s="19" t="s">
        <v>201</v>
      </c>
      <c r="BH53" s="19" t="s">
        <v>201</v>
      </c>
      <c r="BI53" s="19" t="s">
        <v>201</v>
      </c>
      <c r="BJ53" s="1">
        <f t="shared" si="0"/>
        <v>46</v>
      </c>
    </row>
    <row r="54" spans="1:62" ht="31.5">
      <c r="A54" s="3">
        <v>52</v>
      </c>
      <c r="B54" s="15" t="s">
        <v>183</v>
      </c>
      <c r="C54" s="15" t="s">
        <v>16</v>
      </c>
      <c r="D54" s="37" t="s">
        <v>236</v>
      </c>
      <c r="E54" s="28"/>
      <c r="F54" s="2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19" t="s">
        <v>201</v>
      </c>
      <c r="AN54" s="19" t="s">
        <v>201</v>
      </c>
      <c r="AO54" s="19" t="s">
        <v>201</v>
      </c>
      <c r="AP54" s="19" t="s">
        <v>201</v>
      </c>
      <c r="AQ54" s="19" t="s">
        <v>201</v>
      </c>
      <c r="AR54" s="19" t="s">
        <v>201</v>
      </c>
      <c r="AS54" s="19" t="s">
        <v>201</v>
      </c>
      <c r="AT54" s="19" t="s">
        <v>201</v>
      </c>
      <c r="AU54" s="19" t="s">
        <v>201</v>
      </c>
      <c r="AV54" s="19" t="s">
        <v>201</v>
      </c>
      <c r="AW54" s="19" t="s">
        <v>201</v>
      </c>
      <c r="AX54" s="19" t="s">
        <v>201</v>
      </c>
      <c r="AY54" s="19" t="s">
        <v>201</v>
      </c>
      <c r="AZ54" s="19" t="s">
        <v>201</v>
      </c>
      <c r="BA54" s="19" t="s">
        <v>201</v>
      </c>
      <c r="BB54" s="19" t="s">
        <v>201</v>
      </c>
      <c r="BC54" s="19" t="s">
        <v>201</v>
      </c>
      <c r="BD54" s="35"/>
      <c r="BE54" s="35"/>
      <c r="BF54" s="19" t="s">
        <v>201</v>
      </c>
      <c r="BG54" s="19" t="s">
        <v>201</v>
      </c>
      <c r="BH54" s="19" t="s">
        <v>201</v>
      </c>
      <c r="BI54" s="19" t="s">
        <v>201</v>
      </c>
      <c r="BJ54" s="1">
        <f t="shared" si="0"/>
        <v>21</v>
      </c>
    </row>
    <row r="55" spans="1:62" ht="15.75">
      <c r="A55" s="3">
        <v>53</v>
      </c>
      <c r="B55" s="15" t="s">
        <v>45</v>
      </c>
      <c r="C55" s="15" t="s">
        <v>16</v>
      </c>
      <c r="D55" s="21" t="s">
        <v>184</v>
      </c>
      <c r="E55" s="28"/>
      <c r="F55" s="2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19"/>
      <c r="AR55" s="35"/>
      <c r="AS55" s="35"/>
      <c r="AT55" s="35"/>
      <c r="AU55" s="35"/>
      <c r="AV55" s="35"/>
      <c r="AW55" s="35"/>
      <c r="AX55" s="35"/>
      <c r="AY55" s="35"/>
      <c r="AZ55" s="35" t="s">
        <v>201</v>
      </c>
      <c r="BA55" s="35" t="s">
        <v>201</v>
      </c>
      <c r="BB55" s="35"/>
      <c r="BC55" s="35"/>
      <c r="BD55" s="35"/>
      <c r="BE55" s="35"/>
      <c r="BF55" s="35"/>
      <c r="BG55" s="35"/>
      <c r="BH55" s="35"/>
      <c r="BI55" s="35"/>
      <c r="BJ55" s="1">
        <f t="shared" si="0"/>
        <v>2</v>
      </c>
    </row>
    <row r="56" spans="1:62" ht="15.75">
      <c r="A56" s="3">
        <v>54</v>
      </c>
      <c r="B56" s="15" t="s">
        <v>185</v>
      </c>
      <c r="C56" s="15" t="s">
        <v>16</v>
      </c>
      <c r="D56" s="37" t="s">
        <v>186</v>
      </c>
      <c r="E56" s="28"/>
      <c r="F56" s="2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19" t="s">
        <v>201</v>
      </c>
      <c r="AM56" s="35" t="s">
        <v>201</v>
      </c>
      <c r="AN56" s="35" t="s">
        <v>201</v>
      </c>
      <c r="AO56" s="35" t="s">
        <v>201</v>
      </c>
      <c r="AP56" s="35"/>
      <c r="AQ56" s="19"/>
      <c r="AR56" s="35" t="s">
        <v>201</v>
      </c>
      <c r="AS56" s="35" t="s">
        <v>201</v>
      </c>
      <c r="AT56" s="35" t="s">
        <v>201</v>
      </c>
      <c r="AU56" s="35" t="s">
        <v>201</v>
      </c>
      <c r="AV56" s="35" t="s">
        <v>201</v>
      </c>
      <c r="AW56" s="35" t="s">
        <v>201</v>
      </c>
      <c r="AX56" s="35" t="s">
        <v>201</v>
      </c>
      <c r="AY56" s="35" t="s">
        <v>201</v>
      </c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1">
        <f t="shared" si="0"/>
        <v>12</v>
      </c>
    </row>
    <row r="57" spans="1:62" ht="15.75" hidden="1">
      <c r="A57" s="3">
        <v>55</v>
      </c>
      <c r="B57" s="15" t="s">
        <v>46</v>
      </c>
      <c r="C57" s="15" t="s">
        <v>16</v>
      </c>
      <c r="D57" s="21" t="s">
        <v>187</v>
      </c>
      <c r="E57" s="28"/>
      <c r="F57" s="2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19" t="s">
        <v>201</v>
      </c>
      <c r="AC57" s="35"/>
      <c r="AD57" s="19" t="s">
        <v>201</v>
      </c>
      <c r="AE57" s="19" t="s">
        <v>201</v>
      </c>
      <c r="AF57" s="19" t="s">
        <v>201</v>
      </c>
      <c r="AG57" s="35"/>
      <c r="AH57" s="19" t="s">
        <v>201</v>
      </c>
      <c r="AI57" s="19" t="s">
        <v>201</v>
      </c>
      <c r="AJ57" s="35"/>
      <c r="AK57" s="35"/>
      <c r="AL57" s="35"/>
      <c r="AM57" s="35"/>
      <c r="AN57" s="35"/>
      <c r="AO57" s="35"/>
      <c r="AP57" s="35"/>
      <c r="AQ57" s="19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1">
        <f t="shared" si="0"/>
        <v>6</v>
      </c>
    </row>
    <row r="58" spans="1:62" ht="15.75" hidden="1">
      <c r="A58" s="3">
        <v>56</v>
      </c>
      <c r="B58" s="15" t="s">
        <v>47</v>
      </c>
      <c r="C58" s="15" t="s">
        <v>16</v>
      </c>
      <c r="D58" s="21" t="s">
        <v>188</v>
      </c>
      <c r="E58" s="28"/>
      <c r="F58" s="2"/>
      <c r="G58" s="35"/>
      <c r="H58" s="35"/>
      <c r="I58" s="35"/>
      <c r="J58" s="35"/>
      <c r="K58" s="35"/>
      <c r="L58" s="35"/>
      <c r="M58" s="35"/>
      <c r="N58" s="35"/>
      <c r="O58" s="35"/>
      <c r="P58" s="19" t="s">
        <v>201</v>
      </c>
      <c r="Q58" s="19" t="s">
        <v>201</v>
      </c>
      <c r="R58" s="19" t="s">
        <v>201</v>
      </c>
      <c r="S58" s="35"/>
      <c r="T58" s="19" t="s">
        <v>201</v>
      </c>
      <c r="U58" s="35"/>
      <c r="V58" s="19" t="s">
        <v>201</v>
      </c>
      <c r="W58" s="35"/>
      <c r="X58" s="19" t="s">
        <v>201</v>
      </c>
      <c r="Y58" s="35"/>
      <c r="Z58" s="19" t="s">
        <v>201</v>
      </c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19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1">
        <f t="shared" si="0"/>
        <v>7</v>
      </c>
    </row>
    <row r="59" spans="1:62" ht="15.75" hidden="1">
      <c r="A59" s="3">
        <v>57</v>
      </c>
      <c r="B59" s="15" t="s">
        <v>48</v>
      </c>
      <c r="C59" s="15" t="s">
        <v>16</v>
      </c>
      <c r="D59" s="21" t="s">
        <v>189</v>
      </c>
      <c r="E59" s="28"/>
      <c r="F59" s="2"/>
      <c r="G59" s="35"/>
      <c r="H59" s="35"/>
      <c r="I59" s="35"/>
      <c r="J59" s="35"/>
      <c r="K59" s="35"/>
      <c r="L59" s="35"/>
      <c r="M59" s="35"/>
      <c r="N59" s="35"/>
      <c r="O59" s="35"/>
      <c r="P59" s="19" t="s">
        <v>201</v>
      </c>
      <c r="Q59" s="19" t="s">
        <v>201</v>
      </c>
      <c r="R59" s="19" t="s">
        <v>201</v>
      </c>
      <c r="S59" s="35"/>
      <c r="T59" s="19" t="s">
        <v>201</v>
      </c>
      <c r="U59" s="35"/>
      <c r="V59" s="19" t="s">
        <v>201</v>
      </c>
      <c r="W59" s="19" t="s">
        <v>201</v>
      </c>
      <c r="X59" s="19" t="s">
        <v>201</v>
      </c>
      <c r="Y59" s="19" t="s">
        <v>201</v>
      </c>
      <c r="Z59" s="19" t="s">
        <v>201</v>
      </c>
      <c r="AA59" s="19" t="s">
        <v>201</v>
      </c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19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1">
        <f t="shared" si="0"/>
        <v>10</v>
      </c>
    </row>
    <row r="60" spans="1:62" ht="15.75" hidden="1">
      <c r="A60" s="3">
        <v>58</v>
      </c>
      <c r="B60" s="15" t="s">
        <v>49</v>
      </c>
      <c r="C60" s="15" t="s">
        <v>16</v>
      </c>
      <c r="D60" s="37" t="s">
        <v>190</v>
      </c>
      <c r="E60" s="28"/>
      <c r="F60" s="2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19" t="s">
        <v>201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19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1">
        <f t="shared" si="0"/>
        <v>1</v>
      </c>
    </row>
    <row r="61" spans="1:62" ht="15.75">
      <c r="A61" s="3">
        <v>59</v>
      </c>
      <c r="B61" s="15" t="s">
        <v>191</v>
      </c>
      <c r="C61" s="15" t="s">
        <v>16</v>
      </c>
      <c r="D61" s="21" t="s">
        <v>192</v>
      </c>
      <c r="E61" s="28"/>
      <c r="F61" s="2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19" t="s">
        <v>201</v>
      </c>
      <c r="Z61" s="35"/>
      <c r="AA61" s="35"/>
      <c r="AB61" s="19" t="s">
        <v>201</v>
      </c>
      <c r="AC61" s="35"/>
      <c r="AD61" s="19" t="s">
        <v>201</v>
      </c>
      <c r="AE61" s="35"/>
      <c r="AF61" s="35"/>
      <c r="AG61" s="35"/>
      <c r="AH61" s="19" t="s">
        <v>201</v>
      </c>
      <c r="AI61" s="19" t="s">
        <v>201</v>
      </c>
      <c r="AJ61" s="35"/>
      <c r="AK61" s="35"/>
      <c r="AL61" s="35"/>
      <c r="AM61" s="19"/>
      <c r="AN61" s="19"/>
      <c r="AO61" s="35"/>
      <c r="AP61" s="35" t="s">
        <v>201</v>
      </c>
      <c r="AQ61" s="19" t="s">
        <v>201</v>
      </c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1">
        <f t="shared" si="0"/>
        <v>7</v>
      </c>
    </row>
    <row r="62" spans="1:62" ht="15.75" hidden="1">
      <c r="A62" s="3">
        <v>60</v>
      </c>
      <c r="B62" s="15" t="s">
        <v>193</v>
      </c>
      <c r="C62" s="15" t="s">
        <v>16</v>
      </c>
      <c r="D62" s="37" t="s">
        <v>194</v>
      </c>
      <c r="E62" s="38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6" t="s">
        <v>201</v>
      </c>
      <c r="AD62" s="40"/>
      <c r="AE62" s="40"/>
      <c r="AF62" s="40"/>
      <c r="AG62" s="40"/>
      <c r="AH62" s="40"/>
      <c r="AI62" s="40"/>
      <c r="AJ62" s="46" t="s">
        <v>201</v>
      </c>
      <c r="AK62" s="46" t="s">
        <v>201</v>
      </c>
      <c r="AL62" s="47"/>
      <c r="AM62" s="40"/>
      <c r="AN62" s="40"/>
      <c r="AO62" s="40"/>
      <c r="AP62" s="40"/>
      <c r="AQ62" s="46"/>
      <c r="AR62" s="40"/>
      <c r="AS62" s="40"/>
      <c r="AT62" s="40"/>
      <c r="AU62" s="40"/>
      <c r="AV62" s="40"/>
      <c r="AW62" s="40"/>
      <c r="AX62" s="35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1">
        <f t="shared" si="0"/>
        <v>3</v>
      </c>
    </row>
    <row r="63" spans="1:62" ht="15.75" hidden="1">
      <c r="A63" s="3">
        <v>61</v>
      </c>
      <c r="B63" s="15" t="s">
        <v>195</v>
      </c>
      <c r="C63" s="15" t="s">
        <v>16</v>
      </c>
      <c r="D63" s="21" t="s">
        <v>196</v>
      </c>
      <c r="E63" s="28"/>
      <c r="F63" s="2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19" t="s">
        <v>201</v>
      </c>
      <c r="AD63" s="35"/>
      <c r="AE63" s="35"/>
      <c r="AF63" s="35"/>
      <c r="AG63" s="35"/>
      <c r="AH63" s="35"/>
      <c r="AI63" s="35"/>
      <c r="AJ63" s="19" t="s">
        <v>201</v>
      </c>
      <c r="AK63" s="19" t="s">
        <v>201</v>
      </c>
      <c r="AL63" s="19" t="s">
        <v>201</v>
      </c>
      <c r="AM63" s="35"/>
      <c r="AN63" s="35"/>
      <c r="AO63" s="35"/>
      <c r="AP63" s="35"/>
      <c r="AQ63" s="19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1">
        <f t="shared" si="0"/>
        <v>4</v>
      </c>
    </row>
    <row r="64" spans="1:62" ht="15.75" hidden="1">
      <c r="A64" s="3">
        <v>62</v>
      </c>
      <c r="B64" s="15" t="s">
        <v>197</v>
      </c>
      <c r="C64" s="15" t="s">
        <v>16</v>
      </c>
      <c r="D64" s="21" t="s">
        <v>198</v>
      </c>
      <c r="E64" s="28"/>
      <c r="F64" s="2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19" t="s">
        <v>201</v>
      </c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19" t="s">
        <v>201</v>
      </c>
      <c r="AF64" s="19" t="s">
        <v>201</v>
      </c>
      <c r="AG64" s="19" t="s">
        <v>201</v>
      </c>
      <c r="AH64" s="35"/>
      <c r="AI64" s="35"/>
      <c r="AJ64" s="35"/>
      <c r="AK64" s="35"/>
      <c r="AL64" s="35"/>
      <c r="AM64" s="35"/>
      <c r="AN64" s="35"/>
      <c r="AO64" s="35"/>
      <c r="AP64" s="35"/>
      <c r="AQ64" s="19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1">
        <f t="shared" si="0"/>
        <v>4</v>
      </c>
    </row>
    <row r="65" spans="1:62" ht="15.75" hidden="1">
      <c r="A65" s="3">
        <v>63</v>
      </c>
      <c r="B65" s="15" t="s">
        <v>199</v>
      </c>
      <c r="C65" s="15" t="s">
        <v>16</v>
      </c>
      <c r="D65" s="37" t="s">
        <v>200</v>
      </c>
      <c r="E65" s="38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6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6" t="s">
        <v>201</v>
      </c>
      <c r="BC65" s="46" t="s">
        <v>201</v>
      </c>
      <c r="BD65" s="46" t="s">
        <v>201</v>
      </c>
      <c r="BE65" s="46" t="s">
        <v>201</v>
      </c>
      <c r="BF65" s="46" t="s">
        <v>201</v>
      </c>
      <c r="BG65" s="46" t="s">
        <v>201</v>
      </c>
      <c r="BJ65" s="41">
        <f t="shared" si="0"/>
        <v>6</v>
      </c>
    </row>
    <row r="66" spans="1:62" ht="15.75" hidden="1">
      <c r="A66" s="3">
        <v>64</v>
      </c>
      <c r="B66" s="15" t="s">
        <v>203</v>
      </c>
      <c r="C66" s="15" t="s">
        <v>16</v>
      </c>
      <c r="D66" s="37" t="s">
        <v>202</v>
      </c>
      <c r="E66" s="38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6" t="s">
        <v>201</v>
      </c>
      <c r="T66" s="40"/>
      <c r="U66" s="40"/>
      <c r="V66" s="40"/>
      <c r="W66" s="46" t="s">
        <v>201</v>
      </c>
      <c r="X66" s="40"/>
      <c r="Y66" s="40"/>
      <c r="Z66" s="40"/>
      <c r="AA66" s="46" t="s">
        <v>201</v>
      </c>
      <c r="AB66" s="40"/>
      <c r="AC66" s="40"/>
      <c r="AD66" s="40"/>
      <c r="AE66" s="40"/>
      <c r="AF66" s="40"/>
      <c r="AG66" s="46" t="s">
        <v>201</v>
      </c>
      <c r="AH66" s="40"/>
      <c r="AI66" s="40"/>
      <c r="AJ66" s="40"/>
      <c r="AK66" s="40"/>
      <c r="AL66" s="40"/>
      <c r="AM66" s="40"/>
      <c r="AN66" s="40"/>
      <c r="AO66" s="40"/>
      <c r="AP66" s="40"/>
      <c r="AQ66" s="46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1">
        <f t="shared" si="0"/>
        <v>4</v>
      </c>
    </row>
    <row r="67" spans="1:62" s="31" customFormat="1" ht="31.5" hidden="1">
      <c r="A67" s="17">
        <v>65</v>
      </c>
      <c r="B67" s="18" t="s">
        <v>205</v>
      </c>
      <c r="C67" s="18" t="s">
        <v>16</v>
      </c>
      <c r="D67" s="30" t="s">
        <v>204</v>
      </c>
      <c r="E67" s="32"/>
      <c r="F67" s="19"/>
      <c r="G67" s="35"/>
      <c r="H67" s="35"/>
      <c r="I67" s="19" t="s">
        <v>201</v>
      </c>
      <c r="J67" s="35"/>
      <c r="K67" s="35"/>
      <c r="L67" s="35"/>
      <c r="M67" s="35"/>
      <c r="N67" s="19" t="s">
        <v>201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19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1">
        <f t="shared" si="0"/>
        <v>2</v>
      </c>
    </row>
  </sheetData>
  <mergeCells count="20">
    <mergeCell ref="D1:D3"/>
    <mergeCell ref="C1:C3"/>
    <mergeCell ref="B1:B3"/>
    <mergeCell ref="A1:A3"/>
    <mergeCell ref="E1:F2"/>
    <mergeCell ref="G1:O1"/>
    <mergeCell ref="P1:AA1"/>
    <mergeCell ref="BB1:BI1"/>
    <mergeCell ref="I2:K2"/>
    <mergeCell ref="M2:N2"/>
    <mergeCell ref="AM1:BA1"/>
    <mergeCell ref="AH2:AI2"/>
    <mergeCell ref="AJ2:AL2"/>
    <mergeCell ref="AB1:AL1"/>
    <mergeCell ref="P2:R2"/>
    <mergeCell ref="T2:U2"/>
    <mergeCell ref="V2:W2"/>
    <mergeCell ref="X2:Y2"/>
    <mergeCell ref="Z2:AA2"/>
    <mergeCell ref="AB2:AC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48"/>
  <sheetViews>
    <sheetView topLeftCell="A12" zoomScale="109" workbookViewId="0">
      <selection activeCell="M22" sqref="M22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233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35">
        <v>0.17</v>
      </c>
      <c r="F9" s="114"/>
      <c r="G9" s="114"/>
      <c r="H9" s="114"/>
      <c r="I9" s="114"/>
      <c r="J9" s="114"/>
      <c r="K9" s="115">
        <f>SUM(K10:K14)</f>
        <v>54.400000000000006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/>
      <c r="I14" s="128">
        <v>4</v>
      </c>
      <c r="J14" s="128"/>
      <c r="K14" s="64">
        <f t="shared" si="1"/>
        <v>13.600000000000001</v>
      </c>
      <c r="O14" s="119"/>
    </row>
    <row r="15" spans="1:25" s="61" customFormat="1" ht="33.950000000000003" customHeight="1">
      <c r="B15" s="116" t="s">
        <v>216</v>
      </c>
      <c r="C15" s="183" t="s">
        <v>217</v>
      </c>
      <c r="D15" s="184"/>
      <c r="E15" s="135">
        <v>0.17</v>
      </c>
      <c r="F15" s="129"/>
      <c r="G15" s="129"/>
      <c r="H15" s="129"/>
      <c r="I15" s="129"/>
      <c r="J15" s="129"/>
      <c r="K15" s="117">
        <f>SUM(K16:K19)</f>
        <v>51.000000000000007</v>
      </c>
    </row>
    <row r="16" spans="1:25" s="61" customFormat="1" ht="33.950000000000003" customHeight="1">
      <c r="B16" s="25">
        <v>6</v>
      </c>
      <c r="C16" s="25" t="s">
        <v>3</v>
      </c>
      <c r="D16" s="108" t="s">
        <v>160</v>
      </c>
      <c r="E16" s="136">
        <v>0.1</v>
      </c>
      <c r="F16" s="128"/>
      <c r="G16" s="128"/>
      <c r="H16" s="128">
        <v>3</v>
      </c>
      <c r="I16" s="128"/>
      <c r="J16" s="128"/>
      <c r="K16" s="64">
        <f>E16*SUM(F16:J16)*100</f>
        <v>30.000000000000004</v>
      </c>
    </row>
    <row r="17" spans="1:34" s="61" customFormat="1" ht="33.950000000000003" customHeight="1">
      <c r="B17" s="25">
        <v>7</v>
      </c>
      <c r="C17" s="25" t="s">
        <v>4</v>
      </c>
      <c r="D17" s="108" t="s">
        <v>161</v>
      </c>
      <c r="E17" s="136">
        <v>7.0000000000000007E-2</v>
      </c>
      <c r="F17" s="128"/>
      <c r="G17" s="128"/>
      <c r="H17" s="128">
        <v>3</v>
      </c>
      <c r="I17" s="128"/>
      <c r="J17" s="128"/>
      <c r="K17" s="64">
        <f t="shared" ref="K17:K29" si="2">E17*SUM(F17:J17)*100</f>
        <v>21.000000000000004</v>
      </c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>
        <f t="shared" si="2"/>
        <v>0</v>
      </c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>
        <f t="shared" si="2"/>
        <v>0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0.28999999999999998</v>
      </c>
      <c r="F20" s="129"/>
      <c r="G20" s="129"/>
      <c r="H20" s="129"/>
      <c r="I20" s="129"/>
      <c r="J20" s="129"/>
      <c r="K20" s="118">
        <f>SUM(K21:K23)</f>
        <v>87.5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0.125</v>
      </c>
      <c r="F21" s="128"/>
      <c r="G21" s="128"/>
      <c r="H21" s="128">
        <v>3</v>
      </c>
      <c r="I21" s="128"/>
      <c r="J21" s="128"/>
      <c r="K21" s="64">
        <f t="shared" si="2"/>
        <v>37.5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0.125</v>
      </c>
      <c r="F22" s="128"/>
      <c r="G22" s="128"/>
      <c r="H22" s="128"/>
      <c r="I22" s="128">
        <v>4</v>
      </c>
      <c r="J22" s="128"/>
      <c r="K22" s="64">
        <f t="shared" si="2"/>
        <v>50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0.38</v>
      </c>
      <c r="F24" s="129"/>
      <c r="G24" s="129"/>
      <c r="H24" s="129"/>
      <c r="I24" s="129"/>
      <c r="J24" s="129"/>
      <c r="K24" s="118">
        <f>SUM(K25:K29)</f>
        <v>133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v>0.15</v>
      </c>
      <c r="F25" s="128"/>
      <c r="G25" s="128"/>
      <c r="H25" s="128">
        <v>3</v>
      </c>
      <c r="I25" s="128"/>
      <c r="J25" s="128"/>
      <c r="K25" s="64">
        <f t="shared" si="2"/>
        <v>44.999999999999993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/>
      <c r="F26" s="128"/>
      <c r="G26" s="128"/>
      <c r="H26" s="128"/>
      <c r="I26" s="128"/>
      <c r="J26" s="128"/>
      <c r="K26" s="64">
        <f t="shared" si="2"/>
        <v>0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customHeight="1">
      <c r="B27" s="25">
        <v>20</v>
      </c>
      <c r="C27" s="62" t="s">
        <v>45</v>
      </c>
      <c r="D27" s="62" t="s">
        <v>184</v>
      </c>
      <c r="E27" s="136">
        <v>0.22</v>
      </c>
      <c r="F27" s="128"/>
      <c r="G27" s="128"/>
      <c r="H27" s="128"/>
      <c r="I27" s="128">
        <v>4</v>
      </c>
      <c r="J27" s="128"/>
      <c r="K27" s="64">
        <f t="shared" si="2"/>
        <v>88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36"/>
      <c r="F28" s="128"/>
      <c r="G28" s="128"/>
      <c r="H28" s="128"/>
      <c r="I28" s="128"/>
      <c r="J28" s="128"/>
      <c r="K28" s="64">
        <f t="shared" si="2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39"/>
      <c r="F29" s="128"/>
      <c r="G29" s="128"/>
      <c r="H29" s="128"/>
      <c r="I29" s="128"/>
      <c r="J29" s="128"/>
      <c r="K29" s="64">
        <f t="shared" si="2"/>
        <v>0</v>
      </c>
    </row>
    <row r="30" spans="1:34" s="74" customFormat="1" ht="33.950000000000003" customHeight="1">
      <c r="B30" s="164" t="s">
        <v>223</v>
      </c>
      <c r="C30" s="164"/>
      <c r="D30" s="164"/>
      <c r="E30" s="111">
        <f>S45</f>
        <v>0</v>
      </c>
      <c r="F30" s="73"/>
      <c r="G30" s="73"/>
      <c r="H30" s="73"/>
      <c r="I30" s="73"/>
      <c r="J30" s="73"/>
      <c r="K30" s="73">
        <f>K24+K20+K9+K15</f>
        <v>325.89999999999998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7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R42*0.25</f>
        <v>4.1666666666666661</v>
      </c>
      <c r="T42" s="58">
        <f>S42*25%</f>
        <v>1.0416666666666665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3">R43*0.25</f>
        <v>12.5</v>
      </c>
      <c r="T43" s="58">
        <f t="shared" ref="T43:T44" si="4">S43*25%</f>
        <v>3.125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3"/>
        <v>8.3333333333333321</v>
      </c>
      <c r="T44" s="58">
        <f t="shared" si="4"/>
        <v>2.083333333333333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24.999999999999996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8"/>
  <sheetViews>
    <sheetView tabSelected="1" topLeftCell="A17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126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79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121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75" t="s">
        <v>211</v>
      </c>
    </row>
    <row r="7" spans="1:25" s="48" customFormat="1" ht="14.25">
      <c r="B7" s="169"/>
      <c r="C7" s="171"/>
      <c r="D7" s="171"/>
      <c r="E7" s="178" t="s">
        <v>212</v>
      </c>
      <c r="F7" s="180" t="s">
        <v>213</v>
      </c>
      <c r="G7" s="181"/>
      <c r="H7" s="181"/>
      <c r="I7" s="181"/>
      <c r="J7" s="182"/>
      <c r="K7" s="176"/>
    </row>
    <row r="8" spans="1:25" ht="34.5" customHeight="1">
      <c r="B8" s="170"/>
      <c r="C8" s="171"/>
      <c r="D8" s="171"/>
      <c r="E8" s="179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77"/>
    </row>
    <row r="9" spans="1:25" ht="20.25" customHeight="1">
      <c r="B9" s="112" t="s">
        <v>214</v>
      </c>
      <c r="C9" s="183" t="s">
        <v>215</v>
      </c>
      <c r="D9" s="184"/>
      <c r="E9" s="113">
        <v>0.125</v>
      </c>
      <c r="F9" s="114"/>
      <c r="G9" s="114"/>
      <c r="H9" s="114"/>
      <c r="I9" s="114"/>
      <c r="J9" s="114"/>
      <c r="K9" s="122">
        <f>SUM(K10:K14)</f>
        <v>45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40">
        <f t="shared" ref="E10:E14" si="0">E$9/5</f>
        <v>2.5000000000000001E-2</v>
      </c>
      <c r="F10" s="128"/>
      <c r="G10" s="128"/>
      <c r="H10" s="110">
        <v>3</v>
      </c>
      <c r="I10" s="128"/>
      <c r="J10" s="128"/>
      <c r="K10" s="123">
        <f>E10*SUM(F10:J10)*100</f>
        <v>7.5000000000000009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40">
        <f t="shared" si="0"/>
        <v>2.5000000000000001E-2</v>
      </c>
      <c r="F11" s="128"/>
      <c r="G11" s="128"/>
      <c r="H11" s="110"/>
      <c r="I11" s="128">
        <v>4</v>
      </c>
      <c r="J11" s="128"/>
      <c r="K11" s="123">
        <f t="shared" ref="K11:K14" si="1">E11*SUM(F11:J11)*100</f>
        <v>10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40">
        <f t="shared" si="0"/>
        <v>2.5000000000000001E-2</v>
      </c>
      <c r="F12" s="128"/>
      <c r="G12" s="128"/>
      <c r="H12" s="110"/>
      <c r="I12" s="128">
        <v>4</v>
      </c>
      <c r="J12" s="128"/>
      <c r="K12" s="123">
        <f t="shared" si="1"/>
        <v>10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40">
        <f t="shared" si="0"/>
        <v>2.5000000000000001E-2</v>
      </c>
      <c r="F13" s="128"/>
      <c r="G13" s="128"/>
      <c r="H13" s="110">
        <v>3</v>
      </c>
      <c r="I13" s="128"/>
      <c r="J13" s="128"/>
      <c r="K13" s="123">
        <f t="shared" si="1"/>
        <v>7.5000000000000009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40">
        <f t="shared" si="0"/>
        <v>2.5000000000000001E-2</v>
      </c>
      <c r="F14" s="128"/>
      <c r="G14" s="128"/>
      <c r="H14" s="110"/>
      <c r="I14" s="128">
        <v>4</v>
      </c>
      <c r="J14" s="128"/>
      <c r="K14" s="123">
        <f t="shared" si="1"/>
        <v>10</v>
      </c>
      <c r="O14" s="119"/>
    </row>
    <row r="15" spans="1:25" s="61" customFormat="1" ht="33.950000000000003" customHeight="1">
      <c r="B15" s="116" t="s">
        <v>216</v>
      </c>
      <c r="C15" s="183" t="s">
        <v>217</v>
      </c>
      <c r="D15" s="184"/>
      <c r="E15" s="113">
        <v>0.25</v>
      </c>
      <c r="F15" s="129"/>
      <c r="G15" s="129"/>
      <c r="H15" s="129"/>
      <c r="I15" s="129"/>
      <c r="J15" s="129"/>
      <c r="K15" s="124">
        <f>SUM(K16:K19)</f>
        <v>83.333333333333329</v>
      </c>
    </row>
    <row r="16" spans="1:25" s="61" customFormat="1" ht="33.950000000000003" customHeight="1">
      <c r="B16" s="25">
        <v>6</v>
      </c>
      <c r="C16" s="25" t="s">
        <v>3</v>
      </c>
      <c r="D16" s="108" t="s">
        <v>160</v>
      </c>
      <c r="E16" s="140">
        <v>8.3333333333333329E-2</v>
      </c>
      <c r="F16" s="128"/>
      <c r="G16" s="128"/>
      <c r="H16" s="128">
        <v>3</v>
      </c>
      <c r="I16" s="128"/>
      <c r="J16" s="128"/>
      <c r="K16" s="123">
        <f>E16*SUM(F16:J16)*100</f>
        <v>25</v>
      </c>
    </row>
    <row r="17" spans="1:34" s="61" customFormat="1" ht="33.950000000000003" customHeight="1">
      <c r="B17" s="25">
        <v>7</v>
      </c>
      <c r="C17" s="25" t="s">
        <v>4</v>
      </c>
      <c r="D17" s="108" t="s">
        <v>161</v>
      </c>
      <c r="E17" s="140">
        <v>8.3333333333333329E-2</v>
      </c>
      <c r="F17" s="128"/>
      <c r="G17" s="128"/>
      <c r="H17" s="128"/>
      <c r="I17" s="128">
        <v>4</v>
      </c>
      <c r="J17" s="128"/>
      <c r="K17" s="123">
        <f t="shared" ref="K17:K29" si="2">E17*SUM(F17:J17)*100</f>
        <v>33.333333333333329</v>
      </c>
    </row>
    <row r="18" spans="1:34" s="61" customFormat="1" ht="33.950000000000003" customHeight="1">
      <c r="B18" s="25">
        <v>8</v>
      </c>
      <c r="C18" s="25" t="s">
        <v>5</v>
      </c>
      <c r="D18" s="108" t="s">
        <v>162</v>
      </c>
      <c r="E18" s="140">
        <v>5.2083333333333336E-2</v>
      </c>
      <c r="F18" s="128"/>
      <c r="G18" s="128"/>
      <c r="H18" s="128">
        <v>3</v>
      </c>
      <c r="I18" s="128"/>
      <c r="J18" s="128"/>
      <c r="K18" s="123">
        <f t="shared" si="2"/>
        <v>15.625</v>
      </c>
    </row>
    <row r="19" spans="1:34" s="61" customFormat="1" ht="33.950000000000003" customHeight="1">
      <c r="B19" s="25">
        <v>9</v>
      </c>
      <c r="C19" s="25" t="s">
        <v>6</v>
      </c>
      <c r="D19" s="108" t="s">
        <v>163</v>
      </c>
      <c r="E19" s="140">
        <v>3.125E-2</v>
      </c>
      <c r="F19" s="128"/>
      <c r="G19" s="128"/>
      <c r="H19" s="128">
        <v>3</v>
      </c>
      <c r="I19" s="128"/>
      <c r="J19" s="128"/>
      <c r="K19" s="123">
        <f t="shared" si="2"/>
        <v>9.375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13">
        <v>0.25</v>
      </c>
      <c r="F20" s="129"/>
      <c r="G20" s="129"/>
      <c r="H20" s="129"/>
      <c r="I20" s="129"/>
      <c r="J20" s="129"/>
      <c r="K20" s="125">
        <f>SUM(K21:K23)</f>
        <v>85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41">
        <v>0.15</v>
      </c>
      <c r="F21" s="128"/>
      <c r="G21" s="128"/>
      <c r="H21" s="128">
        <v>3</v>
      </c>
      <c r="I21" s="128"/>
      <c r="J21" s="128"/>
      <c r="K21" s="123">
        <f t="shared" si="2"/>
        <v>44.999999999999993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hidden="1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41"/>
      <c r="F22" s="128"/>
      <c r="G22" s="128"/>
      <c r="H22" s="128"/>
      <c r="I22" s="128"/>
      <c r="J22" s="128"/>
      <c r="K22" s="123">
        <f t="shared" si="2"/>
        <v>0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customHeight="1">
      <c r="B23" s="25">
        <v>14</v>
      </c>
      <c r="C23" s="67" t="s">
        <v>12</v>
      </c>
      <c r="D23" s="62" t="str">
        <f>'[1]Danh muc NL'!E20</f>
        <v>Làm việc nhóm</v>
      </c>
      <c r="E23" s="142">
        <v>0.1</v>
      </c>
      <c r="F23" s="128"/>
      <c r="G23" s="128"/>
      <c r="H23" s="128"/>
      <c r="I23" s="128">
        <v>4</v>
      </c>
      <c r="J23" s="128"/>
      <c r="K23" s="123">
        <f t="shared" si="2"/>
        <v>40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13">
        <v>0.38</v>
      </c>
      <c r="F24" s="129"/>
      <c r="G24" s="129"/>
      <c r="H24" s="129"/>
      <c r="I24" s="129"/>
      <c r="J24" s="129"/>
      <c r="K24" s="125">
        <f>SUM(K25:K29)</f>
        <v>130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40">
        <v>0.09</v>
      </c>
      <c r="F25" s="128"/>
      <c r="G25" s="128"/>
      <c r="H25" s="128">
        <v>3</v>
      </c>
      <c r="I25" s="128"/>
      <c r="J25" s="128"/>
      <c r="K25" s="123">
        <f t="shared" si="2"/>
        <v>27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40">
        <f>R43*E24/100</f>
        <v>0.19</v>
      </c>
      <c r="F26" s="128"/>
      <c r="G26" s="128"/>
      <c r="H26" s="128"/>
      <c r="I26" s="128">
        <v>4</v>
      </c>
      <c r="J26" s="128"/>
      <c r="K26" s="123">
        <f t="shared" si="2"/>
        <v>76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customHeight="1">
      <c r="B27" s="25">
        <v>20</v>
      </c>
      <c r="C27" s="62" t="s">
        <v>45</v>
      </c>
      <c r="D27" s="62" t="s">
        <v>184</v>
      </c>
      <c r="E27" s="140">
        <v>0.09</v>
      </c>
      <c r="F27" s="128"/>
      <c r="G27" s="128"/>
      <c r="H27" s="128">
        <v>3</v>
      </c>
      <c r="I27" s="128"/>
      <c r="J27" s="128"/>
      <c r="K27" s="123">
        <f t="shared" si="2"/>
        <v>27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11"/>
      <c r="F28" s="128"/>
      <c r="G28" s="128"/>
      <c r="H28" s="128"/>
      <c r="I28" s="128"/>
      <c r="J28" s="128"/>
      <c r="K28" s="123">
        <f t="shared" si="2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11"/>
      <c r="F29" s="128"/>
      <c r="G29" s="128"/>
      <c r="H29" s="128"/>
      <c r="I29" s="128"/>
      <c r="J29" s="128"/>
      <c r="K29" s="123">
        <f t="shared" si="2"/>
        <v>0</v>
      </c>
    </row>
    <row r="30" spans="1:34" s="74" customFormat="1" ht="33.950000000000003" customHeight="1">
      <c r="B30" s="164" t="s">
        <v>223</v>
      </c>
      <c r="C30" s="164"/>
      <c r="D30" s="164"/>
      <c r="E30" s="111">
        <f>S45</f>
        <v>0</v>
      </c>
      <c r="F30" s="73"/>
      <c r="G30" s="73"/>
      <c r="H30" s="73"/>
      <c r="I30" s="73"/>
      <c r="J30" s="73"/>
      <c r="K30" s="72">
        <f>K24+K20+K9+K15</f>
        <v>343.33333333333331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6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R42*0.38</f>
        <v>6.3333333333333321</v>
      </c>
      <c r="T42" s="58">
        <f>S42*25%</f>
        <v>1.583333333333333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3">R43*0.38</f>
        <v>19</v>
      </c>
      <c r="T43" s="58">
        <f t="shared" ref="T43:T44" si="4">S43*25%</f>
        <v>4.75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3"/>
        <v>12.666666666666664</v>
      </c>
      <c r="T44" s="58">
        <f t="shared" si="4"/>
        <v>3.1666666666666661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38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8"/>
  <sheetViews>
    <sheetView topLeftCell="A13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126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79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121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75" t="s">
        <v>211</v>
      </c>
    </row>
    <row r="7" spans="1:25" s="48" customFormat="1" ht="14.25">
      <c r="B7" s="169"/>
      <c r="C7" s="171"/>
      <c r="D7" s="171"/>
      <c r="E7" s="178" t="s">
        <v>212</v>
      </c>
      <c r="F7" s="180" t="s">
        <v>213</v>
      </c>
      <c r="G7" s="181"/>
      <c r="H7" s="181"/>
      <c r="I7" s="181"/>
      <c r="J7" s="182"/>
      <c r="K7" s="176"/>
    </row>
    <row r="8" spans="1:25" ht="34.5" customHeight="1">
      <c r="B8" s="170"/>
      <c r="C8" s="171"/>
      <c r="D8" s="171"/>
      <c r="E8" s="179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77"/>
    </row>
    <row r="9" spans="1:25" ht="20.25" customHeight="1">
      <c r="B9" s="112" t="s">
        <v>214</v>
      </c>
      <c r="C9" s="183" t="s">
        <v>215</v>
      </c>
      <c r="D9" s="184"/>
      <c r="E9" s="113">
        <v>0.125</v>
      </c>
      <c r="F9" s="114"/>
      <c r="G9" s="114"/>
      <c r="H9" s="114"/>
      <c r="I9" s="114"/>
      <c r="J9" s="114"/>
      <c r="K9" s="122">
        <f>SUM(K10:K14)</f>
        <v>42.5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40">
        <f t="shared" ref="E10:E12" si="0">E$9/5</f>
        <v>2.5000000000000001E-2</v>
      </c>
      <c r="F10" s="128"/>
      <c r="G10" s="128"/>
      <c r="H10" s="110">
        <v>3</v>
      </c>
      <c r="I10" s="128"/>
      <c r="J10" s="128"/>
      <c r="K10" s="123">
        <f>E10*SUM(F10:J10)*100</f>
        <v>7.5000000000000009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40">
        <f t="shared" si="0"/>
        <v>2.5000000000000001E-2</v>
      </c>
      <c r="F11" s="128"/>
      <c r="G11" s="128"/>
      <c r="H11" s="110"/>
      <c r="I11" s="128">
        <v>4</v>
      </c>
      <c r="J11" s="128"/>
      <c r="K11" s="123">
        <f t="shared" ref="K11:K14" si="1">E11*SUM(F11:J11)*100</f>
        <v>10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40">
        <f t="shared" si="0"/>
        <v>2.5000000000000001E-2</v>
      </c>
      <c r="F12" s="128"/>
      <c r="G12" s="128"/>
      <c r="H12" s="110">
        <v>3</v>
      </c>
      <c r="I12" s="128"/>
      <c r="J12" s="128"/>
      <c r="K12" s="123">
        <f t="shared" si="1"/>
        <v>7.5000000000000009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40">
        <f t="shared" ref="E13:E14" si="2">E$9/5</f>
        <v>2.5000000000000001E-2</v>
      </c>
      <c r="F13" s="128"/>
      <c r="G13" s="128"/>
      <c r="H13" s="110">
        <v>3</v>
      </c>
      <c r="I13" s="128"/>
      <c r="J13" s="128"/>
      <c r="K13" s="123">
        <f t="shared" si="1"/>
        <v>7.5000000000000009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40">
        <f t="shared" si="2"/>
        <v>2.5000000000000001E-2</v>
      </c>
      <c r="F14" s="128"/>
      <c r="G14" s="128"/>
      <c r="H14" s="110"/>
      <c r="I14" s="128">
        <v>4</v>
      </c>
      <c r="J14" s="128"/>
      <c r="K14" s="123">
        <f t="shared" si="1"/>
        <v>10</v>
      </c>
      <c r="O14" s="119"/>
    </row>
    <row r="15" spans="1:25" s="61" customFormat="1" ht="33.950000000000003" customHeight="1">
      <c r="B15" s="116" t="s">
        <v>216</v>
      </c>
      <c r="C15" s="183" t="s">
        <v>217</v>
      </c>
      <c r="D15" s="184"/>
      <c r="E15" s="113">
        <v>0.25</v>
      </c>
      <c r="F15" s="129"/>
      <c r="G15" s="129"/>
      <c r="H15" s="129"/>
      <c r="I15" s="129"/>
      <c r="J15" s="129"/>
      <c r="K15" s="124">
        <f>SUM(K16:K19)</f>
        <v>75</v>
      </c>
    </row>
    <row r="16" spans="1:25" s="61" customFormat="1" ht="33.950000000000003" customHeight="1">
      <c r="B16" s="25">
        <v>6</v>
      </c>
      <c r="C16" s="25" t="s">
        <v>3</v>
      </c>
      <c r="D16" s="108" t="s">
        <v>160</v>
      </c>
      <c r="E16" s="140">
        <v>8.3333333333333329E-2</v>
      </c>
      <c r="F16" s="128"/>
      <c r="G16" s="128"/>
      <c r="H16" s="128">
        <v>3</v>
      </c>
      <c r="I16" s="128"/>
      <c r="J16" s="128"/>
      <c r="K16" s="123">
        <f>E16*SUM(F16:J16)*100</f>
        <v>25</v>
      </c>
    </row>
    <row r="17" spans="1:34" s="61" customFormat="1" ht="33.950000000000003" customHeight="1">
      <c r="B17" s="25">
        <v>7</v>
      </c>
      <c r="C17" s="25" t="s">
        <v>4</v>
      </c>
      <c r="D17" s="108" t="s">
        <v>161</v>
      </c>
      <c r="E17" s="140">
        <v>8.3333333333333329E-2</v>
      </c>
      <c r="F17" s="128"/>
      <c r="G17" s="128"/>
      <c r="H17" s="128">
        <v>3</v>
      </c>
      <c r="I17" s="128"/>
      <c r="J17" s="128"/>
      <c r="K17" s="123">
        <f t="shared" ref="K17:K29" si="3">E17*SUM(F17:J17)*100</f>
        <v>25</v>
      </c>
    </row>
    <row r="18" spans="1:34" s="61" customFormat="1" ht="33.950000000000003" customHeight="1">
      <c r="B18" s="25">
        <v>8</v>
      </c>
      <c r="C18" s="25" t="s">
        <v>5</v>
      </c>
      <c r="D18" s="108" t="s">
        <v>162</v>
      </c>
      <c r="E18" s="140">
        <v>5.2083333333333336E-2</v>
      </c>
      <c r="F18" s="128"/>
      <c r="G18" s="128"/>
      <c r="H18" s="128">
        <v>3</v>
      </c>
      <c r="I18" s="128"/>
      <c r="J18" s="128"/>
      <c r="K18" s="123">
        <f t="shared" si="3"/>
        <v>15.625</v>
      </c>
    </row>
    <row r="19" spans="1:34" s="61" customFormat="1" ht="33.950000000000003" customHeight="1">
      <c r="B19" s="25">
        <v>9</v>
      </c>
      <c r="C19" s="25" t="s">
        <v>6</v>
      </c>
      <c r="D19" s="108" t="s">
        <v>163</v>
      </c>
      <c r="E19" s="140">
        <v>3.125E-2</v>
      </c>
      <c r="F19" s="128"/>
      <c r="G19" s="128"/>
      <c r="H19" s="128">
        <v>3</v>
      </c>
      <c r="I19" s="128"/>
      <c r="J19" s="128"/>
      <c r="K19" s="123">
        <f t="shared" si="3"/>
        <v>9.375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13">
        <v>0.25</v>
      </c>
      <c r="F20" s="129"/>
      <c r="G20" s="129"/>
      <c r="H20" s="129"/>
      <c r="I20" s="129"/>
      <c r="J20" s="129"/>
      <c r="K20" s="125">
        <f>SUM(K21:K23)</f>
        <v>87.5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41">
        <v>0.125</v>
      </c>
      <c r="F21" s="128"/>
      <c r="G21" s="128"/>
      <c r="H21" s="128">
        <v>3</v>
      </c>
      <c r="I21" s="128"/>
      <c r="J21" s="128"/>
      <c r="K21" s="123">
        <f t="shared" si="3"/>
        <v>37.5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hidden="1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41"/>
      <c r="F22" s="128"/>
      <c r="G22" s="128"/>
      <c r="H22" s="128"/>
      <c r="I22" s="128"/>
      <c r="J22" s="128"/>
      <c r="K22" s="123">
        <f t="shared" si="3"/>
        <v>0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customHeight="1">
      <c r="B23" s="25">
        <v>14</v>
      </c>
      <c r="C23" s="67" t="s">
        <v>12</v>
      </c>
      <c r="D23" s="62" t="str">
        <f>'[1]Danh muc NL'!E20</f>
        <v>Làm việc nhóm</v>
      </c>
      <c r="E23" s="142">
        <v>0.125</v>
      </c>
      <c r="F23" s="128"/>
      <c r="G23" s="128"/>
      <c r="H23" s="128"/>
      <c r="I23" s="128">
        <v>4</v>
      </c>
      <c r="J23" s="128"/>
      <c r="K23" s="123">
        <f t="shared" si="3"/>
        <v>50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13">
        <v>0.38</v>
      </c>
      <c r="F24" s="129"/>
      <c r="G24" s="129"/>
      <c r="H24" s="129"/>
      <c r="I24" s="129"/>
      <c r="J24" s="129"/>
      <c r="K24" s="125">
        <f>SUM(K25:K29)</f>
        <v>133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40">
        <f>R42*E24/100</f>
        <v>6.3333333333333325E-2</v>
      </c>
      <c r="F25" s="128"/>
      <c r="G25" s="128"/>
      <c r="H25" s="128">
        <v>3</v>
      </c>
      <c r="I25" s="128"/>
      <c r="J25" s="128"/>
      <c r="K25" s="123">
        <f t="shared" si="3"/>
        <v>18.999999999999996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40">
        <f>R43*E24/100</f>
        <v>0.19</v>
      </c>
      <c r="F26" s="128"/>
      <c r="G26" s="128"/>
      <c r="H26" s="128"/>
      <c r="I26" s="128">
        <v>4</v>
      </c>
      <c r="J26" s="128"/>
      <c r="K26" s="123">
        <f t="shared" si="3"/>
        <v>76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customHeight="1">
      <c r="B27" s="25">
        <v>20</v>
      </c>
      <c r="C27" s="62" t="s">
        <v>45</v>
      </c>
      <c r="D27" s="62" t="s">
        <v>184</v>
      </c>
      <c r="E27" s="140">
        <f>R44*E24/100</f>
        <v>0.12666666666666665</v>
      </c>
      <c r="F27" s="128"/>
      <c r="G27" s="128"/>
      <c r="H27" s="128">
        <v>3</v>
      </c>
      <c r="I27" s="128"/>
      <c r="J27" s="128"/>
      <c r="K27" s="123">
        <f t="shared" si="3"/>
        <v>37.999999999999993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11"/>
      <c r="F28" s="128"/>
      <c r="G28" s="128"/>
      <c r="H28" s="128"/>
      <c r="I28" s="128"/>
      <c r="J28" s="128"/>
      <c r="K28" s="123">
        <f t="shared" si="3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11"/>
      <c r="F29" s="128"/>
      <c r="G29" s="128"/>
      <c r="H29" s="128"/>
      <c r="I29" s="128"/>
      <c r="J29" s="128"/>
      <c r="K29" s="123">
        <f t="shared" si="3"/>
        <v>0</v>
      </c>
    </row>
    <row r="30" spans="1:34" s="74" customFormat="1" ht="33.950000000000003" customHeight="1">
      <c r="B30" s="164" t="s">
        <v>223</v>
      </c>
      <c r="C30" s="164"/>
      <c r="D30" s="164"/>
      <c r="E30" s="111">
        <f>S45</f>
        <v>0</v>
      </c>
      <c r="F30" s="73"/>
      <c r="G30" s="73"/>
      <c r="H30" s="73"/>
      <c r="I30" s="73"/>
      <c r="J30" s="73"/>
      <c r="K30" s="72">
        <f>K24+K20+K9+K15</f>
        <v>338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6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R42*0.38</f>
        <v>6.3333333333333321</v>
      </c>
      <c r="T42" s="58">
        <f>S42*25%</f>
        <v>1.583333333333333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4">R43*0.38</f>
        <v>19</v>
      </c>
      <c r="T43" s="58">
        <f t="shared" ref="T43:T44" si="5">S43*25%</f>
        <v>4.75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4"/>
        <v>12.666666666666664</v>
      </c>
      <c r="T44" s="58">
        <f t="shared" si="5"/>
        <v>3.1666666666666661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38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48"/>
  <sheetViews>
    <sheetView topLeftCell="A13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134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108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130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0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1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35">
        <v>0.17</v>
      </c>
      <c r="F9" s="114"/>
      <c r="G9" s="114"/>
      <c r="H9" s="114"/>
      <c r="I9" s="114"/>
      <c r="J9" s="114"/>
      <c r="K9" s="115">
        <f>SUM(K10:K14)</f>
        <v>51.000000000000007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>
        <v>3</v>
      </c>
      <c r="I14" s="128"/>
      <c r="J14" s="128"/>
      <c r="K14" s="64">
        <f t="shared" si="1"/>
        <v>10.200000000000001</v>
      </c>
      <c r="O14" s="119"/>
    </row>
    <row r="15" spans="1:25" s="61" customFormat="1" ht="33.950000000000003" hidden="1" customHeight="1">
      <c r="B15" s="116" t="s">
        <v>216</v>
      </c>
      <c r="C15" s="183" t="s">
        <v>217</v>
      </c>
      <c r="D15" s="184"/>
      <c r="E15" s="135" t="s">
        <v>227</v>
      </c>
      <c r="F15" s="129"/>
      <c r="G15" s="129"/>
      <c r="H15" s="129"/>
      <c r="I15" s="129"/>
      <c r="J15" s="129"/>
      <c r="K15" s="117">
        <f>SUM(K16:K19)</f>
        <v>0</v>
      </c>
    </row>
    <row r="16" spans="1:25" s="61" customFormat="1" ht="33.950000000000003" hidden="1" customHeight="1">
      <c r="B16" s="25">
        <v>6</v>
      </c>
      <c r="C16" s="25" t="s">
        <v>3</v>
      </c>
      <c r="D16" s="108" t="s">
        <v>160</v>
      </c>
      <c r="E16" s="136"/>
      <c r="F16" s="128"/>
      <c r="G16" s="128"/>
      <c r="H16" s="128"/>
      <c r="I16" s="128"/>
      <c r="J16" s="128"/>
      <c r="K16" s="64"/>
    </row>
    <row r="17" spans="1:34" s="61" customFormat="1" ht="33.950000000000003" hidden="1" customHeight="1">
      <c r="B17" s="25">
        <v>7</v>
      </c>
      <c r="C17" s="25" t="s">
        <v>4</v>
      </c>
      <c r="D17" s="108" t="s">
        <v>161</v>
      </c>
      <c r="E17" s="136"/>
      <c r="F17" s="128"/>
      <c r="G17" s="128"/>
      <c r="H17" s="128"/>
      <c r="I17" s="128"/>
      <c r="J17" s="128"/>
      <c r="K17" s="64"/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/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0.33</v>
      </c>
      <c r="F20" s="129"/>
      <c r="G20" s="129"/>
      <c r="H20" s="129"/>
      <c r="I20" s="129"/>
      <c r="J20" s="129"/>
      <c r="K20" s="118">
        <f>SUM(K21:K23)</f>
        <v>99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0.16500000000000001</v>
      </c>
      <c r="F21" s="128"/>
      <c r="G21" s="128"/>
      <c r="H21" s="128">
        <v>3</v>
      </c>
      <c r="I21" s="128"/>
      <c r="J21" s="128"/>
      <c r="K21" s="64">
        <f t="shared" ref="K21:K29" si="2">E21*SUM(F21:J21)*100</f>
        <v>49.5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0.16500000000000001</v>
      </c>
      <c r="F22" s="128"/>
      <c r="G22" s="128"/>
      <c r="H22" s="128">
        <v>3</v>
      </c>
      <c r="I22" s="128"/>
      <c r="J22" s="128"/>
      <c r="K22" s="64">
        <f t="shared" si="2"/>
        <v>49.5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0.5</v>
      </c>
      <c r="F24" s="129"/>
      <c r="G24" s="129"/>
      <c r="H24" s="129"/>
      <c r="I24" s="129"/>
      <c r="J24" s="129"/>
      <c r="K24" s="118">
        <f>SUM(K25:K29)</f>
        <v>158.41999999999999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v>8.3299999999999999E-2</v>
      </c>
      <c r="F25" s="128"/>
      <c r="G25" s="128"/>
      <c r="H25" s="128"/>
      <c r="I25" s="128">
        <v>4</v>
      </c>
      <c r="J25" s="128"/>
      <c r="K25" s="64">
        <f t="shared" si="2"/>
        <v>33.32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>
        <v>0.25</v>
      </c>
      <c r="F26" s="128"/>
      <c r="G26" s="128"/>
      <c r="H26" s="128">
        <v>3</v>
      </c>
      <c r="I26" s="128"/>
      <c r="J26" s="128"/>
      <c r="K26" s="64">
        <f t="shared" si="2"/>
        <v>75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hidden="1" customHeight="1">
      <c r="B27" s="25">
        <v>20</v>
      </c>
      <c r="C27" s="62" t="s">
        <v>45</v>
      </c>
      <c r="D27" s="62" t="s">
        <v>184</v>
      </c>
      <c r="E27" s="136"/>
      <c r="F27" s="128"/>
      <c r="G27" s="128"/>
      <c r="H27" s="128"/>
      <c r="I27" s="128"/>
      <c r="J27" s="128"/>
      <c r="K27" s="64">
        <f t="shared" si="2"/>
        <v>0</v>
      </c>
      <c r="L27" s="6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customHeight="1">
      <c r="B28" s="25">
        <v>21</v>
      </c>
      <c r="C28" s="62" t="s">
        <v>185</v>
      </c>
      <c r="D28" s="62" t="s">
        <v>186</v>
      </c>
      <c r="E28" s="136">
        <v>0.16700000000000001</v>
      </c>
      <c r="F28" s="128"/>
      <c r="G28" s="128"/>
      <c r="H28" s="128">
        <v>3</v>
      </c>
      <c r="I28" s="128"/>
      <c r="J28" s="128"/>
      <c r="K28" s="64">
        <f t="shared" si="2"/>
        <v>50.1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31"/>
      <c r="F29" s="128"/>
      <c r="G29" s="128"/>
      <c r="H29" s="128"/>
      <c r="I29" s="128"/>
      <c r="J29" s="128"/>
      <c r="K29" s="64">
        <f t="shared" si="2"/>
        <v>0</v>
      </c>
    </row>
    <row r="30" spans="1:34" s="74" customFormat="1" ht="33.950000000000003" customHeight="1">
      <c r="B30" s="164" t="s">
        <v>223</v>
      </c>
      <c r="C30" s="164"/>
      <c r="D30" s="164"/>
      <c r="E30" s="131"/>
      <c r="F30" s="73"/>
      <c r="G30" s="73"/>
      <c r="H30" s="73"/>
      <c r="I30" s="73"/>
      <c r="J30" s="73"/>
      <c r="K30" s="73">
        <f>K24+K20+K9+K15</f>
        <v>308.41999999999996</v>
      </c>
    </row>
    <row r="31" spans="1:34" s="74" customFormat="1" ht="33.950000000000003" customHeight="1">
      <c r="B31" s="105"/>
      <c r="C31" s="105"/>
      <c r="D31" s="105"/>
      <c r="E31" s="132"/>
      <c r="F31" s="106"/>
      <c r="G31" s="106"/>
      <c r="H31" s="106"/>
      <c r="I31" s="106"/>
      <c r="J31" s="106"/>
      <c r="K31" s="107"/>
    </row>
    <row r="32" spans="1:34">
      <c r="E32" s="133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R42*0.25</f>
        <v>4.1666666666666661</v>
      </c>
      <c r="T42" s="58">
        <f>S42*25%</f>
        <v>1.0416666666666665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3">R43*0.25</f>
        <v>12.5</v>
      </c>
      <c r="T43" s="58">
        <f t="shared" ref="T43:T44" si="4">S43*25%</f>
        <v>3.125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3"/>
        <v>8.3333333333333321</v>
      </c>
      <c r="T44" s="58">
        <f t="shared" si="4"/>
        <v>2.083333333333333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24.999999999999996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48"/>
  <sheetViews>
    <sheetView topLeftCell="A10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14.28515625" style="75" bestFit="1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13" style="58" bestFit="1" customWidth="1"/>
    <col min="20" max="20" width="11.140625" style="58" bestFit="1" customWidth="1"/>
    <col min="21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235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35">
        <v>0.17</v>
      </c>
      <c r="F9" s="114"/>
      <c r="G9" s="114"/>
      <c r="H9" s="114"/>
      <c r="I9" s="114"/>
      <c r="J9" s="114"/>
      <c r="K9" s="115">
        <f>SUM(K10:K14)</f>
        <v>51.000000000000007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>
        <v>3</v>
      </c>
      <c r="I14" s="128"/>
      <c r="J14" s="128"/>
      <c r="K14" s="64">
        <f t="shared" si="1"/>
        <v>10.200000000000001</v>
      </c>
      <c r="O14" s="119"/>
    </row>
    <row r="15" spans="1:25" s="61" customFormat="1" ht="33.950000000000003" hidden="1" customHeight="1">
      <c r="B15" s="116" t="s">
        <v>216</v>
      </c>
      <c r="C15" s="183" t="s">
        <v>217</v>
      </c>
      <c r="D15" s="184"/>
      <c r="E15" s="135" t="s">
        <v>227</v>
      </c>
      <c r="F15" s="129"/>
      <c r="G15" s="129"/>
      <c r="H15" s="129"/>
      <c r="I15" s="129"/>
      <c r="J15" s="129"/>
      <c r="K15" s="117">
        <f>SUM(K16:K19)</f>
        <v>0</v>
      </c>
    </row>
    <row r="16" spans="1:25" s="61" customFormat="1" ht="33.950000000000003" hidden="1" customHeight="1">
      <c r="B16" s="25">
        <v>6</v>
      </c>
      <c r="C16" s="25" t="s">
        <v>3</v>
      </c>
      <c r="D16" s="108" t="s">
        <v>160</v>
      </c>
      <c r="E16" s="136"/>
      <c r="F16" s="128"/>
      <c r="G16" s="128"/>
      <c r="H16" s="128"/>
      <c r="I16" s="128"/>
      <c r="J16" s="128"/>
      <c r="K16" s="64"/>
    </row>
    <row r="17" spans="1:34" s="61" customFormat="1" ht="33.950000000000003" hidden="1" customHeight="1">
      <c r="B17" s="25">
        <v>7</v>
      </c>
      <c r="C17" s="25" t="s">
        <v>4</v>
      </c>
      <c r="D17" s="108" t="s">
        <v>161</v>
      </c>
      <c r="E17" s="136"/>
      <c r="F17" s="128"/>
      <c r="G17" s="128"/>
      <c r="H17" s="128"/>
      <c r="I17" s="128"/>
      <c r="J17" s="128"/>
      <c r="K17" s="64"/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/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0.33</v>
      </c>
      <c r="F20" s="129"/>
      <c r="G20" s="129"/>
      <c r="H20" s="129"/>
      <c r="I20" s="129"/>
      <c r="J20" s="129"/>
      <c r="K20" s="118">
        <f>SUM(K21:K23)</f>
        <v>99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0.16500000000000001</v>
      </c>
      <c r="F21" s="128"/>
      <c r="G21" s="128"/>
      <c r="H21" s="128">
        <v>3</v>
      </c>
      <c r="I21" s="128"/>
      <c r="J21" s="128"/>
      <c r="K21" s="64">
        <f t="shared" ref="K21:K29" si="2">E21*SUM(F21:J21)*100</f>
        <v>49.5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0.16500000000000001</v>
      </c>
      <c r="F22" s="128"/>
      <c r="G22" s="128"/>
      <c r="H22" s="128">
        <v>3</v>
      </c>
      <c r="I22" s="128"/>
      <c r="J22" s="128"/>
      <c r="K22" s="64">
        <f t="shared" si="2"/>
        <v>49.5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0.5</v>
      </c>
      <c r="F24" s="129"/>
      <c r="G24" s="129"/>
      <c r="H24" s="129"/>
      <c r="I24" s="129"/>
      <c r="J24" s="129"/>
      <c r="K24" s="118">
        <f>SUM(K25:K29)</f>
        <v>158.33333333333331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f>T42/100</f>
        <v>8.3333333333333315E-2</v>
      </c>
      <c r="F25" s="128"/>
      <c r="G25" s="128"/>
      <c r="H25" s="128"/>
      <c r="I25" s="128">
        <v>4</v>
      </c>
      <c r="J25" s="128"/>
      <c r="K25" s="64">
        <f t="shared" si="2"/>
        <v>33.333333333333329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>
        <f t="shared" ref="E26:E27" si="3">T43/100</f>
        <v>0.16666666666666663</v>
      </c>
      <c r="F26" s="128"/>
      <c r="G26" s="128"/>
      <c r="H26" s="128">
        <v>3</v>
      </c>
      <c r="I26" s="128"/>
      <c r="J26" s="128"/>
      <c r="K26" s="64">
        <f t="shared" si="2"/>
        <v>49.999999999999986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hidden="1" customHeight="1">
      <c r="B27" s="25">
        <v>20</v>
      </c>
      <c r="C27" s="62" t="s">
        <v>45</v>
      </c>
      <c r="D27" s="62" t="s">
        <v>184</v>
      </c>
      <c r="E27" s="136">
        <f t="shared" si="3"/>
        <v>0</v>
      </c>
      <c r="F27" s="128"/>
      <c r="G27" s="128"/>
      <c r="H27" s="128"/>
      <c r="I27" s="128"/>
      <c r="J27" s="128"/>
      <c r="K27" s="64">
        <f t="shared" si="2"/>
        <v>0</v>
      </c>
      <c r="L27" s="6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36"/>
      <c r="F28" s="128"/>
      <c r="G28" s="128"/>
      <c r="H28" s="128"/>
      <c r="I28" s="128"/>
      <c r="J28" s="128"/>
      <c r="K28" s="64">
        <f t="shared" si="2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customHeight="1">
      <c r="B29" s="25">
        <v>22</v>
      </c>
      <c r="C29" s="62" t="s">
        <v>191</v>
      </c>
      <c r="D29" s="62" t="s">
        <v>192</v>
      </c>
      <c r="E29" s="136">
        <f>T45/100</f>
        <v>0.25</v>
      </c>
      <c r="F29" s="128"/>
      <c r="G29" s="128"/>
      <c r="H29" s="128">
        <v>3</v>
      </c>
      <c r="I29" s="128"/>
      <c r="J29" s="128"/>
      <c r="K29" s="64">
        <f t="shared" si="2"/>
        <v>75</v>
      </c>
    </row>
    <row r="30" spans="1:34" s="74" customFormat="1" ht="33.950000000000003" customHeight="1">
      <c r="B30" s="164" t="s">
        <v>223</v>
      </c>
      <c r="C30" s="164"/>
      <c r="D30" s="164"/>
      <c r="E30" s="111"/>
      <c r="F30" s="72"/>
      <c r="G30" s="72"/>
      <c r="H30" s="72"/>
      <c r="I30" s="72"/>
      <c r="J30" s="72"/>
      <c r="K30" s="73">
        <f>K24+K20+K9+K15</f>
        <v>308.33333333333331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7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62" t="s">
        <v>234</v>
      </c>
      <c r="R41" s="94" t="s">
        <v>224</v>
      </c>
      <c r="S41" s="94" t="s">
        <v>225</v>
      </c>
      <c r="T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/>
      <c r="Q42" s="93">
        <v>1</v>
      </c>
      <c r="R42" s="93">
        <f>SUM(N42:Q42)</f>
        <v>2</v>
      </c>
      <c r="S42" s="96">
        <f>R42/R46*100</f>
        <v>16.666666666666664</v>
      </c>
      <c r="T42" s="97">
        <f>S42*0.5</f>
        <v>8.3333333333333321</v>
      </c>
      <c r="U42" s="58">
        <f>T42*25%</f>
        <v>2.083333333333333</v>
      </c>
    </row>
    <row r="43" spans="13:24" ht="41.25" customHeight="1">
      <c r="M43" s="62" t="s">
        <v>222</v>
      </c>
      <c r="N43" s="95">
        <v>3</v>
      </c>
      <c r="O43" s="93"/>
      <c r="P43" s="93"/>
      <c r="Q43" s="93">
        <v>1</v>
      </c>
      <c r="R43" s="93">
        <f t="shared" ref="R43:R45" si="4">SUM(N43:Q43)</f>
        <v>4</v>
      </c>
      <c r="S43" s="96">
        <f>R43/R46*100</f>
        <v>33.333333333333329</v>
      </c>
      <c r="T43" s="97">
        <f t="shared" ref="T43:T45" si="5">S43*0.5</f>
        <v>16.666666666666664</v>
      </c>
      <c r="U43" s="58">
        <f t="shared" ref="U43:U44" si="6">T43*25%</f>
        <v>4.1666666666666661</v>
      </c>
    </row>
    <row r="44" spans="13:24" ht="42.75" customHeight="1">
      <c r="M44" s="62" t="s">
        <v>186</v>
      </c>
      <c r="N44" s="95"/>
      <c r="O44" s="93"/>
      <c r="P44" s="93"/>
      <c r="Q44" s="93"/>
      <c r="R44" s="93">
        <f t="shared" si="4"/>
        <v>0</v>
      </c>
      <c r="S44" s="96">
        <f>R44/R46*100</f>
        <v>0</v>
      </c>
      <c r="T44" s="97">
        <f t="shared" si="5"/>
        <v>0</v>
      </c>
      <c r="U44" s="58">
        <f t="shared" si="6"/>
        <v>0</v>
      </c>
    </row>
    <row r="45" spans="13:24" ht="45" customHeight="1">
      <c r="M45" s="101" t="s">
        <v>192</v>
      </c>
      <c r="N45" s="102">
        <v>3</v>
      </c>
      <c r="O45" s="100">
        <v>3</v>
      </c>
      <c r="P45" s="100"/>
      <c r="Q45" s="100"/>
      <c r="R45" s="93">
        <f t="shared" si="4"/>
        <v>6</v>
      </c>
      <c r="S45" s="96">
        <f>R45/R46*100</f>
        <v>50</v>
      </c>
      <c r="T45" s="97">
        <f t="shared" si="5"/>
        <v>25</v>
      </c>
    </row>
    <row r="46" spans="13:24" ht="33.75" customHeight="1">
      <c r="M46" s="35"/>
      <c r="N46" s="35"/>
      <c r="O46" s="35"/>
      <c r="P46" s="35"/>
      <c r="Q46" s="35"/>
      <c r="R46" s="98">
        <f>SUM(R42:R45)</f>
        <v>12</v>
      </c>
      <c r="S46" s="99">
        <f>SUM(S42:S45)</f>
        <v>100</v>
      </c>
      <c r="T46" s="99">
        <f>SUM(T42:T45)</f>
        <v>50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48"/>
  <sheetViews>
    <sheetView topLeftCell="A7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14.28515625" style="75" bestFit="1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13" style="58" bestFit="1" customWidth="1"/>
    <col min="20" max="20" width="11.140625" style="58" bestFit="1" customWidth="1"/>
    <col min="21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94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13">
        <v>0.17</v>
      </c>
      <c r="F9" s="114"/>
      <c r="G9" s="114"/>
      <c r="H9" s="114"/>
      <c r="I9" s="114"/>
      <c r="J9" s="114"/>
      <c r="K9" s="115">
        <f>SUM(K10:K14)</f>
        <v>51.000000000000007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>
        <v>3</v>
      </c>
      <c r="I14" s="128"/>
      <c r="J14" s="128"/>
      <c r="K14" s="64">
        <f t="shared" si="1"/>
        <v>10.200000000000001</v>
      </c>
      <c r="O14" s="119"/>
    </row>
    <row r="15" spans="1:25" s="61" customFormat="1" ht="33.950000000000003" hidden="1" customHeight="1">
      <c r="B15" s="116" t="s">
        <v>216</v>
      </c>
      <c r="C15" s="183" t="s">
        <v>217</v>
      </c>
      <c r="D15" s="184"/>
      <c r="E15" s="135" t="s">
        <v>227</v>
      </c>
      <c r="F15" s="129"/>
      <c r="G15" s="129"/>
      <c r="H15" s="129"/>
      <c r="I15" s="129"/>
      <c r="J15" s="129"/>
      <c r="K15" s="117">
        <f>SUM(K16:K19)</f>
        <v>0</v>
      </c>
    </row>
    <row r="16" spans="1:25" s="61" customFormat="1" ht="33.950000000000003" hidden="1" customHeight="1">
      <c r="B16" s="25">
        <v>6</v>
      </c>
      <c r="C16" s="25" t="s">
        <v>3</v>
      </c>
      <c r="D16" s="108" t="s">
        <v>160</v>
      </c>
      <c r="E16" s="136"/>
      <c r="F16" s="128"/>
      <c r="G16" s="128"/>
      <c r="H16" s="128"/>
      <c r="I16" s="128"/>
      <c r="J16" s="128"/>
      <c r="K16" s="64"/>
    </row>
    <row r="17" spans="1:34" s="61" customFormat="1" ht="33.950000000000003" hidden="1" customHeight="1">
      <c r="B17" s="25">
        <v>7</v>
      </c>
      <c r="C17" s="25" t="s">
        <v>4</v>
      </c>
      <c r="D17" s="108" t="s">
        <v>161</v>
      </c>
      <c r="E17" s="136"/>
      <c r="F17" s="128"/>
      <c r="G17" s="128"/>
      <c r="H17" s="128"/>
      <c r="I17" s="128"/>
      <c r="J17" s="128"/>
      <c r="K17" s="64"/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/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0.33</v>
      </c>
      <c r="F20" s="129"/>
      <c r="G20" s="129"/>
      <c r="H20" s="129"/>
      <c r="I20" s="129"/>
      <c r="J20" s="129"/>
      <c r="K20" s="118">
        <f>SUM(K21:K23)</f>
        <v>112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0.2</v>
      </c>
      <c r="F21" s="128"/>
      <c r="G21" s="128"/>
      <c r="H21" s="128">
        <v>3</v>
      </c>
      <c r="I21" s="128"/>
      <c r="J21" s="128"/>
      <c r="K21" s="64">
        <f t="shared" ref="K21:K29" si="2">E21*SUM(F21:J21)*100</f>
        <v>60.000000000000007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0.13</v>
      </c>
      <c r="F22" s="128"/>
      <c r="G22" s="128"/>
      <c r="H22" s="128"/>
      <c r="I22" s="128">
        <v>4</v>
      </c>
      <c r="J22" s="128"/>
      <c r="K22" s="64">
        <f t="shared" si="2"/>
        <v>52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0.5</v>
      </c>
      <c r="F24" s="129"/>
      <c r="G24" s="129"/>
      <c r="H24" s="129"/>
      <c r="I24" s="129"/>
      <c r="J24" s="129"/>
      <c r="K24" s="118">
        <f>SUM(K25:K29)</f>
        <v>170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v>0.12</v>
      </c>
      <c r="F25" s="128"/>
      <c r="G25" s="128"/>
      <c r="H25" s="128">
        <v>3</v>
      </c>
      <c r="I25" s="128"/>
      <c r="J25" s="128"/>
      <c r="K25" s="64">
        <f t="shared" si="2"/>
        <v>36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>
        <v>0.2</v>
      </c>
      <c r="F26" s="128"/>
      <c r="G26" s="128"/>
      <c r="H26" s="128"/>
      <c r="I26" s="128">
        <v>4</v>
      </c>
      <c r="J26" s="128"/>
      <c r="K26" s="64">
        <f t="shared" si="2"/>
        <v>80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hidden="1" customHeight="1">
      <c r="B27" s="25">
        <v>20</v>
      </c>
      <c r="C27" s="62" t="s">
        <v>45</v>
      </c>
      <c r="D27" s="62" t="s">
        <v>184</v>
      </c>
      <c r="E27" s="136"/>
      <c r="F27" s="128"/>
      <c r="G27" s="128"/>
      <c r="H27" s="128"/>
      <c r="I27" s="128"/>
      <c r="J27" s="128"/>
      <c r="K27" s="64">
        <f t="shared" si="2"/>
        <v>0</v>
      </c>
      <c r="L27" s="6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36"/>
      <c r="F28" s="128"/>
      <c r="G28" s="128"/>
      <c r="H28" s="128">
        <v>3</v>
      </c>
      <c r="I28" s="128"/>
      <c r="J28" s="128"/>
      <c r="K28" s="64">
        <f t="shared" si="2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customHeight="1">
      <c r="B29" s="25">
        <v>22</v>
      </c>
      <c r="C29" s="62" t="s">
        <v>191</v>
      </c>
      <c r="D29" s="62" t="s">
        <v>192</v>
      </c>
      <c r="E29" s="136">
        <v>0.18</v>
      </c>
      <c r="F29" s="128"/>
      <c r="G29" s="128"/>
      <c r="H29" s="128">
        <v>3</v>
      </c>
      <c r="I29" s="128"/>
      <c r="J29" s="128"/>
      <c r="K29" s="64">
        <f t="shared" si="2"/>
        <v>54</v>
      </c>
    </row>
    <row r="30" spans="1:34" s="74" customFormat="1" ht="33.950000000000003" customHeight="1">
      <c r="B30" s="164" t="s">
        <v>223</v>
      </c>
      <c r="C30" s="164"/>
      <c r="D30" s="164"/>
      <c r="E30" s="111"/>
      <c r="F30" s="73"/>
      <c r="G30" s="73"/>
      <c r="H30" s="73"/>
      <c r="I30" s="73"/>
      <c r="J30" s="73"/>
      <c r="K30" s="73">
        <f>K24+K20+K9+K15</f>
        <v>333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7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62" t="s">
        <v>234</v>
      </c>
      <c r="R41" s="94" t="s">
        <v>224</v>
      </c>
      <c r="S41" s="94" t="s">
        <v>225</v>
      </c>
      <c r="T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/>
      <c r="Q42" s="93">
        <v>1</v>
      </c>
      <c r="R42" s="93">
        <f>SUM(N42:Q42)</f>
        <v>2</v>
      </c>
      <c r="S42" s="96">
        <f>R42/R46*100</f>
        <v>16.666666666666664</v>
      </c>
      <c r="T42" s="97">
        <f>S42*0.5</f>
        <v>8.3333333333333321</v>
      </c>
      <c r="U42" s="58">
        <f>T42*25%</f>
        <v>2.083333333333333</v>
      </c>
    </row>
    <row r="43" spans="13:24" ht="41.25" customHeight="1">
      <c r="M43" s="62" t="s">
        <v>222</v>
      </c>
      <c r="N43" s="95">
        <v>3</v>
      </c>
      <c r="O43" s="93"/>
      <c r="P43" s="93"/>
      <c r="Q43" s="93">
        <v>1</v>
      </c>
      <c r="R43" s="93">
        <f t="shared" ref="R43:R45" si="3">SUM(N43:Q43)</f>
        <v>4</v>
      </c>
      <c r="S43" s="96">
        <f>R43/R46*100</f>
        <v>33.333333333333329</v>
      </c>
      <c r="T43" s="97">
        <f t="shared" ref="T43:T45" si="4">S43*0.5</f>
        <v>16.666666666666664</v>
      </c>
      <c r="U43" s="58">
        <f t="shared" ref="U43:U44" si="5">T43*25%</f>
        <v>4.1666666666666661</v>
      </c>
    </row>
    <row r="44" spans="13:24" ht="42.75" customHeight="1">
      <c r="M44" s="62" t="s">
        <v>186</v>
      </c>
      <c r="N44" s="95"/>
      <c r="O44" s="93"/>
      <c r="P44" s="93"/>
      <c r="Q44" s="93"/>
      <c r="R44" s="93">
        <f t="shared" si="3"/>
        <v>0</v>
      </c>
      <c r="S44" s="96">
        <f>R44/R46*100</f>
        <v>0</v>
      </c>
      <c r="T44" s="97">
        <f t="shared" si="4"/>
        <v>0</v>
      </c>
      <c r="U44" s="58">
        <f t="shared" si="5"/>
        <v>0</v>
      </c>
    </row>
    <row r="45" spans="13:24" ht="45" customHeight="1">
      <c r="M45" s="101" t="s">
        <v>192</v>
      </c>
      <c r="N45" s="102">
        <v>3</v>
      </c>
      <c r="O45" s="100">
        <v>3</v>
      </c>
      <c r="P45" s="100"/>
      <c r="Q45" s="100"/>
      <c r="R45" s="93">
        <f t="shared" si="3"/>
        <v>6</v>
      </c>
      <c r="S45" s="96">
        <f>R45/R46*100</f>
        <v>50</v>
      </c>
      <c r="T45" s="97">
        <f t="shared" si="4"/>
        <v>25</v>
      </c>
    </row>
    <row r="46" spans="13:24" ht="33.75" customHeight="1">
      <c r="M46" s="35"/>
      <c r="N46" s="35"/>
      <c r="O46" s="35"/>
      <c r="P46" s="35"/>
      <c r="Q46" s="35"/>
      <c r="R46" s="98">
        <f>SUM(R42:R45)</f>
        <v>12</v>
      </c>
      <c r="S46" s="99">
        <f>SUM(S42:S45)</f>
        <v>100</v>
      </c>
      <c r="T46" s="99">
        <f>SUM(T42:T45)</f>
        <v>50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48"/>
  <sheetViews>
    <sheetView topLeftCell="A5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108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13">
        <v>0.17</v>
      </c>
      <c r="F9" s="114"/>
      <c r="G9" s="114"/>
      <c r="H9" s="114"/>
      <c r="I9" s="114"/>
      <c r="J9" s="114"/>
      <c r="K9" s="115">
        <f>SUM(K10:K14)</f>
        <v>51.000000000000007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>
        <v>3</v>
      </c>
      <c r="I14" s="128"/>
      <c r="J14" s="128"/>
      <c r="K14" s="64">
        <f t="shared" si="1"/>
        <v>10.200000000000001</v>
      </c>
      <c r="O14" s="119"/>
    </row>
    <row r="15" spans="1:25" s="61" customFormat="1" ht="33.950000000000003" hidden="1" customHeight="1">
      <c r="B15" s="116" t="s">
        <v>216</v>
      </c>
      <c r="C15" s="183" t="s">
        <v>217</v>
      </c>
      <c r="D15" s="184"/>
      <c r="E15" s="135" t="s">
        <v>227</v>
      </c>
      <c r="F15" s="129"/>
      <c r="G15" s="129"/>
      <c r="H15" s="129"/>
      <c r="I15" s="129"/>
      <c r="J15" s="129"/>
      <c r="K15" s="117">
        <f>SUM(K16:K19)</f>
        <v>0</v>
      </c>
    </row>
    <row r="16" spans="1:25" s="61" customFormat="1" ht="33.950000000000003" hidden="1" customHeight="1">
      <c r="B16" s="25">
        <v>6</v>
      </c>
      <c r="C16" s="25" t="s">
        <v>3</v>
      </c>
      <c r="D16" s="108" t="s">
        <v>160</v>
      </c>
      <c r="E16" s="136"/>
      <c r="F16" s="128"/>
      <c r="G16" s="128"/>
      <c r="H16" s="128"/>
      <c r="I16" s="128"/>
      <c r="J16" s="128"/>
      <c r="K16" s="64"/>
    </row>
    <row r="17" spans="1:34" s="61" customFormat="1" ht="33.950000000000003" hidden="1" customHeight="1">
      <c r="B17" s="25">
        <v>7</v>
      </c>
      <c r="C17" s="25" t="s">
        <v>4</v>
      </c>
      <c r="D17" s="108" t="s">
        <v>161</v>
      </c>
      <c r="E17" s="136"/>
      <c r="F17" s="128"/>
      <c r="G17" s="128"/>
      <c r="H17" s="128"/>
      <c r="I17" s="128"/>
      <c r="J17" s="128"/>
      <c r="K17" s="64"/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/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0.33</v>
      </c>
      <c r="F20" s="129"/>
      <c r="G20" s="129"/>
      <c r="H20" s="129"/>
      <c r="I20" s="129"/>
      <c r="J20" s="129"/>
      <c r="K20" s="118">
        <f>SUM(K21:K23)</f>
        <v>99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0.16500000000000001</v>
      </c>
      <c r="F21" s="128"/>
      <c r="G21" s="128"/>
      <c r="H21" s="128">
        <v>3</v>
      </c>
      <c r="I21" s="128"/>
      <c r="J21" s="128"/>
      <c r="K21" s="64">
        <f t="shared" ref="K21:K29" si="2">E21*SUM(F21:J21)*100</f>
        <v>49.5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0.16500000000000001</v>
      </c>
      <c r="F22" s="128"/>
      <c r="G22" s="128"/>
      <c r="H22" s="128">
        <v>3</v>
      </c>
      <c r="I22" s="128"/>
      <c r="J22" s="128"/>
      <c r="K22" s="64">
        <f t="shared" si="2"/>
        <v>49.5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0.5</v>
      </c>
      <c r="F24" s="129"/>
      <c r="G24" s="129"/>
      <c r="H24" s="129"/>
      <c r="I24" s="129"/>
      <c r="J24" s="129"/>
      <c r="K24" s="118">
        <f>SUM(K25:K29)</f>
        <v>150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v>0.12</v>
      </c>
      <c r="F25" s="128"/>
      <c r="G25" s="128"/>
      <c r="H25" s="128">
        <v>3</v>
      </c>
      <c r="I25" s="128"/>
      <c r="J25" s="128"/>
      <c r="K25" s="64">
        <f t="shared" si="2"/>
        <v>36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>
        <v>0.2</v>
      </c>
      <c r="F26" s="128"/>
      <c r="G26" s="128"/>
      <c r="H26" s="128">
        <v>3</v>
      </c>
      <c r="I26" s="128"/>
      <c r="J26" s="128"/>
      <c r="K26" s="64">
        <f t="shared" si="2"/>
        <v>60.000000000000007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hidden="1" customHeight="1">
      <c r="B27" s="25">
        <v>20</v>
      </c>
      <c r="C27" s="62" t="s">
        <v>45</v>
      </c>
      <c r="D27" s="62" t="s">
        <v>184</v>
      </c>
      <c r="E27" s="136"/>
      <c r="F27" s="128"/>
      <c r="G27" s="128"/>
      <c r="H27" s="128"/>
      <c r="I27" s="128"/>
      <c r="J27" s="128"/>
      <c r="K27" s="64">
        <f t="shared" si="2"/>
        <v>0</v>
      </c>
      <c r="L27" s="6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customHeight="1">
      <c r="B28" s="25">
        <v>21</v>
      </c>
      <c r="C28" s="62" t="s">
        <v>185</v>
      </c>
      <c r="D28" s="62" t="s">
        <v>186</v>
      </c>
      <c r="E28" s="136">
        <v>0.18</v>
      </c>
      <c r="F28" s="128"/>
      <c r="G28" s="128"/>
      <c r="H28" s="128">
        <v>3</v>
      </c>
      <c r="I28" s="128"/>
      <c r="J28" s="128"/>
      <c r="K28" s="64">
        <f t="shared" si="2"/>
        <v>54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36">
        <v>0.18</v>
      </c>
      <c r="F29" s="128"/>
      <c r="G29" s="128"/>
      <c r="H29" s="128"/>
      <c r="I29" s="128"/>
      <c r="J29" s="128"/>
      <c r="K29" s="64">
        <f t="shared" si="2"/>
        <v>0</v>
      </c>
    </row>
    <row r="30" spans="1:34" s="74" customFormat="1" ht="33.950000000000003" customHeight="1">
      <c r="B30" s="164" t="s">
        <v>223</v>
      </c>
      <c r="C30" s="164"/>
      <c r="D30" s="164"/>
      <c r="E30" s="111">
        <f>S45</f>
        <v>0</v>
      </c>
      <c r="F30" s="73"/>
      <c r="G30" s="73"/>
      <c r="H30" s="73"/>
      <c r="I30" s="73"/>
      <c r="J30" s="73"/>
      <c r="K30" s="73">
        <f>K24+K20+K9+K15</f>
        <v>300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7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R42*0.25</f>
        <v>4.1666666666666661</v>
      </c>
      <c r="T42" s="58">
        <f>S42*25%</f>
        <v>1.0416666666666665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3">R43*0.25</f>
        <v>12.5</v>
      </c>
      <c r="T43" s="58">
        <f t="shared" ref="T43:T44" si="4">S43*25%</f>
        <v>3.125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3"/>
        <v>8.3333333333333321</v>
      </c>
      <c r="T44" s="58">
        <f t="shared" si="4"/>
        <v>2.083333333333333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24.999999999999996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46"/>
  <sheetViews>
    <sheetView topLeftCell="A9" zoomScale="109" workbookViewId="0">
      <selection activeCell="D24" sqref="D24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228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35">
        <v>0.17</v>
      </c>
      <c r="F9" s="114"/>
      <c r="G9" s="114"/>
      <c r="H9" s="114"/>
      <c r="I9" s="114"/>
      <c r="J9" s="114"/>
      <c r="K9" s="115">
        <f>SUM(K10:K14)</f>
        <v>51.000000000000007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ref="E11:E14" si="0">E$9/5</f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>
        <v>3</v>
      </c>
      <c r="I14" s="128"/>
      <c r="J14" s="128"/>
      <c r="K14" s="64">
        <f t="shared" si="1"/>
        <v>10.200000000000001</v>
      </c>
      <c r="O14" s="119"/>
    </row>
    <row r="15" spans="1:25" s="61" customFormat="1" ht="33.950000000000003" customHeight="1">
      <c r="B15" s="116" t="s">
        <v>216</v>
      </c>
      <c r="C15" s="183" t="s">
        <v>217</v>
      </c>
      <c r="D15" s="184"/>
      <c r="E15" s="135">
        <v>0.17</v>
      </c>
      <c r="F15" s="129"/>
      <c r="G15" s="129"/>
      <c r="H15" s="129"/>
      <c r="I15" s="129"/>
      <c r="J15" s="129"/>
      <c r="K15" s="117">
        <f>SUM(K16:K17)</f>
        <v>51</v>
      </c>
    </row>
    <row r="16" spans="1:25" s="61" customFormat="1" ht="33.950000000000003" customHeight="1">
      <c r="B16" s="25">
        <v>6</v>
      </c>
      <c r="C16" s="25" t="s">
        <v>3</v>
      </c>
      <c r="D16" s="108" t="s">
        <v>160</v>
      </c>
      <c r="E16" s="136">
        <f>E15/2</f>
        <v>8.5000000000000006E-2</v>
      </c>
      <c r="F16" s="128"/>
      <c r="G16" s="128"/>
      <c r="H16" s="128">
        <v>3</v>
      </c>
      <c r="I16" s="128"/>
      <c r="J16" s="128"/>
      <c r="K16" s="64">
        <f>E16*SUM(F16:J16)*100</f>
        <v>25.5</v>
      </c>
    </row>
    <row r="17" spans="1:34" s="61" customFormat="1" ht="33.950000000000003" customHeight="1">
      <c r="B17" s="25">
        <v>7</v>
      </c>
      <c r="C17" s="25" t="s">
        <v>4</v>
      </c>
      <c r="D17" s="108" t="s">
        <v>161</v>
      </c>
      <c r="E17" s="136">
        <f>E15/2</f>
        <v>8.5000000000000006E-2</v>
      </c>
      <c r="F17" s="128"/>
      <c r="G17" s="128"/>
      <c r="H17" s="128">
        <v>3</v>
      </c>
      <c r="I17" s="128"/>
      <c r="J17" s="128"/>
      <c r="K17" s="64">
        <f t="shared" ref="K17:K27" si="2">E17*SUM(F17:J17)*100</f>
        <v>25.5</v>
      </c>
    </row>
    <row r="18" spans="1:34" s="61" customFormat="1" ht="33.950000000000003" customHeight="1">
      <c r="B18" s="116" t="s">
        <v>218</v>
      </c>
      <c r="C18" s="185" t="s">
        <v>219</v>
      </c>
      <c r="D18" s="186"/>
      <c r="E18" s="135">
        <v>0.28999999999999998</v>
      </c>
      <c r="F18" s="129"/>
      <c r="G18" s="129"/>
      <c r="H18" s="129"/>
      <c r="I18" s="129"/>
      <c r="J18" s="129"/>
      <c r="K18" s="118">
        <f>SUM(K19:K21)</f>
        <v>86.999999999999986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</row>
    <row r="19" spans="1:34" s="61" customFormat="1" ht="33.950000000000003" customHeight="1">
      <c r="B19" s="25">
        <v>11</v>
      </c>
      <c r="C19" s="67" t="s">
        <v>7</v>
      </c>
      <c r="D19" s="62" t="str">
        <f>'[1]Danh muc NL'!E16</f>
        <v>Giải quyết vấn đề và ra quyết định</v>
      </c>
      <c r="E19" s="137">
        <v>0.14499999999999999</v>
      </c>
      <c r="F19" s="128"/>
      <c r="G19" s="128"/>
      <c r="H19" s="128">
        <v>3</v>
      </c>
      <c r="I19" s="128"/>
      <c r="J19" s="128"/>
      <c r="K19" s="64">
        <f t="shared" si="2"/>
        <v>43.499999999999993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25">
        <v>13</v>
      </c>
      <c r="C20" s="67" t="s">
        <v>11</v>
      </c>
      <c r="D20" s="62" t="str">
        <f>'[1]Danh muc NL'!E19</f>
        <v>Phân tích, tổng hợp, báo cáo</v>
      </c>
      <c r="E20" s="137">
        <v>0.14499999999999999</v>
      </c>
      <c r="F20" s="128"/>
      <c r="G20" s="128"/>
      <c r="H20" s="128">
        <v>3</v>
      </c>
      <c r="I20" s="128"/>
      <c r="J20" s="128"/>
      <c r="K20" s="64">
        <f t="shared" si="2"/>
        <v>43.499999999999993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hidden="1" customHeight="1">
      <c r="B21" s="25">
        <v>14</v>
      </c>
      <c r="C21" s="67" t="s">
        <v>12</v>
      </c>
      <c r="D21" s="62" t="str">
        <f>'[1]Danh muc NL'!E20</f>
        <v>Làm việc nhóm</v>
      </c>
      <c r="E21" s="138"/>
      <c r="F21" s="128"/>
      <c r="G21" s="128"/>
      <c r="H21" s="128"/>
      <c r="I21" s="128"/>
      <c r="J21" s="128"/>
      <c r="K21" s="64">
        <f t="shared" si="2"/>
        <v>0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116" t="s">
        <v>220</v>
      </c>
      <c r="C22" s="185" t="s">
        <v>221</v>
      </c>
      <c r="D22" s="186"/>
      <c r="E22" s="135">
        <v>0.37</v>
      </c>
      <c r="F22" s="129"/>
      <c r="G22" s="129"/>
      <c r="H22" s="129"/>
      <c r="I22" s="129"/>
      <c r="J22" s="129"/>
      <c r="K22" s="118">
        <f>SUM(K23:K27)</f>
        <v>133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1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70" customFormat="1" ht="33.950000000000003" customHeight="1">
      <c r="A23" s="61"/>
      <c r="B23" s="25">
        <v>18</v>
      </c>
      <c r="C23" s="62" t="s">
        <v>44</v>
      </c>
      <c r="D23" s="62" t="s">
        <v>182</v>
      </c>
      <c r="E23" s="136">
        <v>0.15</v>
      </c>
      <c r="F23" s="128"/>
      <c r="G23" s="128"/>
      <c r="H23" s="128">
        <v>3</v>
      </c>
      <c r="I23" s="128"/>
      <c r="J23" s="128"/>
      <c r="K23" s="64">
        <f t="shared" si="2"/>
        <v>44.999999999999993</v>
      </c>
      <c r="L23" s="127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36"/>
      <c r="X23" s="69"/>
      <c r="Y23" s="69"/>
      <c r="Z23" s="69"/>
      <c r="AA23" s="69"/>
      <c r="AB23" s="69"/>
      <c r="AC23" s="66"/>
      <c r="AD23" s="66"/>
      <c r="AE23" s="66"/>
      <c r="AF23" s="66"/>
      <c r="AG23" s="66"/>
      <c r="AH23" s="66"/>
    </row>
    <row r="24" spans="1:34" s="61" customFormat="1" ht="33.950000000000003" customHeight="1">
      <c r="B24" s="25">
        <v>19</v>
      </c>
      <c r="C24" s="62" t="s">
        <v>183</v>
      </c>
      <c r="D24" s="62" t="s">
        <v>236</v>
      </c>
      <c r="E24" s="136">
        <v>0.22</v>
      </c>
      <c r="F24" s="128"/>
      <c r="G24" s="128"/>
      <c r="H24" s="128"/>
      <c r="I24" s="128">
        <v>4</v>
      </c>
      <c r="J24" s="128"/>
      <c r="K24" s="64">
        <f t="shared" si="2"/>
        <v>88</v>
      </c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36"/>
      <c r="X24" s="69"/>
      <c r="Y24" s="69"/>
      <c r="Z24" s="69"/>
      <c r="AA24" s="69"/>
      <c r="AB24" s="69"/>
      <c r="AC24" s="65"/>
      <c r="AD24" s="65"/>
      <c r="AE24" s="65"/>
      <c r="AF24" s="65"/>
      <c r="AG24" s="65"/>
      <c r="AH24" s="65"/>
    </row>
    <row r="25" spans="1:34" s="61" customFormat="1" ht="33.950000000000003" hidden="1" customHeight="1">
      <c r="B25" s="25">
        <v>20</v>
      </c>
      <c r="C25" s="62" t="s">
        <v>45</v>
      </c>
      <c r="D25" s="62" t="s">
        <v>184</v>
      </c>
      <c r="E25" s="136"/>
      <c r="F25" s="128"/>
      <c r="G25" s="128"/>
      <c r="H25" s="128"/>
      <c r="I25" s="128"/>
      <c r="J25" s="128"/>
      <c r="K25" s="64">
        <f t="shared" si="2"/>
        <v>0</v>
      </c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</row>
    <row r="26" spans="1:34" s="61" customFormat="1" ht="33.950000000000003" customHeight="1">
      <c r="B26" s="25">
        <v>21</v>
      </c>
      <c r="C26" s="62" t="s">
        <v>185</v>
      </c>
      <c r="D26" s="62" t="s">
        <v>186</v>
      </c>
      <c r="E26" s="136"/>
      <c r="F26" s="128"/>
      <c r="G26" s="128"/>
      <c r="H26" s="128">
        <v>3</v>
      </c>
      <c r="I26" s="128"/>
      <c r="J26" s="128"/>
      <c r="K26" s="64">
        <f t="shared" si="2"/>
        <v>0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</row>
    <row r="27" spans="1:34" s="61" customFormat="1" ht="33.950000000000003" hidden="1" customHeight="1">
      <c r="B27" s="25">
        <v>22</v>
      </c>
      <c r="C27" s="62" t="s">
        <v>191</v>
      </c>
      <c r="D27" s="62" t="s">
        <v>192</v>
      </c>
      <c r="E27" s="111"/>
      <c r="F27" s="128"/>
      <c r="G27" s="128"/>
      <c r="H27" s="128"/>
      <c r="I27" s="128"/>
      <c r="J27" s="128"/>
      <c r="K27" s="64">
        <f t="shared" si="2"/>
        <v>0</v>
      </c>
    </row>
    <row r="28" spans="1:34" s="74" customFormat="1" ht="33.950000000000003" customHeight="1">
      <c r="B28" s="164" t="s">
        <v>223</v>
      </c>
      <c r="C28" s="164"/>
      <c r="D28" s="164"/>
      <c r="E28" s="111">
        <f>S43</f>
        <v>0</v>
      </c>
      <c r="F28" s="73"/>
      <c r="G28" s="73"/>
      <c r="H28" s="73"/>
      <c r="I28" s="73"/>
      <c r="J28" s="73"/>
      <c r="K28" s="73">
        <f>K22+K18+K9+K15</f>
        <v>322</v>
      </c>
    </row>
    <row r="29" spans="1:34" s="74" customFormat="1" ht="33.950000000000003" customHeight="1">
      <c r="B29" s="105"/>
      <c r="C29" s="105"/>
      <c r="D29" s="105"/>
      <c r="E29" s="68"/>
      <c r="F29" s="106"/>
      <c r="G29" s="106"/>
      <c r="H29" s="106"/>
      <c r="I29" s="106"/>
      <c r="J29" s="106"/>
      <c r="K29" s="107"/>
    </row>
    <row r="30" spans="1:34" ht="15.75">
      <c r="E30" s="71"/>
    </row>
    <row r="31" spans="1:34" ht="46.5" customHeight="1">
      <c r="M31" s="78"/>
      <c r="N31" s="79" t="s">
        <v>148</v>
      </c>
      <c r="O31" s="79" t="s">
        <v>150</v>
      </c>
      <c r="P31" s="79" t="s">
        <v>151</v>
      </c>
      <c r="Q31" s="79" t="s">
        <v>152</v>
      </c>
      <c r="R31" s="80" t="s">
        <v>153</v>
      </c>
      <c r="S31" s="79" t="s">
        <v>154</v>
      </c>
      <c r="T31" s="79" t="s">
        <v>224</v>
      </c>
      <c r="U31" s="79" t="s">
        <v>225</v>
      </c>
      <c r="V31" s="79" t="s">
        <v>226</v>
      </c>
      <c r="W31" s="61"/>
      <c r="X31" s="61"/>
    </row>
    <row r="32" spans="1:34" ht="38.25" customHeight="1">
      <c r="M32" s="81" t="s">
        <v>148</v>
      </c>
      <c r="N32" s="78"/>
      <c r="O32" s="82"/>
      <c r="P32" s="78">
        <v>3</v>
      </c>
      <c r="Q32" s="78">
        <v>3</v>
      </c>
      <c r="R32" s="82"/>
      <c r="S32" s="78">
        <v>3</v>
      </c>
      <c r="T32" s="78">
        <f>SUM(N32:S32)</f>
        <v>9</v>
      </c>
      <c r="U32" s="83">
        <f>T32/T38*100</f>
        <v>37.5</v>
      </c>
      <c r="V32" s="84">
        <f>U32*0.33</f>
        <v>12.375</v>
      </c>
      <c r="W32" s="61"/>
      <c r="X32" s="61"/>
    </row>
    <row r="33" spans="13:24" ht="56.25">
      <c r="M33" s="81" t="s">
        <v>150</v>
      </c>
      <c r="N33" s="82"/>
      <c r="O33" s="82"/>
      <c r="P33" s="82"/>
      <c r="Q33" s="82"/>
      <c r="R33" s="82"/>
      <c r="S33" s="82"/>
      <c r="T33" s="82"/>
      <c r="U33" s="85"/>
      <c r="V33" s="86"/>
      <c r="W33" s="61"/>
      <c r="X33" s="61"/>
    </row>
    <row r="34" spans="13:24" ht="35.25" customHeight="1">
      <c r="M34" s="81" t="s">
        <v>151</v>
      </c>
      <c r="N34" s="78">
        <v>1</v>
      </c>
      <c r="O34" s="82"/>
      <c r="P34" s="78"/>
      <c r="Q34" s="78">
        <v>1</v>
      </c>
      <c r="R34" s="82"/>
      <c r="S34" s="78">
        <v>3</v>
      </c>
      <c r="T34" s="78">
        <f>SUM(N34:S34)</f>
        <v>5</v>
      </c>
      <c r="U34" s="83">
        <f>T34/T38*100</f>
        <v>20.833333333333336</v>
      </c>
      <c r="V34" s="84">
        <f>U34*0.33</f>
        <v>6.8750000000000009</v>
      </c>
      <c r="W34" s="61"/>
      <c r="X34" s="61"/>
    </row>
    <row r="35" spans="13:24" ht="37.5">
      <c r="M35" s="81" t="s">
        <v>152</v>
      </c>
      <c r="N35" s="78">
        <v>1</v>
      </c>
      <c r="O35" s="82"/>
      <c r="P35" s="78">
        <v>3</v>
      </c>
      <c r="Q35" s="78"/>
      <c r="R35" s="82"/>
      <c r="S35" s="78">
        <v>3</v>
      </c>
      <c r="T35" s="78">
        <f>SUM(N35:S35)</f>
        <v>7</v>
      </c>
      <c r="U35" s="83">
        <f>T35/T38*100</f>
        <v>29.166666666666668</v>
      </c>
      <c r="V35" s="84">
        <f>U35*0.33</f>
        <v>9.625</v>
      </c>
      <c r="W35" s="61"/>
      <c r="X35" s="61"/>
    </row>
    <row r="36" spans="13:24" ht="28.5" customHeight="1">
      <c r="M36" s="87" t="s">
        <v>153</v>
      </c>
      <c r="N36" s="82"/>
      <c r="O36" s="82"/>
      <c r="P36" s="82"/>
      <c r="Q36" s="82"/>
      <c r="R36" s="88"/>
      <c r="S36" s="82"/>
      <c r="T36" s="82"/>
      <c r="U36" s="85"/>
      <c r="V36" s="86"/>
      <c r="W36" s="61"/>
      <c r="X36" s="61"/>
    </row>
    <row r="37" spans="13:24" ht="56.25">
      <c r="M37" s="81" t="s">
        <v>154</v>
      </c>
      <c r="N37" s="89">
        <v>1</v>
      </c>
      <c r="O37" s="88"/>
      <c r="P37" s="89">
        <v>1</v>
      </c>
      <c r="Q37" s="89">
        <v>1</v>
      </c>
      <c r="R37" s="88"/>
      <c r="S37" s="78"/>
      <c r="T37" s="78">
        <f>SUM(N37:S37)</f>
        <v>3</v>
      </c>
      <c r="U37" s="83">
        <f>T37/T38*100</f>
        <v>12.5</v>
      </c>
      <c r="V37" s="84">
        <f>U37*0.33</f>
        <v>4.125</v>
      </c>
      <c r="W37" s="61"/>
      <c r="X37" s="61"/>
    </row>
    <row r="38" spans="13:24" ht="27.75" customHeight="1">
      <c r="M38" s="90"/>
      <c r="N38" s="90"/>
      <c r="O38" s="90"/>
      <c r="P38" s="90"/>
      <c r="Q38" s="90"/>
      <c r="R38" s="90"/>
      <c r="S38" s="90"/>
      <c r="T38" s="91">
        <f>SUM(T32:T37)</f>
        <v>24</v>
      </c>
      <c r="U38" s="92">
        <f>SUM(U32:U37)</f>
        <v>100</v>
      </c>
      <c r="V38" s="92">
        <f>SUM(V32:V37)</f>
        <v>33</v>
      </c>
      <c r="W38" s="61"/>
      <c r="X38" s="61"/>
    </row>
    <row r="39" spans="13:24" ht="52.5" customHeight="1">
      <c r="M39" s="93"/>
      <c r="N39" s="62" t="s">
        <v>182</v>
      </c>
      <c r="O39" s="62" t="s">
        <v>222</v>
      </c>
      <c r="P39" s="62" t="s">
        <v>186</v>
      </c>
      <c r="Q39" s="94" t="s">
        <v>224</v>
      </c>
      <c r="R39" s="94" t="s">
        <v>225</v>
      </c>
      <c r="S39" s="94" t="s">
        <v>226</v>
      </c>
    </row>
    <row r="40" spans="13:24" ht="42.75" customHeight="1">
      <c r="M40" s="62" t="s">
        <v>182</v>
      </c>
      <c r="N40" s="95"/>
      <c r="O40" s="93">
        <v>1</v>
      </c>
      <c r="P40" s="93">
        <v>1</v>
      </c>
      <c r="Q40" s="93">
        <f>SUM(N40:P40)</f>
        <v>2</v>
      </c>
      <c r="R40" s="96">
        <f>Q40/Q44*100</f>
        <v>16.666666666666664</v>
      </c>
      <c r="S40" s="97">
        <f>R40*0.25</f>
        <v>4.1666666666666661</v>
      </c>
      <c r="T40" s="58">
        <f>S40*25%</f>
        <v>1.0416666666666665</v>
      </c>
    </row>
    <row r="41" spans="13:24" ht="41.25" customHeight="1">
      <c r="M41" s="62" t="s">
        <v>222</v>
      </c>
      <c r="N41" s="95">
        <v>3</v>
      </c>
      <c r="O41" s="93"/>
      <c r="P41" s="93">
        <v>3</v>
      </c>
      <c r="Q41" s="93">
        <f>SUM(N41:P41)</f>
        <v>6</v>
      </c>
      <c r="R41" s="96">
        <f>Q41/Q44*100</f>
        <v>50</v>
      </c>
      <c r="S41" s="97">
        <f t="shared" ref="S41:S42" si="3">R41*0.25</f>
        <v>12.5</v>
      </c>
      <c r="T41" s="58">
        <f t="shared" ref="T41:T42" si="4">S41*25%</f>
        <v>3.125</v>
      </c>
    </row>
    <row r="42" spans="13:24" ht="42.75" customHeight="1">
      <c r="M42" s="62" t="s">
        <v>186</v>
      </c>
      <c r="N42" s="95">
        <v>3</v>
      </c>
      <c r="O42" s="93">
        <v>1</v>
      </c>
      <c r="P42" s="93"/>
      <c r="Q42" s="93">
        <f>SUM(N42:P42)</f>
        <v>4</v>
      </c>
      <c r="R42" s="96">
        <f>Q42/Q44*100</f>
        <v>33.333333333333329</v>
      </c>
      <c r="S42" s="97">
        <f t="shared" si="3"/>
        <v>8.3333333333333321</v>
      </c>
      <c r="T42" s="58">
        <f t="shared" si="4"/>
        <v>2.083333333333333</v>
      </c>
    </row>
    <row r="43" spans="13:24" ht="45" customHeight="1">
      <c r="M43" s="101"/>
      <c r="N43" s="102"/>
      <c r="O43" s="100"/>
      <c r="P43" s="100"/>
      <c r="Q43" s="100"/>
      <c r="R43" s="103"/>
      <c r="S43" s="104"/>
    </row>
    <row r="44" spans="13:24" ht="33.75" customHeight="1">
      <c r="M44" s="35"/>
      <c r="N44" s="35"/>
      <c r="O44" s="35"/>
      <c r="P44" s="35"/>
      <c r="Q44" s="98">
        <f>SUM(Q40:Q43)</f>
        <v>12</v>
      </c>
      <c r="R44" s="99">
        <f>SUM(R40:R43)</f>
        <v>99.999999999999986</v>
      </c>
      <c r="S44" s="99">
        <f>SUM(S40:S43)</f>
        <v>24.999999999999996</v>
      </c>
    </row>
    <row r="45" spans="13:24">
      <c r="M45" s="61"/>
      <c r="N45" s="61"/>
      <c r="O45" s="61"/>
      <c r="P45" s="61"/>
      <c r="Q45" s="61"/>
      <c r="R45" s="61"/>
      <c r="S45" s="61"/>
    </row>
    <row r="46" spans="13:24">
      <c r="T46" s="61"/>
      <c r="U46" s="61"/>
      <c r="V46" s="61"/>
      <c r="W46" s="61"/>
      <c r="X46" s="61"/>
    </row>
  </sheetData>
  <mergeCells count="16">
    <mergeCell ref="B28:D28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18:D18"/>
    <mergeCell ref="C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48"/>
  <sheetViews>
    <sheetView topLeftCell="A7" zoomScale="109" workbookViewId="0">
      <selection activeCell="D26" sqref="D26"/>
    </sheetView>
  </sheetViews>
  <sheetFormatPr defaultColWidth="9.140625" defaultRowHeight="15"/>
  <cols>
    <col min="1" max="1" width="1.7109375" style="58" customWidth="1"/>
    <col min="2" max="2" width="4" style="58" customWidth="1"/>
    <col min="3" max="3" width="7.85546875" style="58" customWidth="1"/>
    <col min="4" max="4" width="32.140625" style="58" customWidth="1"/>
    <col min="5" max="5" width="8.28515625" style="75" customWidth="1"/>
    <col min="6" max="6" width="5.140625" style="76" customWidth="1"/>
    <col min="7" max="7" width="5" style="76" customWidth="1"/>
    <col min="8" max="9" width="5.28515625" style="76" customWidth="1"/>
    <col min="10" max="10" width="6" style="76" customWidth="1"/>
    <col min="11" max="11" width="9.28515625" style="77" customWidth="1"/>
    <col min="12" max="13" width="12" style="58" customWidth="1"/>
    <col min="14" max="14" width="7" style="58" customWidth="1"/>
    <col min="15" max="15" width="8.28515625" style="58" customWidth="1"/>
    <col min="16" max="18" width="7.28515625" style="58" customWidth="1"/>
    <col min="19" max="19" width="7.85546875" style="58" customWidth="1"/>
    <col min="20" max="23" width="7.28515625" style="58" customWidth="1"/>
    <col min="24" max="24" width="9.85546875" style="58" customWidth="1"/>
    <col min="25" max="25" width="12" style="58" customWidth="1"/>
    <col min="26" max="16384" width="9.140625" style="58"/>
  </cols>
  <sheetData>
    <row r="1" spans="1:25" s="48" customFormat="1" ht="15" customHeight="1"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s="50" customFormat="1" ht="24.75" customHeight="1">
      <c r="A2" s="49"/>
      <c r="B2" s="166" t="s">
        <v>206</v>
      </c>
      <c r="C2" s="166"/>
      <c r="D2" s="166"/>
      <c r="E2" s="166"/>
      <c r="F2" s="166"/>
      <c r="G2" s="166"/>
      <c r="H2" s="166"/>
      <c r="I2" s="166"/>
      <c r="J2" s="166"/>
      <c r="K2" s="166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54" customFormat="1" ht="24.75" customHeight="1">
      <c r="A3" s="51"/>
      <c r="B3" s="51"/>
      <c r="C3" s="51"/>
      <c r="D3" s="52" t="s">
        <v>207</v>
      </c>
      <c r="E3" s="167" t="s">
        <v>108</v>
      </c>
      <c r="F3" s="167"/>
      <c r="G3" s="167"/>
      <c r="H3" s="167"/>
      <c r="I3" s="167"/>
      <c r="J3" s="167"/>
      <c r="K3" s="167"/>
      <c r="L3" s="51"/>
      <c r="M3" s="51"/>
      <c r="N3" s="51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s="54" customFormat="1" ht="26.25" customHeight="1">
      <c r="A4" s="53"/>
      <c r="D4" s="52" t="s">
        <v>208</v>
      </c>
      <c r="E4" s="167" t="s">
        <v>209</v>
      </c>
      <c r="F4" s="167"/>
      <c r="G4" s="167"/>
      <c r="H4" s="167"/>
      <c r="I4" s="167"/>
      <c r="J4" s="167"/>
      <c r="K4" s="167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s="48" customFormat="1" ht="11.25">
      <c r="E5" s="55"/>
      <c r="F5" s="56"/>
      <c r="G5" s="56"/>
      <c r="H5" s="56"/>
      <c r="I5" s="56"/>
      <c r="J5" s="56"/>
      <c r="K5" s="57"/>
    </row>
    <row r="6" spans="1:25" s="48" customFormat="1" ht="14.25">
      <c r="B6" s="168" t="s">
        <v>143</v>
      </c>
      <c r="C6" s="171" t="s">
        <v>144</v>
      </c>
      <c r="D6" s="171" t="s">
        <v>146</v>
      </c>
      <c r="E6" s="172" t="s">
        <v>210</v>
      </c>
      <c r="F6" s="173"/>
      <c r="G6" s="173"/>
      <c r="H6" s="173"/>
      <c r="I6" s="173"/>
      <c r="J6" s="174"/>
      <c r="K6" s="187" t="s">
        <v>211</v>
      </c>
    </row>
    <row r="7" spans="1:25" s="48" customFormat="1" ht="14.25">
      <c r="B7" s="169"/>
      <c r="C7" s="171"/>
      <c r="D7" s="171"/>
      <c r="E7" s="192" t="s">
        <v>212</v>
      </c>
      <c r="F7" s="180" t="s">
        <v>213</v>
      </c>
      <c r="G7" s="181"/>
      <c r="H7" s="181"/>
      <c r="I7" s="181"/>
      <c r="J7" s="182"/>
      <c r="K7" s="188"/>
    </row>
    <row r="8" spans="1:25" ht="34.5" customHeight="1">
      <c r="B8" s="170"/>
      <c r="C8" s="171"/>
      <c r="D8" s="171"/>
      <c r="E8" s="193"/>
      <c r="F8" s="59">
        <v>1</v>
      </c>
      <c r="G8" s="59">
        <v>2</v>
      </c>
      <c r="H8" s="59">
        <v>3</v>
      </c>
      <c r="I8" s="59">
        <v>4</v>
      </c>
      <c r="J8" s="59">
        <v>5</v>
      </c>
      <c r="K8" s="189"/>
    </row>
    <row r="9" spans="1:25" ht="20.25" customHeight="1">
      <c r="B9" s="112" t="s">
        <v>214</v>
      </c>
      <c r="C9" s="183" t="s">
        <v>215</v>
      </c>
      <c r="D9" s="184"/>
      <c r="E9" s="135">
        <v>0.17</v>
      </c>
      <c r="F9" s="114"/>
      <c r="G9" s="114"/>
      <c r="H9" s="114"/>
      <c r="I9" s="114"/>
      <c r="J9" s="114"/>
      <c r="K9" s="115">
        <f>SUM(K10:K14)</f>
        <v>54.400000000000006</v>
      </c>
    </row>
    <row r="10" spans="1:25" s="61" customFormat="1" ht="33.950000000000003" customHeight="1">
      <c r="B10" s="25">
        <v>1</v>
      </c>
      <c r="C10" s="25" t="s">
        <v>0</v>
      </c>
      <c r="D10" s="108" t="s">
        <v>158</v>
      </c>
      <c r="E10" s="136">
        <f t="shared" ref="E10:E14" si="0">E$9/5</f>
        <v>3.4000000000000002E-2</v>
      </c>
      <c r="F10" s="128"/>
      <c r="G10" s="128"/>
      <c r="H10" s="110">
        <v>3</v>
      </c>
      <c r="I10" s="128"/>
      <c r="J10" s="128"/>
      <c r="K10" s="64">
        <f>E10*SUM(F10:J10)*100</f>
        <v>10.200000000000001</v>
      </c>
    </row>
    <row r="11" spans="1:25" s="61" customFormat="1" ht="33.950000000000003" customHeight="1">
      <c r="B11" s="25">
        <v>2</v>
      </c>
      <c r="C11" s="25" t="s">
        <v>1</v>
      </c>
      <c r="D11" s="108" t="s">
        <v>159</v>
      </c>
      <c r="E11" s="136">
        <f t="shared" si="0"/>
        <v>3.4000000000000002E-2</v>
      </c>
      <c r="F11" s="128"/>
      <c r="G11" s="128"/>
      <c r="H11" s="110">
        <v>3</v>
      </c>
      <c r="I11" s="128"/>
      <c r="J11" s="128"/>
      <c r="K11" s="64">
        <f t="shared" ref="K11:K14" si="1">E11*SUM(F11:J11)*100</f>
        <v>10.200000000000001</v>
      </c>
    </row>
    <row r="12" spans="1:25" s="61" customFormat="1" ht="33.950000000000003" customHeight="1">
      <c r="B12" s="25">
        <v>3</v>
      </c>
      <c r="C12" s="25" t="s">
        <v>2</v>
      </c>
      <c r="D12" s="108" t="s">
        <v>147</v>
      </c>
      <c r="E12" s="136">
        <f t="shared" si="0"/>
        <v>3.4000000000000002E-2</v>
      </c>
      <c r="F12" s="128"/>
      <c r="G12" s="128"/>
      <c r="H12" s="110">
        <v>3</v>
      </c>
      <c r="I12" s="128"/>
      <c r="J12" s="128"/>
      <c r="K12" s="64">
        <f t="shared" si="1"/>
        <v>10.200000000000001</v>
      </c>
    </row>
    <row r="13" spans="1:25" s="61" customFormat="1" ht="33.950000000000003" customHeight="1">
      <c r="B13" s="25">
        <v>4</v>
      </c>
      <c r="C13" s="120" t="s">
        <v>231</v>
      </c>
      <c r="D13" s="119" t="s">
        <v>229</v>
      </c>
      <c r="E13" s="136">
        <f t="shared" si="0"/>
        <v>3.4000000000000002E-2</v>
      </c>
      <c r="F13" s="128"/>
      <c r="G13" s="128"/>
      <c r="H13" s="110">
        <v>3</v>
      </c>
      <c r="I13" s="128"/>
      <c r="J13" s="128"/>
      <c r="K13" s="64">
        <f t="shared" si="1"/>
        <v>10.200000000000001</v>
      </c>
      <c r="O13" s="119"/>
    </row>
    <row r="14" spans="1:25" s="61" customFormat="1" ht="33.950000000000003" customHeight="1">
      <c r="B14" s="25">
        <v>5</v>
      </c>
      <c r="C14" s="120" t="s">
        <v>232</v>
      </c>
      <c r="D14" s="119" t="s">
        <v>230</v>
      </c>
      <c r="E14" s="136">
        <f t="shared" si="0"/>
        <v>3.4000000000000002E-2</v>
      </c>
      <c r="F14" s="128"/>
      <c r="G14" s="128"/>
      <c r="H14" s="110"/>
      <c r="I14" s="128">
        <v>4</v>
      </c>
      <c r="J14" s="128"/>
      <c r="K14" s="64">
        <f t="shared" si="1"/>
        <v>13.600000000000001</v>
      </c>
      <c r="O14" s="119"/>
    </row>
    <row r="15" spans="1:25" s="61" customFormat="1" ht="33.950000000000003" hidden="1" customHeight="1">
      <c r="B15" s="116" t="s">
        <v>216</v>
      </c>
      <c r="C15" s="183" t="s">
        <v>217</v>
      </c>
      <c r="D15" s="184"/>
      <c r="E15" s="135" t="s">
        <v>227</v>
      </c>
      <c r="F15" s="129"/>
      <c r="G15" s="129"/>
      <c r="H15" s="129"/>
      <c r="I15" s="129"/>
      <c r="J15" s="129"/>
      <c r="K15" s="117">
        <f>SUM(K16:K19)</f>
        <v>0</v>
      </c>
    </row>
    <row r="16" spans="1:25" s="61" customFormat="1" ht="33.950000000000003" hidden="1" customHeight="1">
      <c r="B16" s="25">
        <v>6</v>
      </c>
      <c r="C16" s="25" t="s">
        <v>3</v>
      </c>
      <c r="D16" s="108" t="s">
        <v>160</v>
      </c>
      <c r="E16" s="136"/>
      <c r="F16" s="128"/>
      <c r="G16" s="128"/>
      <c r="H16" s="128"/>
      <c r="I16" s="128"/>
      <c r="J16" s="128"/>
      <c r="K16" s="64"/>
    </row>
    <row r="17" spans="1:34" s="61" customFormat="1" ht="33.950000000000003" hidden="1" customHeight="1">
      <c r="B17" s="25">
        <v>7</v>
      </c>
      <c r="C17" s="25" t="s">
        <v>4</v>
      </c>
      <c r="D17" s="108" t="s">
        <v>161</v>
      </c>
      <c r="E17" s="136"/>
      <c r="F17" s="128"/>
      <c r="G17" s="128"/>
      <c r="H17" s="128"/>
      <c r="I17" s="128"/>
      <c r="J17" s="128"/>
      <c r="K17" s="64"/>
    </row>
    <row r="18" spans="1:34" s="61" customFormat="1" ht="33.950000000000003" hidden="1" customHeight="1">
      <c r="B18" s="25">
        <v>8</v>
      </c>
      <c r="C18" s="25" t="s">
        <v>5</v>
      </c>
      <c r="D18" s="108" t="s">
        <v>162</v>
      </c>
      <c r="E18" s="136"/>
      <c r="F18" s="128"/>
      <c r="G18" s="128"/>
      <c r="H18" s="128"/>
      <c r="I18" s="128"/>
      <c r="J18" s="128"/>
      <c r="K18" s="64"/>
    </row>
    <row r="19" spans="1:34" s="61" customFormat="1" ht="33.950000000000003" hidden="1" customHeight="1">
      <c r="B19" s="25">
        <v>9</v>
      </c>
      <c r="C19" s="25" t="s">
        <v>6</v>
      </c>
      <c r="D19" s="108" t="s">
        <v>163</v>
      </c>
      <c r="E19" s="136"/>
      <c r="F19" s="128"/>
      <c r="G19" s="128"/>
      <c r="H19" s="128"/>
      <c r="I19" s="128"/>
      <c r="J19" s="128"/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s="61" customFormat="1" ht="33.950000000000003" customHeight="1">
      <c r="B20" s="116" t="s">
        <v>218</v>
      </c>
      <c r="C20" s="185" t="s">
        <v>219</v>
      </c>
      <c r="D20" s="186"/>
      <c r="E20" s="135">
        <v>0.33</v>
      </c>
      <c r="F20" s="129"/>
      <c r="G20" s="129"/>
      <c r="H20" s="129"/>
      <c r="I20" s="129"/>
      <c r="J20" s="129"/>
      <c r="K20" s="118">
        <f>SUM(K21:K23)</f>
        <v>99</v>
      </c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</row>
    <row r="21" spans="1:34" s="61" customFormat="1" ht="33.950000000000003" customHeight="1">
      <c r="B21" s="25">
        <v>11</v>
      </c>
      <c r="C21" s="67" t="s">
        <v>7</v>
      </c>
      <c r="D21" s="62" t="str">
        <f>'[1]Danh muc NL'!E16</f>
        <v>Giải quyết vấn đề và ra quyết định</v>
      </c>
      <c r="E21" s="137">
        <v>0.16500000000000001</v>
      </c>
      <c r="F21" s="128"/>
      <c r="G21" s="128"/>
      <c r="H21" s="128">
        <v>3</v>
      </c>
      <c r="I21" s="128"/>
      <c r="J21" s="128"/>
      <c r="K21" s="64">
        <f t="shared" ref="K21:K29" si="2">E21*SUM(F21:J21)*100</f>
        <v>49.5</v>
      </c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s="61" customFormat="1" ht="33.950000000000003" customHeight="1">
      <c r="B22" s="25">
        <v>13</v>
      </c>
      <c r="C22" s="67" t="s">
        <v>11</v>
      </c>
      <c r="D22" s="62" t="str">
        <f>'[1]Danh muc NL'!E19</f>
        <v>Phân tích, tổng hợp, báo cáo</v>
      </c>
      <c r="E22" s="137">
        <v>0.16500000000000001</v>
      </c>
      <c r="F22" s="128"/>
      <c r="G22" s="128"/>
      <c r="H22" s="128">
        <v>3</v>
      </c>
      <c r="I22" s="128"/>
      <c r="J22" s="128"/>
      <c r="K22" s="64">
        <f t="shared" si="2"/>
        <v>49.5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</row>
    <row r="23" spans="1:34" s="61" customFormat="1" ht="33.950000000000003" hidden="1" customHeight="1">
      <c r="B23" s="25">
        <v>14</v>
      </c>
      <c r="C23" s="67" t="s">
        <v>12</v>
      </c>
      <c r="D23" s="62" t="str">
        <f>'[1]Danh muc NL'!E20</f>
        <v>Làm việc nhóm</v>
      </c>
      <c r="E23" s="138"/>
      <c r="F23" s="128"/>
      <c r="G23" s="128"/>
      <c r="H23" s="128"/>
      <c r="I23" s="128"/>
      <c r="J23" s="128"/>
      <c r="K23" s="64">
        <f t="shared" si="2"/>
        <v>0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</row>
    <row r="24" spans="1:34" s="61" customFormat="1" ht="33.950000000000003" customHeight="1">
      <c r="B24" s="116" t="s">
        <v>220</v>
      </c>
      <c r="C24" s="185" t="s">
        <v>221</v>
      </c>
      <c r="D24" s="186"/>
      <c r="E24" s="135">
        <v>0.5</v>
      </c>
      <c r="F24" s="129"/>
      <c r="G24" s="129"/>
      <c r="H24" s="129"/>
      <c r="I24" s="129"/>
      <c r="J24" s="129"/>
      <c r="K24" s="118">
        <f>SUM(K25:K29)</f>
        <v>170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1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</row>
    <row r="25" spans="1:34" s="70" customFormat="1" ht="33.950000000000003" customHeight="1">
      <c r="A25" s="61"/>
      <c r="B25" s="25">
        <v>18</v>
      </c>
      <c r="C25" s="62" t="s">
        <v>44</v>
      </c>
      <c r="D25" s="62" t="s">
        <v>182</v>
      </c>
      <c r="E25" s="136">
        <v>0.12</v>
      </c>
      <c r="F25" s="128"/>
      <c r="G25" s="128"/>
      <c r="H25" s="128">
        <v>3</v>
      </c>
      <c r="I25" s="128"/>
      <c r="J25" s="128"/>
      <c r="K25" s="64">
        <f t="shared" si="2"/>
        <v>36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36"/>
      <c r="X25" s="69"/>
      <c r="Y25" s="69"/>
      <c r="Z25" s="69"/>
      <c r="AA25" s="69"/>
      <c r="AB25" s="69"/>
      <c r="AC25" s="66"/>
      <c r="AD25" s="66"/>
      <c r="AE25" s="66"/>
      <c r="AF25" s="66"/>
      <c r="AG25" s="66"/>
      <c r="AH25" s="66"/>
    </row>
    <row r="26" spans="1:34" s="61" customFormat="1" ht="33.950000000000003" customHeight="1">
      <c r="B26" s="25">
        <v>19</v>
      </c>
      <c r="C26" s="62" t="s">
        <v>183</v>
      </c>
      <c r="D26" s="62" t="s">
        <v>236</v>
      </c>
      <c r="E26" s="136">
        <v>0.18</v>
      </c>
      <c r="F26" s="128"/>
      <c r="G26" s="128"/>
      <c r="H26" s="128">
        <v>3</v>
      </c>
      <c r="I26" s="128"/>
      <c r="J26" s="128"/>
      <c r="K26" s="64">
        <f t="shared" si="2"/>
        <v>54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36"/>
      <c r="X26" s="69"/>
      <c r="Y26" s="69"/>
      <c r="Z26" s="69"/>
      <c r="AA26" s="69"/>
      <c r="AB26" s="69"/>
      <c r="AC26" s="65"/>
      <c r="AD26" s="65"/>
      <c r="AE26" s="65"/>
      <c r="AF26" s="65"/>
      <c r="AG26" s="65"/>
      <c r="AH26" s="65"/>
    </row>
    <row r="27" spans="1:34" s="61" customFormat="1" ht="33.950000000000003" customHeight="1">
      <c r="B27" s="25">
        <v>20</v>
      </c>
      <c r="C27" s="62" t="s">
        <v>45</v>
      </c>
      <c r="D27" s="62" t="s">
        <v>184</v>
      </c>
      <c r="E27" s="136">
        <v>0.2</v>
      </c>
      <c r="F27" s="128"/>
      <c r="G27" s="128"/>
      <c r="H27" s="128"/>
      <c r="I27" s="128">
        <v>4</v>
      </c>
      <c r="J27" s="128"/>
      <c r="K27" s="64">
        <f t="shared" si="2"/>
        <v>80</v>
      </c>
      <c r="L27" s="6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</row>
    <row r="28" spans="1:34" s="61" customFormat="1" ht="33.950000000000003" hidden="1" customHeight="1">
      <c r="B28" s="25">
        <v>21</v>
      </c>
      <c r="C28" s="62" t="s">
        <v>185</v>
      </c>
      <c r="D28" s="62" t="s">
        <v>186</v>
      </c>
      <c r="E28" s="109"/>
      <c r="F28" s="63"/>
      <c r="G28" s="63"/>
      <c r="H28" s="60"/>
      <c r="I28" s="60"/>
      <c r="J28" s="63"/>
      <c r="K28" s="64">
        <f t="shared" si="2"/>
        <v>0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</row>
    <row r="29" spans="1:34" s="61" customFormat="1" ht="33.950000000000003" hidden="1" customHeight="1">
      <c r="B29" s="25">
        <v>22</v>
      </c>
      <c r="C29" s="62" t="s">
        <v>191</v>
      </c>
      <c r="D29" s="62" t="s">
        <v>192</v>
      </c>
      <c r="E29" s="111"/>
      <c r="F29" s="63"/>
      <c r="G29" s="63"/>
      <c r="H29" s="63"/>
      <c r="I29" s="63"/>
      <c r="J29" s="63"/>
      <c r="K29" s="64">
        <f t="shared" si="2"/>
        <v>0</v>
      </c>
    </row>
    <row r="30" spans="1:34" s="74" customFormat="1" ht="33.950000000000003" customHeight="1">
      <c r="B30" s="164" t="s">
        <v>223</v>
      </c>
      <c r="C30" s="164"/>
      <c r="D30" s="164"/>
      <c r="E30" s="111">
        <f>S45</f>
        <v>0</v>
      </c>
      <c r="F30" s="72"/>
      <c r="G30" s="72"/>
      <c r="H30" s="72"/>
      <c r="I30" s="72"/>
      <c r="J30" s="72"/>
      <c r="K30" s="73">
        <f>K24+K20+K9+K15</f>
        <v>323.39999999999998</v>
      </c>
    </row>
    <row r="31" spans="1:34" s="74" customFormat="1" ht="33.950000000000003" customHeight="1">
      <c r="B31" s="105"/>
      <c r="C31" s="105"/>
      <c r="D31" s="105"/>
      <c r="E31" s="68"/>
      <c r="F31" s="106"/>
      <c r="G31" s="106"/>
      <c r="H31" s="106"/>
      <c r="I31" s="106"/>
      <c r="J31" s="106"/>
      <c r="K31" s="107"/>
    </row>
    <row r="32" spans="1:34" ht="15.75">
      <c r="E32" s="71"/>
    </row>
    <row r="33" spans="13:24" ht="46.5" customHeight="1">
      <c r="M33" s="78"/>
      <c r="N33" s="79" t="s">
        <v>148</v>
      </c>
      <c r="O33" s="79" t="s">
        <v>150</v>
      </c>
      <c r="P33" s="79" t="s">
        <v>151</v>
      </c>
      <c r="Q33" s="79" t="s">
        <v>152</v>
      </c>
      <c r="R33" s="80" t="s">
        <v>153</v>
      </c>
      <c r="S33" s="79" t="s">
        <v>154</v>
      </c>
      <c r="T33" s="79" t="s">
        <v>224</v>
      </c>
      <c r="U33" s="79" t="s">
        <v>225</v>
      </c>
      <c r="V33" s="79" t="s">
        <v>226</v>
      </c>
      <c r="W33" s="61"/>
      <c r="X33" s="61"/>
    </row>
    <row r="34" spans="13:24" ht="38.25" customHeight="1">
      <c r="M34" s="81" t="s">
        <v>148</v>
      </c>
      <c r="N34" s="78"/>
      <c r="O34" s="82"/>
      <c r="P34" s="78">
        <v>3</v>
      </c>
      <c r="Q34" s="78">
        <v>3</v>
      </c>
      <c r="R34" s="82"/>
      <c r="S34" s="78">
        <v>3</v>
      </c>
      <c r="T34" s="78">
        <f>SUM(N34:S34)</f>
        <v>9</v>
      </c>
      <c r="U34" s="83">
        <f>T34/T40*100</f>
        <v>37.5</v>
      </c>
      <c r="V34" s="84">
        <f>U34*0.33</f>
        <v>12.375</v>
      </c>
      <c r="W34" s="61"/>
      <c r="X34" s="61"/>
    </row>
    <row r="35" spans="13:24" ht="56.25">
      <c r="M35" s="81" t="s">
        <v>150</v>
      </c>
      <c r="N35" s="82"/>
      <c r="O35" s="82"/>
      <c r="P35" s="82"/>
      <c r="Q35" s="82"/>
      <c r="R35" s="82"/>
      <c r="S35" s="82"/>
      <c r="T35" s="82"/>
      <c r="U35" s="85"/>
      <c r="V35" s="86"/>
      <c r="W35" s="61"/>
      <c r="X35" s="61"/>
    </row>
    <row r="36" spans="13:24" ht="35.25" customHeight="1">
      <c r="M36" s="81" t="s">
        <v>151</v>
      </c>
      <c r="N36" s="78">
        <v>1</v>
      </c>
      <c r="O36" s="82"/>
      <c r="P36" s="78"/>
      <c r="Q36" s="78">
        <v>1</v>
      </c>
      <c r="R36" s="82"/>
      <c r="S36" s="78">
        <v>3</v>
      </c>
      <c r="T36" s="78">
        <f>SUM(N36:S36)</f>
        <v>5</v>
      </c>
      <c r="U36" s="83">
        <f>T36/T40*100</f>
        <v>20.833333333333336</v>
      </c>
      <c r="V36" s="84">
        <f>U36*0.33</f>
        <v>6.8750000000000009</v>
      </c>
      <c r="W36" s="61"/>
      <c r="X36" s="61"/>
    </row>
    <row r="37" spans="13:24" ht="37.5">
      <c r="M37" s="81" t="s">
        <v>152</v>
      </c>
      <c r="N37" s="78">
        <v>1</v>
      </c>
      <c r="O37" s="82"/>
      <c r="P37" s="78">
        <v>3</v>
      </c>
      <c r="Q37" s="78"/>
      <c r="R37" s="82"/>
      <c r="S37" s="78">
        <v>3</v>
      </c>
      <c r="T37" s="78">
        <f>SUM(N37:S37)</f>
        <v>7</v>
      </c>
      <c r="U37" s="83">
        <f>T37/T40*100</f>
        <v>29.166666666666668</v>
      </c>
      <c r="V37" s="84">
        <f>U37*0.33</f>
        <v>9.625</v>
      </c>
      <c r="W37" s="61"/>
      <c r="X37" s="61"/>
    </row>
    <row r="38" spans="13:24" ht="28.5" customHeight="1">
      <c r="M38" s="87" t="s">
        <v>153</v>
      </c>
      <c r="N38" s="82"/>
      <c r="O38" s="82"/>
      <c r="P38" s="82"/>
      <c r="Q38" s="82"/>
      <c r="R38" s="88"/>
      <c r="S38" s="82"/>
      <c r="T38" s="82"/>
      <c r="U38" s="85"/>
      <c r="V38" s="86"/>
      <c r="W38" s="61"/>
      <c r="X38" s="61"/>
    </row>
    <row r="39" spans="13:24" ht="56.25">
      <c r="M39" s="81" t="s">
        <v>154</v>
      </c>
      <c r="N39" s="89">
        <v>1</v>
      </c>
      <c r="O39" s="88"/>
      <c r="P39" s="89">
        <v>1</v>
      </c>
      <c r="Q39" s="89">
        <v>1</v>
      </c>
      <c r="R39" s="88"/>
      <c r="S39" s="78"/>
      <c r="T39" s="78">
        <f>SUM(N39:S39)</f>
        <v>3</v>
      </c>
      <c r="U39" s="83">
        <f>T39/T40*100</f>
        <v>12.5</v>
      </c>
      <c r="V39" s="84">
        <f>U39*0.33</f>
        <v>4.125</v>
      </c>
      <c r="W39" s="61"/>
      <c r="X39" s="61"/>
    </row>
    <row r="40" spans="13:24" ht="27.75" customHeight="1">
      <c r="M40" s="90"/>
      <c r="N40" s="90"/>
      <c r="O40" s="90"/>
      <c r="P40" s="90"/>
      <c r="Q40" s="90"/>
      <c r="R40" s="90"/>
      <c r="S40" s="90"/>
      <c r="T40" s="91">
        <f>SUM(T34:T39)</f>
        <v>24</v>
      </c>
      <c r="U40" s="92">
        <f>SUM(U34:U39)</f>
        <v>100</v>
      </c>
      <c r="V40" s="92">
        <f>SUM(V34:V39)</f>
        <v>33</v>
      </c>
      <c r="W40" s="61"/>
      <c r="X40" s="61"/>
    </row>
    <row r="41" spans="13:24" ht="52.5" customHeight="1">
      <c r="M41" s="93"/>
      <c r="N41" s="62" t="s">
        <v>182</v>
      </c>
      <c r="O41" s="62" t="s">
        <v>222</v>
      </c>
      <c r="P41" s="62" t="s">
        <v>186</v>
      </c>
      <c r="Q41" s="94" t="s">
        <v>224</v>
      </c>
      <c r="R41" s="94" t="s">
        <v>225</v>
      </c>
      <c r="S41" s="94" t="s">
        <v>226</v>
      </c>
    </row>
    <row r="42" spans="13:24" ht="42.75" customHeight="1">
      <c r="M42" s="62" t="s">
        <v>182</v>
      </c>
      <c r="N42" s="95"/>
      <c r="O42" s="93">
        <v>1</v>
      </c>
      <c r="P42" s="93">
        <v>1</v>
      </c>
      <c r="Q42" s="93">
        <f>SUM(N42:P42)</f>
        <v>2</v>
      </c>
      <c r="R42" s="96">
        <f>Q42/Q46*100</f>
        <v>16.666666666666664</v>
      </c>
      <c r="S42" s="97">
        <f>R42*0.25</f>
        <v>4.1666666666666661</v>
      </c>
      <c r="T42" s="58">
        <f>S42*25%</f>
        <v>1.0416666666666665</v>
      </c>
    </row>
    <row r="43" spans="13:24" ht="41.25" customHeight="1">
      <c r="M43" s="62" t="s">
        <v>222</v>
      </c>
      <c r="N43" s="95">
        <v>3</v>
      </c>
      <c r="O43" s="93"/>
      <c r="P43" s="93">
        <v>3</v>
      </c>
      <c r="Q43" s="93">
        <f>SUM(N43:P43)</f>
        <v>6</v>
      </c>
      <c r="R43" s="96">
        <f>Q43/Q46*100</f>
        <v>50</v>
      </c>
      <c r="S43" s="97">
        <f t="shared" ref="S43:S44" si="3">R43*0.25</f>
        <v>12.5</v>
      </c>
      <c r="T43" s="58">
        <f t="shared" ref="T43:T44" si="4">S43*25%</f>
        <v>3.125</v>
      </c>
    </row>
    <row r="44" spans="13:24" ht="42.75" customHeight="1">
      <c r="M44" s="62" t="s">
        <v>186</v>
      </c>
      <c r="N44" s="95">
        <v>3</v>
      </c>
      <c r="O44" s="93">
        <v>1</v>
      </c>
      <c r="P44" s="93"/>
      <c r="Q44" s="93">
        <f>SUM(N44:P44)</f>
        <v>4</v>
      </c>
      <c r="R44" s="96">
        <f>Q44/Q46*100</f>
        <v>33.333333333333329</v>
      </c>
      <c r="S44" s="97">
        <f t="shared" si="3"/>
        <v>8.3333333333333321</v>
      </c>
      <c r="T44" s="58">
        <f t="shared" si="4"/>
        <v>2.083333333333333</v>
      </c>
    </row>
    <row r="45" spans="13:24" ht="45" customHeight="1">
      <c r="M45" s="101"/>
      <c r="N45" s="102"/>
      <c r="O45" s="100"/>
      <c r="P45" s="100"/>
      <c r="Q45" s="100"/>
      <c r="R45" s="103"/>
      <c r="S45" s="104"/>
    </row>
    <row r="46" spans="13:24" ht="33.75" customHeight="1">
      <c r="M46" s="35"/>
      <c r="N46" s="35"/>
      <c r="O46" s="35"/>
      <c r="P46" s="35"/>
      <c r="Q46" s="98">
        <f>SUM(Q42:Q45)</f>
        <v>12</v>
      </c>
      <c r="R46" s="99">
        <f>SUM(R42:R45)</f>
        <v>99.999999999999986</v>
      </c>
      <c r="S46" s="99">
        <f>SUM(S42:S45)</f>
        <v>24.999999999999996</v>
      </c>
    </row>
    <row r="47" spans="13:24">
      <c r="M47" s="61"/>
      <c r="N47" s="61"/>
      <c r="O47" s="61"/>
      <c r="P47" s="61"/>
      <c r="Q47" s="61"/>
      <c r="R47" s="61"/>
      <c r="S47" s="61"/>
    </row>
    <row r="48" spans="13:24">
      <c r="T48" s="61"/>
      <c r="U48" s="61"/>
      <c r="V48" s="61"/>
      <c r="W48" s="61"/>
      <c r="X48" s="61"/>
    </row>
  </sheetData>
  <mergeCells count="16">
    <mergeCell ref="B30:D30"/>
    <mergeCell ref="E1:Q1"/>
    <mergeCell ref="B2:K2"/>
    <mergeCell ref="E3:K3"/>
    <mergeCell ref="E4:K4"/>
    <mergeCell ref="B6:B8"/>
    <mergeCell ref="C6:C8"/>
    <mergeCell ref="D6:D8"/>
    <mergeCell ref="E6:J6"/>
    <mergeCell ref="K6:K8"/>
    <mergeCell ref="E7:E8"/>
    <mergeCell ref="F7:J7"/>
    <mergeCell ref="C9:D9"/>
    <mergeCell ref="C15:D15"/>
    <mergeCell ref="C20:D20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TT CNTT</vt:lpstr>
      <vt:lpstr>QL3.TP</vt:lpstr>
      <vt:lpstr>QL2.PP</vt:lpstr>
      <vt:lpstr>NV8.CV CS KD</vt:lpstr>
      <vt:lpstr>NV8.CV. TVTHHT</vt:lpstr>
      <vt:lpstr>NV9.CV. TH HT</vt:lpstr>
      <vt:lpstr>NV7.CV QTHT</vt:lpstr>
      <vt:lpstr>NV8.TT QTHT</vt:lpstr>
      <vt:lpstr>NV8.CV Database</vt:lpstr>
      <vt:lpstr>NV9.TT.Database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2015-11-12T06:49:09Z</dcterms:created>
  <dcterms:modified xsi:type="dcterms:W3CDTF">2016-03-20T03:35:53Z</dcterms:modified>
</cp:coreProperties>
</file>