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APPTECH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E32" i="1"/>
  <c r="F32" i="1"/>
  <c r="G32" i="1"/>
  <c r="H32" i="1"/>
  <c r="I32" i="1"/>
  <c r="J32" i="1"/>
  <c r="E31" i="1"/>
  <c r="F31" i="1"/>
  <c r="G31" i="1"/>
  <c r="H31" i="1"/>
  <c r="I31" i="1"/>
  <c r="J31" i="1"/>
  <c r="D33" i="1"/>
  <c r="D32" i="1"/>
  <c r="D31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10" i="1"/>
  <c r="J6" i="1" l="1"/>
  <c r="H11" i="1" s="1"/>
  <c r="J11" i="1" s="1"/>
  <c r="H10" i="1" l="1"/>
  <c r="J10" i="1" s="1"/>
  <c r="H26" i="1"/>
  <c r="J26" i="1" s="1"/>
  <c r="H25" i="1"/>
  <c r="J25" i="1" s="1"/>
  <c r="H23" i="1"/>
  <c r="J23" i="1" s="1"/>
  <c r="H22" i="1"/>
  <c r="J22" i="1" s="1"/>
  <c r="H21" i="1"/>
  <c r="J21" i="1" s="1"/>
  <c r="H18" i="1"/>
  <c r="J18" i="1" s="1"/>
  <c r="H17" i="1"/>
  <c r="J17" i="1" s="1"/>
  <c r="H12" i="1"/>
  <c r="J12" i="1" s="1"/>
  <c r="H14" i="1"/>
  <c r="J14" i="1" s="1"/>
  <c r="H29" i="1"/>
  <c r="J29" i="1" s="1"/>
  <c r="H24" i="1"/>
  <c r="J24" i="1" s="1"/>
  <c r="H19" i="1"/>
  <c r="J19" i="1" s="1"/>
  <c r="H27" i="1"/>
  <c r="J27" i="1" s="1"/>
  <c r="H30" i="1"/>
  <c r="J30" i="1" s="1"/>
  <c r="H13" i="1"/>
  <c r="J13" i="1" s="1"/>
  <c r="H16" i="1"/>
  <c r="J16" i="1" s="1"/>
  <c r="H15" i="1"/>
  <c r="J15" i="1" s="1"/>
  <c r="H28" i="1"/>
  <c r="J28" i="1" s="1"/>
</calcChain>
</file>

<file path=xl/sharedStrings.xml><?xml version="1.0" encoding="utf-8"?>
<sst xmlns="http://schemas.openxmlformats.org/spreadsheetml/2006/main" count="61" uniqueCount="48">
  <si>
    <t>Công ty TNHH Hưng Phú</t>
  </si>
  <si>
    <t>21 Đường Phạm Hùng, Q.8</t>
  </si>
  <si>
    <t>BẢNG LƯƠNG NHÂN VIÊN </t>
  </si>
  <si>
    <t>QUỸ LƯƠNG</t>
  </si>
  <si>
    <t>TỔNG QUỸ THƯỞNG</t>
  </si>
  <si>
    <t>LCB</t>
  </si>
  <si>
    <t>STT</t>
  </si>
  <si>
    <t>HỌ TÊN</t>
  </si>
  <si>
    <t>C.V</t>
  </si>
  <si>
    <t>HỆ SỐ</t>
  </si>
  <si>
    <t>N.CÔNG</t>
  </si>
  <si>
    <t>P.CẤP</t>
  </si>
  <si>
    <t>LƯƠNG</t>
  </si>
  <si>
    <t>THƯỞNG</t>
  </si>
  <si>
    <t>TẠM ỨNG</t>
  </si>
  <si>
    <t>CÒN LẠI</t>
  </si>
  <si>
    <t>PHÒNG KINH DOANH</t>
  </si>
  <si>
    <t>TRẦN VĂN AN</t>
  </si>
  <si>
    <t>KT</t>
  </si>
  <si>
    <t>LÊ THANH LONG</t>
  </si>
  <si>
    <t>PGD</t>
  </si>
  <si>
    <t>NGUYỄN THỊ MAI</t>
  </si>
  <si>
    <t>TP</t>
  </si>
  <si>
    <t>LÊ VĨNH TRANG</t>
  </si>
  <si>
    <t>HỒ ĐẮC LỢI</t>
  </si>
  <si>
    <t>PP</t>
  </si>
  <si>
    <t>TRẦN THỊ YẾN</t>
  </si>
  <si>
    <t>NV</t>
  </si>
  <si>
    <t>MAI ĐĂNG QUANG</t>
  </si>
  <si>
    <t>TX</t>
  </si>
  <si>
    <t>LÊ THỊ HẠNH NHÂN</t>
  </si>
  <si>
    <t>HỒNG THANH QUANG</t>
  </si>
  <si>
    <t>ÔNG VĂN CHỮ</t>
  </si>
  <si>
    <t>PHÒNG KẾ HOẠCH</t>
  </si>
  <si>
    <t>LÊ BÁ KHOA</t>
  </si>
  <si>
    <t>GD</t>
  </si>
  <si>
    <t>HÀ THỊ THANH</t>
  </si>
  <si>
    <t>HOÀNG ANH THƯ</t>
  </si>
  <si>
    <t>LAI VĂN CẦU</t>
  </si>
  <si>
    <t>TÔN NỮ DIỆU UYÊN</t>
  </si>
  <si>
    <t>NGUYỂN ĐỨC THANH</t>
  </si>
  <si>
    <t>PHẠM THỊ THANH NGA</t>
  </si>
  <si>
    <t>PHẠM THANH ĐA</t>
  </si>
  <si>
    <t>LÊ THỊ KIM LONG</t>
  </si>
  <si>
    <t>LÊ THỊ HOA HỒNG</t>
  </si>
  <si>
    <t>min</t>
  </si>
  <si>
    <t>max</t>
  </si>
  <si>
    <t>trung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</si>
</sst>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2060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rgb="FFC00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10" fillId="3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8" xfId="0" applyFont="1" applyBorder="1"/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right"/>
    </xf>
    <xf numFmtId="0" fontId="11" fillId="3" borderId="6" xfId="0" applyNumberFormat="1" applyFont="1" applyFill="1" applyBorder="1"/>
    <xf numFmtId="0" fontId="3" fillId="0" borderId="1" xfId="0" applyFont="1" applyBorder="1"/>
    <xf numFmtId="0" fontId="0" fillId="0" borderId="1" xfId="0" applyBorder="1"/>
    <xf numFmtId="3" fontId="6" fillId="0" borderId="0" xfId="0" applyNumberFormat="1" applyFont="1"/>
    <xf numFmtId="172" fontId="3" fillId="0" borderId="1" xfId="1" applyNumberFormat="1" applyFont="1" applyBorder="1"/>
    <xf numFmtId="172" fontId="7" fillId="0" borderId="1" xfId="1" applyNumberFormat="1" applyFont="1" applyBorder="1"/>
    <xf numFmtId="172" fontId="7" fillId="4" borderId="1" xfId="1" applyNumberFormat="1" applyFont="1" applyFill="1" applyBorder="1"/>
    <xf numFmtId="172" fontId="3" fillId="0" borderId="0" xfId="0" applyNumberFormat="1" applyFont="1"/>
    <xf numFmtId="172" fontId="6" fillId="0" borderId="0" xfId="1" applyNumberFormat="1" applyFont="1"/>
    <xf numFmtId="172" fontId="0" fillId="0" borderId="1" xfId="0" applyNumberFormat="1" applyBorder="1"/>
    <xf numFmtId="43" fontId="0" fillId="0" borderId="1" xfId="0" applyNumberFormat="1" applyBorder="1"/>
    <xf numFmtId="172" fontId="3" fillId="4" borderId="1" xfId="1" applyNumberFormat="1" applyFont="1" applyFill="1" applyBorder="1"/>
    <xf numFmtId="43" fontId="0" fillId="4" borderId="1" xfId="0" applyNumberFormat="1" applyFill="1" applyBorder="1"/>
    <xf numFmtId="172" fontId="0" fillId="4" borderId="1" xfId="0" applyNumberFormat="1" applyFill="1" applyBorder="1"/>
    <xf numFmtId="0" fontId="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H39" sqref="H39"/>
    </sheetView>
  </sheetViews>
  <sheetFormatPr defaultRowHeight="14.25" x14ac:dyDescent="0.2"/>
  <cols>
    <col min="1" max="1" width="13.5" customWidth="1"/>
    <col min="2" max="2" width="20.625" customWidth="1"/>
    <col min="5" max="5" width="11.75" customWidth="1"/>
    <col min="6" max="6" width="11.125" bestFit="1" customWidth="1"/>
    <col min="7" max="7" width="13.75" bestFit="1" customWidth="1"/>
    <col min="8" max="8" width="16.5" customWidth="1"/>
    <col min="9" max="9" width="13" customWidth="1"/>
    <col min="10" max="10" width="14.25" customWidth="1"/>
    <col min="12" max="12" width="12.125" bestFit="1" customWidth="1"/>
  </cols>
  <sheetData>
    <row r="2" spans="1:12" ht="15.75" x14ac:dyDescent="0.25">
      <c r="A2" s="12" t="s">
        <v>0</v>
      </c>
      <c r="B2" s="12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x14ac:dyDescent="0.25">
      <c r="A3" s="13" t="s">
        <v>1</v>
      </c>
      <c r="B3" s="13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0.25" x14ac:dyDescent="0.25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2"/>
      <c r="L4" s="1"/>
    </row>
    <row r="5" spans="1:12" ht="15.75" x14ac:dyDescent="0.25">
      <c r="A5" s="15"/>
      <c r="B5" s="15"/>
      <c r="C5" s="15"/>
      <c r="D5" s="15"/>
      <c r="E5" s="15"/>
      <c r="F5" s="15"/>
      <c r="G5" s="2"/>
      <c r="H5" s="16" t="s">
        <v>3</v>
      </c>
      <c r="I5" s="16"/>
      <c r="J5" s="31">
        <v>250000000</v>
      </c>
      <c r="K5" s="2"/>
      <c r="L5" s="1"/>
    </row>
    <row r="6" spans="1:12" ht="15.75" x14ac:dyDescent="0.25">
      <c r="A6" s="4"/>
      <c r="B6" s="4"/>
      <c r="C6" s="4"/>
      <c r="D6" s="4"/>
      <c r="E6" s="4"/>
      <c r="F6" s="4"/>
      <c r="G6" s="2"/>
      <c r="H6" s="16" t="s">
        <v>4</v>
      </c>
      <c r="I6" s="16"/>
      <c r="J6" s="31">
        <f>J5-SUM(F10:G30)</f>
        <v>5740000</v>
      </c>
      <c r="K6" s="2"/>
      <c r="L6" s="30"/>
    </row>
    <row r="7" spans="1:12" ht="15.75" x14ac:dyDescent="0.25">
      <c r="A7" s="4"/>
      <c r="B7" s="4"/>
      <c r="C7" s="4"/>
      <c r="D7" s="4"/>
      <c r="E7" s="4"/>
      <c r="F7" s="4"/>
      <c r="G7" s="1"/>
      <c r="H7" s="17" t="s">
        <v>5</v>
      </c>
      <c r="I7" s="17"/>
      <c r="J7" s="26">
        <v>200000</v>
      </c>
      <c r="K7" s="2"/>
      <c r="L7" s="1"/>
    </row>
    <row r="8" spans="1:12" ht="15.75" x14ac:dyDescent="0.25">
      <c r="A8" s="5" t="s">
        <v>6</v>
      </c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  <c r="G8" s="6" t="s">
        <v>12</v>
      </c>
      <c r="H8" s="6" t="s">
        <v>13</v>
      </c>
      <c r="I8" s="6" t="s">
        <v>14</v>
      </c>
      <c r="J8" s="7" t="s">
        <v>15</v>
      </c>
      <c r="K8" s="2"/>
      <c r="L8" s="1"/>
    </row>
    <row r="9" spans="1:12" ht="15.75" x14ac:dyDescent="0.25">
      <c r="A9" s="18" t="s">
        <v>16</v>
      </c>
      <c r="B9" s="19"/>
      <c r="C9" s="19"/>
      <c r="D9" s="20"/>
      <c r="E9" s="8"/>
      <c r="F9" s="8"/>
      <c r="G9" s="8"/>
      <c r="H9" s="8"/>
      <c r="I9" s="8"/>
      <c r="J9" s="8"/>
      <c r="K9" s="3"/>
      <c r="L9" s="1"/>
    </row>
    <row r="10" spans="1:12" ht="15.75" x14ac:dyDescent="0.25">
      <c r="A10" s="21">
        <v>1</v>
      </c>
      <c r="B10" s="9" t="s">
        <v>17</v>
      </c>
      <c r="C10" s="9" t="s">
        <v>18</v>
      </c>
      <c r="D10" s="10">
        <v>1.8</v>
      </c>
      <c r="E10" s="22">
        <v>25</v>
      </c>
      <c r="F10" s="28">
        <f>IF(C10="GD",500000,IF(OR(C10="PGD",C10="TP"),400000,IF(OR(C10="PP",C10="KT"),300000,IF(AND(C10="NV",E10&gt;=25),100000,"0"))))</f>
        <v>300000</v>
      </c>
      <c r="G10" s="27">
        <f>IF(E10&gt;=25,D10*$J$7*24+2*D10*$J$7*(E10-24),D10*$J$7*E10)</f>
        <v>9360000</v>
      </c>
      <c r="H10" s="33">
        <f>$J$6/SUM($E$10:$E$30)*E10</f>
        <v>298958.33333333337</v>
      </c>
      <c r="I10" s="32">
        <f>IF(2/3*(G10+F10)&gt;9000000,9000000,2/3*(G10+F10))</f>
        <v>6440000</v>
      </c>
      <c r="J10" s="33">
        <f>G10+F10+H10-I10</f>
        <v>3518958.333333334</v>
      </c>
    </row>
    <row r="11" spans="1:12" ht="15.75" x14ac:dyDescent="0.25">
      <c r="A11" s="21">
        <v>2</v>
      </c>
      <c r="B11" s="9" t="s">
        <v>19</v>
      </c>
      <c r="C11" s="9" t="s">
        <v>20</v>
      </c>
      <c r="D11" s="10">
        <v>3.5</v>
      </c>
      <c r="E11" s="22">
        <v>24</v>
      </c>
      <c r="F11" s="28">
        <f t="shared" ref="F11:F30" si="0">IF(C11="GD",500000,IF(OR(C11="PGD",C11="TP"),400000,IF(OR(C11="PP",C11="KT"),300000,IF(AND(C11="NV",E11&gt;=25),100000,0))))</f>
        <v>400000</v>
      </c>
      <c r="G11" s="27">
        <f t="shared" ref="G11:G30" si="1">IF(E11&gt;=25,D11*$J$7*24+2*D11*$J$7*(E11-24),D11*$J$7*E11)</f>
        <v>16800000</v>
      </c>
      <c r="H11" s="33">
        <f t="shared" ref="H11:H30" si="2">$J$6/SUM($E$10:$E$30)*E11</f>
        <v>287000</v>
      </c>
      <c r="I11" s="32">
        <f t="shared" ref="I11:I30" si="3">IF(2/3*(G11+F11)&gt;9000000,9000000,2/3*(G11+F11))</f>
        <v>9000000</v>
      </c>
      <c r="J11" s="33">
        <f t="shared" ref="J11:J30" si="4">G11+F11+H11-I11</f>
        <v>8487000</v>
      </c>
    </row>
    <row r="12" spans="1:12" ht="15.75" x14ac:dyDescent="0.25">
      <c r="A12" s="21">
        <v>3</v>
      </c>
      <c r="B12" s="9" t="s">
        <v>21</v>
      </c>
      <c r="C12" s="9" t="s">
        <v>22</v>
      </c>
      <c r="D12" s="10">
        <v>3</v>
      </c>
      <c r="E12" s="22">
        <v>26</v>
      </c>
      <c r="F12" s="28">
        <f t="shared" si="0"/>
        <v>400000</v>
      </c>
      <c r="G12" s="27">
        <f t="shared" si="1"/>
        <v>16800000</v>
      </c>
      <c r="H12" s="33">
        <f t="shared" si="2"/>
        <v>310916.66666666669</v>
      </c>
      <c r="I12" s="32">
        <f t="shared" si="3"/>
        <v>9000000</v>
      </c>
      <c r="J12" s="33">
        <f t="shared" si="4"/>
        <v>8510916.6666666679</v>
      </c>
    </row>
    <row r="13" spans="1:12" ht="15.75" x14ac:dyDescent="0.25">
      <c r="A13" s="21">
        <v>4</v>
      </c>
      <c r="B13" s="9" t="s">
        <v>23</v>
      </c>
      <c r="C13" s="9" t="s">
        <v>18</v>
      </c>
      <c r="D13" s="10">
        <v>1.5</v>
      </c>
      <c r="E13" s="22">
        <v>24</v>
      </c>
      <c r="F13" s="28">
        <f t="shared" si="0"/>
        <v>300000</v>
      </c>
      <c r="G13" s="27">
        <f t="shared" si="1"/>
        <v>7200000</v>
      </c>
      <c r="H13" s="33">
        <f t="shared" si="2"/>
        <v>287000</v>
      </c>
      <c r="I13" s="32">
        <f t="shared" si="3"/>
        <v>5000000</v>
      </c>
      <c r="J13" s="33">
        <f t="shared" si="4"/>
        <v>2787000</v>
      </c>
    </row>
    <row r="14" spans="1:12" ht="15.75" x14ac:dyDescent="0.25">
      <c r="A14" s="21">
        <v>5</v>
      </c>
      <c r="B14" s="9" t="s">
        <v>24</v>
      </c>
      <c r="C14" s="9" t="s">
        <v>25</v>
      </c>
      <c r="D14" s="10">
        <v>2.8</v>
      </c>
      <c r="E14" s="22">
        <v>25</v>
      </c>
      <c r="F14" s="28">
        <f t="shared" si="0"/>
        <v>300000</v>
      </c>
      <c r="G14" s="27">
        <f t="shared" si="1"/>
        <v>14560000</v>
      </c>
      <c r="H14" s="33">
        <f t="shared" si="2"/>
        <v>298958.33333333337</v>
      </c>
      <c r="I14" s="32">
        <f t="shared" si="3"/>
        <v>9000000</v>
      </c>
      <c r="J14" s="33">
        <f t="shared" si="4"/>
        <v>6158958.333333334</v>
      </c>
    </row>
    <row r="15" spans="1:12" ht="15.75" x14ac:dyDescent="0.25">
      <c r="A15" s="21">
        <v>6</v>
      </c>
      <c r="B15" s="9" t="s">
        <v>26</v>
      </c>
      <c r="C15" s="9" t="s">
        <v>27</v>
      </c>
      <c r="D15" s="10">
        <v>1.9</v>
      </c>
      <c r="E15" s="22">
        <v>23</v>
      </c>
      <c r="F15" s="28">
        <f t="shared" si="0"/>
        <v>0</v>
      </c>
      <c r="G15" s="27">
        <f t="shared" si="1"/>
        <v>8740000</v>
      </c>
      <c r="H15" s="33">
        <f t="shared" si="2"/>
        <v>275041.66666666669</v>
      </c>
      <c r="I15" s="32">
        <f t="shared" si="3"/>
        <v>5826666.666666666</v>
      </c>
      <c r="J15" s="33">
        <f t="shared" si="4"/>
        <v>3188375</v>
      </c>
    </row>
    <row r="16" spans="1:12" ht="15.75" x14ac:dyDescent="0.25">
      <c r="A16" s="21">
        <v>7</v>
      </c>
      <c r="B16" s="9" t="s">
        <v>28</v>
      </c>
      <c r="C16" s="9" t="s">
        <v>29</v>
      </c>
      <c r="D16" s="10">
        <v>2</v>
      </c>
      <c r="E16" s="22">
        <v>26</v>
      </c>
      <c r="F16" s="28">
        <f t="shared" si="0"/>
        <v>0</v>
      </c>
      <c r="G16" s="27">
        <f t="shared" si="1"/>
        <v>11200000</v>
      </c>
      <c r="H16" s="33">
        <f t="shared" si="2"/>
        <v>310916.66666666669</v>
      </c>
      <c r="I16" s="32">
        <f t="shared" si="3"/>
        <v>7466666.666666666</v>
      </c>
      <c r="J16" s="33">
        <f t="shared" si="4"/>
        <v>4044250</v>
      </c>
    </row>
    <row r="17" spans="1:10" ht="15.75" x14ac:dyDescent="0.25">
      <c r="A17" s="21">
        <v>8</v>
      </c>
      <c r="B17" s="9" t="s">
        <v>30</v>
      </c>
      <c r="C17" s="9" t="s">
        <v>27</v>
      </c>
      <c r="D17" s="10">
        <v>2.2999999999999998</v>
      </c>
      <c r="E17" s="22">
        <v>24</v>
      </c>
      <c r="F17" s="28">
        <f t="shared" si="0"/>
        <v>0</v>
      </c>
      <c r="G17" s="27">
        <f t="shared" si="1"/>
        <v>11039999.999999998</v>
      </c>
      <c r="H17" s="33">
        <f t="shared" si="2"/>
        <v>287000</v>
      </c>
      <c r="I17" s="32">
        <f t="shared" si="3"/>
        <v>7359999.9999999981</v>
      </c>
      <c r="J17" s="33">
        <f t="shared" si="4"/>
        <v>3967000</v>
      </c>
    </row>
    <row r="18" spans="1:10" ht="15.75" x14ac:dyDescent="0.25">
      <c r="A18" s="21">
        <v>9</v>
      </c>
      <c r="B18" s="9" t="s">
        <v>31</v>
      </c>
      <c r="C18" s="9" t="s">
        <v>27</v>
      </c>
      <c r="D18" s="10">
        <v>1.7</v>
      </c>
      <c r="E18" s="22">
        <v>25</v>
      </c>
      <c r="F18" s="28">
        <f t="shared" si="0"/>
        <v>100000</v>
      </c>
      <c r="G18" s="27">
        <f t="shared" si="1"/>
        <v>8840000</v>
      </c>
      <c r="H18" s="33">
        <f t="shared" si="2"/>
        <v>298958.33333333337</v>
      </c>
      <c r="I18" s="32">
        <f t="shared" si="3"/>
        <v>5960000</v>
      </c>
      <c r="J18" s="33">
        <f t="shared" si="4"/>
        <v>3278958.333333334</v>
      </c>
    </row>
    <row r="19" spans="1:10" ht="15.75" x14ac:dyDescent="0.25">
      <c r="A19" s="21">
        <v>10</v>
      </c>
      <c r="B19" s="9" t="s">
        <v>32</v>
      </c>
      <c r="C19" s="9" t="s">
        <v>18</v>
      </c>
      <c r="D19" s="10">
        <v>2.1</v>
      </c>
      <c r="E19" s="22">
        <v>23</v>
      </c>
      <c r="F19" s="28">
        <f t="shared" si="0"/>
        <v>300000</v>
      </c>
      <c r="G19" s="27">
        <f t="shared" si="1"/>
        <v>9660000</v>
      </c>
      <c r="H19" s="33">
        <f t="shared" si="2"/>
        <v>275041.66666666669</v>
      </c>
      <c r="I19" s="32">
        <f t="shared" si="3"/>
        <v>6640000</v>
      </c>
      <c r="J19" s="33">
        <f t="shared" si="4"/>
        <v>3595041.666666666</v>
      </c>
    </row>
    <row r="20" spans="1:10" ht="15.75" x14ac:dyDescent="0.25">
      <c r="A20" s="18" t="s">
        <v>33</v>
      </c>
      <c r="B20" s="19"/>
      <c r="C20" s="19"/>
      <c r="D20" s="20"/>
      <c r="E20" s="23"/>
      <c r="F20" s="29"/>
      <c r="G20" s="34"/>
      <c r="H20" s="35"/>
      <c r="I20" s="36"/>
      <c r="J20" s="35"/>
    </row>
    <row r="21" spans="1:10" ht="15.75" x14ac:dyDescent="0.25">
      <c r="A21" s="11">
        <v>11</v>
      </c>
      <c r="B21" s="9" t="s">
        <v>34</v>
      </c>
      <c r="C21" s="9" t="s">
        <v>35</v>
      </c>
      <c r="D21" s="10">
        <v>3.5</v>
      </c>
      <c r="E21" s="22">
        <v>24</v>
      </c>
      <c r="F21" s="28">
        <f t="shared" si="0"/>
        <v>500000</v>
      </c>
      <c r="G21" s="27">
        <f t="shared" si="1"/>
        <v>16800000</v>
      </c>
      <c r="H21" s="33">
        <f t="shared" si="2"/>
        <v>287000</v>
      </c>
      <c r="I21" s="32">
        <f t="shared" si="3"/>
        <v>9000000</v>
      </c>
      <c r="J21" s="33">
        <f t="shared" si="4"/>
        <v>8587000</v>
      </c>
    </row>
    <row r="22" spans="1:10" ht="15.75" x14ac:dyDescent="0.25">
      <c r="A22" s="11">
        <v>12</v>
      </c>
      <c r="B22" s="9" t="s">
        <v>36</v>
      </c>
      <c r="C22" s="9" t="s">
        <v>20</v>
      </c>
      <c r="D22" s="10">
        <v>3.4</v>
      </c>
      <c r="E22" s="22">
        <v>20</v>
      </c>
      <c r="F22" s="28">
        <f t="shared" si="0"/>
        <v>400000</v>
      </c>
      <c r="G22" s="27">
        <f t="shared" si="1"/>
        <v>13600000</v>
      </c>
      <c r="H22" s="33">
        <f t="shared" si="2"/>
        <v>239166.66666666669</v>
      </c>
      <c r="I22" s="32">
        <f t="shared" si="3"/>
        <v>9000000</v>
      </c>
      <c r="J22" s="33">
        <f t="shared" si="4"/>
        <v>5239166.666666666</v>
      </c>
    </row>
    <row r="23" spans="1:10" ht="15.75" x14ac:dyDescent="0.25">
      <c r="A23" s="11">
        <v>13</v>
      </c>
      <c r="B23" s="9" t="s">
        <v>37</v>
      </c>
      <c r="C23" s="9" t="s">
        <v>22</v>
      </c>
      <c r="D23" s="10">
        <v>2.9</v>
      </c>
      <c r="E23" s="22">
        <v>24</v>
      </c>
      <c r="F23" s="28">
        <f t="shared" si="0"/>
        <v>400000</v>
      </c>
      <c r="G23" s="27">
        <f t="shared" si="1"/>
        <v>13920000</v>
      </c>
      <c r="H23" s="33">
        <f t="shared" si="2"/>
        <v>287000</v>
      </c>
      <c r="I23" s="32">
        <f t="shared" si="3"/>
        <v>9000000</v>
      </c>
      <c r="J23" s="33">
        <f t="shared" si="4"/>
        <v>5607000</v>
      </c>
    </row>
    <row r="24" spans="1:10" ht="15.75" x14ac:dyDescent="0.25">
      <c r="A24" s="11">
        <v>14</v>
      </c>
      <c r="B24" s="9" t="s">
        <v>38</v>
      </c>
      <c r="C24" s="9" t="s">
        <v>18</v>
      </c>
      <c r="D24" s="10">
        <v>2</v>
      </c>
      <c r="E24" s="22">
        <v>24</v>
      </c>
      <c r="F24" s="28">
        <f t="shared" si="0"/>
        <v>300000</v>
      </c>
      <c r="G24" s="27">
        <f t="shared" si="1"/>
        <v>9600000</v>
      </c>
      <c r="H24" s="33">
        <f t="shared" si="2"/>
        <v>287000</v>
      </c>
      <c r="I24" s="32">
        <f t="shared" si="3"/>
        <v>6600000</v>
      </c>
      <c r="J24" s="33">
        <f t="shared" si="4"/>
        <v>3587000</v>
      </c>
    </row>
    <row r="25" spans="1:10" ht="15.75" x14ac:dyDescent="0.25">
      <c r="A25" s="11">
        <v>15</v>
      </c>
      <c r="B25" s="9" t="s">
        <v>39</v>
      </c>
      <c r="C25" s="9" t="s">
        <v>25</v>
      </c>
      <c r="D25" s="10">
        <v>3</v>
      </c>
      <c r="E25" s="22">
        <v>24</v>
      </c>
      <c r="F25" s="28">
        <f t="shared" si="0"/>
        <v>300000</v>
      </c>
      <c r="G25" s="27">
        <f t="shared" si="1"/>
        <v>14400000</v>
      </c>
      <c r="H25" s="33">
        <f t="shared" si="2"/>
        <v>287000</v>
      </c>
      <c r="I25" s="32">
        <f t="shared" si="3"/>
        <v>9000000</v>
      </c>
      <c r="J25" s="33">
        <f t="shared" si="4"/>
        <v>5987000</v>
      </c>
    </row>
    <row r="26" spans="1:10" ht="15.75" x14ac:dyDescent="0.25">
      <c r="A26" s="11">
        <v>16</v>
      </c>
      <c r="B26" s="9" t="s">
        <v>40</v>
      </c>
      <c r="C26" s="9" t="s">
        <v>27</v>
      </c>
      <c r="D26" s="10">
        <v>2.4</v>
      </c>
      <c r="E26" s="22">
        <v>24</v>
      </c>
      <c r="F26" s="28">
        <f t="shared" si="0"/>
        <v>0</v>
      </c>
      <c r="G26" s="27">
        <f t="shared" si="1"/>
        <v>11520000</v>
      </c>
      <c r="H26" s="33">
        <f t="shared" si="2"/>
        <v>287000</v>
      </c>
      <c r="I26" s="32">
        <f t="shared" si="3"/>
        <v>7680000</v>
      </c>
      <c r="J26" s="33">
        <f t="shared" si="4"/>
        <v>4127000</v>
      </c>
    </row>
    <row r="27" spans="1:10" ht="15.75" x14ac:dyDescent="0.25">
      <c r="A27" s="11">
        <v>17</v>
      </c>
      <c r="B27" s="9" t="s">
        <v>41</v>
      </c>
      <c r="C27" s="9" t="s">
        <v>27</v>
      </c>
      <c r="D27" s="10">
        <v>2.5</v>
      </c>
      <c r="E27" s="22">
        <v>24</v>
      </c>
      <c r="F27" s="28">
        <f t="shared" si="0"/>
        <v>0</v>
      </c>
      <c r="G27" s="27">
        <f t="shared" si="1"/>
        <v>12000000</v>
      </c>
      <c r="H27" s="33">
        <f t="shared" si="2"/>
        <v>287000</v>
      </c>
      <c r="I27" s="32">
        <f t="shared" si="3"/>
        <v>8000000</v>
      </c>
      <c r="J27" s="33">
        <f t="shared" si="4"/>
        <v>4287000</v>
      </c>
    </row>
    <row r="28" spans="1:10" ht="15.75" x14ac:dyDescent="0.25">
      <c r="A28" s="11">
        <v>18</v>
      </c>
      <c r="B28" s="9" t="s">
        <v>42</v>
      </c>
      <c r="C28" s="9" t="s">
        <v>27</v>
      </c>
      <c r="D28" s="10">
        <v>2.7</v>
      </c>
      <c r="E28" s="22">
        <v>23</v>
      </c>
      <c r="F28" s="28">
        <f t="shared" si="0"/>
        <v>0</v>
      </c>
      <c r="G28" s="27">
        <f t="shared" si="1"/>
        <v>12420000</v>
      </c>
      <c r="H28" s="33">
        <f t="shared" si="2"/>
        <v>275041.66666666669</v>
      </c>
      <c r="I28" s="32">
        <f t="shared" si="3"/>
        <v>8280000</v>
      </c>
      <c r="J28" s="33">
        <f t="shared" si="4"/>
        <v>4415041.666666666</v>
      </c>
    </row>
    <row r="29" spans="1:10" ht="15.75" x14ac:dyDescent="0.25">
      <c r="A29" s="11">
        <v>19</v>
      </c>
      <c r="B29" s="9" t="s">
        <v>43</v>
      </c>
      <c r="C29" s="9" t="s">
        <v>29</v>
      </c>
      <c r="D29" s="10">
        <v>2.2999999999999998</v>
      </c>
      <c r="E29" s="22">
        <v>23</v>
      </c>
      <c r="F29" s="28">
        <f t="shared" si="0"/>
        <v>0</v>
      </c>
      <c r="G29" s="27">
        <f t="shared" si="1"/>
        <v>10579999.999999998</v>
      </c>
      <c r="H29" s="33">
        <f t="shared" si="2"/>
        <v>275041.66666666669</v>
      </c>
      <c r="I29" s="32">
        <f t="shared" si="3"/>
        <v>7053333.3333333321</v>
      </c>
      <c r="J29" s="33">
        <f t="shared" si="4"/>
        <v>3801708.3333333321</v>
      </c>
    </row>
    <row r="30" spans="1:10" ht="15.75" x14ac:dyDescent="0.25">
      <c r="A30" s="11">
        <v>20</v>
      </c>
      <c r="B30" s="9" t="s">
        <v>44</v>
      </c>
      <c r="C30" s="9" t="s">
        <v>18</v>
      </c>
      <c r="D30" s="10">
        <v>2.1</v>
      </c>
      <c r="E30" s="22">
        <v>25</v>
      </c>
      <c r="F30" s="28">
        <f t="shared" si="0"/>
        <v>300000</v>
      </c>
      <c r="G30" s="27">
        <f t="shared" si="1"/>
        <v>10920000</v>
      </c>
      <c r="H30" s="33">
        <f t="shared" si="2"/>
        <v>298958.33333333337</v>
      </c>
      <c r="I30" s="32">
        <f t="shared" si="3"/>
        <v>7480000</v>
      </c>
      <c r="J30" s="33">
        <f t="shared" si="4"/>
        <v>4038958.333333334</v>
      </c>
    </row>
    <row r="31" spans="1:10" ht="15.75" x14ac:dyDescent="0.25">
      <c r="A31" s="37" t="s">
        <v>45</v>
      </c>
      <c r="B31" s="37"/>
      <c r="C31" s="37"/>
      <c r="D31" s="24">
        <f>MIN(D10:D30)</f>
        <v>1.5</v>
      </c>
      <c r="E31" s="24">
        <f t="shared" ref="E31:J31" si="5">MIN(E10:E30)</f>
        <v>20</v>
      </c>
      <c r="F31" s="24">
        <f t="shared" si="5"/>
        <v>0</v>
      </c>
      <c r="G31" s="24">
        <f t="shared" si="5"/>
        <v>7200000</v>
      </c>
      <c r="H31" s="24">
        <f t="shared" si="5"/>
        <v>239166.66666666669</v>
      </c>
      <c r="I31" s="24">
        <f t="shared" si="5"/>
        <v>5000000</v>
      </c>
      <c r="J31" s="24">
        <f t="shared" si="5"/>
        <v>2787000</v>
      </c>
    </row>
    <row r="32" spans="1:10" ht="14.25" customHeight="1" x14ac:dyDescent="0.25">
      <c r="A32" s="38" t="s">
        <v>46</v>
      </c>
      <c r="B32" s="38"/>
      <c r="C32" s="38"/>
      <c r="D32" s="25">
        <f>MAX(D10:D30)</f>
        <v>3.5</v>
      </c>
      <c r="E32" s="25">
        <f t="shared" ref="E32:J32" si="6">MAX(E10:E30)</f>
        <v>26</v>
      </c>
      <c r="F32" s="25">
        <f t="shared" si="6"/>
        <v>500000</v>
      </c>
      <c r="G32" s="25">
        <f t="shared" si="6"/>
        <v>16800000</v>
      </c>
      <c r="H32" s="25">
        <f t="shared" si="6"/>
        <v>310916.66666666669</v>
      </c>
      <c r="I32" s="25">
        <f t="shared" si="6"/>
        <v>9000000</v>
      </c>
      <c r="J32" s="25">
        <f t="shared" si="6"/>
        <v>8587000</v>
      </c>
    </row>
    <row r="33" spans="1:10" ht="14.25" customHeight="1" x14ac:dyDescent="0.25">
      <c r="A33" s="38" t="s">
        <v>47</v>
      </c>
      <c r="B33" s="38"/>
      <c r="C33" s="38"/>
      <c r="D33" s="25">
        <f>AVERAGE(D10:D30)</f>
        <v>2.4699999999999998</v>
      </c>
      <c r="E33" s="25">
        <f t="shared" ref="E33:J33" si="7">AVERAGE(E10:E30)</f>
        <v>24</v>
      </c>
      <c r="F33" s="25">
        <f t="shared" si="7"/>
        <v>215000</v>
      </c>
      <c r="G33" s="25">
        <f t="shared" si="7"/>
        <v>11998000</v>
      </c>
      <c r="H33" s="25">
        <f t="shared" si="7"/>
        <v>287000.00000000006</v>
      </c>
      <c r="I33" s="25">
        <f t="shared" si="7"/>
        <v>7639333.333333333</v>
      </c>
      <c r="J33" s="25">
        <f t="shared" si="7"/>
        <v>4860666.666666666</v>
      </c>
    </row>
  </sheetData>
  <mergeCells count="12">
    <mergeCell ref="H7:I7"/>
    <mergeCell ref="A9:D9"/>
    <mergeCell ref="A20:D20"/>
    <mergeCell ref="A31:C31"/>
    <mergeCell ref="A32:C32"/>
    <mergeCell ref="A33:C33"/>
    <mergeCell ref="A2:B2"/>
    <mergeCell ref="A3:B3"/>
    <mergeCell ref="A4:J4"/>
    <mergeCell ref="A5:F5"/>
    <mergeCell ref="H5:I5"/>
    <mergeCell ref="H6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2021-10-06T10:21:47Z</dcterms:created>
  <dcterms:modified xsi:type="dcterms:W3CDTF">2021-10-06T11:38:34Z</dcterms:modified>
</cp:coreProperties>
</file>