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ight\Desktop\HK8\KLTN\risc-v_pipeline\TestCase\"/>
    </mc:Choice>
  </mc:AlternateContent>
  <xr:revisionPtr revIDLastSave="0" documentId="8_{64F0929C-44C5-4202-ADF4-6F2574D8F07B}" xr6:coauthVersionLast="47" xr6:coauthVersionMax="47" xr10:uidLastSave="{00000000-0000-0000-0000-000000000000}"/>
  <bookViews>
    <workbookView xWindow="-23148" yWindow="-108" windowWidth="23256" windowHeight="12456" xr2:uid="{EF020C4C-72A3-402B-8D51-D6CB54809E3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2" i="1" l="1"/>
  <c r="G37" i="1" s="1"/>
  <c r="H37" i="1" s="1"/>
  <c r="G30" i="1"/>
  <c r="E57" i="1"/>
  <c r="E58" i="1"/>
  <c r="E56" i="1"/>
  <c r="E55" i="1"/>
  <c r="E54" i="1"/>
  <c r="E53" i="1"/>
  <c r="G26" i="1"/>
  <c r="G21" i="1"/>
  <c r="G14" i="1"/>
  <c r="G13" i="1"/>
  <c r="G18" i="1" s="1"/>
  <c r="G17" i="1"/>
  <c r="G20" i="1"/>
  <c r="G35" i="1" s="1"/>
  <c r="G10" i="1"/>
  <c r="G38" i="1" l="1"/>
  <c r="H38" i="1" s="1"/>
  <c r="G22" i="1"/>
  <c r="G11" i="1"/>
  <c r="G15" i="1" s="1"/>
  <c r="G19" i="1"/>
  <c r="G31" i="1" s="1"/>
  <c r="G27" i="1" l="1"/>
  <c r="G36" i="1"/>
  <c r="G23" i="1"/>
  <c r="G33" i="1"/>
  <c r="G24" i="1"/>
  <c r="G32" i="1"/>
  <c r="G34" i="1" l="1"/>
  <c r="G28" i="1"/>
  <c r="G25" i="1"/>
</calcChain>
</file>

<file path=xl/sharedStrings.xml><?xml version="1.0" encoding="utf-8"?>
<sst xmlns="http://schemas.openxmlformats.org/spreadsheetml/2006/main" count="268" uniqueCount="122">
  <si>
    <t>Lệnh</t>
  </si>
  <si>
    <t>x2</t>
  </si>
  <si>
    <t>rd</t>
  </si>
  <si>
    <t>rs1</t>
  </si>
  <si>
    <t>rs2</t>
  </si>
  <si>
    <t>li</t>
  </si>
  <si>
    <t>x3</t>
  </si>
  <si>
    <t>phép toán</t>
  </si>
  <si>
    <t>add</t>
  </si>
  <si>
    <t>x1</t>
  </si>
  <si>
    <t>sub</t>
  </si>
  <si>
    <t>x5</t>
  </si>
  <si>
    <t>x22</t>
  </si>
  <si>
    <t xml:space="preserve">sll </t>
  </si>
  <si>
    <t>slt</t>
  </si>
  <si>
    <t>x6</t>
  </si>
  <si>
    <t>x7</t>
  </si>
  <si>
    <t>sltu</t>
  </si>
  <si>
    <t>x8</t>
  </si>
  <si>
    <t>x9</t>
  </si>
  <si>
    <t>srl</t>
  </si>
  <si>
    <t>xor</t>
  </si>
  <si>
    <t>x10</t>
  </si>
  <si>
    <t>x11</t>
  </si>
  <si>
    <t>sra</t>
  </si>
  <si>
    <t>x12</t>
  </si>
  <si>
    <t>or</t>
  </si>
  <si>
    <t>x13</t>
  </si>
  <si>
    <t>and</t>
  </si>
  <si>
    <t>x14</t>
  </si>
  <si>
    <t>x15</t>
  </si>
  <si>
    <t>x16</t>
  </si>
  <si>
    <t>x17</t>
  </si>
  <si>
    <t>x18</t>
  </si>
  <si>
    <t>x19</t>
  </si>
  <si>
    <t>x20</t>
  </si>
  <si>
    <t>x21</t>
  </si>
  <si>
    <t>x23</t>
  </si>
  <si>
    <t>x24</t>
  </si>
  <si>
    <t>Kết quả</t>
  </si>
  <si>
    <t>thanh ghi</t>
  </si>
  <si>
    <t>giá trị</t>
  </si>
  <si>
    <t>,x2</t>
  </si>
  <si>
    <t>,x3</t>
  </si>
  <si>
    <t>,x6</t>
  </si>
  <si>
    <t>,x8</t>
  </si>
  <si>
    <t>,x12</t>
  </si>
  <si>
    <t>,x13</t>
  </si>
  <si>
    <t>,x15</t>
  </si>
  <si>
    <t>,x16</t>
  </si>
  <si>
    <t>,x17</t>
  </si>
  <si>
    <t>,x19</t>
  </si>
  <si>
    <t>,x1</t>
  </si>
  <si>
    <t>,5</t>
  </si>
  <si>
    <t>,10</t>
  </si>
  <si>
    <t xml:space="preserve">,x2 </t>
  </si>
  <si>
    <t>Ghi chú</t>
  </si>
  <si>
    <t>forward</t>
  </si>
  <si>
    <t>slli</t>
  </si>
  <si>
    <t>x25</t>
  </si>
  <si>
    <t>,3</t>
  </si>
  <si>
    <t>slti</t>
  </si>
  <si>
    <t>x26</t>
  </si>
  <si>
    <t>,-10</t>
  </si>
  <si>
    <t>sltiu</t>
  </si>
  <si>
    <t>x27</t>
  </si>
  <si>
    <t>xori</t>
  </si>
  <si>
    <t>x28</t>
  </si>
  <si>
    <t>andi</t>
  </si>
  <si>
    <t>x29</t>
  </si>
  <si>
    <t>,15</t>
  </si>
  <si>
    <t>,2</t>
  </si>
  <si>
    <t>srai</t>
  </si>
  <si>
    <t>x30</t>
  </si>
  <si>
    <t>,1</t>
  </si>
  <si>
    <t>srli</t>
  </si>
  <si>
    <t>x31</t>
  </si>
  <si>
    <t>,x5</t>
  </si>
  <si>
    <t>sw</t>
  </si>
  <si>
    <t>x4</t>
  </si>
  <si>
    <t>,28</t>
  </si>
  <si>
    <t>(x0)</t>
  </si>
  <si>
    <t>,24</t>
  </si>
  <si>
    <t>,16</t>
  </si>
  <si>
    <t>,20</t>
  </si>
  <si>
    <t>imm</t>
  </si>
  <si>
    <t>dmem</t>
  </si>
  <si>
    <t>lw</t>
  </si>
  <si>
    <t>Sum:</t>
  </si>
  <si>
    <t>,x4</t>
  </si>
  <si>
    <t>ori</t>
  </si>
  <si>
    <t>addi</t>
  </si>
  <si>
    <t>,100</t>
  </si>
  <si>
    <t>,-5</t>
  </si>
  <si>
    <t>,6</t>
  </si>
  <si>
    <t>sh</t>
  </si>
  <si>
    <t>sb</t>
  </si>
  <si>
    <t>lh</t>
  </si>
  <si>
    <t>lb</t>
  </si>
  <si>
    <t>lhu</t>
  </si>
  <si>
    <t>lbu</t>
  </si>
  <si>
    <t>0xffff8000</t>
  </si>
  <si>
    <t>0x00008000</t>
  </si>
  <si>
    <t>imm hex</t>
  </si>
  <si>
    <t>lui</t>
  </si>
  <si>
    <t>,12345</t>
  </si>
  <si>
    <t>,123545</t>
  </si>
  <si>
    <t>,87654</t>
  </si>
  <si>
    <t>auipc</t>
  </si>
  <si>
    <t>0x03039000</t>
  </si>
  <si>
    <t>0x1E299000</t>
  </si>
  <si>
    <t>0x15666000</t>
  </si>
  <si>
    <t>pc</t>
  </si>
  <si>
    <t>00</t>
  </si>
  <si>
    <t>04</t>
  </si>
  <si>
    <t>08</t>
  </si>
  <si>
    <t>0c</t>
  </si>
  <si>
    <t>10</t>
  </si>
  <si>
    <t>14</t>
  </si>
  <si>
    <t>0x03039010</t>
  </si>
  <si>
    <t>0x03039014</t>
  </si>
  <si>
    <t>0x0303900c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</si>
</sst>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0" fillId="0" borderId="1" xfId="0" applyBorder="1"/>
    <xf numFmtId="49" fontId="0" fillId="0" borderId="0" xfId="0" applyNumberFormat="1"/>
    <xf numFmtId="0" fontId="0" fillId="0" borderId="1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quotePrefix="1" applyBorder="1"/>
    <xf numFmtId="0" fontId="0" fillId="2" borderId="0" xfId="0" applyFill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470262</xdr:colOff>
      <xdr:row>6</xdr:row>
      <xdr:rowOff>47897</xdr:rowOff>
    </xdr:from>
    <xdr:to>
      <xdr:col>28</xdr:col>
      <xdr:colOff>537459</xdr:colOff>
      <xdr:row>35</xdr:row>
      <xdr:rowOff>109607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E0D8B69-B55C-33E5-1D3F-A063153BEB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39702" y="1145177"/>
          <a:ext cx="3734321" cy="5372850"/>
        </a:xfrm>
        <a:prstGeom prst="rect">
          <a:avLst/>
        </a:prstGeom>
      </xdr:spPr>
    </xdr:pic>
    <xdr:clientData/>
  </xdr:twoCellAnchor>
  <xdr:twoCellAnchor editAs="oneCell">
    <xdr:from>
      <xdr:col>10</xdr:col>
      <xdr:colOff>342285</xdr:colOff>
      <xdr:row>7</xdr:row>
      <xdr:rowOff>25037</xdr:rowOff>
    </xdr:from>
    <xdr:to>
      <xdr:col>22</xdr:col>
      <xdr:colOff>492187</xdr:colOff>
      <xdr:row>35</xdr:row>
      <xdr:rowOff>105500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1737E17-CFA8-89D1-1B0C-4F44FC5AC7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97850" y="1330376"/>
          <a:ext cx="7451767" cy="52450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4043D-8F44-4D1D-87EE-AFB1F0EA47D1}">
  <dimension ref="A6:L71"/>
  <sheetViews>
    <sheetView tabSelected="1" topLeftCell="A31" zoomScaleNormal="100" workbookViewId="0">
      <selection activeCell="H20" sqref="H20"/>
    </sheetView>
  </sheetViews>
  <sheetFormatPr defaultRowHeight="15" x14ac:dyDescent="0.25"/>
  <cols>
    <col min="2" max="2" width="10.28515625" style="1" customWidth="1"/>
    <col min="6" max="6" width="9.42578125" style="1" customWidth="1"/>
    <col min="7" max="7" width="11.42578125" style="1" customWidth="1"/>
    <col min="8" max="8" width="13" style="1" customWidth="1"/>
  </cols>
  <sheetData>
    <row r="6" spans="2:12" x14ac:dyDescent="0.25">
      <c r="B6" s="8" t="s">
        <v>0</v>
      </c>
      <c r="C6" s="8"/>
      <c r="D6" s="8"/>
      <c r="E6" s="8"/>
      <c r="F6" s="8" t="s">
        <v>39</v>
      </c>
      <c r="G6" s="8"/>
      <c r="H6" s="9" t="s">
        <v>56</v>
      </c>
    </row>
    <row r="7" spans="2:12" x14ac:dyDescent="0.25">
      <c r="B7" s="3" t="s">
        <v>7</v>
      </c>
      <c r="C7" s="3" t="s">
        <v>2</v>
      </c>
      <c r="D7" s="3" t="s">
        <v>3</v>
      </c>
      <c r="E7" s="3" t="s">
        <v>4</v>
      </c>
      <c r="F7" s="3" t="s">
        <v>40</v>
      </c>
      <c r="G7" s="3" t="s">
        <v>41</v>
      </c>
      <c r="H7" s="9"/>
    </row>
    <row r="8" spans="2:12" x14ac:dyDescent="0.25">
      <c r="B8" s="4" t="s">
        <v>5</v>
      </c>
      <c r="C8" s="5" t="s">
        <v>1</v>
      </c>
      <c r="D8" s="5" t="s">
        <v>53</v>
      </c>
      <c r="E8" s="5"/>
      <c r="F8" s="4" t="s">
        <v>1</v>
      </c>
      <c r="G8" s="4">
        <v>5</v>
      </c>
      <c r="H8" s="2"/>
    </row>
    <row r="9" spans="2:12" x14ac:dyDescent="0.25">
      <c r="B9" s="4" t="s">
        <v>5</v>
      </c>
      <c r="C9" s="5" t="s">
        <v>6</v>
      </c>
      <c r="D9" s="5" t="s">
        <v>54</v>
      </c>
      <c r="E9" s="5"/>
      <c r="F9" s="4" t="s">
        <v>6</v>
      </c>
      <c r="G9" s="4">
        <v>10</v>
      </c>
      <c r="L9" s="7"/>
    </row>
    <row r="10" spans="2:12" x14ac:dyDescent="0.25">
      <c r="B10" s="3" t="s">
        <v>8</v>
      </c>
      <c r="C10" s="6" t="s">
        <v>9</v>
      </c>
      <c r="D10" s="6" t="s">
        <v>42</v>
      </c>
      <c r="E10" s="6" t="s">
        <v>43</v>
      </c>
      <c r="F10" s="3" t="s">
        <v>9</v>
      </c>
      <c r="G10" s="3">
        <f>G8+G9</f>
        <v>15</v>
      </c>
      <c r="H10" s="1" t="s">
        <v>57</v>
      </c>
    </row>
    <row r="11" spans="2:12" x14ac:dyDescent="0.25">
      <c r="B11" s="3" t="s">
        <v>10</v>
      </c>
      <c r="C11" s="6" t="s">
        <v>79</v>
      </c>
      <c r="D11" s="6" t="s">
        <v>42</v>
      </c>
      <c r="E11" s="6" t="s">
        <v>52</v>
      </c>
      <c r="F11" s="3" t="s">
        <v>79</v>
      </c>
      <c r="G11" s="3">
        <f>G8-G10</f>
        <v>-10</v>
      </c>
      <c r="H11" s="1" t="s">
        <v>57</v>
      </c>
    </row>
    <row r="12" spans="2:12" x14ac:dyDescent="0.25">
      <c r="B12" s="3" t="s">
        <v>13</v>
      </c>
      <c r="C12" s="6" t="s">
        <v>11</v>
      </c>
      <c r="D12" s="6" t="s">
        <v>55</v>
      </c>
      <c r="E12" s="6" t="s">
        <v>52</v>
      </c>
      <c r="F12" s="3" t="s">
        <v>11</v>
      </c>
      <c r="G12" s="3">
        <f>_xlfn.BITLSHIFT(G8,G10)</f>
        <v>163840</v>
      </c>
      <c r="H12" s="1" t="s">
        <v>57</v>
      </c>
    </row>
    <row r="13" spans="2:12" x14ac:dyDescent="0.25">
      <c r="B13" s="3" t="s">
        <v>14</v>
      </c>
      <c r="C13" s="6" t="s">
        <v>15</v>
      </c>
      <c r="D13" s="6" t="s">
        <v>42</v>
      </c>
      <c r="E13" s="6" t="s">
        <v>43</v>
      </c>
      <c r="F13" s="3" t="s">
        <v>15</v>
      </c>
      <c r="G13" s="3">
        <f>IF($G$8&lt;$G$9,1,0)</f>
        <v>1</v>
      </c>
    </row>
    <row r="14" spans="2:12" x14ac:dyDescent="0.25">
      <c r="B14" s="3" t="s">
        <v>14</v>
      </c>
      <c r="C14" s="6" t="s">
        <v>16</v>
      </c>
      <c r="D14" s="6" t="s">
        <v>43</v>
      </c>
      <c r="E14" s="6" t="s">
        <v>42</v>
      </c>
      <c r="F14" s="3" t="s">
        <v>16</v>
      </c>
      <c r="G14" s="3">
        <f>IF($G$9&lt;$G$8,1,0)</f>
        <v>0</v>
      </c>
    </row>
    <row r="15" spans="2:12" x14ac:dyDescent="0.25">
      <c r="B15" s="3" t="s">
        <v>17</v>
      </c>
      <c r="C15" s="6" t="s">
        <v>18</v>
      </c>
      <c r="D15" s="6" t="s">
        <v>42</v>
      </c>
      <c r="E15" s="6" t="s">
        <v>89</v>
      </c>
      <c r="F15" s="3" t="s">
        <v>18</v>
      </c>
      <c r="G15" s="3">
        <f>IF(G8&lt;ABS(G11),1,0)</f>
        <v>1</v>
      </c>
    </row>
    <row r="16" spans="2:12" x14ac:dyDescent="0.25">
      <c r="B16" s="3" t="s">
        <v>17</v>
      </c>
      <c r="C16" s="6" t="s">
        <v>19</v>
      </c>
      <c r="D16" s="6" t="s">
        <v>52</v>
      </c>
      <c r="E16" s="6" t="s">
        <v>89</v>
      </c>
      <c r="F16" s="3" t="s">
        <v>19</v>
      </c>
      <c r="G16" s="3">
        <v>1</v>
      </c>
    </row>
    <row r="17" spans="2:7" x14ac:dyDescent="0.25">
      <c r="B17" s="3" t="s">
        <v>21</v>
      </c>
      <c r="C17" s="6" t="s">
        <v>22</v>
      </c>
      <c r="D17" s="6" t="s">
        <v>42</v>
      </c>
      <c r="E17" s="6" t="s">
        <v>43</v>
      </c>
      <c r="F17" s="3" t="s">
        <v>22</v>
      </c>
      <c r="G17" s="3">
        <f>_xlfn.BITXOR($G$8,$G$9)</f>
        <v>15</v>
      </c>
    </row>
    <row r="18" spans="2:7" x14ac:dyDescent="0.25">
      <c r="B18" s="3" t="s">
        <v>20</v>
      </c>
      <c r="C18" s="6" t="s">
        <v>23</v>
      </c>
      <c r="D18" s="6" t="s">
        <v>43</v>
      </c>
      <c r="E18" s="6" t="s">
        <v>44</v>
      </c>
      <c r="F18" s="3" t="s">
        <v>23</v>
      </c>
      <c r="G18" s="3">
        <f>_xlfn.BITRSHIFT($G$9,$G$13)</f>
        <v>5</v>
      </c>
    </row>
    <row r="19" spans="2:7" x14ac:dyDescent="0.25">
      <c r="B19" s="3" t="s">
        <v>24</v>
      </c>
      <c r="C19" s="6" t="s">
        <v>25</v>
      </c>
      <c r="D19" s="6" t="s">
        <v>43</v>
      </c>
      <c r="E19" s="6" t="s">
        <v>44</v>
      </c>
      <c r="F19" s="3" t="s">
        <v>25</v>
      </c>
      <c r="G19" s="3">
        <f>_xlfn.BITRSHIFT($G$9,$G$13)</f>
        <v>5</v>
      </c>
    </row>
    <row r="20" spans="2:7" x14ac:dyDescent="0.25">
      <c r="B20" s="3" t="s">
        <v>26</v>
      </c>
      <c r="C20" s="6" t="s">
        <v>27</v>
      </c>
      <c r="D20" s="6" t="s">
        <v>42</v>
      </c>
      <c r="E20" s="6" t="s">
        <v>43</v>
      </c>
      <c r="F20" s="3" t="s">
        <v>27</v>
      </c>
      <c r="G20" s="3">
        <f>_xlfn.BITOR($G$8,$G$9)</f>
        <v>15</v>
      </c>
    </row>
    <row r="21" spans="2:7" x14ac:dyDescent="0.25">
      <c r="B21" s="3" t="s">
        <v>28</v>
      </c>
      <c r="C21" s="6" t="s">
        <v>29</v>
      </c>
      <c r="D21" s="6" t="s">
        <v>42</v>
      </c>
      <c r="E21" s="6" t="s">
        <v>43</v>
      </c>
      <c r="F21" s="3" t="s">
        <v>29</v>
      </c>
      <c r="G21" s="3">
        <f>_xlfn.BITAND(G8,G9)</f>
        <v>0</v>
      </c>
    </row>
    <row r="22" spans="2:7" x14ac:dyDescent="0.25">
      <c r="B22" s="3" t="s">
        <v>28</v>
      </c>
      <c r="C22" s="6" t="s">
        <v>30</v>
      </c>
      <c r="D22" s="6" t="s">
        <v>52</v>
      </c>
      <c r="E22" s="6" t="s">
        <v>44</v>
      </c>
      <c r="F22" s="3" t="s">
        <v>30</v>
      </c>
      <c r="G22" s="3">
        <f>_xlfn.BITAND(G10,G13)</f>
        <v>1</v>
      </c>
    </row>
    <row r="23" spans="2:7" x14ac:dyDescent="0.25">
      <c r="B23" s="3" t="s">
        <v>26</v>
      </c>
      <c r="C23" s="6" t="s">
        <v>31</v>
      </c>
      <c r="D23" s="6" t="s">
        <v>48</v>
      </c>
      <c r="E23" s="6" t="s">
        <v>47</v>
      </c>
      <c r="F23" s="3" t="s">
        <v>31</v>
      </c>
      <c r="G23" s="3">
        <f>_xlfn.BITOR(G22,G20)</f>
        <v>15</v>
      </c>
    </row>
    <row r="24" spans="2:7" x14ac:dyDescent="0.25">
      <c r="B24" s="3" t="s">
        <v>21</v>
      </c>
      <c r="C24" s="6" t="s">
        <v>32</v>
      </c>
      <c r="D24" s="6" t="s">
        <v>48</v>
      </c>
      <c r="E24" s="6" t="s">
        <v>42</v>
      </c>
      <c r="F24" s="3" t="s">
        <v>32</v>
      </c>
      <c r="G24" s="3">
        <f>_xlfn.BITXOR(G22,G8)</f>
        <v>4</v>
      </c>
    </row>
    <row r="25" spans="2:7" x14ac:dyDescent="0.25">
      <c r="B25" s="3" t="s">
        <v>14</v>
      </c>
      <c r="C25" s="6" t="s">
        <v>33</v>
      </c>
      <c r="D25" s="6" t="s">
        <v>49</v>
      </c>
      <c r="E25" s="6" t="s">
        <v>50</v>
      </c>
      <c r="F25" s="3" t="s">
        <v>33</v>
      </c>
      <c r="G25" s="3">
        <f>IF(G23&lt;G24,1,0)</f>
        <v>0</v>
      </c>
    </row>
    <row r="26" spans="2:7" x14ac:dyDescent="0.25">
      <c r="B26" s="3" t="s">
        <v>10</v>
      </c>
      <c r="C26" s="6" t="s">
        <v>34</v>
      </c>
      <c r="D26" s="6" t="s">
        <v>42</v>
      </c>
      <c r="E26" s="6" t="s">
        <v>43</v>
      </c>
      <c r="F26" s="3" t="s">
        <v>34</v>
      </c>
      <c r="G26" s="3">
        <f>G8-G9</f>
        <v>-5</v>
      </c>
    </row>
    <row r="27" spans="2:7" x14ac:dyDescent="0.25">
      <c r="B27" s="3" t="s">
        <v>17</v>
      </c>
      <c r="C27" s="6" t="s">
        <v>35</v>
      </c>
      <c r="D27" s="6" t="s">
        <v>44</v>
      </c>
      <c r="E27" s="6" t="s">
        <v>45</v>
      </c>
      <c r="F27" s="3" t="s">
        <v>35</v>
      </c>
      <c r="G27" s="3">
        <f>IF(G13&lt;ABS(G15),1,0)</f>
        <v>0</v>
      </c>
    </row>
    <row r="28" spans="2:7" x14ac:dyDescent="0.25">
      <c r="B28" s="3" t="s">
        <v>24</v>
      </c>
      <c r="C28" s="6" t="s">
        <v>36</v>
      </c>
      <c r="D28" s="6" t="s">
        <v>50</v>
      </c>
      <c r="E28" s="6" t="s">
        <v>44</v>
      </c>
      <c r="F28" s="3" t="s">
        <v>36</v>
      </c>
      <c r="G28" s="3">
        <f>_xlfn.BITRSHIFT(G24,G13)</f>
        <v>2</v>
      </c>
    </row>
    <row r="29" spans="2:7" x14ac:dyDescent="0.25">
      <c r="B29" s="3" t="s">
        <v>17</v>
      </c>
      <c r="C29" s="6" t="s">
        <v>12</v>
      </c>
      <c r="D29" s="6" t="s">
        <v>48</v>
      </c>
      <c r="E29" s="6" t="s">
        <v>51</v>
      </c>
      <c r="F29" s="3" t="s">
        <v>12</v>
      </c>
      <c r="G29" s="3">
        <v>1</v>
      </c>
    </row>
    <row r="30" spans="2:7" x14ac:dyDescent="0.25">
      <c r="B30" s="3" t="s">
        <v>91</v>
      </c>
      <c r="C30" s="6" t="s">
        <v>37</v>
      </c>
      <c r="D30" s="6" t="s">
        <v>42</v>
      </c>
      <c r="E30" s="6" t="s">
        <v>92</v>
      </c>
      <c r="F30" s="3" t="s">
        <v>37</v>
      </c>
      <c r="G30" s="3">
        <f>G8+100</f>
        <v>105</v>
      </c>
    </row>
    <row r="31" spans="2:7" x14ac:dyDescent="0.25">
      <c r="B31" s="3" t="s">
        <v>90</v>
      </c>
      <c r="C31" s="6" t="s">
        <v>38</v>
      </c>
      <c r="D31" s="6" t="s">
        <v>46</v>
      </c>
      <c r="E31" s="6" t="s">
        <v>84</v>
      </c>
      <c r="F31" s="3" t="s">
        <v>38</v>
      </c>
      <c r="G31" s="3">
        <f>_xlfn.BITOR(G19,20)</f>
        <v>21</v>
      </c>
    </row>
    <row r="32" spans="2:7" x14ac:dyDescent="0.25">
      <c r="B32" s="3" t="s">
        <v>58</v>
      </c>
      <c r="C32" s="6" t="s">
        <v>59</v>
      </c>
      <c r="D32" s="6" t="s">
        <v>48</v>
      </c>
      <c r="E32" s="6" t="s">
        <v>60</v>
      </c>
      <c r="F32" s="3" t="s">
        <v>59</v>
      </c>
      <c r="G32" s="3">
        <f>_xlfn.BITLSHIFT(G22,3)</f>
        <v>8</v>
      </c>
    </row>
    <row r="33" spans="2:8" x14ac:dyDescent="0.25">
      <c r="B33" s="3" t="s">
        <v>61</v>
      </c>
      <c r="C33" s="6" t="s">
        <v>62</v>
      </c>
      <c r="D33" s="6" t="s">
        <v>51</v>
      </c>
      <c r="E33" s="6" t="s">
        <v>63</v>
      </c>
      <c r="F33" s="3" t="s">
        <v>62</v>
      </c>
      <c r="G33" s="3">
        <f>IF(G29&lt;-10,1,0)</f>
        <v>0</v>
      </c>
    </row>
    <row r="34" spans="2:8" x14ac:dyDescent="0.25">
      <c r="B34" s="3" t="s">
        <v>64</v>
      </c>
      <c r="C34" s="6" t="s">
        <v>65</v>
      </c>
      <c r="D34" s="6" t="s">
        <v>50</v>
      </c>
      <c r="E34" s="6" t="s">
        <v>93</v>
      </c>
      <c r="F34" s="3" t="s">
        <v>65</v>
      </c>
      <c r="G34" s="3">
        <f>IF(G24&lt;ABS(-5),1,0)</f>
        <v>1</v>
      </c>
    </row>
    <row r="35" spans="2:8" x14ac:dyDescent="0.25">
      <c r="B35" s="3" t="s">
        <v>66</v>
      </c>
      <c r="C35" s="6" t="s">
        <v>67</v>
      </c>
      <c r="D35" s="6" t="s">
        <v>47</v>
      </c>
      <c r="E35" s="10" t="s">
        <v>70</v>
      </c>
      <c r="F35" s="3" t="s">
        <v>67</v>
      </c>
      <c r="G35" s="3">
        <f>_xlfn.BITXOR(G20,15)</f>
        <v>0</v>
      </c>
    </row>
    <row r="36" spans="2:8" x14ac:dyDescent="0.25">
      <c r="B36" s="3" t="s">
        <v>68</v>
      </c>
      <c r="C36" s="6" t="s">
        <v>69</v>
      </c>
      <c r="D36" s="6" t="s">
        <v>45</v>
      </c>
      <c r="E36" s="6" t="s">
        <v>71</v>
      </c>
      <c r="F36" s="3" t="s">
        <v>69</v>
      </c>
      <c r="G36" s="3">
        <f>_xlfn.BITAND(G15,2)</f>
        <v>0</v>
      </c>
    </row>
    <row r="37" spans="2:8" x14ac:dyDescent="0.25">
      <c r="B37" s="3" t="s">
        <v>72</v>
      </c>
      <c r="C37" s="6" t="s">
        <v>73</v>
      </c>
      <c r="D37" s="6" t="s">
        <v>77</v>
      </c>
      <c r="E37" s="6" t="s">
        <v>74</v>
      </c>
      <c r="F37" s="3" t="s">
        <v>73</v>
      </c>
      <c r="G37" s="3">
        <f>_xlfn.BITRSHIFT(G12,1)</f>
        <v>81920</v>
      </c>
      <c r="H37" s="1" t="str">
        <f>DEC2HEX(G37,8)</f>
        <v>00014000</v>
      </c>
    </row>
    <row r="38" spans="2:8" x14ac:dyDescent="0.25">
      <c r="B38" s="3" t="s">
        <v>75</v>
      </c>
      <c r="C38" s="6" t="s">
        <v>76</v>
      </c>
      <c r="D38" s="6" t="s">
        <v>77</v>
      </c>
      <c r="E38" s="6" t="s">
        <v>94</v>
      </c>
      <c r="F38" s="3" t="s">
        <v>76</v>
      </c>
      <c r="G38" s="3">
        <f>_xlfn.BITRSHIFT(G12,6)</f>
        <v>2560</v>
      </c>
      <c r="H38" s="1" t="str">
        <f>DEC2HEX(G38,8)</f>
        <v>00000A00</v>
      </c>
    </row>
    <row r="39" spans="2:8" x14ac:dyDescent="0.25">
      <c r="B39" s="4"/>
      <c r="C39" s="5"/>
      <c r="D39" s="5"/>
      <c r="E39" s="5"/>
      <c r="F39" s="4"/>
      <c r="G39" s="4"/>
    </row>
    <row r="40" spans="2:8" x14ac:dyDescent="0.25">
      <c r="B40" s="3" t="s">
        <v>7</v>
      </c>
      <c r="C40" s="6" t="s">
        <v>4</v>
      </c>
      <c r="D40" s="6" t="s">
        <v>85</v>
      </c>
      <c r="E40" s="6" t="s">
        <v>3</v>
      </c>
      <c r="F40" s="3" t="s">
        <v>86</v>
      </c>
      <c r="G40" s="3" t="s">
        <v>41</v>
      </c>
    </row>
    <row r="41" spans="2:8" x14ac:dyDescent="0.25">
      <c r="B41" s="3" t="s">
        <v>78</v>
      </c>
      <c r="C41" s="6" t="s">
        <v>79</v>
      </c>
      <c r="D41" s="6" t="s">
        <v>80</v>
      </c>
      <c r="E41" s="6" t="s">
        <v>81</v>
      </c>
      <c r="F41" s="3" t="s">
        <v>16</v>
      </c>
      <c r="G41" s="3">
        <v>-10</v>
      </c>
    </row>
    <row r="42" spans="2:8" x14ac:dyDescent="0.25">
      <c r="B42" s="3" t="s">
        <v>95</v>
      </c>
      <c r="C42" s="6" t="s">
        <v>11</v>
      </c>
      <c r="D42" s="6" t="s">
        <v>82</v>
      </c>
      <c r="E42" s="6" t="s">
        <v>81</v>
      </c>
      <c r="F42" s="3" t="s">
        <v>15</v>
      </c>
      <c r="G42" s="3">
        <v>163840</v>
      </c>
    </row>
    <row r="43" spans="2:8" x14ac:dyDescent="0.25">
      <c r="B43" s="3" t="s">
        <v>96</v>
      </c>
      <c r="C43" s="6" t="s">
        <v>73</v>
      </c>
      <c r="D43" s="6" t="s">
        <v>83</v>
      </c>
      <c r="E43" s="6" t="s">
        <v>81</v>
      </c>
      <c r="F43" s="3" t="s">
        <v>79</v>
      </c>
      <c r="G43" s="3">
        <v>0</v>
      </c>
    </row>
    <row r="44" spans="2:8" x14ac:dyDescent="0.25">
      <c r="B44" s="3" t="s">
        <v>78</v>
      </c>
      <c r="C44" s="6" t="s">
        <v>12</v>
      </c>
      <c r="D44" s="6" t="s">
        <v>84</v>
      </c>
      <c r="E44" s="6" t="s">
        <v>81</v>
      </c>
      <c r="F44" s="3" t="s">
        <v>11</v>
      </c>
      <c r="G44" s="3">
        <v>1</v>
      </c>
    </row>
    <row r="45" spans="2:8" x14ac:dyDescent="0.25">
      <c r="B45" s="3" t="s">
        <v>7</v>
      </c>
      <c r="C45" s="6" t="s">
        <v>4</v>
      </c>
      <c r="D45" s="6" t="s">
        <v>85</v>
      </c>
      <c r="E45" s="6" t="s">
        <v>3</v>
      </c>
      <c r="F45" s="3" t="s">
        <v>40</v>
      </c>
      <c r="G45" s="3" t="s">
        <v>41</v>
      </c>
    </row>
    <row r="46" spans="2:8" x14ac:dyDescent="0.25">
      <c r="B46" s="3" t="s">
        <v>87</v>
      </c>
      <c r="C46" s="6" t="s">
        <v>18</v>
      </c>
      <c r="D46" s="6" t="s">
        <v>80</v>
      </c>
      <c r="E46" s="6" t="s">
        <v>81</v>
      </c>
      <c r="F46" s="3" t="s">
        <v>18</v>
      </c>
      <c r="G46" s="3">
        <v>-10</v>
      </c>
    </row>
    <row r="47" spans="2:8" x14ac:dyDescent="0.25">
      <c r="B47" s="3" t="s">
        <v>97</v>
      </c>
      <c r="C47" s="6" t="s">
        <v>19</v>
      </c>
      <c r="D47" s="6" t="s">
        <v>82</v>
      </c>
      <c r="E47" s="6" t="s">
        <v>81</v>
      </c>
      <c r="F47" s="3" t="s">
        <v>19</v>
      </c>
      <c r="G47" s="3" t="s">
        <v>101</v>
      </c>
    </row>
    <row r="48" spans="2:8" x14ac:dyDescent="0.25">
      <c r="B48" s="3" t="s">
        <v>98</v>
      </c>
      <c r="C48" s="6" t="s">
        <v>22</v>
      </c>
      <c r="D48" s="6" t="s">
        <v>83</v>
      </c>
      <c r="E48" s="6" t="s">
        <v>81</v>
      </c>
      <c r="F48" s="3" t="s">
        <v>22</v>
      </c>
      <c r="G48" s="3">
        <v>1</v>
      </c>
    </row>
    <row r="49" spans="1:7" x14ac:dyDescent="0.25">
      <c r="B49" s="3" t="s">
        <v>99</v>
      </c>
      <c r="C49" s="6" t="s">
        <v>23</v>
      </c>
      <c r="D49" s="6" t="s">
        <v>82</v>
      </c>
      <c r="E49" s="6" t="s">
        <v>81</v>
      </c>
      <c r="F49" s="3" t="s">
        <v>23</v>
      </c>
      <c r="G49" s="3" t="s">
        <v>102</v>
      </c>
    </row>
    <row r="50" spans="1:7" x14ac:dyDescent="0.25">
      <c r="B50" s="3" t="s">
        <v>100</v>
      </c>
      <c r="C50" s="6" t="s">
        <v>25</v>
      </c>
      <c r="D50" s="6" t="s">
        <v>83</v>
      </c>
      <c r="E50" s="6" t="s">
        <v>81</v>
      </c>
      <c r="F50" s="3" t="s">
        <v>25</v>
      </c>
      <c r="G50" s="3">
        <v>1</v>
      </c>
    </row>
    <row r="51" spans="1:7" x14ac:dyDescent="0.25">
      <c r="B51" s="2"/>
      <c r="C51" s="11"/>
      <c r="D51" s="11"/>
      <c r="E51" s="11"/>
      <c r="F51" s="2"/>
      <c r="G51" s="2"/>
    </row>
    <row r="52" spans="1:7" x14ac:dyDescent="0.25">
      <c r="A52" t="s">
        <v>112</v>
      </c>
      <c r="B52" s="1" t="s">
        <v>7</v>
      </c>
      <c r="C52" s="12" t="s">
        <v>2</v>
      </c>
      <c r="D52" s="12" t="s">
        <v>85</v>
      </c>
      <c r="E52" s="12" t="s">
        <v>103</v>
      </c>
      <c r="F52" s="1" t="s">
        <v>40</v>
      </c>
      <c r="G52" s="1" t="s">
        <v>41</v>
      </c>
    </row>
    <row r="53" spans="1:7" x14ac:dyDescent="0.25">
      <c r="A53" s="7" t="s">
        <v>113</v>
      </c>
      <c r="B53" s="1" t="s">
        <v>104</v>
      </c>
      <c r="C53" s="12" t="s">
        <v>9</v>
      </c>
      <c r="D53" s="12" t="s">
        <v>105</v>
      </c>
      <c r="E53" t="str">
        <f>DEC2HEX(12345,5)</f>
        <v>03039</v>
      </c>
      <c r="F53" s="1" t="s">
        <v>9</v>
      </c>
      <c r="G53" s="1" t="s">
        <v>109</v>
      </c>
    </row>
    <row r="54" spans="1:7" x14ac:dyDescent="0.25">
      <c r="A54" s="7" t="s">
        <v>114</v>
      </c>
      <c r="B54" s="1" t="s">
        <v>104</v>
      </c>
      <c r="C54" s="12" t="s">
        <v>1</v>
      </c>
      <c r="D54" s="12" t="s">
        <v>106</v>
      </c>
      <c r="E54" t="str">
        <f>DEC2HEX(123545,5)</f>
        <v>1E299</v>
      </c>
      <c r="F54" s="1" t="s">
        <v>1</v>
      </c>
      <c r="G54" s="1" t="s">
        <v>110</v>
      </c>
    </row>
    <row r="55" spans="1:7" x14ac:dyDescent="0.25">
      <c r="A55" s="7" t="s">
        <v>115</v>
      </c>
      <c r="B55" s="1" t="s">
        <v>104</v>
      </c>
      <c r="C55" s="12" t="s">
        <v>6</v>
      </c>
      <c r="D55" s="12" t="s">
        <v>107</v>
      </c>
      <c r="E55" t="str">
        <f>DEC2HEX(87654,5)</f>
        <v>15666</v>
      </c>
      <c r="F55" s="1" t="s">
        <v>6</v>
      </c>
      <c r="G55" s="1" t="s">
        <v>111</v>
      </c>
    </row>
    <row r="56" spans="1:7" x14ac:dyDescent="0.25">
      <c r="A56" s="7" t="s">
        <v>116</v>
      </c>
      <c r="B56" s="1" t="s">
        <v>108</v>
      </c>
      <c r="C56" s="12" t="s">
        <v>79</v>
      </c>
      <c r="D56" s="12" t="s">
        <v>105</v>
      </c>
      <c r="E56" t="str">
        <f>DEC2HEX(12345,5)</f>
        <v>03039</v>
      </c>
      <c r="F56" s="1" t="s">
        <v>79</v>
      </c>
      <c r="G56" s="1" t="s">
        <v>121</v>
      </c>
    </row>
    <row r="57" spans="1:7" x14ac:dyDescent="0.25">
      <c r="A57" s="7" t="s">
        <v>117</v>
      </c>
      <c r="B57" s="1" t="s">
        <v>108</v>
      </c>
      <c r="C57" s="12" t="s">
        <v>11</v>
      </c>
      <c r="D57" s="12" t="s">
        <v>105</v>
      </c>
      <c r="E57" t="str">
        <f t="shared" ref="E57:E58" si="0">DEC2HEX(12345,5)</f>
        <v>03039</v>
      </c>
      <c r="F57" s="1" t="s">
        <v>11</v>
      </c>
      <c r="G57" s="1" t="s">
        <v>119</v>
      </c>
    </row>
    <row r="58" spans="1:7" x14ac:dyDescent="0.25">
      <c r="A58" s="7" t="s">
        <v>118</v>
      </c>
      <c r="B58" s="1" t="s">
        <v>108</v>
      </c>
      <c r="C58" s="12" t="s">
        <v>15</v>
      </c>
      <c r="D58" s="12" t="s">
        <v>105</v>
      </c>
      <c r="E58" t="str">
        <f t="shared" si="0"/>
        <v>03039</v>
      </c>
      <c r="F58" s="1" t="s">
        <v>15</v>
      </c>
      <c r="G58" s="1" t="s">
        <v>120</v>
      </c>
    </row>
    <row r="71" spans="9:9" x14ac:dyDescent="0.25">
      <c r="I71" t="s">
        <v>88</v>
      </c>
    </row>
  </sheetData>
  <mergeCells count="3">
    <mergeCell ref="B6:E6"/>
    <mergeCell ref="F6:G6"/>
    <mergeCell ref="H6:H7"/>
  </mergeCells>
  <phoneticPr fontId="1" type="noConversion"/>
  <pageMargins left="0.7" right="0.7" top="0.75" bottom="0.75" header="0.3" footer="0.3"/>
  <pageSetup fitToWidth="0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Nguyễn Hải Minh</dc:creator>
  <cp:lastModifiedBy>Nguyễn Hải Minh</cp:lastModifiedBy>
  <dcterms:created xsi:type="dcterms:W3CDTF">2024-04-24T17:06:44Z</dcterms:created>
  <dcterms:modified xsi:type="dcterms:W3CDTF">2024-05-05T17:25:06Z</dcterms:modified>
</cp:coreProperties>
</file>