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ssy17\Google Drive\RESEARCH\__FGFR4(Nicole Chew)\ppt\expression data\"/>
    </mc:Choice>
  </mc:AlternateContent>
  <xr:revisionPtr revIDLastSave="0" documentId="13_ncr:1_{8B84577A-6175-432C-8802-4088A1EB640E}" xr6:coauthVersionLast="44" xr6:coauthVersionMax="44" xr10:uidLastSave="{00000000-0000-0000-0000-000000000000}"/>
  <bookViews>
    <workbookView xWindow="-120" yWindow="-120" windowWidth="29040" windowHeight="15840" activeTab="9" xr2:uid="{D9EC6A71-E0D7-4233-AFF0-1542419A9505}"/>
  </bookViews>
  <sheets>
    <sheet name="list" sheetId="2" r:id="rId1"/>
    <sheet name="11 TNBC data" sheetId="3" r:id="rId2"/>
    <sheet name="11TNBC avg" sheetId="8" r:id="rId3"/>
    <sheet name="11TNBC avg (summary)" sheetId="9" r:id="rId4"/>
    <sheet name="relative val" sheetId="7" r:id="rId5"/>
    <sheet name="Sheet4" sheetId="4" r:id="rId6"/>
    <sheet name="back-up" sheetId="1" r:id="rId7"/>
    <sheet name="inferrered" sheetId="10" r:id="rId8"/>
    <sheet name="inferred value" sheetId="11" r:id="rId9"/>
    <sheet name="inferred (update)" sheetId="13" r:id="rId10"/>
    <sheet name="Sheet6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7" i="13" l="1"/>
  <c r="T36" i="13"/>
  <c r="T35" i="13"/>
  <c r="T34" i="13"/>
  <c r="T33" i="13"/>
  <c r="T22" i="13"/>
  <c r="T23" i="13"/>
  <c r="T24" i="13"/>
  <c r="T25" i="13"/>
  <c r="T26" i="13"/>
  <c r="T27" i="13"/>
  <c r="T28" i="13"/>
  <c r="T29" i="13"/>
  <c r="T30" i="13"/>
  <c r="T31" i="13"/>
  <c r="T21" i="13"/>
  <c r="T15" i="13"/>
  <c r="T16" i="13"/>
  <c r="T17" i="13"/>
  <c r="T18" i="13"/>
  <c r="T19" i="13"/>
  <c r="T14" i="13"/>
  <c r="T13" i="13"/>
  <c r="T12" i="13"/>
  <c r="T11" i="13"/>
  <c r="T10" i="13"/>
  <c r="T8" i="13"/>
  <c r="T9" i="13"/>
  <c r="T7" i="13"/>
  <c r="T6" i="13"/>
  <c r="T5" i="13"/>
  <c r="T4" i="13"/>
  <c r="T32" i="13"/>
  <c r="S37" i="13"/>
  <c r="S36" i="13"/>
  <c r="S35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1" i="13"/>
  <c r="S19" i="13"/>
  <c r="S18" i="13"/>
  <c r="S17" i="13"/>
  <c r="S16" i="13"/>
  <c r="S15" i="13"/>
  <c r="S14" i="13"/>
  <c r="S13" i="13"/>
  <c r="S12" i="13"/>
  <c r="S11" i="13"/>
  <c r="S10" i="13"/>
  <c r="S9" i="13"/>
  <c r="S8" i="13"/>
  <c r="S7" i="13"/>
  <c r="S6" i="13"/>
  <c r="S5" i="13"/>
  <c r="S4" i="13"/>
  <c r="T20" i="13" l="1"/>
  <c r="H20" i="13"/>
  <c r="H37" i="13"/>
  <c r="H36" i="13"/>
  <c r="H35" i="13"/>
  <c r="H34" i="13"/>
  <c r="H33" i="13"/>
  <c r="H32" i="13"/>
  <c r="H22" i="13"/>
  <c r="H23" i="13"/>
  <c r="H24" i="13"/>
  <c r="H25" i="13"/>
  <c r="H26" i="13"/>
  <c r="H27" i="13"/>
  <c r="H28" i="13"/>
  <c r="H29" i="13"/>
  <c r="H30" i="13"/>
  <c r="H31" i="13"/>
  <c r="H21" i="13"/>
  <c r="H15" i="13"/>
  <c r="H16" i="13"/>
  <c r="H17" i="13"/>
  <c r="H18" i="13"/>
  <c r="H19" i="13"/>
  <c r="H14" i="13"/>
  <c r="H13" i="13"/>
  <c r="H12" i="13"/>
  <c r="H11" i="13"/>
  <c r="H10" i="13"/>
  <c r="H7" i="13"/>
  <c r="H8" i="13"/>
  <c r="H9" i="13"/>
  <c r="H6" i="13"/>
  <c r="H5" i="13"/>
  <c r="H4" i="13"/>
  <c r="AQ17" i="8" l="1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C3" i="12" l="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2" i="12"/>
  <c r="V19" i="9"/>
  <c r="G5" i="11"/>
  <c r="G6" i="11"/>
  <c r="G7" i="11"/>
  <c r="G8" i="11"/>
  <c r="I8" i="11" s="1"/>
  <c r="G9" i="11"/>
  <c r="G10" i="11"/>
  <c r="G11" i="11"/>
  <c r="I11" i="11" s="1"/>
  <c r="G12" i="11"/>
  <c r="I12" i="11" s="1"/>
  <c r="G13" i="11"/>
  <c r="G14" i="11"/>
  <c r="G15" i="11"/>
  <c r="G16" i="11"/>
  <c r="I16" i="11" s="1"/>
  <c r="G17" i="11"/>
  <c r="G18" i="11"/>
  <c r="G19" i="11"/>
  <c r="I19" i="11" s="1"/>
  <c r="G20" i="11"/>
  <c r="I20" i="11" s="1"/>
  <c r="G21" i="11"/>
  <c r="G22" i="11"/>
  <c r="G23" i="11"/>
  <c r="G24" i="11"/>
  <c r="I24" i="11" s="1"/>
  <c r="G25" i="11"/>
  <c r="G26" i="11"/>
  <c r="G27" i="11"/>
  <c r="I27" i="11" s="1"/>
  <c r="G28" i="11"/>
  <c r="I28" i="11" s="1"/>
  <c r="G29" i="11"/>
  <c r="G30" i="11"/>
  <c r="G31" i="11"/>
  <c r="G32" i="11"/>
  <c r="I32" i="11" s="1"/>
  <c r="G33" i="11"/>
  <c r="G34" i="11"/>
  <c r="G35" i="11"/>
  <c r="I35" i="11" s="1"/>
  <c r="G36" i="11"/>
  <c r="I36" i="11" s="1"/>
  <c r="G37" i="11"/>
  <c r="G4" i="11"/>
  <c r="H27" i="11" l="1"/>
  <c r="H31" i="11"/>
  <c r="I31" i="11"/>
  <c r="H7" i="11"/>
  <c r="I7" i="11"/>
  <c r="H23" i="11"/>
  <c r="I23" i="11"/>
  <c r="H15" i="11"/>
  <c r="I15" i="11"/>
  <c r="H24" i="11"/>
  <c r="H4" i="11"/>
  <c r="I4" i="11"/>
  <c r="H30" i="11"/>
  <c r="I30" i="11"/>
  <c r="H22" i="11"/>
  <c r="I22" i="11"/>
  <c r="H14" i="11"/>
  <c r="I14" i="11"/>
  <c r="H6" i="11"/>
  <c r="I6" i="11"/>
  <c r="H20" i="11"/>
  <c r="H37" i="11"/>
  <c r="I37" i="11"/>
  <c r="H29" i="11"/>
  <c r="I29" i="11"/>
  <c r="H21" i="11"/>
  <c r="I21" i="11"/>
  <c r="H13" i="11"/>
  <c r="I13" i="11"/>
  <c r="H5" i="11"/>
  <c r="I5" i="11"/>
  <c r="H19" i="11"/>
  <c r="H36" i="11"/>
  <c r="H16" i="11"/>
  <c r="H35" i="11"/>
  <c r="H12" i="11"/>
  <c r="H34" i="11"/>
  <c r="I34" i="11"/>
  <c r="H26" i="11"/>
  <c r="I26" i="11"/>
  <c r="H18" i="11"/>
  <c r="I18" i="11"/>
  <c r="H10" i="11"/>
  <c r="I10" i="11"/>
  <c r="H32" i="11"/>
  <c r="H11" i="11"/>
  <c r="H33" i="11"/>
  <c r="I33" i="11"/>
  <c r="H25" i="11"/>
  <c r="I25" i="11"/>
  <c r="H17" i="11"/>
  <c r="I17" i="11"/>
  <c r="H9" i="11"/>
  <c r="I9" i="11"/>
  <c r="H28" i="11"/>
  <c r="H8" i="11"/>
  <c r="V18" i="9"/>
  <c r="T25" i="7"/>
  <c r="T26" i="7"/>
  <c r="R33" i="10"/>
  <c r="S33" i="10"/>
  <c r="T33" i="10"/>
  <c r="O34" i="10"/>
  <c r="U34" i="10" s="1"/>
  <c r="X34" i="10"/>
  <c r="T35" i="10"/>
  <c r="Q36" i="10"/>
  <c r="R36" i="10"/>
  <c r="S36" i="10"/>
  <c r="P37" i="10"/>
  <c r="Q37" i="10"/>
  <c r="T37" i="10"/>
  <c r="N33" i="10"/>
  <c r="U33" i="10" s="1"/>
  <c r="C33" i="10"/>
  <c r="O33" i="10" s="1"/>
  <c r="D33" i="10"/>
  <c r="E33" i="10"/>
  <c r="Q33" i="10" s="1"/>
  <c r="F33" i="10"/>
  <c r="G33" i="10"/>
  <c r="H33" i="10"/>
  <c r="I33" i="10"/>
  <c r="J33" i="10"/>
  <c r="K33" i="10"/>
  <c r="W33" i="10" s="1"/>
  <c r="L33" i="10"/>
  <c r="M33" i="10"/>
  <c r="Y33" i="10" s="1"/>
  <c r="C34" i="10"/>
  <c r="D34" i="10"/>
  <c r="P34" i="10" s="1"/>
  <c r="E34" i="10"/>
  <c r="Q34" i="10" s="1"/>
  <c r="F34" i="10"/>
  <c r="G34" i="10"/>
  <c r="H34" i="10"/>
  <c r="T34" i="10" s="1"/>
  <c r="I34" i="10"/>
  <c r="J34" i="10"/>
  <c r="V34" i="10" s="1"/>
  <c r="K34" i="10"/>
  <c r="L34" i="10"/>
  <c r="M34" i="10"/>
  <c r="C35" i="10"/>
  <c r="D35" i="10"/>
  <c r="E35" i="10"/>
  <c r="Q35" i="10" s="1"/>
  <c r="F35" i="10"/>
  <c r="G35" i="10"/>
  <c r="S35" i="10" s="1"/>
  <c r="H35" i="10"/>
  <c r="I35" i="10"/>
  <c r="J35" i="10"/>
  <c r="V35" i="10" s="1"/>
  <c r="K35" i="10"/>
  <c r="W35" i="10" s="1"/>
  <c r="L35" i="10"/>
  <c r="X35" i="10" s="1"/>
  <c r="M35" i="10"/>
  <c r="C36" i="10"/>
  <c r="O36" i="10" s="1"/>
  <c r="D36" i="10"/>
  <c r="P36" i="10" s="1"/>
  <c r="E36" i="10"/>
  <c r="F36" i="10"/>
  <c r="G36" i="10"/>
  <c r="I36" i="10"/>
  <c r="J36" i="10"/>
  <c r="V36" i="10" s="1"/>
  <c r="K36" i="10"/>
  <c r="L36" i="10"/>
  <c r="X36" i="10" s="1"/>
  <c r="M36" i="10"/>
  <c r="Y36" i="10" s="1"/>
  <c r="C37" i="10"/>
  <c r="D37" i="10"/>
  <c r="E37" i="10"/>
  <c r="G37" i="10"/>
  <c r="H37" i="10"/>
  <c r="I37" i="10"/>
  <c r="J37" i="10"/>
  <c r="V37" i="10" s="1"/>
  <c r="K37" i="10"/>
  <c r="W37" i="10" s="1"/>
  <c r="M37" i="10"/>
  <c r="C39" i="10"/>
  <c r="O39" i="10" s="1"/>
  <c r="U39" i="10" s="1"/>
  <c r="D39" i="10"/>
  <c r="E39" i="10"/>
  <c r="F39" i="10"/>
  <c r="I39" i="10"/>
  <c r="J39" i="10"/>
  <c r="K39" i="10"/>
  <c r="L39" i="10"/>
  <c r="C40" i="10"/>
  <c r="D40" i="10"/>
  <c r="E40" i="10"/>
  <c r="F40" i="10"/>
  <c r="G40" i="10"/>
  <c r="H40" i="10"/>
  <c r="I40" i="10"/>
  <c r="J40" i="10"/>
  <c r="K40" i="10"/>
  <c r="L40" i="10"/>
  <c r="X40" i="10" s="1"/>
  <c r="U40" i="10" s="1"/>
  <c r="M40" i="10"/>
  <c r="B34" i="10"/>
  <c r="B35" i="10"/>
  <c r="N35" i="10" s="1"/>
  <c r="B36" i="10"/>
  <c r="N36" i="10" s="1"/>
  <c r="B37" i="10"/>
  <c r="B40" i="10"/>
  <c r="B33" i="10"/>
  <c r="AX28" i="8"/>
  <c r="AQ3" i="8"/>
  <c r="BI3" i="8"/>
  <c r="BI4" i="8"/>
  <c r="BI5" i="8"/>
  <c r="BI6" i="8"/>
  <c r="BI7" i="8"/>
  <c r="BI8" i="8"/>
  <c r="BI9" i="8"/>
  <c r="BI10" i="8"/>
  <c r="BI11" i="8"/>
  <c r="BI12" i="8"/>
  <c r="BI13" i="8"/>
  <c r="BI14" i="8"/>
  <c r="BI15" i="8"/>
  <c r="BI16" i="8"/>
  <c r="BI17" i="8"/>
  <c r="BI18" i="8"/>
  <c r="BI19" i="8"/>
  <c r="BI20" i="8"/>
  <c r="BI21" i="8"/>
  <c r="BI22" i="8"/>
  <c r="BI23" i="8"/>
  <c r="BI24" i="8"/>
  <c r="BI25" i="8"/>
  <c r="BI26" i="8"/>
  <c r="BI27" i="8"/>
  <c r="BI28" i="8"/>
  <c r="BI29" i="8"/>
  <c r="BI30" i="8"/>
  <c r="BI31" i="8"/>
  <c r="BI32" i="8"/>
  <c r="BI33" i="8"/>
  <c r="BI34" i="8"/>
  <c r="BI35" i="8"/>
  <c r="BH3" i="8"/>
  <c r="BH4" i="8"/>
  <c r="BH5" i="8"/>
  <c r="BH6" i="8"/>
  <c r="BH7" i="8"/>
  <c r="BH8" i="8"/>
  <c r="BH9" i="8"/>
  <c r="BH10" i="8"/>
  <c r="BH11" i="8"/>
  <c r="BH12" i="8"/>
  <c r="BH13" i="8"/>
  <c r="BH14" i="8"/>
  <c r="BH15" i="8"/>
  <c r="BH16" i="8"/>
  <c r="BH17" i="8"/>
  <c r="BH18" i="8"/>
  <c r="BH19" i="8"/>
  <c r="BH20" i="8"/>
  <c r="BH21" i="8"/>
  <c r="BH22" i="8"/>
  <c r="BH23" i="8"/>
  <c r="BH24" i="8"/>
  <c r="BH25" i="8"/>
  <c r="BH26" i="8"/>
  <c r="BH27" i="8"/>
  <c r="BH28" i="8"/>
  <c r="BH29" i="8"/>
  <c r="BH30" i="8"/>
  <c r="BH31" i="8"/>
  <c r="BH32" i="8"/>
  <c r="BH33" i="8"/>
  <c r="BH34" i="8"/>
  <c r="BH35" i="8"/>
  <c r="BG3" i="8"/>
  <c r="BG4" i="8"/>
  <c r="BG5" i="8"/>
  <c r="BG6" i="8"/>
  <c r="BG7" i="8"/>
  <c r="BG8" i="8"/>
  <c r="BG9" i="8"/>
  <c r="BG10" i="8"/>
  <c r="BG11" i="8"/>
  <c r="BG12" i="8"/>
  <c r="BG13" i="8"/>
  <c r="BG14" i="8"/>
  <c r="BG15" i="8"/>
  <c r="BG16" i="8"/>
  <c r="BG17" i="8"/>
  <c r="BG18" i="8"/>
  <c r="BG19" i="8"/>
  <c r="BG20" i="8"/>
  <c r="BG21" i="8"/>
  <c r="BG22" i="8"/>
  <c r="BG23" i="8"/>
  <c r="BG24" i="8"/>
  <c r="BG25" i="8"/>
  <c r="BG26" i="8"/>
  <c r="BG27" i="8"/>
  <c r="BG28" i="8"/>
  <c r="BG29" i="8"/>
  <c r="BG30" i="8"/>
  <c r="BG31" i="8"/>
  <c r="BG32" i="8"/>
  <c r="BG33" i="8"/>
  <c r="BG34" i="8"/>
  <c r="BG35" i="8"/>
  <c r="BF3" i="8"/>
  <c r="BF4" i="8"/>
  <c r="BF5" i="8"/>
  <c r="BF6" i="8"/>
  <c r="BF7" i="8"/>
  <c r="BF8" i="8"/>
  <c r="BF9" i="8"/>
  <c r="BF10" i="8"/>
  <c r="BF11" i="8"/>
  <c r="BF12" i="8"/>
  <c r="BF13" i="8"/>
  <c r="BF14" i="8"/>
  <c r="BF15" i="8"/>
  <c r="BF16" i="8"/>
  <c r="BF17" i="8"/>
  <c r="BF18" i="8"/>
  <c r="BF19" i="8"/>
  <c r="BF20" i="8"/>
  <c r="BF21" i="8"/>
  <c r="BF22" i="8"/>
  <c r="BF23" i="8"/>
  <c r="BF24" i="8"/>
  <c r="BF25" i="8"/>
  <c r="BF26" i="8"/>
  <c r="BF27" i="8"/>
  <c r="BF28" i="8"/>
  <c r="BF29" i="8"/>
  <c r="BF30" i="8"/>
  <c r="BF31" i="8"/>
  <c r="BF32" i="8"/>
  <c r="BF33" i="8"/>
  <c r="BF34" i="8"/>
  <c r="BF35" i="8"/>
  <c r="BE3" i="8"/>
  <c r="BE4" i="8"/>
  <c r="BE5" i="8"/>
  <c r="BE6" i="8"/>
  <c r="BE7" i="8"/>
  <c r="BE8" i="8"/>
  <c r="BE9" i="8"/>
  <c r="BE10" i="8"/>
  <c r="BE11" i="8"/>
  <c r="BE12" i="8"/>
  <c r="BE13" i="8"/>
  <c r="BE14" i="8"/>
  <c r="BE15" i="8"/>
  <c r="BE16" i="8"/>
  <c r="BE17" i="8"/>
  <c r="BE18" i="8"/>
  <c r="BE19" i="8"/>
  <c r="BE20" i="8"/>
  <c r="BE21" i="8"/>
  <c r="BE22" i="8"/>
  <c r="BE23" i="8"/>
  <c r="BE24" i="8"/>
  <c r="BE25" i="8"/>
  <c r="BE26" i="8"/>
  <c r="BE27" i="8"/>
  <c r="BE28" i="8"/>
  <c r="BE29" i="8"/>
  <c r="BE30" i="8"/>
  <c r="BE31" i="8"/>
  <c r="BE32" i="8"/>
  <c r="BE33" i="8"/>
  <c r="BE34" i="8"/>
  <c r="BE35" i="8"/>
  <c r="BD3" i="8"/>
  <c r="BD4" i="8"/>
  <c r="BD5" i="8"/>
  <c r="BD6" i="8"/>
  <c r="BD7" i="8"/>
  <c r="BD8" i="8"/>
  <c r="BD9" i="8"/>
  <c r="BD10" i="8"/>
  <c r="BD11" i="8"/>
  <c r="BD12" i="8"/>
  <c r="BD13" i="8"/>
  <c r="BD14" i="8"/>
  <c r="BD15" i="8"/>
  <c r="BD16" i="8"/>
  <c r="BD17" i="8"/>
  <c r="BD18" i="8"/>
  <c r="BD19" i="8"/>
  <c r="BD20" i="8"/>
  <c r="BD21" i="8"/>
  <c r="BD22" i="8"/>
  <c r="BD23" i="8"/>
  <c r="BD24" i="8"/>
  <c r="BD25" i="8"/>
  <c r="BD26" i="8"/>
  <c r="BD27" i="8"/>
  <c r="BD28" i="8"/>
  <c r="BD29" i="8"/>
  <c r="BD30" i="8"/>
  <c r="BD31" i="8"/>
  <c r="BD32" i="8"/>
  <c r="BD33" i="8"/>
  <c r="BD34" i="8"/>
  <c r="BD35" i="8"/>
  <c r="BC3" i="8"/>
  <c r="BC4" i="8"/>
  <c r="BC5" i="8"/>
  <c r="BC6" i="8"/>
  <c r="BC7" i="8"/>
  <c r="BC8" i="8"/>
  <c r="BC9" i="8"/>
  <c r="BC10" i="8"/>
  <c r="BC11" i="8"/>
  <c r="BC12" i="8"/>
  <c r="BC13" i="8"/>
  <c r="BC14" i="8"/>
  <c r="BC15" i="8"/>
  <c r="BC16" i="8"/>
  <c r="BC17" i="8"/>
  <c r="BC18" i="8"/>
  <c r="BC19" i="8"/>
  <c r="BC20" i="8"/>
  <c r="BC21" i="8"/>
  <c r="BC22" i="8"/>
  <c r="BC23" i="8"/>
  <c r="BC24" i="8"/>
  <c r="BC25" i="8"/>
  <c r="BC26" i="8"/>
  <c r="BC27" i="8"/>
  <c r="BC28" i="8"/>
  <c r="BC29" i="8"/>
  <c r="BC30" i="8"/>
  <c r="BC31" i="8"/>
  <c r="BC32" i="8"/>
  <c r="BC33" i="8"/>
  <c r="BC34" i="8"/>
  <c r="BC35" i="8"/>
  <c r="BB3" i="8"/>
  <c r="BB4" i="8"/>
  <c r="BB5" i="8"/>
  <c r="BB6" i="8"/>
  <c r="BB7" i="8"/>
  <c r="BB8" i="8"/>
  <c r="BB9" i="8"/>
  <c r="BB10" i="8"/>
  <c r="BB11" i="8"/>
  <c r="BB12" i="8"/>
  <c r="BB13" i="8"/>
  <c r="BB14" i="8"/>
  <c r="BB15" i="8"/>
  <c r="BB16" i="8"/>
  <c r="BB17" i="8"/>
  <c r="BB18" i="8"/>
  <c r="BB19" i="8"/>
  <c r="BB20" i="8"/>
  <c r="BB21" i="8"/>
  <c r="BB22" i="8"/>
  <c r="BB23" i="8"/>
  <c r="BB24" i="8"/>
  <c r="BB25" i="8"/>
  <c r="BB26" i="8"/>
  <c r="BB27" i="8"/>
  <c r="BB28" i="8"/>
  <c r="BB29" i="8"/>
  <c r="BB30" i="8"/>
  <c r="BB31" i="8"/>
  <c r="BB32" i="8"/>
  <c r="BB33" i="8"/>
  <c r="BB34" i="8"/>
  <c r="BB35" i="8"/>
  <c r="BA3" i="8"/>
  <c r="BA4" i="8"/>
  <c r="BA5" i="8"/>
  <c r="BA6" i="8"/>
  <c r="BA7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3" i="8"/>
  <c r="BA24" i="8"/>
  <c r="BA25" i="8"/>
  <c r="BA26" i="8"/>
  <c r="BA27" i="8"/>
  <c r="BA28" i="8"/>
  <c r="BA29" i="8"/>
  <c r="BA30" i="8"/>
  <c r="BA31" i="8"/>
  <c r="BA32" i="8"/>
  <c r="BA33" i="8"/>
  <c r="BA34" i="8"/>
  <c r="BA35" i="8"/>
  <c r="AZ3" i="8"/>
  <c r="AZ4" i="8"/>
  <c r="AZ5" i="8"/>
  <c r="AZ6" i="8"/>
  <c r="AZ7" i="8"/>
  <c r="AZ8" i="8"/>
  <c r="AZ9" i="8"/>
  <c r="AZ10" i="8"/>
  <c r="AZ11" i="8"/>
  <c r="AZ12" i="8"/>
  <c r="AZ13" i="8"/>
  <c r="AZ14" i="8"/>
  <c r="AZ15" i="8"/>
  <c r="AZ16" i="8"/>
  <c r="AZ17" i="8"/>
  <c r="AZ18" i="8"/>
  <c r="AZ19" i="8"/>
  <c r="AZ20" i="8"/>
  <c r="AZ21" i="8"/>
  <c r="AZ22" i="8"/>
  <c r="AZ23" i="8"/>
  <c r="AZ24" i="8"/>
  <c r="AZ25" i="8"/>
  <c r="AZ26" i="8"/>
  <c r="AZ27" i="8"/>
  <c r="AZ28" i="8"/>
  <c r="AZ29" i="8"/>
  <c r="AZ30" i="8"/>
  <c r="AZ31" i="8"/>
  <c r="AZ32" i="8"/>
  <c r="AZ33" i="8"/>
  <c r="AZ34" i="8"/>
  <c r="AZ35" i="8"/>
  <c r="AY3" i="8"/>
  <c r="AY4" i="8"/>
  <c r="AY5" i="8"/>
  <c r="AY6" i="8"/>
  <c r="AY7" i="8"/>
  <c r="AY8" i="8"/>
  <c r="AY9" i="8"/>
  <c r="AY10" i="8"/>
  <c r="AY11" i="8"/>
  <c r="AY12" i="8"/>
  <c r="AY13" i="8"/>
  <c r="AY14" i="8"/>
  <c r="AY15" i="8"/>
  <c r="AY16" i="8"/>
  <c r="AY17" i="8"/>
  <c r="AY18" i="8"/>
  <c r="AY19" i="8"/>
  <c r="AY20" i="8"/>
  <c r="AY21" i="8"/>
  <c r="AY22" i="8"/>
  <c r="AY23" i="8"/>
  <c r="AY24" i="8"/>
  <c r="AY25" i="8"/>
  <c r="AY26" i="8"/>
  <c r="AY27" i="8"/>
  <c r="AY28" i="8"/>
  <c r="AY29" i="8"/>
  <c r="AY30" i="8"/>
  <c r="AY31" i="8"/>
  <c r="AY32" i="8"/>
  <c r="AY33" i="8"/>
  <c r="AY34" i="8"/>
  <c r="AY35" i="8"/>
  <c r="AX3" i="8"/>
  <c r="AX4" i="8"/>
  <c r="AX5" i="8"/>
  <c r="AX6" i="8"/>
  <c r="AX7" i="8"/>
  <c r="AX8" i="8"/>
  <c r="AX9" i="8"/>
  <c r="AX10" i="8"/>
  <c r="AX11" i="8"/>
  <c r="AX12" i="8"/>
  <c r="AX13" i="8"/>
  <c r="AX14" i="8"/>
  <c r="AX15" i="8"/>
  <c r="AX16" i="8"/>
  <c r="AX17" i="8"/>
  <c r="AX18" i="8"/>
  <c r="AX19" i="8"/>
  <c r="AX20" i="8"/>
  <c r="AX21" i="8"/>
  <c r="AX22" i="8"/>
  <c r="AX23" i="8"/>
  <c r="AX24" i="8"/>
  <c r="AX25" i="8"/>
  <c r="AX26" i="8"/>
  <c r="AX27" i="8"/>
  <c r="AX29" i="8"/>
  <c r="AX30" i="8"/>
  <c r="AX31" i="8"/>
  <c r="AX32" i="8"/>
  <c r="AX33" i="8"/>
  <c r="AX34" i="8"/>
  <c r="AX35" i="8"/>
  <c r="AW3" i="8"/>
  <c r="AW4" i="8"/>
  <c r="AW5" i="8"/>
  <c r="AW6" i="8"/>
  <c r="AW7" i="8"/>
  <c r="AW8" i="8"/>
  <c r="AW9" i="8"/>
  <c r="AW10" i="8"/>
  <c r="AW11" i="8"/>
  <c r="AW12" i="8"/>
  <c r="AW13" i="8"/>
  <c r="AW14" i="8"/>
  <c r="AW15" i="8"/>
  <c r="AW16" i="8"/>
  <c r="AW17" i="8"/>
  <c r="AW18" i="8"/>
  <c r="AW19" i="8"/>
  <c r="AW20" i="8"/>
  <c r="AW21" i="8"/>
  <c r="AW22" i="8"/>
  <c r="AW23" i="8"/>
  <c r="AW24" i="8"/>
  <c r="AW25" i="8"/>
  <c r="AW26" i="8"/>
  <c r="AW27" i="8"/>
  <c r="AW28" i="8"/>
  <c r="AW29" i="8"/>
  <c r="AW30" i="8"/>
  <c r="AW31" i="8"/>
  <c r="AW32" i="8"/>
  <c r="AW33" i="8"/>
  <c r="AW34" i="8"/>
  <c r="AW35" i="8"/>
  <c r="AV3" i="8"/>
  <c r="AV4" i="8"/>
  <c r="AV5" i="8"/>
  <c r="AV6" i="8"/>
  <c r="AV7" i="8"/>
  <c r="AV8" i="8"/>
  <c r="AV9" i="8"/>
  <c r="AV10" i="8"/>
  <c r="AV11" i="8"/>
  <c r="AV12" i="8"/>
  <c r="AV13" i="8"/>
  <c r="AV14" i="8"/>
  <c r="AV15" i="8"/>
  <c r="AV16" i="8"/>
  <c r="AV17" i="8"/>
  <c r="AV18" i="8"/>
  <c r="AV19" i="8"/>
  <c r="AV20" i="8"/>
  <c r="AV21" i="8"/>
  <c r="AV22" i="8"/>
  <c r="AV23" i="8"/>
  <c r="AV24" i="8"/>
  <c r="AV25" i="8"/>
  <c r="AV26" i="8"/>
  <c r="AV27" i="8"/>
  <c r="AV28" i="8"/>
  <c r="AV29" i="8"/>
  <c r="AV30" i="8"/>
  <c r="AV31" i="8"/>
  <c r="AV32" i="8"/>
  <c r="AV33" i="8"/>
  <c r="AV34" i="8"/>
  <c r="AV35" i="8"/>
  <c r="BI2" i="8"/>
  <c r="BH2" i="8"/>
  <c r="BG2" i="8"/>
  <c r="BF2" i="8"/>
  <c r="BE2" i="8"/>
  <c r="BD2" i="8"/>
  <c r="BC2" i="8"/>
  <c r="BB2" i="8"/>
  <c r="BA2" i="8"/>
  <c r="AZ2" i="8"/>
  <c r="AY2" i="8"/>
  <c r="AX2" i="8"/>
  <c r="AW2" i="8"/>
  <c r="AV2" i="8"/>
  <c r="AU3" i="8"/>
  <c r="AU4" i="8"/>
  <c r="AU5" i="8"/>
  <c r="AU6" i="8"/>
  <c r="AU7" i="8"/>
  <c r="AU8" i="8"/>
  <c r="AU9" i="8"/>
  <c r="AU10" i="8"/>
  <c r="AU11" i="8"/>
  <c r="AU12" i="8"/>
  <c r="AU13" i="8"/>
  <c r="AU14" i="8"/>
  <c r="AU15" i="8"/>
  <c r="AU16" i="8"/>
  <c r="AU17" i="8"/>
  <c r="AU18" i="8"/>
  <c r="AU19" i="8"/>
  <c r="AU20" i="8"/>
  <c r="AU21" i="8"/>
  <c r="AU22" i="8"/>
  <c r="AU23" i="8"/>
  <c r="AU24" i="8"/>
  <c r="AU25" i="8"/>
  <c r="AU26" i="8"/>
  <c r="AU27" i="8"/>
  <c r="AU28" i="8"/>
  <c r="AU29" i="8"/>
  <c r="AU30" i="8"/>
  <c r="AU31" i="8"/>
  <c r="AU32" i="8"/>
  <c r="AU33" i="8"/>
  <c r="AU34" i="8"/>
  <c r="AU35" i="8"/>
  <c r="AT3" i="8"/>
  <c r="AT4" i="8"/>
  <c r="AT5" i="8"/>
  <c r="AT6" i="8"/>
  <c r="AT7" i="8"/>
  <c r="AT8" i="8"/>
  <c r="AT9" i="8"/>
  <c r="AT10" i="8"/>
  <c r="AT11" i="8"/>
  <c r="AT12" i="8"/>
  <c r="AT13" i="8"/>
  <c r="AT14" i="8"/>
  <c r="AT15" i="8"/>
  <c r="AT16" i="8"/>
  <c r="AT17" i="8"/>
  <c r="AT18" i="8"/>
  <c r="AT19" i="8"/>
  <c r="AT20" i="8"/>
  <c r="AT21" i="8"/>
  <c r="AT22" i="8"/>
  <c r="AT23" i="8"/>
  <c r="AT24" i="8"/>
  <c r="AT25" i="8"/>
  <c r="AT26" i="8"/>
  <c r="AT27" i="8"/>
  <c r="AT28" i="8"/>
  <c r="AT29" i="8"/>
  <c r="AT30" i="8"/>
  <c r="AT31" i="8"/>
  <c r="AT32" i="8"/>
  <c r="AT33" i="8"/>
  <c r="AT34" i="8"/>
  <c r="AT35" i="8"/>
  <c r="AS3" i="8"/>
  <c r="AS4" i="8"/>
  <c r="AS5" i="8"/>
  <c r="AS6" i="8"/>
  <c r="AS7" i="8"/>
  <c r="AS8" i="8"/>
  <c r="AS9" i="8"/>
  <c r="AS10" i="8"/>
  <c r="AS11" i="8"/>
  <c r="AS12" i="8"/>
  <c r="AS13" i="8"/>
  <c r="AS14" i="8"/>
  <c r="AS15" i="8"/>
  <c r="AS16" i="8"/>
  <c r="AS17" i="8"/>
  <c r="AS18" i="8"/>
  <c r="AS19" i="8"/>
  <c r="AS20" i="8"/>
  <c r="AS21" i="8"/>
  <c r="AS22" i="8"/>
  <c r="AS23" i="8"/>
  <c r="AS24" i="8"/>
  <c r="AS25" i="8"/>
  <c r="AS26" i="8"/>
  <c r="AS27" i="8"/>
  <c r="AS28" i="8"/>
  <c r="AS29" i="8"/>
  <c r="AS30" i="8"/>
  <c r="AS31" i="8"/>
  <c r="AS32" i="8"/>
  <c r="AS33" i="8"/>
  <c r="AS34" i="8"/>
  <c r="AS35" i="8"/>
  <c r="AR3" i="8"/>
  <c r="AR4" i="8"/>
  <c r="AR5" i="8"/>
  <c r="AR6" i="8"/>
  <c r="AR7" i="8"/>
  <c r="AR8" i="8"/>
  <c r="AR9" i="8"/>
  <c r="AR10" i="8"/>
  <c r="AR11" i="8"/>
  <c r="AR12" i="8"/>
  <c r="AR13" i="8"/>
  <c r="AR14" i="8"/>
  <c r="AR15" i="8"/>
  <c r="AR16" i="8"/>
  <c r="AR17" i="8"/>
  <c r="AR18" i="8"/>
  <c r="AR19" i="8"/>
  <c r="AR20" i="8"/>
  <c r="AR21" i="8"/>
  <c r="AR22" i="8"/>
  <c r="AR23" i="8"/>
  <c r="AR24" i="8"/>
  <c r="AR25" i="8"/>
  <c r="AR26" i="8"/>
  <c r="AR27" i="8"/>
  <c r="AR28" i="8"/>
  <c r="AR29" i="8"/>
  <c r="AR30" i="8"/>
  <c r="AR31" i="8"/>
  <c r="AR32" i="8"/>
  <c r="AR33" i="8"/>
  <c r="AR34" i="8"/>
  <c r="AR35" i="8"/>
  <c r="AU2" i="8"/>
  <c r="AT2" i="8"/>
  <c r="AS2" i="8"/>
  <c r="AR2" i="8"/>
  <c r="AQ4" i="8"/>
  <c r="AQ5" i="8"/>
  <c r="AQ6" i="8"/>
  <c r="AQ7" i="8"/>
  <c r="AQ8" i="8"/>
  <c r="AQ9" i="8"/>
  <c r="AQ10" i="8"/>
  <c r="AQ11" i="8"/>
  <c r="AQ12" i="8"/>
  <c r="AQ13" i="8"/>
  <c r="AQ14" i="8"/>
  <c r="AQ15" i="8"/>
  <c r="AQ16" i="8"/>
  <c r="AQ18" i="8"/>
  <c r="AQ19" i="8"/>
  <c r="AQ20" i="8"/>
  <c r="AQ21" i="8"/>
  <c r="AQ22" i="8"/>
  <c r="AQ23" i="8"/>
  <c r="AQ24" i="8"/>
  <c r="AQ25" i="8"/>
  <c r="AQ26" i="8"/>
  <c r="AQ27" i="8"/>
  <c r="AQ28" i="8"/>
  <c r="AQ29" i="8"/>
  <c r="AQ30" i="8"/>
  <c r="AQ31" i="8"/>
  <c r="AQ32" i="8"/>
  <c r="AQ33" i="8"/>
  <c r="AQ34" i="8"/>
  <c r="AQ35" i="8"/>
  <c r="AQ2" i="8"/>
  <c r="AP3" i="8"/>
  <c r="AP4" i="8"/>
  <c r="AP5" i="8"/>
  <c r="AP6" i="8"/>
  <c r="AP7" i="8"/>
  <c r="AP8" i="8"/>
  <c r="AP9" i="8"/>
  <c r="AP10" i="8"/>
  <c r="AP11" i="8"/>
  <c r="AP12" i="8"/>
  <c r="AP13" i="8"/>
  <c r="AP14" i="8"/>
  <c r="AP15" i="8"/>
  <c r="AP16" i="8"/>
  <c r="AP17" i="8"/>
  <c r="AP18" i="8"/>
  <c r="AP19" i="8"/>
  <c r="AP20" i="8"/>
  <c r="AP21" i="8"/>
  <c r="AP22" i="8"/>
  <c r="AP23" i="8"/>
  <c r="AP24" i="8"/>
  <c r="AP25" i="8"/>
  <c r="AP26" i="8"/>
  <c r="AP27" i="8"/>
  <c r="AP28" i="8"/>
  <c r="AP29" i="8"/>
  <c r="AP30" i="8"/>
  <c r="AP31" i="8"/>
  <c r="AP32" i="8"/>
  <c r="AP33" i="8"/>
  <c r="AP34" i="8"/>
  <c r="AP35" i="8"/>
  <c r="AP2" i="8"/>
  <c r="U37" i="10" l="1"/>
  <c r="U36" i="10"/>
  <c r="U35" i="10"/>
  <c r="H35" i="4"/>
  <c r="H33" i="4"/>
  <c r="H18" i="4"/>
  <c r="H11" i="4"/>
  <c r="H10" i="4"/>
  <c r="H8" i="4"/>
  <c r="H3" i="4"/>
  <c r="H2" i="4"/>
  <c r="D4" i="4"/>
  <c r="D5" i="4"/>
  <c r="D6" i="4"/>
  <c r="D7" i="4"/>
  <c r="D9" i="4"/>
  <c r="D12" i="4"/>
  <c r="D13" i="4"/>
  <c r="D14" i="4"/>
  <c r="D15" i="4"/>
  <c r="D16" i="4"/>
  <c r="D17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4" i="4"/>
</calcChain>
</file>

<file path=xl/sharedStrings.xml><?xml version="1.0" encoding="utf-8"?>
<sst xmlns="http://schemas.openxmlformats.org/spreadsheetml/2006/main" count="1380" uniqueCount="234">
  <si>
    <t>Uniprot Entry</t>
  </si>
  <si>
    <t>Tumor_A</t>
  </si>
  <si>
    <t>Tumor_B</t>
  </si>
  <si>
    <t>Tumor_C</t>
  </si>
  <si>
    <t>Tumor_D</t>
  </si>
  <si>
    <t>Component</t>
  </si>
  <si>
    <t>Gene Name</t>
  </si>
  <si>
    <t>IGFR</t>
  </si>
  <si>
    <t>IR</t>
  </si>
  <si>
    <t>FGFR4</t>
  </si>
  <si>
    <t>ERBB2</t>
  </si>
  <si>
    <t>ERBB3</t>
  </si>
  <si>
    <t>IRS1</t>
  </si>
  <si>
    <t>IRS2</t>
  </si>
  <si>
    <t>PI3Kalpha</t>
  </si>
  <si>
    <t>PI3Kbeta</t>
  </si>
  <si>
    <t>PTEN</t>
  </si>
  <si>
    <t>PDK1</t>
  </si>
  <si>
    <t>AKT1</t>
  </si>
  <si>
    <t>AKT2</t>
  </si>
  <si>
    <t>FRS2</t>
  </si>
  <si>
    <t>Grb2</t>
  </si>
  <si>
    <t>SHP2</t>
  </si>
  <si>
    <t>SOS</t>
  </si>
  <si>
    <t>SOS1</t>
  </si>
  <si>
    <t>SOS2</t>
  </si>
  <si>
    <t>RAS</t>
  </si>
  <si>
    <t>NRAS</t>
  </si>
  <si>
    <t>HRAS</t>
  </si>
  <si>
    <t>KRAS</t>
  </si>
  <si>
    <t>BRAF</t>
  </si>
  <si>
    <t>CBL</t>
  </si>
  <si>
    <t>SPRY2</t>
  </si>
  <si>
    <t>GAB1</t>
  </si>
  <si>
    <t>GAB2</t>
  </si>
  <si>
    <t>IGF1R</t>
  </si>
  <si>
    <t>INSR</t>
  </si>
  <si>
    <t>Insulin Receptor</t>
  </si>
  <si>
    <t>Insulin Like Growth Factor 1 Receptor</t>
  </si>
  <si>
    <t>Description</t>
  </si>
  <si>
    <t xml:space="preserve">	Fibroblast Growth Factor Receptor 4</t>
  </si>
  <si>
    <t>Erb-B2 Receptor Tyrosine Kinase 2</t>
  </si>
  <si>
    <t>Erb-B2 Receptor Tyrosine Kinase 3</t>
  </si>
  <si>
    <t>Insulin Receptor Substrate 1</t>
  </si>
  <si>
    <t xml:space="preserve">	Insulin Receptor Substrate 2</t>
  </si>
  <si>
    <t>Phosphatidylinositol-4,5-Bisphosphate 3-Kinase Catalytic Subunit Alpha</t>
  </si>
  <si>
    <t>Phosphatidylinositol-4,5-Bisphosphate 3-Kinase Catalytic Subunit Beta</t>
  </si>
  <si>
    <t>PIK3CA</t>
  </si>
  <si>
    <t xml:space="preserve">	PIK3CB</t>
  </si>
  <si>
    <t>Phosphatase And Tensin Homolog</t>
  </si>
  <si>
    <t>Pyruvate Dehydrogenase Kinase 1</t>
  </si>
  <si>
    <t>AKT Serine/Threonine Kinase 1</t>
  </si>
  <si>
    <t>AKT Serine/Threonine Kinase 2</t>
  </si>
  <si>
    <t>MTOR</t>
  </si>
  <si>
    <t>Mechanistic Target Of Rapamycin Kinase</t>
  </si>
  <si>
    <t xml:space="preserve">	RPTOR</t>
  </si>
  <si>
    <t>Regulatory Associated Protein Of MTOR Complex 1</t>
  </si>
  <si>
    <t xml:space="preserve">	RPS6KB1</t>
  </si>
  <si>
    <t>Ribosomal Protein S6 Kinase B1</t>
  </si>
  <si>
    <t xml:space="preserve">	Fibroblast Growth Factor Receptor Substrate 2</t>
  </si>
  <si>
    <t xml:space="preserve">	Growth Factor Receptor Bound Protein 2</t>
  </si>
  <si>
    <t>GRB2</t>
  </si>
  <si>
    <t>Protein Tyrosine Phosphatase Non-Receptor Type 11</t>
  </si>
  <si>
    <t>PTPN11</t>
  </si>
  <si>
    <t>SOS Ras/Rac Guanine Nucleotide Exchange Factor 1</t>
  </si>
  <si>
    <t>SOS Ras/Rho Guanine Nucleotide Exchange Factor 2</t>
  </si>
  <si>
    <t>NRAS Proto-Oncogene, GTPase</t>
  </si>
  <si>
    <t xml:space="preserve">	HRas Proto-Oncogene, GTPase</t>
  </si>
  <si>
    <t>KRAS Proto-Oncogene, GTPase</t>
  </si>
  <si>
    <t xml:space="preserve">	Raf-1 Proto-Oncogene, Serine/Threonine Kinase</t>
  </si>
  <si>
    <t>RAF1</t>
  </si>
  <si>
    <t>B-Raf Proto-Oncogene, Serine/Threonine Kinase</t>
  </si>
  <si>
    <t>Mitogen-Activated Protein Kinase Kinase 1</t>
  </si>
  <si>
    <t>Mitogen-Activated Protein Kinase Kinase 2</t>
  </si>
  <si>
    <t>MAP2K1</t>
  </si>
  <si>
    <t>Mitogen-Activated Protein Kinase 3</t>
  </si>
  <si>
    <t>MAPK3</t>
  </si>
  <si>
    <t xml:space="preserve">	Mitogen-Activated Protein Kinase 1</t>
  </si>
  <si>
    <t xml:space="preserve">	MAPK1</t>
  </si>
  <si>
    <t>Cbl Proto-Oncogene</t>
  </si>
  <si>
    <t>Sprouty RTK Signaling Antagonist 2</t>
  </si>
  <si>
    <t>GRB2 Associated Binding Protein 1</t>
  </si>
  <si>
    <t>GRB2 Associated Binding Protein 2</t>
  </si>
  <si>
    <t>AKT</t>
  </si>
  <si>
    <t>mTORC</t>
  </si>
  <si>
    <t>S6K</t>
  </si>
  <si>
    <t>RAF</t>
  </si>
  <si>
    <t>MEK</t>
  </si>
  <si>
    <t>ERK</t>
  </si>
  <si>
    <t>IRS</t>
  </si>
  <si>
    <t>&gt;tr|C9J5X1|C9J5X1_HUMAN Insulin-like growth factor 1 receptor OS=Homo sapiens GN=IGF1R PE=4 SV=1</t>
  </si>
  <si>
    <t>&gt;sp|P06213-2|INSR_HUMAN Isoform Short of Insulin receptor OS=Homo sapiens GN=INSR</t>
  </si>
  <si>
    <t>&gt;tr|J3KPQ0|J3KPQ0_HUMAN Fibroblast growth factor receptor OS=Homo sapiens GN=FGFR4 PE=3 SV=1</t>
  </si>
  <si>
    <t>&gt;sp|P04626-4|ERBB2_HUMAN Isoform 4 of Receptor tyrosine-protein kinase erbB-2 OS=Homo sapiens GN=ERBB2</t>
  </si>
  <si>
    <t>&gt;sp|P21860-4|ERBB3_HUMAN Isoform 4 of Receptor tyrosine-protein kinase erbB-3 OS=Homo sapiens GN=ERBB3</t>
  </si>
  <si>
    <t>&gt;sp|P35568|IRS1_HUMAN Insulin receptor substrate 1 OS=Homo sapiens GN=IRS1 PE=1 SV=1</t>
  </si>
  <si>
    <t>&gt;sp|Q9Y4H2|IRS2_HUMAN Insulin receptor substrate 2 OS=Homo sapiens GN=IRS2 PE=1 SV=2</t>
  </si>
  <si>
    <t>&gt;sp|P42336|PK3CA_HUMAN Phosphatidylinositol 4,5-bisphosphate 3-kinase catalytic subunit alpha isoform OS=Homo sapiens GN=PIK3CA PE=1 SV=2</t>
  </si>
  <si>
    <t>&gt;sp|P42338|PK3CB_HUMAN Phosphatidylinositol 4,5-bisphosphate 3-kinase catalytic subunit beta isoform OS=Homo sapiens GN=PIK3CB PE=1 SV=1</t>
  </si>
  <si>
    <t>&gt;sp|P60484|PTEN_HUMAN Phosphatidylinositol 3,4,5-trisphosphate 3-phosphatase and dual-specificity protein phosphatase PTEN OS=Homo sapiens GN=PTEN PE=1 SV=1</t>
  </si>
  <si>
    <t>&gt;sp|Q15118|PDK1_HUMAN [Pyruvate dehydrogenase [lipoamide]] kinase isozyme 1, mitochondrial OS=Homo sapiens GN=PDK1 PE=1 SV=1</t>
  </si>
  <si>
    <t>&gt;sp|P31749|AKT1_HUMAN RAC-alpha serine/threonine-protein kinase OS=Homo sapiens GN=AKT1 PE=1 SV=2</t>
  </si>
  <si>
    <t>&gt;sp|P31751|AKT2_HUMAN RAC-beta serine/threonine-protein kinase OS=Homo sapiens GN=AKT2 PE=1 SV=2</t>
  </si>
  <si>
    <t>&gt;sp|P42345|MTOR_HUMAN Serine/threonine-protein kinase mTOR OS=Homo sapiens GN=MTOR PE=1 SV=1</t>
  </si>
  <si>
    <t>&gt;tr|F5H7J5|F5H7J5_HUMAN Regulatory-associated protein of mTOR OS=Homo sapiens GN=RPTOR PE=4 SV=1</t>
  </si>
  <si>
    <t>&gt;tr|B4DLT4|B4DLT4_HUMAN Ribosomal protein S6 kinase beta-1 OS=Homo sapiens GN=RPS6KB1 PE=2 SV=1</t>
  </si>
  <si>
    <t>&gt;sp|Q8WU20|FRS2_HUMAN Fibroblast growth factor receptor substrate 2 OS=Homo sapiens GN=FRS2 PE=1 SV=4</t>
  </si>
  <si>
    <t>&gt;sp|P62993|GRB2_HUMAN Growth factor receptor-bound protein 2 OS=Homo sapiens GN=GRB2 PE=1 SV=1</t>
  </si>
  <si>
    <t>&gt;sp|Q06124|PTN11_HUMAN Tyrosine-protein phosphatase non-receptor type 11 OS=Homo sapiens GN=PTPN11 PE=1 SV=2</t>
  </si>
  <si>
    <t>&gt;tr|G5E9C8|G5E9C8_HUMAN Son of sevenless homolog 1 OS=Homo sapiens GN=SOS1 PE=4 SV=1</t>
  </si>
  <si>
    <t>&gt;tr|B7ZKT6|B7ZKT6_HUMAN SOS2 protein OS=Homo sapiens GN=SOS2 PE=2 SV=1</t>
  </si>
  <si>
    <t>&gt;sp|P01111|RASN_HUMAN GTPase NRas OS=Homo sapiens GN=NRAS PE=1 SV=1</t>
  </si>
  <si>
    <t>&gt;sp|P01112|RASH_HUMAN GTPase HRas OS=Homo sapiens GN=HRAS PE=1 SV=1</t>
  </si>
  <si>
    <t>&gt;sp|P01116-2|RASK_HUMAN Isoform 2B of GTPase KRas OS=Homo sapiens GN=KRAS</t>
  </si>
  <si>
    <t>&gt;sp|P04049|RAF1_HUMAN RAF proto-oncogene serine/threonine-protein kinase OS=Homo sapiens GN=RAF1 PE=1 SV=1</t>
  </si>
  <si>
    <t>&gt;sp|P15056|BRAF_HUMAN Serine/threonine-protein kinase B-raf OS=Homo sapiens GN=BRAF PE=1 SV=4</t>
  </si>
  <si>
    <t>&gt;sp|Q02750|MP2K1_HUMAN Dual specificity mitogen-activated protein kinase kinase 1 OS=Homo sapiens GN=MAP2K1 PE=1 SV=2</t>
  </si>
  <si>
    <t xml:space="preserve">	MAP2K2</t>
  </si>
  <si>
    <t>&gt;sp|P36507|MP2K2_HUMAN Dual specificity mitogen-activated protein kinase kinase 2 OS=Homo sapiens GN=MAP2K2 PE=1 SV=1</t>
  </si>
  <si>
    <t>&gt;tr|B3KR49|B3KR49_HUMAN Mitogen-activated protein kinase 3 OS=Homo sapiens GN=MAPK3 PE=2 SV=1</t>
  </si>
  <si>
    <t>&gt;sp|P28482|MK01_HUMAN Mitogen-activated protein kinase 1 OS=Homo sapiens GN=MAPK1 PE=1 SV=3</t>
  </si>
  <si>
    <t>&gt;sp|P22681|CBL_HUMAN E3 ubiquitin-protein ligase CBL OS=Homo sapiens GN=CBL PE=1 SV=2</t>
  </si>
  <si>
    <t>&gt;sp|O43597|SPY2_HUMAN Protein sprouty homolog 2 OS=Homo sapiens GN=SPRY2 PE=1 SV=1</t>
  </si>
  <si>
    <t>&gt;tr|B7Z3B9|B7Z3B9_HUMAN GRB2-associated-binding protein 1 OS=Homo sapiens GN=GAB1 PE=2 SV=1</t>
  </si>
  <si>
    <t>&gt;sp|Q9UQC2-2|GAB2_HUMAN Isoform 2 of GRB2-associated-binding protein 2 OS=Homo sapiens GN=GAB2</t>
  </si>
  <si>
    <t>PIK3CB</t>
  </si>
  <si>
    <t>RPTOR</t>
  </si>
  <si>
    <t>RPS6KB1</t>
  </si>
  <si>
    <t>MAP2K2</t>
  </si>
  <si>
    <t>MAPK1</t>
  </si>
  <si>
    <t>MM453(1)</t>
  </si>
  <si>
    <t>MM453(2)</t>
  </si>
  <si>
    <t>combination</t>
  </si>
  <si>
    <t>median</t>
  </si>
  <si>
    <t>min</t>
  </si>
  <si>
    <t>max</t>
  </si>
  <si>
    <t>Gene_Symbol</t>
  </si>
  <si>
    <t>NA</t>
  </si>
  <si>
    <t>MDAMB468</t>
  </si>
  <si>
    <t>AU565</t>
  </si>
  <si>
    <t>CAL51</t>
  </si>
  <si>
    <t>CAL120</t>
  </si>
  <si>
    <t>JIMT1</t>
  </si>
  <si>
    <t>KPL1</t>
  </si>
  <si>
    <t>CAMA1</t>
  </si>
  <si>
    <t>BT549</t>
  </si>
  <si>
    <t>CAL851</t>
  </si>
  <si>
    <t>MDAMB157</t>
  </si>
  <si>
    <t>MCF7</t>
  </si>
  <si>
    <t>HCC1954</t>
  </si>
  <si>
    <t>T47D</t>
  </si>
  <si>
    <t>ZR751</t>
  </si>
  <si>
    <t>HCC38</t>
  </si>
  <si>
    <t>HCC1500</t>
  </si>
  <si>
    <t>MDAMB436</t>
  </si>
  <si>
    <t>HCC70</t>
  </si>
  <si>
    <t>HCC1143</t>
  </si>
  <si>
    <t>MDAMB453</t>
  </si>
  <si>
    <t>HCC1187</t>
  </si>
  <si>
    <t>HCC2218</t>
  </si>
  <si>
    <t>EFM19</t>
  </si>
  <si>
    <t>MDAMB231</t>
  </si>
  <si>
    <t>EFM192A</t>
  </si>
  <si>
    <t>HCC1806</t>
  </si>
  <si>
    <t>HCC1395</t>
  </si>
  <si>
    <t>HDQP1</t>
  </si>
  <si>
    <t>HCC1937</t>
  </si>
  <si>
    <t>BT20</t>
  </si>
  <si>
    <t>Averaged val</t>
  </si>
  <si>
    <t>MCF10A 1st</t>
  </si>
  <si>
    <t>MCF10A 2nd</t>
  </si>
  <si>
    <t>MCF7 1st</t>
  </si>
  <si>
    <t>MCF7 2nd</t>
  </si>
  <si>
    <t>BT474 1st</t>
  </si>
  <si>
    <t>BT474 2nd</t>
  </si>
  <si>
    <t>SKBR3 1st</t>
  </si>
  <si>
    <t>SKBR3 2nd</t>
  </si>
  <si>
    <t>BT20 1st</t>
  </si>
  <si>
    <t>BT20 2nd</t>
  </si>
  <si>
    <t>BT549 1st</t>
  </si>
  <si>
    <t>BT549 2nd</t>
  </si>
  <si>
    <t>DU4475 1st</t>
  </si>
  <si>
    <t>DU4475 2nd</t>
  </si>
  <si>
    <t>HCC38 1st</t>
  </si>
  <si>
    <t>HCC38 2nd</t>
  </si>
  <si>
    <t>HCC1143 1st</t>
  </si>
  <si>
    <t>HCC1143 2nd</t>
  </si>
  <si>
    <t>HCC1599 1st</t>
  </si>
  <si>
    <t>HCC1599 2nd</t>
  </si>
  <si>
    <t>HCC1806 1st</t>
  </si>
  <si>
    <t>HCC1806 2nd</t>
  </si>
  <si>
    <t>HCC1937 1st</t>
  </si>
  <si>
    <t>HCC1937 2nd</t>
  </si>
  <si>
    <t>HS578T 1st</t>
  </si>
  <si>
    <t>HS578T 2nd</t>
  </si>
  <si>
    <t>MDAMB157 1st</t>
  </si>
  <si>
    <t>MDAMB157 2nd</t>
  </si>
  <si>
    <t>MDAMB231 1st</t>
  </si>
  <si>
    <t>MDAMB231 2nd</t>
  </si>
  <si>
    <t>MDAMB436 1st</t>
  </si>
  <si>
    <t>MDAMB436 2nd</t>
  </si>
  <si>
    <t>MDAMB453 1st</t>
  </si>
  <si>
    <t>MDAMB453 2nd</t>
  </si>
  <si>
    <t>MDAMB468 1st</t>
  </si>
  <si>
    <t>MDAMB468 2nd</t>
  </si>
  <si>
    <t>MFM223 1st</t>
  </si>
  <si>
    <t>MFM223 2nd</t>
  </si>
  <si>
    <t>SW527 1st</t>
  </si>
  <si>
    <t>SW527 2nd</t>
  </si>
  <si>
    <t>MCF10A</t>
  </si>
  <si>
    <t>BT474</t>
  </si>
  <si>
    <t>SKBR3</t>
  </si>
  <si>
    <t>DU4475</t>
  </si>
  <si>
    <t>HCC1599</t>
  </si>
  <si>
    <t>HS578T</t>
  </si>
  <si>
    <t>MFM223</t>
  </si>
  <si>
    <t>SW527</t>
  </si>
  <si>
    <t>MDAMB453
(median)</t>
  </si>
  <si>
    <t>Relative  value (Cell 2020, Quantitative Proteomics)</t>
  </si>
  <si>
    <t>inferred</t>
  </si>
  <si>
    <t>assumed</t>
  </si>
  <si>
    <t>measured</t>
  </si>
  <si>
    <t>Data source</t>
  </si>
  <si>
    <t>Normalized</t>
  </si>
  <si>
    <t>MDAMB453
(molecules/cell)</t>
  </si>
  <si>
    <t>Cencentration (nM)</t>
  </si>
  <si>
    <t>Breast</t>
  </si>
  <si>
    <t>Conc (nM) 
set ERK = 400nM</t>
  </si>
  <si>
    <t>ERK = 400nM</t>
  </si>
  <si>
    <t>Lawrence et al., 2015, Cell Reports 11, 630–644</t>
  </si>
  <si>
    <t xml:space="preserve">New </t>
  </si>
  <si>
    <t xml:space="preserve"> ==&gt;</t>
  </si>
  <si>
    <t>Updated one</t>
  </si>
  <si>
    <t>MDAMB453
(molecules/cell, iBAQ)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</si>
</sst>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333333"/>
      <name val="Segoe UI"/>
      <family val="2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/>
      <bottom style="thick">
        <color rgb="FFFF0000"/>
      </bottom>
      <diagonal/>
    </border>
    <border>
      <left/>
      <right style="thin">
        <color auto="1"/>
      </right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auto="1"/>
      </left>
      <right style="thin">
        <color auto="1"/>
      </right>
      <top style="thick">
        <color indexed="64"/>
      </top>
      <bottom/>
      <diagonal/>
    </border>
    <border>
      <left style="thin">
        <color auto="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auto="1"/>
      </right>
      <top/>
      <bottom/>
      <diagonal/>
    </border>
    <border>
      <left style="thin">
        <color auto="1"/>
      </left>
      <right style="thick">
        <color indexed="64"/>
      </right>
      <top/>
      <bottom/>
      <diagonal/>
    </border>
    <border>
      <left style="thick">
        <color indexed="64"/>
      </left>
      <right style="thin">
        <color auto="1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thick">
        <color indexed="64"/>
      </bottom>
      <diagonal/>
    </border>
    <border>
      <left style="thin">
        <color auto="1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n">
        <color auto="1"/>
      </left>
      <right/>
      <top style="thick">
        <color rgb="FFFF0000"/>
      </top>
      <bottom/>
      <diagonal/>
    </border>
    <border>
      <left/>
      <right/>
      <top/>
      <bottom style="thick">
        <color rgb="FFFF0000"/>
      </bottom>
      <diagonal/>
    </border>
    <border>
      <left/>
      <right style="thin">
        <color auto="1"/>
      </right>
      <top style="thick">
        <color rgb="FFFF0000"/>
      </top>
      <bottom/>
      <diagonal/>
    </border>
    <border>
      <left style="thick">
        <color rgb="FF0000FF"/>
      </left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 style="thick">
        <color rgb="FF0000FF"/>
      </right>
      <top/>
      <bottom/>
      <diagonal/>
    </border>
    <border>
      <left style="thick">
        <color rgb="FF0000FF"/>
      </left>
      <right style="thick">
        <color rgb="FF0000FF"/>
      </right>
      <top/>
      <bottom style="thick">
        <color rgb="FF0000FF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0000FF"/>
      </left>
      <right style="thin">
        <color auto="1"/>
      </right>
      <top style="thick">
        <color rgb="FF0000FF"/>
      </top>
      <bottom/>
      <diagonal/>
    </border>
    <border>
      <left style="thin">
        <color auto="1"/>
      </left>
      <right style="thin">
        <color auto="1"/>
      </right>
      <top style="thick">
        <color rgb="FF0000FF"/>
      </top>
      <bottom/>
      <diagonal/>
    </border>
    <border>
      <left/>
      <right/>
      <top style="thick">
        <color rgb="FF0000FF"/>
      </top>
      <bottom/>
      <diagonal/>
    </border>
    <border>
      <left style="thin">
        <color indexed="64"/>
      </left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 style="thin">
        <color auto="1"/>
      </right>
      <top/>
      <bottom/>
      <diagonal/>
    </border>
    <border>
      <left style="thick">
        <color rgb="FF0000FF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ck">
        <color rgb="FF0000FF"/>
      </left>
      <right style="thin">
        <color auto="1"/>
      </right>
      <top/>
      <bottom style="thick">
        <color rgb="FF0000FF"/>
      </bottom>
      <diagonal/>
    </border>
    <border>
      <left style="thin">
        <color auto="1"/>
      </left>
      <right style="thin">
        <color auto="1"/>
      </right>
      <top/>
      <bottom style="thick">
        <color rgb="FF0000FF"/>
      </bottom>
      <diagonal/>
    </border>
    <border>
      <left/>
      <right/>
      <top/>
      <bottom style="thick">
        <color rgb="FF0000FF"/>
      </bottom>
      <diagonal/>
    </border>
    <border>
      <left/>
      <right style="thick">
        <color rgb="FF0000FF"/>
      </right>
      <top/>
      <bottom style="thick">
        <color rgb="FF0000FF"/>
      </bottom>
      <diagonal/>
    </border>
    <border>
      <left/>
      <right style="thick">
        <color rgb="FF0000FF"/>
      </right>
      <top/>
      <bottom/>
      <diagonal/>
    </border>
    <border>
      <left/>
      <right style="thick">
        <color rgb="FF0000FF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1" xfId="0" applyBorder="1"/>
    <xf numFmtId="0" fontId="1" fillId="0" borderId="1" xfId="0" applyFont="1" applyBorder="1"/>
    <xf numFmtId="0" fontId="1" fillId="3" borderId="5" xfId="0" applyFont="1" applyFill="1" applyBorder="1" applyAlignment="1">
      <alignment vertical="top" wrapText="1"/>
    </xf>
    <xf numFmtId="0" fontId="0" fillId="0" borderId="0" xfId="0" applyFill="1" applyAlignment="1">
      <alignment horizontal="left"/>
    </xf>
    <xf numFmtId="11" fontId="0" fillId="0" borderId="1" xfId="0" applyNumberFormat="1" applyFill="1" applyBorder="1" applyAlignment="1">
      <alignment horizontal="right" textRotation="45"/>
    </xf>
    <xf numFmtId="11" fontId="0" fillId="0" borderId="0" xfId="0" applyNumberFormat="1" applyFill="1" applyAlignment="1">
      <alignment horizontal="right" textRotation="45"/>
    </xf>
    <xf numFmtId="0" fontId="0" fillId="0" borderId="0" xfId="0" applyFill="1"/>
    <xf numFmtId="11" fontId="0" fillId="0" borderId="1" xfId="0" applyNumberFormat="1" applyFill="1" applyBorder="1"/>
    <xf numFmtId="11" fontId="0" fillId="0" borderId="0" xfId="0" applyNumberFormat="1" applyFill="1"/>
    <xf numFmtId="0" fontId="0" fillId="4" borderId="0" xfId="0" applyFill="1"/>
    <xf numFmtId="0" fontId="0" fillId="0" borderId="6" xfId="0" applyBorder="1"/>
    <xf numFmtId="0" fontId="0" fillId="4" borderId="6" xfId="0" applyFill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1" fontId="0" fillId="0" borderId="1" xfId="0" applyNumberFormat="1" applyFill="1" applyBorder="1" applyAlignment="1">
      <alignment horizontal="right"/>
    </xf>
    <xf numFmtId="11" fontId="0" fillId="0" borderId="0" xfId="0" applyNumberFormat="1" applyFill="1" applyAlignment="1">
      <alignment horizontal="right"/>
    </xf>
    <xf numFmtId="0" fontId="0" fillId="0" borderId="0" xfId="0" applyFill="1" applyAlignment="1"/>
    <xf numFmtId="0" fontId="2" fillId="0" borderId="0" xfId="0" applyFont="1" applyFill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 textRotation="45"/>
    </xf>
    <xf numFmtId="11" fontId="3" fillId="0" borderId="1" xfId="0" applyNumberFormat="1" applyFont="1" applyFill="1" applyBorder="1" applyAlignment="1">
      <alignment horizontal="right" textRotation="45"/>
    </xf>
    <xf numFmtId="11" fontId="3" fillId="0" borderId="0" xfId="0" applyNumberFormat="1" applyFont="1" applyFill="1" applyAlignment="1">
      <alignment horizontal="right" textRotation="45"/>
    </xf>
    <xf numFmtId="11" fontId="3" fillId="0" borderId="0" xfId="0" applyNumberFormat="1" applyFont="1" applyFill="1"/>
    <xf numFmtId="11" fontId="0" fillId="0" borderId="0" xfId="0" applyNumberFormat="1" applyFont="1" applyFill="1" applyBorder="1" applyAlignment="1">
      <alignment horizontal="right" textRotation="45"/>
    </xf>
    <xf numFmtId="0" fontId="0" fillId="0" borderId="0" xfId="0" applyFont="1" applyFill="1" applyBorder="1" applyAlignment="1">
      <alignment horizontal="right" textRotation="45"/>
    </xf>
    <xf numFmtId="0" fontId="0" fillId="0" borderId="0" xfId="0" applyFont="1" applyFill="1" applyAlignment="1">
      <alignment horizontal="right"/>
    </xf>
    <xf numFmtId="11" fontId="0" fillId="5" borderId="1" xfId="0" applyNumberFormat="1" applyFont="1" applyFill="1" applyBorder="1" applyAlignment="1">
      <alignment horizontal="right"/>
    </xf>
    <xf numFmtId="11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2" fontId="0" fillId="0" borderId="1" xfId="0" applyNumberFormat="1" applyFont="1" applyFill="1" applyBorder="1" applyAlignment="1">
      <alignment horizontal="right"/>
    </xf>
    <xf numFmtId="2" fontId="0" fillId="5" borderId="1" xfId="0" applyNumberFormat="1" applyFont="1" applyFill="1" applyBorder="1" applyAlignment="1">
      <alignment horizontal="right"/>
    </xf>
    <xf numFmtId="0" fontId="0" fillId="0" borderId="11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Font="1" applyFill="1" applyBorder="1" applyAlignment="1">
      <alignment horizontal="right" textRotation="45"/>
    </xf>
    <xf numFmtId="0" fontId="0" fillId="0" borderId="8" xfId="0" applyFont="1" applyFill="1" applyBorder="1" applyAlignment="1">
      <alignment horizontal="right" textRotation="45"/>
    </xf>
    <xf numFmtId="0" fontId="0" fillId="0" borderId="16" xfId="0" applyFont="1" applyFill="1" applyBorder="1" applyAlignment="1">
      <alignment horizontal="right" textRotation="45"/>
    </xf>
    <xf numFmtId="11" fontId="0" fillId="0" borderId="16" xfId="0" applyNumberFormat="1" applyFont="1" applyFill="1" applyBorder="1" applyAlignment="1">
      <alignment horizontal="right" textRotation="45"/>
    </xf>
    <xf numFmtId="11" fontId="0" fillId="5" borderId="16" xfId="0" applyNumberFormat="1" applyFont="1" applyFill="1" applyBorder="1" applyAlignment="1">
      <alignment horizontal="right" textRotation="45"/>
    </xf>
    <xf numFmtId="11" fontId="0" fillId="0" borderId="17" xfId="0" applyNumberFormat="1" applyFont="1" applyFill="1" applyBorder="1" applyAlignment="1">
      <alignment horizontal="right" textRotation="45"/>
    </xf>
    <xf numFmtId="0" fontId="0" fillId="0" borderId="18" xfId="0" applyFont="1" applyFill="1" applyBorder="1" applyAlignment="1">
      <alignment horizontal="right"/>
    </xf>
    <xf numFmtId="2" fontId="0" fillId="0" borderId="0" xfId="0" applyNumberFormat="1" applyFont="1" applyFill="1" applyBorder="1" applyAlignment="1">
      <alignment horizontal="right"/>
    </xf>
    <xf numFmtId="2" fontId="0" fillId="0" borderId="19" xfId="0" applyNumberFormat="1" applyFont="1" applyFill="1" applyBorder="1" applyAlignment="1">
      <alignment horizontal="right"/>
    </xf>
    <xf numFmtId="0" fontId="0" fillId="0" borderId="20" xfId="0" applyFont="1" applyFill="1" applyBorder="1" applyAlignment="1">
      <alignment horizontal="right"/>
    </xf>
    <xf numFmtId="2" fontId="0" fillId="0" borderId="13" xfId="0" applyNumberFormat="1" applyFont="1" applyFill="1" applyBorder="1" applyAlignment="1">
      <alignment horizontal="right"/>
    </xf>
    <xf numFmtId="2" fontId="0" fillId="0" borderId="21" xfId="0" applyNumberFormat="1" applyFont="1" applyFill="1" applyBorder="1" applyAlignment="1">
      <alignment horizontal="right"/>
    </xf>
    <xf numFmtId="2" fontId="0" fillId="5" borderId="21" xfId="0" applyNumberFormat="1" applyFont="1" applyFill="1" applyBorder="1" applyAlignment="1">
      <alignment horizontal="right"/>
    </xf>
    <xf numFmtId="2" fontId="0" fillId="0" borderId="22" xfId="0" applyNumberFormat="1" applyFont="1" applyFill="1" applyBorder="1" applyAlignment="1">
      <alignment horizontal="right"/>
    </xf>
    <xf numFmtId="0" fontId="0" fillId="0" borderId="13" xfId="0" applyFont="1" applyFill="1" applyBorder="1" applyAlignment="1">
      <alignment horizontal="right"/>
    </xf>
    <xf numFmtId="2" fontId="0" fillId="0" borderId="2" xfId="0" applyNumberFormat="1" applyFont="1" applyFill="1" applyBorder="1" applyAlignment="1">
      <alignment horizontal="right"/>
    </xf>
    <xf numFmtId="0" fontId="0" fillId="0" borderId="7" xfId="0" applyFont="1" applyFill="1" applyBorder="1" applyAlignment="1">
      <alignment textRotation="45"/>
    </xf>
    <xf numFmtId="0" fontId="0" fillId="0" borderId="8" xfId="0" applyFont="1" applyFill="1" applyBorder="1" applyAlignment="1">
      <alignment textRotation="45"/>
    </xf>
    <xf numFmtId="0" fontId="0" fillId="6" borderId="8" xfId="0" applyFont="1" applyFill="1" applyBorder="1" applyAlignment="1">
      <alignment textRotation="45"/>
    </xf>
    <xf numFmtId="0" fontId="0" fillId="0" borderId="9" xfId="0" applyFont="1" applyFill="1" applyBorder="1" applyAlignment="1">
      <alignment textRotation="45"/>
    </xf>
    <xf numFmtId="0" fontId="0" fillId="0" borderId="10" xfId="0" applyFont="1" applyFill="1" applyBorder="1"/>
    <xf numFmtId="0" fontId="0" fillId="0" borderId="12" xfId="0" applyFont="1" applyFill="1" applyBorder="1"/>
    <xf numFmtId="11" fontId="0" fillId="0" borderId="23" xfId="0" applyNumberFormat="1" applyFont="1" applyFill="1" applyBorder="1" applyAlignment="1">
      <alignment horizontal="right" textRotation="45"/>
    </xf>
    <xf numFmtId="11" fontId="0" fillId="0" borderId="24" xfId="0" applyNumberFormat="1" applyFont="1" applyFill="1" applyBorder="1" applyAlignment="1">
      <alignment horizontal="right" textRotation="45"/>
    </xf>
    <xf numFmtId="0" fontId="0" fillId="0" borderId="24" xfId="0" applyFont="1" applyFill="1" applyBorder="1" applyAlignment="1">
      <alignment horizontal="right" textRotation="45"/>
    </xf>
    <xf numFmtId="11" fontId="0" fillId="0" borderId="25" xfId="0" applyNumberFormat="1" applyFont="1" applyFill="1" applyBorder="1" applyAlignment="1">
      <alignment horizontal="right" textRotation="45"/>
    </xf>
    <xf numFmtId="2" fontId="0" fillId="0" borderId="26" xfId="0" applyNumberFormat="1" applyFont="1" applyFill="1" applyBorder="1" applyAlignment="1">
      <alignment horizontal="right"/>
    </xf>
    <xf numFmtId="2" fontId="0" fillId="0" borderId="27" xfId="0" applyNumberFormat="1" applyFont="1" applyFill="1" applyBorder="1" applyAlignment="1">
      <alignment horizontal="right"/>
    </xf>
    <xf numFmtId="2" fontId="0" fillId="0" borderId="28" xfId="0" applyNumberFormat="1" applyFont="1" applyFill="1" applyBorder="1" applyAlignment="1">
      <alignment horizontal="right"/>
    </xf>
    <xf numFmtId="2" fontId="0" fillId="0" borderId="29" xfId="0" applyNumberFormat="1" applyFont="1" applyFill="1" applyBorder="1" applyAlignment="1">
      <alignment horizontal="right"/>
    </xf>
    <xf numFmtId="2" fontId="0" fillId="0" borderId="30" xfId="0" applyNumberFormat="1" applyFont="1" applyFill="1" applyBorder="1" applyAlignment="1">
      <alignment horizontal="right"/>
    </xf>
    <xf numFmtId="0" fontId="0" fillId="6" borderId="0" xfId="0" applyFont="1" applyFill="1" applyBorder="1" applyAlignment="1">
      <alignment horizontal="right"/>
    </xf>
    <xf numFmtId="0" fontId="0" fillId="6" borderId="13" xfId="0" applyFont="1" applyFill="1" applyBorder="1" applyAlignment="1">
      <alignment horizontal="right"/>
    </xf>
    <xf numFmtId="0" fontId="0" fillId="0" borderId="11" xfId="0" applyFont="1" applyFill="1" applyBorder="1" applyAlignment="1">
      <alignment horizontal="right"/>
    </xf>
    <xf numFmtId="0" fontId="0" fillId="0" borderId="14" xfId="0" applyFont="1" applyFill="1" applyBorder="1" applyAlignment="1">
      <alignment horizontal="right"/>
    </xf>
    <xf numFmtId="0" fontId="0" fillId="0" borderId="10" xfId="0" applyFont="1" applyFill="1" applyBorder="1" applyAlignment="1">
      <alignment horizontal="left"/>
    </xf>
    <xf numFmtId="0" fontId="0" fillId="0" borderId="12" xfId="0" applyFont="1" applyFill="1" applyBorder="1" applyAlignment="1">
      <alignment horizontal="left"/>
    </xf>
    <xf numFmtId="11" fontId="0" fillId="5" borderId="33" xfId="0" applyNumberFormat="1" applyFont="1" applyFill="1" applyBorder="1" applyAlignment="1">
      <alignment horizontal="right" textRotation="45"/>
    </xf>
    <xf numFmtId="2" fontId="0" fillId="0" borderId="36" xfId="0" applyNumberFormat="1" applyFont="1" applyFill="1" applyBorder="1" applyAlignment="1">
      <alignment horizontal="right"/>
    </xf>
    <xf numFmtId="0" fontId="0" fillId="6" borderId="31" xfId="0" applyFont="1" applyFill="1" applyBorder="1" applyAlignment="1">
      <alignment horizontal="right" textRotation="45"/>
    </xf>
    <xf numFmtId="0" fontId="0" fillId="5" borderId="32" xfId="0" applyFont="1" applyFill="1" applyBorder="1" applyAlignment="1">
      <alignment horizontal="right" textRotation="45"/>
    </xf>
    <xf numFmtId="0" fontId="0" fillId="5" borderId="33" xfId="0" applyFont="1" applyFill="1" applyBorder="1" applyAlignment="1">
      <alignment horizontal="right" textRotation="45"/>
    </xf>
    <xf numFmtId="11" fontId="0" fillId="5" borderId="34" xfId="0" applyNumberFormat="1" applyFont="1" applyFill="1" applyBorder="1" applyAlignment="1">
      <alignment horizontal="right" textRotation="45"/>
    </xf>
    <xf numFmtId="0" fontId="0" fillId="6" borderId="35" xfId="0" applyFont="1" applyFill="1" applyBorder="1" applyAlignment="1">
      <alignment horizontal="right"/>
    </xf>
    <xf numFmtId="0" fontId="0" fillId="7" borderId="35" xfId="0" applyFont="1" applyFill="1" applyBorder="1" applyAlignment="1">
      <alignment horizontal="right"/>
    </xf>
    <xf numFmtId="2" fontId="0" fillId="7" borderId="0" xfId="0" applyNumberFormat="1" applyFont="1" applyFill="1" applyBorder="1" applyAlignment="1">
      <alignment horizontal="right"/>
    </xf>
    <xf numFmtId="2" fontId="0" fillId="7" borderId="1" xfId="0" applyNumberFormat="1" applyFont="1" applyFill="1" applyBorder="1" applyAlignment="1">
      <alignment horizontal="right"/>
    </xf>
    <xf numFmtId="2" fontId="0" fillId="7" borderId="36" xfId="0" applyNumberFormat="1" applyFont="1" applyFill="1" applyBorder="1" applyAlignment="1">
      <alignment horizontal="right"/>
    </xf>
    <xf numFmtId="0" fontId="0" fillId="7" borderId="37" xfId="0" applyFont="1" applyFill="1" applyBorder="1" applyAlignment="1">
      <alignment horizontal="right"/>
    </xf>
    <xf numFmtId="2" fontId="0" fillId="7" borderId="38" xfId="0" applyNumberFormat="1" applyFont="1" applyFill="1" applyBorder="1" applyAlignment="1">
      <alignment horizontal="right"/>
    </xf>
    <xf numFmtId="2" fontId="0" fillId="7" borderId="39" xfId="0" applyNumberFormat="1" applyFont="1" applyFill="1" applyBorder="1" applyAlignment="1">
      <alignment horizontal="right"/>
    </xf>
    <xf numFmtId="2" fontId="0" fillId="7" borderId="40" xfId="0" applyNumberFormat="1" applyFont="1" applyFill="1" applyBorder="1" applyAlignment="1">
      <alignment horizontal="right"/>
    </xf>
    <xf numFmtId="0" fontId="0" fillId="5" borderId="41" xfId="0" applyFill="1" applyBorder="1"/>
    <xf numFmtId="0" fontId="0" fillId="5" borderId="42" xfId="0" applyFill="1" applyBorder="1"/>
    <xf numFmtId="0" fontId="0" fillId="5" borderId="43" xfId="0" applyFill="1" applyBorder="1" applyAlignment="1">
      <alignment vertical="center"/>
    </xf>
    <xf numFmtId="0" fontId="0" fillId="5" borderId="44" xfId="0" applyFill="1" applyBorder="1" applyAlignment="1">
      <alignment vertical="center"/>
    </xf>
    <xf numFmtId="0" fontId="0" fillId="5" borderId="45" xfId="0" applyFill="1" applyBorder="1" applyAlignment="1">
      <alignment vertical="center"/>
    </xf>
    <xf numFmtId="0" fontId="2" fillId="2" borderId="41" xfId="0" applyFont="1" applyFill="1" applyBorder="1"/>
    <xf numFmtId="0" fontId="2" fillId="2" borderId="0" xfId="0" applyFont="1" applyFill="1" applyBorder="1"/>
    <xf numFmtId="0" fontId="2" fillId="2" borderId="11" xfId="0" applyFont="1" applyFill="1" applyBorder="1"/>
    <xf numFmtId="2" fontId="2" fillId="0" borderId="1" xfId="0" applyNumberFormat="1" applyFont="1" applyFill="1" applyBorder="1" applyAlignment="1">
      <alignment horizontal="right"/>
    </xf>
    <xf numFmtId="2" fontId="2" fillId="0" borderId="21" xfId="0" applyNumberFormat="1" applyFont="1" applyFill="1" applyBorder="1" applyAlignment="1">
      <alignment horizontal="right"/>
    </xf>
    <xf numFmtId="2" fontId="0" fillId="5" borderId="0" xfId="0" applyNumberFormat="1" applyFont="1" applyFill="1" applyBorder="1" applyAlignment="1">
      <alignment horizontal="right"/>
    </xf>
    <xf numFmtId="11" fontId="0" fillId="0" borderId="48" xfId="0" applyNumberFormat="1" applyFont="1" applyFill="1" applyBorder="1" applyAlignment="1">
      <alignment horizontal="right" textRotation="45"/>
    </xf>
    <xf numFmtId="11" fontId="0" fillId="0" borderId="46" xfId="0" applyNumberFormat="1" applyFont="1" applyFill="1" applyBorder="1" applyAlignment="1">
      <alignment horizontal="right" textRotation="45"/>
    </xf>
    <xf numFmtId="2" fontId="0" fillId="0" borderId="47" xfId="0" applyNumberFormat="1" applyFont="1" applyFill="1" applyBorder="1" applyAlignment="1">
      <alignment horizontal="right"/>
    </xf>
    <xf numFmtId="11" fontId="0" fillId="5" borderId="49" xfId="0" applyNumberFormat="1" applyFont="1" applyFill="1" applyBorder="1" applyAlignment="1">
      <alignment horizontal="right" textRotation="45" wrapText="1"/>
    </xf>
    <xf numFmtId="2" fontId="0" fillId="5" borderId="50" xfId="0" applyNumberFormat="1" applyFont="1" applyFill="1" applyBorder="1" applyAlignment="1">
      <alignment horizontal="right"/>
    </xf>
    <xf numFmtId="2" fontId="0" fillId="5" borderId="51" xfId="0" applyNumberFormat="1" applyFont="1" applyFill="1" applyBorder="1" applyAlignment="1">
      <alignment horizontal="right"/>
    </xf>
    <xf numFmtId="2" fontId="0" fillId="2" borderId="1" xfId="0" applyNumberFormat="1" applyFont="1" applyFill="1" applyBorder="1" applyAlignment="1">
      <alignment horizontal="right"/>
    </xf>
    <xf numFmtId="2" fontId="0" fillId="2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1" fontId="0" fillId="7" borderId="1" xfId="0" applyNumberFormat="1" applyFont="1" applyFill="1" applyBorder="1" applyAlignment="1">
      <alignment horizontal="right"/>
    </xf>
    <xf numFmtId="11" fontId="0" fillId="2" borderId="1" xfId="0" applyNumberFormat="1" applyFont="1" applyFill="1" applyBorder="1" applyAlignment="1">
      <alignment horizontal="right"/>
    </xf>
    <xf numFmtId="2" fontId="0" fillId="9" borderId="52" xfId="0" applyNumberFormat="1" applyFont="1" applyFill="1" applyBorder="1" applyAlignment="1">
      <alignment horizontal="right"/>
    </xf>
    <xf numFmtId="11" fontId="0" fillId="9" borderId="52" xfId="0" applyNumberFormat="1" applyFont="1" applyFill="1" applyBorder="1" applyAlignment="1">
      <alignment horizontal="right"/>
    </xf>
    <xf numFmtId="2" fontId="0" fillId="9" borderId="53" xfId="0" applyNumberFormat="1" applyFont="1" applyFill="1" applyBorder="1" applyAlignment="1">
      <alignment horizontal="right"/>
    </xf>
    <xf numFmtId="0" fontId="0" fillId="8" borderId="54" xfId="0" applyFont="1" applyFill="1" applyBorder="1" applyAlignment="1">
      <alignment horizontal="center" vertical="center" textRotation="45"/>
    </xf>
    <xf numFmtId="11" fontId="0" fillId="8" borderId="55" xfId="0" applyNumberFormat="1" applyFont="1" applyFill="1" applyBorder="1" applyAlignment="1">
      <alignment horizontal="center" vertical="center" textRotation="45" wrapText="1"/>
    </xf>
    <xf numFmtId="11" fontId="0" fillId="8" borderId="55" xfId="0" applyNumberFormat="1" applyFont="1" applyFill="1" applyBorder="1" applyAlignment="1">
      <alignment horizontal="center" vertical="center" textRotation="45"/>
    </xf>
    <xf numFmtId="11" fontId="0" fillId="8" borderId="56" xfId="0" applyNumberFormat="1" applyFont="1" applyFill="1" applyBorder="1" applyAlignment="1">
      <alignment horizontal="center" vertical="center" textRotation="45"/>
    </xf>
    <xf numFmtId="0" fontId="0" fillId="6" borderId="58" xfId="0" applyFont="1" applyFill="1" applyBorder="1" applyAlignment="1">
      <alignment horizontal="right"/>
    </xf>
    <xf numFmtId="0" fontId="0" fillId="9" borderId="59" xfId="0" applyFont="1" applyFill="1" applyBorder="1" applyAlignment="1">
      <alignment horizontal="right"/>
    </xf>
    <xf numFmtId="0" fontId="0" fillId="6" borderId="60" xfId="0" applyFont="1" applyFill="1" applyBorder="1" applyAlignment="1">
      <alignment horizontal="right"/>
    </xf>
    <xf numFmtId="2" fontId="0" fillId="7" borderId="61" xfId="0" applyNumberFormat="1" applyFont="1" applyFill="1" applyBorder="1" applyAlignment="1">
      <alignment horizontal="right"/>
    </xf>
    <xf numFmtId="11" fontId="0" fillId="7" borderId="61" xfId="0" applyNumberFormat="1" applyFont="1" applyFill="1" applyBorder="1" applyAlignment="1">
      <alignment horizontal="right"/>
    </xf>
    <xf numFmtId="2" fontId="0" fillId="7" borderId="62" xfId="0" applyNumberFormat="1" applyFont="1" applyFill="1" applyBorder="1" applyAlignment="1">
      <alignment horizontal="right"/>
    </xf>
    <xf numFmtId="0" fontId="6" fillId="0" borderId="3" xfId="0" applyFont="1" applyBorder="1"/>
    <xf numFmtId="0" fontId="6" fillId="0" borderId="4" xfId="0" applyFont="1" applyBorder="1"/>
    <xf numFmtId="0" fontId="0" fillId="7" borderId="63" xfId="0" applyFill="1" applyBorder="1" applyAlignment="1">
      <alignment horizontal="right"/>
    </xf>
    <xf numFmtId="0" fontId="0" fillId="7" borderId="64" xfId="0" applyFill="1" applyBorder="1" applyAlignment="1">
      <alignment horizontal="right"/>
    </xf>
    <xf numFmtId="0" fontId="0" fillId="5" borderId="64" xfId="0" applyFill="1" applyBorder="1" applyAlignment="1">
      <alignment horizontal="right"/>
    </xf>
    <xf numFmtId="0" fontId="0" fillId="2" borderId="64" xfId="0" applyFill="1" applyBorder="1" applyAlignment="1">
      <alignment horizontal="right"/>
    </xf>
    <xf numFmtId="0" fontId="0" fillId="9" borderId="65" xfId="0" applyFill="1" applyBorder="1" applyAlignment="1">
      <alignment horizontal="right"/>
    </xf>
    <xf numFmtId="2" fontId="0" fillId="9" borderId="21" xfId="0" applyNumberFormat="1" applyFont="1" applyFill="1" applyBorder="1" applyAlignment="1">
      <alignment horizontal="right"/>
    </xf>
    <xf numFmtId="0" fontId="0" fillId="0" borderId="0" xfId="0" applyAlignment="1">
      <alignment vertical="center"/>
    </xf>
    <xf numFmtId="0" fontId="0" fillId="8" borderId="57" xfId="0" applyFill="1" applyBorder="1" applyAlignment="1">
      <alignment horizontal="center" vertical="center" textRotation="45"/>
    </xf>
    <xf numFmtId="11" fontId="0" fillId="2" borderId="1" xfId="0" applyNumberFormat="1" applyFill="1" applyBorder="1"/>
    <xf numFmtId="0" fontId="4" fillId="0" borderId="13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GRB2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833934049763588"/>
          <c:y val="0.15041343953915742"/>
          <c:w val="0.6671970362713362"/>
          <c:h val="0.6111283011698288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'11TNBC avg (summary)'!$B$1:$U$1</c:f>
              <c:strCache>
                <c:ptCount val="20"/>
                <c:pt idx="0">
                  <c:v>MCF10A</c:v>
                </c:pt>
                <c:pt idx="1">
                  <c:v>MCF7</c:v>
                </c:pt>
                <c:pt idx="2">
                  <c:v>BT474</c:v>
                </c:pt>
                <c:pt idx="3">
                  <c:v>SKBR3</c:v>
                </c:pt>
                <c:pt idx="4">
                  <c:v>BT20</c:v>
                </c:pt>
                <c:pt idx="5">
                  <c:v>BT549</c:v>
                </c:pt>
                <c:pt idx="6">
                  <c:v>DU4475</c:v>
                </c:pt>
                <c:pt idx="7">
                  <c:v>HCC38</c:v>
                </c:pt>
                <c:pt idx="8">
                  <c:v>HCC1143</c:v>
                </c:pt>
                <c:pt idx="9">
                  <c:v>HCC1599</c:v>
                </c:pt>
                <c:pt idx="10">
                  <c:v>HCC1806</c:v>
                </c:pt>
                <c:pt idx="11">
                  <c:v>HCC1937</c:v>
                </c:pt>
                <c:pt idx="12">
                  <c:v>HS578T</c:v>
                </c:pt>
                <c:pt idx="13">
                  <c:v>MDAMB157</c:v>
                </c:pt>
                <c:pt idx="14">
                  <c:v>MDAMB231</c:v>
                </c:pt>
                <c:pt idx="15">
                  <c:v>MDAMB436</c:v>
                </c:pt>
                <c:pt idx="16">
                  <c:v>MDAMB453</c:v>
                </c:pt>
                <c:pt idx="17">
                  <c:v>MDAMB468</c:v>
                </c:pt>
                <c:pt idx="18">
                  <c:v>MFM223</c:v>
                </c:pt>
                <c:pt idx="19">
                  <c:v>SW527</c:v>
                </c:pt>
              </c:strCache>
            </c:strRef>
          </c:cat>
          <c:val>
            <c:numRef>
              <c:f>'11TNBC avg (summary)'!$B$19:$U$19</c:f>
              <c:numCache>
                <c:formatCode>0.00</c:formatCode>
                <c:ptCount val="20"/>
                <c:pt idx="0">
                  <c:v>97.704846748181865</c:v>
                </c:pt>
                <c:pt idx="1">
                  <c:v>637.2527838431422</c:v>
                </c:pt>
                <c:pt idx="2">
                  <c:v>245.77486741202395</c:v>
                </c:pt>
                <c:pt idx="3">
                  <c:v>472.35208215007077</c:v>
                </c:pt>
                <c:pt idx="4">
                  <c:v>202.2782544415264</c:v>
                </c:pt>
                <c:pt idx="5">
                  <c:v>77.119418920125042</c:v>
                </c:pt>
                <c:pt idx="6">
                  <c:v>270.86860542424654</c:v>
                </c:pt>
                <c:pt idx="7">
                  <c:v>211.14844521122279</c:v>
                </c:pt>
                <c:pt idx="8">
                  <c:v>309.52885934687447</c:v>
                </c:pt>
                <c:pt idx="9">
                  <c:v>78.097105061269843</c:v>
                </c:pt>
                <c:pt idx="10">
                  <c:v>380.25268487874274</c:v>
                </c:pt>
                <c:pt idx="11">
                  <c:v>160.39167674631574</c:v>
                </c:pt>
                <c:pt idx="12">
                  <c:v>111.34316567711085</c:v>
                </c:pt>
                <c:pt idx="13">
                  <c:v>163.37592276074344</c:v>
                </c:pt>
                <c:pt idx="14">
                  <c:v>187.9603652582619</c:v>
                </c:pt>
                <c:pt idx="15">
                  <c:v>106.22332893167207</c:v>
                </c:pt>
                <c:pt idx="16">
                  <c:v>1901.7716309217076</c:v>
                </c:pt>
                <c:pt idx="17">
                  <c:v>236.52977490020987</c:v>
                </c:pt>
                <c:pt idx="18">
                  <c:v>207.95015925577997</c:v>
                </c:pt>
                <c:pt idx="19">
                  <c:v>321.91450406109391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D-4CDD-B68A-AF782B14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250368"/>
        <c:axId val="604547424"/>
      </c:barChart>
      <c:catAx>
        <c:axId val="60025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547424"/>
        <c:crosses val="autoZero"/>
        <c:auto val="1"/>
        <c:lblAlgn val="ctr"/>
        <c:lblOffset val="100"/>
        <c:noMultiLvlLbl val="0"/>
      </c:catAx>
      <c:valAx>
        <c:axId val="6045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GRB2 expression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50368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Sheet4!$G$2:$G$35</c:f>
              <c:strCache>
                <c:ptCount val="34"/>
                <c:pt idx="0">
                  <c:v>IGF1R</c:v>
                </c:pt>
                <c:pt idx="1">
                  <c:v>INSR</c:v>
                </c:pt>
                <c:pt idx="2">
                  <c:v>FGFR4</c:v>
                </c:pt>
                <c:pt idx="3">
                  <c:v>ERBB2</c:v>
                </c:pt>
                <c:pt idx="4">
                  <c:v>ERBB3</c:v>
                </c:pt>
                <c:pt idx="5">
                  <c:v>IRS1</c:v>
                </c:pt>
                <c:pt idx="6">
                  <c:v>IRS2</c:v>
                </c:pt>
                <c:pt idx="7">
                  <c:v>PIK3CA</c:v>
                </c:pt>
                <c:pt idx="8">
                  <c:v>PIK3CB</c:v>
                </c:pt>
                <c:pt idx="9">
                  <c:v>PTEN</c:v>
                </c:pt>
                <c:pt idx="10">
                  <c:v>PDK1</c:v>
                </c:pt>
                <c:pt idx="11">
                  <c:v>AKT1</c:v>
                </c:pt>
                <c:pt idx="12">
                  <c:v>AKT2</c:v>
                </c:pt>
                <c:pt idx="13">
                  <c:v>MTOR</c:v>
                </c:pt>
                <c:pt idx="14">
                  <c:v>RPTOR</c:v>
                </c:pt>
                <c:pt idx="15">
                  <c:v>RPS6KB1</c:v>
                </c:pt>
                <c:pt idx="16">
                  <c:v>FRS2</c:v>
                </c:pt>
                <c:pt idx="17">
                  <c:v>GRB2</c:v>
                </c:pt>
                <c:pt idx="18">
                  <c:v>PTPN11</c:v>
                </c:pt>
                <c:pt idx="19">
                  <c:v>SOS1</c:v>
                </c:pt>
                <c:pt idx="20">
                  <c:v>SOS2</c:v>
                </c:pt>
                <c:pt idx="21">
                  <c:v>NRAS</c:v>
                </c:pt>
                <c:pt idx="22">
                  <c:v>HRAS</c:v>
                </c:pt>
                <c:pt idx="23">
                  <c:v>KRAS</c:v>
                </c:pt>
                <c:pt idx="24">
                  <c:v>RAF1</c:v>
                </c:pt>
                <c:pt idx="25">
                  <c:v>BRAF</c:v>
                </c:pt>
                <c:pt idx="26">
                  <c:v>MAP2K1</c:v>
                </c:pt>
                <c:pt idx="27">
                  <c:v>MAP2K2</c:v>
                </c:pt>
                <c:pt idx="28">
                  <c:v>MAPK3</c:v>
                </c:pt>
                <c:pt idx="29">
                  <c:v>MAPK1</c:v>
                </c:pt>
                <c:pt idx="30">
                  <c:v>CBL</c:v>
                </c:pt>
                <c:pt idx="31">
                  <c:v>SPRY2</c:v>
                </c:pt>
                <c:pt idx="32">
                  <c:v>GAB1</c:v>
                </c:pt>
                <c:pt idx="33">
                  <c:v>GAB2</c:v>
                </c:pt>
              </c:strCache>
            </c:strRef>
          </c:cat>
          <c:val>
            <c:numRef>
              <c:f>Sheet4!$H$2:$H$35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284.45892675326189</c:v>
                </c:pt>
                <c:pt idx="3">
                  <c:v>200.97410111038101</c:v>
                </c:pt>
                <c:pt idx="4">
                  <c:v>1.2957432410505176</c:v>
                </c:pt>
                <c:pt idx="5">
                  <c:v>3.8526969119322785</c:v>
                </c:pt>
                <c:pt idx="6">
                  <c:v>0</c:v>
                </c:pt>
                <c:pt idx="7">
                  <c:v>0.80275823860419915</c:v>
                </c:pt>
                <c:pt idx="8">
                  <c:v>0</c:v>
                </c:pt>
                <c:pt idx="9">
                  <c:v>0</c:v>
                </c:pt>
                <c:pt idx="10">
                  <c:v>11.59478008586319</c:v>
                </c:pt>
                <c:pt idx="11">
                  <c:v>193.15430835555716</c:v>
                </c:pt>
                <c:pt idx="12">
                  <c:v>38.184886864045048</c:v>
                </c:pt>
                <c:pt idx="13">
                  <c:v>3.8899151708338762</c:v>
                </c:pt>
                <c:pt idx="14">
                  <c:v>1.401406987944656</c:v>
                </c:pt>
                <c:pt idx="15">
                  <c:v>12.142588977999775</c:v>
                </c:pt>
                <c:pt idx="16">
                  <c:v>0</c:v>
                </c:pt>
                <c:pt idx="17">
                  <c:v>1901.7716309217076</c:v>
                </c:pt>
                <c:pt idx="18">
                  <c:v>79.888157473754447</c:v>
                </c:pt>
                <c:pt idx="19">
                  <c:v>1.0936290015510775</c:v>
                </c:pt>
                <c:pt idx="20">
                  <c:v>0.54901281835574534</c:v>
                </c:pt>
                <c:pt idx="21">
                  <c:v>389.71547302577227</c:v>
                </c:pt>
                <c:pt idx="22">
                  <c:v>535.73163490133811</c:v>
                </c:pt>
                <c:pt idx="23">
                  <c:v>356.29776727366345</c:v>
                </c:pt>
                <c:pt idx="24">
                  <c:v>8.1218539045772644</c:v>
                </c:pt>
                <c:pt idx="25">
                  <c:v>3.1488416943414466</c:v>
                </c:pt>
                <c:pt idx="26">
                  <c:v>590.26936722856203</c:v>
                </c:pt>
                <c:pt idx="27">
                  <c:v>538.25612473757883</c:v>
                </c:pt>
                <c:pt idx="28">
                  <c:v>606.99318716753714</c:v>
                </c:pt>
                <c:pt idx="29">
                  <c:v>444.3999254061585</c:v>
                </c:pt>
                <c:pt idx="30">
                  <c:v>1.6043129740867415</c:v>
                </c:pt>
                <c:pt idx="31">
                  <c:v>0</c:v>
                </c:pt>
                <c:pt idx="32">
                  <c:v>5.9166255363790992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E-417A-845E-4F47AB637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202256"/>
        <c:axId val="845572432"/>
      </c:barChart>
      <c:catAx>
        <c:axId val="98520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72432"/>
        <c:crosses val="autoZero"/>
        <c:auto val="1"/>
        <c:lblAlgn val="ctr"/>
        <c:lblOffset val="100"/>
        <c:noMultiLvlLbl val="0"/>
      </c:catAx>
      <c:valAx>
        <c:axId val="8455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0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Sheet6!$A$2:$A$32</c:f>
              <c:strCache>
                <c:ptCount val="31"/>
                <c:pt idx="0">
                  <c:v>KPL1</c:v>
                </c:pt>
                <c:pt idx="1">
                  <c:v>MCF7</c:v>
                </c:pt>
                <c:pt idx="2">
                  <c:v>T47D</c:v>
                </c:pt>
                <c:pt idx="3">
                  <c:v>BT20</c:v>
                </c:pt>
                <c:pt idx="4">
                  <c:v>AU565</c:v>
                </c:pt>
                <c:pt idx="5">
                  <c:v>CAL51</c:v>
                </c:pt>
                <c:pt idx="6">
                  <c:v>JIMT1</c:v>
                </c:pt>
                <c:pt idx="7">
                  <c:v>CAMA1</c:v>
                </c:pt>
                <c:pt idx="8">
                  <c:v>BT549</c:v>
                </c:pt>
                <c:pt idx="9">
                  <c:v>ZR751</c:v>
                </c:pt>
                <c:pt idx="10">
                  <c:v>HCC38</c:v>
                </c:pt>
                <c:pt idx="11">
                  <c:v>HCC70</c:v>
                </c:pt>
                <c:pt idx="12">
                  <c:v>EFM19</c:v>
                </c:pt>
                <c:pt idx="13">
                  <c:v>HDQP1</c:v>
                </c:pt>
                <c:pt idx="14">
                  <c:v>CAL120</c:v>
                </c:pt>
                <c:pt idx="15">
                  <c:v>CAL851</c:v>
                </c:pt>
                <c:pt idx="16">
                  <c:v>CAL120</c:v>
                </c:pt>
                <c:pt idx="17">
                  <c:v>HCC1954</c:v>
                </c:pt>
                <c:pt idx="18">
                  <c:v>HCC1500</c:v>
                </c:pt>
                <c:pt idx="19">
                  <c:v>HCC1143</c:v>
                </c:pt>
                <c:pt idx="20">
                  <c:v>HCC1187</c:v>
                </c:pt>
                <c:pt idx="21">
                  <c:v>HCC2218</c:v>
                </c:pt>
                <c:pt idx="22">
                  <c:v>EFM192A</c:v>
                </c:pt>
                <c:pt idx="23">
                  <c:v>HCC1806</c:v>
                </c:pt>
                <c:pt idx="24">
                  <c:v>HCC1395</c:v>
                </c:pt>
                <c:pt idx="25">
                  <c:v>HCC1937</c:v>
                </c:pt>
                <c:pt idx="26">
                  <c:v>MDAMB468</c:v>
                </c:pt>
                <c:pt idx="27">
                  <c:v>MDAMB157</c:v>
                </c:pt>
                <c:pt idx="28">
                  <c:v>MDAMB436</c:v>
                </c:pt>
                <c:pt idx="29">
                  <c:v>MDAMB453</c:v>
                </c:pt>
                <c:pt idx="30">
                  <c:v>MDAMB231</c:v>
                </c:pt>
              </c:strCache>
            </c:strRef>
          </c:cat>
          <c:val>
            <c:numRef>
              <c:f>Sheet6!$C$2:$C$32</c:f>
              <c:numCache>
                <c:formatCode>General</c:formatCode>
                <c:ptCount val="31"/>
                <c:pt idx="0">
                  <c:v>1.0367457850845594</c:v>
                </c:pt>
                <c:pt idx="1">
                  <c:v>2.486746034794594</c:v>
                </c:pt>
                <c:pt idx="2">
                  <c:v>1.3368985446043726</c:v>
                </c:pt>
                <c:pt idx="3">
                  <c:v>0.54966261518870596</c:v>
                </c:pt>
                <c:pt idx="4">
                  <c:v>0.75449108251938823</c:v>
                </c:pt>
                <c:pt idx="5">
                  <c:v>1.080852675212286</c:v>
                </c:pt>
                <c:pt idx="6">
                  <c:v>1.0718657092448212</c:v>
                </c:pt>
                <c:pt idx="7">
                  <c:v>0.90252913232958865</c:v>
                </c:pt>
                <c:pt idx="8">
                  <c:v>0.8294649816683487</c:v>
                </c:pt>
                <c:pt idx="9">
                  <c:v>1.1718617718711333</c:v>
                </c:pt>
                <c:pt idx="10">
                  <c:v>0.81148266202398145</c:v>
                </c:pt>
                <c:pt idx="11">
                  <c:v>1.0273221904957228</c:v>
                </c:pt>
                <c:pt idx="12">
                  <c:v>0.97304910014532298</c:v>
                </c:pt>
                <c:pt idx="13">
                  <c:v>0.77046103968160129</c:v>
                </c:pt>
                <c:pt idx="14">
                  <c:v>1.6384952567334883</c:v>
                </c:pt>
                <c:pt idx="15">
                  <c:v>0.86795608155853443</c:v>
                </c:pt>
                <c:pt idx="16">
                  <c:v>1.7480048099237331</c:v>
                </c:pt>
                <c:pt idx="17">
                  <c:v>1.0101976026760195</c:v>
                </c:pt>
                <c:pt idx="18">
                  <c:v>4.1641319769717384</c:v>
                </c:pt>
                <c:pt idx="19">
                  <c:v>0.78287716434815402</c:v>
                </c:pt>
                <c:pt idx="20">
                  <c:v>1.205738975231244</c:v>
                </c:pt>
                <c:pt idx="21">
                  <c:v>2.956081671950523</c:v>
                </c:pt>
                <c:pt idx="22">
                  <c:v>0.8937809720945582</c:v>
                </c:pt>
                <c:pt idx="23">
                  <c:v>0.42522288489378096</c:v>
                </c:pt>
                <c:pt idx="24">
                  <c:v>1.2715767522875703</c:v>
                </c:pt>
                <c:pt idx="25">
                  <c:v>0.89276848634914696</c:v>
                </c:pt>
                <c:pt idx="26">
                  <c:v>1.1688882933017566</c:v>
                </c:pt>
                <c:pt idx="27">
                  <c:v>1.1597712123009374</c:v>
                </c:pt>
                <c:pt idx="28">
                  <c:v>0.83885127359653033</c:v>
                </c:pt>
                <c:pt idx="29">
                  <c:v>4.875559444982601</c:v>
                </c:pt>
                <c:pt idx="30">
                  <c:v>0.73329053857437465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2-41DF-8AED-843DA327A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028608"/>
        <c:axId val="604552832"/>
      </c:barChart>
      <c:catAx>
        <c:axId val="54102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552832"/>
        <c:crosses val="autoZero"/>
        <c:auto val="1"/>
        <c:lblAlgn val="ctr"/>
        <c:lblOffset val="100"/>
        <c:noMultiLvlLbl val="0"/>
      </c:catAx>
      <c:valAx>
        <c:axId val="6045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expression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2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478250</xdr:colOff>
      <xdr:row>5</xdr:row>
      <xdr:rowOff>57149</xdr:rowOff>
    </xdr:from>
    <xdr:to>
      <xdr:col>25</xdr:col>
      <xdr:colOff>165652</xdr:colOff>
      <xdr:row>21</xdr:row>
      <xdr:rowOff>140804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7FFA01-E2C0-4068-9F46-7955B7529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7</xdr:row>
      <xdr:rowOff>157162</xdr:rowOff>
    </xdr:from>
    <xdr:to>
      <xdr:col>20</xdr:col>
      <xdr:colOff>314325</xdr:colOff>
      <xdr:row>22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C640F-81ED-4990-AC23-985AFA730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1139</xdr:colOff>
      <xdr:row>4</xdr:row>
      <xdr:rowOff>24484</xdr:rowOff>
    </xdr:from>
    <xdr:to>
      <xdr:col>10</xdr:col>
      <xdr:colOff>405849</xdr:colOff>
      <xdr:row>26</xdr:row>
      <xdr:rowOff>157370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6384E0-44FD-4FD8-BDCF-6D5E1CA56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E07D1-5690-40E4-B18D-F78CE818B102}">
  <dimension ref="A1:C35"/>
  <sheetViews>
    <sheetView workbookViewId="0">
      <selection activeCell="C32" sqref="C32"/>
    </sheetView>
  </sheetViews>
  <sheetFormatPr defaultRowHeight="15" x14ac:dyDescent="0.25"/>
  <cols>
    <col min="1" max="1" width="18.42578125" customWidth="1"/>
    <col min="2" max="2" width="17.85546875" customWidth="1"/>
    <col min="3" max="3" width="69.7109375" customWidth="1"/>
  </cols>
  <sheetData>
    <row r="1" spans="1:3" ht="30" customHeight="1" x14ac:dyDescent="0.25">
      <c r="A1" s="130" t="s">
        <v>5</v>
      </c>
      <c r="B1" s="131" t="s">
        <v>6</v>
      </c>
      <c r="C1" s="131" t="s">
        <v>39</v>
      </c>
    </row>
    <row r="2" spans="1:3" x14ac:dyDescent="0.25">
      <c r="A2" s="2" t="s">
        <v>7</v>
      </c>
      <c r="B2" s="4" t="s">
        <v>35</v>
      </c>
      <c r="C2" s="4" t="s">
        <v>38</v>
      </c>
    </row>
    <row r="3" spans="1:3" x14ac:dyDescent="0.25">
      <c r="A3" s="2" t="s">
        <v>8</v>
      </c>
      <c r="B3" s="4" t="s">
        <v>36</v>
      </c>
      <c r="C3" s="4" t="s">
        <v>37</v>
      </c>
    </row>
    <row r="4" spans="1:3" x14ac:dyDescent="0.25">
      <c r="A4" s="2" t="s">
        <v>9</v>
      </c>
      <c r="B4" s="4" t="s">
        <v>9</v>
      </c>
      <c r="C4" s="4" t="s">
        <v>40</v>
      </c>
    </row>
    <row r="5" spans="1:3" ht="15.75" thickBot="1" x14ac:dyDescent="0.3">
      <c r="A5" s="2" t="s">
        <v>10</v>
      </c>
      <c r="B5" s="4" t="s">
        <v>10</v>
      </c>
      <c r="C5" s="5" t="s">
        <v>41</v>
      </c>
    </row>
    <row r="6" spans="1:3" x14ac:dyDescent="0.25">
      <c r="A6" s="2" t="s">
        <v>11</v>
      </c>
      <c r="B6" s="4" t="s">
        <v>11</v>
      </c>
      <c r="C6" s="6" t="s">
        <v>42</v>
      </c>
    </row>
    <row r="7" spans="1:3" x14ac:dyDescent="0.25">
      <c r="A7" s="2" t="s">
        <v>89</v>
      </c>
      <c r="B7" s="4" t="s">
        <v>12</v>
      </c>
      <c r="C7" s="5" t="s">
        <v>43</v>
      </c>
    </row>
    <row r="8" spans="1:3" x14ac:dyDescent="0.25">
      <c r="A8" s="2" t="s">
        <v>89</v>
      </c>
      <c r="B8" s="4" t="s">
        <v>13</v>
      </c>
      <c r="C8" s="4" t="s">
        <v>44</v>
      </c>
    </row>
    <row r="9" spans="1:3" x14ac:dyDescent="0.25">
      <c r="A9" s="2" t="s">
        <v>14</v>
      </c>
      <c r="B9" s="4" t="s">
        <v>47</v>
      </c>
      <c r="C9" s="4" t="s">
        <v>45</v>
      </c>
    </row>
    <row r="10" spans="1:3" x14ac:dyDescent="0.25">
      <c r="A10" s="2" t="s">
        <v>15</v>
      </c>
      <c r="B10" s="4" t="s">
        <v>48</v>
      </c>
      <c r="C10" s="4" t="s">
        <v>46</v>
      </c>
    </row>
    <row r="11" spans="1:3" x14ac:dyDescent="0.25">
      <c r="A11" s="2" t="s">
        <v>16</v>
      </c>
      <c r="B11" s="4" t="s">
        <v>16</v>
      </c>
      <c r="C11" s="4" t="s">
        <v>49</v>
      </c>
    </row>
    <row r="12" spans="1:3" x14ac:dyDescent="0.25">
      <c r="A12" s="2" t="s">
        <v>17</v>
      </c>
      <c r="B12" s="4" t="s">
        <v>17</v>
      </c>
      <c r="C12" s="4" t="s">
        <v>50</v>
      </c>
    </row>
    <row r="13" spans="1:3" x14ac:dyDescent="0.25">
      <c r="A13" s="2" t="s">
        <v>83</v>
      </c>
      <c r="B13" s="4" t="s">
        <v>18</v>
      </c>
      <c r="C13" s="4" t="s">
        <v>51</v>
      </c>
    </row>
    <row r="14" spans="1:3" x14ac:dyDescent="0.25">
      <c r="A14" s="2" t="s">
        <v>83</v>
      </c>
      <c r="B14" s="4" t="s">
        <v>19</v>
      </c>
      <c r="C14" s="4" t="s">
        <v>52</v>
      </c>
    </row>
    <row r="15" spans="1:3" x14ac:dyDescent="0.25">
      <c r="A15" s="2" t="s">
        <v>84</v>
      </c>
      <c r="B15" s="4" t="s">
        <v>53</v>
      </c>
      <c r="C15" s="4" t="s">
        <v>54</v>
      </c>
    </row>
    <row r="16" spans="1:3" x14ac:dyDescent="0.25">
      <c r="A16" s="2" t="s">
        <v>84</v>
      </c>
      <c r="B16" s="4" t="s">
        <v>55</v>
      </c>
      <c r="C16" s="4" t="s">
        <v>56</v>
      </c>
    </row>
    <row r="17" spans="1:3" x14ac:dyDescent="0.25">
      <c r="A17" s="2" t="s">
        <v>85</v>
      </c>
      <c r="B17" s="4" t="s">
        <v>57</v>
      </c>
      <c r="C17" s="4" t="s">
        <v>58</v>
      </c>
    </row>
    <row r="18" spans="1:3" x14ac:dyDescent="0.25">
      <c r="A18" s="2" t="s">
        <v>20</v>
      </c>
      <c r="B18" s="4" t="s">
        <v>20</v>
      </c>
      <c r="C18" s="4" t="s">
        <v>59</v>
      </c>
    </row>
    <row r="19" spans="1:3" x14ac:dyDescent="0.25">
      <c r="A19" s="2" t="s">
        <v>21</v>
      </c>
      <c r="B19" s="4" t="s">
        <v>61</v>
      </c>
      <c r="C19" s="4" t="s">
        <v>60</v>
      </c>
    </row>
    <row r="20" spans="1:3" x14ac:dyDescent="0.25">
      <c r="A20" s="2" t="s">
        <v>22</v>
      </c>
      <c r="B20" s="4" t="s">
        <v>63</v>
      </c>
      <c r="C20" s="4" t="s">
        <v>62</v>
      </c>
    </row>
    <row r="21" spans="1:3" x14ac:dyDescent="0.25">
      <c r="A21" s="2" t="s">
        <v>23</v>
      </c>
      <c r="B21" s="4" t="s">
        <v>24</v>
      </c>
      <c r="C21" s="4" t="s">
        <v>64</v>
      </c>
    </row>
    <row r="22" spans="1:3" x14ac:dyDescent="0.25">
      <c r="A22" s="2" t="s">
        <v>23</v>
      </c>
      <c r="B22" s="4" t="s">
        <v>25</v>
      </c>
      <c r="C22" s="4" t="s">
        <v>65</v>
      </c>
    </row>
    <row r="23" spans="1:3" x14ac:dyDescent="0.25">
      <c r="A23" s="2" t="s">
        <v>26</v>
      </c>
      <c r="B23" s="4" t="s">
        <v>27</v>
      </c>
      <c r="C23" s="4" t="s">
        <v>66</v>
      </c>
    </row>
    <row r="24" spans="1:3" x14ac:dyDescent="0.25">
      <c r="A24" s="2" t="s">
        <v>26</v>
      </c>
      <c r="B24" s="4" t="s">
        <v>28</v>
      </c>
      <c r="C24" s="4" t="s">
        <v>67</v>
      </c>
    </row>
    <row r="25" spans="1:3" x14ac:dyDescent="0.25">
      <c r="A25" s="2" t="s">
        <v>26</v>
      </c>
      <c r="B25" s="4" t="s">
        <v>29</v>
      </c>
      <c r="C25" s="5" t="s">
        <v>68</v>
      </c>
    </row>
    <row r="26" spans="1:3" x14ac:dyDescent="0.25">
      <c r="A26" s="2" t="s">
        <v>86</v>
      </c>
      <c r="B26" s="4" t="s">
        <v>70</v>
      </c>
      <c r="C26" s="4" t="s">
        <v>69</v>
      </c>
    </row>
    <row r="27" spans="1:3" x14ac:dyDescent="0.25">
      <c r="A27" s="2" t="s">
        <v>86</v>
      </c>
      <c r="B27" s="4" t="s">
        <v>30</v>
      </c>
      <c r="C27" s="4" t="s">
        <v>71</v>
      </c>
    </row>
    <row r="28" spans="1:3" x14ac:dyDescent="0.25">
      <c r="A28" s="2" t="s">
        <v>87</v>
      </c>
      <c r="B28" s="4" t="s">
        <v>74</v>
      </c>
      <c r="C28" s="4" t="s">
        <v>72</v>
      </c>
    </row>
    <row r="29" spans="1:3" x14ac:dyDescent="0.25">
      <c r="A29" s="2" t="s">
        <v>87</v>
      </c>
      <c r="B29" s="4" t="s">
        <v>117</v>
      </c>
      <c r="C29" s="4" t="s">
        <v>73</v>
      </c>
    </row>
    <row r="30" spans="1:3" x14ac:dyDescent="0.25">
      <c r="A30" s="2" t="s">
        <v>88</v>
      </c>
      <c r="B30" s="4" t="s">
        <v>76</v>
      </c>
      <c r="C30" s="4" t="s">
        <v>75</v>
      </c>
    </row>
    <row r="31" spans="1:3" x14ac:dyDescent="0.25">
      <c r="A31" s="2" t="s">
        <v>88</v>
      </c>
      <c r="B31" s="4" t="s">
        <v>78</v>
      </c>
      <c r="C31" s="4" t="s">
        <v>77</v>
      </c>
    </row>
    <row r="32" spans="1:3" x14ac:dyDescent="0.25">
      <c r="A32" s="2" t="s">
        <v>31</v>
      </c>
      <c r="B32" s="4" t="s">
        <v>31</v>
      </c>
      <c r="C32" s="4" t="s">
        <v>79</v>
      </c>
    </row>
    <row r="33" spans="1:3" x14ac:dyDescent="0.25">
      <c r="A33" s="2" t="s">
        <v>32</v>
      </c>
      <c r="B33" s="4" t="s">
        <v>32</v>
      </c>
      <c r="C33" s="4" t="s">
        <v>80</v>
      </c>
    </row>
    <row r="34" spans="1:3" x14ac:dyDescent="0.25">
      <c r="A34" s="2" t="s">
        <v>33</v>
      </c>
      <c r="B34" s="4" t="s">
        <v>33</v>
      </c>
      <c r="C34" s="4" t="s">
        <v>81</v>
      </c>
    </row>
    <row r="35" spans="1:3" x14ac:dyDescent="0.25">
      <c r="A35" s="1" t="s">
        <v>34</v>
      </c>
      <c r="B35" s="3" t="s">
        <v>34</v>
      </c>
      <c r="C35" s="3" t="s">
        <v>82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BC074-148C-4AD1-951D-A8D60325E211}">
  <dimension ref="E1:U38"/>
  <sheetViews>
    <sheetView tabSelected="1" zoomScale="85" zoomScaleNormal="85" workbookViewId="0">
      <selection activeCell="Z10" sqref="Z10"/>
    </sheetView>
  </sheetViews>
  <sheetFormatPr defaultRowHeight="15" x14ac:dyDescent="0.25"/>
  <cols>
    <col min="5" max="5" width="13" customWidth="1"/>
    <col min="6" max="8" width="12.7109375" customWidth="1"/>
    <col min="9" max="9" width="13.42578125" style="114" customWidth="1"/>
    <col min="18" max="18" width="11.7109375" customWidth="1"/>
    <col min="19" max="19" width="11.28515625" customWidth="1"/>
    <col min="20" max="20" width="10.140625" customWidth="1"/>
    <col min="21" max="21" width="15" customWidth="1"/>
  </cols>
  <sheetData>
    <row r="1" spans="5:21" ht="31.5" x14ac:dyDescent="0.5">
      <c r="R1" s="143" t="s">
        <v>232</v>
      </c>
      <c r="U1" s="114"/>
    </row>
    <row r="2" spans="5:21" ht="15.75" thickBot="1" x14ac:dyDescent="0.3">
      <c r="U2" s="114"/>
    </row>
    <row r="3" spans="5:21" ht="79.5" customHeight="1" thickTop="1" x14ac:dyDescent="0.25">
      <c r="E3" s="120" t="s">
        <v>6</v>
      </c>
      <c r="F3" s="121" t="s">
        <v>224</v>
      </c>
      <c r="G3" s="122" t="s">
        <v>223</v>
      </c>
      <c r="H3" s="123" t="s">
        <v>225</v>
      </c>
      <c r="I3" s="139" t="s">
        <v>222</v>
      </c>
      <c r="J3" s="138"/>
      <c r="Q3" s="120" t="s">
        <v>6</v>
      </c>
      <c r="R3" s="121" t="s">
        <v>233</v>
      </c>
      <c r="S3" s="122" t="s">
        <v>223</v>
      </c>
      <c r="T3" s="123" t="s">
        <v>225</v>
      </c>
      <c r="U3" s="139" t="s">
        <v>222</v>
      </c>
    </row>
    <row r="4" spans="5:21" x14ac:dyDescent="0.25">
      <c r="E4" s="124" t="s">
        <v>35</v>
      </c>
      <c r="F4" s="89">
        <v>2.2400000000000002</v>
      </c>
      <c r="G4" s="115">
        <f>F4/F$32</f>
        <v>3.6903214852421966E-3</v>
      </c>
      <c r="H4" s="88">
        <f>G4*10608.06</f>
        <v>39.147151734738337</v>
      </c>
      <c r="I4" s="133" t="s">
        <v>219</v>
      </c>
      <c r="Q4" s="124" t="s">
        <v>35</v>
      </c>
      <c r="R4" s="89">
        <v>2.2400000000000002</v>
      </c>
      <c r="S4" s="115">
        <f>R4/R$32</f>
        <v>3.6903214852421966E-3</v>
      </c>
      <c r="T4" s="89">
        <f>S4*2054.4</f>
        <v>7.581396459281569</v>
      </c>
      <c r="U4" s="133" t="s">
        <v>219</v>
      </c>
    </row>
    <row r="5" spans="5:21" x14ac:dyDescent="0.25">
      <c r="E5" s="124" t="s">
        <v>36</v>
      </c>
      <c r="F5" s="89">
        <v>0.11</v>
      </c>
      <c r="G5" s="115">
        <f t="shared" ref="G5:G37" si="0">F5/F$32</f>
        <v>1.8122114436457213E-4</v>
      </c>
      <c r="H5" s="88">
        <f>G5*10608.06</f>
        <v>1.9224047726880429</v>
      </c>
      <c r="I5" s="133" t="s">
        <v>219</v>
      </c>
      <c r="Q5" s="124" t="s">
        <v>36</v>
      </c>
      <c r="R5" s="89">
        <v>0.11</v>
      </c>
      <c r="S5" s="115">
        <f t="shared" ref="S5:S37" si="1">R5/R$32</f>
        <v>1.8122114436457213E-4</v>
      </c>
      <c r="T5" s="89">
        <f>S5*2054.4</f>
        <v>0.37230071898257699</v>
      </c>
      <c r="U5" s="133" t="s">
        <v>219</v>
      </c>
    </row>
    <row r="6" spans="5:21" x14ac:dyDescent="0.25">
      <c r="E6" s="124" t="s">
        <v>9</v>
      </c>
      <c r="F6" s="39">
        <v>284.45892675326189</v>
      </c>
      <c r="G6" s="35">
        <f t="shared" si="0"/>
        <v>0.46863611119040111</v>
      </c>
      <c r="H6" s="105">
        <f>G6*10608.06</f>
        <v>4971.3199856744459</v>
      </c>
      <c r="I6" s="134" t="s">
        <v>221</v>
      </c>
      <c r="Q6" s="124" t="s">
        <v>9</v>
      </c>
      <c r="R6" s="39">
        <v>284.45892675326189</v>
      </c>
      <c r="S6" s="35">
        <f t="shared" si="1"/>
        <v>0.46863611119040111</v>
      </c>
      <c r="T6" s="39">
        <f>S6*2054.4</f>
        <v>962.76602682956002</v>
      </c>
      <c r="U6" s="134" t="s">
        <v>221</v>
      </c>
    </row>
    <row r="7" spans="5:21" x14ac:dyDescent="0.25">
      <c r="E7" s="124" t="s">
        <v>10</v>
      </c>
      <c r="F7" s="39">
        <v>200.97410111038101</v>
      </c>
      <c r="G7" s="35">
        <f t="shared" si="0"/>
        <v>0.33109778718967703</v>
      </c>
      <c r="H7" s="105">
        <f t="shared" ref="H7:H9" si="2">G7*10608.06</f>
        <v>3512.3051923753251</v>
      </c>
      <c r="I7" s="134" t="s">
        <v>221</v>
      </c>
      <c r="Q7" s="124" t="s">
        <v>10</v>
      </c>
      <c r="R7" s="39">
        <v>200.97410111038101</v>
      </c>
      <c r="S7" s="35">
        <f t="shared" si="1"/>
        <v>0.33109778718967703</v>
      </c>
      <c r="T7" s="39">
        <f>S7*2054.4</f>
        <v>680.20729400247251</v>
      </c>
      <c r="U7" s="134" t="s">
        <v>221</v>
      </c>
    </row>
    <row r="8" spans="5:21" x14ac:dyDescent="0.25">
      <c r="E8" s="124" t="s">
        <v>11</v>
      </c>
      <c r="F8" s="39">
        <v>1.2957432410505176</v>
      </c>
      <c r="G8" s="35">
        <f t="shared" si="0"/>
        <v>2.1346915722348586E-3</v>
      </c>
      <c r="H8" s="105">
        <f t="shared" si="2"/>
        <v>22.644936279761712</v>
      </c>
      <c r="I8" s="134" t="s">
        <v>221</v>
      </c>
      <c r="Q8" s="124" t="s">
        <v>11</v>
      </c>
      <c r="R8" s="39">
        <v>1.2957432410505176</v>
      </c>
      <c r="S8" s="35">
        <f t="shared" si="1"/>
        <v>2.1346915722348586E-3</v>
      </c>
      <c r="T8" s="39">
        <f t="shared" ref="T8:T9" si="3">S8*2054.4</f>
        <v>4.385510365999294</v>
      </c>
      <c r="U8" s="134" t="s">
        <v>221</v>
      </c>
    </row>
    <row r="9" spans="5:21" x14ac:dyDescent="0.25">
      <c r="E9" s="124" t="s">
        <v>12</v>
      </c>
      <c r="F9" s="39">
        <v>3.8526969119322785</v>
      </c>
      <c r="G9" s="35">
        <f t="shared" si="0"/>
        <v>6.3471831206383701E-3</v>
      </c>
      <c r="H9" s="105">
        <f t="shared" si="2"/>
        <v>67.331299374719066</v>
      </c>
      <c r="I9" s="134" t="s">
        <v>221</v>
      </c>
      <c r="Q9" s="124" t="s">
        <v>12</v>
      </c>
      <c r="R9" s="39">
        <v>3.8526969119322785</v>
      </c>
      <c r="S9" s="35">
        <f t="shared" si="1"/>
        <v>6.3471831206383701E-3</v>
      </c>
      <c r="T9" s="39">
        <f t="shared" si="3"/>
        <v>13.039653003039469</v>
      </c>
      <c r="U9" s="134" t="s">
        <v>221</v>
      </c>
    </row>
    <row r="10" spans="5:21" x14ac:dyDescent="0.25">
      <c r="E10" s="124" t="s">
        <v>13</v>
      </c>
      <c r="F10" s="89">
        <v>2.2200000000000002</v>
      </c>
      <c r="G10" s="115">
        <f t="shared" si="0"/>
        <v>3.6573721862668196E-3</v>
      </c>
      <c r="H10" s="88">
        <f>G10*10608.06</f>
        <v>38.797623594249593</v>
      </c>
      <c r="I10" s="133" t="s">
        <v>219</v>
      </c>
      <c r="Q10" s="124" t="s">
        <v>13</v>
      </c>
      <c r="R10" s="89">
        <v>2.2200000000000002</v>
      </c>
      <c r="S10" s="115">
        <f t="shared" si="1"/>
        <v>3.6573721862668196E-3</v>
      </c>
      <c r="T10" s="89">
        <f>S10*2054.4</f>
        <v>7.5137054194665547</v>
      </c>
      <c r="U10" s="133" t="s">
        <v>219</v>
      </c>
    </row>
    <row r="11" spans="5:21" x14ac:dyDescent="0.25">
      <c r="E11" s="124" t="s">
        <v>47</v>
      </c>
      <c r="F11" s="39">
        <v>0.80275823860419915</v>
      </c>
      <c r="G11" s="35">
        <f t="shared" si="0"/>
        <v>1.3225160604358292E-3</v>
      </c>
      <c r="H11" s="105">
        <f>G11*10608.06</f>
        <v>14.029329720066903</v>
      </c>
      <c r="I11" s="134" t="s">
        <v>221</v>
      </c>
      <c r="Q11" s="124" t="s">
        <v>47</v>
      </c>
      <c r="R11" s="39">
        <v>0.80275823860419915</v>
      </c>
      <c r="S11" s="35">
        <f t="shared" si="1"/>
        <v>1.3225160604358292E-3</v>
      </c>
      <c r="T11" s="39">
        <f>S11*2054.4</f>
        <v>2.7169769945593676</v>
      </c>
      <c r="U11" s="134" t="s">
        <v>221</v>
      </c>
    </row>
    <row r="12" spans="5:21" x14ac:dyDescent="0.25">
      <c r="E12" s="124" t="s">
        <v>125</v>
      </c>
      <c r="F12" s="89">
        <v>0.77</v>
      </c>
      <c r="G12" s="115">
        <f t="shared" si="0"/>
        <v>1.268548010552005E-3</v>
      </c>
      <c r="H12" s="88">
        <f>G12*10608.06</f>
        <v>13.456833408816301</v>
      </c>
      <c r="I12" s="133" t="s">
        <v>219</v>
      </c>
      <c r="Q12" s="124" t="s">
        <v>125</v>
      </c>
      <c r="R12" s="89">
        <v>0.77</v>
      </c>
      <c r="S12" s="115">
        <f t="shared" si="1"/>
        <v>1.268548010552005E-3</v>
      </c>
      <c r="T12" s="89">
        <f>S12*2054.4</f>
        <v>2.6061050328780393</v>
      </c>
      <c r="U12" s="133" t="s">
        <v>219</v>
      </c>
    </row>
    <row r="13" spans="5:21" x14ac:dyDescent="0.25">
      <c r="E13" s="124" t="s">
        <v>16</v>
      </c>
      <c r="F13" s="89">
        <v>2.82</v>
      </c>
      <c r="G13" s="115">
        <f t="shared" si="0"/>
        <v>4.645851155528122E-3</v>
      </c>
      <c r="H13" s="88">
        <f>G13*10608.06</f>
        <v>49.283467808911645</v>
      </c>
      <c r="I13" s="133" t="s">
        <v>219</v>
      </c>
      <c r="Q13" s="124" t="s">
        <v>16</v>
      </c>
      <c r="R13" s="89">
        <v>2.82</v>
      </c>
      <c r="S13" s="115">
        <f t="shared" si="1"/>
        <v>4.645851155528122E-3</v>
      </c>
      <c r="T13" s="89">
        <f>S13*2054.4</f>
        <v>9.5444366139169734</v>
      </c>
      <c r="U13" s="133" t="s">
        <v>219</v>
      </c>
    </row>
    <row r="14" spans="5:21" x14ac:dyDescent="0.25">
      <c r="E14" s="124" t="s">
        <v>17</v>
      </c>
      <c r="F14" s="39">
        <v>11.59478008586319</v>
      </c>
      <c r="G14" s="35">
        <f t="shared" si="0"/>
        <v>1.9101993780142539E-2</v>
      </c>
      <c r="H14" s="105">
        <f>G14*10608.06</f>
        <v>202.63509613937885</v>
      </c>
      <c r="I14" s="134" t="s">
        <v>221</v>
      </c>
      <c r="Q14" s="124" t="s">
        <v>17</v>
      </c>
      <c r="R14" s="39">
        <v>11.59478008586319</v>
      </c>
      <c r="S14" s="35">
        <f t="shared" si="1"/>
        <v>1.9101993780142539E-2</v>
      </c>
      <c r="T14" s="39">
        <f>S14*2054.4</f>
        <v>39.243136021924833</v>
      </c>
      <c r="U14" s="134" t="s">
        <v>221</v>
      </c>
    </row>
    <row r="15" spans="5:21" x14ac:dyDescent="0.25">
      <c r="E15" s="124" t="s">
        <v>18</v>
      </c>
      <c r="F15" s="39">
        <v>193.15430835555716</v>
      </c>
      <c r="G15" s="35">
        <f t="shared" si="0"/>
        <v>0.31821495271946826</v>
      </c>
      <c r="H15" s="105">
        <f t="shared" ref="H15:H19" si="4">G15*10608.06</f>
        <v>3375.6433113452822</v>
      </c>
      <c r="I15" s="134" t="s">
        <v>221</v>
      </c>
      <c r="Q15" s="124" t="s">
        <v>18</v>
      </c>
      <c r="R15" s="39">
        <v>193.15430835555716</v>
      </c>
      <c r="S15" s="35">
        <f t="shared" si="1"/>
        <v>0.31821495271946826</v>
      </c>
      <c r="T15" s="39">
        <f t="shared" ref="T15:T19" si="5">S15*2054.4</f>
        <v>653.74079886687559</v>
      </c>
      <c r="U15" s="134" t="s">
        <v>221</v>
      </c>
    </row>
    <row r="16" spans="5:21" x14ac:dyDescent="0.25">
      <c r="E16" s="124" t="s">
        <v>19</v>
      </c>
      <c r="F16" s="39">
        <v>38.184886864045048</v>
      </c>
      <c r="G16" s="35">
        <f t="shared" si="0"/>
        <v>6.2908262681217839E-2</v>
      </c>
      <c r="H16" s="105">
        <f t="shared" si="4"/>
        <v>667.33462501811971</v>
      </c>
      <c r="I16" s="134" t="s">
        <v>221</v>
      </c>
      <c r="Q16" s="124" t="s">
        <v>19</v>
      </c>
      <c r="R16" s="39">
        <v>38.184886864045048</v>
      </c>
      <c r="S16" s="35">
        <f t="shared" si="1"/>
        <v>6.2908262681217839E-2</v>
      </c>
      <c r="T16" s="39">
        <f t="shared" si="5"/>
        <v>129.23873485229393</v>
      </c>
      <c r="U16" s="134" t="s">
        <v>221</v>
      </c>
    </row>
    <row r="17" spans="5:21" x14ac:dyDescent="0.25">
      <c r="E17" s="124" t="s">
        <v>53</v>
      </c>
      <c r="F17" s="39">
        <v>3.8899151708338762</v>
      </c>
      <c r="G17" s="35">
        <f t="shared" si="0"/>
        <v>6.4084988976329561E-3</v>
      </c>
      <c r="H17" s="105">
        <f t="shared" si="4"/>
        <v>67.981740816024256</v>
      </c>
      <c r="I17" s="134" t="s">
        <v>221</v>
      </c>
      <c r="Q17" s="124" t="s">
        <v>53</v>
      </c>
      <c r="R17" s="39">
        <v>3.8899151708338762</v>
      </c>
      <c r="S17" s="35">
        <f t="shared" si="1"/>
        <v>6.4084988976329561E-3</v>
      </c>
      <c r="T17" s="39">
        <f t="shared" si="5"/>
        <v>13.165620135297146</v>
      </c>
      <c r="U17" s="134" t="s">
        <v>221</v>
      </c>
    </row>
    <row r="18" spans="5:21" x14ac:dyDescent="0.25">
      <c r="E18" s="124" t="s">
        <v>126</v>
      </c>
      <c r="F18" s="39">
        <v>1.401406987944656</v>
      </c>
      <c r="G18" s="35">
        <f t="shared" si="0"/>
        <v>2.3087688915985338E-3</v>
      </c>
      <c r="H18" s="105">
        <f t="shared" si="4"/>
        <v>24.49155892821074</v>
      </c>
      <c r="I18" s="134" t="s">
        <v>221</v>
      </c>
      <c r="L18" t="s">
        <v>230</v>
      </c>
      <c r="M18" t="s">
        <v>231</v>
      </c>
      <c r="Q18" s="124" t="s">
        <v>126</v>
      </c>
      <c r="R18" s="39">
        <v>1.401406987944656</v>
      </c>
      <c r="S18" s="35">
        <f t="shared" si="1"/>
        <v>2.3087688915985338E-3</v>
      </c>
      <c r="T18" s="39">
        <f t="shared" si="5"/>
        <v>4.7431348109000284</v>
      </c>
      <c r="U18" s="134" t="s">
        <v>221</v>
      </c>
    </row>
    <row r="19" spans="5:21" x14ac:dyDescent="0.25">
      <c r="E19" s="124" t="s">
        <v>127</v>
      </c>
      <c r="F19" s="39">
        <v>12.142588977999775</v>
      </c>
      <c r="G19" s="35">
        <f t="shared" si="0"/>
        <v>2.0004489728561451E-2</v>
      </c>
      <c r="H19" s="105">
        <f t="shared" si="4"/>
        <v>212.20882730996357</v>
      </c>
      <c r="I19" s="134" t="s">
        <v>221</v>
      </c>
      <c r="Q19" s="124" t="s">
        <v>127</v>
      </c>
      <c r="R19" s="39">
        <v>12.142588977999775</v>
      </c>
      <c r="S19" s="35">
        <f t="shared" si="1"/>
        <v>2.0004489728561451E-2</v>
      </c>
      <c r="T19" s="39">
        <f t="shared" si="5"/>
        <v>41.09722369835665</v>
      </c>
      <c r="U19" s="134" t="s">
        <v>221</v>
      </c>
    </row>
    <row r="20" spans="5:21" x14ac:dyDescent="0.25">
      <c r="E20" s="124" t="s">
        <v>20</v>
      </c>
      <c r="F20" s="112" t="s">
        <v>137</v>
      </c>
      <c r="G20" s="116" t="s">
        <v>137</v>
      </c>
      <c r="H20" s="113">
        <f>H32/100</f>
        <v>106.08059999999999</v>
      </c>
      <c r="I20" s="135" t="s">
        <v>220</v>
      </c>
      <c r="Q20" s="124" t="s">
        <v>20</v>
      </c>
      <c r="R20" s="112" t="s">
        <v>137</v>
      </c>
      <c r="S20" s="116" t="s">
        <v>137</v>
      </c>
      <c r="T20" s="112">
        <f>T32/100</f>
        <v>20.544</v>
      </c>
      <c r="U20" s="135" t="s">
        <v>220</v>
      </c>
    </row>
    <row r="21" spans="5:21" x14ac:dyDescent="0.25">
      <c r="E21" s="124" t="s">
        <v>61</v>
      </c>
      <c r="F21" s="39">
        <v>1901.7716309217076</v>
      </c>
      <c r="G21" s="35">
        <f t="shared" si="0"/>
        <v>3.1331021025064598</v>
      </c>
      <c r="H21" s="105">
        <f>G21*10608.06</f>
        <v>33236.135089514675</v>
      </c>
      <c r="I21" s="134" t="s">
        <v>221</v>
      </c>
      <c r="Q21" s="124" t="s">
        <v>61</v>
      </c>
      <c r="R21" s="39">
        <v>1901.7716309217076</v>
      </c>
      <c r="S21" s="35">
        <f t="shared" ref="S21:S37" si="6">R21/R$32</f>
        <v>3.1331021025064598</v>
      </c>
      <c r="T21" s="39">
        <f>S21*2054.4</f>
        <v>6436.6449593892712</v>
      </c>
      <c r="U21" s="134" t="s">
        <v>221</v>
      </c>
    </row>
    <row r="22" spans="5:21" x14ac:dyDescent="0.25">
      <c r="E22" s="124" t="s">
        <v>63</v>
      </c>
      <c r="F22" s="39">
        <v>79.888157473754447</v>
      </c>
      <c r="G22" s="35">
        <f t="shared" si="0"/>
        <v>0.13161293925973569</v>
      </c>
      <c r="H22" s="105">
        <f t="shared" ref="H22:H31" si="7">G22*10608.06</f>
        <v>1396.1579564436317</v>
      </c>
      <c r="I22" s="134" t="s">
        <v>221</v>
      </c>
      <c r="Q22" s="124" t="s">
        <v>63</v>
      </c>
      <c r="R22" s="39">
        <v>79.888157473754447</v>
      </c>
      <c r="S22" s="35">
        <f t="shared" si="6"/>
        <v>0.13161293925973569</v>
      </c>
      <c r="T22" s="39">
        <f t="shared" ref="T22:T31" si="8">S22*2054.4</f>
        <v>270.385622415201</v>
      </c>
      <c r="U22" s="134" t="s">
        <v>221</v>
      </c>
    </row>
    <row r="23" spans="5:21" x14ac:dyDescent="0.25">
      <c r="E23" s="124" t="s">
        <v>24</v>
      </c>
      <c r="F23" s="39">
        <v>1.0936290015510775</v>
      </c>
      <c r="G23" s="35">
        <f t="shared" si="0"/>
        <v>1.8017154470124609E-3</v>
      </c>
      <c r="H23" s="105">
        <f t="shared" si="7"/>
        <v>19.112705564835004</v>
      </c>
      <c r="I23" s="134" t="s">
        <v>221</v>
      </c>
      <c r="Q23" s="124" t="s">
        <v>24</v>
      </c>
      <c r="R23" s="39">
        <v>1.0936290015510775</v>
      </c>
      <c r="S23" s="35">
        <f t="shared" si="6"/>
        <v>1.8017154470124609E-3</v>
      </c>
      <c r="T23" s="39">
        <f t="shared" si="8"/>
        <v>3.7014442143423998</v>
      </c>
      <c r="U23" s="134" t="s">
        <v>221</v>
      </c>
    </row>
    <row r="24" spans="5:21" x14ac:dyDescent="0.25">
      <c r="E24" s="124" t="s">
        <v>25</v>
      </c>
      <c r="F24" s="39">
        <v>0.54901281835574534</v>
      </c>
      <c r="G24" s="35">
        <f t="shared" si="0"/>
        <v>9.0447937466588309E-4</v>
      </c>
      <c r="H24" s="105">
        <f t="shared" si="7"/>
        <v>9.5947714752181668</v>
      </c>
      <c r="I24" s="134" t="s">
        <v>221</v>
      </c>
      <c r="Q24" s="124" t="s">
        <v>25</v>
      </c>
      <c r="R24" s="39">
        <v>0.54901281835574534</v>
      </c>
      <c r="S24" s="35">
        <f t="shared" si="6"/>
        <v>9.0447937466588309E-4</v>
      </c>
      <c r="T24" s="39">
        <f t="shared" si="8"/>
        <v>1.8581624273135904</v>
      </c>
      <c r="U24" s="134" t="s">
        <v>221</v>
      </c>
    </row>
    <row r="25" spans="5:21" x14ac:dyDescent="0.25">
      <c r="E25" s="124" t="s">
        <v>27</v>
      </c>
      <c r="F25" s="39">
        <v>389.71547302577227</v>
      </c>
      <c r="G25" s="35">
        <f t="shared" si="0"/>
        <v>0.64204258180282725</v>
      </c>
      <c r="H25" s="105">
        <f t="shared" si="7"/>
        <v>6810.8262303192996</v>
      </c>
      <c r="I25" s="134" t="s">
        <v>221</v>
      </c>
      <c r="Q25" s="124" t="s">
        <v>27</v>
      </c>
      <c r="R25" s="39">
        <v>389.71547302577227</v>
      </c>
      <c r="S25" s="35">
        <f t="shared" si="6"/>
        <v>0.64204258180282725</v>
      </c>
      <c r="T25" s="39">
        <f t="shared" si="8"/>
        <v>1319.0122800557283</v>
      </c>
      <c r="U25" s="134" t="s">
        <v>221</v>
      </c>
    </row>
    <row r="26" spans="5:21" x14ac:dyDescent="0.25">
      <c r="E26" s="124" t="s">
        <v>28</v>
      </c>
      <c r="F26" s="39">
        <v>535.73163490133811</v>
      </c>
      <c r="G26" s="35">
        <f t="shared" si="0"/>
        <v>0.88259909044657858</v>
      </c>
      <c r="H26" s="105">
        <f t="shared" si="7"/>
        <v>9362.664107402732</v>
      </c>
      <c r="I26" s="134" t="s">
        <v>221</v>
      </c>
      <c r="Q26" s="124" t="s">
        <v>28</v>
      </c>
      <c r="R26" s="39">
        <v>535.73163490133811</v>
      </c>
      <c r="S26" s="35">
        <f t="shared" si="6"/>
        <v>0.88259909044657858</v>
      </c>
      <c r="T26" s="39">
        <f t="shared" si="8"/>
        <v>1813.2115714134511</v>
      </c>
      <c r="U26" s="134" t="s">
        <v>221</v>
      </c>
    </row>
    <row r="27" spans="5:21" x14ac:dyDescent="0.25">
      <c r="E27" s="124" t="s">
        <v>29</v>
      </c>
      <c r="F27" s="39">
        <v>356.29776727366345</v>
      </c>
      <c r="G27" s="35">
        <f t="shared" si="0"/>
        <v>0.58698808290795712</v>
      </c>
      <c r="H27" s="105">
        <f t="shared" si="7"/>
        <v>6226.8048027725836</v>
      </c>
      <c r="I27" s="134" t="s">
        <v>221</v>
      </c>
      <c r="Q27" s="124" t="s">
        <v>29</v>
      </c>
      <c r="R27" s="39">
        <v>356.29776727366345</v>
      </c>
      <c r="S27" s="35">
        <f t="shared" si="6"/>
        <v>0.58698808290795712</v>
      </c>
      <c r="T27" s="39">
        <f t="shared" si="8"/>
        <v>1205.9083175261071</v>
      </c>
      <c r="U27" s="134" t="s">
        <v>221</v>
      </c>
    </row>
    <row r="28" spans="5:21" x14ac:dyDescent="0.25">
      <c r="E28" s="124" t="s">
        <v>70</v>
      </c>
      <c r="F28" s="39">
        <v>8.1218539045772644</v>
      </c>
      <c r="G28" s="35">
        <f t="shared" si="0"/>
        <v>1.3380469626812367E-2</v>
      </c>
      <c r="H28" s="105">
        <f t="shared" si="7"/>
        <v>141.94082462940318</v>
      </c>
      <c r="I28" s="134" t="s">
        <v>221</v>
      </c>
      <c r="Q28" s="124" t="s">
        <v>70</v>
      </c>
      <c r="R28" s="39">
        <v>8.1218539045772644</v>
      </c>
      <c r="S28" s="35">
        <f t="shared" si="6"/>
        <v>1.3380469626812367E-2</v>
      </c>
      <c r="T28" s="39">
        <f t="shared" si="8"/>
        <v>27.488836801323327</v>
      </c>
      <c r="U28" s="134" t="s">
        <v>221</v>
      </c>
    </row>
    <row r="29" spans="5:21" x14ac:dyDescent="0.25">
      <c r="E29" s="124" t="s">
        <v>30</v>
      </c>
      <c r="F29" s="39">
        <v>3.1488416943414466</v>
      </c>
      <c r="G29" s="35">
        <f t="shared" si="0"/>
        <v>5.1876063206494107E-3</v>
      </c>
      <c r="H29" s="105">
        <f t="shared" si="7"/>
        <v>55.030439105828187</v>
      </c>
      <c r="I29" s="134" t="s">
        <v>221</v>
      </c>
      <c r="Q29" s="124" t="s">
        <v>30</v>
      </c>
      <c r="R29" s="39">
        <v>3.1488416943414466</v>
      </c>
      <c r="S29" s="35">
        <f t="shared" si="6"/>
        <v>5.1876063206494107E-3</v>
      </c>
      <c r="T29" s="39">
        <f t="shared" si="8"/>
        <v>10.657418425142149</v>
      </c>
      <c r="U29" s="134" t="s">
        <v>221</v>
      </c>
    </row>
    <row r="30" spans="5:21" x14ac:dyDescent="0.25">
      <c r="E30" s="124" t="s">
        <v>74</v>
      </c>
      <c r="F30" s="39">
        <v>590.26936722856203</v>
      </c>
      <c r="G30" s="35">
        <f t="shared" si="0"/>
        <v>0.97244809284101708</v>
      </c>
      <c r="H30" s="105">
        <f t="shared" si="7"/>
        <v>10315.787715743079</v>
      </c>
      <c r="I30" s="134" t="s">
        <v>221</v>
      </c>
      <c r="Q30" s="124" t="s">
        <v>74</v>
      </c>
      <c r="R30" s="39">
        <v>590.26936722856203</v>
      </c>
      <c r="S30" s="35">
        <f t="shared" si="6"/>
        <v>0.97244809284101708</v>
      </c>
      <c r="T30" s="39">
        <f t="shared" si="8"/>
        <v>1997.7973619325855</v>
      </c>
      <c r="U30" s="134" t="s">
        <v>221</v>
      </c>
    </row>
    <row r="31" spans="5:21" ht="15.75" thickBot="1" x14ac:dyDescent="0.3">
      <c r="E31" s="124" t="s">
        <v>128</v>
      </c>
      <c r="F31" s="39">
        <v>538.25612473757883</v>
      </c>
      <c r="G31" s="35">
        <f t="shared" si="0"/>
        <v>0.88675809896530833</v>
      </c>
      <c r="H31" s="105">
        <f t="shared" si="7"/>
        <v>9406.7831193099282</v>
      </c>
      <c r="I31" s="134" t="s">
        <v>221</v>
      </c>
      <c r="Q31" s="124" t="s">
        <v>128</v>
      </c>
      <c r="R31" s="39">
        <v>538.25612473757883</v>
      </c>
      <c r="S31" s="35">
        <f t="shared" si="6"/>
        <v>0.88675809896530833</v>
      </c>
      <c r="T31" s="39">
        <f t="shared" si="8"/>
        <v>1821.7558385143295</v>
      </c>
      <c r="U31" s="134" t="s">
        <v>221</v>
      </c>
    </row>
    <row r="32" spans="5:21" ht="15.75" thickBot="1" x14ac:dyDescent="0.3">
      <c r="E32" s="125" t="s">
        <v>76</v>
      </c>
      <c r="F32" s="117">
        <v>606.99318716753714</v>
      </c>
      <c r="G32" s="118">
        <f t="shared" si="0"/>
        <v>1</v>
      </c>
      <c r="H32" s="119">
        <f t="shared" ref="H32:H37" si="9">G32*10608.06</f>
        <v>10608.06</v>
      </c>
      <c r="I32" s="136" t="s">
        <v>221</v>
      </c>
      <c r="Q32" s="125" t="s">
        <v>76</v>
      </c>
      <c r="R32" s="117">
        <v>606.99318716753714</v>
      </c>
      <c r="S32" s="118">
        <f t="shared" si="6"/>
        <v>1</v>
      </c>
      <c r="T32" s="117">
        <f>S32*2054.4</f>
        <v>2054.4</v>
      </c>
      <c r="U32" s="136" t="s">
        <v>221</v>
      </c>
    </row>
    <row r="33" spans="5:21" x14ac:dyDescent="0.25">
      <c r="E33" s="124" t="s">
        <v>129</v>
      </c>
      <c r="F33" s="39">
        <v>444.3999254061585</v>
      </c>
      <c r="G33" s="35">
        <f t="shared" si="0"/>
        <v>0.7321333003421322</v>
      </c>
      <c r="H33" s="105">
        <f t="shared" si="9"/>
        <v>7766.5139780273585</v>
      </c>
      <c r="I33" s="134" t="s">
        <v>221</v>
      </c>
      <c r="Q33" s="124" t="s">
        <v>129</v>
      </c>
      <c r="R33" s="39">
        <v>444.3999254061585</v>
      </c>
      <c r="S33" s="35">
        <f t="shared" si="6"/>
        <v>0.7321333003421322</v>
      </c>
      <c r="T33" s="39">
        <f>S33*2054.4</f>
        <v>1504.0946522228764</v>
      </c>
      <c r="U33" s="134" t="s">
        <v>221</v>
      </c>
    </row>
    <row r="34" spans="5:21" x14ac:dyDescent="0.25">
      <c r="E34" s="124" t="s">
        <v>31</v>
      </c>
      <c r="F34" s="39">
        <v>1.6043129740867415</v>
      </c>
      <c r="G34" s="35">
        <f t="shared" si="0"/>
        <v>2.6430493916629948E-3</v>
      </c>
      <c r="H34" s="105">
        <f t="shared" si="9"/>
        <v>28.037626529724548</v>
      </c>
      <c r="I34" s="134" t="s">
        <v>221</v>
      </c>
      <c r="Q34" s="124" t="s">
        <v>31</v>
      </c>
      <c r="R34" s="39">
        <v>1.6043129740867415</v>
      </c>
      <c r="S34" s="35">
        <f t="shared" si="6"/>
        <v>2.6430493916629948E-3</v>
      </c>
      <c r="T34" s="39">
        <f>S34*2054.4</f>
        <v>5.4298806702324569</v>
      </c>
      <c r="U34" s="134" t="s">
        <v>221</v>
      </c>
    </row>
    <row r="35" spans="5:21" x14ac:dyDescent="0.25">
      <c r="E35" s="124" t="s">
        <v>32</v>
      </c>
      <c r="F35" s="89">
        <v>0.21</v>
      </c>
      <c r="G35" s="115">
        <f t="shared" si="0"/>
        <v>3.4596763924145586E-4</v>
      </c>
      <c r="H35" s="88">
        <f t="shared" si="9"/>
        <v>3.670045475131718</v>
      </c>
      <c r="I35" s="133" t="s">
        <v>219</v>
      </c>
      <c r="Q35" s="124" t="s">
        <v>32</v>
      </c>
      <c r="R35" s="89">
        <v>0.21</v>
      </c>
      <c r="S35" s="115">
        <f t="shared" si="6"/>
        <v>3.4596763924145586E-4</v>
      </c>
      <c r="T35" s="89">
        <f>S35*2054.4</f>
        <v>0.71075591805764693</v>
      </c>
      <c r="U35" s="133" t="s">
        <v>219</v>
      </c>
    </row>
    <row r="36" spans="5:21" x14ac:dyDescent="0.25">
      <c r="E36" s="124" t="s">
        <v>33</v>
      </c>
      <c r="F36" s="39">
        <v>5.9166255363790992</v>
      </c>
      <c r="G36" s="35">
        <f t="shared" si="0"/>
        <v>9.7474331861751879E-3</v>
      </c>
      <c r="H36" s="105">
        <f t="shared" si="9"/>
        <v>103.40135608493756</v>
      </c>
      <c r="I36" s="134" t="s">
        <v>221</v>
      </c>
      <c r="Q36" s="124" t="s">
        <v>33</v>
      </c>
      <c r="R36" s="39">
        <v>5.9166255363790992</v>
      </c>
      <c r="S36" s="35">
        <f t="shared" si="6"/>
        <v>9.7474331861751879E-3</v>
      </c>
      <c r="T36" s="39">
        <f>S36*2054.4</f>
        <v>20.025126737678306</v>
      </c>
      <c r="U36" s="134" t="s">
        <v>221</v>
      </c>
    </row>
    <row r="37" spans="5:21" ht="15.75" thickBot="1" x14ac:dyDescent="0.3">
      <c r="E37" s="126" t="s">
        <v>34</v>
      </c>
      <c r="F37" s="127">
        <v>1.26</v>
      </c>
      <c r="G37" s="128">
        <f t="shared" si="0"/>
        <v>2.0758058354487354E-3</v>
      </c>
      <c r="H37" s="129">
        <f t="shared" si="9"/>
        <v>22.02027285079031</v>
      </c>
      <c r="I37" s="132" t="s">
        <v>219</v>
      </c>
      <c r="Q37" s="126" t="s">
        <v>34</v>
      </c>
      <c r="R37" s="127">
        <v>1.26</v>
      </c>
      <c r="S37" s="128">
        <f t="shared" si="6"/>
        <v>2.0758058354487354E-3</v>
      </c>
      <c r="T37" s="127">
        <f>S37*2054.4</f>
        <v>4.2645355083458822</v>
      </c>
      <c r="U37" s="132" t="s">
        <v>219</v>
      </c>
    </row>
    <row r="38" spans="5:21" ht="15.75" thickTop="1" x14ac:dyDescent="0.25"/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47AEC-967E-46AD-BE5F-36036331E62C}">
  <dimension ref="A1:C32"/>
  <sheetViews>
    <sheetView zoomScale="115" zoomScaleNormal="115" workbookViewId="0">
      <selection activeCell="B22" sqref="B22"/>
    </sheetView>
  </sheetViews>
  <sheetFormatPr defaultRowHeight="15" x14ac:dyDescent="0.25"/>
  <cols>
    <col min="1" max="1" width="39.28515625" customWidth="1"/>
    <col min="2" max="2" width="18.28515625" customWidth="1"/>
    <col min="3" max="3" width="29.140625" customWidth="1"/>
  </cols>
  <sheetData>
    <row r="1" spans="1:3" x14ac:dyDescent="0.25">
      <c r="A1" t="s">
        <v>136</v>
      </c>
      <c r="B1" t="s">
        <v>61</v>
      </c>
      <c r="C1" t="s">
        <v>226</v>
      </c>
    </row>
    <row r="2" spans="1:3" x14ac:dyDescent="0.25">
      <c r="A2" t="s">
        <v>143</v>
      </c>
      <c r="B2">
        <v>5.2062181943691499E-2</v>
      </c>
      <c r="C2">
        <f>2^B2</f>
        <v>1.0367457850845594</v>
      </c>
    </row>
    <row r="3" spans="1:3" x14ac:dyDescent="0.25">
      <c r="A3" t="s">
        <v>148</v>
      </c>
      <c r="B3">
        <v>1.31425917621134</v>
      </c>
      <c r="C3">
        <f t="shared" ref="C3:C32" si="0">2^B3</f>
        <v>2.486746034794594</v>
      </c>
    </row>
    <row r="4" spans="1:3" x14ac:dyDescent="0.25">
      <c r="A4" t="s">
        <v>150</v>
      </c>
      <c r="B4">
        <v>0.41888998543883399</v>
      </c>
      <c r="C4">
        <f t="shared" si="0"/>
        <v>1.3368985446043726</v>
      </c>
    </row>
    <row r="5" spans="1:3" x14ac:dyDescent="0.25">
      <c r="A5" t="s">
        <v>167</v>
      </c>
      <c r="B5">
        <v>-0.86338173578817201</v>
      </c>
      <c r="C5">
        <f t="shared" si="0"/>
        <v>0.54966261518870596</v>
      </c>
    </row>
    <row r="6" spans="1:3" x14ac:dyDescent="0.25">
      <c r="A6" t="s">
        <v>139</v>
      </c>
      <c r="B6">
        <v>-0.40642424553511702</v>
      </c>
      <c r="C6">
        <f t="shared" si="0"/>
        <v>0.75449108251938823</v>
      </c>
    </row>
    <row r="7" spans="1:3" x14ac:dyDescent="0.25">
      <c r="A7" t="s">
        <v>140</v>
      </c>
      <c r="B7">
        <v>0.112169891041712</v>
      </c>
      <c r="C7">
        <f t="shared" si="0"/>
        <v>1.080852675212286</v>
      </c>
    </row>
    <row r="8" spans="1:3" x14ac:dyDescent="0.25">
      <c r="A8" t="s">
        <v>142</v>
      </c>
      <c r="B8">
        <v>0.10012416629698299</v>
      </c>
      <c r="C8">
        <f t="shared" si="0"/>
        <v>1.0718657092448212</v>
      </c>
    </row>
    <row r="9" spans="1:3" x14ac:dyDescent="0.25">
      <c r="A9" t="s">
        <v>144</v>
      </c>
      <c r="B9">
        <v>-0.14795459403536401</v>
      </c>
      <c r="C9">
        <f t="shared" si="0"/>
        <v>0.90252913232958865</v>
      </c>
    </row>
    <row r="10" spans="1:3" x14ac:dyDescent="0.25">
      <c r="A10" t="s">
        <v>145</v>
      </c>
      <c r="B10">
        <v>-0.26974702008336798</v>
      </c>
      <c r="C10">
        <f t="shared" si="0"/>
        <v>0.8294649816683487</v>
      </c>
    </row>
    <row r="11" spans="1:3" x14ac:dyDescent="0.25">
      <c r="A11" t="s">
        <v>151</v>
      </c>
      <c r="B11">
        <v>0.228802405257585</v>
      </c>
      <c r="C11">
        <f t="shared" si="0"/>
        <v>1.1718617718711333</v>
      </c>
    </row>
    <row r="12" spans="1:3" x14ac:dyDescent="0.25">
      <c r="A12" t="s">
        <v>152</v>
      </c>
      <c r="B12">
        <v>-0.30136782411810198</v>
      </c>
      <c r="C12">
        <f t="shared" si="0"/>
        <v>0.81148266202398145</v>
      </c>
    </row>
    <row r="13" spans="1:3" x14ac:dyDescent="0.25">
      <c r="A13" t="s">
        <v>155</v>
      </c>
      <c r="B13">
        <v>3.8888713042238697E-2</v>
      </c>
      <c r="C13">
        <f t="shared" si="0"/>
        <v>1.0273221904957228</v>
      </c>
    </row>
    <row r="14" spans="1:3" x14ac:dyDescent="0.25">
      <c r="A14" t="s">
        <v>160</v>
      </c>
      <c r="B14">
        <v>-3.9415489522367703E-2</v>
      </c>
      <c r="C14">
        <f t="shared" si="0"/>
        <v>0.97304910014532298</v>
      </c>
    </row>
    <row r="15" spans="1:3" x14ac:dyDescent="0.25">
      <c r="A15" t="s">
        <v>165</v>
      </c>
      <c r="B15">
        <v>-0.37620608984005699</v>
      </c>
      <c r="C15">
        <f t="shared" si="0"/>
        <v>0.77046103968160129</v>
      </c>
    </row>
    <row r="16" spans="1:3" x14ac:dyDescent="0.25">
      <c r="A16" t="s">
        <v>141</v>
      </c>
      <c r="B16">
        <v>0.71237149644064901</v>
      </c>
      <c r="C16">
        <f t="shared" si="0"/>
        <v>1.6384952567334883</v>
      </c>
    </row>
    <row r="17" spans="1:3" x14ac:dyDescent="0.25">
      <c r="A17" t="s">
        <v>146</v>
      </c>
      <c r="B17">
        <v>-0.20430605051335099</v>
      </c>
      <c r="C17">
        <f t="shared" si="0"/>
        <v>0.86795608155853443</v>
      </c>
    </row>
    <row r="18" spans="1:3" x14ac:dyDescent="0.25">
      <c r="A18" t="s">
        <v>141</v>
      </c>
      <c r="B18">
        <v>0.80570915465748705</v>
      </c>
      <c r="C18">
        <f t="shared" si="0"/>
        <v>1.7480048099237331</v>
      </c>
    </row>
    <row r="19" spans="1:3" x14ac:dyDescent="0.25">
      <c r="A19" t="s">
        <v>149</v>
      </c>
      <c r="B19">
        <v>1.46375231918682E-2</v>
      </c>
      <c r="C19">
        <f t="shared" si="0"/>
        <v>1.0101976026760195</v>
      </c>
    </row>
    <row r="20" spans="1:3" x14ac:dyDescent="0.25">
      <c r="A20" t="s">
        <v>153</v>
      </c>
      <c r="B20">
        <v>2.0580157937827002</v>
      </c>
      <c r="C20">
        <f t="shared" si="0"/>
        <v>4.1641319769717384</v>
      </c>
    </row>
    <row r="21" spans="1:3" x14ac:dyDescent="0.25">
      <c r="A21" t="s">
        <v>156</v>
      </c>
      <c r="B21">
        <v>-0.35314213256613702</v>
      </c>
      <c r="C21">
        <f t="shared" si="0"/>
        <v>0.78287716434815402</v>
      </c>
    </row>
    <row r="22" spans="1:3" x14ac:dyDescent="0.25">
      <c r="A22" t="s">
        <v>158</v>
      </c>
      <c r="B22">
        <v>0.26991761876501502</v>
      </c>
      <c r="C22">
        <f t="shared" si="0"/>
        <v>1.205738975231244</v>
      </c>
    </row>
    <row r="23" spans="1:3" x14ac:dyDescent="0.25">
      <c r="A23" t="s">
        <v>159</v>
      </c>
      <c r="B23">
        <v>1.56368612946048</v>
      </c>
      <c r="C23">
        <f t="shared" si="0"/>
        <v>2.956081671950523</v>
      </c>
    </row>
    <row r="24" spans="1:3" x14ac:dyDescent="0.25">
      <c r="A24" t="s">
        <v>162</v>
      </c>
      <c r="B24">
        <v>-0.162006763688818</v>
      </c>
      <c r="C24">
        <f t="shared" si="0"/>
        <v>0.8937809720945582</v>
      </c>
    </row>
    <row r="25" spans="1:3" x14ac:dyDescent="0.25">
      <c r="A25" t="s">
        <v>163</v>
      </c>
      <c r="B25">
        <v>-1.2337088521238999</v>
      </c>
      <c r="C25">
        <f t="shared" si="0"/>
        <v>0.42522288489378096</v>
      </c>
    </row>
    <row r="26" spans="1:3" x14ac:dyDescent="0.25">
      <c r="A26" t="s">
        <v>164</v>
      </c>
      <c r="B26">
        <v>0.34661854563223099</v>
      </c>
      <c r="C26">
        <f t="shared" si="0"/>
        <v>1.2715767522875703</v>
      </c>
    </row>
    <row r="27" spans="1:3" x14ac:dyDescent="0.25">
      <c r="A27" t="s">
        <v>166</v>
      </c>
      <c r="B27">
        <v>-0.16364199221647499</v>
      </c>
      <c r="C27">
        <f t="shared" si="0"/>
        <v>0.89276848634914696</v>
      </c>
    </row>
    <row r="28" spans="1:3" x14ac:dyDescent="0.25">
      <c r="A28" t="s">
        <v>138</v>
      </c>
      <c r="B28">
        <v>0.225137062974753</v>
      </c>
      <c r="C28">
        <f t="shared" si="0"/>
        <v>1.1688882933017566</v>
      </c>
    </row>
    <row r="29" spans="1:3" x14ac:dyDescent="0.25">
      <c r="A29" t="s">
        <v>147</v>
      </c>
      <c r="B29">
        <v>0.213840233427673</v>
      </c>
      <c r="C29">
        <f t="shared" si="0"/>
        <v>1.1597712123009374</v>
      </c>
    </row>
    <row r="30" spans="1:3" x14ac:dyDescent="0.25">
      <c r="A30" t="s">
        <v>154</v>
      </c>
      <c r="B30">
        <v>-0.25351304806578601</v>
      </c>
      <c r="C30">
        <f t="shared" si="0"/>
        <v>0.83885127359653033</v>
      </c>
    </row>
    <row r="31" spans="1:3" x14ac:dyDescent="0.25">
      <c r="A31" t="s">
        <v>157</v>
      </c>
      <c r="B31">
        <v>2.2855677700816401</v>
      </c>
      <c r="C31">
        <f t="shared" si="0"/>
        <v>4.875559444982601</v>
      </c>
    </row>
    <row r="32" spans="1:3" x14ac:dyDescent="0.25">
      <c r="A32" t="s">
        <v>161</v>
      </c>
      <c r="B32">
        <v>-0.44754317004584099</v>
      </c>
      <c r="C32">
        <f t="shared" si="0"/>
        <v>0.73329053857437465</v>
      </c>
    </row>
  </sheetData>
  <sortState xmlns:xlrd2="http://schemas.microsoft.com/office/spreadsheetml/2017/richdata2" ref="A2:C379">
    <sortCondition ref="C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AD222-35B3-4B82-9448-80B0DA4363EF}">
  <dimension ref="A1:AS35"/>
  <sheetViews>
    <sheetView workbookViewId="0">
      <selection activeCell="C32" sqref="C32"/>
    </sheetView>
  </sheetViews>
  <sheetFormatPr defaultRowHeight="15" x14ac:dyDescent="0.25"/>
  <cols>
    <col min="1" max="1" width="13" style="25" customWidth="1"/>
    <col min="2" max="2" width="15.85546875" style="10" customWidth="1"/>
    <col min="3" max="3" width="19" style="10" customWidth="1"/>
    <col min="4" max="16384" width="9.140625" style="10"/>
  </cols>
  <sheetData>
    <row r="1" spans="1:45" s="24" customFormat="1" ht="35.25" customHeight="1" x14ac:dyDescent="0.25">
      <c r="A1" s="26" t="s">
        <v>6</v>
      </c>
      <c r="B1" s="22" t="s">
        <v>169</v>
      </c>
      <c r="C1" s="22" t="s">
        <v>170</v>
      </c>
      <c r="D1" s="22" t="s">
        <v>171</v>
      </c>
      <c r="E1" s="22" t="s">
        <v>172</v>
      </c>
      <c r="F1" s="22" t="s">
        <v>173</v>
      </c>
      <c r="G1" s="22" t="s">
        <v>174</v>
      </c>
      <c r="H1" s="22" t="s">
        <v>175</v>
      </c>
      <c r="I1" s="22" t="s">
        <v>176</v>
      </c>
      <c r="J1" s="22" t="s">
        <v>177</v>
      </c>
      <c r="K1" s="22" t="s">
        <v>178</v>
      </c>
      <c r="L1" s="22" t="s">
        <v>179</v>
      </c>
      <c r="M1" s="22" t="s">
        <v>180</v>
      </c>
      <c r="N1" s="22" t="s">
        <v>181</v>
      </c>
      <c r="O1" s="22" t="s">
        <v>182</v>
      </c>
      <c r="P1" s="22" t="s">
        <v>183</v>
      </c>
      <c r="Q1" s="22" t="s">
        <v>184</v>
      </c>
      <c r="R1" s="22" t="s">
        <v>185</v>
      </c>
      <c r="S1" s="22" t="s">
        <v>186</v>
      </c>
      <c r="T1" s="22" t="s">
        <v>187</v>
      </c>
      <c r="U1" s="22" t="s">
        <v>188</v>
      </c>
      <c r="V1" s="22" t="s">
        <v>189</v>
      </c>
      <c r="W1" s="22" t="s">
        <v>190</v>
      </c>
      <c r="X1" s="22" t="s">
        <v>191</v>
      </c>
      <c r="Y1" s="22" t="s">
        <v>192</v>
      </c>
      <c r="Z1" s="22" t="s">
        <v>193</v>
      </c>
      <c r="AA1" s="22" t="s">
        <v>194</v>
      </c>
      <c r="AB1" s="22" t="s">
        <v>195</v>
      </c>
      <c r="AC1" s="22" t="s">
        <v>196</v>
      </c>
      <c r="AD1" s="22" t="s">
        <v>197</v>
      </c>
      <c r="AE1" s="22" t="s">
        <v>198</v>
      </c>
      <c r="AF1" s="23" t="s">
        <v>199</v>
      </c>
      <c r="AG1" s="22" t="s">
        <v>200</v>
      </c>
      <c r="AH1" s="22" t="s">
        <v>201</v>
      </c>
      <c r="AI1" s="22" t="s">
        <v>202</v>
      </c>
      <c r="AJ1" s="22" t="s">
        <v>203</v>
      </c>
      <c r="AK1" s="22" t="s">
        <v>204</v>
      </c>
      <c r="AL1" s="22" t="s">
        <v>205</v>
      </c>
      <c r="AM1" s="22" t="s">
        <v>206</v>
      </c>
      <c r="AN1" s="23" t="s">
        <v>207</v>
      </c>
      <c r="AO1" s="22" t="s">
        <v>208</v>
      </c>
      <c r="AP1" s="23" t="s">
        <v>1</v>
      </c>
      <c r="AQ1" s="22" t="s">
        <v>2</v>
      </c>
      <c r="AR1" s="22" t="s">
        <v>3</v>
      </c>
      <c r="AS1" s="22" t="s">
        <v>4</v>
      </c>
    </row>
    <row r="2" spans="1:45" x14ac:dyDescent="0.25">
      <c r="A2" s="27" t="s">
        <v>35</v>
      </c>
      <c r="B2" s="11">
        <v>0.83599784341779826</v>
      </c>
      <c r="C2" s="11">
        <v>4.6332672380587052</v>
      </c>
      <c r="D2" s="11">
        <v>30.109526763731214</v>
      </c>
      <c r="E2" s="11">
        <v>41.361245836981915</v>
      </c>
      <c r="F2" s="11">
        <v>3.5086206453570661</v>
      </c>
      <c r="G2" s="11">
        <v>1.7461683797954504</v>
      </c>
      <c r="H2" s="11"/>
      <c r="I2" s="11"/>
      <c r="J2" s="11">
        <v>3.0047770952219754</v>
      </c>
      <c r="K2" s="11">
        <v>7.8109374286445812</v>
      </c>
      <c r="L2" s="11">
        <v>0.1785176843361472</v>
      </c>
      <c r="M2" s="11"/>
      <c r="N2" s="11"/>
      <c r="O2" s="11"/>
      <c r="P2" s="11">
        <v>6.9632258450123361</v>
      </c>
      <c r="Q2" s="11">
        <v>1.9429084031643513</v>
      </c>
      <c r="R2" s="11">
        <v>1.5722232451528768</v>
      </c>
      <c r="S2" s="11">
        <v>1.0454514003608084</v>
      </c>
      <c r="T2" s="11">
        <v>12.528663353247559</v>
      </c>
      <c r="U2" s="11">
        <v>2.4264282294268034</v>
      </c>
      <c r="V2" s="11">
        <v>0.30575955074905142</v>
      </c>
      <c r="W2" s="11"/>
      <c r="X2" s="11"/>
      <c r="Y2" s="11"/>
      <c r="Z2" s="11"/>
      <c r="AA2" s="11"/>
      <c r="AB2" s="11"/>
      <c r="AC2" s="11"/>
      <c r="AD2" s="11"/>
      <c r="AE2" s="11"/>
      <c r="AF2" s="12">
        <v>2.2208784823458281</v>
      </c>
      <c r="AG2" s="11">
        <v>3.3938604724715362</v>
      </c>
      <c r="AH2" s="11"/>
      <c r="AI2" s="11"/>
      <c r="AJ2" s="11"/>
      <c r="AK2" s="11"/>
      <c r="AL2" s="11"/>
      <c r="AM2" s="11"/>
      <c r="AN2" s="12"/>
      <c r="AO2" s="11">
        <v>0.95316341018029005</v>
      </c>
      <c r="AP2" s="12"/>
      <c r="AQ2" s="11">
        <v>2.0354586019434096</v>
      </c>
      <c r="AR2" s="11"/>
      <c r="AS2" s="11"/>
    </row>
    <row r="3" spans="1:45" x14ac:dyDescent="0.25">
      <c r="A3" s="27" t="s">
        <v>36</v>
      </c>
      <c r="B3" s="11"/>
      <c r="C3" s="11">
        <v>6.5624068388675003E-2</v>
      </c>
      <c r="D3" s="11">
        <v>0.11604400907355239</v>
      </c>
      <c r="E3" s="11">
        <v>4.2058086653784327E-2</v>
      </c>
      <c r="F3" s="11"/>
      <c r="G3" s="11">
        <v>0.38794764620710948</v>
      </c>
      <c r="H3" s="11"/>
      <c r="I3" s="11"/>
      <c r="J3" s="11"/>
      <c r="K3" s="11"/>
      <c r="L3" s="11">
        <v>0.48081365437964757</v>
      </c>
      <c r="M3" s="11"/>
      <c r="N3" s="11">
        <v>2.8249357415499858</v>
      </c>
      <c r="O3" s="11">
        <v>0.7510305957040756</v>
      </c>
      <c r="P3" s="11"/>
      <c r="Q3" s="11"/>
      <c r="R3" s="11">
        <v>0.18584732298675924</v>
      </c>
      <c r="S3" s="11"/>
      <c r="T3" s="11">
        <v>2.2419713368969321</v>
      </c>
      <c r="U3" s="11">
        <v>1.2079556015226935</v>
      </c>
      <c r="V3" s="11"/>
      <c r="W3" s="11"/>
      <c r="X3" s="11">
        <v>0.10424286415727077</v>
      </c>
      <c r="Y3" s="11"/>
      <c r="Z3" s="11"/>
      <c r="AA3" s="11"/>
      <c r="AB3" s="11"/>
      <c r="AC3" s="11">
        <v>0.11153409825156022</v>
      </c>
      <c r="AD3" s="11"/>
      <c r="AE3" s="11">
        <v>0.81989903911052919</v>
      </c>
      <c r="AF3" s="12"/>
      <c r="AG3" s="11"/>
      <c r="AH3" s="11"/>
      <c r="AI3" s="11"/>
      <c r="AJ3" s="11">
        <v>1.9312847168327942</v>
      </c>
      <c r="AK3" s="11">
        <v>2.1617990749588278</v>
      </c>
      <c r="AL3" s="11"/>
      <c r="AM3" s="11"/>
      <c r="AN3" s="12"/>
      <c r="AO3" s="11">
        <v>0.70713568827416173</v>
      </c>
      <c r="AP3" s="12"/>
      <c r="AQ3" s="11">
        <v>4.2684108397561324</v>
      </c>
      <c r="AR3" s="11"/>
      <c r="AS3" s="11"/>
    </row>
    <row r="4" spans="1:45" x14ac:dyDescent="0.25">
      <c r="A4" s="27" t="s">
        <v>9</v>
      </c>
      <c r="B4" s="11"/>
      <c r="C4" s="11">
        <v>9.8977332013022217</v>
      </c>
      <c r="D4" s="11"/>
      <c r="E4" s="11">
        <v>85.702033272220504</v>
      </c>
      <c r="F4" s="11">
        <v>1.3995316583526605</v>
      </c>
      <c r="G4" s="11">
        <v>94.554570030441624</v>
      </c>
      <c r="H4" s="11">
        <v>92.993932158265096</v>
      </c>
      <c r="I4" s="11"/>
      <c r="J4" s="11"/>
      <c r="K4" s="11"/>
      <c r="L4" s="11">
        <v>1.2315952717369043</v>
      </c>
      <c r="M4" s="11"/>
      <c r="N4" s="11">
        <v>25.304276816508047</v>
      </c>
      <c r="O4" s="11">
        <v>23.019659609037301</v>
      </c>
      <c r="P4" s="11">
        <v>35.57194010937463</v>
      </c>
      <c r="Q4" s="11"/>
      <c r="R4" s="11">
        <v>85.010386694055541</v>
      </c>
      <c r="S4" s="11"/>
      <c r="T4" s="11">
        <v>39.891264116740231</v>
      </c>
      <c r="U4" s="11">
        <v>4.8516194562268398</v>
      </c>
      <c r="V4" s="11"/>
      <c r="W4" s="11"/>
      <c r="X4" s="11"/>
      <c r="Y4" s="11"/>
      <c r="Z4" s="11"/>
      <c r="AA4" s="11"/>
      <c r="AB4" s="11">
        <v>31.60074988055776</v>
      </c>
      <c r="AC4" s="11">
        <v>19.760054259669818</v>
      </c>
      <c r="AD4" s="11">
        <v>9.4535454044203853</v>
      </c>
      <c r="AE4" s="11">
        <v>2.1575810003077343</v>
      </c>
      <c r="AF4" s="12">
        <v>2.1839093974550861</v>
      </c>
      <c r="AG4" s="11">
        <v>13.058968374410586</v>
      </c>
      <c r="AH4" s="11">
        <v>291.60936311962911</v>
      </c>
      <c r="AI4" s="11">
        <v>277.30849038689468</v>
      </c>
      <c r="AJ4" s="11"/>
      <c r="AK4" s="11"/>
      <c r="AL4" s="11">
        <v>135.25058117208934</v>
      </c>
      <c r="AM4" s="11">
        <v>13.348943296281053</v>
      </c>
      <c r="AN4" s="12">
        <v>228.42307838074112</v>
      </c>
      <c r="AO4" s="11">
        <v>0.34107812786285752</v>
      </c>
      <c r="AP4" s="12"/>
      <c r="AQ4" s="11">
        <v>2.0488372030829431</v>
      </c>
      <c r="AR4" s="11">
        <v>46.322293475797899</v>
      </c>
      <c r="AS4" s="11">
        <v>0.57138922177244689</v>
      </c>
    </row>
    <row r="5" spans="1:45" x14ac:dyDescent="0.25">
      <c r="A5" s="27" t="s">
        <v>10</v>
      </c>
      <c r="B5" s="11"/>
      <c r="C5" s="11">
        <v>22.858594666063546</v>
      </c>
      <c r="D5" s="11"/>
      <c r="E5" s="11">
        <v>4.7496986206415999</v>
      </c>
      <c r="F5" s="11">
        <v>3394.1411070559734</v>
      </c>
      <c r="G5" s="11">
        <v>3347.2532246545925</v>
      </c>
      <c r="H5" s="11">
        <v>2219.1537860323042</v>
      </c>
      <c r="I5" s="11">
        <v>2379.9860228184239</v>
      </c>
      <c r="J5" s="11">
        <v>15.645139123403908</v>
      </c>
      <c r="K5" s="11">
        <v>120.19276057181567</v>
      </c>
      <c r="L5" s="11">
        <v>22.525494536268258</v>
      </c>
      <c r="M5" s="11">
        <v>30.930851930857905</v>
      </c>
      <c r="N5" s="11"/>
      <c r="O5" s="11"/>
      <c r="P5" s="11">
        <v>8.1469193669083673</v>
      </c>
      <c r="Q5" s="11">
        <v>11.330500649014546</v>
      </c>
      <c r="R5" s="11">
        <v>23.002347926004852</v>
      </c>
      <c r="S5" s="11">
        <v>15.123085378775025</v>
      </c>
      <c r="T5" s="11">
        <v>6.0457464862054175</v>
      </c>
      <c r="U5" s="11">
        <v>0.10010610782831682</v>
      </c>
      <c r="V5" s="11"/>
      <c r="W5" s="11"/>
      <c r="X5" s="11">
        <v>3.7651367870853436</v>
      </c>
      <c r="Y5" s="11">
        <v>3.5603872938143466</v>
      </c>
      <c r="Z5" s="11">
        <v>2.0063290763465236E-2</v>
      </c>
      <c r="AA5" s="11">
        <v>2.4410966489471795</v>
      </c>
      <c r="AB5" s="11">
        <v>0.21184293996695938</v>
      </c>
      <c r="AC5" s="11">
        <v>10.540442420473621</v>
      </c>
      <c r="AD5" s="11">
        <v>16.969354801461826</v>
      </c>
      <c r="AE5" s="11">
        <v>30.405258639318721</v>
      </c>
      <c r="AF5" s="12"/>
      <c r="AG5" s="11">
        <v>6.0975727818259564</v>
      </c>
      <c r="AH5" s="11">
        <v>129.65589328945364</v>
      </c>
      <c r="AI5" s="11">
        <v>272.29230893130841</v>
      </c>
      <c r="AJ5" s="11">
        <v>97.776051629145599</v>
      </c>
      <c r="AK5" s="11">
        <v>218.9726735676245</v>
      </c>
      <c r="AL5" s="11"/>
      <c r="AM5" s="11">
        <v>0.21033374424582107</v>
      </c>
      <c r="AN5" s="12"/>
      <c r="AO5" s="11">
        <v>2.1955183634901698</v>
      </c>
      <c r="AP5" s="12">
        <v>1.6171238346472847</v>
      </c>
      <c r="AQ5" s="11"/>
      <c r="AR5" s="11">
        <v>2.1273548812771605</v>
      </c>
      <c r="AS5" s="11"/>
    </row>
    <row r="6" spans="1:45" x14ac:dyDescent="0.25">
      <c r="A6" s="27" t="s">
        <v>11</v>
      </c>
      <c r="B6" s="11"/>
      <c r="C6" s="11"/>
      <c r="D6" s="11">
        <v>5.4867366198587373</v>
      </c>
      <c r="E6" s="11">
        <v>7.4945455075902796</v>
      </c>
      <c r="F6" s="11">
        <v>5.9540718757268198</v>
      </c>
      <c r="G6" s="11">
        <v>12.8071853159793</v>
      </c>
      <c r="H6" s="11"/>
      <c r="I6" s="11">
        <v>0.62992028076624385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>
        <v>7.2939149026827366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2"/>
      <c r="AG6" s="11"/>
      <c r="AH6" s="11">
        <v>1.9122543153549245</v>
      </c>
      <c r="AI6" s="11">
        <v>0.67923216674611087</v>
      </c>
      <c r="AJ6" s="11"/>
      <c r="AK6" s="11"/>
      <c r="AL6" s="11"/>
      <c r="AM6" s="11"/>
      <c r="AN6" s="12"/>
      <c r="AO6" s="11"/>
      <c r="AP6" s="12"/>
      <c r="AQ6" s="11"/>
      <c r="AR6" s="11"/>
      <c r="AS6" s="11"/>
    </row>
    <row r="7" spans="1:45" x14ac:dyDescent="0.25">
      <c r="A7" s="27" t="s">
        <v>12</v>
      </c>
      <c r="B7" s="11"/>
      <c r="C7" s="11"/>
      <c r="D7" s="11">
        <v>46.300173387611231</v>
      </c>
      <c r="E7" s="11">
        <v>69.367894238005491</v>
      </c>
      <c r="F7" s="11"/>
      <c r="G7" s="11"/>
      <c r="H7" s="11"/>
      <c r="I7" s="11"/>
      <c r="J7" s="11"/>
      <c r="K7" s="11"/>
      <c r="L7" s="11">
        <v>2.7556899177500207</v>
      </c>
      <c r="M7" s="11"/>
      <c r="N7" s="11"/>
      <c r="O7" s="11"/>
      <c r="P7" s="11"/>
      <c r="Q7" s="11"/>
      <c r="R7" s="11">
        <v>3.3992209095097836</v>
      </c>
      <c r="S7" s="11"/>
      <c r="T7" s="11"/>
      <c r="U7" s="11"/>
      <c r="V7" s="11">
        <v>13.773335951679821</v>
      </c>
      <c r="W7" s="11">
        <v>2.094658583429311</v>
      </c>
      <c r="X7" s="11"/>
      <c r="Y7" s="11"/>
      <c r="Z7" s="11">
        <v>5.5359425251830595E-2</v>
      </c>
      <c r="AA7" s="11"/>
      <c r="AB7" s="11">
        <v>14.974083287881083</v>
      </c>
      <c r="AC7" s="11">
        <v>1.7719110687507533</v>
      </c>
      <c r="AD7" s="11">
        <v>24.959020427243882</v>
      </c>
      <c r="AE7" s="11">
        <v>13.157930647276933</v>
      </c>
      <c r="AF7" s="12">
        <v>11.411249093525033</v>
      </c>
      <c r="AG7" s="11">
        <v>1.1389477677079851</v>
      </c>
      <c r="AH7" s="11">
        <v>3.8526969119322785</v>
      </c>
      <c r="AI7" s="11"/>
      <c r="AJ7" s="11"/>
      <c r="AK7" s="11"/>
      <c r="AL7" s="11"/>
      <c r="AM7" s="11"/>
      <c r="AN7" s="12"/>
      <c r="AO7" s="11"/>
      <c r="AP7" s="12"/>
      <c r="AQ7" s="11">
        <v>0.59887589348669712</v>
      </c>
      <c r="AR7" s="11"/>
      <c r="AS7" s="11"/>
    </row>
    <row r="8" spans="1:45" x14ac:dyDescent="0.25">
      <c r="A8" s="27" t="s">
        <v>13</v>
      </c>
      <c r="B8" s="11">
        <v>9.2451705394693349</v>
      </c>
      <c r="C8" s="11"/>
      <c r="D8" s="11"/>
      <c r="E8" s="11">
        <v>3.4500083617205801</v>
      </c>
      <c r="F8" s="11"/>
      <c r="G8" s="11"/>
      <c r="H8" s="11"/>
      <c r="I8" s="11"/>
      <c r="J8" s="11"/>
      <c r="K8" s="11"/>
      <c r="L8" s="11"/>
      <c r="M8" s="11"/>
      <c r="N8" s="11">
        <v>54.011812199815928</v>
      </c>
      <c r="O8" s="11">
        <v>53.239300857905654</v>
      </c>
      <c r="P8" s="11"/>
      <c r="Q8" s="11"/>
      <c r="R8" s="11">
        <v>35.280990525200913</v>
      </c>
      <c r="S8" s="11">
        <v>11.206365221207346</v>
      </c>
      <c r="T8" s="11"/>
      <c r="U8" s="11"/>
      <c r="V8" s="11">
        <v>30.695969786268684</v>
      </c>
      <c r="W8" s="11">
        <v>18.511263690924356</v>
      </c>
      <c r="X8" s="11">
        <v>0.3705169504685451</v>
      </c>
      <c r="Y8" s="11">
        <v>5.5947032494460577E-2</v>
      </c>
      <c r="Z8" s="11"/>
      <c r="AA8" s="11"/>
      <c r="AB8" s="11"/>
      <c r="AC8" s="11"/>
      <c r="AD8" s="11">
        <v>5.689073418793317</v>
      </c>
      <c r="AE8" s="11">
        <v>0.87564163973528175</v>
      </c>
      <c r="AF8" s="12">
        <v>47.761311865441435</v>
      </c>
      <c r="AG8" s="11"/>
      <c r="AH8" s="11"/>
      <c r="AI8" s="11"/>
      <c r="AJ8" s="11">
        <v>4.0758088040530769</v>
      </c>
      <c r="AK8" s="11">
        <v>9.9861007618785774E-2</v>
      </c>
      <c r="AL8" s="11"/>
      <c r="AM8" s="11"/>
      <c r="AN8" s="12">
        <v>0.81831071993100635</v>
      </c>
      <c r="AO8" s="11">
        <v>4.9528270266019492</v>
      </c>
      <c r="AP8" s="12"/>
      <c r="AQ8" s="11"/>
      <c r="AR8" s="11"/>
      <c r="AS8" s="11"/>
    </row>
    <row r="9" spans="1:45" x14ac:dyDescent="0.25">
      <c r="A9" s="27" t="s">
        <v>47</v>
      </c>
      <c r="B9" s="11">
        <v>4.2598194720766829</v>
      </c>
      <c r="C9" s="11">
        <v>1.0713171448000414</v>
      </c>
      <c r="D9" s="11">
        <v>6.325449286716748</v>
      </c>
      <c r="E9" s="11">
        <v>1.014183492540274</v>
      </c>
      <c r="F9" s="11"/>
      <c r="G9" s="11"/>
      <c r="H9" s="11"/>
      <c r="I9" s="11"/>
      <c r="J9" s="11">
        <v>1.0776914749866289</v>
      </c>
      <c r="K9" s="11">
        <v>4.310159222453585</v>
      </c>
      <c r="L9" s="11"/>
      <c r="M9" s="11"/>
      <c r="N9" s="11"/>
      <c r="O9" s="11">
        <v>0.51337897255837606</v>
      </c>
      <c r="P9" s="11">
        <v>2.5400300499083892</v>
      </c>
      <c r="Q9" s="11"/>
      <c r="R9" s="11">
        <v>1.2197142438712314</v>
      </c>
      <c r="S9" s="11"/>
      <c r="T9" s="11">
        <v>0.44163538320197643</v>
      </c>
      <c r="U9" s="11">
        <v>0.65984574733177115</v>
      </c>
      <c r="V9" s="11"/>
      <c r="W9" s="11"/>
      <c r="X9" s="11">
        <v>0.40931039186375606</v>
      </c>
      <c r="Y9" s="11">
        <v>1.0804377764028554</v>
      </c>
      <c r="Z9" s="11"/>
      <c r="AA9" s="11"/>
      <c r="AB9" s="11">
        <v>1.3438258586141709</v>
      </c>
      <c r="AC9" s="11"/>
      <c r="AD9" s="11"/>
      <c r="AE9" s="11"/>
      <c r="AF9" s="12"/>
      <c r="AG9" s="11"/>
      <c r="AH9" s="11">
        <v>0.80275823860419915</v>
      </c>
      <c r="AI9" s="11"/>
      <c r="AJ9" s="11"/>
      <c r="AK9" s="11"/>
      <c r="AL9" s="11">
        <v>0.62165957231442126</v>
      </c>
      <c r="AM9" s="11">
        <v>0.93290910536509664</v>
      </c>
      <c r="AN9" s="12">
        <v>5.7166262995180173</v>
      </c>
      <c r="AO9" s="11">
        <v>0.47806260869353245</v>
      </c>
      <c r="AP9" s="12"/>
      <c r="AQ9" s="11">
        <v>0.1619861913687452</v>
      </c>
      <c r="AR9" s="11"/>
      <c r="AS9" s="11">
        <v>2.9629042749876193</v>
      </c>
    </row>
    <row r="10" spans="1:45" x14ac:dyDescent="0.25">
      <c r="A10" s="27" t="s">
        <v>125</v>
      </c>
      <c r="B10" s="11">
        <v>2.2505625629928163</v>
      </c>
      <c r="C10" s="11">
        <v>4.3250693143300891</v>
      </c>
      <c r="D10" s="11">
        <v>13.073937741092061</v>
      </c>
      <c r="E10" s="11">
        <v>10.654044932447857</v>
      </c>
      <c r="F10" s="11">
        <v>3.2719723932808455</v>
      </c>
      <c r="G10" s="11">
        <v>4.3628417251409513</v>
      </c>
      <c r="H10" s="11"/>
      <c r="I10" s="11"/>
      <c r="J10" s="11">
        <v>4.5184054574036177</v>
      </c>
      <c r="K10" s="11">
        <v>6.4399683612401422</v>
      </c>
      <c r="L10" s="11">
        <v>0.23389206196423085</v>
      </c>
      <c r="M10" s="11">
        <v>1.2518654886448763</v>
      </c>
      <c r="N10" s="11">
        <v>0.50629098774547809</v>
      </c>
      <c r="O10" s="11">
        <v>0.5689985841600177</v>
      </c>
      <c r="P10" s="11"/>
      <c r="Q10" s="11">
        <v>0.27091481352307095</v>
      </c>
      <c r="R10" s="11">
        <v>0.52883778993510089</v>
      </c>
      <c r="S10" s="11"/>
      <c r="T10" s="11">
        <v>5.0989472799251923</v>
      </c>
      <c r="U10" s="11">
        <v>3.9825884493261712</v>
      </c>
      <c r="V10" s="11"/>
      <c r="W10" s="11"/>
      <c r="X10" s="11"/>
      <c r="Y10" s="11">
        <v>0.39660957777182115</v>
      </c>
      <c r="Z10" s="11">
        <v>0.83527332000397492</v>
      </c>
      <c r="AA10" s="11"/>
      <c r="AB10" s="11">
        <v>0.98605079264889051</v>
      </c>
      <c r="AC10" s="11"/>
      <c r="AD10" s="11">
        <v>4.44935226789481E-2</v>
      </c>
      <c r="AE10" s="11">
        <v>5.8172302450244164E-2</v>
      </c>
      <c r="AF10" s="12">
        <v>3.1512361324027655E-2</v>
      </c>
      <c r="AG10" s="11"/>
      <c r="AH10" s="11"/>
      <c r="AI10" s="11"/>
      <c r="AJ10" s="11">
        <v>5.1011135748981008E-2</v>
      </c>
      <c r="AK10" s="11"/>
      <c r="AL10" s="11">
        <v>5.5335532352982337</v>
      </c>
      <c r="AM10" s="11">
        <v>12.134239040835848</v>
      </c>
      <c r="AN10" s="12">
        <v>0.48877460345006207</v>
      </c>
      <c r="AO10" s="11">
        <v>1.2398631247912066</v>
      </c>
      <c r="AP10" s="12"/>
      <c r="AQ10" s="11">
        <v>0.49496534675476339</v>
      </c>
      <c r="AR10" s="11">
        <v>1.1286243159071183</v>
      </c>
      <c r="AS10" s="11">
        <v>0.28850528654071789</v>
      </c>
    </row>
    <row r="11" spans="1:45" x14ac:dyDescent="0.25">
      <c r="A11" s="27" t="s">
        <v>16</v>
      </c>
      <c r="B11" s="11"/>
      <c r="C11" s="11">
        <v>2.3885976954099561</v>
      </c>
      <c r="D11" s="11">
        <v>4.4037330844880751</v>
      </c>
      <c r="E11" s="11">
        <v>13.065981278107994</v>
      </c>
      <c r="F11" s="11">
        <v>46.181091933717518</v>
      </c>
      <c r="G11" s="11">
        <v>34.813790227946129</v>
      </c>
      <c r="H11" s="11">
        <v>5.4857123314471998</v>
      </c>
      <c r="I11" s="11"/>
      <c r="J11" s="11"/>
      <c r="K11" s="11"/>
      <c r="L11" s="11"/>
      <c r="M11" s="11"/>
      <c r="N11" s="11"/>
      <c r="O11" s="11">
        <v>0.98072396317194666</v>
      </c>
      <c r="P11" s="11"/>
      <c r="Q11" s="11"/>
      <c r="R11" s="11">
        <v>2.5395515618879942</v>
      </c>
      <c r="S11" s="11">
        <v>4.9797444715660522</v>
      </c>
      <c r="T11" s="11"/>
      <c r="U11" s="11"/>
      <c r="V11" s="11"/>
      <c r="W11" s="11">
        <v>3.4002268569118934</v>
      </c>
      <c r="X11" s="11"/>
      <c r="Y11" s="11"/>
      <c r="Z11" s="11">
        <v>0.80897300283635332</v>
      </c>
      <c r="AA11" s="11"/>
      <c r="AB11" s="11">
        <v>1.9379592379143955</v>
      </c>
      <c r="AC11" s="11">
        <v>0.33310289767912904</v>
      </c>
      <c r="AD11" s="11">
        <v>0.2794367108978969</v>
      </c>
      <c r="AE11" s="11">
        <v>1.6637191154970357</v>
      </c>
      <c r="AF11" s="12"/>
      <c r="AG11" s="11"/>
      <c r="AH11" s="11"/>
      <c r="AI11" s="11"/>
      <c r="AJ11" s="11"/>
      <c r="AK11" s="11"/>
      <c r="AL11" s="11"/>
      <c r="AM11" s="11">
        <v>2.7083566404397992</v>
      </c>
      <c r="AN11" s="12">
        <v>13.46774115675924</v>
      </c>
      <c r="AO11" s="11">
        <v>9.0200492206326892</v>
      </c>
      <c r="AP11" s="12"/>
      <c r="AQ11" s="11">
        <v>2.5189240284613494</v>
      </c>
      <c r="AR11" s="11">
        <v>0.63606702506074142</v>
      </c>
      <c r="AS11" s="11"/>
    </row>
    <row r="12" spans="1:45" x14ac:dyDescent="0.25">
      <c r="A12" s="27" t="s">
        <v>17</v>
      </c>
      <c r="B12" s="11">
        <v>5.248571354446395</v>
      </c>
      <c r="C12" s="11"/>
      <c r="D12" s="11"/>
      <c r="E12" s="11"/>
      <c r="F12" s="11">
        <v>1.0745326579485677</v>
      </c>
      <c r="G12" s="11"/>
      <c r="H12" s="11">
        <v>5.1593628321287488</v>
      </c>
      <c r="I12" s="11">
        <v>12.793113005806841</v>
      </c>
      <c r="J12" s="11">
        <v>1.8379133554938343</v>
      </c>
      <c r="K12" s="11"/>
      <c r="L12" s="11"/>
      <c r="M12" s="11"/>
      <c r="N12" s="11"/>
      <c r="O12" s="11"/>
      <c r="P12" s="11"/>
      <c r="Q12" s="11">
        <v>1.6698292772575267</v>
      </c>
      <c r="R12" s="11"/>
      <c r="S12" s="11"/>
      <c r="T12" s="11">
        <v>18.559702677776382</v>
      </c>
      <c r="U12" s="11">
        <v>9.9586914389902503</v>
      </c>
      <c r="V12" s="11"/>
      <c r="W12" s="11"/>
      <c r="X12" s="11"/>
      <c r="Y12" s="11"/>
      <c r="Z12" s="11">
        <v>8.9485044155505076</v>
      </c>
      <c r="AA12" s="11">
        <v>11.39767630474477</v>
      </c>
      <c r="AB12" s="11">
        <v>2.6721826272244296</v>
      </c>
      <c r="AC12" s="11">
        <v>0.18935833963794163</v>
      </c>
      <c r="AD12" s="11">
        <v>6.4278599155845253</v>
      </c>
      <c r="AE12" s="11">
        <v>7.3916232209378263</v>
      </c>
      <c r="AF12" s="12">
        <v>2.6902202076653405</v>
      </c>
      <c r="AG12" s="11">
        <v>1.4560583280739565</v>
      </c>
      <c r="AH12" s="11"/>
      <c r="AI12" s="11">
        <v>11.59478008586319</v>
      </c>
      <c r="AJ12" s="11">
        <v>8.5029804360417636</v>
      </c>
      <c r="AK12" s="11">
        <v>7.6773493938811939</v>
      </c>
      <c r="AL12" s="11">
        <v>86.474868709166344</v>
      </c>
      <c r="AM12" s="11">
        <v>55.526711324053124</v>
      </c>
      <c r="AN12" s="12">
        <v>2.5882831280576375</v>
      </c>
      <c r="AO12" s="11"/>
      <c r="AP12" s="12">
        <v>14.395148658805681</v>
      </c>
      <c r="AQ12" s="11">
        <v>1.4659783435852096</v>
      </c>
      <c r="AR12" s="11">
        <v>48.603094963403443</v>
      </c>
      <c r="AS12" s="11"/>
    </row>
    <row r="13" spans="1:45" x14ac:dyDescent="0.25">
      <c r="A13" s="27" t="s">
        <v>18</v>
      </c>
      <c r="B13" s="11">
        <v>37.228048696322318</v>
      </c>
      <c r="C13" s="11">
        <v>44.085380864639859</v>
      </c>
      <c r="D13" s="140">
        <v>292.76260148504377</v>
      </c>
      <c r="E13" s="11">
        <v>367.48231400389432</v>
      </c>
      <c r="F13" s="11">
        <v>86.948761359260573</v>
      </c>
      <c r="G13" s="11">
        <v>137.47954217113929</v>
      </c>
      <c r="H13" s="11">
        <v>42.292515677939818</v>
      </c>
      <c r="I13" s="11">
        <v>26.886311045261653</v>
      </c>
      <c r="J13" s="11">
        <v>29.36339144548138</v>
      </c>
      <c r="K13" s="11">
        <v>40.184527338602869</v>
      </c>
      <c r="L13" s="11">
        <v>17.709835372482736</v>
      </c>
      <c r="M13" s="11">
        <v>35.765416622312131</v>
      </c>
      <c r="N13" s="11">
        <v>74.72474118556012</v>
      </c>
      <c r="O13" s="11">
        <v>68.030118827761697</v>
      </c>
      <c r="P13" s="11">
        <v>72.936972000240871</v>
      </c>
      <c r="Q13" s="11">
        <v>10.739872206472949</v>
      </c>
      <c r="R13" s="11">
        <v>206.51283309034952</v>
      </c>
      <c r="S13" s="11">
        <v>181.12494847524289</v>
      </c>
      <c r="T13" s="11">
        <v>29.993242319030848</v>
      </c>
      <c r="U13" s="11">
        <v>13.119065546688045</v>
      </c>
      <c r="V13" s="11">
        <v>3.996656025457598</v>
      </c>
      <c r="W13" s="11">
        <v>4.9859484112238457</v>
      </c>
      <c r="X13" s="11">
        <v>30.633729744961961</v>
      </c>
      <c r="Y13" s="11">
        <v>27.450720590416275</v>
      </c>
      <c r="Z13" s="11">
        <v>56.104623336950397</v>
      </c>
      <c r="AA13" s="11">
        <v>36.91039786014499</v>
      </c>
      <c r="AB13" s="11">
        <v>84.585729838618278</v>
      </c>
      <c r="AC13" s="11">
        <v>111.3923937937456</v>
      </c>
      <c r="AD13" s="11">
        <v>25.09080279324542</v>
      </c>
      <c r="AE13" s="11">
        <v>106.30905535680604</v>
      </c>
      <c r="AF13" s="12">
        <v>17.669504938165737</v>
      </c>
      <c r="AG13" s="11">
        <v>3.661607776021115</v>
      </c>
      <c r="AH13" s="11">
        <v>191.12010772799027</v>
      </c>
      <c r="AI13" s="11">
        <v>195.18850898312405</v>
      </c>
      <c r="AJ13" s="11">
        <v>22.212773954877829</v>
      </c>
      <c r="AK13" s="11">
        <v>16.078258755930101</v>
      </c>
      <c r="AL13" s="11">
        <v>32.141836187253233</v>
      </c>
      <c r="AM13" s="11">
        <v>52.069181779077098</v>
      </c>
      <c r="AN13" s="12">
        <v>71.862511350725043</v>
      </c>
      <c r="AO13" s="11">
        <v>47.865185814010665</v>
      </c>
      <c r="AP13" s="12">
        <v>20.635824587631369</v>
      </c>
      <c r="AQ13" s="11">
        <v>28.441772731239354</v>
      </c>
      <c r="AR13" s="11">
        <v>85.76904517136407</v>
      </c>
      <c r="AS13" s="11">
        <v>28.476380399228749</v>
      </c>
    </row>
    <row r="14" spans="1:45" x14ac:dyDescent="0.25">
      <c r="A14" s="27" t="s">
        <v>19</v>
      </c>
      <c r="B14" s="11">
        <v>14.088295422694518</v>
      </c>
      <c r="C14" s="11">
        <v>24.583655516221423</v>
      </c>
      <c r="D14" s="11">
        <v>138.39129181077635</v>
      </c>
      <c r="E14" s="11">
        <v>179.09138078393872</v>
      </c>
      <c r="F14" s="11">
        <v>52.29834700676097</v>
      </c>
      <c r="G14" s="11">
        <v>74.199820571904638</v>
      </c>
      <c r="H14" s="11">
        <v>39.560324862105418</v>
      </c>
      <c r="I14" s="11">
        <v>15.917219683709112</v>
      </c>
      <c r="J14" s="11">
        <v>18.835238259711268</v>
      </c>
      <c r="K14" s="11">
        <v>26.875330627196472</v>
      </c>
      <c r="L14" s="11">
        <v>5.0390034175263851</v>
      </c>
      <c r="M14" s="11">
        <v>19.972065557714604</v>
      </c>
      <c r="N14" s="11">
        <v>40.8789109244088</v>
      </c>
      <c r="O14" s="11">
        <v>50.833443238962403</v>
      </c>
      <c r="P14" s="11">
        <v>95.564090451919114</v>
      </c>
      <c r="Q14" s="11">
        <v>23.040226217710391</v>
      </c>
      <c r="R14" s="11">
        <v>70.716271096430404</v>
      </c>
      <c r="S14" s="11">
        <v>72.087729493146654</v>
      </c>
      <c r="T14" s="11">
        <v>128.48272112258977</v>
      </c>
      <c r="U14" s="11">
        <v>162.96101716120353</v>
      </c>
      <c r="V14" s="11">
        <v>2.2613176186340262</v>
      </c>
      <c r="W14" s="11">
        <v>2.2326850696604685</v>
      </c>
      <c r="X14" s="11">
        <v>13.400783129191145</v>
      </c>
      <c r="Y14" s="11">
        <v>21.308878920728969</v>
      </c>
      <c r="Z14" s="11">
        <v>16.088302462817875</v>
      </c>
      <c r="AA14" s="11">
        <v>31.142018284358748</v>
      </c>
      <c r="AB14" s="11">
        <v>19.03952472036476</v>
      </c>
      <c r="AC14" s="11">
        <v>42.625716862110778</v>
      </c>
      <c r="AD14" s="11">
        <v>12.771389307495202</v>
      </c>
      <c r="AE14" s="11">
        <v>99.715925504548395</v>
      </c>
      <c r="AF14" s="12">
        <v>2.8696922675454304</v>
      </c>
      <c r="AG14" s="11">
        <v>1.7188311030402246</v>
      </c>
      <c r="AH14" s="11">
        <v>27.195483185366744</v>
      </c>
      <c r="AI14" s="11">
        <v>49.174290542723355</v>
      </c>
      <c r="AJ14" s="11">
        <v>3.5205188450187412</v>
      </c>
      <c r="AK14" s="11">
        <v>10.983206289259687</v>
      </c>
      <c r="AL14" s="11">
        <v>43.12837409824278</v>
      </c>
      <c r="AM14" s="11">
        <v>67.511513923499336</v>
      </c>
      <c r="AN14" s="12">
        <v>32.221994691160845</v>
      </c>
      <c r="AO14" s="11">
        <v>25.69793614694537</v>
      </c>
      <c r="AP14" s="12">
        <v>6.5980425723729441</v>
      </c>
      <c r="AQ14" s="11">
        <v>21.690495899985244</v>
      </c>
      <c r="AR14" s="11">
        <v>210.12004463212446</v>
      </c>
      <c r="AS14" s="11">
        <v>19.701971932611279</v>
      </c>
    </row>
    <row r="15" spans="1:45" x14ac:dyDescent="0.25">
      <c r="A15" s="27" t="s">
        <v>53</v>
      </c>
      <c r="B15" s="11">
        <v>34.679018171861252</v>
      </c>
      <c r="C15" s="11">
        <v>22.582376776936435</v>
      </c>
      <c r="D15" s="11">
        <v>11.443342247131822</v>
      </c>
      <c r="E15" s="11">
        <v>15.275764918392479</v>
      </c>
      <c r="F15" s="11">
        <v>9.9340540559747783</v>
      </c>
      <c r="G15" s="11">
        <v>13.166559061301106</v>
      </c>
      <c r="H15" s="11">
        <v>9.84458512729063</v>
      </c>
      <c r="I15" s="11">
        <v>10.538537849270087</v>
      </c>
      <c r="J15" s="11">
        <v>15.079421239542967</v>
      </c>
      <c r="K15" s="11">
        <v>14.082922204887392</v>
      </c>
      <c r="L15" s="11">
        <v>5.3359298289110129</v>
      </c>
      <c r="M15" s="11">
        <v>4.812050907693318</v>
      </c>
      <c r="N15" s="11">
        <v>3.778124762215028</v>
      </c>
      <c r="O15" s="11">
        <v>0.94009734514700938</v>
      </c>
      <c r="P15" s="11">
        <v>15.23968725074516</v>
      </c>
      <c r="Q15" s="11">
        <v>6.9807248788896157</v>
      </c>
      <c r="R15" s="11">
        <v>9.348122373733057</v>
      </c>
      <c r="S15" s="11">
        <v>9.5368980652411945</v>
      </c>
      <c r="T15" s="11">
        <v>2.9737294340393041</v>
      </c>
      <c r="U15" s="11"/>
      <c r="V15" s="11">
        <v>1.1440963917705407</v>
      </c>
      <c r="W15" s="11">
        <v>0.80191466572875947</v>
      </c>
      <c r="X15" s="11">
        <v>21.506388114595346</v>
      </c>
      <c r="Y15" s="11">
        <v>17.130053668934508</v>
      </c>
      <c r="Z15" s="11">
        <v>6.3892343120260566</v>
      </c>
      <c r="AA15" s="11">
        <v>4.3442245699364417</v>
      </c>
      <c r="AB15" s="11">
        <v>30.894501574563243</v>
      </c>
      <c r="AC15" s="11">
        <v>47.700663384086269</v>
      </c>
      <c r="AD15" s="11">
        <v>5.9321036269311902</v>
      </c>
      <c r="AE15" s="11">
        <v>7.7955956097833621</v>
      </c>
      <c r="AF15" s="12">
        <v>12.025049908900336</v>
      </c>
      <c r="AG15" s="11">
        <v>7.3253914256372124</v>
      </c>
      <c r="AH15" s="11">
        <v>4.3961396551318028</v>
      </c>
      <c r="AI15" s="11">
        <v>3.3836906865359495</v>
      </c>
      <c r="AJ15" s="11">
        <v>9.5402869015104237</v>
      </c>
      <c r="AK15" s="11">
        <v>8.5484131035536493</v>
      </c>
      <c r="AL15" s="11">
        <v>6.4230138459237747</v>
      </c>
      <c r="AM15" s="11">
        <v>17.798106759483325</v>
      </c>
      <c r="AN15" s="12">
        <v>14.405432216684275</v>
      </c>
      <c r="AO15" s="11">
        <v>20.871294175886785</v>
      </c>
      <c r="AP15" s="12">
        <v>3.3840735336037993</v>
      </c>
      <c r="AQ15" s="11">
        <v>1.6193387427090382</v>
      </c>
      <c r="AR15" s="11">
        <v>3.3849006128756485</v>
      </c>
      <c r="AS15" s="11">
        <v>1.6247224204843598</v>
      </c>
    </row>
    <row r="16" spans="1:45" x14ac:dyDescent="0.25">
      <c r="A16" s="27" t="s">
        <v>126</v>
      </c>
      <c r="B16" s="11">
        <v>8.0431089642531841</v>
      </c>
      <c r="C16" s="11">
        <v>7.9864802727970003</v>
      </c>
      <c r="D16" s="11">
        <v>0.43539675392158089</v>
      </c>
      <c r="E16" s="11"/>
      <c r="F16" s="11">
        <v>4.3066748142315729</v>
      </c>
      <c r="G16" s="11">
        <v>1.4140195167609773</v>
      </c>
      <c r="H16" s="11">
        <v>17.856135641096078</v>
      </c>
      <c r="I16" s="11">
        <v>7.885879011100684</v>
      </c>
      <c r="J16" s="11"/>
      <c r="K16" s="11">
        <v>2.7709580184149778</v>
      </c>
      <c r="L16" s="11">
        <v>8.3321816253368333</v>
      </c>
      <c r="M16" s="11"/>
      <c r="N16" s="11">
        <v>2.9798089197185194</v>
      </c>
      <c r="O16" s="11">
        <v>0.76329727334818487</v>
      </c>
      <c r="P16" s="11">
        <v>5.4447861883221957</v>
      </c>
      <c r="Q16" s="11">
        <v>2.3268011812415144</v>
      </c>
      <c r="R16" s="11">
        <v>10.893866999912692</v>
      </c>
      <c r="S16" s="11">
        <v>2.5671529567703311</v>
      </c>
      <c r="T16" s="11">
        <v>3.2177933936038698</v>
      </c>
      <c r="U16" s="11">
        <v>0.71894359916765826</v>
      </c>
      <c r="V16" s="11">
        <v>0.64240560372569422</v>
      </c>
      <c r="W16" s="11"/>
      <c r="X16" s="11">
        <v>11.227372144801024</v>
      </c>
      <c r="Y16" s="11">
        <v>58.452460996758802</v>
      </c>
      <c r="Z16" s="11">
        <v>0.44502977037349634</v>
      </c>
      <c r="AA16" s="11">
        <v>0.81906562733537547</v>
      </c>
      <c r="AB16" s="11">
        <v>70.830645768214481</v>
      </c>
      <c r="AC16" s="11">
        <v>15.645507326475476</v>
      </c>
      <c r="AD16" s="11">
        <v>3.9274025897379246</v>
      </c>
      <c r="AE16" s="11">
        <v>3.5277648795090486</v>
      </c>
      <c r="AF16" s="12">
        <v>62.253423844925763</v>
      </c>
      <c r="AG16" s="11">
        <v>0.44689944399174042</v>
      </c>
      <c r="AH16" s="11">
        <v>1.6376011390231144</v>
      </c>
      <c r="AI16" s="11">
        <v>1.1652128368661976</v>
      </c>
      <c r="AJ16" s="11">
        <v>3.9058307165639028</v>
      </c>
      <c r="AK16" s="11">
        <v>7.7700745390214534</v>
      </c>
      <c r="AL16" s="11">
        <v>3.5728289765558685</v>
      </c>
      <c r="AM16" s="11">
        <v>5.0871985445152195</v>
      </c>
      <c r="AN16" s="12">
        <v>5.6141356829798958</v>
      </c>
      <c r="AO16" s="11">
        <v>2.6735685459717042</v>
      </c>
      <c r="AP16" s="12">
        <v>0.44478285219038138</v>
      </c>
      <c r="AQ16" s="11">
        <v>1.6858687417454081</v>
      </c>
      <c r="AR16" s="11">
        <v>0.48324457615928901</v>
      </c>
      <c r="AS16" s="11">
        <v>0.73405604030376004</v>
      </c>
    </row>
    <row r="17" spans="1:45" x14ac:dyDescent="0.25">
      <c r="A17" s="27" t="s">
        <v>127</v>
      </c>
      <c r="B17" s="11">
        <v>9.2966306769538889</v>
      </c>
      <c r="C17" s="11">
        <v>14.904561987460117</v>
      </c>
      <c r="D17" s="11">
        <v>707.80257692759619</v>
      </c>
      <c r="E17" s="11">
        <v>835.48384403337582</v>
      </c>
      <c r="F17" s="11">
        <v>343.10795784479762</v>
      </c>
      <c r="G17" s="11">
        <v>223.05467533885439</v>
      </c>
      <c r="H17" s="11">
        <v>0.86533408441474324</v>
      </c>
      <c r="I17" s="11">
        <v>66.777416414734759</v>
      </c>
      <c r="J17" s="11">
        <v>45.343330676432899</v>
      </c>
      <c r="K17" s="11">
        <v>7.2014147040080783</v>
      </c>
      <c r="L17" s="11">
        <v>7.2797219341692925</v>
      </c>
      <c r="M17" s="11">
        <v>20.438714785600119</v>
      </c>
      <c r="N17" s="11"/>
      <c r="O17" s="11">
        <v>17.030977049198572</v>
      </c>
      <c r="P17" s="11">
        <v>20.565328228464065</v>
      </c>
      <c r="Q17" s="11">
        <v>67.083978484717605</v>
      </c>
      <c r="R17" s="11">
        <v>47.618514819289572</v>
      </c>
      <c r="S17" s="11">
        <v>4.2589253682147383</v>
      </c>
      <c r="T17" s="11">
        <v>17.017460530116622</v>
      </c>
      <c r="U17" s="11">
        <v>3.6550537973476791</v>
      </c>
      <c r="V17" s="11"/>
      <c r="W17" s="11"/>
      <c r="X17" s="11">
        <v>8.9331285105886984</v>
      </c>
      <c r="Y17" s="11">
        <v>65.75424995040693</v>
      </c>
      <c r="Z17" s="11"/>
      <c r="AA17" s="11">
        <v>71.649196238824999</v>
      </c>
      <c r="AB17" s="11">
        <v>55.53049737003397</v>
      </c>
      <c r="AC17" s="11">
        <v>95.299102470643817</v>
      </c>
      <c r="AD17" s="11">
        <v>4.1251537451242495</v>
      </c>
      <c r="AE17" s="11">
        <v>2.2218735103957821</v>
      </c>
      <c r="AF17" s="12">
        <v>3.8762137702254877</v>
      </c>
      <c r="AG17" s="11"/>
      <c r="AH17" s="11">
        <v>10.725331613253106</v>
      </c>
      <c r="AI17" s="11">
        <v>13.559846342746443</v>
      </c>
      <c r="AJ17" s="11"/>
      <c r="AK17" s="11">
        <v>6.7843151715319525</v>
      </c>
      <c r="AL17" s="11"/>
      <c r="AM17" s="11">
        <v>5.4978701636405756</v>
      </c>
      <c r="AN17" s="12"/>
      <c r="AO17" s="11">
        <v>9.8722501899439976</v>
      </c>
      <c r="AP17" s="12"/>
      <c r="AQ17" s="11"/>
      <c r="AR17" s="11">
        <v>35.602046603033699</v>
      </c>
      <c r="AS17" s="11">
        <v>2.503896677355157</v>
      </c>
    </row>
    <row r="18" spans="1:45" x14ac:dyDescent="0.25">
      <c r="A18" s="27" t="s">
        <v>20</v>
      </c>
      <c r="B18" s="11"/>
      <c r="C18" s="11"/>
      <c r="D18" s="11">
        <v>2.44315418387353</v>
      </c>
      <c r="E18" s="11"/>
      <c r="F18" s="11"/>
      <c r="G18" s="11">
        <v>0.92098607172508085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>
        <v>2.4750694883750635</v>
      </c>
      <c r="S18" s="11">
        <v>1.8630465154722322</v>
      </c>
      <c r="T18" s="11"/>
      <c r="U18" s="11"/>
      <c r="V18" s="11"/>
      <c r="W18" s="11"/>
      <c r="X18" s="11"/>
      <c r="Y18" s="11"/>
      <c r="Z18" s="11"/>
      <c r="AA18" s="11"/>
      <c r="AB18" s="11"/>
      <c r="AC18" s="11">
        <v>2.3608688498685748E-2</v>
      </c>
      <c r="AD18" s="11"/>
      <c r="AE18" s="11"/>
      <c r="AF18" s="12"/>
      <c r="AG18" s="11"/>
      <c r="AH18" s="11"/>
      <c r="AI18" s="11"/>
      <c r="AJ18" s="11"/>
      <c r="AK18" s="11"/>
      <c r="AL18" s="11"/>
      <c r="AM18" s="11">
        <v>0.4132522973499051</v>
      </c>
      <c r="AN18" s="12"/>
      <c r="AO18" s="11"/>
      <c r="AP18" s="12"/>
      <c r="AQ18" s="11"/>
      <c r="AR18" s="11"/>
      <c r="AS18" s="11"/>
    </row>
    <row r="19" spans="1:45" x14ac:dyDescent="0.25">
      <c r="A19" s="27" t="s">
        <v>61</v>
      </c>
      <c r="B19" s="11">
        <v>78.344667228642678</v>
      </c>
      <c r="C19" s="11">
        <v>117.06502626772105</v>
      </c>
      <c r="D19" s="11">
        <v>770.22194284729892</v>
      </c>
      <c r="E19" s="11">
        <v>504.28362483898536</v>
      </c>
      <c r="F19" s="11">
        <v>259.39980115353444</v>
      </c>
      <c r="G19" s="11">
        <v>232.14993367051346</v>
      </c>
      <c r="H19" s="11">
        <v>516.07338362826954</v>
      </c>
      <c r="I19" s="11">
        <v>428.630780671872</v>
      </c>
      <c r="J19" s="11">
        <v>196.4411352239826</v>
      </c>
      <c r="K19" s="11">
        <v>208.1153736590702</v>
      </c>
      <c r="L19" s="11">
        <v>104.40525066529487</v>
      </c>
      <c r="M19" s="11">
        <v>49.833587174955206</v>
      </c>
      <c r="N19" s="11">
        <v>245.27346554645274</v>
      </c>
      <c r="O19" s="11">
        <v>296.46374530204031</v>
      </c>
      <c r="P19" s="11">
        <v>110.02212627674821</v>
      </c>
      <c r="Q19" s="11">
        <v>312.27476414569736</v>
      </c>
      <c r="R19" s="11">
        <v>282.15792167475729</v>
      </c>
      <c r="S19" s="11">
        <v>336.89979701899159</v>
      </c>
      <c r="T19" s="11">
        <v>79.007285227622361</v>
      </c>
      <c r="U19" s="11">
        <v>77.18692489491734</v>
      </c>
      <c r="V19" s="11">
        <v>296.59043480942205</v>
      </c>
      <c r="W19" s="11">
        <v>463.91493494806343</v>
      </c>
      <c r="X19" s="11">
        <v>153.55804540611604</v>
      </c>
      <c r="Y19" s="11">
        <v>167.22530808651544</v>
      </c>
      <c r="Z19" s="11">
        <v>117.00583609322091</v>
      </c>
      <c r="AA19" s="11">
        <v>105.6804952610008</v>
      </c>
      <c r="AB19" s="11">
        <v>98.843490037638347</v>
      </c>
      <c r="AC19" s="11">
        <v>227.90835548384854</v>
      </c>
      <c r="AD19" s="11">
        <v>192.92949804939559</v>
      </c>
      <c r="AE19" s="11">
        <v>182.99123246712824</v>
      </c>
      <c r="AF19" s="12">
        <v>105.11693287712198</v>
      </c>
      <c r="AG19" s="11">
        <v>107.32972498622216</v>
      </c>
      <c r="AH19" s="11">
        <v>1771.0921900960129</v>
      </c>
      <c r="AI19" s="11">
        <v>2032.4510717474022</v>
      </c>
      <c r="AJ19" s="11">
        <v>289.50459537717563</v>
      </c>
      <c r="AK19" s="11">
        <v>183.55495442324414</v>
      </c>
      <c r="AL19" s="11">
        <v>252.30098847472027</v>
      </c>
      <c r="AM19" s="11">
        <v>163.59933003683969</v>
      </c>
      <c r="AN19" s="12">
        <v>294.07199752622648</v>
      </c>
      <c r="AO19" s="11">
        <v>349.75701059596139</v>
      </c>
      <c r="AP19" s="12">
        <v>258.13394625248537</v>
      </c>
      <c r="AQ19" s="11">
        <v>325.3574384997786</v>
      </c>
      <c r="AR19" s="11">
        <v>578.67285019007545</v>
      </c>
      <c r="AS19" s="11">
        <v>261.0911727654991</v>
      </c>
    </row>
    <row r="20" spans="1:45" x14ac:dyDescent="0.25">
      <c r="A20" s="27" t="s">
        <v>63</v>
      </c>
      <c r="B20" s="11">
        <v>193.59514364301066</v>
      </c>
      <c r="C20" s="11">
        <v>169.63761984050063</v>
      </c>
      <c r="D20" s="11">
        <v>97.793011518658687</v>
      </c>
      <c r="E20" s="11">
        <v>134.63581133994484</v>
      </c>
      <c r="F20" s="11">
        <v>154.36010937713166</v>
      </c>
      <c r="G20" s="11">
        <v>177.02512812507285</v>
      </c>
      <c r="H20" s="11">
        <v>217.58685408046244</v>
      </c>
      <c r="I20" s="11">
        <v>220.94085538711133</v>
      </c>
      <c r="J20" s="11">
        <v>241.88013737552305</v>
      </c>
      <c r="K20" s="11">
        <v>205.70805800946604</v>
      </c>
      <c r="L20" s="11">
        <v>118.14398081820082</v>
      </c>
      <c r="M20" s="11">
        <v>83.436225786527814</v>
      </c>
      <c r="N20" s="11">
        <v>108.90717897455322</v>
      </c>
      <c r="O20" s="11">
        <v>115.1281239840425</v>
      </c>
      <c r="P20" s="11">
        <v>166.69264833332366</v>
      </c>
      <c r="Q20" s="11">
        <v>293.8972500789688</v>
      </c>
      <c r="R20" s="11">
        <v>172.57543334630839</v>
      </c>
      <c r="S20" s="11">
        <v>158.3103079065182</v>
      </c>
      <c r="T20" s="11">
        <v>23.789720767225369</v>
      </c>
      <c r="U20" s="11">
        <v>31.014062690728888</v>
      </c>
      <c r="V20" s="11">
        <v>106.6116899995862</v>
      </c>
      <c r="W20" s="11">
        <v>138.79818108646029</v>
      </c>
      <c r="X20" s="11">
        <v>108.19318493319808</v>
      </c>
      <c r="Y20" s="11">
        <v>48.810365428081944</v>
      </c>
      <c r="Z20" s="11">
        <v>92.300579060534659</v>
      </c>
      <c r="AA20" s="11">
        <v>54.152619793872304</v>
      </c>
      <c r="AB20" s="11">
        <v>99.949164564578183</v>
      </c>
      <c r="AC20" s="11">
        <v>75.075693571150126</v>
      </c>
      <c r="AD20" s="11">
        <v>169.17695172782132</v>
      </c>
      <c r="AE20" s="11">
        <v>194.77017178739288</v>
      </c>
      <c r="AF20" s="12">
        <v>90.491251392885573</v>
      </c>
      <c r="AG20" s="11">
        <v>59.182324058898985</v>
      </c>
      <c r="AH20" s="11">
        <v>50.648972962914186</v>
      </c>
      <c r="AI20" s="11">
        <v>109.12734198459471</v>
      </c>
      <c r="AJ20" s="11">
        <v>97.799431842352007</v>
      </c>
      <c r="AK20" s="11">
        <v>60.71296949582711</v>
      </c>
      <c r="AL20" s="11">
        <v>150.55467062661091</v>
      </c>
      <c r="AM20" s="11">
        <v>198.2298860533715</v>
      </c>
      <c r="AN20" s="12">
        <v>159.13322633952427</v>
      </c>
      <c r="AO20" s="11">
        <v>176.29774633581695</v>
      </c>
      <c r="AP20" s="12">
        <v>68.064018115005112</v>
      </c>
      <c r="AQ20" s="11">
        <v>90.389876606600453</v>
      </c>
      <c r="AR20" s="11">
        <v>101.04797868310536</v>
      </c>
      <c r="AS20" s="11">
        <v>51.032284512966868</v>
      </c>
    </row>
    <row r="21" spans="1:45" x14ac:dyDescent="0.25">
      <c r="A21" s="27" t="s">
        <v>24</v>
      </c>
      <c r="B21" s="11">
        <v>0.33745355834549629</v>
      </c>
      <c r="C21" s="11"/>
      <c r="D21" s="11">
        <v>1.0407777015365283</v>
      </c>
      <c r="E21" s="11">
        <v>1.001522657968464</v>
      </c>
      <c r="F21" s="11">
        <v>0.89427310735198806</v>
      </c>
      <c r="G21" s="11"/>
      <c r="H21" s="11">
        <v>1.4502787890839104</v>
      </c>
      <c r="I21" s="11">
        <v>2.5335817101104192</v>
      </c>
      <c r="J21" s="11">
        <v>6.2780073019775982</v>
      </c>
      <c r="K21" s="11">
        <v>2.7183445398497863</v>
      </c>
      <c r="L21" s="11">
        <v>0.44576768134930872</v>
      </c>
      <c r="M21" s="11"/>
      <c r="N21" s="11">
        <v>0.80051191134042976</v>
      </c>
      <c r="O21" s="11"/>
      <c r="P21" s="11"/>
      <c r="Q21" s="11"/>
      <c r="R21" s="11">
        <v>0.2888796893379233</v>
      </c>
      <c r="S21" s="11"/>
      <c r="T21" s="11">
        <v>1.4053203862337473</v>
      </c>
      <c r="U21" s="11"/>
      <c r="V21" s="11">
        <v>0.23593656479471697</v>
      </c>
      <c r="W21" s="11"/>
      <c r="X21" s="11"/>
      <c r="Y21" s="11"/>
      <c r="Z21" s="11"/>
      <c r="AA21" s="11"/>
      <c r="AB21" s="11">
        <v>2.1563061277926212</v>
      </c>
      <c r="AC21" s="11">
        <v>0.43485671816419635</v>
      </c>
      <c r="AD21" s="11"/>
      <c r="AE21" s="11"/>
      <c r="AF21" s="12">
        <v>1.4891934322269043</v>
      </c>
      <c r="AG21" s="11"/>
      <c r="AH21" s="11">
        <v>1.0936290015510775</v>
      </c>
      <c r="AI21" s="11"/>
      <c r="AJ21" s="11">
        <v>0.62973927475780589</v>
      </c>
      <c r="AK21" s="11">
        <v>0.81483195902294292</v>
      </c>
      <c r="AL21" s="11"/>
      <c r="AM21" s="11"/>
      <c r="AN21" s="12">
        <v>0.42943946270063504</v>
      </c>
      <c r="AO21" s="11">
        <v>0.22027909675650359</v>
      </c>
      <c r="AP21" s="12">
        <v>0.9672255205816519</v>
      </c>
      <c r="AQ21" s="11">
        <v>1.3775734352307683</v>
      </c>
      <c r="AR21" s="11"/>
      <c r="AS21" s="11"/>
    </row>
    <row r="22" spans="1:45" x14ac:dyDescent="0.25">
      <c r="A22" s="27" t="s">
        <v>25</v>
      </c>
      <c r="B22" s="11"/>
      <c r="C22" s="11"/>
      <c r="D22" s="11"/>
      <c r="E22" s="11"/>
      <c r="F22" s="11">
        <v>0.91547354739697029</v>
      </c>
      <c r="G22" s="11">
        <v>0.17378312363375409</v>
      </c>
      <c r="H22" s="11"/>
      <c r="I22" s="11"/>
      <c r="J22" s="11"/>
      <c r="K22" s="11">
        <v>1.2443489758147366</v>
      </c>
      <c r="L22" s="11"/>
      <c r="M22" s="11"/>
      <c r="N22" s="11">
        <v>0.81948956441100029</v>
      </c>
      <c r="O22" s="11"/>
      <c r="P22" s="11"/>
      <c r="Q22" s="11"/>
      <c r="R22" s="11"/>
      <c r="S22" s="11"/>
      <c r="T22" s="11">
        <v>1.4386361712522198</v>
      </c>
      <c r="U22" s="11"/>
      <c r="V22" s="11">
        <v>0.2415298885290745</v>
      </c>
      <c r="W22" s="11"/>
      <c r="X22" s="11"/>
      <c r="Y22" s="11"/>
      <c r="Z22" s="11"/>
      <c r="AA22" s="11"/>
      <c r="AB22" s="11"/>
      <c r="AC22" s="11">
        <v>0.14241687050368892</v>
      </c>
      <c r="AD22" s="11"/>
      <c r="AE22" s="11"/>
      <c r="AF22" s="12">
        <v>0.95170092073548374</v>
      </c>
      <c r="AG22" s="11"/>
      <c r="AH22" s="11">
        <v>0.54901281835574534</v>
      </c>
      <c r="AI22" s="11"/>
      <c r="AJ22" s="11"/>
      <c r="AK22" s="11"/>
      <c r="AL22" s="11"/>
      <c r="AM22" s="11">
        <v>0.1554144365863443</v>
      </c>
      <c r="AN22" s="12">
        <v>0.43962013961810698</v>
      </c>
      <c r="AO22" s="11">
        <v>8.553494950599963E-2</v>
      </c>
      <c r="AP22" s="12">
        <v>0.20365419213289968</v>
      </c>
      <c r="AQ22" s="11"/>
      <c r="AR22" s="11"/>
      <c r="AS22" s="11"/>
    </row>
    <row r="23" spans="1:45" x14ac:dyDescent="0.25">
      <c r="A23" s="27" t="s">
        <v>27</v>
      </c>
      <c r="B23" s="11">
        <v>267.41484711943821</v>
      </c>
      <c r="C23" s="11">
        <v>696.6786805462059</v>
      </c>
      <c r="D23" s="11">
        <v>1458.1345488313336</v>
      </c>
      <c r="E23" s="11">
        <v>1425.5170273649576</v>
      </c>
      <c r="F23" s="11">
        <v>188.12638330337919</v>
      </c>
      <c r="G23" s="11">
        <v>590.78960223559011</v>
      </c>
      <c r="H23" s="11">
        <v>370.15741152382054</v>
      </c>
      <c r="I23" s="11">
        <v>400.1734880735944</v>
      </c>
      <c r="J23" s="11">
        <v>1303.3882916653474</v>
      </c>
      <c r="K23" s="11">
        <v>1050.8373173140903</v>
      </c>
      <c r="L23" s="11">
        <v>568.42858695549444</v>
      </c>
      <c r="M23" s="11">
        <v>987.65034171686182</v>
      </c>
      <c r="N23" s="11">
        <v>356.47796051878515</v>
      </c>
      <c r="O23" s="11">
        <v>253.89330451144093</v>
      </c>
      <c r="P23" s="11">
        <v>787.72440523369414</v>
      </c>
      <c r="Q23" s="11">
        <v>1102.7203141641567</v>
      </c>
      <c r="R23" s="11">
        <v>886.65724612965528</v>
      </c>
      <c r="S23" s="11">
        <v>444.18762731806555</v>
      </c>
      <c r="T23" s="11">
        <v>433.34435598291554</v>
      </c>
      <c r="U23" s="11">
        <v>277.04520934432855</v>
      </c>
      <c r="V23" s="11">
        <v>313.66803739904844</v>
      </c>
      <c r="W23" s="11">
        <v>78.073976861133872</v>
      </c>
      <c r="X23" s="11">
        <v>788.90864013790269</v>
      </c>
      <c r="Y23" s="11">
        <v>314.21672744327748</v>
      </c>
      <c r="Z23" s="11">
        <v>751.05158682670594</v>
      </c>
      <c r="AA23" s="11">
        <v>840.37376727990647</v>
      </c>
      <c r="AB23" s="11">
        <v>223.01741158685076</v>
      </c>
      <c r="AC23" s="11">
        <v>433.41395466239618</v>
      </c>
      <c r="AD23" s="11">
        <v>156.64532567390862</v>
      </c>
      <c r="AE23" s="11">
        <v>410.00632072310827</v>
      </c>
      <c r="AF23" s="12">
        <v>367.62070878359754</v>
      </c>
      <c r="AG23" s="11">
        <v>320.5709219857028</v>
      </c>
      <c r="AH23" s="11">
        <v>247.64829321645894</v>
      </c>
      <c r="AI23" s="11">
        <v>531.78265283508563</v>
      </c>
      <c r="AJ23" s="11">
        <v>528.48780058068735</v>
      </c>
      <c r="AK23" s="11">
        <v>442.33734918388336</v>
      </c>
      <c r="AL23" s="11">
        <v>166.78418787305753</v>
      </c>
      <c r="AM23" s="11">
        <v>314.02414428468649</v>
      </c>
      <c r="AN23" s="12">
        <v>484.65888701796075</v>
      </c>
      <c r="AO23" s="11">
        <v>328.96650098778048</v>
      </c>
      <c r="AP23" s="12">
        <v>442.08247059991072</v>
      </c>
      <c r="AQ23" s="11">
        <v>495.26119890699829</v>
      </c>
      <c r="AR23" s="11">
        <v>613.73692180924559</v>
      </c>
      <c r="AS23" s="11">
        <v>251.62178883806035</v>
      </c>
    </row>
    <row r="24" spans="1:45" x14ac:dyDescent="0.25">
      <c r="A24" s="27" t="s">
        <v>28</v>
      </c>
      <c r="B24" s="11">
        <v>419.05997441597572</v>
      </c>
      <c r="C24" s="11">
        <v>738.04525711008966</v>
      </c>
      <c r="D24" s="11">
        <v>1192.8800259544366</v>
      </c>
      <c r="E24" s="11">
        <v>1033.7028820686985</v>
      </c>
      <c r="F24" s="11">
        <v>174.42079819499304</v>
      </c>
      <c r="G24" s="11">
        <v>602.25112891035474</v>
      </c>
      <c r="H24" s="11">
        <v>376.03292599245253</v>
      </c>
      <c r="I24" s="11">
        <v>450.18399105439914</v>
      </c>
      <c r="J24" s="11">
        <v>1106.0620258667986</v>
      </c>
      <c r="K24" s="11">
        <v>905.9922661449209</v>
      </c>
      <c r="L24" s="11">
        <v>439.85545419175162</v>
      </c>
      <c r="M24" s="11">
        <v>855.71265626176285</v>
      </c>
      <c r="N24" s="11">
        <v>436.50362512504307</v>
      </c>
      <c r="O24" s="11">
        <v>316.29698015354381</v>
      </c>
      <c r="P24" s="11">
        <v>688.9704659723435</v>
      </c>
      <c r="Q24" s="11">
        <v>812.60672062043545</v>
      </c>
      <c r="R24" s="11">
        <v>837.12350251263285</v>
      </c>
      <c r="S24" s="11">
        <v>411.92988281798108</v>
      </c>
      <c r="T24" s="11">
        <v>396.14440316935151</v>
      </c>
      <c r="U24" s="11">
        <v>299.03292437165624</v>
      </c>
      <c r="V24" s="11">
        <v>251.33948953169926</v>
      </c>
      <c r="W24" s="11">
        <v>68.75612228057615</v>
      </c>
      <c r="X24" s="11">
        <v>707.75724631625485</v>
      </c>
      <c r="Y24" s="11">
        <v>300.73899757143607</v>
      </c>
      <c r="Z24" s="11">
        <v>704.08775052587328</v>
      </c>
      <c r="AA24" s="11">
        <v>765.99621387760885</v>
      </c>
      <c r="AB24" s="11">
        <v>267.18349583944507</v>
      </c>
      <c r="AC24" s="11">
        <v>421.16397855494813</v>
      </c>
      <c r="AD24" s="11">
        <v>176.47463475723276</v>
      </c>
      <c r="AE24" s="11">
        <v>421.41991296466256</v>
      </c>
      <c r="AF24" s="12">
        <v>348.83248836259742</v>
      </c>
      <c r="AG24" s="11">
        <v>313.34749017716723</v>
      </c>
      <c r="AH24" s="11">
        <v>481.37178328999596</v>
      </c>
      <c r="AI24" s="11">
        <v>590.09148651268015</v>
      </c>
      <c r="AJ24" s="11">
        <v>537.07272261741059</v>
      </c>
      <c r="AK24" s="11">
        <v>407.23121035976561</v>
      </c>
      <c r="AL24" s="11">
        <v>184.49360030914971</v>
      </c>
      <c r="AM24" s="11">
        <v>318.94328388550309</v>
      </c>
      <c r="AN24" s="12">
        <v>462.05435043723367</v>
      </c>
      <c r="AO24" s="11">
        <v>308.11342734605626</v>
      </c>
      <c r="AP24" s="12">
        <v>423.14931896894723</v>
      </c>
      <c r="AQ24" s="11">
        <v>510.1767241803758</v>
      </c>
      <c r="AR24" s="11">
        <v>623.99285981661194</v>
      </c>
      <c r="AS24" s="11">
        <v>271.59177207917628</v>
      </c>
    </row>
    <row r="25" spans="1:45" x14ac:dyDescent="0.25">
      <c r="A25" s="27" t="s">
        <v>29</v>
      </c>
      <c r="B25" s="11">
        <v>275.42694480538273</v>
      </c>
      <c r="C25" s="11">
        <v>647.65018131994509</v>
      </c>
      <c r="D25" s="11">
        <v>958.78890646435627</v>
      </c>
      <c r="E25" s="11">
        <v>813.43783479397769</v>
      </c>
      <c r="F25" s="11">
        <v>204.39755154928952</v>
      </c>
      <c r="G25" s="11">
        <v>585.63801045447406</v>
      </c>
      <c r="H25" s="11">
        <v>508.27584865957431</v>
      </c>
      <c r="I25" s="11">
        <v>429.0277042622098</v>
      </c>
      <c r="J25" s="11">
        <v>930.7297052450067</v>
      </c>
      <c r="K25" s="11">
        <v>660.27971067374062</v>
      </c>
      <c r="L25" s="11">
        <v>448.59196321301141</v>
      </c>
      <c r="M25" s="11">
        <v>734.55964434678833</v>
      </c>
      <c r="N25" s="11">
        <v>366.86573335550878</v>
      </c>
      <c r="O25" s="11">
        <v>221.35743427060987</v>
      </c>
      <c r="P25" s="11">
        <v>716.95436478275178</v>
      </c>
      <c r="Q25" s="11">
        <v>737.59868105584837</v>
      </c>
      <c r="R25" s="11">
        <v>896.78786417601566</v>
      </c>
      <c r="S25" s="11">
        <v>399.17235286503603</v>
      </c>
      <c r="T25" s="11">
        <v>482.44703658774199</v>
      </c>
      <c r="U25" s="11">
        <v>315.43566982548441</v>
      </c>
      <c r="V25" s="11">
        <v>309.71643905286271</v>
      </c>
      <c r="W25" s="11">
        <v>66.087974251777695</v>
      </c>
      <c r="X25" s="11">
        <v>766.36839327681969</v>
      </c>
      <c r="Y25" s="11">
        <v>335.41948879372228</v>
      </c>
      <c r="Z25" s="11">
        <v>594.49626696854114</v>
      </c>
      <c r="AA25" s="11">
        <v>595.28759127965463</v>
      </c>
      <c r="AB25" s="11">
        <v>235.82649164595327</v>
      </c>
      <c r="AC25" s="11">
        <v>283.22939385345512</v>
      </c>
      <c r="AD25" s="11">
        <v>123.21206959723854</v>
      </c>
      <c r="AE25" s="11">
        <v>265.56773312568544</v>
      </c>
      <c r="AF25" s="12">
        <v>472.53460632065833</v>
      </c>
      <c r="AG25" s="11">
        <v>399.30000866061749</v>
      </c>
      <c r="AH25" s="11">
        <v>358.91147782370166</v>
      </c>
      <c r="AI25" s="11">
        <v>353.6840567236253</v>
      </c>
      <c r="AJ25" s="11">
        <v>421.36334954214755</v>
      </c>
      <c r="AK25" s="11">
        <v>409.32709924478763</v>
      </c>
      <c r="AL25" s="11">
        <v>228.15124466995795</v>
      </c>
      <c r="AM25" s="11">
        <v>393.9477838454722</v>
      </c>
      <c r="AN25" s="12">
        <v>660.91296710845609</v>
      </c>
      <c r="AO25" s="11">
        <v>513.73892277513949</v>
      </c>
      <c r="AP25" s="12">
        <v>445.29444687179966</v>
      </c>
      <c r="AQ25" s="11">
        <v>456.7836674783801</v>
      </c>
      <c r="AR25" s="11">
        <v>861.2087582367991</v>
      </c>
      <c r="AS25" s="11">
        <v>234.29113571118859</v>
      </c>
    </row>
    <row r="26" spans="1:45" x14ac:dyDescent="0.25">
      <c r="A26" s="27" t="s">
        <v>70</v>
      </c>
      <c r="B26" s="11">
        <v>0.68444028922469902</v>
      </c>
      <c r="C26" s="11">
        <v>2.7707069105640914</v>
      </c>
      <c r="D26" s="11">
        <v>7.4990682952102246</v>
      </c>
      <c r="E26" s="11">
        <v>22.092024058050125</v>
      </c>
      <c r="F26" s="11">
        <v>2.2434375144610814</v>
      </c>
      <c r="G26" s="11">
        <v>8.0775849103633419</v>
      </c>
      <c r="H26" s="11">
        <v>4.149817792864396</v>
      </c>
      <c r="I26" s="11">
        <v>3.0318422838544956</v>
      </c>
      <c r="J26" s="11">
        <v>16.694834690038196</v>
      </c>
      <c r="K26" s="11">
        <v>4.8611378879774048</v>
      </c>
      <c r="L26" s="11">
        <v>25.821908370844106</v>
      </c>
      <c r="M26" s="11"/>
      <c r="N26" s="11">
        <v>7.0936767985542222</v>
      </c>
      <c r="O26" s="11"/>
      <c r="P26" s="11">
        <v>21.240669406899414</v>
      </c>
      <c r="Q26" s="11">
        <v>9.1786267046163363</v>
      </c>
      <c r="R26" s="11">
        <v>9.1557448553711698</v>
      </c>
      <c r="S26" s="11">
        <v>3.4285627441862436</v>
      </c>
      <c r="T26" s="11">
        <v>12.161970767298852</v>
      </c>
      <c r="U26" s="11">
        <v>2.0836415728162452</v>
      </c>
      <c r="V26" s="11">
        <v>20.338932296885243</v>
      </c>
      <c r="W26" s="11">
        <v>1.4809010952739479</v>
      </c>
      <c r="X26" s="11">
        <v>23.308247881257309</v>
      </c>
      <c r="Y26" s="11">
        <v>5.2844826527151039</v>
      </c>
      <c r="Z26" s="11">
        <v>25.237988618588574</v>
      </c>
      <c r="AA26" s="11">
        <v>3.9711686998555171</v>
      </c>
      <c r="AB26" s="11">
        <v>57.128454557939314</v>
      </c>
      <c r="AC26" s="11">
        <v>19.11426515825174</v>
      </c>
      <c r="AD26" s="11">
        <v>11.068647859864699</v>
      </c>
      <c r="AE26" s="11">
        <v>12.899696351222195</v>
      </c>
      <c r="AF26" s="12">
        <v>41.596678966713696</v>
      </c>
      <c r="AG26" s="11">
        <v>5.5770482760603253</v>
      </c>
      <c r="AH26" s="11">
        <v>8.1218539045772644</v>
      </c>
      <c r="AI26" s="11"/>
      <c r="AJ26" s="11"/>
      <c r="AK26" s="11"/>
      <c r="AL26" s="11">
        <v>51.543666605216984</v>
      </c>
      <c r="AM26" s="11">
        <v>29.029341126997007</v>
      </c>
      <c r="AN26" s="12">
        <v>22.633384290774657</v>
      </c>
      <c r="AO26" s="11">
        <v>2.0973447781308532</v>
      </c>
      <c r="AP26" s="12">
        <v>3.3386415389745068</v>
      </c>
      <c r="AQ26" s="11">
        <v>2.1706430733881796</v>
      </c>
      <c r="AR26" s="11">
        <v>1.7278424956184526</v>
      </c>
      <c r="AS26" s="11">
        <v>0.48879226288494398</v>
      </c>
    </row>
    <row r="27" spans="1:45" x14ac:dyDescent="0.25">
      <c r="A27" s="27" t="s">
        <v>30</v>
      </c>
      <c r="B27" s="11"/>
      <c r="C27" s="11">
        <v>3.126577522930122</v>
      </c>
      <c r="D27" s="11">
        <v>2.2376467085178353</v>
      </c>
      <c r="E27" s="11">
        <v>5.7909960404785599</v>
      </c>
      <c r="F27" s="11">
        <v>6.1314773951266037</v>
      </c>
      <c r="G27" s="11">
        <v>6.6051252757259089</v>
      </c>
      <c r="H27" s="11">
        <v>4.2896078592813565</v>
      </c>
      <c r="I27" s="11">
        <v>0.9493713969545412</v>
      </c>
      <c r="J27" s="11">
        <v>17.488526321703361</v>
      </c>
      <c r="K27" s="11">
        <v>8.2450830333876883</v>
      </c>
      <c r="L27" s="11">
        <v>14.699615408080735</v>
      </c>
      <c r="M27" s="11"/>
      <c r="N27" s="11">
        <v>8.9703497273403343</v>
      </c>
      <c r="O27" s="11"/>
      <c r="P27" s="11">
        <v>12.33316718984414</v>
      </c>
      <c r="Q27" s="11"/>
      <c r="R27" s="11">
        <v>6.580505850743978</v>
      </c>
      <c r="S27" s="11">
        <v>2.2982097246668323</v>
      </c>
      <c r="T27" s="11">
        <v>4.8275583562972253</v>
      </c>
      <c r="U27" s="11"/>
      <c r="V27" s="11">
        <v>0.54724854293536374</v>
      </c>
      <c r="W27" s="11"/>
      <c r="X27" s="11">
        <v>8.5329591745167175</v>
      </c>
      <c r="Y27" s="11">
        <v>0.5043364592970393</v>
      </c>
      <c r="Z27" s="11">
        <v>7.2669607279046531</v>
      </c>
      <c r="AA27" s="11"/>
      <c r="AB27" s="11">
        <v>22.472065230169346</v>
      </c>
      <c r="AC27" s="11">
        <v>6.5863423832488337</v>
      </c>
      <c r="AD27" s="11">
        <v>6.5963490352590881</v>
      </c>
      <c r="AE27" s="11">
        <v>12.917722538480115</v>
      </c>
      <c r="AF27" s="12">
        <v>1.3168226417059408</v>
      </c>
      <c r="AG27" s="11"/>
      <c r="AH27" s="11">
        <v>3.1488416943414466</v>
      </c>
      <c r="AI27" s="11"/>
      <c r="AJ27" s="11">
        <v>0.39525296100084667</v>
      </c>
      <c r="AK27" s="11"/>
      <c r="AL27" s="11">
        <v>32.636440888716137</v>
      </c>
      <c r="AM27" s="11">
        <v>21.356853368256161</v>
      </c>
      <c r="AN27" s="12">
        <v>6.9595159260187316</v>
      </c>
      <c r="AO27" s="11">
        <v>1.337284361517654</v>
      </c>
      <c r="AP27" s="12">
        <v>3.7674578834299473</v>
      </c>
      <c r="AQ27" s="11">
        <v>2.4494412663004228</v>
      </c>
      <c r="AR27" s="11">
        <v>3.7732541793012091</v>
      </c>
      <c r="AS27" s="11"/>
    </row>
    <row r="28" spans="1:45" x14ac:dyDescent="0.25">
      <c r="A28" s="27" t="s">
        <v>74</v>
      </c>
      <c r="B28" s="11">
        <v>713.28253934376391</v>
      </c>
      <c r="C28" s="11">
        <v>1229.0714225758707</v>
      </c>
      <c r="D28" s="11">
        <v>621.78560269507352</v>
      </c>
      <c r="E28" s="11">
        <v>526.31383753027762</v>
      </c>
      <c r="F28" s="11">
        <v>250.46124336434781</v>
      </c>
      <c r="G28" s="11">
        <v>208.17409173270411</v>
      </c>
      <c r="H28" s="11">
        <v>225.32633945064876</v>
      </c>
      <c r="I28" s="11">
        <v>327.40911128161235</v>
      </c>
      <c r="J28" s="11">
        <v>1618.3909372098585</v>
      </c>
      <c r="K28" s="11">
        <v>1431.5273603196265</v>
      </c>
      <c r="L28" s="11">
        <v>191.12860433484167</v>
      </c>
      <c r="M28" s="11">
        <v>596.78998261212212</v>
      </c>
      <c r="N28" s="11">
        <v>824.92342456146253</v>
      </c>
      <c r="O28" s="11">
        <v>749.53624784779026</v>
      </c>
      <c r="P28" s="11">
        <v>499.88884386743166</v>
      </c>
      <c r="Q28" s="11">
        <v>386.94684438665593</v>
      </c>
      <c r="R28" s="11">
        <v>981.19736138622943</v>
      </c>
      <c r="S28" s="11">
        <v>1312.9187291292515</v>
      </c>
      <c r="T28" s="11">
        <v>295.44336372541926</v>
      </c>
      <c r="U28" s="11">
        <v>288.3720882058858</v>
      </c>
      <c r="V28" s="11">
        <v>271.83738992039468</v>
      </c>
      <c r="W28" s="11">
        <v>181.95567721001612</v>
      </c>
      <c r="X28" s="11">
        <v>1191.4247122061049</v>
      </c>
      <c r="Y28" s="11">
        <v>1257.7166767939668</v>
      </c>
      <c r="Z28" s="11">
        <v>459.06053501894547</v>
      </c>
      <c r="AA28" s="11">
        <v>625.26179639831776</v>
      </c>
      <c r="AB28" s="11">
        <v>529.94128875307194</v>
      </c>
      <c r="AC28" s="11">
        <v>394.44603996837446</v>
      </c>
      <c r="AD28" s="11">
        <v>657.51116511091766</v>
      </c>
      <c r="AE28" s="11">
        <v>582.77277205030055</v>
      </c>
      <c r="AF28" s="12">
        <v>1097.2571553602411</v>
      </c>
      <c r="AG28" s="11">
        <v>1050.1828331536117</v>
      </c>
      <c r="AH28" s="11">
        <v>636.75253663175738</v>
      </c>
      <c r="AI28" s="11">
        <v>543.78619782536668</v>
      </c>
      <c r="AJ28" s="11">
        <v>786.78710155410431</v>
      </c>
      <c r="AK28" s="11">
        <v>646.45831947846671</v>
      </c>
      <c r="AL28" s="11">
        <v>644.30781946442289</v>
      </c>
      <c r="AM28" s="11">
        <v>1339.2741463625746</v>
      </c>
      <c r="AN28" s="12">
        <v>491.82541019109112</v>
      </c>
      <c r="AO28" s="11">
        <v>425.13100202671905</v>
      </c>
      <c r="AP28" s="12">
        <v>139.82143256183221</v>
      </c>
      <c r="AQ28" s="11">
        <v>133.01559361100504</v>
      </c>
      <c r="AR28" s="11">
        <v>112.67723323637865</v>
      </c>
      <c r="AS28" s="11">
        <v>175.22797498771695</v>
      </c>
    </row>
    <row r="29" spans="1:45" x14ac:dyDescent="0.25">
      <c r="A29" s="27" t="s">
        <v>128</v>
      </c>
      <c r="B29" s="11">
        <v>544.72227770762356</v>
      </c>
      <c r="C29" s="11">
        <v>816.38512286597222</v>
      </c>
      <c r="D29" s="11">
        <v>805.34134304924078</v>
      </c>
      <c r="E29" s="11">
        <v>733.99298138023528</v>
      </c>
      <c r="F29" s="11">
        <v>432.26813575572726</v>
      </c>
      <c r="G29" s="11">
        <v>406.30224874372271</v>
      </c>
      <c r="H29" s="11">
        <v>274.25779654314891</v>
      </c>
      <c r="I29" s="11">
        <v>410.59835915715814</v>
      </c>
      <c r="J29" s="11">
        <v>1803.5644310669675</v>
      </c>
      <c r="K29" s="11">
        <v>1454.1110875468908</v>
      </c>
      <c r="L29" s="11">
        <v>311.7544381945832</v>
      </c>
      <c r="M29" s="11">
        <v>603.32857089295169</v>
      </c>
      <c r="N29" s="11">
        <v>695.74391762824678</v>
      </c>
      <c r="O29" s="11">
        <v>698.90879751923717</v>
      </c>
      <c r="P29" s="11">
        <v>843.22086010564203</v>
      </c>
      <c r="Q29" s="11">
        <v>701.60122996571079</v>
      </c>
      <c r="R29" s="11">
        <v>1005.5873484685737</v>
      </c>
      <c r="S29" s="11">
        <v>1101.9028567733824</v>
      </c>
      <c r="T29" s="11">
        <v>205.12044187642519</v>
      </c>
      <c r="U29" s="11">
        <v>177.91594130954397</v>
      </c>
      <c r="V29" s="11">
        <v>281.92620026795578</v>
      </c>
      <c r="W29" s="11">
        <v>203.76739876831462</v>
      </c>
      <c r="X29" s="11">
        <v>891.12603869397662</v>
      </c>
      <c r="Y29" s="11">
        <v>884.65508089041577</v>
      </c>
      <c r="Z29" s="11">
        <v>596.04770741154152</v>
      </c>
      <c r="AA29" s="11">
        <v>532.95180984667013</v>
      </c>
      <c r="AB29" s="11">
        <v>663.9715036646503</v>
      </c>
      <c r="AC29" s="11">
        <v>515.51363639431099</v>
      </c>
      <c r="AD29" s="11">
        <v>678.22143790704149</v>
      </c>
      <c r="AE29" s="11">
        <v>533.25897067909864</v>
      </c>
      <c r="AF29" s="12">
        <v>860.03610606668826</v>
      </c>
      <c r="AG29" s="11">
        <v>549.49057045524592</v>
      </c>
      <c r="AH29" s="11">
        <v>529.91723864449466</v>
      </c>
      <c r="AI29" s="11">
        <v>546.595010830663</v>
      </c>
      <c r="AJ29" s="11">
        <v>632.67601161315906</v>
      </c>
      <c r="AK29" s="11">
        <v>328.03829254722098</v>
      </c>
      <c r="AL29" s="11">
        <v>554.56669983497704</v>
      </c>
      <c r="AM29" s="11">
        <v>855.07916499254884</v>
      </c>
      <c r="AN29" s="12">
        <v>562.7293022781364</v>
      </c>
      <c r="AO29" s="11">
        <v>584.25865485111456</v>
      </c>
      <c r="AP29" s="12">
        <v>131.02763177177985</v>
      </c>
      <c r="AQ29" s="11">
        <v>103.23598310107855</v>
      </c>
      <c r="AR29" s="11">
        <v>177.55200388762697</v>
      </c>
      <c r="AS29" s="11">
        <v>219.03496873464616</v>
      </c>
    </row>
    <row r="30" spans="1:45" x14ac:dyDescent="0.25">
      <c r="A30" s="27" t="s">
        <v>76</v>
      </c>
      <c r="B30" s="11">
        <v>255.46143760579804</v>
      </c>
      <c r="C30" s="11">
        <v>365.34736189759769</v>
      </c>
      <c r="D30" s="11">
        <v>1049.1751539422473</v>
      </c>
      <c r="E30" s="11">
        <v>1457.4742955502766</v>
      </c>
      <c r="F30" s="11">
        <v>443.9516507840134</v>
      </c>
      <c r="G30" s="11">
        <v>648.79032823268176</v>
      </c>
      <c r="H30" s="11">
        <v>593.86415932315276</v>
      </c>
      <c r="I30" s="11">
        <v>566.52697401747923</v>
      </c>
      <c r="J30" s="11">
        <v>712.43005895204817</v>
      </c>
      <c r="K30" s="11">
        <v>471.38743073642536</v>
      </c>
      <c r="L30" s="11">
        <v>129.03982290081623</v>
      </c>
      <c r="M30" s="11">
        <v>64.489270845066315</v>
      </c>
      <c r="N30" s="11">
        <v>220.87194926506004</v>
      </c>
      <c r="O30" s="11">
        <v>342.68975264858818</v>
      </c>
      <c r="P30" s="11">
        <v>1318.8692427723558</v>
      </c>
      <c r="Q30" s="11">
        <v>1297.4965233095036</v>
      </c>
      <c r="R30" s="11">
        <v>649.20788189332131</v>
      </c>
      <c r="S30" s="11">
        <v>484.72783624702072</v>
      </c>
      <c r="T30" s="11">
        <v>339.56997916043383</v>
      </c>
      <c r="U30" s="11">
        <v>499.03376526507446</v>
      </c>
      <c r="V30" s="11">
        <v>104.71489360744388</v>
      </c>
      <c r="W30" s="11">
        <v>211.07096070571214</v>
      </c>
      <c r="X30" s="11">
        <v>671.87364886024238</v>
      </c>
      <c r="Y30" s="11">
        <v>656.50876565242015</v>
      </c>
      <c r="Z30" s="11">
        <v>704.08775052587316</v>
      </c>
      <c r="AA30" s="11">
        <v>471.9482262483204</v>
      </c>
      <c r="AB30" s="11">
        <v>170.66193691631429</v>
      </c>
      <c r="AC30" s="11">
        <v>352.27214050891291</v>
      </c>
      <c r="AD30" s="11">
        <v>102.53967008194363</v>
      </c>
      <c r="AE30" s="11">
        <v>223.84218468635248</v>
      </c>
      <c r="AF30" s="12">
        <v>331.54122277565824</v>
      </c>
      <c r="AG30" s="11">
        <v>280.34817387705539</v>
      </c>
      <c r="AH30" s="11">
        <v>618.42116159138311</v>
      </c>
      <c r="AI30" s="11">
        <v>595.56521274369129</v>
      </c>
      <c r="AJ30" s="11">
        <v>392.9407625746573</v>
      </c>
      <c r="AK30" s="11">
        <v>247.43775088447114</v>
      </c>
      <c r="AL30" s="11">
        <v>985.86208467141171</v>
      </c>
      <c r="AM30" s="11">
        <v>927.91572502066538</v>
      </c>
      <c r="AN30" s="12">
        <v>357.11965790092489</v>
      </c>
      <c r="AO30" s="11">
        <v>188.28056763987314</v>
      </c>
      <c r="AP30" s="12">
        <v>285.55593806869967</v>
      </c>
      <c r="AQ30" s="11">
        <v>213.42054198780664</v>
      </c>
      <c r="AR30" s="11">
        <v>389.83732418563187</v>
      </c>
      <c r="AS30" s="11">
        <v>270.64665676982133</v>
      </c>
    </row>
    <row r="31" spans="1:45" x14ac:dyDescent="0.25">
      <c r="A31" s="27" t="s">
        <v>129</v>
      </c>
      <c r="B31" s="11">
        <v>591.48933872415819</v>
      </c>
      <c r="C31" s="11">
        <v>472.91092376152039</v>
      </c>
      <c r="D31" s="11">
        <v>482.36633886733819</v>
      </c>
      <c r="E31" s="11">
        <v>583.84756890655967</v>
      </c>
      <c r="F31" s="11">
        <v>733.01311670919142</v>
      </c>
      <c r="G31" s="11">
        <v>884.0815376889625</v>
      </c>
      <c r="H31" s="11">
        <v>910.97687172914993</v>
      </c>
      <c r="I31" s="11">
        <v>654.66336257871797</v>
      </c>
      <c r="J31" s="11">
        <v>865.16717366042303</v>
      </c>
      <c r="K31" s="11">
        <v>903.48838085489899</v>
      </c>
      <c r="L31" s="11">
        <v>429.05426996159912</v>
      </c>
      <c r="M31" s="11">
        <v>332.56861909792997</v>
      </c>
      <c r="N31" s="11">
        <v>445.00984961465917</v>
      </c>
      <c r="O31" s="11">
        <v>679.68450730418112</v>
      </c>
      <c r="P31" s="11">
        <v>1954.6986667276165</v>
      </c>
      <c r="Q31" s="11">
        <v>2298.2453993006106</v>
      </c>
      <c r="R31" s="11">
        <v>894.13903401132006</v>
      </c>
      <c r="S31" s="11">
        <v>945.5858381815267</v>
      </c>
      <c r="T31" s="11">
        <v>562.63335889430221</v>
      </c>
      <c r="U31" s="11">
        <v>509.04487976988366</v>
      </c>
      <c r="V31" s="11">
        <v>345.94271994341989</v>
      </c>
      <c r="W31" s="11">
        <v>314.976271417882</v>
      </c>
      <c r="X31" s="11">
        <v>1018.48215778676</v>
      </c>
      <c r="Y31" s="11">
        <v>908.67410046143505</v>
      </c>
      <c r="Z31" s="11">
        <v>1368.5724993916724</v>
      </c>
      <c r="AA31" s="11">
        <v>1069.0498223893387</v>
      </c>
      <c r="AB31" s="11">
        <v>491.66222755796269</v>
      </c>
      <c r="AC31" s="11">
        <v>559.99020624756145</v>
      </c>
      <c r="AD31" s="11">
        <v>316.99591578202705</v>
      </c>
      <c r="AE31" s="11">
        <v>638.45860949166229</v>
      </c>
      <c r="AF31" s="12">
        <v>545.82943097207169</v>
      </c>
      <c r="AG31" s="11">
        <v>362.92284153367945</v>
      </c>
      <c r="AH31" s="11">
        <v>450.09350814047411</v>
      </c>
      <c r="AI31" s="11">
        <v>438.70634267184289</v>
      </c>
      <c r="AJ31" s="11">
        <v>605.89347276578337</v>
      </c>
      <c r="AK31" s="11">
        <v>593.85490425433204</v>
      </c>
      <c r="AL31" s="11">
        <v>878.38641665621822</v>
      </c>
      <c r="AM31" s="11">
        <v>999.23734056022715</v>
      </c>
      <c r="AN31" s="12">
        <v>448.9540947313784</v>
      </c>
      <c r="AO31" s="11">
        <v>537.87247352572774</v>
      </c>
      <c r="AP31" s="12">
        <v>350.79147797733407</v>
      </c>
      <c r="AQ31" s="11">
        <v>388.09704712244223</v>
      </c>
      <c r="AR31" s="11">
        <v>1289.4544215885483</v>
      </c>
      <c r="AS31" s="11">
        <v>417.79516215821343</v>
      </c>
    </row>
    <row r="32" spans="1:45" x14ac:dyDescent="0.25">
      <c r="A32" s="27" t="s">
        <v>31</v>
      </c>
      <c r="B32" s="11">
        <v>26.878063916797668</v>
      </c>
      <c r="C32" s="11">
        <v>5.2385262896057831</v>
      </c>
      <c r="D32" s="11">
        <v>29.699055248516778</v>
      </c>
      <c r="E32" s="11">
        <v>17.117910837327287</v>
      </c>
      <c r="F32" s="11">
        <v>15.389755767951186</v>
      </c>
      <c r="G32" s="11">
        <v>4.5367257715739324</v>
      </c>
      <c r="H32" s="11">
        <v>9.3940453393211847</v>
      </c>
      <c r="I32" s="11">
        <v>9.205354248772478</v>
      </c>
      <c r="J32" s="11">
        <v>22.614034741300724</v>
      </c>
      <c r="K32" s="11">
        <v>35.844712857478562</v>
      </c>
      <c r="L32" s="11">
        <v>37.311237157466806</v>
      </c>
      <c r="M32" s="11">
        <v>18.462293611127084</v>
      </c>
      <c r="N32" s="11">
        <v>110.37717238068061</v>
      </c>
      <c r="O32" s="11">
        <v>33.166035433333278</v>
      </c>
      <c r="P32" s="11">
        <v>18.651977255873739</v>
      </c>
      <c r="Q32" s="11">
        <v>11.153213667778823</v>
      </c>
      <c r="R32" s="11">
        <v>10.949074522090237</v>
      </c>
      <c r="S32" s="11">
        <v>3.0777181313284077</v>
      </c>
      <c r="T32" s="11">
        <v>2.1418865568291716</v>
      </c>
      <c r="U32" s="11"/>
      <c r="V32" s="11">
        <v>9.706449042151192</v>
      </c>
      <c r="W32" s="11">
        <v>11.799874023986485</v>
      </c>
      <c r="X32" s="11">
        <v>24.623044267175537</v>
      </c>
      <c r="Y32" s="11">
        <v>25.670017525933048</v>
      </c>
      <c r="Z32" s="11">
        <v>14.433109954517652</v>
      </c>
      <c r="AA32" s="11">
        <v>9.8941776547023341</v>
      </c>
      <c r="AB32" s="11">
        <v>26.13999296009975</v>
      </c>
      <c r="AC32" s="11">
        <v>21.049070178428988</v>
      </c>
      <c r="AD32" s="11">
        <v>35.567072233493633</v>
      </c>
      <c r="AE32" s="11">
        <v>34.225992859059403</v>
      </c>
      <c r="AF32" s="12">
        <v>18.219628384041311</v>
      </c>
      <c r="AG32" s="11">
        <v>10.09301430781694</v>
      </c>
      <c r="AH32" s="11">
        <v>1.9842912929881578</v>
      </c>
      <c r="AI32" s="11">
        <v>1.2243346551853251</v>
      </c>
      <c r="AJ32" s="11">
        <v>44.462840049922626</v>
      </c>
      <c r="AK32" s="11">
        <v>57.564449551327279</v>
      </c>
      <c r="AL32" s="11"/>
      <c r="AM32" s="11">
        <v>8.5037333959449217</v>
      </c>
      <c r="AN32" s="12">
        <v>31.125097312444268</v>
      </c>
      <c r="AO32" s="11">
        <v>36.57444615489419</v>
      </c>
      <c r="AP32" s="12"/>
      <c r="AQ32" s="11">
        <v>17.424471647223662</v>
      </c>
      <c r="AR32" s="11">
        <v>10.006009597381611</v>
      </c>
      <c r="AS32" s="11">
        <v>0.64581977120901013</v>
      </c>
    </row>
    <row r="33" spans="1:45" x14ac:dyDescent="0.25">
      <c r="A33" s="27" t="s">
        <v>32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>
        <v>3.010983109120688</v>
      </c>
      <c r="M33" s="11">
        <v>5.8998622218982195</v>
      </c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2"/>
      <c r="AG33" s="11"/>
      <c r="AH33" s="11"/>
      <c r="AI33" s="11"/>
      <c r="AJ33" s="11"/>
      <c r="AK33" s="11"/>
      <c r="AL33" s="11"/>
      <c r="AM33" s="11"/>
      <c r="AN33" s="12"/>
      <c r="AO33" s="11"/>
      <c r="AP33" s="12"/>
      <c r="AQ33" s="11"/>
      <c r="AR33" s="11"/>
      <c r="AS33" s="11"/>
    </row>
    <row r="34" spans="1:45" x14ac:dyDescent="0.25">
      <c r="A34" s="27" t="s">
        <v>33</v>
      </c>
      <c r="B34" s="11"/>
      <c r="C34" s="11">
        <v>0.27162529183119166</v>
      </c>
      <c r="D34" s="11"/>
      <c r="E34" s="11"/>
      <c r="F34" s="11"/>
      <c r="G34" s="11"/>
      <c r="H34" s="11">
        <v>5.3575414825816114</v>
      </c>
      <c r="I34" s="11">
        <v>1.1625697390607521</v>
      </c>
      <c r="J34" s="11">
        <v>5.0267103824536878</v>
      </c>
      <c r="K34" s="11">
        <v>1.3389005244217518</v>
      </c>
      <c r="L34" s="11"/>
      <c r="M34" s="11"/>
      <c r="N34" s="11"/>
      <c r="O34" s="11"/>
      <c r="P34" s="11"/>
      <c r="Q34" s="11"/>
      <c r="R34" s="11"/>
      <c r="S34" s="11"/>
      <c r="T34" s="11">
        <v>2.3553887104105415</v>
      </c>
      <c r="U34" s="11"/>
      <c r="V34" s="11"/>
      <c r="W34" s="11"/>
      <c r="X34" s="11">
        <v>3.0712793942684677</v>
      </c>
      <c r="Y34" s="11"/>
      <c r="Z34" s="11"/>
      <c r="AA34" s="11"/>
      <c r="AB34" s="11"/>
      <c r="AC34" s="11"/>
      <c r="AD34" s="11"/>
      <c r="AE34" s="11"/>
      <c r="AF34" s="12"/>
      <c r="AG34" s="11"/>
      <c r="AH34" s="11">
        <v>5.9166255363790992</v>
      </c>
      <c r="AI34" s="11"/>
      <c r="AJ34" s="11"/>
      <c r="AK34" s="11"/>
      <c r="AL34" s="11"/>
      <c r="AM34" s="11"/>
      <c r="AN34" s="12"/>
      <c r="AO34" s="11"/>
      <c r="AP34" s="12"/>
      <c r="AQ34" s="11">
        <v>5.7196705252732169E-2</v>
      </c>
      <c r="AR34" s="11"/>
      <c r="AS34" s="11"/>
    </row>
    <row r="35" spans="1:45" x14ac:dyDescent="0.25">
      <c r="A35" s="27" t="s">
        <v>34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>
        <v>10.113365893682374</v>
      </c>
      <c r="Y35" s="11">
        <v>3.2031146258880008</v>
      </c>
      <c r="Z35" s="11"/>
      <c r="AA35" s="11"/>
      <c r="AB35" s="11"/>
      <c r="AC35" s="11"/>
      <c r="AD35" s="11"/>
      <c r="AE35" s="11"/>
      <c r="AF35" s="12"/>
      <c r="AG35" s="11"/>
      <c r="AH35" s="11"/>
      <c r="AI35" s="11"/>
      <c r="AJ35" s="11">
        <v>4.1896191910210918</v>
      </c>
      <c r="AK35" s="11">
        <v>12.081041579860901</v>
      </c>
      <c r="AL35" s="11"/>
      <c r="AM35" s="11"/>
      <c r="AN35" s="12"/>
      <c r="AO35" s="11"/>
      <c r="AP35" s="12"/>
      <c r="AQ35" s="11">
        <v>0.36763409490802818</v>
      </c>
      <c r="AR35" s="11"/>
      <c r="AS35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7A9C-5D49-492A-9E90-24294682279E}">
  <dimension ref="A1:BI35"/>
  <sheetViews>
    <sheetView zoomScale="115" zoomScaleNormal="115" workbookViewId="0">
      <selection activeCell="A17" sqref="A17"/>
    </sheetView>
  </sheetViews>
  <sheetFormatPr defaultRowHeight="15" x14ac:dyDescent="0.25"/>
  <cols>
    <col min="1" max="1" width="13" style="25" customWidth="1"/>
    <col min="2" max="16384" width="9.140625" style="10"/>
  </cols>
  <sheetData>
    <row r="1" spans="1:61" s="24" customFormat="1" ht="88.5" customHeight="1" x14ac:dyDescent="0.25">
      <c r="A1" s="28" t="s">
        <v>6</v>
      </c>
      <c r="B1" s="8" t="s">
        <v>169</v>
      </c>
      <c r="C1" s="8" t="s">
        <v>170</v>
      </c>
      <c r="D1" s="8" t="s">
        <v>171</v>
      </c>
      <c r="E1" s="8" t="s">
        <v>172</v>
      </c>
      <c r="F1" s="8" t="s">
        <v>173</v>
      </c>
      <c r="G1" s="8" t="s">
        <v>174</v>
      </c>
      <c r="H1" s="8" t="s">
        <v>175</v>
      </c>
      <c r="I1" s="8" t="s">
        <v>176</v>
      </c>
      <c r="J1" s="8" t="s">
        <v>177</v>
      </c>
      <c r="K1" s="8" t="s">
        <v>178</v>
      </c>
      <c r="L1" s="8" t="s">
        <v>179</v>
      </c>
      <c r="M1" s="8" t="s">
        <v>180</v>
      </c>
      <c r="N1" s="8" t="s">
        <v>181</v>
      </c>
      <c r="O1" s="8" t="s">
        <v>182</v>
      </c>
      <c r="P1" s="8" t="s">
        <v>183</v>
      </c>
      <c r="Q1" s="8" t="s">
        <v>184</v>
      </c>
      <c r="R1" s="8" t="s">
        <v>185</v>
      </c>
      <c r="S1" s="8" t="s">
        <v>186</v>
      </c>
      <c r="T1" s="8" t="s">
        <v>187</v>
      </c>
      <c r="U1" s="8" t="s">
        <v>188</v>
      </c>
      <c r="V1" s="8" t="s">
        <v>189</v>
      </c>
      <c r="W1" s="8" t="s">
        <v>190</v>
      </c>
      <c r="X1" s="8" t="s">
        <v>191</v>
      </c>
      <c r="Y1" s="8" t="s">
        <v>192</v>
      </c>
      <c r="Z1" s="8" t="s">
        <v>193</v>
      </c>
      <c r="AA1" s="8" t="s">
        <v>194</v>
      </c>
      <c r="AB1" s="8" t="s">
        <v>195</v>
      </c>
      <c r="AC1" s="8" t="s">
        <v>196</v>
      </c>
      <c r="AD1" s="8" t="s">
        <v>197</v>
      </c>
      <c r="AE1" s="8" t="s">
        <v>198</v>
      </c>
      <c r="AF1" s="9" t="s">
        <v>199</v>
      </c>
      <c r="AG1" s="8" t="s">
        <v>200</v>
      </c>
      <c r="AH1" s="8" t="s">
        <v>201</v>
      </c>
      <c r="AI1" s="8" t="s">
        <v>202</v>
      </c>
      <c r="AJ1" s="8" t="s">
        <v>203</v>
      </c>
      <c r="AK1" s="8" t="s">
        <v>204</v>
      </c>
      <c r="AL1" s="8" t="s">
        <v>205</v>
      </c>
      <c r="AM1" s="8" t="s">
        <v>206</v>
      </c>
      <c r="AN1" s="9" t="s">
        <v>207</v>
      </c>
      <c r="AO1" s="8" t="s">
        <v>208</v>
      </c>
      <c r="AP1" s="29" t="s">
        <v>209</v>
      </c>
      <c r="AQ1" s="29" t="s">
        <v>148</v>
      </c>
      <c r="AR1" s="29" t="s">
        <v>210</v>
      </c>
      <c r="AS1" s="29" t="s">
        <v>211</v>
      </c>
      <c r="AT1" s="29" t="s">
        <v>167</v>
      </c>
      <c r="AU1" s="29" t="s">
        <v>145</v>
      </c>
      <c r="AV1" s="29" t="s">
        <v>212</v>
      </c>
      <c r="AW1" s="29" t="s">
        <v>152</v>
      </c>
      <c r="AX1" s="29" t="s">
        <v>156</v>
      </c>
      <c r="AY1" s="29" t="s">
        <v>213</v>
      </c>
      <c r="AZ1" s="29" t="s">
        <v>163</v>
      </c>
      <c r="BA1" s="29" t="s">
        <v>166</v>
      </c>
      <c r="BB1" s="29" t="s">
        <v>214</v>
      </c>
      <c r="BC1" s="29" t="s">
        <v>147</v>
      </c>
      <c r="BD1" s="29" t="s">
        <v>161</v>
      </c>
      <c r="BE1" s="30" t="s">
        <v>154</v>
      </c>
      <c r="BF1" s="29" t="s">
        <v>157</v>
      </c>
      <c r="BG1" s="29" t="s">
        <v>138</v>
      </c>
      <c r="BH1" s="29" t="s">
        <v>215</v>
      </c>
      <c r="BI1" s="30" t="s">
        <v>216</v>
      </c>
    </row>
    <row r="2" spans="1:61" x14ac:dyDescent="0.25">
      <c r="A2" s="27" t="s">
        <v>35</v>
      </c>
      <c r="B2" s="11">
        <v>0.83599784341779826</v>
      </c>
      <c r="C2" s="11">
        <v>4.6332672380587052</v>
      </c>
      <c r="D2" s="11">
        <v>30.109526763731214</v>
      </c>
      <c r="E2" s="11">
        <v>41.361245836981915</v>
      </c>
      <c r="F2" s="11">
        <v>3.5086206453570661</v>
      </c>
      <c r="G2" s="11">
        <v>1.7461683797954504</v>
      </c>
      <c r="H2" s="11"/>
      <c r="I2" s="11"/>
      <c r="J2" s="11">
        <v>3.0047770952219754</v>
      </c>
      <c r="K2" s="11">
        <v>7.8109374286445812</v>
      </c>
      <c r="L2" s="11">
        <v>0.1785176843361472</v>
      </c>
      <c r="M2" s="11"/>
      <c r="N2" s="11"/>
      <c r="O2" s="11"/>
      <c r="P2" s="11">
        <v>6.9632258450123361</v>
      </c>
      <c r="Q2" s="11">
        <v>1.9429084031643513</v>
      </c>
      <c r="R2" s="11">
        <v>1.5722232451528768</v>
      </c>
      <c r="S2" s="11">
        <v>1.0454514003608084</v>
      </c>
      <c r="T2" s="11">
        <v>12.528663353247559</v>
      </c>
      <c r="U2" s="11">
        <v>2.4264282294268034</v>
      </c>
      <c r="V2" s="11">
        <v>0.30575955074905142</v>
      </c>
      <c r="W2" s="11"/>
      <c r="X2" s="11"/>
      <c r="Y2" s="11"/>
      <c r="Z2" s="11"/>
      <c r="AA2" s="11"/>
      <c r="AB2" s="11"/>
      <c r="AC2" s="11"/>
      <c r="AD2" s="11"/>
      <c r="AE2" s="11"/>
      <c r="AF2" s="12">
        <v>2.2208784823458281</v>
      </c>
      <c r="AG2" s="11">
        <v>3.3938604724715362</v>
      </c>
      <c r="AH2" s="11"/>
      <c r="AI2" s="11"/>
      <c r="AJ2" s="11"/>
      <c r="AK2" s="11"/>
      <c r="AL2" s="11"/>
      <c r="AM2" s="11"/>
      <c r="AN2" s="12"/>
      <c r="AO2" s="11">
        <v>0.95316341018029005</v>
      </c>
      <c r="AP2" s="31">
        <f>AVERAGE(B2:C2)</f>
        <v>2.7346325407382519</v>
      </c>
      <c r="AQ2" s="31">
        <f>AVERAGE(D2:E2)</f>
        <v>35.735386300356566</v>
      </c>
      <c r="AR2" s="31">
        <f>AVERAGE(F2:G2)</f>
        <v>2.6273945125762581</v>
      </c>
      <c r="AS2" s="31" t="e">
        <f>AVERAGE(H2:I2)</f>
        <v>#DIV/0!</v>
      </c>
      <c r="AT2" s="31">
        <f>AVERAGE(J2:K2)</f>
        <v>5.4078572619332785</v>
      </c>
      <c r="AU2" s="31">
        <f>AVERAGE(L2:M2)</f>
        <v>0.1785176843361472</v>
      </c>
      <c r="AV2" s="31" t="e">
        <f>AVERAGE(N2:O2)</f>
        <v>#DIV/0!</v>
      </c>
      <c r="AW2" s="31">
        <f>AVERAGE(P2:Q2)</f>
        <v>4.4530671240883439</v>
      </c>
      <c r="AX2" s="31">
        <f>AVERAGE(R2:S2)</f>
        <v>1.3088373227568426</v>
      </c>
      <c r="AY2" s="31">
        <f>AVERAGE(T2:U2)</f>
        <v>7.4775457913371817</v>
      </c>
      <c r="AZ2" s="31">
        <f>AVERAGE(V2:W2)</f>
        <v>0.30575955074905142</v>
      </c>
      <c r="BA2" s="31" t="e">
        <f>AVERAGE(X2:Y2)</f>
        <v>#DIV/0!</v>
      </c>
      <c r="BB2" s="31" t="e">
        <f>AVERAGE(Z2:AA2)</f>
        <v>#DIV/0!</v>
      </c>
      <c r="BC2" s="31" t="e">
        <f>AVERAGE(AB2:AC2)</f>
        <v>#DIV/0!</v>
      </c>
      <c r="BD2" s="31" t="e">
        <f>AVERAGE(AD2:AE2)</f>
        <v>#DIV/0!</v>
      </c>
      <c r="BE2" s="31">
        <f>AVERAGE(AF2:AG2)</f>
        <v>2.8073694774086819</v>
      </c>
      <c r="BF2" s="31" t="e">
        <f>AVERAGE(AH2:AI2)</f>
        <v>#DIV/0!</v>
      </c>
      <c r="BG2" s="31" t="e">
        <f>AVERAGE(AJ2:AK2)</f>
        <v>#DIV/0!</v>
      </c>
      <c r="BH2" s="31" t="e">
        <f>AVERAGE(AL2:AM2)</f>
        <v>#DIV/0!</v>
      </c>
      <c r="BI2" s="31">
        <f>AVERAGE(AN2:AO2)</f>
        <v>0.95316341018029005</v>
      </c>
    </row>
    <row r="3" spans="1:61" x14ac:dyDescent="0.25">
      <c r="A3" s="27" t="s">
        <v>36</v>
      </c>
      <c r="B3" s="11"/>
      <c r="C3" s="11">
        <v>6.5624068388675003E-2</v>
      </c>
      <c r="D3" s="11">
        <v>0.11604400907355239</v>
      </c>
      <c r="E3" s="11">
        <v>4.2058086653784327E-2</v>
      </c>
      <c r="F3" s="11"/>
      <c r="G3" s="11">
        <v>0.38794764620710948</v>
      </c>
      <c r="H3" s="11"/>
      <c r="I3" s="11"/>
      <c r="J3" s="11"/>
      <c r="K3" s="11"/>
      <c r="L3" s="11">
        <v>0.48081365437964757</v>
      </c>
      <c r="M3" s="11"/>
      <c r="N3" s="11">
        <v>2.8249357415499858</v>
      </c>
      <c r="O3" s="11">
        <v>0.7510305957040756</v>
      </c>
      <c r="P3" s="11"/>
      <c r="Q3" s="11"/>
      <c r="R3" s="11">
        <v>0.18584732298675924</v>
      </c>
      <c r="S3" s="11"/>
      <c r="T3" s="11">
        <v>2.2419713368969321</v>
      </c>
      <c r="U3" s="11">
        <v>1.2079556015226935</v>
      </c>
      <c r="V3" s="11"/>
      <c r="W3" s="11"/>
      <c r="X3" s="11">
        <v>0.10424286415727077</v>
      </c>
      <c r="Y3" s="11"/>
      <c r="Z3" s="11"/>
      <c r="AA3" s="11"/>
      <c r="AB3" s="11"/>
      <c r="AC3" s="11">
        <v>0.11153409825156022</v>
      </c>
      <c r="AD3" s="11"/>
      <c r="AE3" s="11">
        <v>0.81989903911052919</v>
      </c>
      <c r="AF3" s="12"/>
      <c r="AG3" s="11"/>
      <c r="AH3" s="11"/>
      <c r="AI3" s="11"/>
      <c r="AJ3" s="11">
        <v>1.9312847168327942</v>
      </c>
      <c r="AK3" s="11">
        <v>2.1617990749588278</v>
      </c>
      <c r="AL3" s="11"/>
      <c r="AM3" s="11"/>
      <c r="AN3" s="12"/>
      <c r="AO3" s="11">
        <v>0.70713568827416173</v>
      </c>
      <c r="AP3" s="31">
        <f t="shared" ref="AP3:AP35" si="0">AVERAGE(B3:C3)</f>
        <v>6.5624068388675003E-2</v>
      </c>
      <c r="AQ3" s="31">
        <f>AVERAGE(D3:E3)</f>
        <v>7.9051047863668358E-2</v>
      </c>
      <c r="AR3" s="31">
        <f t="shared" ref="AR3:AR35" si="1">AVERAGE(F3:G3)</f>
        <v>0.38794764620710948</v>
      </c>
      <c r="AS3" s="31" t="e">
        <f t="shared" ref="AS3:AS35" si="2">AVERAGE(H3:I3)</f>
        <v>#DIV/0!</v>
      </c>
      <c r="AT3" s="31" t="e">
        <f t="shared" ref="AT3:AT35" si="3">AVERAGE(J3:K3)</f>
        <v>#DIV/0!</v>
      </c>
      <c r="AU3" s="31">
        <f t="shared" ref="AU3:AU35" si="4">AVERAGE(L3:M3)</f>
        <v>0.48081365437964757</v>
      </c>
      <c r="AV3" s="31">
        <f t="shared" ref="AV3:AV35" si="5">AVERAGE(N3:O3)</f>
        <v>1.7879831686270307</v>
      </c>
      <c r="AW3" s="31" t="e">
        <f t="shared" ref="AW3:AW35" si="6">AVERAGE(P3:Q3)</f>
        <v>#DIV/0!</v>
      </c>
      <c r="AX3" s="31">
        <f t="shared" ref="AX3:AX35" si="7">AVERAGE(R3:S3)</f>
        <v>0.18584732298675924</v>
      </c>
      <c r="AY3" s="31">
        <f t="shared" ref="AY3:AY35" si="8">AVERAGE(T3:U3)</f>
        <v>1.7249634692098128</v>
      </c>
      <c r="AZ3" s="31" t="e">
        <f t="shared" ref="AZ3:AZ35" si="9">AVERAGE(V3:W3)</f>
        <v>#DIV/0!</v>
      </c>
      <c r="BA3" s="31">
        <f t="shared" ref="BA3:BA35" si="10">AVERAGE(X3:Y3)</f>
        <v>0.10424286415727077</v>
      </c>
      <c r="BB3" s="31" t="e">
        <f t="shared" ref="BB3:BB35" si="11">AVERAGE(Z3:AA3)</f>
        <v>#DIV/0!</v>
      </c>
      <c r="BC3" s="31">
        <f t="shared" ref="BC3:BC35" si="12">AVERAGE(AB3:AC3)</f>
        <v>0.11153409825156022</v>
      </c>
      <c r="BD3" s="31">
        <f t="shared" ref="BD3:BD35" si="13">AVERAGE(AD3:AE3)</f>
        <v>0.81989903911052919</v>
      </c>
      <c r="BE3" s="31" t="e">
        <f t="shared" ref="BE3:BE35" si="14">AVERAGE(AF3:AG3)</f>
        <v>#DIV/0!</v>
      </c>
      <c r="BF3" s="31" t="e">
        <f t="shared" ref="BF3:BF35" si="15">AVERAGE(AH3:AI3)</f>
        <v>#DIV/0!</v>
      </c>
      <c r="BG3" s="31">
        <f t="shared" ref="BG3:BG35" si="16">AVERAGE(AJ3:AK3)</f>
        <v>2.0465418958958113</v>
      </c>
      <c r="BH3" s="31" t="e">
        <f t="shared" ref="BH3:BH35" si="17">AVERAGE(AL3:AM3)</f>
        <v>#DIV/0!</v>
      </c>
      <c r="BI3" s="31">
        <f t="shared" ref="BI3:BI35" si="18">AVERAGE(AN3:AO3)</f>
        <v>0.70713568827416173</v>
      </c>
    </row>
    <row r="4" spans="1:61" x14ac:dyDescent="0.25">
      <c r="A4" s="27" t="s">
        <v>9</v>
      </c>
      <c r="B4" s="11"/>
      <c r="C4" s="11">
        <v>9.8977332013022217</v>
      </c>
      <c r="D4" s="11"/>
      <c r="E4" s="11">
        <v>85.702033272220504</v>
      </c>
      <c r="F4" s="11">
        <v>1.3995316583526605</v>
      </c>
      <c r="G4" s="11">
        <v>94.554570030441624</v>
      </c>
      <c r="H4" s="11">
        <v>92.993932158265096</v>
      </c>
      <c r="I4" s="11"/>
      <c r="J4" s="11"/>
      <c r="K4" s="11"/>
      <c r="L4" s="11">
        <v>1.2315952717369043</v>
      </c>
      <c r="M4" s="11"/>
      <c r="N4" s="11">
        <v>25.304276816508047</v>
      </c>
      <c r="O4" s="11">
        <v>23.019659609037301</v>
      </c>
      <c r="P4" s="11">
        <v>35.57194010937463</v>
      </c>
      <c r="Q4" s="11"/>
      <c r="R4" s="11">
        <v>85.010386694055541</v>
      </c>
      <c r="S4" s="11"/>
      <c r="T4" s="11">
        <v>39.891264116740231</v>
      </c>
      <c r="U4" s="11">
        <v>4.8516194562268398</v>
      </c>
      <c r="V4" s="11"/>
      <c r="W4" s="11"/>
      <c r="X4" s="11"/>
      <c r="Y4" s="11"/>
      <c r="Z4" s="11"/>
      <c r="AA4" s="11"/>
      <c r="AB4" s="11">
        <v>31.60074988055776</v>
      </c>
      <c r="AC4" s="11">
        <v>19.760054259669818</v>
      </c>
      <c r="AD4" s="11">
        <v>9.4535454044203853</v>
      </c>
      <c r="AE4" s="11">
        <v>2.1575810003077343</v>
      </c>
      <c r="AF4" s="12">
        <v>2.1839093974550861</v>
      </c>
      <c r="AG4" s="11">
        <v>13.058968374410586</v>
      </c>
      <c r="AH4" s="11">
        <v>291.60936311962911</v>
      </c>
      <c r="AI4" s="11">
        <v>277.30849038689468</v>
      </c>
      <c r="AJ4" s="11"/>
      <c r="AK4" s="11"/>
      <c r="AL4" s="11">
        <v>135.25058117208934</v>
      </c>
      <c r="AM4" s="11">
        <v>13.348943296281053</v>
      </c>
      <c r="AN4" s="12">
        <v>228.42307838074112</v>
      </c>
      <c r="AO4" s="11">
        <v>0.34107812786285752</v>
      </c>
      <c r="AP4" s="31">
        <f t="shared" si="0"/>
        <v>9.8977332013022217</v>
      </c>
      <c r="AQ4" s="31">
        <f t="shared" ref="AQ4:AQ35" si="19">AVERAGE(D4:E4)</f>
        <v>85.702033272220504</v>
      </c>
      <c r="AR4" s="31">
        <f t="shared" si="1"/>
        <v>47.977050844397141</v>
      </c>
      <c r="AS4" s="31">
        <f t="shared" si="2"/>
        <v>92.993932158265096</v>
      </c>
      <c r="AT4" s="31" t="e">
        <f t="shared" si="3"/>
        <v>#DIV/0!</v>
      </c>
      <c r="AU4" s="31">
        <f t="shared" si="4"/>
        <v>1.2315952717369043</v>
      </c>
      <c r="AV4" s="31">
        <f t="shared" si="5"/>
        <v>24.161968212772674</v>
      </c>
      <c r="AW4" s="31">
        <f t="shared" si="6"/>
        <v>35.57194010937463</v>
      </c>
      <c r="AX4" s="31">
        <f t="shared" si="7"/>
        <v>85.010386694055541</v>
      </c>
      <c r="AY4" s="31">
        <f t="shared" si="8"/>
        <v>22.371441786483537</v>
      </c>
      <c r="AZ4" s="31" t="e">
        <f t="shared" si="9"/>
        <v>#DIV/0!</v>
      </c>
      <c r="BA4" s="31" t="e">
        <f t="shared" si="10"/>
        <v>#DIV/0!</v>
      </c>
      <c r="BB4" s="31" t="e">
        <f t="shared" si="11"/>
        <v>#DIV/0!</v>
      </c>
      <c r="BC4" s="31">
        <f t="shared" si="12"/>
        <v>25.680402070113789</v>
      </c>
      <c r="BD4" s="31">
        <f t="shared" si="13"/>
        <v>5.80556320236406</v>
      </c>
      <c r="BE4" s="31">
        <f t="shared" si="14"/>
        <v>7.6214388859328359</v>
      </c>
      <c r="BF4" s="31">
        <f t="shared" si="15"/>
        <v>284.45892675326189</v>
      </c>
      <c r="BG4" s="31" t="e">
        <f t="shared" si="16"/>
        <v>#DIV/0!</v>
      </c>
      <c r="BH4" s="31">
        <f t="shared" si="17"/>
        <v>74.299762234185195</v>
      </c>
      <c r="BI4" s="31">
        <f t="shared" si="18"/>
        <v>114.38207825430199</v>
      </c>
    </row>
    <row r="5" spans="1:61" x14ac:dyDescent="0.25">
      <c r="A5" s="27" t="s">
        <v>10</v>
      </c>
      <c r="B5" s="11"/>
      <c r="C5" s="11">
        <v>22.858594666063546</v>
      </c>
      <c r="D5" s="11"/>
      <c r="E5" s="11">
        <v>4.7496986206415999</v>
      </c>
      <c r="F5" s="11">
        <v>3394.1411070559734</v>
      </c>
      <c r="G5" s="11">
        <v>3347.2532246545925</v>
      </c>
      <c r="H5" s="11">
        <v>2219.1537860323042</v>
      </c>
      <c r="I5" s="11">
        <v>2379.9860228184239</v>
      </c>
      <c r="J5" s="11">
        <v>15.645139123403908</v>
      </c>
      <c r="K5" s="11">
        <v>120.19276057181567</v>
      </c>
      <c r="L5" s="11">
        <v>22.525494536268258</v>
      </c>
      <c r="M5" s="11">
        <v>30.930851930857905</v>
      </c>
      <c r="N5" s="11"/>
      <c r="O5" s="11"/>
      <c r="P5" s="11">
        <v>8.1469193669083673</v>
      </c>
      <c r="Q5" s="11">
        <v>11.330500649014546</v>
      </c>
      <c r="R5" s="11">
        <v>23.002347926004852</v>
      </c>
      <c r="S5" s="11">
        <v>15.123085378775025</v>
      </c>
      <c r="T5" s="11">
        <v>6.0457464862054175</v>
      </c>
      <c r="U5" s="11">
        <v>0.10010610782831682</v>
      </c>
      <c r="V5" s="11"/>
      <c r="W5" s="11"/>
      <c r="X5" s="11">
        <v>3.7651367870853436</v>
      </c>
      <c r="Y5" s="11">
        <v>3.5603872938143466</v>
      </c>
      <c r="Z5" s="11">
        <v>2.0063290763465236E-2</v>
      </c>
      <c r="AA5" s="11">
        <v>2.4410966489471795</v>
      </c>
      <c r="AB5" s="11">
        <v>0.21184293996695938</v>
      </c>
      <c r="AC5" s="11">
        <v>10.540442420473621</v>
      </c>
      <c r="AD5" s="11">
        <v>16.969354801461826</v>
      </c>
      <c r="AE5" s="11">
        <v>30.405258639318721</v>
      </c>
      <c r="AF5" s="12"/>
      <c r="AG5" s="11">
        <v>6.0975727818259564</v>
      </c>
      <c r="AH5" s="11">
        <v>129.65589328945364</v>
      </c>
      <c r="AI5" s="11">
        <v>272.29230893130841</v>
      </c>
      <c r="AJ5" s="11">
        <v>97.776051629145599</v>
      </c>
      <c r="AK5" s="11">
        <v>218.9726735676245</v>
      </c>
      <c r="AL5" s="11"/>
      <c r="AM5" s="11">
        <v>0.21033374424582107</v>
      </c>
      <c r="AN5" s="12"/>
      <c r="AO5" s="11">
        <v>2.1955183634901698</v>
      </c>
      <c r="AP5" s="31">
        <f t="shared" si="0"/>
        <v>22.858594666063546</v>
      </c>
      <c r="AQ5" s="31">
        <f t="shared" si="19"/>
        <v>4.7496986206415999</v>
      </c>
      <c r="AR5" s="31">
        <f t="shared" si="1"/>
        <v>3370.6971658552829</v>
      </c>
      <c r="AS5" s="31">
        <f t="shared" si="2"/>
        <v>2299.5699044253643</v>
      </c>
      <c r="AT5" s="31">
        <f t="shared" si="3"/>
        <v>67.918949847609781</v>
      </c>
      <c r="AU5" s="31">
        <f t="shared" si="4"/>
        <v>26.728173233563083</v>
      </c>
      <c r="AV5" s="31" t="e">
        <f t="shared" si="5"/>
        <v>#DIV/0!</v>
      </c>
      <c r="AW5" s="31">
        <f t="shared" si="6"/>
        <v>9.7387100079614566</v>
      </c>
      <c r="AX5" s="31">
        <f t="shared" si="7"/>
        <v>19.062716652389938</v>
      </c>
      <c r="AY5" s="31">
        <f t="shared" si="8"/>
        <v>3.0729262970168674</v>
      </c>
      <c r="AZ5" s="31" t="e">
        <f t="shared" si="9"/>
        <v>#DIV/0!</v>
      </c>
      <c r="BA5" s="31">
        <f t="shared" si="10"/>
        <v>3.6627620404498451</v>
      </c>
      <c r="BB5" s="31">
        <f t="shared" si="11"/>
        <v>1.2305799698553224</v>
      </c>
      <c r="BC5" s="31">
        <f t="shared" si="12"/>
        <v>5.3761426802202905</v>
      </c>
      <c r="BD5" s="31">
        <f t="shared" si="13"/>
        <v>23.687306720390275</v>
      </c>
      <c r="BE5" s="31">
        <f t="shared" si="14"/>
        <v>6.0975727818259564</v>
      </c>
      <c r="BF5" s="31">
        <f t="shared" si="15"/>
        <v>200.97410111038101</v>
      </c>
      <c r="BG5" s="31">
        <f t="shared" si="16"/>
        <v>158.37436259838506</v>
      </c>
      <c r="BH5" s="31">
        <f t="shared" si="17"/>
        <v>0.21033374424582107</v>
      </c>
      <c r="BI5" s="31">
        <f t="shared" si="18"/>
        <v>2.1955183634901698</v>
      </c>
    </row>
    <row r="6" spans="1:61" x14ac:dyDescent="0.25">
      <c r="A6" s="27" t="s">
        <v>11</v>
      </c>
      <c r="B6" s="11"/>
      <c r="C6" s="11"/>
      <c r="D6" s="11">
        <v>5.4867366198587373</v>
      </c>
      <c r="E6" s="11">
        <v>7.4945455075902796</v>
      </c>
      <c r="F6" s="11">
        <v>5.9540718757268198</v>
      </c>
      <c r="G6" s="11">
        <v>12.8071853159793</v>
      </c>
      <c r="H6" s="11"/>
      <c r="I6" s="11">
        <v>0.62992028076624385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>
        <v>7.2939149026827366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2"/>
      <c r="AG6" s="11"/>
      <c r="AH6" s="11">
        <v>1.9122543153549245</v>
      </c>
      <c r="AI6" s="11">
        <v>0.67923216674611087</v>
      </c>
      <c r="AJ6" s="11"/>
      <c r="AK6" s="11"/>
      <c r="AL6" s="11"/>
      <c r="AM6" s="11"/>
      <c r="AN6" s="12"/>
      <c r="AO6" s="11"/>
      <c r="AP6" s="31" t="e">
        <f t="shared" si="0"/>
        <v>#DIV/0!</v>
      </c>
      <c r="AQ6" s="31">
        <f t="shared" si="19"/>
        <v>6.4906410637245084</v>
      </c>
      <c r="AR6" s="31">
        <f t="shared" si="1"/>
        <v>9.3806285958530609</v>
      </c>
      <c r="AS6" s="31">
        <f t="shared" si="2"/>
        <v>0.62992028076624385</v>
      </c>
      <c r="AT6" s="31" t="e">
        <f t="shared" si="3"/>
        <v>#DIV/0!</v>
      </c>
      <c r="AU6" s="31" t="e">
        <f t="shared" si="4"/>
        <v>#DIV/0!</v>
      </c>
      <c r="AV6" s="31" t="e">
        <f t="shared" si="5"/>
        <v>#DIV/0!</v>
      </c>
      <c r="AW6" s="31" t="e">
        <f t="shared" si="6"/>
        <v>#DIV/0!</v>
      </c>
      <c r="AX6" s="31" t="e">
        <f t="shared" si="7"/>
        <v>#DIV/0!</v>
      </c>
      <c r="AY6" s="31">
        <f t="shared" si="8"/>
        <v>7.2939149026827366</v>
      </c>
      <c r="AZ6" s="31" t="e">
        <f t="shared" si="9"/>
        <v>#DIV/0!</v>
      </c>
      <c r="BA6" s="31" t="e">
        <f t="shared" si="10"/>
        <v>#DIV/0!</v>
      </c>
      <c r="BB6" s="31" t="e">
        <f t="shared" si="11"/>
        <v>#DIV/0!</v>
      </c>
      <c r="BC6" s="31" t="e">
        <f t="shared" si="12"/>
        <v>#DIV/0!</v>
      </c>
      <c r="BD6" s="31" t="e">
        <f t="shared" si="13"/>
        <v>#DIV/0!</v>
      </c>
      <c r="BE6" s="31" t="e">
        <f t="shared" si="14"/>
        <v>#DIV/0!</v>
      </c>
      <c r="BF6" s="31">
        <f t="shared" si="15"/>
        <v>1.2957432410505176</v>
      </c>
      <c r="BG6" s="31" t="e">
        <f t="shared" si="16"/>
        <v>#DIV/0!</v>
      </c>
      <c r="BH6" s="31" t="e">
        <f t="shared" si="17"/>
        <v>#DIV/0!</v>
      </c>
      <c r="BI6" s="31" t="e">
        <f t="shared" si="18"/>
        <v>#DIV/0!</v>
      </c>
    </row>
    <row r="7" spans="1:61" x14ac:dyDescent="0.25">
      <c r="A7" s="27" t="s">
        <v>12</v>
      </c>
      <c r="B7" s="11"/>
      <c r="C7" s="11"/>
      <c r="D7" s="11">
        <v>46.300173387611231</v>
      </c>
      <c r="E7" s="11">
        <v>69.367894238005491</v>
      </c>
      <c r="F7" s="11"/>
      <c r="G7" s="11"/>
      <c r="H7" s="11"/>
      <c r="I7" s="11"/>
      <c r="J7" s="11"/>
      <c r="K7" s="11"/>
      <c r="L7" s="11">
        <v>2.7556899177500207</v>
      </c>
      <c r="M7" s="11"/>
      <c r="N7" s="11"/>
      <c r="O7" s="11"/>
      <c r="P7" s="11"/>
      <c r="Q7" s="11"/>
      <c r="R7" s="11">
        <v>3.3992209095097836</v>
      </c>
      <c r="S7" s="11"/>
      <c r="T7" s="11"/>
      <c r="U7" s="11"/>
      <c r="V7" s="11">
        <v>13.773335951679821</v>
      </c>
      <c r="W7" s="11">
        <v>2.094658583429311</v>
      </c>
      <c r="X7" s="11"/>
      <c r="Y7" s="11"/>
      <c r="Z7" s="11">
        <v>5.5359425251830595E-2</v>
      </c>
      <c r="AA7" s="11"/>
      <c r="AB7" s="11">
        <v>14.974083287881083</v>
      </c>
      <c r="AC7" s="11">
        <v>1.7719110687507533</v>
      </c>
      <c r="AD7" s="11">
        <v>24.959020427243882</v>
      </c>
      <c r="AE7" s="11">
        <v>13.157930647276933</v>
      </c>
      <c r="AF7" s="12">
        <v>11.411249093525033</v>
      </c>
      <c r="AG7" s="11">
        <v>1.1389477677079851</v>
      </c>
      <c r="AH7" s="11">
        <v>3.8526969119322785</v>
      </c>
      <c r="AI7" s="11"/>
      <c r="AJ7" s="11"/>
      <c r="AK7" s="11"/>
      <c r="AL7" s="11"/>
      <c r="AM7" s="11"/>
      <c r="AN7" s="12"/>
      <c r="AO7" s="11"/>
      <c r="AP7" s="31" t="e">
        <f t="shared" si="0"/>
        <v>#DIV/0!</v>
      </c>
      <c r="AQ7" s="31">
        <f t="shared" si="19"/>
        <v>57.834033812808357</v>
      </c>
      <c r="AR7" s="31" t="e">
        <f t="shared" si="1"/>
        <v>#DIV/0!</v>
      </c>
      <c r="AS7" s="31" t="e">
        <f t="shared" si="2"/>
        <v>#DIV/0!</v>
      </c>
      <c r="AT7" s="31" t="e">
        <f t="shared" si="3"/>
        <v>#DIV/0!</v>
      </c>
      <c r="AU7" s="31">
        <f t="shared" si="4"/>
        <v>2.7556899177500207</v>
      </c>
      <c r="AV7" s="31" t="e">
        <f t="shared" si="5"/>
        <v>#DIV/0!</v>
      </c>
      <c r="AW7" s="31" t="e">
        <f t="shared" si="6"/>
        <v>#DIV/0!</v>
      </c>
      <c r="AX7" s="31">
        <f t="shared" si="7"/>
        <v>3.3992209095097836</v>
      </c>
      <c r="AY7" s="31" t="e">
        <f t="shared" si="8"/>
        <v>#DIV/0!</v>
      </c>
      <c r="AZ7" s="31">
        <f t="shared" si="9"/>
        <v>7.9339972675545658</v>
      </c>
      <c r="BA7" s="31" t="e">
        <f t="shared" si="10"/>
        <v>#DIV/0!</v>
      </c>
      <c r="BB7" s="31">
        <f t="shared" si="11"/>
        <v>5.5359425251830595E-2</v>
      </c>
      <c r="BC7" s="31">
        <f t="shared" si="12"/>
        <v>8.3729971783159183</v>
      </c>
      <c r="BD7" s="31">
        <f t="shared" si="13"/>
        <v>19.058475537260406</v>
      </c>
      <c r="BE7" s="31">
        <f t="shared" si="14"/>
        <v>6.2750984306165094</v>
      </c>
      <c r="BF7" s="31">
        <f t="shared" si="15"/>
        <v>3.8526969119322785</v>
      </c>
      <c r="BG7" s="31" t="e">
        <f t="shared" si="16"/>
        <v>#DIV/0!</v>
      </c>
      <c r="BH7" s="31" t="e">
        <f t="shared" si="17"/>
        <v>#DIV/0!</v>
      </c>
      <c r="BI7" s="31" t="e">
        <f t="shared" si="18"/>
        <v>#DIV/0!</v>
      </c>
    </row>
    <row r="8" spans="1:61" x14ac:dyDescent="0.25">
      <c r="A8" s="27" t="s">
        <v>13</v>
      </c>
      <c r="B8" s="11">
        <v>9.2451705394693349</v>
      </c>
      <c r="C8" s="11"/>
      <c r="D8" s="11"/>
      <c r="E8" s="11">
        <v>3.4500083617205801</v>
      </c>
      <c r="F8" s="11"/>
      <c r="G8" s="11"/>
      <c r="H8" s="11"/>
      <c r="I8" s="11"/>
      <c r="J8" s="11"/>
      <c r="K8" s="11"/>
      <c r="L8" s="11"/>
      <c r="M8" s="11"/>
      <c r="N8" s="11">
        <v>54.011812199815928</v>
      </c>
      <c r="O8" s="11">
        <v>53.239300857905654</v>
      </c>
      <c r="P8" s="11"/>
      <c r="Q8" s="11"/>
      <c r="R8" s="11">
        <v>35.280990525200913</v>
      </c>
      <c r="S8" s="11">
        <v>11.206365221207346</v>
      </c>
      <c r="T8" s="11"/>
      <c r="U8" s="11"/>
      <c r="V8" s="11">
        <v>30.695969786268684</v>
      </c>
      <c r="W8" s="11">
        <v>18.511263690924356</v>
      </c>
      <c r="X8" s="11">
        <v>0.3705169504685451</v>
      </c>
      <c r="Y8" s="11">
        <v>5.5947032494460577E-2</v>
      </c>
      <c r="Z8" s="11"/>
      <c r="AA8" s="11"/>
      <c r="AB8" s="11"/>
      <c r="AC8" s="11"/>
      <c r="AD8" s="11">
        <v>5.689073418793317</v>
      </c>
      <c r="AE8" s="11">
        <v>0.87564163973528175</v>
      </c>
      <c r="AF8" s="12">
        <v>47.761311865441435</v>
      </c>
      <c r="AG8" s="11"/>
      <c r="AH8" s="11"/>
      <c r="AI8" s="11"/>
      <c r="AJ8" s="11">
        <v>4.0758088040530769</v>
      </c>
      <c r="AK8" s="11">
        <v>9.9861007618785774E-2</v>
      </c>
      <c r="AL8" s="11"/>
      <c r="AM8" s="11"/>
      <c r="AN8" s="12">
        <v>0.81831071993100635</v>
      </c>
      <c r="AO8" s="11">
        <v>4.9528270266019492</v>
      </c>
      <c r="AP8" s="31">
        <f t="shared" si="0"/>
        <v>9.2451705394693349</v>
      </c>
      <c r="AQ8" s="31">
        <f t="shared" si="19"/>
        <v>3.4500083617205801</v>
      </c>
      <c r="AR8" s="31" t="e">
        <f t="shared" si="1"/>
        <v>#DIV/0!</v>
      </c>
      <c r="AS8" s="31" t="e">
        <f t="shared" si="2"/>
        <v>#DIV/0!</v>
      </c>
      <c r="AT8" s="31" t="e">
        <f t="shared" si="3"/>
        <v>#DIV/0!</v>
      </c>
      <c r="AU8" s="31" t="e">
        <f t="shared" si="4"/>
        <v>#DIV/0!</v>
      </c>
      <c r="AV8" s="31">
        <f t="shared" si="5"/>
        <v>53.625556528860791</v>
      </c>
      <c r="AW8" s="31" t="e">
        <f t="shared" si="6"/>
        <v>#DIV/0!</v>
      </c>
      <c r="AX8" s="31">
        <f t="shared" si="7"/>
        <v>23.243677873204128</v>
      </c>
      <c r="AY8" s="31" t="e">
        <f t="shared" si="8"/>
        <v>#DIV/0!</v>
      </c>
      <c r="AZ8" s="31">
        <f t="shared" si="9"/>
        <v>24.603616738596521</v>
      </c>
      <c r="BA8" s="31">
        <f t="shared" si="10"/>
        <v>0.21323199148150285</v>
      </c>
      <c r="BB8" s="31" t="e">
        <f t="shared" si="11"/>
        <v>#DIV/0!</v>
      </c>
      <c r="BC8" s="31" t="e">
        <f t="shared" si="12"/>
        <v>#DIV/0!</v>
      </c>
      <c r="BD8" s="31">
        <f t="shared" si="13"/>
        <v>3.2823575292642992</v>
      </c>
      <c r="BE8" s="31">
        <f t="shared" si="14"/>
        <v>47.761311865441435</v>
      </c>
      <c r="BF8" s="31" t="e">
        <f t="shared" si="15"/>
        <v>#DIV/0!</v>
      </c>
      <c r="BG8" s="31">
        <f t="shared" si="16"/>
        <v>2.0878349058359311</v>
      </c>
      <c r="BH8" s="31" t="e">
        <f t="shared" si="17"/>
        <v>#DIV/0!</v>
      </c>
      <c r="BI8" s="31">
        <f t="shared" si="18"/>
        <v>2.8855688732664779</v>
      </c>
    </row>
    <row r="9" spans="1:61" x14ac:dyDescent="0.25">
      <c r="A9" s="27" t="s">
        <v>47</v>
      </c>
      <c r="B9" s="11">
        <v>4.2598194720766829</v>
      </c>
      <c r="C9" s="11">
        <v>1.0713171448000414</v>
      </c>
      <c r="D9" s="11">
        <v>6.325449286716748</v>
      </c>
      <c r="E9" s="11">
        <v>1.014183492540274</v>
      </c>
      <c r="F9" s="11"/>
      <c r="G9" s="11"/>
      <c r="H9" s="11"/>
      <c r="I9" s="11"/>
      <c r="J9" s="11">
        <v>1.0776914749866289</v>
      </c>
      <c r="K9" s="11">
        <v>4.310159222453585</v>
      </c>
      <c r="L9" s="11"/>
      <c r="M9" s="11"/>
      <c r="N9" s="11"/>
      <c r="O9" s="11">
        <v>0.51337897255837606</v>
      </c>
      <c r="P9" s="11">
        <v>2.5400300499083892</v>
      </c>
      <c r="Q9" s="11"/>
      <c r="R9" s="11">
        <v>1.2197142438712314</v>
      </c>
      <c r="S9" s="11"/>
      <c r="T9" s="11">
        <v>0.44163538320197643</v>
      </c>
      <c r="U9" s="11">
        <v>0.65984574733177115</v>
      </c>
      <c r="V9" s="11"/>
      <c r="W9" s="11"/>
      <c r="X9" s="11">
        <v>0.40931039186375606</v>
      </c>
      <c r="Y9" s="11">
        <v>1.0804377764028554</v>
      </c>
      <c r="Z9" s="11"/>
      <c r="AA9" s="11"/>
      <c r="AB9" s="11">
        <v>1.3438258586141709</v>
      </c>
      <c r="AC9" s="11"/>
      <c r="AD9" s="11"/>
      <c r="AE9" s="11"/>
      <c r="AF9" s="12"/>
      <c r="AG9" s="11"/>
      <c r="AH9" s="11">
        <v>0.80275823860419915</v>
      </c>
      <c r="AI9" s="11"/>
      <c r="AJ9" s="11"/>
      <c r="AK9" s="11"/>
      <c r="AL9" s="11">
        <v>0.62165957231442126</v>
      </c>
      <c r="AM9" s="11">
        <v>0.93290910536509664</v>
      </c>
      <c r="AN9" s="12">
        <v>5.7166262995180173</v>
      </c>
      <c r="AO9" s="11">
        <v>0.47806260869353245</v>
      </c>
      <c r="AP9" s="31">
        <f t="shared" si="0"/>
        <v>2.6655683084383623</v>
      </c>
      <c r="AQ9" s="31">
        <f t="shared" si="19"/>
        <v>3.6698163896285108</v>
      </c>
      <c r="AR9" s="31" t="e">
        <f t="shared" si="1"/>
        <v>#DIV/0!</v>
      </c>
      <c r="AS9" s="31" t="e">
        <f t="shared" si="2"/>
        <v>#DIV/0!</v>
      </c>
      <c r="AT9" s="31">
        <f t="shared" si="3"/>
        <v>2.6939253487201071</v>
      </c>
      <c r="AU9" s="31" t="e">
        <f t="shared" si="4"/>
        <v>#DIV/0!</v>
      </c>
      <c r="AV9" s="31">
        <f t="shared" si="5"/>
        <v>0.51337897255837606</v>
      </c>
      <c r="AW9" s="31">
        <f t="shared" si="6"/>
        <v>2.5400300499083892</v>
      </c>
      <c r="AX9" s="31">
        <f t="shared" si="7"/>
        <v>1.2197142438712314</v>
      </c>
      <c r="AY9" s="31">
        <f t="shared" si="8"/>
        <v>0.55074056526687376</v>
      </c>
      <c r="AZ9" s="31" t="e">
        <f t="shared" si="9"/>
        <v>#DIV/0!</v>
      </c>
      <c r="BA9" s="31">
        <f t="shared" si="10"/>
        <v>0.74487408413330569</v>
      </c>
      <c r="BB9" s="31" t="e">
        <f t="shared" si="11"/>
        <v>#DIV/0!</v>
      </c>
      <c r="BC9" s="31">
        <f t="shared" si="12"/>
        <v>1.3438258586141709</v>
      </c>
      <c r="BD9" s="31" t="e">
        <f t="shared" si="13"/>
        <v>#DIV/0!</v>
      </c>
      <c r="BE9" s="31" t="e">
        <f t="shared" si="14"/>
        <v>#DIV/0!</v>
      </c>
      <c r="BF9" s="31">
        <f t="shared" si="15"/>
        <v>0.80275823860419915</v>
      </c>
      <c r="BG9" s="31" t="e">
        <f t="shared" si="16"/>
        <v>#DIV/0!</v>
      </c>
      <c r="BH9" s="31">
        <f t="shared" si="17"/>
        <v>0.777284338839759</v>
      </c>
      <c r="BI9" s="31">
        <f t="shared" si="18"/>
        <v>3.0973444541057749</v>
      </c>
    </row>
    <row r="10" spans="1:61" x14ac:dyDescent="0.25">
      <c r="A10" s="27" t="s">
        <v>125</v>
      </c>
      <c r="B10" s="11">
        <v>2.2505625629928163</v>
      </c>
      <c r="C10" s="11">
        <v>4.3250693143300891</v>
      </c>
      <c r="D10" s="11">
        <v>13.073937741092061</v>
      </c>
      <c r="E10" s="11">
        <v>10.654044932447857</v>
      </c>
      <c r="F10" s="11">
        <v>3.2719723932808455</v>
      </c>
      <c r="G10" s="11">
        <v>4.3628417251409513</v>
      </c>
      <c r="H10" s="11"/>
      <c r="I10" s="11"/>
      <c r="J10" s="11">
        <v>4.5184054574036177</v>
      </c>
      <c r="K10" s="11">
        <v>6.4399683612401422</v>
      </c>
      <c r="L10" s="11">
        <v>0.23389206196423085</v>
      </c>
      <c r="M10" s="11">
        <v>1.2518654886448763</v>
      </c>
      <c r="N10" s="11">
        <v>0.50629098774547809</v>
      </c>
      <c r="O10" s="11">
        <v>0.5689985841600177</v>
      </c>
      <c r="P10" s="11"/>
      <c r="Q10" s="11">
        <v>0.27091481352307095</v>
      </c>
      <c r="R10" s="11">
        <v>0.52883778993510089</v>
      </c>
      <c r="S10" s="11"/>
      <c r="T10" s="11">
        <v>5.0989472799251923</v>
      </c>
      <c r="U10" s="11">
        <v>3.9825884493261712</v>
      </c>
      <c r="V10" s="11"/>
      <c r="W10" s="11"/>
      <c r="X10" s="11"/>
      <c r="Y10" s="11">
        <v>0.39660957777182115</v>
      </c>
      <c r="Z10" s="11">
        <v>0.83527332000397492</v>
      </c>
      <c r="AA10" s="11"/>
      <c r="AB10" s="11">
        <v>0.98605079264889051</v>
      </c>
      <c r="AC10" s="11"/>
      <c r="AD10" s="11">
        <v>4.44935226789481E-2</v>
      </c>
      <c r="AE10" s="11">
        <v>5.8172302450244164E-2</v>
      </c>
      <c r="AF10" s="12">
        <v>3.1512361324027655E-2</v>
      </c>
      <c r="AG10" s="11"/>
      <c r="AH10" s="11"/>
      <c r="AI10" s="11"/>
      <c r="AJ10" s="11">
        <v>5.1011135748981008E-2</v>
      </c>
      <c r="AK10" s="11"/>
      <c r="AL10" s="11">
        <v>5.5335532352982337</v>
      </c>
      <c r="AM10" s="11">
        <v>12.134239040835848</v>
      </c>
      <c r="AN10" s="12">
        <v>0.48877460345006207</v>
      </c>
      <c r="AO10" s="11">
        <v>1.2398631247912066</v>
      </c>
      <c r="AP10" s="31">
        <f t="shared" si="0"/>
        <v>3.2878159386614527</v>
      </c>
      <c r="AQ10" s="31">
        <f t="shared" si="19"/>
        <v>11.86399133676996</v>
      </c>
      <c r="AR10" s="31">
        <f t="shared" si="1"/>
        <v>3.8174070592108986</v>
      </c>
      <c r="AS10" s="31" t="e">
        <f t="shared" si="2"/>
        <v>#DIV/0!</v>
      </c>
      <c r="AT10" s="31">
        <f t="shared" si="3"/>
        <v>5.4791869093218803</v>
      </c>
      <c r="AU10" s="31">
        <f t="shared" si="4"/>
        <v>0.7428787753045536</v>
      </c>
      <c r="AV10" s="31">
        <f t="shared" si="5"/>
        <v>0.53764478595274789</v>
      </c>
      <c r="AW10" s="31">
        <f t="shared" si="6"/>
        <v>0.27091481352307095</v>
      </c>
      <c r="AX10" s="31">
        <f t="shared" si="7"/>
        <v>0.52883778993510089</v>
      </c>
      <c r="AY10" s="31">
        <f t="shared" si="8"/>
        <v>4.5407678646256819</v>
      </c>
      <c r="AZ10" s="31" t="e">
        <f t="shared" si="9"/>
        <v>#DIV/0!</v>
      </c>
      <c r="BA10" s="31">
        <f t="shared" si="10"/>
        <v>0.39660957777182115</v>
      </c>
      <c r="BB10" s="31">
        <f t="shared" si="11"/>
        <v>0.83527332000397492</v>
      </c>
      <c r="BC10" s="31">
        <f t="shared" si="12"/>
        <v>0.98605079264889051</v>
      </c>
      <c r="BD10" s="31">
        <f t="shared" si="13"/>
        <v>5.1332912564596128E-2</v>
      </c>
      <c r="BE10" s="31">
        <f t="shared" si="14"/>
        <v>3.1512361324027655E-2</v>
      </c>
      <c r="BF10" s="31" t="e">
        <f t="shared" si="15"/>
        <v>#DIV/0!</v>
      </c>
      <c r="BG10" s="31">
        <f t="shared" si="16"/>
        <v>5.1011135748981008E-2</v>
      </c>
      <c r="BH10" s="31">
        <f t="shared" si="17"/>
        <v>8.8338961380670398</v>
      </c>
      <c r="BI10" s="31">
        <f t="shared" si="18"/>
        <v>0.8643188641206343</v>
      </c>
    </row>
    <row r="11" spans="1:61" x14ac:dyDescent="0.25">
      <c r="A11" s="27" t="s">
        <v>16</v>
      </c>
      <c r="B11" s="11"/>
      <c r="C11" s="11">
        <v>2.3885976954099561</v>
      </c>
      <c r="D11" s="11">
        <v>4.4037330844880751</v>
      </c>
      <c r="E11" s="11">
        <v>13.065981278107994</v>
      </c>
      <c r="F11" s="11">
        <v>46.181091933717518</v>
      </c>
      <c r="G11" s="11">
        <v>34.813790227946129</v>
      </c>
      <c r="H11" s="11">
        <v>5.4857123314471998</v>
      </c>
      <c r="I11" s="11"/>
      <c r="J11" s="11"/>
      <c r="K11" s="11"/>
      <c r="L11" s="11"/>
      <c r="M11" s="11"/>
      <c r="N11" s="11"/>
      <c r="O11" s="11">
        <v>0.98072396317194666</v>
      </c>
      <c r="P11" s="11"/>
      <c r="Q11" s="11"/>
      <c r="R11" s="11">
        <v>2.5395515618879942</v>
      </c>
      <c r="S11" s="11">
        <v>4.9797444715660522</v>
      </c>
      <c r="T11" s="11"/>
      <c r="U11" s="11"/>
      <c r="V11" s="11"/>
      <c r="W11" s="11">
        <v>3.4002268569118934</v>
      </c>
      <c r="X11" s="11"/>
      <c r="Y11" s="11"/>
      <c r="Z11" s="11">
        <v>0.80897300283635332</v>
      </c>
      <c r="AA11" s="11"/>
      <c r="AB11" s="11">
        <v>1.9379592379143955</v>
      </c>
      <c r="AC11" s="11">
        <v>0.33310289767912904</v>
      </c>
      <c r="AD11" s="11">
        <v>0.2794367108978969</v>
      </c>
      <c r="AE11" s="11">
        <v>1.6637191154970357</v>
      </c>
      <c r="AF11" s="12"/>
      <c r="AG11" s="11"/>
      <c r="AH11" s="11"/>
      <c r="AI11" s="11"/>
      <c r="AJ11" s="11"/>
      <c r="AK11" s="11"/>
      <c r="AL11" s="11"/>
      <c r="AM11" s="11">
        <v>2.7083566404397992</v>
      </c>
      <c r="AN11" s="12">
        <v>13.46774115675924</v>
      </c>
      <c r="AO11" s="11">
        <v>9.0200492206326892</v>
      </c>
      <c r="AP11" s="31">
        <f t="shared" si="0"/>
        <v>2.3885976954099561</v>
      </c>
      <c r="AQ11" s="31">
        <f t="shared" si="19"/>
        <v>8.7348571812980342</v>
      </c>
      <c r="AR11" s="31">
        <f t="shared" si="1"/>
        <v>40.49744108083182</v>
      </c>
      <c r="AS11" s="31">
        <f t="shared" si="2"/>
        <v>5.4857123314471998</v>
      </c>
      <c r="AT11" s="31" t="e">
        <f t="shared" si="3"/>
        <v>#DIV/0!</v>
      </c>
      <c r="AU11" s="31" t="e">
        <f t="shared" si="4"/>
        <v>#DIV/0!</v>
      </c>
      <c r="AV11" s="31">
        <f t="shared" si="5"/>
        <v>0.98072396317194666</v>
      </c>
      <c r="AW11" s="31" t="e">
        <f t="shared" si="6"/>
        <v>#DIV/0!</v>
      </c>
      <c r="AX11" s="31">
        <f t="shared" si="7"/>
        <v>3.7596480167270232</v>
      </c>
      <c r="AY11" s="31" t="e">
        <f t="shared" si="8"/>
        <v>#DIV/0!</v>
      </c>
      <c r="AZ11" s="31">
        <f t="shared" si="9"/>
        <v>3.4002268569118934</v>
      </c>
      <c r="BA11" s="31" t="e">
        <f t="shared" si="10"/>
        <v>#DIV/0!</v>
      </c>
      <c r="BB11" s="31">
        <f t="shared" si="11"/>
        <v>0.80897300283635332</v>
      </c>
      <c r="BC11" s="31">
        <f t="shared" si="12"/>
        <v>1.1355310677967623</v>
      </c>
      <c r="BD11" s="31">
        <f t="shared" si="13"/>
        <v>0.97157791319746623</v>
      </c>
      <c r="BE11" s="31" t="e">
        <f t="shared" si="14"/>
        <v>#DIV/0!</v>
      </c>
      <c r="BF11" s="31" t="e">
        <f t="shared" si="15"/>
        <v>#DIV/0!</v>
      </c>
      <c r="BG11" s="31" t="e">
        <f t="shared" si="16"/>
        <v>#DIV/0!</v>
      </c>
      <c r="BH11" s="31">
        <f t="shared" si="17"/>
        <v>2.7083566404397992</v>
      </c>
      <c r="BI11" s="31">
        <f t="shared" si="18"/>
        <v>11.243895188695966</v>
      </c>
    </row>
    <row r="12" spans="1:61" x14ac:dyDescent="0.25">
      <c r="A12" s="27" t="s">
        <v>17</v>
      </c>
      <c r="B12" s="11">
        <v>5.248571354446395</v>
      </c>
      <c r="C12" s="11"/>
      <c r="D12" s="11"/>
      <c r="E12" s="11"/>
      <c r="F12" s="11">
        <v>1.0745326579485677</v>
      </c>
      <c r="G12" s="11"/>
      <c r="H12" s="11">
        <v>5.1593628321287488</v>
      </c>
      <c r="I12" s="11">
        <v>12.793113005806841</v>
      </c>
      <c r="J12" s="11">
        <v>1.8379133554938343</v>
      </c>
      <c r="K12" s="11"/>
      <c r="L12" s="11"/>
      <c r="M12" s="11"/>
      <c r="N12" s="11"/>
      <c r="O12" s="11"/>
      <c r="P12" s="11"/>
      <c r="Q12" s="11">
        <v>1.6698292772575267</v>
      </c>
      <c r="R12" s="11"/>
      <c r="S12" s="11"/>
      <c r="T12" s="11">
        <v>18.559702677776382</v>
      </c>
      <c r="U12" s="11">
        <v>9.9586914389902503</v>
      </c>
      <c r="V12" s="11"/>
      <c r="W12" s="11"/>
      <c r="X12" s="11"/>
      <c r="Y12" s="11"/>
      <c r="Z12" s="11">
        <v>8.9485044155505076</v>
      </c>
      <c r="AA12" s="11">
        <v>11.39767630474477</v>
      </c>
      <c r="AB12" s="11">
        <v>2.6721826272244296</v>
      </c>
      <c r="AC12" s="11">
        <v>0.18935833963794163</v>
      </c>
      <c r="AD12" s="11">
        <v>6.4278599155845253</v>
      </c>
      <c r="AE12" s="11">
        <v>7.3916232209378263</v>
      </c>
      <c r="AF12" s="12">
        <v>2.6902202076653405</v>
      </c>
      <c r="AG12" s="11">
        <v>1.4560583280739565</v>
      </c>
      <c r="AH12" s="11"/>
      <c r="AI12" s="11">
        <v>11.59478008586319</v>
      </c>
      <c r="AJ12" s="11">
        <v>8.5029804360417636</v>
      </c>
      <c r="AK12" s="11">
        <v>7.6773493938811939</v>
      </c>
      <c r="AL12" s="11">
        <v>86.474868709166344</v>
      </c>
      <c r="AM12" s="11">
        <v>55.526711324053124</v>
      </c>
      <c r="AN12" s="12">
        <v>2.5882831280576375</v>
      </c>
      <c r="AO12" s="11"/>
      <c r="AP12" s="31">
        <f t="shared" si="0"/>
        <v>5.248571354446395</v>
      </c>
      <c r="AQ12" s="31" t="e">
        <f t="shared" si="19"/>
        <v>#DIV/0!</v>
      </c>
      <c r="AR12" s="31">
        <f t="shared" si="1"/>
        <v>1.0745326579485677</v>
      </c>
      <c r="AS12" s="31">
        <f t="shared" si="2"/>
        <v>8.9762379189677954</v>
      </c>
      <c r="AT12" s="31">
        <f t="shared" si="3"/>
        <v>1.8379133554938343</v>
      </c>
      <c r="AU12" s="31" t="e">
        <f t="shared" si="4"/>
        <v>#DIV/0!</v>
      </c>
      <c r="AV12" s="31" t="e">
        <f t="shared" si="5"/>
        <v>#DIV/0!</v>
      </c>
      <c r="AW12" s="31">
        <f t="shared" si="6"/>
        <v>1.6698292772575267</v>
      </c>
      <c r="AX12" s="31" t="e">
        <f t="shared" si="7"/>
        <v>#DIV/0!</v>
      </c>
      <c r="AY12" s="31">
        <f t="shared" si="8"/>
        <v>14.259197058383316</v>
      </c>
      <c r="AZ12" s="31" t="e">
        <f t="shared" si="9"/>
        <v>#DIV/0!</v>
      </c>
      <c r="BA12" s="31" t="e">
        <f t="shared" si="10"/>
        <v>#DIV/0!</v>
      </c>
      <c r="BB12" s="31">
        <f t="shared" si="11"/>
        <v>10.17309036014764</v>
      </c>
      <c r="BC12" s="31">
        <f t="shared" si="12"/>
        <v>1.4307704834311856</v>
      </c>
      <c r="BD12" s="31">
        <f t="shared" si="13"/>
        <v>6.9097415682611754</v>
      </c>
      <c r="BE12" s="31">
        <f t="shared" si="14"/>
        <v>2.0731392678696485</v>
      </c>
      <c r="BF12" s="31">
        <f t="shared" si="15"/>
        <v>11.59478008586319</v>
      </c>
      <c r="BG12" s="31">
        <f t="shared" si="16"/>
        <v>8.0901649149614787</v>
      </c>
      <c r="BH12" s="31">
        <f t="shared" si="17"/>
        <v>71.000790016609727</v>
      </c>
      <c r="BI12" s="31">
        <f t="shared" si="18"/>
        <v>2.5882831280576375</v>
      </c>
    </row>
    <row r="13" spans="1:61" x14ac:dyDescent="0.25">
      <c r="A13" s="27" t="s">
        <v>18</v>
      </c>
      <c r="B13" s="11">
        <v>37.228048696322318</v>
      </c>
      <c r="C13" s="11">
        <v>44.085380864639859</v>
      </c>
      <c r="D13" s="11">
        <v>292.76260148504377</v>
      </c>
      <c r="E13" s="11">
        <v>367.48231400389432</v>
      </c>
      <c r="F13" s="11">
        <v>86.948761359260573</v>
      </c>
      <c r="G13" s="11">
        <v>137.47954217113929</v>
      </c>
      <c r="H13" s="11">
        <v>42.292515677939818</v>
      </c>
      <c r="I13" s="11">
        <v>26.886311045261653</v>
      </c>
      <c r="J13" s="11">
        <v>29.36339144548138</v>
      </c>
      <c r="K13" s="11">
        <v>40.184527338602869</v>
      </c>
      <c r="L13" s="11">
        <v>17.709835372482736</v>
      </c>
      <c r="M13" s="11">
        <v>35.765416622312131</v>
      </c>
      <c r="N13" s="11">
        <v>74.72474118556012</v>
      </c>
      <c r="O13" s="11">
        <v>68.030118827761697</v>
      </c>
      <c r="P13" s="11">
        <v>72.936972000240871</v>
      </c>
      <c r="Q13" s="11">
        <v>10.739872206472949</v>
      </c>
      <c r="R13" s="11">
        <v>206.51283309034952</v>
      </c>
      <c r="S13" s="11">
        <v>181.12494847524289</v>
      </c>
      <c r="T13" s="11">
        <v>29.993242319030848</v>
      </c>
      <c r="U13" s="11">
        <v>13.119065546688045</v>
      </c>
      <c r="V13" s="11">
        <v>3.996656025457598</v>
      </c>
      <c r="W13" s="11">
        <v>4.9859484112238457</v>
      </c>
      <c r="X13" s="11">
        <v>30.633729744961961</v>
      </c>
      <c r="Y13" s="11">
        <v>27.450720590416275</v>
      </c>
      <c r="Z13" s="11">
        <v>56.104623336950397</v>
      </c>
      <c r="AA13" s="11">
        <v>36.91039786014499</v>
      </c>
      <c r="AB13" s="11">
        <v>84.585729838618278</v>
      </c>
      <c r="AC13" s="11">
        <v>111.3923937937456</v>
      </c>
      <c r="AD13" s="11">
        <v>25.09080279324542</v>
      </c>
      <c r="AE13" s="11">
        <v>106.30905535680604</v>
      </c>
      <c r="AF13" s="12">
        <v>17.669504938165737</v>
      </c>
      <c r="AG13" s="11">
        <v>3.661607776021115</v>
      </c>
      <c r="AH13" s="11">
        <v>191.12010772799027</v>
      </c>
      <c r="AI13" s="11">
        <v>195.18850898312405</v>
      </c>
      <c r="AJ13" s="11">
        <v>22.212773954877829</v>
      </c>
      <c r="AK13" s="11">
        <v>16.078258755930101</v>
      </c>
      <c r="AL13" s="11">
        <v>32.141836187253233</v>
      </c>
      <c r="AM13" s="11">
        <v>52.069181779077098</v>
      </c>
      <c r="AN13" s="12">
        <v>71.862511350725043</v>
      </c>
      <c r="AO13" s="11">
        <v>47.865185814010665</v>
      </c>
      <c r="AP13" s="31">
        <f t="shared" si="0"/>
        <v>40.656714780481089</v>
      </c>
      <c r="AQ13" s="31">
        <f t="shared" si="19"/>
        <v>330.12245774446905</v>
      </c>
      <c r="AR13" s="31">
        <f t="shared" si="1"/>
        <v>112.21415176519993</v>
      </c>
      <c r="AS13" s="31">
        <f t="shared" si="2"/>
        <v>34.589413361600734</v>
      </c>
      <c r="AT13" s="31">
        <f t="shared" si="3"/>
        <v>34.773959392042123</v>
      </c>
      <c r="AU13" s="31">
        <f t="shared" si="4"/>
        <v>26.737625997397434</v>
      </c>
      <c r="AV13" s="31">
        <f t="shared" si="5"/>
        <v>71.377430006660916</v>
      </c>
      <c r="AW13" s="31">
        <f t="shared" si="6"/>
        <v>41.838422103356912</v>
      </c>
      <c r="AX13" s="31">
        <f t="shared" si="7"/>
        <v>193.81889078279619</v>
      </c>
      <c r="AY13" s="31">
        <f t="shared" si="8"/>
        <v>21.556153932859445</v>
      </c>
      <c r="AZ13" s="31">
        <f t="shared" si="9"/>
        <v>4.4913022183407216</v>
      </c>
      <c r="BA13" s="31">
        <f t="shared" si="10"/>
        <v>29.042225167689118</v>
      </c>
      <c r="BB13" s="31">
        <f t="shared" si="11"/>
        <v>46.507510598547697</v>
      </c>
      <c r="BC13" s="31">
        <f t="shared" si="12"/>
        <v>97.98906181618193</v>
      </c>
      <c r="BD13" s="31">
        <f t="shared" si="13"/>
        <v>65.699929075025736</v>
      </c>
      <c r="BE13" s="31">
        <f t="shared" si="14"/>
        <v>10.665556357093426</v>
      </c>
      <c r="BF13" s="31">
        <f t="shared" si="15"/>
        <v>193.15430835555716</v>
      </c>
      <c r="BG13" s="31">
        <f t="shared" si="16"/>
        <v>19.145516355403963</v>
      </c>
      <c r="BH13" s="31">
        <f t="shared" si="17"/>
        <v>42.105508983165166</v>
      </c>
      <c r="BI13" s="31">
        <f t="shared" si="18"/>
        <v>59.863848582367851</v>
      </c>
    </row>
    <row r="14" spans="1:61" x14ac:dyDescent="0.25">
      <c r="A14" s="27" t="s">
        <v>19</v>
      </c>
      <c r="B14" s="11">
        <v>14.088295422694518</v>
      </c>
      <c r="C14" s="11">
        <v>24.583655516221423</v>
      </c>
      <c r="D14" s="11">
        <v>138.39129181077635</v>
      </c>
      <c r="E14" s="11">
        <v>179.09138078393872</v>
      </c>
      <c r="F14" s="11">
        <v>52.29834700676097</v>
      </c>
      <c r="G14" s="11">
        <v>74.199820571904638</v>
      </c>
      <c r="H14" s="11">
        <v>39.560324862105418</v>
      </c>
      <c r="I14" s="11">
        <v>15.917219683709112</v>
      </c>
      <c r="J14" s="11">
        <v>18.835238259711268</v>
      </c>
      <c r="K14" s="11">
        <v>26.875330627196472</v>
      </c>
      <c r="L14" s="11">
        <v>5.0390034175263851</v>
      </c>
      <c r="M14" s="11">
        <v>19.972065557714604</v>
      </c>
      <c r="N14" s="11">
        <v>40.8789109244088</v>
      </c>
      <c r="O14" s="11">
        <v>50.833443238962403</v>
      </c>
      <c r="P14" s="11">
        <v>95.564090451919114</v>
      </c>
      <c r="Q14" s="11">
        <v>23.040226217710391</v>
      </c>
      <c r="R14" s="11">
        <v>70.716271096430404</v>
      </c>
      <c r="S14" s="11">
        <v>72.087729493146654</v>
      </c>
      <c r="T14" s="11">
        <v>128.48272112258977</v>
      </c>
      <c r="U14" s="11">
        <v>162.96101716120353</v>
      </c>
      <c r="V14" s="11">
        <v>2.2613176186340262</v>
      </c>
      <c r="W14" s="11">
        <v>2.2326850696604685</v>
      </c>
      <c r="X14" s="11">
        <v>13.400783129191145</v>
      </c>
      <c r="Y14" s="11">
        <v>21.308878920728969</v>
      </c>
      <c r="Z14" s="11">
        <v>16.088302462817875</v>
      </c>
      <c r="AA14" s="11">
        <v>31.142018284358748</v>
      </c>
      <c r="AB14" s="11">
        <v>19.03952472036476</v>
      </c>
      <c r="AC14" s="11">
        <v>42.625716862110778</v>
      </c>
      <c r="AD14" s="11">
        <v>12.771389307495202</v>
      </c>
      <c r="AE14" s="11">
        <v>99.715925504548395</v>
      </c>
      <c r="AF14" s="12">
        <v>2.8696922675454304</v>
      </c>
      <c r="AG14" s="11">
        <v>1.7188311030402246</v>
      </c>
      <c r="AH14" s="11">
        <v>27.195483185366744</v>
      </c>
      <c r="AI14" s="11">
        <v>49.174290542723355</v>
      </c>
      <c r="AJ14" s="11">
        <v>3.5205188450187412</v>
      </c>
      <c r="AK14" s="11">
        <v>10.983206289259687</v>
      </c>
      <c r="AL14" s="11">
        <v>43.12837409824278</v>
      </c>
      <c r="AM14" s="11">
        <v>67.511513923499336</v>
      </c>
      <c r="AN14" s="12">
        <v>32.221994691160845</v>
      </c>
      <c r="AO14" s="11">
        <v>25.69793614694537</v>
      </c>
      <c r="AP14" s="31">
        <f t="shared" si="0"/>
        <v>19.335975469457971</v>
      </c>
      <c r="AQ14" s="31">
        <f t="shared" si="19"/>
        <v>158.74133629735752</v>
      </c>
      <c r="AR14" s="31">
        <f t="shared" si="1"/>
        <v>63.249083789332801</v>
      </c>
      <c r="AS14" s="31">
        <f t="shared" si="2"/>
        <v>27.738772272907266</v>
      </c>
      <c r="AT14" s="31">
        <f t="shared" si="3"/>
        <v>22.855284443453868</v>
      </c>
      <c r="AU14" s="31">
        <f t="shared" si="4"/>
        <v>12.505534487620494</v>
      </c>
      <c r="AV14" s="31">
        <f t="shared" si="5"/>
        <v>45.856177081685601</v>
      </c>
      <c r="AW14" s="31">
        <f t="shared" si="6"/>
        <v>59.302158334814749</v>
      </c>
      <c r="AX14" s="31">
        <f t="shared" si="7"/>
        <v>71.402000294788536</v>
      </c>
      <c r="AY14" s="31">
        <f t="shared" si="8"/>
        <v>145.72186914189666</v>
      </c>
      <c r="AZ14" s="31">
        <f t="shared" si="9"/>
        <v>2.2470013441472476</v>
      </c>
      <c r="BA14" s="31">
        <f t="shared" si="10"/>
        <v>17.354831024960056</v>
      </c>
      <c r="BB14" s="31">
        <f t="shared" si="11"/>
        <v>23.61516037358831</v>
      </c>
      <c r="BC14" s="31">
        <f t="shared" si="12"/>
        <v>30.832620791237769</v>
      </c>
      <c r="BD14" s="31">
        <f t="shared" si="13"/>
        <v>56.243657406021796</v>
      </c>
      <c r="BE14" s="31">
        <f t="shared" si="14"/>
        <v>2.2942616852928275</v>
      </c>
      <c r="BF14" s="31">
        <f t="shared" si="15"/>
        <v>38.184886864045048</v>
      </c>
      <c r="BG14" s="31">
        <f t="shared" si="16"/>
        <v>7.2518625671392147</v>
      </c>
      <c r="BH14" s="31">
        <f t="shared" si="17"/>
        <v>55.319944010871055</v>
      </c>
      <c r="BI14" s="31">
        <f t="shared" si="18"/>
        <v>28.959965419053106</v>
      </c>
    </row>
    <row r="15" spans="1:61" x14ac:dyDescent="0.25">
      <c r="A15" s="27" t="s">
        <v>53</v>
      </c>
      <c r="B15" s="11">
        <v>34.679018171861252</v>
      </c>
      <c r="C15" s="11">
        <v>22.582376776936435</v>
      </c>
      <c r="D15" s="11">
        <v>11.443342247131822</v>
      </c>
      <c r="E15" s="11">
        <v>15.275764918392479</v>
      </c>
      <c r="F15" s="11">
        <v>9.9340540559747783</v>
      </c>
      <c r="G15" s="11">
        <v>13.166559061301106</v>
      </c>
      <c r="H15" s="11">
        <v>9.84458512729063</v>
      </c>
      <c r="I15" s="11">
        <v>10.538537849270087</v>
      </c>
      <c r="J15" s="11">
        <v>15.079421239542967</v>
      </c>
      <c r="K15" s="11">
        <v>14.082922204887392</v>
      </c>
      <c r="L15" s="11">
        <v>5.3359298289110129</v>
      </c>
      <c r="M15" s="11">
        <v>4.812050907693318</v>
      </c>
      <c r="N15" s="11">
        <v>3.778124762215028</v>
      </c>
      <c r="O15" s="11">
        <v>0.94009734514700938</v>
      </c>
      <c r="P15" s="11">
        <v>15.23968725074516</v>
      </c>
      <c r="Q15" s="11">
        <v>6.9807248788896157</v>
      </c>
      <c r="R15" s="11">
        <v>9.348122373733057</v>
      </c>
      <c r="S15" s="11">
        <v>9.5368980652411945</v>
      </c>
      <c r="T15" s="11">
        <v>2.9737294340393041</v>
      </c>
      <c r="U15" s="11"/>
      <c r="V15" s="11">
        <v>1.1440963917705407</v>
      </c>
      <c r="W15" s="11">
        <v>0.80191466572875947</v>
      </c>
      <c r="X15" s="11">
        <v>21.506388114595346</v>
      </c>
      <c r="Y15" s="11">
        <v>17.130053668934508</v>
      </c>
      <c r="Z15" s="11">
        <v>6.3892343120260566</v>
      </c>
      <c r="AA15" s="11">
        <v>4.3442245699364417</v>
      </c>
      <c r="AB15" s="11">
        <v>30.894501574563243</v>
      </c>
      <c r="AC15" s="11">
        <v>47.700663384086269</v>
      </c>
      <c r="AD15" s="11">
        <v>5.9321036269311902</v>
      </c>
      <c r="AE15" s="11">
        <v>7.7955956097833621</v>
      </c>
      <c r="AF15" s="12">
        <v>12.025049908900336</v>
      </c>
      <c r="AG15" s="11">
        <v>7.3253914256372124</v>
      </c>
      <c r="AH15" s="11">
        <v>4.3961396551318028</v>
      </c>
      <c r="AI15" s="11">
        <v>3.3836906865359495</v>
      </c>
      <c r="AJ15" s="11">
        <v>9.5402869015104237</v>
      </c>
      <c r="AK15" s="11">
        <v>8.5484131035536493</v>
      </c>
      <c r="AL15" s="11">
        <v>6.4230138459237747</v>
      </c>
      <c r="AM15" s="11">
        <v>17.798106759483325</v>
      </c>
      <c r="AN15" s="12">
        <v>14.405432216684275</v>
      </c>
      <c r="AO15" s="11">
        <v>20.871294175886785</v>
      </c>
      <c r="AP15" s="31">
        <f t="shared" si="0"/>
        <v>28.630697474398843</v>
      </c>
      <c r="AQ15" s="31">
        <f t="shared" si="19"/>
        <v>13.35955358276215</v>
      </c>
      <c r="AR15" s="31">
        <f t="shared" si="1"/>
        <v>11.550306558637942</v>
      </c>
      <c r="AS15" s="31">
        <f t="shared" si="2"/>
        <v>10.191561488280358</v>
      </c>
      <c r="AT15" s="31">
        <f t="shared" si="3"/>
        <v>14.58117172221518</v>
      </c>
      <c r="AU15" s="31">
        <f t="shared" si="4"/>
        <v>5.0739903683021659</v>
      </c>
      <c r="AV15" s="31">
        <f t="shared" si="5"/>
        <v>2.3591110536810187</v>
      </c>
      <c r="AW15" s="31">
        <f t="shared" si="6"/>
        <v>11.110206064817387</v>
      </c>
      <c r="AX15" s="31">
        <f t="shared" si="7"/>
        <v>9.4425102194871258</v>
      </c>
      <c r="AY15" s="31">
        <f t="shared" si="8"/>
        <v>2.9737294340393041</v>
      </c>
      <c r="AZ15" s="31">
        <f t="shared" si="9"/>
        <v>0.97300552874965007</v>
      </c>
      <c r="BA15" s="31">
        <f t="shared" si="10"/>
        <v>19.318220891764927</v>
      </c>
      <c r="BB15" s="31">
        <f t="shared" si="11"/>
        <v>5.3667294409812492</v>
      </c>
      <c r="BC15" s="31">
        <f t="shared" si="12"/>
        <v>39.29758247932476</v>
      </c>
      <c r="BD15" s="31">
        <f t="shared" si="13"/>
        <v>6.8638496183572766</v>
      </c>
      <c r="BE15" s="31">
        <f t="shared" si="14"/>
        <v>9.6752206672687748</v>
      </c>
      <c r="BF15" s="31">
        <f t="shared" si="15"/>
        <v>3.8899151708338762</v>
      </c>
      <c r="BG15" s="31">
        <f t="shared" si="16"/>
        <v>9.0443500025320365</v>
      </c>
      <c r="BH15" s="31">
        <f t="shared" si="17"/>
        <v>12.110560302703551</v>
      </c>
      <c r="BI15" s="31">
        <f t="shared" si="18"/>
        <v>17.638363196285532</v>
      </c>
    </row>
    <row r="16" spans="1:61" x14ac:dyDescent="0.25">
      <c r="A16" s="27" t="s">
        <v>126</v>
      </c>
      <c r="B16" s="11">
        <v>8.0431089642531841</v>
      </c>
      <c r="C16" s="11">
        <v>7.9864802727970003</v>
      </c>
      <c r="D16" s="11">
        <v>0.43539675392158089</v>
      </c>
      <c r="E16" s="11"/>
      <c r="F16" s="11">
        <v>4.3066748142315729</v>
      </c>
      <c r="G16" s="11">
        <v>1.4140195167609773</v>
      </c>
      <c r="H16" s="11">
        <v>17.856135641096078</v>
      </c>
      <c r="I16" s="11">
        <v>7.885879011100684</v>
      </c>
      <c r="J16" s="11"/>
      <c r="K16" s="11">
        <v>2.7709580184149778</v>
      </c>
      <c r="L16" s="11">
        <v>8.3321816253368333</v>
      </c>
      <c r="M16" s="11"/>
      <c r="N16" s="11">
        <v>2.9798089197185194</v>
      </c>
      <c r="O16" s="11">
        <v>0.76329727334818487</v>
      </c>
      <c r="P16" s="11">
        <v>5.4447861883221957</v>
      </c>
      <c r="Q16" s="11">
        <v>2.3268011812415144</v>
      </c>
      <c r="R16" s="11">
        <v>10.893866999912692</v>
      </c>
      <c r="S16" s="11">
        <v>2.5671529567703311</v>
      </c>
      <c r="T16" s="11">
        <v>3.2177933936038698</v>
      </c>
      <c r="U16" s="11">
        <v>0.71894359916765826</v>
      </c>
      <c r="V16" s="11">
        <v>0.64240560372569422</v>
      </c>
      <c r="W16" s="11"/>
      <c r="X16" s="11">
        <v>11.227372144801024</v>
      </c>
      <c r="Y16" s="11">
        <v>58.452460996758802</v>
      </c>
      <c r="Z16" s="11">
        <v>0.44502977037349634</v>
      </c>
      <c r="AA16" s="11">
        <v>0.81906562733537547</v>
      </c>
      <c r="AB16" s="11">
        <v>70.830645768214481</v>
      </c>
      <c r="AC16" s="11">
        <v>15.645507326475476</v>
      </c>
      <c r="AD16" s="11">
        <v>3.9274025897379246</v>
      </c>
      <c r="AE16" s="11">
        <v>3.5277648795090486</v>
      </c>
      <c r="AF16" s="12">
        <v>62.253423844925763</v>
      </c>
      <c r="AG16" s="11">
        <v>0.44689944399174042</v>
      </c>
      <c r="AH16" s="11">
        <v>1.6376011390231144</v>
      </c>
      <c r="AI16" s="11">
        <v>1.1652128368661976</v>
      </c>
      <c r="AJ16" s="11">
        <v>3.9058307165639028</v>
      </c>
      <c r="AK16" s="11">
        <v>7.7700745390214534</v>
      </c>
      <c r="AL16" s="11">
        <v>3.5728289765558685</v>
      </c>
      <c r="AM16" s="11">
        <v>5.0871985445152195</v>
      </c>
      <c r="AN16" s="12">
        <v>5.6141356829798958</v>
      </c>
      <c r="AO16" s="11">
        <v>2.6735685459717042</v>
      </c>
      <c r="AP16" s="31">
        <f t="shared" si="0"/>
        <v>8.0147946185250927</v>
      </c>
      <c r="AQ16" s="31">
        <f t="shared" si="19"/>
        <v>0.43539675392158089</v>
      </c>
      <c r="AR16" s="31">
        <f t="shared" si="1"/>
        <v>2.8603471654962753</v>
      </c>
      <c r="AS16" s="31">
        <f t="shared" si="2"/>
        <v>12.871007326098381</v>
      </c>
      <c r="AT16" s="31">
        <f t="shared" si="3"/>
        <v>2.7709580184149778</v>
      </c>
      <c r="AU16" s="31">
        <f t="shared" si="4"/>
        <v>8.3321816253368333</v>
      </c>
      <c r="AV16" s="31">
        <f t="shared" si="5"/>
        <v>1.871553096533352</v>
      </c>
      <c r="AW16" s="31">
        <f t="shared" si="6"/>
        <v>3.8857936847818548</v>
      </c>
      <c r="AX16" s="31">
        <f t="shared" si="7"/>
        <v>6.7305099783415114</v>
      </c>
      <c r="AY16" s="31">
        <f t="shared" si="8"/>
        <v>1.9683684963857639</v>
      </c>
      <c r="AZ16" s="31">
        <f t="shared" si="9"/>
        <v>0.64240560372569422</v>
      </c>
      <c r="BA16" s="31">
        <f t="shared" si="10"/>
        <v>34.839916570779913</v>
      </c>
      <c r="BB16" s="31">
        <f t="shared" si="11"/>
        <v>0.6320476988544359</v>
      </c>
      <c r="BC16" s="31">
        <f t="shared" si="12"/>
        <v>43.238076547344981</v>
      </c>
      <c r="BD16" s="31">
        <f t="shared" si="13"/>
        <v>3.7275837346234866</v>
      </c>
      <c r="BE16" s="31">
        <f t="shared" si="14"/>
        <v>31.350161644458751</v>
      </c>
      <c r="BF16" s="31">
        <f t="shared" si="15"/>
        <v>1.401406987944656</v>
      </c>
      <c r="BG16" s="31">
        <f t="shared" si="16"/>
        <v>5.8379526277926779</v>
      </c>
      <c r="BH16" s="31">
        <f t="shared" si="17"/>
        <v>4.330013760535544</v>
      </c>
      <c r="BI16" s="31">
        <f t="shared" si="18"/>
        <v>4.1438521144758003</v>
      </c>
    </row>
    <row r="17" spans="1:61" x14ac:dyDescent="0.25">
      <c r="A17" s="27" t="s">
        <v>127</v>
      </c>
      <c r="B17" s="11">
        <v>9.2966306769538889</v>
      </c>
      <c r="C17" s="11">
        <v>14.904561987460117</v>
      </c>
      <c r="D17" s="11">
        <v>707.80257692759619</v>
      </c>
      <c r="E17" s="11">
        <v>835.48384403337582</v>
      </c>
      <c r="F17" s="11">
        <v>343.10795784479762</v>
      </c>
      <c r="G17" s="11">
        <v>223.05467533885439</v>
      </c>
      <c r="H17" s="11">
        <v>0.86533408441474324</v>
      </c>
      <c r="I17" s="11">
        <v>66.777416414734759</v>
      </c>
      <c r="J17" s="11">
        <v>45.343330676432899</v>
      </c>
      <c r="K17" s="11">
        <v>7.2014147040080783</v>
      </c>
      <c r="L17" s="11">
        <v>7.2797219341692925</v>
      </c>
      <c r="M17" s="11">
        <v>20.438714785600119</v>
      </c>
      <c r="N17" s="11"/>
      <c r="O17" s="11">
        <v>17.030977049198572</v>
      </c>
      <c r="P17" s="11">
        <v>20.565328228464065</v>
      </c>
      <c r="Q17" s="11">
        <v>67.083978484717605</v>
      </c>
      <c r="R17" s="11">
        <v>47.618514819289572</v>
      </c>
      <c r="S17" s="11">
        <v>4.2589253682147383</v>
      </c>
      <c r="T17" s="11">
        <v>17.017460530116622</v>
      </c>
      <c r="U17" s="11">
        <v>3.6550537973476791</v>
      </c>
      <c r="V17" s="11"/>
      <c r="W17" s="11"/>
      <c r="X17" s="11">
        <v>8.9331285105886984</v>
      </c>
      <c r="Y17" s="11">
        <v>65.75424995040693</v>
      </c>
      <c r="Z17" s="11"/>
      <c r="AA17" s="11">
        <v>71.649196238824999</v>
      </c>
      <c r="AB17" s="11">
        <v>55.53049737003397</v>
      </c>
      <c r="AC17" s="11">
        <v>95.299102470643817</v>
      </c>
      <c r="AD17" s="11">
        <v>4.1251537451242495</v>
      </c>
      <c r="AE17" s="11">
        <v>2.2218735103957821</v>
      </c>
      <c r="AF17" s="12">
        <v>3.8762137702254877</v>
      </c>
      <c r="AG17" s="11"/>
      <c r="AH17" s="11">
        <v>10.725331613253106</v>
      </c>
      <c r="AI17" s="11">
        <v>13.559846342746443</v>
      </c>
      <c r="AJ17" s="11"/>
      <c r="AK17" s="11">
        <v>6.7843151715319525</v>
      </c>
      <c r="AL17" s="11"/>
      <c r="AM17" s="11">
        <v>5.4978701636405756</v>
      </c>
      <c r="AN17" s="12"/>
      <c r="AO17" s="11">
        <v>9.8722501899439976</v>
      </c>
      <c r="AP17" s="31">
        <f t="shared" si="0"/>
        <v>12.100596332207003</v>
      </c>
      <c r="AQ17" s="31">
        <f>AVERAGE(D17:E17)</f>
        <v>771.643210480486</v>
      </c>
      <c r="AR17" s="31">
        <f t="shared" si="1"/>
        <v>283.08131659182601</v>
      </c>
      <c r="AS17" s="31">
        <f t="shared" si="2"/>
        <v>33.82137524957475</v>
      </c>
      <c r="AT17" s="31">
        <f t="shared" si="3"/>
        <v>26.272372690220489</v>
      </c>
      <c r="AU17" s="31">
        <f t="shared" si="4"/>
        <v>13.859218359884705</v>
      </c>
      <c r="AV17" s="31">
        <f t="shared" si="5"/>
        <v>17.030977049198572</v>
      </c>
      <c r="AW17" s="31">
        <f t="shared" si="6"/>
        <v>43.824653356590836</v>
      </c>
      <c r="AX17" s="31">
        <f t="shared" si="7"/>
        <v>25.938720093752156</v>
      </c>
      <c r="AY17" s="31">
        <f t="shared" si="8"/>
        <v>10.336257163732151</v>
      </c>
      <c r="AZ17" s="31" t="e">
        <f t="shared" si="9"/>
        <v>#DIV/0!</v>
      </c>
      <c r="BA17" s="31">
        <f t="shared" si="10"/>
        <v>37.343689230497816</v>
      </c>
      <c r="BB17" s="31">
        <f t="shared" si="11"/>
        <v>71.649196238824999</v>
      </c>
      <c r="BC17" s="31">
        <f t="shared" si="12"/>
        <v>75.414799920338893</v>
      </c>
      <c r="BD17" s="31">
        <f t="shared" si="13"/>
        <v>3.1735136277600158</v>
      </c>
      <c r="BE17" s="31">
        <f t="shared" si="14"/>
        <v>3.8762137702254877</v>
      </c>
      <c r="BF17" s="31">
        <f t="shared" si="15"/>
        <v>12.142588977999775</v>
      </c>
      <c r="BG17" s="31">
        <f t="shared" si="16"/>
        <v>6.7843151715319525</v>
      </c>
      <c r="BH17" s="31">
        <f t="shared" si="17"/>
        <v>5.4978701636405756</v>
      </c>
      <c r="BI17" s="31">
        <f t="shared" si="18"/>
        <v>9.8722501899439976</v>
      </c>
    </row>
    <row r="18" spans="1:61" x14ac:dyDescent="0.25">
      <c r="A18" s="27" t="s">
        <v>20</v>
      </c>
      <c r="B18" s="11"/>
      <c r="C18" s="11"/>
      <c r="D18" s="11">
        <v>2.44315418387353</v>
      </c>
      <c r="E18" s="11"/>
      <c r="F18" s="11"/>
      <c r="G18" s="11">
        <v>0.92098607172508085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>
        <v>2.4750694883750635</v>
      </c>
      <c r="S18" s="11">
        <v>1.8630465154722322</v>
      </c>
      <c r="T18" s="11"/>
      <c r="U18" s="11"/>
      <c r="V18" s="11"/>
      <c r="W18" s="11"/>
      <c r="X18" s="11"/>
      <c r="Y18" s="11"/>
      <c r="Z18" s="11"/>
      <c r="AA18" s="11"/>
      <c r="AB18" s="11"/>
      <c r="AC18" s="11">
        <v>2.3608688498685748E-2</v>
      </c>
      <c r="AD18" s="11"/>
      <c r="AE18" s="11"/>
      <c r="AF18" s="12"/>
      <c r="AG18" s="11"/>
      <c r="AH18" s="11"/>
      <c r="AI18" s="11"/>
      <c r="AJ18" s="11"/>
      <c r="AK18" s="11"/>
      <c r="AL18" s="11"/>
      <c r="AM18" s="11">
        <v>0.4132522973499051</v>
      </c>
      <c r="AN18" s="12"/>
      <c r="AO18" s="11"/>
      <c r="AP18" s="31" t="e">
        <f t="shared" si="0"/>
        <v>#DIV/0!</v>
      </c>
      <c r="AQ18" s="31">
        <f t="shared" si="19"/>
        <v>2.44315418387353</v>
      </c>
      <c r="AR18" s="31">
        <f t="shared" si="1"/>
        <v>0.92098607172508085</v>
      </c>
      <c r="AS18" s="31" t="e">
        <f t="shared" si="2"/>
        <v>#DIV/0!</v>
      </c>
      <c r="AT18" s="31" t="e">
        <f t="shared" si="3"/>
        <v>#DIV/0!</v>
      </c>
      <c r="AU18" s="31" t="e">
        <f t="shared" si="4"/>
        <v>#DIV/0!</v>
      </c>
      <c r="AV18" s="31" t="e">
        <f t="shared" si="5"/>
        <v>#DIV/0!</v>
      </c>
      <c r="AW18" s="31" t="e">
        <f t="shared" si="6"/>
        <v>#DIV/0!</v>
      </c>
      <c r="AX18" s="31">
        <f t="shared" si="7"/>
        <v>2.1690580019236476</v>
      </c>
      <c r="AY18" s="31" t="e">
        <f t="shared" si="8"/>
        <v>#DIV/0!</v>
      </c>
      <c r="AZ18" s="31" t="e">
        <f t="shared" si="9"/>
        <v>#DIV/0!</v>
      </c>
      <c r="BA18" s="31" t="e">
        <f t="shared" si="10"/>
        <v>#DIV/0!</v>
      </c>
      <c r="BB18" s="31" t="e">
        <f t="shared" si="11"/>
        <v>#DIV/0!</v>
      </c>
      <c r="BC18" s="31">
        <f t="shared" si="12"/>
        <v>2.3608688498685748E-2</v>
      </c>
      <c r="BD18" s="31" t="e">
        <f t="shared" si="13"/>
        <v>#DIV/0!</v>
      </c>
      <c r="BE18" s="31" t="e">
        <f t="shared" si="14"/>
        <v>#DIV/0!</v>
      </c>
      <c r="BF18" s="31" t="e">
        <f t="shared" si="15"/>
        <v>#DIV/0!</v>
      </c>
      <c r="BG18" s="31" t="e">
        <f t="shared" si="16"/>
        <v>#DIV/0!</v>
      </c>
      <c r="BH18" s="31">
        <f t="shared" si="17"/>
        <v>0.4132522973499051</v>
      </c>
      <c r="BI18" s="31" t="e">
        <f t="shared" si="18"/>
        <v>#DIV/0!</v>
      </c>
    </row>
    <row r="19" spans="1:61" x14ac:dyDescent="0.25">
      <c r="A19" s="27" t="s">
        <v>61</v>
      </c>
      <c r="B19" s="11">
        <v>78.344667228642678</v>
      </c>
      <c r="C19" s="11">
        <v>117.06502626772105</v>
      </c>
      <c r="D19" s="11">
        <v>770.22194284729892</v>
      </c>
      <c r="E19" s="11">
        <v>504.28362483898536</v>
      </c>
      <c r="F19" s="11">
        <v>259.39980115353444</v>
      </c>
      <c r="G19" s="11">
        <v>232.14993367051346</v>
      </c>
      <c r="H19" s="11">
        <v>516.07338362826954</v>
      </c>
      <c r="I19" s="11">
        <v>428.630780671872</v>
      </c>
      <c r="J19" s="11">
        <v>196.4411352239826</v>
      </c>
      <c r="K19" s="11">
        <v>208.1153736590702</v>
      </c>
      <c r="L19" s="11">
        <v>104.40525066529487</v>
      </c>
      <c r="M19" s="11">
        <v>49.833587174955206</v>
      </c>
      <c r="N19" s="11">
        <v>245.27346554645274</v>
      </c>
      <c r="O19" s="11">
        <v>296.46374530204031</v>
      </c>
      <c r="P19" s="11">
        <v>110.02212627674821</v>
      </c>
      <c r="Q19" s="11">
        <v>312.27476414569736</v>
      </c>
      <c r="R19" s="11">
        <v>282.15792167475729</v>
      </c>
      <c r="S19" s="11">
        <v>336.89979701899159</v>
      </c>
      <c r="T19" s="11">
        <v>79.007285227622361</v>
      </c>
      <c r="U19" s="11">
        <v>77.18692489491734</v>
      </c>
      <c r="V19" s="11">
        <v>296.59043480942205</v>
      </c>
      <c r="W19" s="11">
        <v>463.91493494806343</v>
      </c>
      <c r="X19" s="11">
        <v>153.55804540611604</v>
      </c>
      <c r="Y19" s="11">
        <v>167.22530808651544</v>
      </c>
      <c r="Z19" s="11">
        <v>117.00583609322091</v>
      </c>
      <c r="AA19" s="11">
        <v>105.6804952610008</v>
      </c>
      <c r="AB19" s="11">
        <v>98.843490037638347</v>
      </c>
      <c r="AC19" s="11">
        <v>227.90835548384854</v>
      </c>
      <c r="AD19" s="11">
        <v>192.92949804939559</v>
      </c>
      <c r="AE19" s="11">
        <v>182.99123246712824</v>
      </c>
      <c r="AF19" s="12">
        <v>105.11693287712198</v>
      </c>
      <c r="AG19" s="11">
        <v>107.32972498622216</v>
      </c>
      <c r="AH19" s="11">
        <v>1771.0921900960129</v>
      </c>
      <c r="AI19" s="11">
        <v>2032.4510717474022</v>
      </c>
      <c r="AJ19" s="11">
        <v>289.50459537717563</v>
      </c>
      <c r="AK19" s="11">
        <v>183.55495442324414</v>
      </c>
      <c r="AL19" s="11">
        <v>252.30098847472027</v>
      </c>
      <c r="AM19" s="11">
        <v>163.59933003683969</v>
      </c>
      <c r="AN19" s="12">
        <v>294.07199752622648</v>
      </c>
      <c r="AO19" s="11">
        <v>349.75701059596139</v>
      </c>
      <c r="AP19" s="31">
        <f t="shared" si="0"/>
        <v>97.704846748181865</v>
      </c>
      <c r="AQ19" s="31">
        <f t="shared" si="19"/>
        <v>637.2527838431422</v>
      </c>
      <c r="AR19" s="31">
        <f t="shared" si="1"/>
        <v>245.77486741202395</v>
      </c>
      <c r="AS19" s="31">
        <f t="shared" si="2"/>
        <v>472.35208215007077</v>
      </c>
      <c r="AT19" s="31">
        <f t="shared" si="3"/>
        <v>202.2782544415264</v>
      </c>
      <c r="AU19" s="31">
        <f t="shared" si="4"/>
        <v>77.119418920125042</v>
      </c>
      <c r="AV19" s="31">
        <f t="shared" si="5"/>
        <v>270.86860542424654</v>
      </c>
      <c r="AW19" s="31">
        <f t="shared" si="6"/>
        <v>211.14844521122279</v>
      </c>
      <c r="AX19" s="31">
        <f t="shared" si="7"/>
        <v>309.52885934687447</v>
      </c>
      <c r="AY19" s="31">
        <f t="shared" si="8"/>
        <v>78.097105061269843</v>
      </c>
      <c r="AZ19" s="31">
        <f t="shared" si="9"/>
        <v>380.25268487874274</v>
      </c>
      <c r="BA19" s="31">
        <f t="shared" si="10"/>
        <v>160.39167674631574</v>
      </c>
      <c r="BB19" s="31">
        <f t="shared" si="11"/>
        <v>111.34316567711085</v>
      </c>
      <c r="BC19" s="31">
        <f t="shared" si="12"/>
        <v>163.37592276074344</v>
      </c>
      <c r="BD19" s="31">
        <f t="shared" si="13"/>
        <v>187.9603652582619</v>
      </c>
      <c r="BE19" s="31">
        <f t="shared" si="14"/>
        <v>106.22332893167207</v>
      </c>
      <c r="BF19" s="31">
        <f t="shared" si="15"/>
        <v>1901.7716309217076</v>
      </c>
      <c r="BG19" s="31">
        <f t="shared" si="16"/>
        <v>236.52977490020987</v>
      </c>
      <c r="BH19" s="31">
        <f t="shared" si="17"/>
        <v>207.95015925577997</v>
      </c>
      <c r="BI19" s="31">
        <f t="shared" si="18"/>
        <v>321.91450406109391</v>
      </c>
    </row>
    <row r="20" spans="1:61" x14ac:dyDescent="0.25">
      <c r="A20" s="27" t="s">
        <v>63</v>
      </c>
      <c r="B20" s="11">
        <v>193.59514364301066</v>
      </c>
      <c r="C20" s="11">
        <v>169.63761984050063</v>
      </c>
      <c r="D20" s="11">
        <v>97.793011518658687</v>
      </c>
      <c r="E20" s="11">
        <v>134.63581133994484</v>
      </c>
      <c r="F20" s="11">
        <v>154.36010937713166</v>
      </c>
      <c r="G20" s="11">
        <v>177.02512812507285</v>
      </c>
      <c r="H20" s="11">
        <v>217.58685408046244</v>
      </c>
      <c r="I20" s="11">
        <v>220.94085538711133</v>
      </c>
      <c r="J20" s="11">
        <v>241.88013737552305</v>
      </c>
      <c r="K20" s="11">
        <v>205.70805800946604</v>
      </c>
      <c r="L20" s="11">
        <v>118.14398081820082</v>
      </c>
      <c r="M20" s="11">
        <v>83.436225786527814</v>
      </c>
      <c r="N20" s="11">
        <v>108.90717897455322</v>
      </c>
      <c r="O20" s="11">
        <v>115.1281239840425</v>
      </c>
      <c r="P20" s="11">
        <v>166.69264833332366</v>
      </c>
      <c r="Q20" s="11">
        <v>293.8972500789688</v>
      </c>
      <c r="R20" s="11">
        <v>172.57543334630839</v>
      </c>
      <c r="S20" s="11">
        <v>158.3103079065182</v>
      </c>
      <c r="T20" s="11">
        <v>23.789720767225369</v>
      </c>
      <c r="U20" s="11">
        <v>31.014062690728888</v>
      </c>
      <c r="V20" s="11">
        <v>106.6116899995862</v>
      </c>
      <c r="W20" s="11">
        <v>138.79818108646029</v>
      </c>
      <c r="X20" s="11">
        <v>108.19318493319808</v>
      </c>
      <c r="Y20" s="11">
        <v>48.810365428081944</v>
      </c>
      <c r="Z20" s="11">
        <v>92.300579060534659</v>
      </c>
      <c r="AA20" s="11">
        <v>54.152619793872304</v>
      </c>
      <c r="AB20" s="11">
        <v>99.949164564578183</v>
      </c>
      <c r="AC20" s="11">
        <v>75.075693571150126</v>
      </c>
      <c r="AD20" s="11">
        <v>169.17695172782132</v>
      </c>
      <c r="AE20" s="11">
        <v>194.77017178739288</v>
      </c>
      <c r="AF20" s="12">
        <v>90.491251392885573</v>
      </c>
      <c r="AG20" s="11">
        <v>59.182324058898985</v>
      </c>
      <c r="AH20" s="11">
        <v>50.648972962914186</v>
      </c>
      <c r="AI20" s="11">
        <v>109.12734198459471</v>
      </c>
      <c r="AJ20" s="11">
        <v>97.799431842352007</v>
      </c>
      <c r="AK20" s="11">
        <v>60.71296949582711</v>
      </c>
      <c r="AL20" s="11">
        <v>150.55467062661091</v>
      </c>
      <c r="AM20" s="11">
        <v>198.2298860533715</v>
      </c>
      <c r="AN20" s="12">
        <v>159.13322633952427</v>
      </c>
      <c r="AO20" s="11">
        <v>176.29774633581695</v>
      </c>
      <c r="AP20" s="31">
        <f t="shared" si="0"/>
        <v>181.61638174175565</v>
      </c>
      <c r="AQ20" s="31">
        <f t="shared" si="19"/>
        <v>116.21441142930176</v>
      </c>
      <c r="AR20" s="31">
        <f t="shared" si="1"/>
        <v>165.69261875110226</v>
      </c>
      <c r="AS20" s="31">
        <f t="shared" si="2"/>
        <v>219.2638547337869</v>
      </c>
      <c r="AT20" s="31">
        <f t="shared" si="3"/>
        <v>223.79409769249455</v>
      </c>
      <c r="AU20" s="31">
        <f t="shared" si="4"/>
        <v>100.79010330236432</v>
      </c>
      <c r="AV20" s="31">
        <f t="shared" si="5"/>
        <v>112.01765147929785</v>
      </c>
      <c r="AW20" s="31">
        <f t="shared" si="6"/>
        <v>230.29494920614621</v>
      </c>
      <c r="AX20" s="31">
        <f t="shared" si="7"/>
        <v>165.44287062641331</v>
      </c>
      <c r="AY20" s="31">
        <f t="shared" si="8"/>
        <v>27.401891728977127</v>
      </c>
      <c r="AZ20" s="31">
        <f t="shared" si="9"/>
        <v>122.70493554302325</v>
      </c>
      <c r="BA20" s="31">
        <f t="shared" si="10"/>
        <v>78.50177518064001</v>
      </c>
      <c r="BB20" s="31">
        <f t="shared" si="11"/>
        <v>73.226599427203482</v>
      </c>
      <c r="BC20" s="31">
        <f t="shared" si="12"/>
        <v>87.512429067864161</v>
      </c>
      <c r="BD20" s="31">
        <f t="shared" si="13"/>
        <v>181.97356175760711</v>
      </c>
      <c r="BE20" s="31">
        <f t="shared" si="14"/>
        <v>74.836787725892279</v>
      </c>
      <c r="BF20" s="31">
        <f t="shared" si="15"/>
        <v>79.888157473754447</v>
      </c>
      <c r="BG20" s="31">
        <f t="shared" si="16"/>
        <v>79.256200669089566</v>
      </c>
      <c r="BH20" s="31">
        <f t="shared" si="17"/>
        <v>174.39227833999121</v>
      </c>
      <c r="BI20" s="31">
        <f t="shared" si="18"/>
        <v>167.7154863376706</v>
      </c>
    </row>
    <row r="21" spans="1:61" x14ac:dyDescent="0.25">
      <c r="A21" s="27" t="s">
        <v>24</v>
      </c>
      <c r="B21" s="11">
        <v>0.33745355834549629</v>
      </c>
      <c r="C21" s="11"/>
      <c r="D21" s="11">
        <v>1.0407777015365283</v>
      </c>
      <c r="E21" s="11">
        <v>1.001522657968464</v>
      </c>
      <c r="F21" s="11">
        <v>0.89427310735198806</v>
      </c>
      <c r="G21" s="11"/>
      <c r="H21" s="11">
        <v>1.4502787890839104</v>
      </c>
      <c r="I21" s="11">
        <v>2.5335817101104192</v>
      </c>
      <c r="J21" s="11">
        <v>6.2780073019775982</v>
      </c>
      <c r="K21" s="11">
        <v>2.7183445398497863</v>
      </c>
      <c r="L21" s="11">
        <v>0.44576768134930872</v>
      </c>
      <c r="M21" s="11"/>
      <c r="N21" s="11">
        <v>0.80051191134042976</v>
      </c>
      <c r="O21" s="11"/>
      <c r="P21" s="11"/>
      <c r="Q21" s="11"/>
      <c r="R21" s="11">
        <v>0.2888796893379233</v>
      </c>
      <c r="S21" s="11"/>
      <c r="T21" s="11">
        <v>1.4053203862337473</v>
      </c>
      <c r="U21" s="11"/>
      <c r="V21" s="11">
        <v>0.23593656479471697</v>
      </c>
      <c r="W21" s="11"/>
      <c r="X21" s="11"/>
      <c r="Y21" s="11"/>
      <c r="Z21" s="11"/>
      <c r="AA21" s="11"/>
      <c r="AB21" s="11">
        <v>2.1563061277926212</v>
      </c>
      <c r="AC21" s="11">
        <v>0.43485671816419635</v>
      </c>
      <c r="AD21" s="11"/>
      <c r="AE21" s="11"/>
      <c r="AF21" s="12">
        <v>1.4891934322269043</v>
      </c>
      <c r="AG21" s="11"/>
      <c r="AH21" s="11">
        <v>1.0936290015510775</v>
      </c>
      <c r="AI21" s="11"/>
      <c r="AJ21" s="11">
        <v>0.62973927475780589</v>
      </c>
      <c r="AK21" s="11">
        <v>0.81483195902294292</v>
      </c>
      <c r="AL21" s="11"/>
      <c r="AM21" s="11"/>
      <c r="AN21" s="12">
        <v>0.42943946270063504</v>
      </c>
      <c r="AO21" s="11">
        <v>0.22027909675650359</v>
      </c>
      <c r="AP21" s="31">
        <f t="shared" si="0"/>
        <v>0.33745355834549629</v>
      </c>
      <c r="AQ21" s="31">
        <f t="shared" si="19"/>
        <v>1.021150179752496</v>
      </c>
      <c r="AR21" s="31">
        <f t="shared" si="1"/>
        <v>0.89427310735198806</v>
      </c>
      <c r="AS21" s="31">
        <f t="shared" si="2"/>
        <v>1.9919302495971647</v>
      </c>
      <c r="AT21" s="31">
        <f t="shared" si="3"/>
        <v>4.4981759209136918</v>
      </c>
      <c r="AU21" s="31">
        <f t="shared" si="4"/>
        <v>0.44576768134930872</v>
      </c>
      <c r="AV21" s="31">
        <f t="shared" si="5"/>
        <v>0.80051191134042976</v>
      </c>
      <c r="AW21" s="31" t="e">
        <f t="shared" si="6"/>
        <v>#DIV/0!</v>
      </c>
      <c r="AX21" s="31">
        <f t="shared" si="7"/>
        <v>0.2888796893379233</v>
      </c>
      <c r="AY21" s="31">
        <f t="shared" si="8"/>
        <v>1.4053203862337473</v>
      </c>
      <c r="AZ21" s="31">
        <f t="shared" si="9"/>
        <v>0.23593656479471697</v>
      </c>
      <c r="BA21" s="31" t="e">
        <f t="shared" si="10"/>
        <v>#DIV/0!</v>
      </c>
      <c r="BB21" s="31" t="e">
        <f t="shared" si="11"/>
        <v>#DIV/0!</v>
      </c>
      <c r="BC21" s="31">
        <f t="shared" si="12"/>
        <v>1.2955814229784088</v>
      </c>
      <c r="BD21" s="31" t="e">
        <f t="shared" si="13"/>
        <v>#DIV/0!</v>
      </c>
      <c r="BE21" s="31">
        <f t="shared" si="14"/>
        <v>1.4891934322269043</v>
      </c>
      <c r="BF21" s="31">
        <f t="shared" si="15"/>
        <v>1.0936290015510775</v>
      </c>
      <c r="BG21" s="31">
        <f t="shared" si="16"/>
        <v>0.7222856168903744</v>
      </c>
      <c r="BH21" s="31" t="e">
        <f t="shared" si="17"/>
        <v>#DIV/0!</v>
      </c>
      <c r="BI21" s="31">
        <f t="shared" si="18"/>
        <v>0.32485927972856932</v>
      </c>
    </row>
    <row r="22" spans="1:61" x14ac:dyDescent="0.25">
      <c r="A22" s="27" t="s">
        <v>25</v>
      </c>
      <c r="B22" s="11"/>
      <c r="C22" s="11"/>
      <c r="D22" s="11"/>
      <c r="E22" s="11"/>
      <c r="F22" s="11">
        <v>0.91547354739697029</v>
      </c>
      <c r="G22" s="11">
        <v>0.17378312363375409</v>
      </c>
      <c r="H22" s="11"/>
      <c r="I22" s="11"/>
      <c r="J22" s="11"/>
      <c r="K22" s="11">
        <v>1.2443489758147366</v>
      </c>
      <c r="L22" s="11"/>
      <c r="M22" s="11"/>
      <c r="N22" s="11">
        <v>0.81948956441100029</v>
      </c>
      <c r="O22" s="11"/>
      <c r="P22" s="11"/>
      <c r="Q22" s="11"/>
      <c r="R22" s="11"/>
      <c r="S22" s="11"/>
      <c r="T22" s="11">
        <v>1.4386361712522198</v>
      </c>
      <c r="U22" s="11"/>
      <c r="V22" s="11">
        <v>0.2415298885290745</v>
      </c>
      <c r="W22" s="11"/>
      <c r="X22" s="11"/>
      <c r="Y22" s="11"/>
      <c r="Z22" s="11"/>
      <c r="AA22" s="11"/>
      <c r="AB22" s="11"/>
      <c r="AC22" s="11">
        <v>0.14241687050368892</v>
      </c>
      <c r="AD22" s="11"/>
      <c r="AE22" s="11"/>
      <c r="AF22" s="12">
        <v>0.95170092073548374</v>
      </c>
      <c r="AG22" s="11"/>
      <c r="AH22" s="11">
        <v>0.54901281835574534</v>
      </c>
      <c r="AI22" s="11"/>
      <c r="AJ22" s="11"/>
      <c r="AK22" s="11"/>
      <c r="AL22" s="11"/>
      <c r="AM22" s="11">
        <v>0.1554144365863443</v>
      </c>
      <c r="AN22" s="12">
        <v>0.43962013961810698</v>
      </c>
      <c r="AO22" s="11">
        <v>8.553494950599963E-2</v>
      </c>
      <c r="AP22" s="31" t="e">
        <f t="shared" si="0"/>
        <v>#DIV/0!</v>
      </c>
      <c r="AQ22" s="31" t="e">
        <f t="shared" si="19"/>
        <v>#DIV/0!</v>
      </c>
      <c r="AR22" s="31">
        <f t="shared" si="1"/>
        <v>0.54462833551536216</v>
      </c>
      <c r="AS22" s="31" t="e">
        <f t="shared" si="2"/>
        <v>#DIV/0!</v>
      </c>
      <c r="AT22" s="31">
        <f t="shared" si="3"/>
        <v>1.2443489758147366</v>
      </c>
      <c r="AU22" s="31" t="e">
        <f t="shared" si="4"/>
        <v>#DIV/0!</v>
      </c>
      <c r="AV22" s="31">
        <f t="shared" si="5"/>
        <v>0.81948956441100029</v>
      </c>
      <c r="AW22" s="31" t="e">
        <f t="shared" si="6"/>
        <v>#DIV/0!</v>
      </c>
      <c r="AX22" s="31" t="e">
        <f t="shared" si="7"/>
        <v>#DIV/0!</v>
      </c>
      <c r="AY22" s="31">
        <f t="shared" si="8"/>
        <v>1.4386361712522198</v>
      </c>
      <c r="AZ22" s="31">
        <f t="shared" si="9"/>
        <v>0.2415298885290745</v>
      </c>
      <c r="BA22" s="31" t="e">
        <f t="shared" si="10"/>
        <v>#DIV/0!</v>
      </c>
      <c r="BB22" s="31" t="e">
        <f t="shared" si="11"/>
        <v>#DIV/0!</v>
      </c>
      <c r="BC22" s="31">
        <f t="shared" si="12"/>
        <v>0.14241687050368892</v>
      </c>
      <c r="BD22" s="31" t="e">
        <f t="shared" si="13"/>
        <v>#DIV/0!</v>
      </c>
      <c r="BE22" s="31">
        <f t="shared" si="14"/>
        <v>0.95170092073548374</v>
      </c>
      <c r="BF22" s="31">
        <f t="shared" si="15"/>
        <v>0.54901281835574534</v>
      </c>
      <c r="BG22" s="31" t="e">
        <f t="shared" si="16"/>
        <v>#DIV/0!</v>
      </c>
      <c r="BH22" s="31">
        <f t="shared" si="17"/>
        <v>0.1554144365863443</v>
      </c>
      <c r="BI22" s="31">
        <f t="shared" si="18"/>
        <v>0.26257754456205329</v>
      </c>
    </row>
    <row r="23" spans="1:61" x14ac:dyDescent="0.25">
      <c r="A23" s="27" t="s">
        <v>27</v>
      </c>
      <c r="B23" s="11">
        <v>267.41484711943821</v>
      </c>
      <c r="C23" s="11">
        <v>696.6786805462059</v>
      </c>
      <c r="D23" s="11">
        <v>1458.1345488313336</v>
      </c>
      <c r="E23" s="11">
        <v>1425.5170273649576</v>
      </c>
      <c r="F23" s="11">
        <v>188.12638330337919</v>
      </c>
      <c r="G23" s="11">
        <v>590.78960223559011</v>
      </c>
      <c r="H23" s="11">
        <v>370.15741152382054</v>
      </c>
      <c r="I23" s="11">
        <v>400.1734880735944</v>
      </c>
      <c r="J23" s="11">
        <v>1303.3882916653474</v>
      </c>
      <c r="K23" s="11">
        <v>1050.8373173140903</v>
      </c>
      <c r="L23" s="11">
        <v>568.42858695549444</v>
      </c>
      <c r="M23" s="11">
        <v>987.65034171686182</v>
      </c>
      <c r="N23" s="11">
        <v>356.47796051878515</v>
      </c>
      <c r="O23" s="11">
        <v>253.89330451144093</v>
      </c>
      <c r="P23" s="11">
        <v>787.72440523369414</v>
      </c>
      <c r="Q23" s="11">
        <v>1102.7203141641567</v>
      </c>
      <c r="R23" s="11">
        <v>886.65724612965528</v>
      </c>
      <c r="S23" s="11">
        <v>444.18762731806555</v>
      </c>
      <c r="T23" s="11">
        <v>433.34435598291554</v>
      </c>
      <c r="U23" s="11">
        <v>277.04520934432855</v>
      </c>
      <c r="V23" s="11">
        <v>313.66803739904844</v>
      </c>
      <c r="W23" s="11">
        <v>78.073976861133872</v>
      </c>
      <c r="X23" s="11">
        <v>788.90864013790269</v>
      </c>
      <c r="Y23" s="11">
        <v>314.21672744327748</v>
      </c>
      <c r="Z23" s="11">
        <v>751.05158682670594</v>
      </c>
      <c r="AA23" s="11">
        <v>840.37376727990647</v>
      </c>
      <c r="AB23" s="11">
        <v>223.01741158685076</v>
      </c>
      <c r="AC23" s="11">
        <v>433.41395466239618</v>
      </c>
      <c r="AD23" s="11">
        <v>156.64532567390862</v>
      </c>
      <c r="AE23" s="11">
        <v>410.00632072310827</v>
      </c>
      <c r="AF23" s="12">
        <v>367.62070878359754</v>
      </c>
      <c r="AG23" s="11">
        <v>320.5709219857028</v>
      </c>
      <c r="AH23" s="11">
        <v>247.64829321645894</v>
      </c>
      <c r="AI23" s="11">
        <v>531.78265283508563</v>
      </c>
      <c r="AJ23" s="11">
        <v>528.48780058068735</v>
      </c>
      <c r="AK23" s="11">
        <v>442.33734918388336</v>
      </c>
      <c r="AL23" s="11">
        <v>166.78418787305753</v>
      </c>
      <c r="AM23" s="11">
        <v>314.02414428468649</v>
      </c>
      <c r="AN23" s="12">
        <v>484.65888701796075</v>
      </c>
      <c r="AO23" s="11">
        <v>328.96650098778048</v>
      </c>
      <c r="AP23" s="31">
        <f t="shared" si="0"/>
        <v>482.04676383282208</v>
      </c>
      <c r="AQ23" s="31">
        <f t="shared" si="19"/>
        <v>1441.8257880981455</v>
      </c>
      <c r="AR23" s="31">
        <f t="shared" si="1"/>
        <v>389.45799276948463</v>
      </c>
      <c r="AS23" s="31">
        <f t="shared" si="2"/>
        <v>385.16544979870747</v>
      </c>
      <c r="AT23" s="31">
        <f t="shared" si="3"/>
        <v>1177.1128044897189</v>
      </c>
      <c r="AU23" s="31">
        <f t="shared" si="4"/>
        <v>778.03946433617807</v>
      </c>
      <c r="AV23" s="31">
        <f t="shared" si="5"/>
        <v>305.18563251511307</v>
      </c>
      <c r="AW23" s="31">
        <f t="shared" si="6"/>
        <v>945.2223596989254</v>
      </c>
      <c r="AX23" s="31">
        <f t="shared" si="7"/>
        <v>665.42243672386041</v>
      </c>
      <c r="AY23" s="31">
        <f t="shared" si="8"/>
        <v>355.19478266362205</v>
      </c>
      <c r="AZ23" s="31">
        <f t="shared" si="9"/>
        <v>195.87100713009116</v>
      </c>
      <c r="BA23" s="31">
        <f t="shared" si="10"/>
        <v>551.56268379059009</v>
      </c>
      <c r="BB23" s="31">
        <f t="shared" si="11"/>
        <v>795.71267705330615</v>
      </c>
      <c r="BC23" s="31">
        <f t="shared" si="12"/>
        <v>328.21568312462347</v>
      </c>
      <c r="BD23" s="31">
        <f t="shared" si="13"/>
        <v>283.32582319850843</v>
      </c>
      <c r="BE23" s="31">
        <f t="shared" si="14"/>
        <v>344.09581538465017</v>
      </c>
      <c r="BF23" s="31">
        <f t="shared" si="15"/>
        <v>389.71547302577227</v>
      </c>
      <c r="BG23" s="31">
        <f t="shared" si="16"/>
        <v>485.41257488228536</v>
      </c>
      <c r="BH23" s="31">
        <f t="shared" si="17"/>
        <v>240.40416607887201</v>
      </c>
      <c r="BI23" s="31">
        <f t="shared" si="18"/>
        <v>406.81269400287061</v>
      </c>
    </row>
    <row r="24" spans="1:61" x14ac:dyDescent="0.25">
      <c r="A24" s="27" t="s">
        <v>28</v>
      </c>
      <c r="B24" s="11">
        <v>419.05997441597572</v>
      </c>
      <c r="C24" s="11">
        <v>738.04525711008966</v>
      </c>
      <c r="D24" s="11">
        <v>1192.8800259544366</v>
      </c>
      <c r="E24" s="11">
        <v>1033.7028820686985</v>
      </c>
      <c r="F24" s="11">
        <v>174.42079819499304</v>
      </c>
      <c r="G24" s="11">
        <v>602.25112891035474</v>
      </c>
      <c r="H24" s="11">
        <v>376.03292599245253</v>
      </c>
      <c r="I24" s="11">
        <v>450.18399105439914</v>
      </c>
      <c r="J24" s="11">
        <v>1106.0620258667986</v>
      </c>
      <c r="K24" s="11">
        <v>905.9922661449209</v>
      </c>
      <c r="L24" s="11">
        <v>439.85545419175162</v>
      </c>
      <c r="M24" s="11">
        <v>855.71265626176285</v>
      </c>
      <c r="N24" s="11">
        <v>436.50362512504307</v>
      </c>
      <c r="O24" s="11">
        <v>316.29698015354381</v>
      </c>
      <c r="P24" s="11">
        <v>688.9704659723435</v>
      </c>
      <c r="Q24" s="11">
        <v>812.60672062043545</v>
      </c>
      <c r="R24" s="11">
        <v>837.12350251263285</v>
      </c>
      <c r="S24" s="11">
        <v>411.92988281798108</v>
      </c>
      <c r="T24" s="11">
        <v>396.14440316935151</v>
      </c>
      <c r="U24" s="11">
        <v>299.03292437165624</v>
      </c>
      <c r="V24" s="11">
        <v>251.33948953169926</v>
      </c>
      <c r="W24" s="11">
        <v>68.75612228057615</v>
      </c>
      <c r="X24" s="11">
        <v>707.75724631625485</v>
      </c>
      <c r="Y24" s="11">
        <v>300.73899757143607</v>
      </c>
      <c r="Z24" s="11">
        <v>704.08775052587328</v>
      </c>
      <c r="AA24" s="11">
        <v>765.99621387760885</v>
      </c>
      <c r="AB24" s="11">
        <v>267.18349583944507</v>
      </c>
      <c r="AC24" s="11">
        <v>421.16397855494813</v>
      </c>
      <c r="AD24" s="11">
        <v>176.47463475723276</v>
      </c>
      <c r="AE24" s="11">
        <v>421.41991296466256</v>
      </c>
      <c r="AF24" s="12">
        <v>348.83248836259742</v>
      </c>
      <c r="AG24" s="11">
        <v>313.34749017716723</v>
      </c>
      <c r="AH24" s="11">
        <v>481.37178328999596</v>
      </c>
      <c r="AI24" s="11">
        <v>590.09148651268015</v>
      </c>
      <c r="AJ24" s="11">
        <v>537.07272261741059</v>
      </c>
      <c r="AK24" s="11">
        <v>407.23121035976561</v>
      </c>
      <c r="AL24" s="11">
        <v>184.49360030914971</v>
      </c>
      <c r="AM24" s="11">
        <v>318.94328388550309</v>
      </c>
      <c r="AN24" s="12">
        <v>462.05435043723367</v>
      </c>
      <c r="AO24" s="11">
        <v>308.11342734605626</v>
      </c>
      <c r="AP24" s="31">
        <f t="shared" si="0"/>
        <v>578.55261576303269</v>
      </c>
      <c r="AQ24" s="31">
        <f t="shared" si="19"/>
        <v>1113.2914540115676</v>
      </c>
      <c r="AR24" s="31">
        <f t="shared" si="1"/>
        <v>388.33596355267389</v>
      </c>
      <c r="AS24" s="31">
        <f t="shared" si="2"/>
        <v>413.10845852342584</v>
      </c>
      <c r="AT24" s="31">
        <f t="shared" si="3"/>
        <v>1006.0271460058598</v>
      </c>
      <c r="AU24" s="31">
        <f t="shared" si="4"/>
        <v>647.78405522675723</v>
      </c>
      <c r="AV24" s="31">
        <f t="shared" si="5"/>
        <v>376.40030263929344</v>
      </c>
      <c r="AW24" s="31">
        <f t="shared" si="6"/>
        <v>750.78859329638954</v>
      </c>
      <c r="AX24" s="31">
        <f t="shared" si="7"/>
        <v>624.526692665307</v>
      </c>
      <c r="AY24" s="31">
        <f t="shared" si="8"/>
        <v>347.5886637705039</v>
      </c>
      <c r="AZ24" s="31">
        <f t="shared" si="9"/>
        <v>160.04780590613771</v>
      </c>
      <c r="BA24" s="31">
        <f t="shared" si="10"/>
        <v>504.24812194384549</v>
      </c>
      <c r="BB24" s="31">
        <f t="shared" si="11"/>
        <v>735.04198220174112</v>
      </c>
      <c r="BC24" s="31">
        <f t="shared" si="12"/>
        <v>344.1737371971966</v>
      </c>
      <c r="BD24" s="31">
        <f t="shared" si="13"/>
        <v>298.94727386094769</v>
      </c>
      <c r="BE24" s="31">
        <f t="shared" si="14"/>
        <v>331.08998926988232</v>
      </c>
      <c r="BF24" s="31">
        <f t="shared" si="15"/>
        <v>535.73163490133811</v>
      </c>
      <c r="BG24" s="31">
        <f t="shared" si="16"/>
        <v>472.15196648858807</v>
      </c>
      <c r="BH24" s="31">
        <f t="shared" si="17"/>
        <v>251.7184420973264</v>
      </c>
      <c r="BI24" s="31">
        <f t="shared" si="18"/>
        <v>385.08388889164496</v>
      </c>
    </row>
    <row r="25" spans="1:61" x14ac:dyDescent="0.25">
      <c r="A25" s="27" t="s">
        <v>29</v>
      </c>
      <c r="B25" s="11">
        <v>275.42694480538273</v>
      </c>
      <c r="C25" s="11">
        <v>647.65018131994509</v>
      </c>
      <c r="D25" s="11">
        <v>958.78890646435627</v>
      </c>
      <c r="E25" s="11">
        <v>813.43783479397769</v>
      </c>
      <c r="F25" s="11">
        <v>204.39755154928952</v>
      </c>
      <c r="G25" s="11">
        <v>585.63801045447406</v>
      </c>
      <c r="H25" s="11">
        <v>508.27584865957431</v>
      </c>
      <c r="I25" s="11">
        <v>429.0277042622098</v>
      </c>
      <c r="J25" s="11">
        <v>930.7297052450067</v>
      </c>
      <c r="K25" s="11">
        <v>660.27971067374062</v>
      </c>
      <c r="L25" s="11">
        <v>448.59196321301141</v>
      </c>
      <c r="M25" s="11">
        <v>734.55964434678833</v>
      </c>
      <c r="N25" s="11">
        <v>366.86573335550878</v>
      </c>
      <c r="O25" s="11">
        <v>221.35743427060987</v>
      </c>
      <c r="P25" s="11">
        <v>716.95436478275178</v>
      </c>
      <c r="Q25" s="11">
        <v>737.59868105584837</v>
      </c>
      <c r="R25" s="11">
        <v>896.78786417601566</v>
      </c>
      <c r="S25" s="11">
        <v>399.17235286503603</v>
      </c>
      <c r="T25" s="11">
        <v>482.44703658774199</v>
      </c>
      <c r="U25" s="11">
        <v>315.43566982548441</v>
      </c>
      <c r="V25" s="11">
        <v>309.71643905286271</v>
      </c>
      <c r="W25" s="11">
        <v>66.087974251777695</v>
      </c>
      <c r="X25" s="11">
        <v>766.36839327681969</v>
      </c>
      <c r="Y25" s="11">
        <v>335.41948879372228</v>
      </c>
      <c r="Z25" s="11">
        <v>594.49626696854114</v>
      </c>
      <c r="AA25" s="11">
        <v>595.28759127965463</v>
      </c>
      <c r="AB25" s="11">
        <v>235.82649164595327</v>
      </c>
      <c r="AC25" s="11">
        <v>283.22939385345512</v>
      </c>
      <c r="AD25" s="11">
        <v>123.21206959723854</v>
      </c>
      <c r="AE25" s="11">
        <v>265.56773312568544</v>
      </c>
      <c r="AF25" s="12">
        <v>472.53460632065833</v>
      </c>
      <c r="AG25" s="11">
        <v>399.30000866061749</v>
      </c>
      <c r="AH25" s="11">
        <v>358.91147782370166</v>
      </c>
      <c r="AI25" s="11">
        <v>353.6840567236253</v>
      </c>
      <c r="AJ25" s="11">
        <v>421.36334954214755</v>
      </c>
      <c r="AK25" s="11">
        <v>409.32709924478763</v>
      </c>
      <c r="AL25" s="11">
        <v>228.15124466995795</v>
      </c>
      <c r="AM25" s="11">
        <v>393.9477838454722</v>
      </c>
      <c r="AN25" s="12">
        <v>660.91296710845609</v>
      </c>
      <c r="AO25" s="11">
        <v>513.73892277513949</v>
      </c>
      <c r="AP25" s="31">
        <f t="shared" si="0"/>
        <v>461.53856306266391</v>
      </c>
      <c r="AQ25" s="31">
        <f t="shared" si="19"/>
        <v>886.11337062916698</v>
      </c>
      <c r="AR25" s="31">
        <f t="shared" si="1"/>
        <v>395.01778100188176</v>
      </c>
      <c r="AS25" s="31">
        <f t="shared" si="2"/>
        <v>468.65177646089205</v>
      </c>
      <c r="AT25" s="31">
        <f t="shared" si="3"/>
        <v>795.50470795937372</v>
      </c>
      <c r="AU25" s="31">
        <f t="shared" si="4"/>
        <v>591.57580377989984</v>
      </c>
      <c r="AV25" s="31">
        <f t="shared" si="5"/>
        <v>294.11158381305933</v>
      </c>
      <c r="AW25" s="31">
        <f t="shared" si="6"/>
        <v>727.27652291930008</v>
      </c>
      <c r="AX25" s="31">
        <f t="shared" si="7"/>
        <v>647.98010852052585</v>
      </c>
      <c r="AY25" s="31">
        <f t="shared" si="8"/>
        <v>398.9413532066132</v>
      </c>
      <c r="AZ25" s="31">
        <f t="shared" si="9"/>
        <v>187.90220665232022</v>
      </c>
      <c r="BA25" s="31">
        <f t="shared" si="10"/>
        <v>550.89394103527093</v>
      </c>
      <c r="BB25" s="31">
        <f t="shared" si="11"/>
        <v>594.89192912409794</v>
      </c>
      <c r="BC25" s="31">
        <f t="shared" si="12"/>
        <v>259.52794274970421</v>
      </c>
      <c r="BD25" s="31">
        <f t="shared" si="13"/>
        <v>194.38990136146199</v>
      </c>
      <c r="BE25" s="31">
        <f t="shared" si="14"/>
        <v>435.91730749063788</v>
      </c>
      <c r="BF25" s="31">
        <f t="shared" si="15"/>
        <v>356.29776727366345</v>
      </c>
      <c r="BG25" s="31">
        <f t="shared" si="16"/>
        <v>415.34522439346756</v>
      </c>
      <c r="BH25" s="31">
        <f t="shared" si="17"/>
        <v>311.04951425771509</v>
      </c>
      <c r="BI25" s="31">
        <f t="shared" si="18"/>
        <v>587.32594494179784</v>
      </c>
    </row>
    <row r="26" spans="1:61" x14ac:dyDescent="0.25">
      <c r="A26" s="27" t="s">
        <v>70</v>
      </c>
      <c r="B26" s="11">
        <v>0.68444028922469902</v>
      </c>
      <c r="C26" s="11">
        <v>2.7707069105640914</v>
      </c>
      <c r="D26" s="11">
        <v>7.4990682952102246</v>
      </c>
      <c r="E26" s="11">
        <v>22.092024058050125</v>
      </c>
      <c r="F26" s="11">
        <v>2.2434375144610814</v>
      </c>
      <c r="G26" s="11">
        <v>8.0775849103633419</v>
      </c>
      <c r="H26" s="11">
        <v>4.149817792864396</v>
      </c>
      <c r="I26" s="11">
        <v>3.0318422838544956</v>
      </c>
      <c r="J26" s="11">
        <v>16.694834690038196</v>
      </c>
      <c r="K26" s="11">
        <v>4.8611378879774048</v>
      </c>
      <c r="L26" s="11">
        <v>25.821908370844106</v>
      </c>
      <c r="M26" s="11"/>
      <c r="N26" s="11">
        <v>7.0936767985542222</v>
      </c>
      <c r="O26" s="11"/>
      <c r="P26" s="11">
        <v>21.240669406899414</v>
      </c>
      <c r="Q26" s="11">
        <v>9.1786267046163363</v>
      </c>
      <c r="R26" s="11">
        <v>9.1557448553711698</v>
      </c>
      <c r="S26" s="11">
        <v>3.4285627441862436</v>
      </c>
      <c r="T26" s="11">
        <v>12.161970767298852</v>
      </c>
      <c r="U26" s="11">
        <v>2.0836415728162452</v>
      </c>
      <c r="V26" s="11">
        <v>20.338932296885243</v>
      </c>
      <c r="W26" s="11">
        <v>1.4809010952739479</v>
      </c>
      <c r="X26" s="11">
        <v>23.308247881257309</v>
      </c>
      <c r="Y26" s="11">
        <v>5.2844826527151039</v>
      </c>
      <c r="Z26" s="11">
        <v>25.237988618588574</v>
      </c>
      <c r="AA26" s="11">
        <v>3.9711686998555171</v>
      </c>
      <c r="AB26" s="11">
        <v>57.128454557939314</v>
      </c>
      <c r="AC26" s="11">
        <v>19.11426515825174</v>
      </c>
      <c r="AD26" s="11">
        <v>11.068647859864699</v>
      </c>
      <c r="AE26" s="11">
        <v>12.899696351222195</v>
      </c>
      <c r="AF26" s="12">
        <v>41.596678966713696</v>
      </c>
      <c r="AG26" s="11">
        <v>5.5770482760603253</v>
      </c>
      <c r="AH26" s="11">
        <v>8.1218539045772644</v>
      </c>
      <c r="AI26" s="11"/>
      <c r="AJ26" s="11"/>
      <c r="AK26" s="11"/>
      <c r="AL26" s="11">
        <v>51.543666605216984</v>
      </c>
      <c r="AM26" s="11">
        <v>29.029341126997007</v>
      </c>
      <c r="AN26" s="12">
        <v>22.633384290774657</v>
      </c>
      <c r="AO26" s="11">
        <v>2.0973447781308532</v>
      </c>
      <c r="AP26" s="31">
        <f t="shared" si="0"/>
        <v>1.7275735998943951</v>
      </c>
      <c r="AQ26" s="31">
        <f t="shared" si="19"/>
        <v>14.795546176630175</v>
      </c>
      <c r="AR26" s="31">
        <f t="shared" si="1"/>
        <v>5.1605112124122119</v>
      </c>
      <c r="AS26" s="31">
        <f t="shared" si="2"/>
        <v>3.5908300383594458</v>
      </c>
      <c r="AT26" s="31">
        <f t="shared" si="3"/>
        <v>10.777986289007799</v>
      </c>
      <c r="AU26" s="31">
        <f t="shared" si="4"/>
        <v>25.821908370844106</v>
      </c>
      <c r="AV26" s="31">
        <f t="shared" si="5"/>
        <v>7.0936767985542222</v>
      </c>
      <c r="AW26" s="31">
        <f t="shared" si="6"/>
        <v>15.209648055757874</v>
      </c>
      <c r="AX26" s="31">
        <f t="shared" si="7"/>
        <v>6.2921537997787063</v>
      </c>
      <c r="AY26" s="31">
        <f t="shared" si="8"/>
        <v>7.1228061700575491</v>
      </c>
      <c r="AZ26" s="31">
        <f t="shared" si="9"/>
        <v>10.909916696079595</v>
      </c>
      <c r="BA26" s="31">
        <f t="shared" si="10"/>
        <v>14.296365266986207</v>
      </c>
      <c r="BB26" s="31">
        <f t="shared" si="11"/>
        <v>14.604578659222046</v>
      </c>
      <c r="BC26" s="31">
        <f t="shared" si="12"/>
        <v>38.121359858095531</v>
      </c>
      <c r="BD26" s="31">
        <f t="shared" si="13"/>
        <v>11.984172105543447</v>
      </c>
      <c r="BE26" s="31">
        <f t="shared" si="14"/>
        <v>23.58686362138701</v>
      </c>
      <c r="BF26" s="31">
        <f t="shared" si="15"/>
        <v>8.1218539045772644</v>
      </c>
      <c r="BG26" s="31" t="e">
        <f t="shared" si="16"/>
        <v>#DIV/0!</v>
      </c>
      <c r="BH26" s="31">
        <f t="shared" si="17"/>
        <v>40.286503866106997</v>
      </c>
      <c r="BI26" s="31">
        <f t="shared" si="18"/>
        <v>12.365364534452755</v>
      </c>
    </row>
    <row r="27" spans="1:61" x14ac:dyDescent="0.25">
      <c r="A27" s="27" t="s">
        <v>30</v>
      </c>
      <c r="B27" s="11"/>
      <c r="C27" s="11">
        <v>3.126577522930122</v>
      </c>
      <c r="D27" s="11">
        <v>2.2376467085178353</v>
      </c>
      <c r="E27" s="11">
        <v>5.7909960404785599</v>
      </c>
      <c r="F27" s="11">
        <v>6.1314773951266037</v>
      </c>
      <c r="G27" s="11">
        <v>6.6051252757259089</v>
      </c>
      <c r="H27" s="11">
        <v>4.2896078592813565</v>
      </c>
      <c r="I27" s="11">
        <v>0.9493713969545412</v>
      </c>
      <c r="J27" s="11">
        <v>17.488526321703361</v>
      </c>
      <c r="K27" s="11">
        <v>8.2450830333876883</v>
      </c>
      <c r="L27" s="11">
        <v>14.699615408080735</v>
      </c>
      <c r="M27" s="11"/>
      <c r="N27" s="11">
        <v>8.9703497273403343</v>
      </c>
      <c r="O27" s="11"/>
      <c r="P27" s="11">
        <v>12.33316718984414</v>
      </c>
      <c r="Q27" s="11"/>
      <c r="R27" s="11">
        <v>6.580505850743978</v>
      </c>
      <c r="S27" s="11">
        <v>2.2982097246668323</v>
      </c>
      <c r="T27" s="11">
        <v>4.8275583562972253</v>
      </c>
      <c r="U27" s="11"/>
      <c r="V27" s="11">
        <v>0.54724854293536374</v>
      </c>
      <c r="W27" s="11"/>
      <c r="X27" s="11">
        <v>8.5329591745167175</v>
      </c>
      <c r="Y27" s="11">
        <v>0.5043364592970393</v>
      </c>
      <c r="Z27" s="11">
        <v>7.2669607279046531</v>
      </c>
      <c r="AA27" s="11"/>
      <c r="AB27" s="11">
        <v>22.472065230169346</v>
      </c>
      <c r="AC27" s="11">
        <v>6.5863423832488337</v>
      </c>
      <c r="AD27" s="11">
        <v>6.5963490352590881</v>
      </c>
      <c r="AE27" s="11">
        <v>12.917722538480115</v>
      </c>
      <c r="AF27" s="12">
        <v>1.3168226417059408</v>
      </c>
      <c r="AG27" s="11"/>
      <c r="AH27" s="11">
        <v>3.1488416943414466</v>
      </c>
      <c r="AI27" s="11"/>
      <c r="AJ27" s="11">
        <v>0.39525296100084667</v>
      </c>
      <c r="AK27" s="11"/>
      <c r="AL27" s="11">
        <v>32.636440888716137</v>
      </c>
      <c r="AM27" s="11">
        <v>21.356853368256161</v>
      </c>
      <c r="AN27" s="12">
        <v>6.9595159260187316</v>
      </c>
      <c r="AO27" s="11">
        <v>1.337284361517654</v>
      </c>
      <c r="AP27" s="31">
        <f t="shared" si="0"/>
        <v>3.126577522930122</v>
      </c>
      <c r="AQ27" s="31">
        <f t="shared" si="19"/>
        <v>4.0143213744981976</v>
      </c>
      <c r="AR27" s="31">
        <f t="shared" si="1"/>
        <v>6.3683013354262563</v>
      </c>
      <c r="AS27" s="31">
        <f t="shared" si="2"/>
        <v>2.6194896281179489</v>
      </c>
      <c r="AT27" s="31">
        <f t="shared" si="3"/>
        <v>12.866804677545524</v>
      </c>
      <c r="AU27" s="31">
        <f t="shared" si="4"/>
        <v>14.699615408080735</v>
      </c>
      <c r="AV27" s="31">
        <f t="shared" si="5"/>
        <v>8.9703497273403343</v>
      </c>
      <c r="AW27" s="31">
        <f t="shared" si="6"/>
        <v>12.33316718984414</v>
      </c>
      <c r="AX27" s="31">
        <f t="shared" si="7"/>
        <v>4.4393577877054051</v>
      </c>
      <c r="AY27" s="31">
        <f t="shared" si="8"/>
        <v>4.8275583562972253</v>
      </c>
      <c r="AZ27" s="31">
        <f t="shared" si="9"/>
        <v>0.54724854293536374</v>
      </c>
      <c r="BA27" s="31">
        <f t="shared" si="10"/>
        <v>4.5186478169068787</v>
      </c>
      <c r="BB27" s="31">
        <f t="shared" si="11"/>
        <v>7.2669607279046531</v>
      </c>
      <c r="BC27" s="31">
        <f t="shared" si="12"/>
        <v>14.52920380670909</v>
      </c>
      <c r="BD27" s="31">
        <f t="shared" si="13"/>
        <v>9.7570357868696007</v>
      </c>
      <c r="BE27" s="31">
        <f t="shared" si="14"/>
        <v>1.3168226417059408</v>
      </c>
      <c r="BF27" s="31">
        <f t="shared" si="15"/>
        <v>3.1488416943414466</v>
      </c>
      <c r="BG27" s="31">
        <f t="shared" si="16"/>
        <v>0.39525296100084667</v>
      </c>
      <c r="BH27" s="31">
        <f t="shared" si="17"/>
        <v>26.996647128486149</v>
      </c>
      <c r="BI27" s="31">
        <f t="shared" si="18"/>
        <v>4.1484001437681925</v>
      </c>
    </row>
    <row r="28" spans="1:61" x14ac:dyDescent="0.25">
      <c r="A28" s="27" t="s">
        <v>74</v>
      </c>
      <c r="B28" s="11">
        <v>713.28253934376391</v>
      </c>
      <c r="C28" s="11">
        <v>1229.0714225758707</v>
      </c>
      <c r="D28" s="11">
        <v>621.78560269507352</v>
      </c>
      <c r="E28" s="11">
        <v>526.31383753027762</v>
      </c>
      <c r="F28" s="11">
        <v>250.46124336434781</v>
      </c>
      <c r="G28" s="11">
        <v>208.17409173270411</v>
      </c>
      <c r="H28" s="11">
        <v>225.32633945064876</v>
      </c>
      <c r="I28" s="11">
        <v>327.40911128161235</v>
      </c>
      <c r="J28" s="11">
        <v>1618.3909372098585</v>
      </c>
      <c r="K28" s="11">
        <v>1431.5273603196265</v>
      </c>
      <c r="L28" s="11">
        <v>191.12860433484167</v>
      </c>
      <c r="M28" s="11">
        <v>596.78998261212212</v>
      </c>
      <c r="N28" s="11">
        <v>824.92342456146253</v>
      </c>
      <c r="O28" s="11">
        <v>749.53624784779026</v>
      </c>
      <c r="P28" s="11">
        <v>499.88884386743166</v>
      </c>
      <c r="Q28" s="11">
        <v>386.94684438665593</v>
      </c>
      <c r="R28" s="11">
        <v>981.19736138622943</v>
      </c>
      <c r="S28" s="11">
        <v>1312.9187291292515</v>
      </c>
      <c r="T28" s="11">
        <v>295.44336372541926</v>
      </c>
      <c r="U28" s="11">
        <v>288.3720882058858</v>
      </c>
      <c r="V28" s="11">
        <v>271.83738992039468</v>
      </c>
      <c r="W28" s="11">
        <v>181.95567721001612</v>
      </c>
      <c r="X28" s="11">
        <v>1191.4247122061049</v>
      </c>
      <c r="Y28" s="11">
        <v>1257.7166767939668</v>
      </c>
      <c r="Z28" s="11">
        <v>459.06053501894547</v>
      </c>
      <c r="AA28" s="11">
        <v>625.26179639831776</v>
      </c>
      <c r="AB28" s="11">
        <v>529.94128875307194</v>
      </c>
      <c r="AC28" s="11">
        <v>394.44603996837446</v>
      </c>
      <c r="AD28" s="11">
        <v>657.51116511091766</v>
      </c>
      <c r="AE28" s="11">
        <v>582.77277205030055</v>
      </c>
      <c r="AF28" s="12">
        <v>1097.2571553602411</v>
      </c>
      <c r="AG28" s="11">
        <v>1050.1828331536117</v>
      </c>
      <c r="AH28" s="11">
        <v>636.75253663175738</v>
      </c>
      <c r="AI28" s="11">
        <v>543.78619782536668</v>
      </c>
      <c r="AJ28" s="11">
        <v>786.78710155410431</v>
      </c>
      <c r="AK28" s="11">
        <v>646.45831947846671</v>
      </c>
      <c r="AL28" s="11">
        <v>644.30781946442289</v>
      </c>
      <c r="AM28" s="11">
        <v>1339.2741463625746</v>
      </c>
      <c r="AN28" s="12">
        <v>491.82541019109112</v>
      </c>
      <c r="AO28" s="11">
        <v>425.13100202671905</v>
      </c>
      <c r="AP28" s="31">
        <f t="shared" si="0"/>
        <v>971.17698095981723</v>
      </c>
      <c r="AQ28" s="31">
        <f t="shared" si="19"/>
        <v>574.04972011267557</v>
      </c>
      <c r="AR28" s="31">
        <f t="shared" si="1"/>
        <v>229.31766754852595</v>
      </c>
      <c r="AS28" s="31">
        <f t="shared" si="2"/>
        <v>276.36772536613057</v>
      </c>
      <c r="AT28" s="31">
        <f t="shared" si="3"/>
        <v>1524.9591487647426</v>
      </c>
      <c r="AU28" s="31">
        <f t="shared" si="4"/>
        <v>393.95929347348192</v>
      </c>
      <c r="AV28" s="31">
        <f t="shared" si="5"/>
        <v>787.22983620462639</v>
      </c>
      <c r="AW28" s="31">
        <f t="shared" si="6"/>
        <v>443.41784412704379</v>
      </c>
      <c r="AX28" s="31">
        <f>AVERAGE(R28:S28)</f>
        <v>1147.0580452577406</v>
      </c>
      <c r="AY28" s="31">
        <f t="shared" si="8"/>
        <v>291.9077259656525</v>
      </c>
      <c r="AZ28" s="31">
        <f t="shared" si="9"/>
        <v>226.8965335652054</v>
      </c>
      <c r="BA28" s="31">
        <f t="shared" si="10"/>
        <v>1224.5706945000359</v>
      </c>
      <c r="BB28" s="31">
        <f t="shared" si="11"/>
        <v>542.16116570863164</v>
      </c>
      <c r="BC28" s="31">
        <f t="shared" si="12"/>
        <v>462.19366436072323</v>
      </c>
      <c r="BD28" s="31">
        <f t="shared" si="13"/>
        <v>620.14196858060905</v>
      </c>
      <c r="BE28" s="31">
        <f t="shared" si="14"/>
        <v>1073.7199942569264</v>
      </c>
      <c r="BF28" s="31">
        <f t="shared" si="15"/>
        <v>590.26936722856203</v>
      </c>
      <c r="BG28" s="31">
        <f t="shared" si="16"/>
        <v>716.62271051628545</v>
      </c>
      <c r="BH28" s="31">
        <f t="shared" si="17"/>
        <v>991.79098291349874</v>
      </c>
      <c r="BI28" s="31">
        <f t="shared" si="18"/>
        <v>458.47820610890506</v>
      </c>
    </row>
    <row r="29" spans="1:61" x14ac:dyDescent="0.25">
      <c r="A29" s="27" t="s">
        <v>128</v>
      </c>
      <c r="B29" s="11">
        <v>544.72227770762356</v>
      </c>
      <c r="C29" s="11">
        <v>816.38512286597222</v>
      </c>
      <c r="D29" s="11">
        <v>805.34134304924078</v>
      </c>
      <c r="E29" s="11">
        <v>733.99298138023528</v>
      </c>
      <c r="F29" s="11">
        <v>432.26813575572726</v>
      </c>
      <c r="G29" s="11">
        <v>406.30224874372271</v>
      </c>
      <c r="H29" s="11">
        <v>274.25779654314891</v>
      </c>
      <c r="I29" s="11">
        <v>410.59835915715814</v>
      </c>
      <c r="J29" s="11">
        <v>1803.5644310669675</v>
      </c>
      <c r="K29" s="11">
        <v>1454.1110875468908</v>
      </c>
      <c r="L29" s="11">
        <v>311.7544381945832</v>
      </c>
      <c r="M29" s="11">
        <v>603.32857089295169</v>
      </c>
      <c r="N29" s="11">
        <v>695.74391762824678</v>
      </c>
      <c r="O29" s="11">
        <v>698.90879751923717</v>
      </c>
      <c r="P29" s="11">
        <v>843.22086010564203</v>
      </c>
      <c r="Q29" s="11">
        <v>701.60122996571079</v>
      </c>
      <c r="R29" s="11">
        <v>1005.5873484685737</v>
      </c>
      <c r="S29" s="11">
        <v>1101.9028567733824</v>
      </c>
      <c r="T29" s="11">
        <v>205.12044187642519</v>
      </c>
      <c r="U29" s="11">
        <v>177.91594130954397</v>
      </c>
      <c r="V29" s="11">
        <v>281.92620026795578</v>
      </c>
      <c r="W29" s="11">
        <v>203.76739876831462</v>
      </c>
      <c r="X29" s="11">
        <v>891.12603869397662</v>
      </c>
      <c r="Y29" s="11">
        <v>884.65508089041577</v>
      </c>
      <c r="Z29" s="11">
        <v>596.04770741154152</v>
      </c>
      <c r="AA29" s="11">
        <v>532.95180984667013</v>
      </c>
      <c r="AB29" s="11">
        <v>663.9715036646503</v>
      </c>
      <c r="AC29" s="11">
        <v>515.51363639431099</v>
      </c>
      <c r="AD29" s="11">
        <v>678.22143790704149</v>
      </c>
      <c r="AE29" s="11">
        <v>533.25897067909864</v>
      </c>
      <c r="AF29" s="12">
        <v>860.03610606668826</v>
      </c>
      <c r="AG29" s="11">
        <v>549.49057045524592</v>
      </c>
      <c r="AH29" s="11">
        <v>529.91723864449466</v>
      </c>
      <c r="AI29" s="11">
        <v>546.595010830663</v>
      </c>
      <c r="AJ29" s="11">
        <v>632.67601161315906</v>
      </c>
      <c r="AK29" s="11">
        <v>328.03829254722098</v>
      </c>
      <c r="AL29" s="11">
        <v>554.56669983497704</v>
      </c>
      <c r="AM29" s="11">
        <v>855.07916499254884</v>
      </c>
      <c r="AN29" s="12">
        <v>562.7293022781364</v>
      </c>
      <c r="AO29" s="11">
        <v>584.25865485111456</v>
      </c>
      <c r="AP29" s="31">
        <f t="shared" si="0"/>
        <v>680.55370028679795</v>
      </c>
      <c r="AQ29" s="31">
        <f t="shared" si="19"/>
        <v>769.66716221473803</v>
      </c>
      <c r="AR29" s="31">
        <f t="shared" si="1"/>
        <v>419.28519224972501</v>
      </c>
      <c r="AS29" s="31">
        <f t="shared" si="2"/>
        <v>342.4280778501535</v>
      </c>
      <c r="AT29" s="31">
        <f t="shared" si="3"/>
        <v>1628.837759306929</v>
      </c>
      <c r="AU29" s="31">
        <f t="shared" si="4"/>
        <v>457.54150454376747</v>
      </c>
      <c r="AV29" s="31">
        <f t="shared" si="5"/>
        <v>697.32635757374192</v>
      </c>
      <c r="AW29" s="31">
        <f t="shared" si="6"/>
        <v>772.41104503567635</v>
      </c>
      <c r="AX29" s="31">
        <f t="shared" si="7"/>
        <v>1053.7451026209781</v>
      </c>
      <c r="AY29" s="31">
        <f t="shared" si="8"/>
        <v>191.51819159298458</v>
      </c>
      <c r="AZ29" s="31">
        <f t="shared" si="9"/>
        <v>242.84679951813519</v>
      </c>
      <c r="BA29" s="31">
        <f t="shared" si="10"/>
        <v>887.8905597921962</v>
      </c>
      <c r="BB29" s="31">
        <f t="shared" si="11"/>
        <v>564.49975862910583</v>
      </c>
      <c r="BC29" s="31">
        <f t="shared" si="12"/>
        <v>589.7425700294807</v>
      </c>
      <c r="BD29" s="31">
        <f t="shared" si="13"/>
        <v>605.74020429307006</v>
      </c>
      <c r="BE29" s="31">
        <f t="shared" si="14"/>
        <v>704.76333826096709</v>
      </c>
      <c r="BF29" s="31">
        <f t="shared" si="15"/>
        <v>538.25612473757883</v>
      </c>
      <c r="BG29" s="31">
        <f t="shared" si="16"/>
        <v>480.35715208019002</v>
      </c>
      <c r="BH29" s="31">
        <f t="shared" si="17"/>
        <v>704.82293241376294</v>
      </c>
      <c r="BI29" s="31">
        <f t="shared" si="18"/>
        <v>573.49397856462542</v>
      </c>
    </row>
    <row r="30" spans="1:61" x14ac:dyDescent="0.25">
      <c r="A30" s="27" t="s">
        <v>76</v>
      </c>
      <c r="B30" s="11">
        <v>255.46143760579804</v>
      </c>
      <c r="C30" s="11">
        <v>365.34736189759769</v>
      </c>
      <c r="D30" s="11">
        <v>1049.1751539422473</v>
      </c>
      <c r="E30" s="11">
        <v>1457.4742955502766</v>
      </c>
      <c r="F30" s="11">
        <v>443.9516507840134</v>
      </c>
      <c r="G30" s="11">
        <v>648.79032823268176</v>
      </c>
      <c r="H30" s="11">
        <v>593.86415932315276</v>
      </c>
      <c r="I30" s="11">
        <v>566.52697401747923</v>
      </c>
      <c r="J30" s="11">
        <v>712.43005895204817</v>
      </c>
      <c r="K30" s="11">
        <v>471.38743073642536</v>
      </c>
      <c r="L30" s="11">
        <v>129.03982290081623</v>
      </c>
      <c r="M30" s="11">
        <v>64.489270845066315</v>
      </c>
      <c r="N30" s="11">
        <v>220.87194926506004</v>
      </c>
      <c r="O30" s="11">
        <v>342.68975264858818</v>
      </c>
      <c r="P30" s="11">
        <v>1318.8692427723558</v>
      </c>
      <c r="Q30" s="11">
        <v>1297.4965233095036</v>
      </c>
      <c r="R30" s="11">
        <v>649.20788189332131</v>
      </c>
      <c r="S30" s="11">
        <v>484.72783624702072</v>
      </c>
      <c r="T30" s="11">
        <v>339.56997916043383</v>
      </c>
      <c r="U30" s="11">
        <v>499.03376526507446</v>
      </c>
      <c r="V30" s="11">
        <v>104.71489360744388</v>
      </c>
      <c r="W30" s="11">
        <v>211.07096070571214</v>
      </c>
      <c r="X30" s="11">
        <v>671.87364886024238</v>
      </c>
      <c r="Y30" s="11">
        <v>656.50876565242015</v>
      </c>
      <c r="Z30" s="11">
        <v>704.08775052587316</v>
      </c>
      <c r="AA30" s="11">
        <v>471.9482262483204</v>
      </c>
      <c r="AB30" s="11">
        <v>170.66193691631429</v>
      </c>
      <c r="AC30" s="11">
        <v>352.27214050891291</v>
      </c>
      <c r="AD30" s="11">
        <v>102.53967008194363</v>
      </c>
      <c r="AE30" s="11">
        <v>223.84218468635248</v>
      </c>
      <c r="AF30" s="12">
        <v>331.54122277565824</v>
      </c>
      <c r="AG30" s="11">
        <v>280.34817387705539</v>
      </c>
      <c r="AH30" s="11">
        <v>618.42116159138311</v>
      </c>
      <c r="AI30" s="11">
        <v>595.56521274369129</v>
      </c>
      <c r="AJ30" s="11">
        <v>392.9407625746573</v>
      </c>
      <c r="AK30" s="11">
        <v>247.43775088447114</v>
      </c>
      <c r="AL30" s="11">
        <v>985.86208467141171</v>
      </c>
      <c r="AM30" s="11">
        <v>927.91572502066538</v>
      </c>
      <c r="AN30" s="12">
        <v>357.11965790092489</v>
      </c>
      <c r="AO30" s="11">
        <v>188.28056763987314</v>
      </c>
      <c r="AP30" s="31">
        <f t="shared" si="0"/>
        <v>310.40439975169784</v>
      </c>
      <c r="AQ30" s="31">
        <f t="shared" si="19"/>
        <v>1253.3247247462618</v>
      </c>
      <c r="AR30" s="31">
        <f t="shared" si="1"/>
        <v>546.37098950834752</v>
      </c>
      <c r="AS30" s="31">
        <f t="shared" si="2"/>
        <v>580.195566670316</v>
      </c>
      <c r="AT30" s="31">
        <f t="shared" si="3"/>
        <v>591.90874484423671</v>
      </c>
      <c r="AU30" s="31">
        <f t="shared" si="4"/>
        <v>96.764546872941281</v>
      </c>
      <c r="AV30" s="31">
        <f t="shared" si="5"/>
        <v>281.78085095682411</v>
      </c>
      <c r="AW30" s="31">
        <f t="shared" si="6"/>
        <v>1308.1828830409297</v>
      </c>
      <c r="AX30" s="31">
        <f t="shared" si="7"/>
        <v>566.96785907017102</v>
      </c>
      <c r="AY30" s="31">
        <f t="shared" si="8"/>
        <v>419.30187221275412</v>
      </c>
      <c r="AZ30" s="31">
        <f t="shared" si="9"/>
        <v>157.89292715657803</v>
      </c>
      <c r="BA30" s="31">
        <f t="shared" si="10"/>
        <v>664.19120725633127</v>
      </c>
      <c r="BB30" s="31">
        <f t="shared" si="11"/>
        <v>588.01798838709681</v>
      </c>
      <c r="BC30" s="31">
        <f t="shared" si="12"/>
        <v>261.4670387126136</v>
      </c>
      <c r="BD30" s="31">
        <f t="shared" si="13"/>
        <v>163.19092738414804</v>
      </c>
      <c r="BE30" s="31">
        <f t="shared" si="14"/>
        <v>305.94469832635684</v>
      </c>
      <c r="BF30" s="31">
        <f t="shared" si="15"/>
        <v>606.99318716753714</v>
      </c>
      <c r="BG30" s="31">
        <f t="shared" si="16"/>
        <v>320.18925672956425</v>
      </c>
      <c r="BH30" s="31">
        <f t="shared" si="17"/>
        <v>956.88890484603849</v>
      </c>
      <c r="BI30" s="31">
        <f t="shared" si="18"/>
        <v>272.70011277039902</v>
      </c>
    </row>
    <row r="31" spans="1:61" x14ac:dyDescent="0.25">
      <c r="A31" s="27" t="s">
        <v>129</v>
      </c>
      <c r="B31" s="11">
        <v>591.48933872415819</v>
      </c>
      <c r="C31" s="11">
        <v>472.91092376152039</v>
      </c>
      <c r="D31" s="11">
        <v>482.36633886733819</v>
      </c>
      <c r="E31" s="11">
        <v>583.84756890655967</v>
      </c>
      <c r="F31" s="11">
        <v>733.01311670919142</v>
      </c>
      <c r="G31" s="11">
        <v>884.0815376889625</v>
      </c>
      <c r="H31" s="11">
        <v>910.97687172914993</v>
      </c>
      <c r="I31" s="11">
        <v>654.66336257871797</v>
      </c>
      <c r="J31" s="11">
        <v>865.16717366042303</v>
      </c>
      <c r="K31" s="11">
        <v>903.48838085489899</v>
      </c>
      <c r="L31" s="11">
        <v>429.05426996159912</v>
      </c>
      <c r="M31" s="11">
        <v>332.56861909792997</v>
      </c>
      <c r="N31" s="11">
        <v>445.00984961465917</v>
      </c>
      <c r="O31" s="11">
        <v>679.68450730418112</v>
      </c>
      <c r="P31" s="11">
        <v>1954.6986667276165</v>
      </c>
      <c r="Q31" s="11">
        <v>2298.2453993006106</v>
      </c>
      <c r="R31" s="11">
        <v>894.13903401132006</v>
      </c>
      <c r="S31" s="11">
        <v>945.5858381815267</v>
      </c>
      <c r="T31" s="11">
        <v>562.63335889430221</v>
      </c>
      <c r="U31" s="11">
        <v>509.04487976988366</v>
      </c>
      <c r="V31" s="11">
        <v>345.94271994341989</v>
      </c>
      <c r="W31" s="11">
        <v>314.976271417882</v>
      </c>
      <c r="X31" s="11">
        <v>1018.48215778676</v>
      </c>
      <c r="Y31" s="11">
        <v>908.67410046143505</v>
      </c>
      <c r="Z31" s="11">
        <v>1368.5724993916724</v>
      </c>
      <c r="AA31" s="11">
        <v>1069.0498223893387</v>
      </c>
      <c r="AB31" s="11">
        <v>491.66222755796269</v>
      </c>
      <c r="AC31" s="11">
        <v>559.99020624756145</v>
      </c>
      <c r="AD31" s="11">
        <v>316.99591578202705</v>
      </c>
      <c r="AE31" s="11">
        <v>638.45860949166229</v>
      </c>
      <c r="AF31" s="12">
        <v>545.82943097207169</v>
      </c>
      <c r="AG31" s="11">
        <v>362.92284153367945</v>
      </c>
      <c r="AH31" s="11">
        <v>450.09350814047411</v>
      </c>
      <c r="AI31" s="11">
        <v>438.70634267184289</v>
      </c>
      <c r="AJ31" s="11">
        <v>605.89347276578337</v>
      </c>
      <c r="AK31" s="11">
        <v>593.85490425433204</v>
      </c>
      <c r="AL31" s="11">
        <v>878.38641665621822</v>
      </c>
      <c r="AM31" s="11">
        <v>999.23734056022715</v>
      </c>
      <c r="AN31" s="12">
        <v>448.9540947313784</v>
      </c>
      <c r="AO31" s="11">
        <v>537.87247352572774</v>
      </c>
      <c r="AP31" s="31">
        <f t="shared" si="0"/>
        <v>532.20013124283923</v>
      </c>
      <c r="AQ31" s="31">
        <f t="shared" si="19"/>
        <v>533.10695388694899</v>
      </c>
      <c r="AR31" s="31">
        <f t="shared" si="1"/>
        <v>808.54732719907702</v>
      </c>
      <c r="AS31" s="31">
        <f t="shared" si="2"/>
        <v>782.82011715393401</v>
      </c>
      <c r="AT31" s="31">
        <f t="shared" si="3"/>
        <v>884.32777725766096</v>
      </c>
      <c r="AU31" s="31">
        <f t="shared" si="4"/>
        <v>380.81144452976457</v>
      </c>
      <c r="AV31" s="31">
        <f t="shared" si="5"/>
        <v>562.34717845942009</v>
      </c>
      <c r="AW31" s="31">
        <f t="shared" si="6"/>
        <v>2126.4720330141135</v>
      </c>
      <c r="AX31" s="31">
        <f t="shared" si="7"/>
        <v>919.86243609642338</v>
      </c>
      <c r="AY31" s="31">
        <f t="shared" si="8"/>
        <v>535.83911933209288</v>
      </c>
      <c r="AZ31" s="31">
        <f t="shared" si="9"/>
        <v>330.45949568065095</v>
      </c>
      <c r="BA31" s="31">
        <f t="shared" si="10"/>
        <v>963.57812912409759</v>
      </c>
      <c r="BB31" s="31">
        <f t="shared" si="11"/>
        <v>1218.8111608905056</v>
      </c>
      <c r="BC31" s="31">
        <f t="shared" si="12"/>
        <v>525.8262169027621</v>
      </c>
      <c r="BD31" s="31">
        <f t="shared" si="13"/>
        <v>477.72726263684467</v>
      </c>
      <c r="BE31" s="31">
        <f t="shared" si="14"/>
        <v>454.37613625287554</v>
      </c>
      <c r="BF31" s="31">
        <f t="shared" si="15"/>
        <v>444.3999254061585</v>
      </c>
      <c r="BG31" s="31">
        <f t="shared" si="16"/>
        <v>599.87418851005771</v>
      </c>
      <c r="BH31" s="31">
        <f t="shared" si="17"/>
        <v>938.81187860822274</v>
      </c>
      <c r="BI31" s="31">
        <f t="shared" si="18"/>
        <v>493.41328412855307</v>
      </c>
    </row>
    <row r="32" spans="1:61" x14ac:dyDescent="0.25">
      <c r="A32" s="27" t="s">
        <v>31</v>
      </c>
      <c r="B32" s="11">
        <v>26.878063916797668</v>
      </c>
      <c r="C32" s="11">
        <v>5.2385262896057831</v>
      </c>
      <c r="D32" s="11">
        <v>29.699055248516778</v>
      </c>
      <c r="E32" s="11">
        <v>17.117910837327287</v>
      </c>
      <c r="F32" s="11">
        <v>15.389755767951186</v>
      </c>
      <c r="G32" s="11">
        <v>4.5367257715739324</v>
      </c>
      <c r="H32" s="11">
        <v>9.3940453393211847</v>
      </c>
      <c r="I32" s="11">
        <v>9.205354248772478</v>
      </c>
      <c r="J32" s="11">
        <v>22.614034741300724</v>
      </c>
      <c r="K32" s="11">
        <v>35.844712857478562</v>
      </c>
      <c r="L32" s="11">
        <v>37.311237157466806</v>
      </c>
      <c r="M32" s="11">
        <v>18.462293611127084</v>
      </c>
      <c r="N32" s="11">
        <v>110.37717238068061</v>
      </c>
      <c r="O32" s="11">
        <v>33.166035433333278</v>
      </c>
      <c r="P32" s="11">
        <v>18.651977255873739</v>
      </c>
      <c r="Q32" s="11">
        <v>11.153213667778823</v>
      </c>
      <c r="R32" s="11">
        <v>10.949074522090237</v>
      </c>
      <c r="S32" s="11">
        <v>3.0777181313284077</v>
      </c>
      <c r="T32" s="11">
        <v>2.1418865568291716</v>
      </c>
      <c r="U32" s="11"/>
      <c r="V32" s="11">
        <v>9.706449042151192</v>
      </c>
      <c r="W32" s="11">
        <v>11.799874023986485</v>
      </c>
      <c r="X32" s="11">
        <v>24.623044267175537</v>
      </c>
      <c r="Y32" s="11">
        <v>25.670017525933048</v>
      </c>
      <c r="Z32" s="11">
        <v>14.433109954517652</v>
      </c>
      <c r="AA32" s="11">
        <v>9.8941776547023341</v>
      </c>
      <c r="AB32" s="11">
        <v>26.13999296009975</v>
      </c>
      <c r="AC32" s="11">
        <v>21.049070178428988</v>
      </c>
      <c r="AD32" s="11">
        <v>35.567072233493633</v>
      </c>
      <c r="AE32" s="11">
        <v>34.225992859059403</v>
      </c>
      <c r="AF32" s="12">
        <v>18.219628384041311</v>
      </c>
      <c r="AG32" s="11">
        <v>10.09301430781694</v>
      </c>
      <c r="AH32" s="11">
        <v>1.9842912929881578</v>
      </c>
      <c r="AI32" s="11">
        <v>1.2243346551853251</v>
      </c>
      <c r="AJ32" s="11">
        <v>44.462840049922626</v>
      </c>
      <c r="AK32" s="11">
        <v>57.564449551327279</v>
      </c>
      <c r="AL32" s="11"/>
      <c r="AM32" s="11">
        <v>8.5037333959449217</v>
      </c>
      <c r="AN32" s="12">
        <v>31.125097312444268</v>
      </c>
      <c r="AO32" s="11">
        <v>36.57444615489419</v>
      </c>
      <c r="AP32" s="31">
        <f t="shared" si="0"/>
        <v>16.058295103201726</v>
      </c>
      <c r="AQ32" s="31">
        <f t="shared" si="19"/>
        <v>23.408483042922033</v>
      </c>
      <c r="AR32" s="31">
        <f t="shared" si="1"/>
        <v>9.9632407697625602</v>
      </c>
      <c r="AS32" s="31">
        <f t="shared" si="2"/>
        <v>9.2996997940468304</v>
      </c>
      <c r="AT32" s="31">
        <f t="shared" si="3"/>
        <v>29.229373799389641</v>
      </c>
      <c r="AU32" s="31">
        <f t="shared" si="4"/>
        <v>27.886765384296943</v>
      </c>
      <c r="AV32" s="31">
        <f t="shared" si="5"/>
        <v>71.771603907006948</v>
      </c>
      <c r="AW32" s="31">
        <f t="shared" si="6"/>
        <v>14.90259546182628</v>
      </c>
      <c r="AX32" s="31">
        <f t="shared" si="7"/>
        <v>7.0133963267093229</v>
      </c>
      <c r="AY32" s="31">
        <f t="shared" si="8"/>
        <v>2.1418865568291716</v>
      </c>
      <c r="AZ32" s="31">
        <f t="shared" si="9"/>
        <v>10.753161533068837</v>
      </c>
      <c r="BA32" s="31">
        <f t="shared" si="10"/>
        <v>25.146530896554292</v>
      </c>
      <c r="BB32" s="31">
        <f t="shared" si="11"/>
        <v>12.163643804609993</v>
      </c>
      <c r="BC32" s="31">
        <f t="shared" si="12"/>
        <v>23.594531569264369</v>
      </c>
      <c r="BD32" s="31">
        <f t="shared" si="13"/>
        <v>34.896532546276518</v>
      </c>
      <c r="BE32" s="31">
        <f t="shared" si="14"/>
        <v>14.156321345929125</v>
      </c>
      <c r="BF32" s="31">
        <f t="shared" si="15"/>
        <v>1.6043129740867415</v>
      </c>
      <c r="BG32" s="31">
        <f t="shared" si="16"/>
        <v>51.013644800624952</v>
      </c>
      <c r="BH32" s="31">
        <f t="shared" si="17"/>
        <v>8.5037333959449217</v>
      </c>
      <c r="BI32" s="31">
        <f t="shared" si="18"/>
        <v>33.849771733669229</v>
      </c>
    </row>
    <row r="33" spans="1:61" x14ac:dyDescent="0.25">
      <c r="A33" s="27" t="s">
        <v>32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>
        <v>3.010983109120688</v>
      </c>
      <c r="M33" s="11">
        <v>5.8998622218982195</v>
      </c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2"/>
      <c r="AG33" s="11"/>
      <c r="AH33" s="11"/>
      <c r="AI33" s="11"/>
      <c r="AJ33" s="11"/>
      <c r="AK33" s="11"/>
      <c r="AL33" s="11"/>
      <c r="AM33" s="11"/>
      <c r="AN33" s="12"/>
      <c r="AO33" s="11"/>
      <c r="AP33" s="31" t="e">
        <f t="shared" si="0"/>
        <v>#DIV/0!</v>
      </c>
      <c r="AQ33" s="31" t="e">
        <f t="shared" si="19"/>
        <v>#DIV/0!</v>
      </c>
      <c r="AR33" s="31" t="e">
        <f t="shared" si="1"/>
        <v>#DIV/0!</v>
      </c>
      <c r="AS33" s="31" t="e">
        <f t="shared" si="2"/>
        <v>#DIV/0!</v>
      </c>
      <c r="AT33" s="31" t="e">
        <f t="shared" si="3"/>
        <v>#DIV/0!</v>
      </c>
      <c r="AU33" s="31">
        <f t="shared" si="4"/>
        <v>4.4554226655094542</v>
      </c>
      <c r="AV33" s="31" t="e">
        <f t="shared" si="5"/>
        <v>#DIV/0!</v>
      </c>
      <c r="AW33" s="31" t="e">
        <f t="shared" si="6"/>
        <v>#DIV/0!</v>
      </c>
      <c r="AX33" s="31" t="e">
        <f t="shared" si="7"/>
        <v>#DIV/0!</v>
      </c>
      <c r="AY33" s="31" t="e">
        <f t="shared" si="8"/>
        <v>#DIV/0!</v>
      </c>
      <c r="AZ33" s="31" t="e">
        <f t="shared" si="9"/>
        <v>#DIV/0!</v>
      </c>
      <c r="BA33" s="31" t="e">
        <f t="shared" si="10"/>
        <v>#DIV/0!</v>
      </c>
      <c r="BB33" s="31" t="e">
        <f t="shared" si="11"/>
        <v>#DIV/0!</v>
      </c>
      <c r="BC33" s="31" t="e">
        <f t="shared" si="12"/>
        <v>#DIV/0!</v>
      </c>
      <c r="BD33" s="31" t="e">
        <f t="shared" si="13"/>
        <v>#DIV/0!</v>
      </c>
      <c r="BE33" s="31" t="e">
        <f t="shared" si="14"/>
        <v>#DIV/0!</v>
      </c>
      <c r="BF33" s="31" t="e">
        <f t="shared" si="15"/>
        <v>#DIV/0!</v>
      </c>
      <c r="BG33" s="31" t="e">
        <f t="shared" si="16"/>
        <v>#DIV/0!</v>
      </c>
      <c r="BH33" s="31" t="e">
        <f t="shared" si="17"/>
        <v>#DIV/0!</v>
      </c>
      <c r="BI33" s="31" t="e">
        <f t="shared" si="18"/>
        <v>#DIV/0!</v>
      </c>
    </row>
    <row r="34" spans="1:61" x14ac:dyDescent="0.25">
      <c r="A34" s="27" t="s">
        <v>33</v>
      </c>
      <c r="B34" s="11"/>
      <c r="C34" s="11">
        <v>0.27162529183119166</v>
      </c>
      <c r="D34" s="11"/>
      <c r="E34" s="11"/>
      <c r="F34" s="11"/>
      <c r="G34" s="11"/>
      <c r="H34" s="11">
        <v>5.3575414825816114</v>
      </c>
      <c r="I34" s="11">
        <v>1.1625697390607521</v>
      </c>
      <c r="J34" s="11">
        <v>5.0267103824536878</v>
      </c>
      <c r="K34" s="11">
        <v>1.3389005244217518</v>
      </c>
      <c r="L34" s="11"/>
      <c r="M34" s="11"/>
      <c r="N34" s="11"/>
      <c r="O34" s="11"/>
      <c r="P34" s="11"/>
      <c r="Q34" s="11"/>
      <c r="R34" s="11"/>
      <c r="S34" s="11"/>
      <c r="T34" s="11">
        <v>2.3553887104105415</v>
      </c>
      <c r="U34" s="11"/>
      <c r="V34" s="11"/>
      <c r="W34" s="11"/>
      <c r="X34" s="11">
        <v>3.0712793942684677</v>
      </c>
      <c r="Y34" s="11"/>
      <c r="Z34" s="11"/>
      <c r="AA34" s="11"/>
      <c r="AB34" s="11"/>
      <c r="AC34" s="11"/>
      <c r="AD34" s="11"/>
      <c r="AE34" s="11"/>
      <c r="AF34" s="12"/>
      <c r="AG34" s="11"/>
      <c r="AH34" s="11">
        <v>5.9166255363790992</v>
      </c>
      <c r="AI34" s="11"/>
      <c r="AJ34" s="11"/>
      <c r="AK34" s="11"/>
      <c r="AL34" s="11"/>
      <c r="AM34" s="11"/>
      <c r="AN34" s="12"/>
      <c r="AO34" s="11"/>
      <c r="AP34" s="31">
        <f t="shared" si="0"/>
        <v>0.27162529183119166</v>
      </c>
      <c r="AQ34" s="31" t="e">
        <f t="shared" si="19"/>
        <v>#DIV/0!</v>
      </c>
      <c r="AR34" s="31" t="e">
        <f t="shared" si="1"/>
        <v>#DIV/0!</v>
      </c>
      <c r="AS34" s="31">
        <f t="shared" si="2"/>
        <v>3.2600556108211816</v>
      </c>
      <c r="AT34" s="31">
        <f t="shared" si="3"/>
        <v>3.1828054534377199</v>
      </c>
      <c r="AU34" s="31" t="e">
        <f t="shared" si="4"/>
        <v>#DIV/0!</v>
      </c>
      <c r="AV34" s="31" t="e">
        <f t="shared" si="5"/>
        <v>#DIV/0!</v>
      </c>
      <c r="AW34" s="31" t="e">
        <f t="shared" si="6"/>
        <v>#DIV/0!</v>
      </c>
      <c r="AX34" s="31" t="e">
        <f t="shared" si="7"/>
        <v>#DIV/0!</v>
      </c>
      <c r="AY34" s="31">
        <f t="shared" si="8"/>
        <v>2.3553887104105415</v>
      </c>
      <c r="AZ34" s="31" t="e">
        <f t="shared" si="9"/>
        <v>#DIV/0!</v>
      </c>
      <c r="BA34" s="31">
        <f t="shared" si="10"/>
        <v>3.0712793942684677</v>
      </c>
      <c r="BB34" s="31" t="e">
        <f t="shared" si="11"/>
        <v>#DIV/0!</v>
      </c>
      <c r="BC34" s="31" t="e">
        <f t="shared" si="12"/>
        <v>#DIV/0!</v>
      </c>
      <c r="BD34" s="31" t="e">
        <f t="shared" si="13"/>
        <v>#DIV/0!</v>
      </c>
      <c r="BE34" s="31" t="e">
        <f t="shared" si="14"/>
        <v>#DIV/0!</v>
      </c>
      <c r="BF34" s="31">
        <f t="shared" si="15"/>
        <v>5.9166255363790992</v>
      </c>
      <c r="BG34" s="31" t="e">
        <f t="shared" si="16"/>
        <v>#DIV/0!</v>
      </c>
      <c r="BH34" s="31" t="e">
        <f t="shared" si="17"/>
        <v>#DIV/0!</v>
      </c>
      <c r="BI34" s="31" t="e">
        <f t="shared" si="18"/>
        <v>#DIV/0!</v>
      </c>
    </row>
    <row r="35" spans="1:61" x14ac:dyDescent="0.25">
      <c r="A35" s="27" t="s">
        <v>34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>
        <v>10.113365893682374</v>
      </c>
      <c r="Y35" s="11">
        <v>3.2031146258880008</v>
      </c>
      <c r="Z35" s="11"/>
      <c r="AA35" s="11"/>
      <c r="AB35" s="11"/>
      <c r="AC35" s="11"/>
      <c r="AD35" s="11"/>
      <c r="AE35" s="11"/>
      <c r="AF35" s="12"/>
      <c r="AG35" s="11"/>
      <c r="AH35" s="11"/>
      <c r="AI35" s="11"/>
      <c r="AJ35" s="11">
        <v>4.1896191910210918</v>
      </c>
      <c r="AK35" s="11">
        <v>12.081041579860901</v>
      </c>
      <c r="AL35" s="11"/>
      <c r="AM35" s="11"/>
      <c r="AN35" s="12"/>
      <c r="AO35" s="11"/>
      <c r="AP35" s="31" t="e">
        <f t="shared" si="0"/>
        <v>#DIV/0!</v>
      </c>
      <c r="AQ35" s="31" t="e">
        <f t="shared" si="19"/>
        <v>#DIV/0!</v>
      </c>
      <c r="AR35" s="31" t="e">
        <f t="shared" si="1"/>
        <v>#DIV/0!</v>
      </c>
      <c r="AS35" s="31" t="e">
        <f t="shared" si="2"/>
        <v>#DIV/0!</v>
      </c>
      <c r="AT35" s="31" t="e">
        <f t="shared" si="3"/>
        <v>#DIV/0!</v>
      </c>
      <c r="AU35" s="31" t="e">
        <f t="shared" si="4"/>
        <v>#DIV/0!</v>
      </c>
      <c r="AV35" s="31" t="e">
        <f t="shared" si="5"/>
        <v>#DIV/0!</v>
      </c>
      <c r="AW35" s="31" t="e">
        <f t="shared" si="6"/>
        <v>#DIV/0!</v>
      </c>
      <c r="AX35" s="31" t="e">
        <f t="shared" si="7"/>
        <v>#DIV/0!</v>
      </c>
      <c r="AY35" s="31" t="e">
        <f t="shared" si="8"/>
        <v>#DIV/0!</v>
      </c>
      <c r="AZ35" s="31" t="e">
        <f t="shared" si="9"/>
        <v>#DIV/0!</v>
      </c>
      <c r="BA35" s="31">
        <f t="shared" si="10"/>
        <v>6.6582402597851873</v>
      </c>
      <c r="BB35" s="31" t="e">
        <f t="shared" si="11"/>
        <v>#DIV/0!</v>
      </c>
      <c r="BC35" s="31" t="e">
        <f t="shared" si="12"/>
        <v>#DIV/0!</v>
      </c>
      <c r="BD35" s="31" t="e">
        <f t="shared" si="13"/>
        <v>#DIV/0!</v>
      </c>
      <c r="BE35" s="31" t="e">
        <f t="shared" si="14"/>
        <v>#DIV/0!</v>
      </c>
      <c r="BF35" s="31" t="e">
        <f t="shared" si="15"/>
        <v>#DIV/0!</v>
      </c>
      <c r="BG35" s="31">
        <f t="shared" si="16"/>
        <v>8.1353303854409962</v>
      </c>
      <c r="BH35" s="31" t="e">
        <f t="shared" si="17"/>
        <v>#DIV/0!</v>
      </c>
      <c r="BI35" s="31" t="e">
        <f t="shared" si="18"/>
        <v>#DIV/0!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2CB8D-3D5D-4696-BEEE-11588F9D098F}">
  <dimension ref="A1:AU43"/>
  <sheetViews>
    <sheetView zoomScaleNormal="100" workbookViewId="0">
      <selection activeCell="B19" sqref="B19"/>
    </sheetView>
  </sheetViews>
  <sheetFormatPr defaultRowHeight="15" x14ac:dyDescent="0.25"/>
  <cols>
    <col min="1" max="21" width="9.7109375" style="34" customWidth="1"/>
    <col min="22" max="22" width="20" style="37" customWidth="1"/>
    <col min="23" max="16384" width="9.140625" style="37"/>
  </cols>
  <sheetData>
    <row r="1" spans="1:47" s="33" customFormat="1" ht="51" customHeight="1" thickTop="1" x14ac:dyDescent="0.25">
      <c r="A1" s="82" t="s">
        <v>6</v>
      </c>
      <c r="B1" s="83" t="s">
        <v>209</v>
      </c>
      <c r="C1" s="84" t="s">
        <v>148</v>
      </c>
      <c r="D1" s="80" t="s">
        <v>210</v>
      </c>
      <c r="E1" s="80" t="s">
        <v>211</v>
      </c>
      <c r="F1" s="80" t="s">
        <v>167</v>
      </c>
      <c r="G1" s="80" t="s">
        <v>145</v>
      </c>
      <c r="H1" s="80" t="s">
        <v>212</v>
      </c>
      <c r="I1" s="80" t="s">
        <v>152</v>
      </c>
      <c r="J1" s="80" t="s">
        <v>156</v>
      </c>
      <c r="K1" s="80" t="s">
        <v>213</v>
      </c>
      <c r="L1" s="80" t="s">
        <v>163</v>
      </c>
      <c r="M1" s="80" t="s">
        <v>166</v>
      </c>
      <c r="N1" s="80" t="s">
        <v>214</v>
      </c>
      <c r="O1" s="80" t="s">
        <v>147</v>
      </c>
      <c r="P1" s="80" t="s">
        <v>161</v>
      </c>
      <c r="Q1" s="80" t="s">
        <v>154</v>
      </c>
      <c r="R1" s="80" t="s">
        <v>157</v>
      </c>
      <c r="S1" s="80" t="s">
        <v>138</v>
      </c>
      <c r="T1" s="80" t="s">
        <v>215</v>
      </c>
      <c r="U1" s="85" t="s">
        <v>216</v>
      </c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</row>
    <row r="2" spans="1:47" x14ac:dyDescent="0.25">
      <c r="A2" s="87" t="s">
        <v>35</v>
      </c>
      <c r="B2" s="88">
        <v>2.7346325407382519</v>
      </c>
      <c r="C2" s="89">
        <v>35.735386300356566</v>
      </c>
      <c r="D2" s="89">
        <v>2.6273945125762581</v>
      </c>
      <c r="E2" s="89" t="s">
        <v>137</v>
      </c>
      <c r="F2" s="89">
        <v>5.4078572619332785</v>
      </c>
      <c r="G2" s="89">
        <v>0.1785176843361472</v>
      </c>
      <c r="H2" s="89" t="s">
        <v>137</v>
      </c>
      <c r="I2" s="89">
        <v>4.4530671240883439</v>
      </c>
      <c r="J2" s="89">
        <v>1.3088373227568426</v>
      </c>
      <c r="K2" s="89">
        <v>7.4775457913371817</v>
      </c>
      <c r="L2" s="89">
        <v>0.30575955074905142</v>
      </c>
      <c r="M2" s="89" t="s">
        <v>137</v>
      </c>
      <c r="N2" s="89" t="s">
        <v>137</v>
      </c>
      <c r="O2" s="89" t="s">
        <v>137</v>
      </c>
      <c r="P2" s="89" t="s">
        <v>137</v>
      </c>
      <c r="Q2" s="89">
        <v>2.8073694774086819</v>
      </c>
      <c r="R2" s="89" t="s">
        <v>137</v>
      </c>
      <c r="S2" s="89" t="s">
        <v>137</v>
      </c>
      <c r="T2" s="89" t="s">
        <v>137</v>
      </c>
      <c r="U2" s="90">
        <v>0.95316341018029005</v>
      </c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</row>
    <row r="3" spans="1:47" x14ac:dyDescent="0.25">
      <c r="A3" s="87" t="s">
        <v>36</v>
      </c>
      <c r="B3" s="88">
        <v>6.5624068388675003E-2</v>
      </c>
      <c r="C3" s="89">
        <v>7.9051047863668358E-2</v>
      </c>
      <c r="D3" s="89">
        <v>0.38794764620710948</v>
      </c>
      <c r="E3" s="89" t="s">
        <v>137</v>
      </c>
      <c r="F3" s="89" t="s">
        <v>137</v>
      </c>
      <c r="G3" s="89">
        <v>0.48081365437964757</v>
      </c>
      <c r="H3" s="89">
        <v>1.7879831686270307</v>
      </c>
      <c r="I3" s="89" t="s">
        <v>137</v>
      </c>
      <c r="J3" s="89">
        <v>0.18584732298675924</v>
      </c>
      <c r="K3" s="89">
        <v>1.7249634692098128</v>
      </c>
      <c r="L3" s="89" t="s">
        <v>137</v>
      </c>
      <c r="M3" s="89">
        <v>0.10424286415727077</v>
      </c>
      <c r="N3" s="89" t="s">
        <v>137</v>
      </c>
      <c r="O3" s="89">
        <v>0.11153409825156022</v>
      </c>
      <c r="P3" s="89">
        <v>0.81989903911052919</v>
      </c>
      <c r="Q3" s="89" t="s">
        <v>137</v>
      </c>
      <c r="R3" s="89" t="s">
        <v>137</v>
      </c>
      <c r="S3" s="89">
        <v>2.0465418958958113</v>
      </c>
      <c r="T3" s="89" t="s">
        <v>137</v>
      </c>
      <c r="U3" s="90">
        <v>0.70713568827416173</v>
      </c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</row>
    <row r="4" spans="1:47" x14ac:dyDescent="0.25">
      <c r="A4" s="86" t="s">
        <v>9</v>
      </c>
      <c r="B4" s="50">
        <v>9.8977332013022217</v>
      </c>
      <c r="C4" s="38">
        <v>85.702033272220504</v>
      </c>
      <c r="D4" s="38">
        <v>47.977050844397141</v>
      </c>
      <c r="E4" s="38">
        <v>92.993932158265096</v>
      </c>
      <c r="F4" s="38" t="s">
        <v>137</v>
      </c>
      <c r="G4" s="38">
        <v>1.2315952717369043</v>
      </c>
      <c r="H4" s="38">
        <v>24.161968212772674</v>
      </c>
      <c r="I4" s="38">
        <v>35.57194010937463</v>
      </c>
      <c r="J4" s="38">
        <v>85.010386694055541</v>
      </c>
      <c r="K4" s="38">
        <v>22.371441786483537</v>
      </c>
      <c r="L4" s="38" t="s">
        <v>137</v>
      </c>
      <c r="M4" s="38" t="s">
        <v>137</v>
      </c>
      <c r="N4" s="38" t="s">
        <v>137</v>
      </c>
      <c r="O4" s="38">
        <v>25.680402070113789</v>
      </c>
      <c r="P4" s="38">
        <v>5.80556320236406</v>
      </c>
      <c r="Q4" s="38">
        <v>7.6214388859328359</v>
      </c>
      <c r="R4" s="39">
        <v>284.45892675326189</v>
      </c>
      <c r="S4" s="38" t="s">
        <v>137</v>
      </c>
      <c r="T4" s="38">
        <v>74.299762234185195</v>
      </c>
      <c r="U4" s="81">
        <v>114.38207825430199</v>
      </c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</row>
    <row r="5" spans="1:47" x14ac:dyDescent="0.25">
      <c r="A5" s="86" t="s">
        <v>10</v>
      </c>
      <c r="B5" s="50">
        <v>22.858594666063546</v>
      </c>
      <c r="C5" s="38">
        <v>4.7496986206415999</v>
      </c>
      <c r="D5" s="38">
        <v>3370.6971658552829</v>
      </c>
      <c r="E5" s="38">
        <v>2299.5699044253643</v>
      </c>
      <c r="F5" s="38">
        <v>67.918949847609781</v>
      </c>
      <c r="G5" s="38">
        <v>26.728173233563083</v>
      </c>
      <c r="H5" s="38" t="s">
        <v>137</v>
      </c>
      <c r="I5" s="38">
        <v>9.7387100079614566</v>
      </c>
      <c r="J5" s="38">
        <v>19.062716652389938</v>
      </c>
      <c r="K5" s="38">
        <v>3.0729262970168674</v>
      </c>
      <c r="L5" s="38" t="s">
        <v>137</v>
      </c>
      <c r="M5" s="38">
        <v>3.6627620404498451</v>
      </c>
      <c r="N5" s="38">
        <v>1.2305799698553224</v>
      </c>
      <c r="O5" s="38">
        <v>5.3761426802202905</v>
      </c>
      <c r="P5" s="38">
        <v>23.687306720390275</v>
      </c>
      <c r="Q5" s="38">
        <v>6.0975727818259564</v>
      </c>
      <c r="R5" s="39">
        <v>200.97410111038101</v>
      </c>
      <c r="S5" s="38">
        <v>158.37436259838506</v>
      </c>
      <c r="T5" s="38">
        <v>0.21033374424582107</v>
      </c>
      <c r="U5" s="81">
        <v>2.1955183634901698</v>
      </c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</row>
    <row r="6" spans="1:47" x14ac:dyDescent="0.25">
      <c r="A6" s="86" t="s">
        <v>11</v>
      </c>
      <c r="B6" s="50" t="s">
        <v>137</v>
      </c>
      <c r="C6" s="38">
        <v>6.4906410637245084</v>
      </c>
      <c r="D6" s="38">
        <v>9.3806285958530609</v>
      </c>
      <c r="E6" s="38">
        <v>0.62992028076624385</v>
      </c>
      <c r="F6" s="38" t="s">
        <v>137</v>
      </c>
      <c r="G6" s="38" t="s">
        <v>137</v>
      </c>
      <c r="H6" s="38" t="s">
        <v>137</v>
      </c>
      <c r="I6" s="38" t="s">
        <v>137</v>
      </c>
      <c r="J6" s="38" t="s">
        <v>137</v>
      </c>
      <c r="K6" s="38">
        <v>7.2939149026827366</v>
      </c>
      <c r="L6" s="38" t="s">
        <v>137</v>
      </c>
      <c r="M6" s="38" t="s">
        <v>137</v>
      </c>
      <c r="N6" s="38" t="s">
        <v>137</v>
      </c>
      <c r="O6" s="38" t="s">
        <v>137</v>
      </c>
      <c r="P6" s="38" t="s">
        <v>137</v>
      </c>
      <c r="Q6" s="38" t="s">
        <v>137</v>
      </c>
      <c r="R6" s="39">
        <v>1.2957432410505176</v>
      </c>
      <c r="S6" s="38" t="s">
        <v>137</v>
      </c>
      <c r="T6" s="38" t="s">
        <v>137</v>
      </c>
      <c r="U6" s="81" t="s">
        <v>137</v>
      </c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</row>
    <row r="7" spans="1:47" x14ac:dyDescent="0.25">
      <c r="A7" s="86" t="s">
        <v>12</v>
      </c>
      <c r="B7" s="50" t="s">
        <v>137</v>
      </c>
      <c r="C7" s="38">
        <v>57.834033812808357</v>
      </c>
      <c r="D7" s="38" t="s">
        <v>137</v>
      </c>
      <c r="E7" s="38" t="s">
        <v>137</v>
      </c>
      <c r="F7" s="38" t="s">
        <v>137</v>
      </c>
      <c r="G7" s="38">
        <v>2.7556899177500207</v>
      </c>
      <c r="H7" s="38" t="s">
        <v>137</v>
      </c>
      <c r="I7" s="38" t="s">
        <v>137</v>
      </c>
      <c r="J7" s="38">
        <v>3.3992209095097836</v>
      </c>
      <c r="K7" s="38" t="s">
        <v>137</v>
      </c>
      <c r="L7" s="38">
        <v>7.9339972675545658</v>
      </c>
      <c r="M7" s="38" t="s">
        <v>137</v>
      </c>
      <c r="N7" s="38">
        <v>5.5359425251830595E-2</v>
      </c>
      <c r="O7" s="38">
        <v>8.3729971783159183</v>
      </c>
      <c r="P7" s="38">
        <v>19.058475537260406</v>
      </c>
      <c r="Q7" s="38">
        <v>6.2750984306165094</v>
      </c>
      <c r="R7" s="39">
        <v>3.8526969119322785</v>
      </c>
      <c r="S7" s="38" t="s">
        <v>137</v>
      </c>
      <c r="T7" s="38" t="s">
        <v>137</v>
      </c>
      <c r="U7" s="81" t="s">
        <v>137</v>
      </c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</row>
    <row r="8" spans="1:47" x14ac:dyDescent="0.25">
      <c r="A8" s="87" t="s">
        <v>13</v>
      </c>
      <c r="B8" s="88">
        <v>9.2451705394693349</v>
      </c>
      <c r="C8" s="89">
        <v>3.4500083617205801</v>
      </c>
      <c r="D8" s="89" t="s">
        <v>137</v>
      </c>
      <c r="E8" s="89" t="s">
        <v>137</v>
      </c>
      <c r="F8" s="89" t="s">
        <v>137</v>
      </c>
      <c r="G8" s="89" t="s">
        <v>137</v>
      </c>
      <c r="H8" s="89">
        <v>53.625556528860791</v>
      </c>
      <c r="I8" s="89" t="s">
        <v>137</v>
      </c>
      <c r="J8" s="89">
        <v>23.243677873204128</v>
      </c>
      <c r="K8" s="89" t="s">
        <v>137</v>
      </c>
      <c r="L8" s="89">
        <v>24.603616738596521</v>
      </c>
      <c r="M8" s="89">
        <v>0.21323199148150285</v>
      </c>
      <c r="N8" s="89" t="s">
        <v>137</v>
      </c>
      <c r="O8" s="89" t="s">
        <v>137</v>
      </c>
      <c r="P8" s="89">
        <v>3.2823575292642992</v>
      </c>
      <c r="Q8" s="89">
        <v>47.761311865441435</v>
      </c>
      <c r="R8" s="89" t="s">
        <v>137</v>
      </c>
      <c r="S8" s="89">
        <v>2.0878349058359311</v>
      </c>
      <c r="T8" s="89" t="s">
        <v>137</v>
      </c>
      <c r="U8" s="90">
        <v>2.8855688732664779</v>
      </c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</row>
    <row r="9" spans="1:47" x14ac:dyDescent="0.25">
      <c r="A9" s="86" t="s">
        <v>47</v>
      </c>
      <c r="B9" s="50">
        <v>2.6655683084383623</v>
      </c>
      <c r="C9" s="38">
        <v>3.6698163896285108</v>
      </c>
      <c r="D9" s="38" t="s">
        <v>137</v>
      </c>
      <c r="E9" s="38" t="s">
        <v>137</v>
      </c>
      <c r="F9" s="38">
        <v>2.6939253487201071</v>
      </c>
      <c r="G9" s="38" t="s">
        <v>137</v>
      </c>
      <c r="H9" s="38">
        <v>0.51337897255837606</v>
      </c>
      <c r="I9" s="38">
        <v>2.5400300499083892</v>
      </c>
      <c r="J9" s="38">
        <v>1.2197142438712314</v>
      </c>
      <c r="K9" s="38">
        <v>0.55074056526687376</v>
      </c>
      <c r="L9" s="38" t="s">
        <v>137</v>
      </c>
      <c r="M9" s="38">
        <v>0.74487408413330569</v>
      </c>
      <c r="N9" s="38" t="s">
        <v>137</v>
      </c>
      <c r="O9" s="38">
        <v>1.3438258586141709</v>
      </c>
      <c r="P9" s="38" t="s">
        <v>137</v>
      </c>
      <c r="Q9" s="38" t="s">
        <v>137</v>
      </c>
      <c r="R9" s="39">
        <v>0.80275823860419915</v>
      </c>
      <c r="S9" s="38" t="s">
        <v>137</v>
      </c>
      <c r="T9" s="38">
        <v>0.777284338839759</v>
      </c>
      <c r="U9" s="81">
        <v>3.0973444541057749</v>
      </c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</row>
    <row r="10" spans="1:47" x14ac:dyDescent="0.25">
      <c r="A10" s="87" t="s">
        <v>125</v>
      </c>
      <c r="B10" s="88">
        <v>3.2878159386614527</v>
      </c>
      <c r="C10" s="89">
        <v>11.86399133676996</v>
      </c>
      <c r="D10" s="89">
        <v>3.8174070592108986</v>
      </c>
      <c r="E10" s="89" t="s">
        <v>137</v>
      </c>
      <c r="F10" s="89">
        <v>5.4791869093218803</v>
      </c>
      <c r="G10" s="89">
        <v>0.7428787753045536</v>
      </c>
      <c r="H10" s="89">
        <v>0.53764478595274789</v>
      </c>
      <c r="I10" s="89">
        <v>0.27091481352307095</v>
      </c>
      <c r="J10" s="89">
        <v>0.52883778993510089</v>
      </c>
      <c r="K10" s="89">
        <v>4.5407678646256819</v>
      </c>
      <c r="L10" s="89" t="s">
        <v>137</v>
      </c>
      <c r="M10" s="89">
        <v>0.39660957777182115</v>
      </c>
      <c r="N10" s="89">
        <v>0.83527332000397492</v>
      </c>
      <c r="O10" s="89">
        <v>0.98605079264889051</v>
      </c>
      <c r="P10" s="89">
        <v>5.1332912564596128E-2</v>
      </c>
      <c r="Q10" s="89">
        <v>3.1512361324027655E-2</v>
      </c>
      <c r="R10" s="89" t="s">
        <v>137</v>
      </c>
      <c r="S10" s="89">
        <v>5.1011135748981008E-2</v>
      </c>
      <c r="T10" s="89">
        <v>8.8338961380670398</v>
      </c>
      <c r="U10" s="90">
        <v>0.8643188641206343</v>
      </c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</row>
    <row r="11" spans="1:47" x14ac:dyDescent="0.25">
      <c r="A11" s="87" t="s">
        <v>16</v>
      </c>
      <c r="B11" s="88">
        <v>2.3885976954099561</v>
      </c>
      <c r="C11" s="89">
        <v>8.7348571812980342</v>
      </c>
      <c r="D11" s="89">
        <v>40.49744108083182</v>
      </c>
      <c r="E11" s="89">
        <v>5.4857123314471998</v>
      </c>
      <c r="F11" s="89" t="s">
        <v>137</v>
      </c>
      <c r="G11" s="89" t="s">
        <v>137</v>
      </c>
      <c r="H11" s="89">
        <v>0.98072396317194666</v>
      </c>
      <c r="I11" s="89" t="s">
        <v>137</v>
      </c>
      <c r="J11" s="89">
        <v>3.7596480167270232</v>
      </c>
      <c r="K11" s="89" t="s">
        <v>137</v>
      </c>
      <c r="L11" s="89">
        <v>3.4002268569118934</v>
      </c>
      <c r="M11" s="89" t="s">
        <v>137</v>
      </c>
      <c r="N11" s="89">
        <v>0.80897300283635332</v>
      </c>
      <c r="O11" s="89">
        <v>1.1355310677967623</v>
      </c>
      <c r="P11" s="89">
        <v>0.97157791319746623</v>
      </c>
      <c r="Q11" s="89" t="s">
        <v>137</v>
      </c>
      <c r="R11" s="89" t="s">
        <v>137</v>
      </c>
      <c r="S11" s="89" t="s">
        <v>137</v>
      </c>
      <c r="T11" s="89">
        <v>2.7083566404397992</v>
      </c>
      <c r="U11" s="90">
        <v>11.243895188695966</v>
      </c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</row>
    <row r="12" spans="1:47" x14ac:dyDescent="0.25">
      <c r="A12" s="86" t="s">
        <v>17</v>
      </c>
      <c r="B12" s="50">
        <v>5.248571354446395</v>
      </c>
      <c r="C12" s="38" t="s">
        <v>137</v>
      </c>
      <c r="D12" s="38">
        <v>1.0745326579485677</v>
      </c>
      <c r="E12" s="38">
        <v>8.9762379189677954</v>
      </c>
      <c r="F12" s="38">
        <v>1.8379133554938343</v>
      </c>
      <c r="G12" s="38" t="s">
        <v>137</v>
      </c>
      <c r="H12" s="38" t="s">
        <v>137</v>
      </c>
      <c r="I12" s="38">
        <v>1.6698292772575267</v>
      </c>
      <c r="J12" s="38" t="s">
        <v>137</v>
      </c>
      <c r="K12" s="38">
        <v>14.259197058383316</v>
      </c>
      <c r="L12" s="38" t="s">
        <v>137</v>
      </c>
      <c r="M12" s="38" t="s">
        <v>137</v>
      </c>
      <c r="N12" s="38">
        <v>10.17309036014764</v>
      </c>
      <c r="O12" s="38">
        <v>1.4307704834311856</v>
      </c>
      <c r="P12" s="38">
        <v>6.9097415682611754</v>
      </c>
      <c r="Q12" s="38">
        <v>2.0731392678696485</v>
      </c>
      <c r="R12" s="39">
        <v>11.59478008586319</v>
      </c>
      <c r="S12" s="38">
        <v>8.0901649149614787</v>
      </c>
      <c r="T12" s="38">
        <v>71.000790016609727</v>
      </c>
      <c r="U12" s="81">
        <v>2.5882831280576375</v>
      </c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</row>
    <row r="13" spans="1:47" x14ac:dyDescent="0.25">
      <c r="A13" s="86" t="s">
        <v>18</v>
      </c>
      <c r="B13" s="50">
        <v>40.656714780481089</v>
      </c>
      <c r="C13" s="38">
        <v>330.12245774446905</v>
      </c>
      <c r="D13" s="38">
        <v>112.21415176519993</v>
      </c>
      <c r="E13" s="38">
        <v>34.589413361600734</v>
      </c>
      <c r="F13" s="38">
        <v>34.773959392042123</v>
      </c>
      <c r="G13" s="38">
        <v>26.737625997397434</v>
      </c>
      <c r="H13" s="38">
        <v>71.377430006660916</v>
      </c>
      <c r="I13" s="38">
        <v>41.838422103356912</v>
      </c>
      <c r="J13" s="38">
        <v>193.81889078279619</v>
      </c>
      <c r="K13" s="38">
        <v>21.556153932859445</v>
      </c>
      <c r="L13" s="38">
        <v>4.4913022183407216</v>
      </c>
      <c r="M13" s="38">
        <v>29.042225167689118</v>
      </c>
      <c r="N13" s="38">
        <v>46.507510598547697</v>
      </c>
      <c r="O13" s="38">
        <v>97.98906181618193</v>
      </c>
      <c r="P13" s="38">
        <v>65.699929075025736</v>
      </c>
      <c r="Q13" s="38">
        <v>10.665556357093426</v>
      </c>
      <c r="R13" s="39">
        <v>193.15430835555716</v>
      </c>
      <c r="S13" s="38">
        <v>19.145516355403963</v>
      </c>
      <c r="T13" s="38">
        <v>42.105508983165166</v>
      </c>
      <c r="U13" s="81">
        <v>59.863848582367851</v>
      </c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</row>
    <row r="14" spans="1:47" x14ac:dyDescent="0.25">
      <c r="A14" s="86" t="s">
        <v>19</v>
      </c>
      <c r="B14" s="50">
        <v>19.335975469457971</v>
      </c>
      <c r="C14" s="38">
        <v>158.74133629735752</v>
      </c>
      <c r="D14" s="38">
        <v>63.249083789332801</v>
      </c>
      <c r="E14" s="38">
        <v>27.738772272907266</v>
      </c>
      <c r="F14" s="38">
        <v>22.855284443453868</v>
      </c>
      <c r="G14" s="38">
        <v>12.505534487620494</v>
      </c>
      <c r="H14" s="38">
        <v>45.856177081685601</v>
      </c>
      <c r="I14" s="38">
        <v>59.302158334814749</v>
      </c>
      <c r="J14" s="38">
        <v>71.402000294788536</v>
      </c>
      <c r="K14" s="38">
        <v>145.72186914189666</v>
      </c>
      <c r="L14" s="38">
        <v>2.2470013441472476</v>
      </c>
      <c r="M14" s="38">
        <v>17.354831024960056</v>
      </c>
      <c r="N14" s="38">
        <v>23.61516037358831</v>
      </c>
      <c r="O14" s="38">
        <v>30.832620791237769</v>
      </c>
      <c r="P14" s="38">
        <v>56.243657406021796</v>
      </c>
      <c r="Q14" s="38">
        <v>2.2942616852928275</v>
      </c>
      <c r="R14" s="39">
        <v>38.184886864045048</v>
      </c>
      <c r="S14" s="38">
        <v>7.2518625671392147</v>
      </c>
      <c r="T14" s="38">
        <v>55.319944010871055</v>
      </c>
      <c r="U14" s="81">
        <v>28.959965419053106</v>
      </c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</row>
    <row r="15" spans="1:47" x14ac:dyDescent="0.25">
      <c r="A15" s="86" t="s">
        <v>53</v>
      </c>
      <c r="B15" s="50">
        <v>28.630697474398843</v>
      </c>
      <c r="C15" s="38">
        <v>13.35955358276215</v>
      </c>
      <c r="D15" s="38">
        <v>11.550306558637942</v>
      </c>
      <c r="E15" s="38">
        <v>10.191561488280358</v>
      </c>
      <c r="F15" s="38">
        <v>14.58117172221518</v>
      </c>
      <c r="G15" s="38">
        <v>5.0739903683021659</v>
      </c>
      <c r="H15" s="38">
        <v>2.3591110536810187</v>
      </c>
      <c r="I15" s="38">
        <v>11.110206064817387</v>
      </c>
      <c r="J15" s="38">
        <v>9.4425102194871258</v>
      </c>
      <c r="K15" s="38">
        <v>2.9737294340393041</v>
      </c>
      <c r="L15" s="38">
        <v>0.97300552874965007</v>
      </c>
      <c r="M15" s="38">
        <v>19.318220891764927</v>
      </c>
      <c r="N15" s="38">
        <v>5.3667294409812492</v>
      </c>
      <c r="O15" s="38">
        <v>39.29758247932476</v>
      </c>
      <c r="P15" s="38">
        <v>6.8638496183572766</v>
      </c>
      <c r="Q15" s="38">
        <v>9.6752206672687748</v>
      </c>
      <c r="R15" s="39">
        <v>3.8899151708338762</v>
      </c>
      <c r="S15" s="38">
        <v>9.0443500025320365</v>
      </c>
      <c r="T15" s="38">
        <v>12.110560302703551</v>
      </c>
      <c r="U15" s="81">
        <v>17.638363196285532</v>
      </c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</row>
    <row r="16" spans="1:47" x14ac:dyDescent="0.25">
      <c r="A16" s="86" t="s">
        <v>126</v>
      </c>
      <c r="B16" s="50">
        <v>8.0147946185250927</v>
      </c>
      <c r="C16" s="38">
        <v>0.43539675392158089</v>
      </c>
      <c r="D16" s="38">
        <v>2.8603471654962753</v>
      </c>
      <c r="E16" s="38">
        <v>12.871007326098381</v>
      </c>
      <c r="F16" s="38">
        <v>2.7709580184149778</v>
      </c>
      <c r="G16" s="38">
        <v>8.3321816253368333</v>
      </c>
      <c r="H16" s="38">
        <v>1.871553096533352</v>
      </c>
      <c r="I16" s="38">
        <v>3.8857936847818548</v>
      </c>
      <c r="J16" s="38">
        <v>6.7305099783415114</v>
      </c>
      <c r="K16" s="38">
        <v>1.9683684963857639</v>
      </c>
      <c r="L16" s="38">
        <v>0.64240560372569422</v>
      </c>
      <c r="M16" s="38">
        <v>34.839916570779913</v>
      </c>
      <c r="N16" s="38">
        <v>0.6320476988544359</v>
      </c>
      <c r="O16" s="38">
        <v>43.238076547344981</v>
      </c>
      <c r="P16" s="38">
        <v>3.7275837346234866</v>
      </c>
      <c r="Q16" s="38">
        <v>31.350161644458751</v>
      </c>
      <c r="R16" s="39">
        <v>1.401406987944656</v>
      </c>
      <c r="S16" s="38">
        <v>5.8379526277926779</v>
      </c>
      <c r="T16" s="38">
        <v>4.330013760535544</v>
      </c>
      <c r="U16" s="81">
        <v>4.1438521144758003</v>
      </c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</row>
    <row r="17" spans="1:47" x14ac:dyDescent="0.25">
      <c r="A17" s="86" t="s">
        <v>127</v>
      </c>
      <c r="B17" s="50">
        <v>12.100596332207003</v>
      </c>
      <c r="C17" s="38">
        <v>771.643210480486</v>
      </c>
      <c r="D17" s="38">
        <v>283.08131659182601</v>
      </c>
      <c r="E17" s="38">
        <v>33.82137524957475</v>
      </c>
      <c r="F17" s="38">
        <v>26.272372690220489</v>
      </c>
      <c r="G17" s="38">
        <v>13.859218359884705</v>
      </c>
      <c r="H17" s="38">
        <v>17.030977049198572</v>
      </c>
      <c r="I17" s="38">
        <v>43.824653356590836</v>
      </c>
      <c r="J17" s="38">
        <v>25.938720093752156</v>
      </c>
      <c r="K17" s="38">
        <v>10.336257163732151</v>
      </c>
      <c r="L17" s="38" t="s">
        <v>137</v>
      </c>
      <c r="M17" s="38">
        <v>37.343689230497816</v>
      </c>
      <c r="N17" s="38">
        <v>71.649196238824999</v>
      </c>
      <c r="O17" s="38">
        <v>75.414799920338893</v>
      </c>
      <c r="P17" s="38">
        <v>3.1735136277600158</v>
      </c>
      <c r="Q17" s="38">
        <v>3.8762137702254877</v>
      </c>
      <c r="R17" s="39">
        <v>12.142588977999775</v>
      </c>
      <c r="S17" s="38">
        <v>6.7843151715319525</v>
      </c>
      <c r="T17" s="38">
        <v>5.4978701636405756</v>
      </c>
      <c r="U17" s="81">
        <v>9.8722501899439976</v>
      </c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</row>
    <row r="18" spans="1:47" x14ac:dyDescent="0.25">
      <c r="A18" s="87" t="s">
        <v>20</v>
      </c>
      <c r="B18" s="88" t="s">
        <v>137</v>
      </c>
      <c r="C18" s="89">
        <v>2.44315418387353</v>
      </c>
      <c r="D18" s="89">
        <v>0.92098607172508085</v>
      </c>
      <c r="E18" s="89" t="s">
        <v>137</v>
      </c>
      <c r="F18" s="89" t="s">
        <v>137</v>
      </c>
      <c r="G18" s="89" t="s">
        <v>137</v>
      </c>
      <c r="H18" s="89" t="s">
        <v>137</v>
      </c>
      <c r="I18" s="89" t="s">
        <v>137</v>
      </c>
      <c r="J18" s="89">
        <v>2.1690580019236476</v>
      </c>
      <c r="K18" s="89" t="s">
        <v>137</v>
      </c>
      <c r="L18" s="89" t="s">
        <v>137</v>
      </c>
      <c r="M18" s="89" t="s">
        <v>137</v>
      </c>
      <c r="N18" s="89" t="s">
        <v>137</v>
      </c>
      <c r="O18" s="89">
        <v>2.3608688498685748E-2</v>
      </c>
      <c r="P18" s="89" t="s">
        <v>137</v>
      </c>
      <c r="Q18" s="89" t="s">
        <v>137</v>
      </c>
      <c r="R18" s="89" t="s">
        <v>137</v>
      </c>
      <c r="S18" s="89" t="s">
        <v>137</v>
      </c>
      <c r="T18" s="89">
        <v>0.4132522973499051</v>
      </c>
      <c r="U18" s="90" t="s">
        <v>137</v>
      </c>
      <c r="V18" s="36">
        <f>MIN(B18:U18)</f>
        <v>2.3608688498685748E-2</v>
      </c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</row>
    <row r="19" spans="1:47" x14ac:dyDescent="0.25">
      <c r="A19" s="86" t="s">
        <v>61</v>
      </c>
      <c r="B19" s="50">
        <v>97.704846748181865</v>
      </c>
      <c r="C19" s="38">
        <v>637.2527838431422</v>
      </c>
      <c r="D19" s="38">
        <v>245.77486741202395</v>
      </c>
      <c r="E19" s="38">
        <v>472.35208215007077</v>
      </c>
      <c r="F19" s="38">
        <v>202.2782544415264</v>
      </c>
      <c r="G19" s="38">
        <v>77.119418920125042</v>
      </c>
      <c r="H19" s="38">
        <v>270.86860542424654</v>
      </c>
      <c r="I19" s="38">
        <v>211.14844521122279</v>
      </c>
      <c r="J19" s="38">
        <v>309.52885934687447</v>
      </c>
      <c r="K19" s="38">
        <v>78.097105061269843</v>
      </c>
      <c r="L19" s="38">
        <v>380.25268487874274</v>
      </c>
      <c r="M19" s="38">
        <v>160.39167674631574</v>
      </c>
      <c r="N19" s="38">
        <v>111.34316567711085</v>
      </c>
      <c r="O19" s="38">
        <v>163.37592276074344</v>
      </c>
      <c r="P19" s="38">
        <v>187.9603652582619</v>
      </c>
      <c r="Q19" s="38">
        <v>106.22332893167207</v>
      </c>
      <c r="R19" s="39">
        <v>1901.7716309217076</v>
      </c>
      <c r="S19" s="38">
        <v>236.52977490020987</v>
      </c>
      <c r="T19" s="38">
        <v>207.95015925577997</v>
      </c>
      <c r="U19" s="81">
        <v>321.91450406109391</v>
      </c>
      <c r="V19" s="36">
        <f>MEDIAN(B19:U19)</f>
        <v>209.54930223350138</v>
      </c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</row>
    <row r="20" spans="1:47" x14ac:dyDescent="0.25">
      <c r="A20" s="86" t="s">
        <v>63</v>
      </c>
      <c r="B20" s="50">
        <v>181.61638174175565</v>
      </c>
      <c r="C20" s="38">
        <v>116.21441142930176</v>
      </c>
      <c r="D20" s="38">
        <v>165.69261875110226</v>
      </c>
      <c r="E20" s="38">
        <v>219.2638547337869</v>
      </c>
      <c r="F20" s="38">
        <v>223.79409769249455</v>
      </c>
      <c r="G20" s="38">
        <v>100.79010330236432</v>
      </c>
      <c r="H20" s="38">
        <v>112.01765147929785</v>
      </c>
      <c r="I20" s="38">
        <v>230.29494920614621</v>
      </c>
      <c r="J20" s="38">
        <v>165.44287062641331</v>
      </c>
      <c r="K20" s="38">
        <v>27.401891728977127</v>
      </c>
      <c r="L20" s="38">
        <v>122.70493554302325</v>
      </c>
      <c r="M20" s="38">
        <v>78.50177518064001</v>
      </c>
      <c r="N20" s="38">
        <v>73.226599427203482</v>
      </c>
      <c r="O20" s="38">
        <v>87.512429067864161</v>
      </c>
      <c r="P20" s="38">
        <v>181.97356175760711</v>
      </c>
      <c r="Q20" s="38">
        <v>74.836787725892279</v>
      </c>
      <c r="R20" s="39">
        <v>79.888157473754447</v>
      </c>
      <c r="S20" s="38">
        <v>79.256200669089566</v>
      </c>
      <c r="T20" s="38">
        <v>174.39227833999121</v>
      </c>
      <c r="U20" s="81">
        <v>167.7154863376706</v>
      </c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</row>
    <row r="21" spans="1:47" x14ac:dyDescent="0.25">
      <c r="A21" s="86" t="s">
        <v>24</v>
      </c>
      <c r="B21" s="50">
        <v>0.33745355834549629</v>
      </c>
      <c r="C21" s="38">
        <v>1.021150179752496</v>
      </c>
      <c r="D21" s="38">
        <v>0.89427310735198806</v>
      </c>
      <c r="E21" s="38">
        <v>1.9919302495971647</v>
      </c>
      <c r="F21" s="38">
        <v>4.4981759209136918</v>
      </c>
      <c r="G21" s="38">
        <v>0.44576768134930872</v>
      </c>
      <c r="H21" s="38">
        <v>0.80051191134042976</v>
      </c>
      <c r="I21" s="38" t="s">
        <v>137</v>
      </c>
      <c r="J21" s="38">
        <v>0.2888796893379233</v>
      </c>
      <c r="K21" s="38">
        <v>1.4053203862337473</v>
      </c>
      <c r="L21" s="38">
        <v>0.23593656479471697</v>
      </c>
      <c r="M21" s="38" t="s">
        <v>137</v>
      </c>
      <c r="N21" s="38" t="s">
        <v>137</v>
      </c>
      <c r="O21" s="38">
        <v>1.2955814229784088</v>
      </c>
      <c r="P21" s="38" t="s">
        <v>137</v>
      </c>
      <c r="Q21" s="38">
        <v>1.4891934322269043</v>
      </c>
      <c r="R21" s="39">
        <v>1.0936290015510775</v>
      </c>
      <c r="S21" s="38">
        <v>0.7222856168903744</v>
      </c>
      <c r="T21" s="38" t="s">
        <v>137</v>
      </c>
      <c r="U21" s="81">
        <v>0.32485927972856932</v>
      </c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</row>
    <row r="22" spans="1:47" x14ac:dyDescent="0.25">
      <c r="A22" s="86" t="s">
        <v>25</v>
      </c>
      <c r="B22" s="50" t="s">
        <v>137</v>
      </c>
      <c r="C22" s="38" t="s">
        <v>137</v>
      </c>
      <c r="D22" s="38">
        <v>0.54462833551536216</v>
      </c>
      <c r="E22" s="38" t="s">
        <v>137</v>
      </c>
      <c r="F22" s="38">
        <v>1.2443489758147366</v>
      </c>
      <c r="G22" s="38" t="s">
        <v>137</v>
      </c>
      <c r="H22" s="38">
        <v>0.81948956441100029</v>
      </c>
      <c r="I22" s="38" t="s">
        <v>137</v>
      </c>
      <c r="J22" s="38" t="s">
        <v>137</v>
      </c>
      <c r="K22" s="38">
        <v>1.4386361712522198</v>
      </c>
      <c r="L22" s="38">
        <v>0.2415298885290745</v>
      </c>
      <c r="M22" s="38" t="s">
        <v>137</v>
      </c>
      <c r="N22" s="38" t="s">
        <v>137</v>
      </c>
      <c r="O22" s="38">
        <v>0.14241687050368892</v>
      </c>
      <c r="P22" s="38" t="s">
        <v>137</v>
      </c>
      <c r="Q22" s="38">
        <v>0.95170092073548374</v>
      </c>
      <c r="R22" s="39">
        <v>0.54901281835574534</v>
      </c>
      <c r="S22" s="38" t="s">
        <v>137</v>
      </c>
      <c r="T22" s="38">
        <v>0.1554144365863443</v>
      </c>
      <c r="U22" s="81">
        <v>0.26257754456205329</v>
      </c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</row>
    <row r="23" spans="1:47" x14ac:dyDescent="0.25">
      <c r="A23" s="86" t="s">
        <v>27</v>
      </c>
      <c r="B23" s="50">
        <v>482.04676383282208</v>
      </c>
      <c r="C23" s="38">
        <v>1441.8257880981455</v>
      </c>
      <c r="D23" s="38">
        <v>389.45799276948463</v>
      </c>
      <c r="E23" s="38">
        <v>385.16544979870747</v>
      </c>
      <c r="F23" s="38">
        <v>1177.1128044897189</v>
      </c>
      <c r="G23" s="38">
        <v>778.03946433617807</v>
      </c>
      <c r="H23" s="38">
        <v>305.18563251511307</v>
      </c>
      <c r="I23" s="38">
        <v>945.2223596989254</v>
      </c>
      <c r="J23" s="38">
        <v>665.42243672386041</v>
      </c>
      <c r="K23" s="38">
        <v>355.19478266362205</v>
      </c>
      <c r="L23" s="38">
        <v>195.87100713009116</v>
      </c>
      <c r="M23" s="38">
        <v>551.56268379059009</v>
      </c>
      <c r="N23" s="38">
        <v>795.71267705330615</v>
      </c>
      <c r="O23" s="38">
        <v>328.21568312462347</v>
      </c>
      <c r="P23" s="38">
        <v>283.32582319850843</v>
      </c>
      <c r="Q23" s="38">
        <v>344.09581538465017</v>
      </c>
      <c r="R23" s="39">
        <v>389.71547302577227</v>
      </c>
      <c r="S23" s="38">
        <v>485.41257488228536</v>
      </c>
      <c r="T23" s="38">
        <v>240.40416607887201</v>
      </c>
      <c r="U23" s="81">
        <v>406.81269400287061</v>
      </c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</row>
    <row r="24" spans="1:47" x14ac:dyDescent="0.25">
      <c r="A24" s="86" t="s">
        <v>28</v>
      </c>
      <c r="B24" s="50">
        <v>578.55261576303269</v>
      </c>
      <c r="C24" s="38">
        <v>1113.2914540115676</v>
      </c>
      <c r="D24" s="38">
        <v>388.33596355267389</v>
      </c>
      <c r="E24" s="38">
        <v>413.10845852342584</v>
      </c>
      <c r="F24" s="38">
        <v>1006.0271460058598</v>
      </c>
      <c r="G24" s="38">
        <v>647.78405522675723</v>
      </c>
      <c r="H24" s="38">
        <v>376.40030263929344</v>
      </c>
      <c r="I24" s="38">
        <v>750.78859329638954</v>
      </c>
      <c r="J24" s="38">
        <v>624.526692665307</v>
      </c>
      <c r="K24" s="38">
        <v>347.5886637705039</v>
      </c>
      <c r="L24" s="38">
        <v>160.04780590613771</v>
      </c>
      <c r="M24" s="38">
        <v>504.24812194384549</v>
      </c>
      <c r="N24" s="38">
        <v>735.04198220174112</v>
      </c>
      <c r="O24" s="38">
        <v>344.1737371971966</v>
      </c>
      <c r="P24" s="38">
        <v>298.94727386094769</v>
      </c>
      <c r="Q24" s="38">
        <v>331.08998926988232</v>
      </c>
      <c r="R24" s="39">
        <v>535.73163490133811</v>
      </c>
      <c r="S24" s="38">
        <v>472.15196648858807</v>
      </c>
      <c r="T24" s="38">
        <v>251.7184420973264</v>
      </c>
      <c r="U24" s="81">
        <v>385.08388889164496</v>
      </c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</row>
    <row r="25" spans="1:47" x14ac:dyDescent="0.25">
      <c r="A25" s="86" t="s">
        <v>29</v>
      </c>
      <c r="B25" s="50">
        <v>461.53856306266391</v>
      </c>
      <c r="C25" s="38">
        <v>886.11337062916698</v>
      </c>
      <c r="D25" s="38">
        <v>395.01778100188176</v>
      </c>
      <c r="E25" s="38">
        <v>468.65177646089205</v>
      </c>
      <c r="F25" s="38">
        <v>795.50470795937372</v>
      </c>
      <c r="G25" s="38">
        <v>591.57580377989984</v>
      </c>
      <c r="H25" s="38">
        <v>294.11158381305933</v>
      </c>
      <c r="I25" s="38">
        <v>727.27652291930008</v>
      </c>
      <c r="J25" s="38">
        <v>647.98010852052585</v>
      </c>
      <c r="K25" s="38">
        <v>398.9413532066132</v>
      </c>
      <c r="L25" s="38">
        <v>187.90220665232022</v>
      </c>
      <c r="M25" s="38">
        <v>550.89394103527093</v>
      </c>
      <c r="N25" s="38">
        <v>594.89192912409794</v>
      </c>
      <c r="O25" s="38">
        <v>259.52794274970421</v>
      </c>
      <c r="P25" s="38">
        <v>194.38990136146199</v>
      </c>
      <c r="Q25" s="38">
        <v>435.91730749063788</v>
      </c>
      <c r="R25" s="39">
        <v>356.29776727366345</v>
      </c>
      <c r="S25" s="38">
        <v>415.34522439346756</v>
      </c>
      <c r="T25" s="38">
        <v>311.04951425771509</v>
      </c>
      <c r="U25" s="81">
        <v>587.32594494179784</v>
      </c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</row>
    <row r="26" spans="1:47" x14ac:dyDescent="0.25">
      <c r="A26" s="86" t="s">
        <v>70</v>
      </c>
      <c r="B26" s="50">
        <v>1.7275735998943951</v>
      </c>
      <c r="C26" s="38">
        <v>14.795546176630175</v>
      </c>
      <c r="D26" s="38">
        <v>5.1605112124122119</v>
      </c>
      <c r="E26" s="38">
        <v>3.5908300383594458</v>
      </c>
      <c r="F26" s="38">
        <v>10.777986289007799</v>
      </c>
      <c r="G26" s="38">
        <v>25.821908370844106</v>
      </c>
      <c r="H26" s="38">
        <v>7.0936767985542222</v>
      </c>
      <c r="I26" s="38">
        <v>15.209648055757874</v>
      </c>
      <c r="J26" s="38">
        <v>6.2921537997787063</v>
      </c>
      <c r="K26" s="38">
        <v>7.1228061700575491</v>
      </c>
      <c r="L26" s="38">
        <v>10.909916696079595</v>
      </c>
      <c r="M26" s="38">
        <v>14.296365266986207</v>
      </c>
      <c r="N26" s="38">
        <v>14.604578659222046</v>
      </c>
      <c r="O26" s="38">
        <v>38.121359858095531</v>
      </c>
      <c r="P26" s="38">
        <v>11.984172105543447</v>
      </c>
      <c r="Q26" s="38">
        <v>23.58686362138701</v>
      </c>
      <c r="R26" s="39">
        <v>8.1218539045772644</v>
      </c>
      <c r="S26" s="38" t="s">
        <v>137</v>
      </c>
      <c r="T26" s="38">
        <v>40.286503866106997</v>
      </c>
      <c r="U26" s="81">
        <v>12.365364534452755</v>
      </c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</row>
    <row r="27" spans="1:47" x14ac:dyDescent="0.25">
      <c r="A27" s="86" t="s">
        <v>30</v>
      </c>
      <c r="B27" s="50">
        <v>3.126577522930122</v>
      </c>
      <c r="C27" s="38">
        <v>4.0143213744981976</v>
      </c>
      <c r="D27" s="38">
        <v>6.3683013354262563</v>
      </c>
      <c r="E27" s="38">
        <v>2.6194896281179489</v>
      </c>
      <c r="F27" s="38">
        <v>12.866804677545524</v>
      </c>
      <c r="G27" s="38">
        <v>14.699615408080735</v>
      </c>
      <c r="H27" s="38">
        <v>8.9703497273403343</v>
      </c>
      <c r="I27" s="38">
        <v>12.33316718984414</v>
      </c>
      <c r="J27" s="38">
        <v>4.4393577877054051</v>
      </c>
      <c r="K27" s="38">
        <v>4.8275583562972253</v>
      </c>
      <c r="L27" s="38">
        <v>0.54724854293536374</v>
      </c>
      <c r="M27" s="38">
        <v>4.5186478169068787</v>
      </c>
      <c r="N27" s="38">
        <v>7.2669607279046531</v>
      </c>
      <c r="O27" s="38">
        <v>14.52920380670909</v>
      </c>
      <c r="P27" s="38">
        <v>9.7570357868696007</v>
      </c>
      <c r="Q27" s="38">
        <v>1.3168226417059408</v>
      </c>
      <c r="R27" s="39">
        <v>3.1488416943414466</v>
      </c>
      <c r="S27" s="38">
        <v>0.39525296100084667</v>
      </c>
      <c r="T27" s="38">
        <v>26.996647128486149</v>
      </c>
      <c r="U27" s="81">
        <v>4.1484001437681925</v>
      </c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</row>
    <row r="28" spans="1:47" x14ac:dyDescent="0.25">
      <c r="A28" s="86" t="s">
        <v>74</v>
      </c>
      <c r="B28" s="50">
        <v>971.17698095981723</v>
      </c>
      <c r="C28" s="38">
        <v>574.04972011267557</v>
      </c>
      <c r="D28" s="38">
        <v>229.31766754852595</v>
      </c>
      <c r="E28" s="38">
        <v>276.36772536613057</v>
      </c>
      <c r="F28" s="38">
        <v>1524.9591487647426</v>
      </c>
      <c r="G28" s="38">
        <v>393.95929347348192</v>
      </c>
      <c r="H28" s="38">
        <v>787.22983620462639</v>
      </c>
      <c r="I28" s="38">
        <v>443.41784412704379</v>
      </c>
      <c r="J28" s="38">
        <v>1147.0580452577406</v>
      </c>
      <c r="K28" s="38">
        <v>291.9077259656525</v>
      </c>
      <c r="L28" s="38">
        <v>226.8965335652054</v>
      </c>
      <c r="M28" s="38">
        <v>1224.5706945000359</v>
      </c>
      <c r="N28" s="38">
        <v>542.16116570863164</v>
      </c>
      <c r="O28" s="38">
        <v>462.19366436072323</v>
      </c>
      <c r="P28" s="38">
        <v>620.14196858060905</v>
      </c>
      <c r="Q28" s="38">
        <v>1073.7199942569264</v>
      </c>
      <c r="R28" s="39">
        <v>590.26936722856203</v>
      </c>
      <c r="S28" s="38">
        <v>716.62271051628545</v>
      </c>
      <c r="T28" s="38">
        <v>991.79098291349874</v>
      </c>
      <c r="U28" s="81">
        <v>458.47820610890506</v>
      </c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</row>
    <row r="29" spans="1:47" x14ac:dyDescent="0.25">
      <c r="A29" s="86" t="s">
        <v>128</v>
      </c>
      <c r="B29" s="50">
        <v>680.55370028679795</v>
      </c>
      <c r="C29" s="38">
        <v>769.66716221473803</v>
      </c>
      <c r="D29" s="38">
        <v>419.28519224972501</v>
      </c>
      <c r="E29" s="38">
        <v>342.4280778501535</v>
      </c>
      <c r="F29" s="38">
        <v>1628.837759306929</v>
      </c>
      <c r="G29" s="38">
        <v>457.54150454376747</v>
      </c>
      <c r="H29" s="38">
        <v>697.32635757374192</v>
      </c>
      <c r="I29" s="38">
        <v>772.41104503567635</v>
      </c>
      <c r="J29" s="38">
        <v>1053.7451026209781</v>
      </c>
      <c r="K29" s="38">
        <v>191.51819159298458</v>
      </c>
      <c r="L29" s="38">
        <v>242.84679951813519</v>
      </c>
      <c r="M29" s="38">
        <v>887.8905597921962</v>
      </c>
      <c r="N29" s="38">
        <v>564.49975862910583</v>
      </c>
      <c r="O29" s="38">
        <v>589.7425700294807</v>
      </c>
      <c r="P29" s="38">
        <v>605.74020429307006</v>
      </c>
      <c r="Q29" s="38">
        <v>704.76333826096709</v>
      </c>
      <c r="R29" s="39">
        <v>538.25612473757883</v>
      </c>
      <c r="S29" s="38">
        <v>480.35715208019002</v>
      </c>
      <c r="T29" s="38">
        <v>704.82293241376294</v>
      </c>
      <c r="U29" s="81">
        <v>573.49397856462542</v>
      </c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</row>
    <row r="30" spans="1:47" x14ac:dyDescent="0.25">
      <c r="A30" s="86" t="s">
        <v>76</v>
      </c>
      <c r="B30" s="50">
        <v>310.40439975169784</v>
      </c>
      <c r="C30" s="38">
        <v>1253.3247247462618</v>
      </c>
      <c r="D30" s="38">
        <v>546.37098950834752</v>
      </c>
      <c r="E30" s="38">
        <v>580.195566670316</v>
      </c>
      <c r="F30" s="38">
        <v>591.90874484423671</v>
      </c>
      <c r="G30" s="38">
        <v>96.764546872941281</v>
      </c>
      <c r="H30" s="38">
        <v>281.78085095682411</v>
      </c>
      <c r="I30" s="38">
        <v>1308.1828830409297</v>
      </c>
      <c r="J30" s="38">
        <v>566.96785907017102</v>
      </c>
      <c r="K30" s="38">
        <v>419.30187221275412</v>
      </c>
      <c r="L30" s="38">
        <v>157.89292715657803</v>
      </c>
      <c r="M30" s="38">
        <v>664.19120725633127</v>
      </c>
      <c r="N30" s="38">
        <v>588.01798838709681</v>
      </c>
      <c r="O30" s="38">
        <v>261.4670387126136</v>
      </c>
      <c r="P30" s="38">
        <v>163.19092738414804</v>
      </c>
      <c r="Q30" s="38">
        <v>305.94469832635684</v>
      </c>
      <c r="R30" s="39">
        <v>606.99318716753714</v>
      </c>
      <c r="S30" s="38">
        <v>320.18925672956425</v>
      </c>
      <c r="T30" s="38">
        <v>956.88890484603849</v>
      </c>
      <c r="U30" s="81">
        <v>272.70011277039902</v>
      </c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</row>
    <row r="31" spans="1:47" x14ac:dyDescent="0.25">
      <c r="A31" s="86" t="s">
        <v>129</v>
      </c>
      <c r="B31" s="50">
        <v>532.20013124283923</v>
      </c>
      <c r="C31" s="38">
        <v>533.10695388694899</v>
      </c>
      <c r="D31" s="38">
        <v>808.54732719907702</v>
      </c>
      <c r="E31" s="38">
        <v>782.82011715393401</v>
      </c>
      <c r="F31" s="38">
        <v>884.32777725766096</v>
      </c>
      <c r="G31" s="38">
        <v>380.81144452976457</v>
      </c>
      <c r="H31" s="38">
        <v>562.34717845942009</v>
      </c>
      <c r="I31" s="38">
        <v>2126.4720330141135</v>
      </c>
      <c r="J31" s="38">
        <v>919.86243609642338</v>
      </c>
      <c r="K31" s="38">
        <v>535.83911933209288</v>
      </c>
      <c r="L31" s="38">
        <v>330.45949568065095</v>
      </c>
      <c r="M31" s="38">
        <v>963.57812912409759</v>
      </c>
      <c r="N31" s="38">
        <v>1218.8111608905056</v>
      </c>
      <c r="O31" s="38">
        <v>525.8262169027621</v>
      </c>
      <c r="P31" s="38">
        <v>477.72726263684467</v>
      </c>
      <c r="Q31" s="38">
        <v>454.37613625287554</v>
      </c>
      <c r="R31" s="39">
        <v>444.3999254061585</v>
      </c>
      <c r="S31" s="38">
        <v>599.87418851005771</v>
      </c>
      <c r="T31" s="38">
        <v>938.81187860822274</v>
      </c>
      <c r="U31" s="81">
        <v>493.41328412855307</v>
      </c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</row>
    <row r="32" spans="1:47" x14ac:dyDescent="0.25">
      <c r="A32" s="86" t="s">
        <v>31</v>
      </c>
      <c r="B32" s="50">
        <v>16.058295103201726</v>
      </c>
      <c r="C32" s="38">
        <v>23.408483042922033</v>
      </c>
      <c r="D32" s="38">
        <v>9.9632407697625602</v>
      </c>
      <c r="E32" s="38">
        <v>9.2996997940468304</v>
      </c>
      <c r="F32" s="38">
        <v>29.229373799389641</v>
      </c>
      <c r="G32" s="38">
        <v>27.886765384296943</v>
      </c>
      <c r="H32" s="38">
        <v>71.771603907006948</v>
      </c>
      <c r="I32" s="38">
        <v>14.90259546182628</v>
      </c>
      <c r="J32" s="38">
        <v>7.0133963267093229</v>
      </c>
      <c r="K32" s="38">
        <v>2.1418865568291716</v>
      </c>
      <c r="L32" s="38">
        <v>10.753161533068837</v>
      </c>
      <c r="M32" s="38">
        <v>25.146530896554292</v>
      </c>
      <c r="N32" s="38">
        <v>12.163643804609993</v>
      </c>
      <c r="O32" s="38">
        <v>23.594531569264369</v>
      </c>
      <c r="P32" s="38">
        <v>34.896532546276518</v>
      </c>
      <c r="Q32" s="38">
        <v>14.156321345929125</v>
      </c>
      <c r="R32" s="39">
        <v>1.6043129740867415</v>
      </c>
      <c r="S32" s="38">
        <v>51.013644800624952</v>
      </c>
      <c r="T32" s="38">
        <v>8.5037333959449217</v>
      </c>
      <c r="U32" s="81">
        <v>33.849771733669229</v>
      </c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</row>
    <row r="33" spans="1:47" x14ac:dyDescent="0.25">
      <c r="A33" s="87" t="s">
        <v>32</v>
      </c>
      <c r="B33" s="88" t="s">
        <v>137</v>
      </c>
      <c r="C33" s="89" t="s">
        <v>137</v>
      </c>
      <c r="D33" s="89" t="s">
        <v>137</v>
      </c>
      <c r="E33" s="89" t="s">
        <v>137</v>
      </c>
      <c r="F33" s="89" t="s">
        <v>137</v>
      </c>
      <c r="G33" s="89">
        <v>4.4554226655094542</v>
      </c>
      <c r="H33" s="89" t="s">
        <v>137</v>
      </c>
      <c r="I33" s="89" t="s">
        <v>137</v>
      </c>
      <c r="J33" s="89" t="s">
        <v>137</v>
      </c>
      <c r="K33" s="89" t="s">
        <v>137</v>
      </c>
      <c r="L33" s="89" t="s">
        <v>137</v>
      </c>
      <c r="M33" s="89" t="s">
        <v>137</v>
      </c>
      <c r="N33" s="89" t="s">
        <v>137</v>
      </c>
      <c r="O33" s="89" t="s">
        <v>137</v>
      </c>
      <c r="P33" s="89" t="s">
        <v>137</v>
      </c>
      <c r="Q33" s="89" t="s">
        <v>137</v>
      </c>
      <c r="R33" s="89" t="s">
        <v>137</v>
      </c>
      <c r="S33" s="89" t="s">
        <v>137</v>
      </c>
      <c r="T33" s="89" t="s">
        <v>137</v>
      </c>
      <c r="U33" s="90" t="s">
        <v>137</v>
      </c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</row>
    <row r="34" spans="1:47" x14ac:dyDescent="0.25">
      <c r="A34" s="86" t="s">
        <v>33</v>
      </c>
      <c r="B34" s="50">
        <v>0.27162529183119166</v>
      </c>
      <c r="C34" s="38" t="s">
        <v>137</v>
      </c>
      <c r="D34" s="38" t="s">
        <v>137</v>
      </c>
      <c r="E34" s="38">
        <v>3.2600556108211816</v>
      </c>
      <c r="F34" s="38">
        <v>3.1828054534377199</v>
      </c>
      <c r="G34" s="38" t="s">
        <v>137</v>
      </c>
      <c r="H34" s="38" t="s">
        <v>137</v>
      </c>
      <c r="I34" s="38" t="s">
        <v>137</v>
      </c>
      <c r="J34" s="38" t="s">
        <v>137</v>
      </c>
      <c r="K34" s="38">
        <v>2.3553887104105415</v>
      </c>
      <c r="L34" s="38" t="s">
        <v>137</v>
      </c>
      <c r="M34" s="38">
        <v>3.0712793942684677</v>
      </c>
      <c r="N34" s="38" t="s">
        <v>137</v>
      </c>
      <c r="O34" s="38" t="s">
        <v>137</v>
      </c>
      <c r="P34" s="38" t="s">
        <v>137</v>
      </c>
      <c r="Q34" s="38" t="s">
        <v>137</v>
      </c>
      <c r="R34" s="39">
        <v>5.9166255363790992</v>
      </c>
      <c r="S34" s="38" t="s">
        <v>137</v>
      </c>
      <c r="T34" s="38" t="s">
        <v>137</v>
      </c>
      <c r="U34" s="81" t="s">
        <v>137</v>
      </c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</row>
    <row r="35" spans="1:47" ht="15.75" thickBot="1" x14ac:dyDescent="0.3">
      <c r="A35" s="91" t="s">
        <v>34</v>
      </c>
      <c r="B35" s="92" t="s">
        <v>137</v>
      </c>
      <c r="C35" s="93" t="s">
        <v>137</v>
      </c>
      <c r="D35" s="93" t="s">
        <v>137</v>
      </c>
      <c r="E35" s="93" t="s">
        <v>137</v>
      </c>
      <c r="F35" s="93" t="s">
        <v>137</v>
      </c>
      <c r="G35" s="93" t="s">
        <v>137</v>
      </c>
      <c r="H35" s="93" t="s">
        <v>137</v>
      </c>
      <c r="I35" s="93" t="s">
        <v>137</v>
      </c>
      <c r="J35" s="93" t="s">
        <v>137</v>
      </c>
      <c r="K35" s="93" t="s">
        <v>137</v>
      </c>
      <c r="L35" s="93" t="s">
        <v>137</v>
      </c>
      <c r="M35" s="93">
        <v>6.6582402597851873</v>
      </c>
      <c r="N35" s="93" t="s">
        <v>137</v>
      </c>
      <c r="O35" s="93" t="s">
        <v>137</v>
      </c>
      <c r="P35" s="93" t="s">
        <v>137</v>
      </c>
      <c r="Q35" s="93" t="s">
        <v>137</v>
      </c>
      <c r="R35" s="93" t="s">
        <v>137</v>
      </c>
      <c r="S35" s="93">
        <v>8.1353303854409962</v>
      </c>
      <c r="T35" s="93" t="s">
        <v>137</v>
      </c>
      <c r="U35" s="94" t="s">
        <v>137</v>
      </c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</row>
    <row r="36" spans="1:47" ht="15.75" thickTop="1" x14ac:dyDescent="0.25"/>
    <row r="43" spans="1:47" x14ac:dyDescent="0.25">
      <c r="B43" s="1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F7964-0121-4EAA-B1EC-D037454B4C5F}">
  <dimension ref="A1:T32"/>
  <sheetViews>
    <sheetView workbookViewId="0">
      <selection activeCell="C21" sqref="C21"/>
    </sheetView>
  </sheetViews>
  <sheetFormatPr defaultRowHeight="15" x14ac:dyDescent="0.25"/>
  <cols>
    <col min="1" max="1" width="18.140625" customWidth="1"/>
  </cols>
  <sheetData>
    <row r="1" spans="1:9" ht="24.75" customHeight="1" thickBot="1" x14ac:dyDescent="0.3">
      <c r="A1" s="97" t="s">
        <v>136</v>
      </c>
      <c r="B1" s="98" t="s">
        <v>35</v>
      </c>
      <c r="C1" s="98" t="s">
        <v>36</v>
      </c>
      <c r="D1" s="98" t="s">
        <v>13</v>
      </c>
      <c r="E1" s="98" t="s">
        <v>125</v>
      </c>
      <c r="F1" s="98" t="s">
        <v>16</v>
      </c>
      <c r="G1" s="98" t="s">
        <v>20</v>
      </c>
      <c r="H1" s="98" t="s">
        <v>32</v>
      </c>
      <c r="I1" s="99" t="s">
        <v>34</v>
      </c>
    </row>
    <row r="2" spans="1:9" ht="15.75" thickTop="1" x14ac:dyDescent="0.25">
      <c r="A2" s="95" t="s">
        <v>138</v>
      </c>
      <c r="B2" s="16">
        <v>0.73323290923569884</v>
      </c>
      <c r="C2" s="16">
        <v>1.5066145426989368</v>
      </c>
      <c r="D2" s="16">
        <v>0.800927876601219</v>
      </c>
      <c r="E2" s="16">
        <v>1.0088790524911246</v>
      </c>
      <c r="F2" s="16">
        <v>0.66978998086711472</v>
      </c>
      <c r="G2" s="16" t="s">
        <v>137</v>
      </c>
      <c r="H2" s="16" t="s">
        <v>137</v>
      </c>
      <c r="I2" s="40">
        <v>2.3900504538319258</v>
      </c>
    </row>
    <row r="3" spans="1:9" x14ac:dyDescent="0.25">
      <c r="A3" s="95" t="s">
        <v>139</v>
      </c>
      <c r="B3" s="16">
        <v>0.87261781273840544</v>
      </c>
      <c r="C3" s="16">
        <v>0.88147771580422318</v>
      </c>
      <c r="D3" s="16">
        <v>0.84554067893640794</v>
      </c>
      <c r="E3" s="16">
        <v>0.93532133301622389</v>
      </c>
      <c r="F3" s="16">
        <v>1.0479562586752604</v>
      </c>
      <c r="G3" s="16" t="s">
        <v>137</v>
      </c>
      <c r="H3" s="16" t="s">
        <v>137</v>
      </c>
      <c r="I3" s="40">
        <v>0.69624231674433157</v>
      </c>
    </row>
    <row r="4" spans="1:9" x14ac:dyDescent="0.25">
      <c r="A4" s="95" t="s">
        <v>140</v>
      </c>
      <c r="B4" s="16">
        <v>1.0342963310414035</v>
      </c>
      <c r="C4" s="16">
        <v>1.7562075530712224</v>
      </c>
      <c r="D4" s="16">
        <v>0.73861509551272631</v>
      </c>
      <c r="E4" s="16">
        <v>0.96317526771084117</v>
      </c>
      <c r="F4" s="16">
        <v>0.73823931786337171</v>
      </c>
      <c r="G4" s="16" t="s">
        <v>137</v>
      </c>
      <c r="H4" s="16" t="s">
        <v>137</v>
      </c>
      <c r="I4" s="40">
        <v>1.5634569871851678</v>
      </c>
    </row>
    <row r="5" spans="1:9" x14ac:dyDescent="0.25">
      <c r="A5" s="95" t="s">
        <v>141</v>
      </c>
      <c r="B5" s="16">
        <v>0.88487797571804583</v>
      </c>
      <c r="C5" s="16">
        <v>0.90297053663251203</v>
      </c>
      <c r="D5" s="16">
        <v>1.3760798212083911</v>
      </c>
      <c r="E5" s="16">
        <v>1.3519542237007576</v>
      </c>
      <c r="F5" s="16" t="s">
        <v>137</v>
      </c>
      <c r="G5" s="16">
        <v>6.5895054158020852</v>
      </c>
      <c r="H5" s="16">
        <v>0.82901665749334441</v>
      </c>
      <c r="I5" s="40">
        <v>0.80157416309884333</v>
      </c>
    </row>
    <row r="6" spans="1:9" x14ac:dyDescent="0.25">
      <c r="A6" s="95" t="s">
        <v>142</v>
      </c>
      <c r="B6" s="16">
        <v>0.82238576344754266</v>
      </c>
      <c r="C6" s="16">
        <v>1.0328606360833263</v>
      </c>
      <c r="D6" s="16">
        <v>0.91531753977552788</v>
      </c>
      <c r="E6" s="16">
        <v>1.349816157308029</v>
      </c>
      <c r="F6" s="16">
        <v>0.81830254055025586</v>
      </c>
      <c r="G6" s="16">
        <v>1.7537587090454578</v>
      </c>
      <c r="H6" s="16">
        <v>0.64115282313184097</v>
      </c>
      <c r="I6" s="40">
        <v>0.12572344624307508</v>
      </c>
    </row>
    <row r="7" spans="1:9" x14ac:dyDescent="0.25">
      <c r="A7" s="95" t="s">
        <v>143</v>
      </c>
      <c r="B7" s="16">
        <v>1.4871563413619178</v>
      </c>
      <c r="C7" s="16">
        <v>1.2156673551366308</v>
      </c>
      <c r="D7" s="16">
        <v>0.74401157872922619</v>
      </c>
      <c r="E7" s="16">
        <v>1.0954627147808098</v>
      </c>
      <c r="F7" s="16">
        <v>0.93930741534724982</v>
      </c>
      <c r="G7" s="16">
        <v>1.1025721656288496</v>
      </c>
      <c r="H7" s="16">
        <v>0.56309822615946969</v>
      </c>
      <c r="I7" s="40">
        <v>0.33238730587718601</v>
      </c>
    </row>
    <row r="8" spans="1:9" x14ac:dyDescent="0.25">
      <c r="A8" s="95" t="s">
        <v>144</v>
      </c>
      <c r="B8" s="16">
        <v>0.59508674655453986</v>
      </c>
      <c r="C8" s="16">
        <v>0.80550054502067958</v>
      </c>
      <c r="D8" s="16">
        <v>0.57227426332841791</v>
      </c>
      <c r="E8" s="16">
        <v>1.8555598628918282</v>
      </c>
      <c r="F8" s="16">
        <v>1.1337937032121042</v>
      </c>
      <c r="G8" s="16">
        <v>1.726872886727493</v>
      </c>
      <c r="H8" s="16" t="s">
        <v>137</v>
      </c>
      <c r="I8" s="40">
        <v>0.54653057794950277</v>
      </c>
    </row>
    <row r="9" spans="1:9" x14ac:dyDescent="0.25">
      <c r="A9" s="95" t="s">
        <v>145</v>
      </c>
      <c r="B9" s="16">
        <v>0.90917385927547434</v>
      </c>
      <c r="C9" s="16">
        <v>0.64342767729607253</v>
      </c>
      <c r="D9" s="16">
        <v>0.64220568173145731</v>
      </c>
      <c r="E9" s="16">
        <v>1.1231313317302891</v>
      </c>
      <c r="F9" s="16">
        <v>0.67857774818008687</v>
      </c>
      <c r="G9" s="16" t="s">
        <v>137</v>
      </c>
      <c r="H9" s="16">
        <v>1.6994995059358204</v>
      </c>
      <c r="I9" s="40">
        <v>1.4384424297051916</v>
      </c>
    </row>
    <row r="10" spans="1:9" x14ac:dyDescent="0.25">
      <c r="A10" s="95" t="s">
        <v>146</v>
      </c>
      <c r="B10" s="16">
        <v>1.8860445187866879</v>
      </c>
      <c r="C10" s="16">
        <v>1.4348538255482832</v>
      </c>
      <c r="D10" s="16">
        <v>0.86027260383843118</v>
      </c>
      <c r="E10" s="16">
        <v>0.62211490588062912</v>
      </c>
      <c r="F10" s="16">
        <v>0.76308959777866614</v>
      </c>
      <c r="G10" s="16" t="s">
        <v>137</v>
      </c>
      <c r="H10" s="16">
        <v>0.57601479200194816</v>
      </c>
      <c r="I10" s="40">
        <v>0.65784431346008099</v>
      </c>
    </row>
    <row r="11" spans="1:9" x14ac:dyDescent="0.25">
      <c r="A11" s="95" t="s">
        <v>147</v>
      </c>
      <c r="B11" s="16">
        <v>0.75399818659964002</v>
      </c>
      <c r="C11" s="16">
        <v>0.98155275905403949</v>
      </c>
      <c r="D11" s="16">
        <v>0.953298179076702</v>
      </c>
      <c r="E11" s="16">
        <v>1.1502352967874092</v>
      </c>
      <c r="F11" s="16">
        <v>1.3481909820569165</v>
      </c>
      <c r="G11" s="16" t="s">
        <v>137</v>
      </c>
      <c r="H11" s="16">
        <v>1.2634540263521294</v>
      </c>
      <c r="I11" s="40">
        <v>0.99655369381648939</v>
      </c>
    </row>
    <row r="12" spans="1:9" x14ac:dyDescent="0.25">
      <c r="A12" s="95" t="s">
        <v>148</v>
      </c>
      <c r="B12" s="16">
        <v>1.8575761239361144</v>
      </c>
      <c r="C12" s="16">
        <v>1.6188186986298976</v>
      </c>
      <c r="D12" s="16">
        <v>0.74847642607932663</v>
      </c>
      <c r="E12" s="16">
        <v>1.3192681251871583</v>
      </c>
      <c r="F12" s="16">
        <v>1.5508569898036015</v>
      </c>
      <c r="G12" s="16">
        <v>1.0567052577688183</v>
      </c>
      <c r="H12" s="16">
        <v>1.0759472905970477</v>
      </c>
      <c r="I12" s="40">
        <v>1.3836333592718106</v>
      </c>
    </row>
    <row r="13" spans="1:9" x14ac:dyDescent="0.25">
      <c r="A13" s="95" t="s">
        <v>149</v>
      </c>
      <c r="B13" s="16">
        <v>0.75867068523659686</v>
      </c>
      <c r="C13" s="16">
        <v>1.0192623373314877</v>
      </c>
      <c r="D13" s="16">
        <v>0.69393908819129047</v>
      </c>
      <c r="E13" s="16">
        <v>1.1118504674637999</v>
      </c>
      <c r="F13" s="16">
        <v>1.0750242850833993</v>
      </c>
      <c r="G13" s="16">
        <v>1.0603942784471714</v>
      </c>
      <c r="H13" s="16">
        <v>0.67313067798888893</v>
      </c>
      <c r="I13" s="40">
        <v>1.1150184228802396</v>
      </c>
    </row>
    <row r="14" spans="1:9" x14ac:dyDescent="0.25">
      <c r="A14" s="95" t="s">
        <v>150</v>
      </c>
      <c r="B14" s="16">
        <v>0.91267777725696586</v>
      </c>
      <c r="C14" s="16">
        <v>0.4111281015385953</v>
      </c>
      <c r="D14" s="16">
        <v>0.39724637793530626</v>
      </c>
      <c r="E14" s="16">
        <v>1.6347416441175668</v>
      </c>
      <c r="F14" s="16">
        <v>3.3649067404948596</v>
      </c>
      <c r="G14" s="16" t="s">
        <v>137</v>
      </c>
      <c r="H14" s="16">
        <v>0.48005639606354672</v>
      </c>
      <c r="I14" s="40">
        <v>1.2226310841141739</v>
      </c>
    </row>
    <row r="15" spans="1:9" x14ac:dyDescent="0.25">
      <c r="A15" s="95" t="s">
        <v>151</v>
      </c>
      <c r="B15" s="16">
        <v>0.87591252910696349</v>
      </c>
      <c r="C15" s="16">
        <v>1.0307091164935649</v>
      </c>
      <c r="D15" s="16">
        <v>0.49178662730724826</v>
      </c>
      <c r="E15" s="16">
        <v>3.2038371372491397</v>
      </c>
      <c r="F15" s="16" t="s">
        <v>137</v>
      </c>
      <c r="G15" s="16" t="s">
        <v>137</v>
      </c>
      <c r="H15" s="16" t="s">
        <v>137</v>
      </c>
      <c r="I15" s="40" t="s">
        <v>137</v>
      </c>
    </row>
    <row r="16" spans="1:9" x14ac:dyDescent="0.25">
      <c r="A16" s="95" t="s">
        <v>152</v>
      </c>
      <c r="B16" s="16">
        <v>0.58996168720141595</v>
      </c>
      <c r="C16" s="16">
        <v>0.63710977586079764</v>
      </c>
      <c r="D16" s="16">
        <v>0.56961985610320909</v>
      </c>
      <c r="E16" s="16">
        <v>0.81473704094416421</v>
      </c>
      <c r="F16" s="16" t="s">
        <v>137</v>
      </c>
      <c r="G16" s="16">
        <v>0.91657532010613374</v>
      </c>
      <c r="H16" s="16">
        <v>0.69439029973309596</v>
      </c>
      <c r="I16" s="40">
        <v>0.80218508489990559</v>
      </c>
    </row>
    <row r="17" spans="1:20" x14ac:dyDescent="0.25">
      <c r="A17" s="95" t="s">
        <v>153</v>
      </c>
      <c r="B17" s="16">
        <v>2.0278159905919115</v>
      </c>
      <c r="C17" s="16">
        <v>1.920591785536325</v>
      </c>
      <c r="D17" s="16">
        <v>0.30553481212977363</v>
      </c>
      <c r="E17" s="16">
        <v>2.4907796456579478</v>
      </c>
      <c r="F17" s="16">
        <v>2.5006002660826643</v>
      </c>
      <c r="G17" s="16">
        <v>4.6321114474593106</v>
      </c>
      <c r="H17" s="16" t="s">
        <v>137</v>
      </c>
      <c r="I17" s="40">
        <v>1.6292106572484604</v>
      </c>
    </row>
    <row r="18" spans="1:20" x14ac:dyDescent="0.25">
      <c r="A18" s="95" t="s">
        <v>154</v>
      </c>
      <c r="B18" s="16">
        <v>0.83509421172694986</v>
      </c>
      <c r="C18" s="16">
        <v>0.72305743424771507</v>
      </c>
      <c r="D18" s="16">
        <v>0.62861903398440233</v>
      </c>
      <c r="E18" s="16">
        <v>0.96710488255536153</v>
      </c>
      <c r="F18" s="16">
        <v>0.46905944996857224</v>
      </c>
      <c r="G18" s="16">
        <v>0.67561440808384432</v>
      </c>
      <c r="H18" s="16" t="s">
        <v>137</v>
      </c>
      <c r="I18" s="40">
        <v>0.4767629886882474</v>
      </c>
    </row>
    <row r="19" spans="1:20" x14ac:dyDescent="0.25">
      <c r="A19" s="95" t="s">
        <v>155</v>
      </c>
      <c r="B19" s="16">
        <v>0.43594298352430488</v>
      </c>
      <c r="C19" s="16">
        <v>0.31546142709279218</v>
      </c>
      <c r="D19" s="16">
        <v>0.6172752007378427</v>
      </c>
      <c r="E19" s="16">
        <v>2.3360449126338505</v>
      </c>
      <c r="F19" s="16">
        <v>0.14585013595874166</v>
      </c>
      <c r="G19" s="16" t="s">
        <v>137</v>
      </c>
      <c r="H19" s="16">
        <v>0.96944816985630888</v>
      </c>
      <c r="I19" s="40">
        <v>0.7403839523368656</v>
      </c>
    </row>
    <row r="20" spans="1:20" x14ac:dyDescent="0.25">
      <c r="A20" s="95" t="s">
        <v>156</v>
      </c>
      <c r="B20" s="16">
        <v>1.8016622590054225</v>
      </c>
      <c r="C20" s="16">
        <v>1.0023226201222544</v>
      </c>
      <c r="D20" s="16">
        <v>1.9756484697592376</v>
      </c>
      <c r="E20" s="16" t="s">
        <v>137</v>
      </c>
      <c r="F20" s="16">
        <v>1.1831296421048985</v>
      </c>
      <c r="G20" s="16">
        <v>4.2146805121405864</v>
      </c>
      <c r="H20" s="16" t="s">
        <v>137</v>
      </c>
      <c r="I20" s="40">
        <v>1.386751255144631</v>
      </c>
    </row>
    <row r="21" spans="1:20" x14ac:dyDescent="0.25">
      <c r="A21" s="100" t="s">
        <v>157</v>
      </c>
      <c r="B21" s="101">
        <v>0.84230375044613359</v>
      </c>
      <c r="C21" s="101">
        <v>0.73958262431512434</v>
      </c>
      <c r="D21" s="101">
        <v>0.18886947760933206</v>
      </c>
      <c r="E21" s="101">
        <v>1.1602633893341094</v>
      </c>
      <c r="F21" s="101">
        <v>0.88843887571800395</v>
      </c>
      <c r="G21" s="101" t="s">
        <v>137</v>
      </c>
      <c r="H21" s="101">
        <v>7.9681847527606209E-2</v>
      </c>
      <c r="I21" s="102">
        <v>0.71819852163915121</v>
      </c>
    </row>
    <row r="22" spans="1:20" x14ac:dyDescent="0.25">
      <c r="A22" s="95" t="s">
        <v>158</v>
      </c>
      <c r="B22" s="16">
        <v>0.4291247574282902</v>
      </c>
      <c r="C22" s="16">
        <v>1.5795464201845155</v>
      </c>
      <c r="D22" s="16">
        <v>0.30398725528477422</v>
      </c>
      <c r="E22" s="16">
        <v>0.49182818773676079</v>
      </c>
      <c r="F22" s="16">
        <v>1.4836377071181264</v>
      </c>
      <c r="G22" s="16">
        <v>1.0584411954711215</v>
      </c>
      <c r="H22" s="16" t="s">
        <v>137</v>
      </c>
      <c r="I22" s="40">
        <v>5.0882953291925936</v>
      </c>
    </row>
    <row r="23" spans="1:20" x14ac:dyDescent="0.25">
      <c r="A23" s="95" t="s">
        <v>159</v>
      </c>
      <c r="B23" s="16">
        <v>0.50924628468632371</v>
      </c>
      <c r="C23" s="16">
        <v>1.1475499550501325</v>
      </c>
      <c r="D23" s="16">
        <v>0.40258136717207399</v>
      </c>
      <c r="E23" s="16">
        <v>0.97011255883796144</v>
      </c>
      <c r="F23" s="16">
        <v>3.1687421905666264</v>
      </c>
      <c r="G23" s="16">
        <v>0.86094024757338194</v>
      </c>
      <c r="H23" s="16">
        <v>0.84749626324907645</v>
      </c>
      <c r="I23" s="40">
        <v>0.79966368448689629</v>
      </c>
    </row>
    <row r="24" spans="1:20" x14ac:dyDescent="0.25">
      <c r="A24" s="95" t="s">
        <v>160</v>
      </c>
      <c r="B24" s="16">
        <v>1.5788653490368429</v>
      </c>
      <c r="C24" s="16">
        <v>1.141413769628437</v>
      </c>
      <c r="D24" s="16">
        <v>0.25909560743286036</v>
      </c>
      <c r="E24" s="16">
        <v>1.0107109600890083</v>
      </c>
      <c r="F24" s="16">
        <v>0.81538479440016898</v>
      </c>
      <c r="G24" s="16">
        <v>2.6830881030325924</v>
      </c>
      <c r="H24" s="16">
        <v>0.45752362043827854</v>
      </c>
      <c r="I24" s="40">
        <v>1.0008730861818813</v>
      </c>
    </row>
    <row r="25" spans="1:20" x14ac:dyDescent="0.25">
      <c r="A25" s="95" t="s">
        <v>161</v>
      </c>
      <c r="B25" s="16">
        <v>0.82488566379278572</v>
      </c>
      <c r="C25" s="16">
        <v>1.5316355491327798</v>
      </c>
      <c r="D25" s="16">
        <v>1.5839481077446826</v>
      </c>
      <c r="E25" s="16">
        <v>1.1215880877258635</v>
      </c>
      <c r="F25" s="16">
        <v>1.5291499475598633</v>
      </c>
      <c r="G25" s="16">
        <v>1.2362416863420596</v>
      </c>
      <c r="H25" s="16">
        <v>2.3961890503168628</v>
      </c>
      <c r="I25" s="40">
        <v>0.61234093493884645</v>
      </c>
      <c r="T25">
        <f>MEDIAN(14.74,35.2)</f>
        <v>24.97</v>
      </c>
    </row>
    <row r="26" spans="1:20" x14ac:dyDescent="0.25">
      <c r="A26" s="95" t="s">
        <v>141</v>
      </c>
      <c r="B26" s="16">
        <v>1.1134462379283618</v>
      </c>
      <c r="C26" s="16">
        <v>1.6054133974424079</v>
      </c>
      <c r="D26" s="16">
        <v>3.4971194765102922</v>
      </c>
      <c r="E26" s="16">
        <v>1.1628763881681587</v>
      </c>
      <c r="F26" s="16">
        <v>1.4691236157811844</v>
      </c>
      <c r="G26" s="16">
        <v>8.460670061332074</v>
      </c>
      <c r="H26" s="16">
        <v>4.1588583261381471</v>
      </c>
      <c r="I26" s="40">
        <v>1.0214627009489057</v>
      </c>
      <c r="T26">
        <f>AVERAGE(14.74,35.2)</f>
        <v>24.970000000000002</v>
      </c>
    </row>
    <row r="27" spans="1:20" x14ac:dyDescent="0.25">
      <c r="A27" s="95" t="s">
        <v>162</v>
      </c>
      <c r="B27" s="16">
        <v>0.48443221254726171</v>
      </c>
      <c r="C27" s="16">
        <v>0.63159992497291928</v>
      </c>
      <c r="D27" s="16">
        <v>0.78833616331391398</v>
      </c>
      <c r="E27" s="16">
        <v>1.1699585669706143</v>
      </c>
      <c r="F27" s="16">
        <v>1.0969195854383211</v>
      </c>
      <c r="G27" s="16">
        <v>1.998081313157299</v>
      </c>
      <c r="H27" s="16" t="s">
        <v>137</v>
      </c>
      <c r="I27" s="40">
        <v>0.64140296017571641</v>
      </c>
    </row>
    <row r="28" spans="1:20" x14ac:dyDescent="0.25">
      <c r="A28" s="95" t="s">
        <v>163</v>
      </c>
      <c r="B28" s="16">
        <v>1.5820237658064498</v>
      </c>
      <c r="C28" s="16">
        <v>2.4717710110334274</v>
      </c>
      <c r="D28" s="16">
        <v>1.730743888809845</v>
      </c>
      <c r="E28" s="16">
        <v>0.8402948519531569</v>
      </c>
      <c r="F28" s="16">
        <v>0.70277843345361246</v>
      </c>
      <c r="G28" s="16">
        <v>1.7220297628387855</v>
      </c>
      <c r="H28" s="16">
        <v>0.51481598400843753</v>
      </c>
      <c r="I28" s="40">
        <v>0.69046052401137514</v>
      </c>
    </row>
    <row r="29" spans="1:20" x14ac:dyDescent="0.25">
      <c r="A29" s="95" t="s">
        <v>164</v>
      </c>
      <c r="B29" s="16">
        <v>0.26030956404403971</v>
      </c>
      <c r="C29" s="16">
        <v>0.52937841891112825</v>
      </c>
      <c r="D29" s="16">
        <v>0.99604602054174485</v>
      </c>
      <c r="E29" s="16">
        <v>1.472467243462964</v>
      </c>
      <c r="F29" s="16">
        <v>8.0018635595562673E-2</v>
      </c>
      <c r="G29" s="16" t="s">
        <v>137</v>
      </c>
      <c r="H29" s="16" t="s">
        <v>137</v>
      </c>
      <c r="I29" s="40">
        <v>0.5136979562061702</v>
      </c>
    </row>
    <row r="30" spans="1:20" x14ac:dyDescent="0.25">
      <c r="A30" s="95" t="s">
        <v>165</v>
      </c>
      <c r="B30" s="16">
        <v>3.623293010230352</v>
      </c>
      <c r="C30" s="16">
        <v>4.2817296155235844</v>
      </c>
      <c r="D30" s="16">
        <v>1.906486946799169</v>
      </c>
      <c r="E30" s="16">
        <v>0.84490325747400186</v>
      </c>
      <c r="F30" s="16" t="s">
        <v>137</v>
      </c>
      <c r="G30" s="16" t="s">
        <v>137</v>
      </c>
      <c r="H30" s="16">
        <v>2.027974293089617</v>
      </c>
      <c r="I30" s="40">
        <v>1.4052535704560318</v>
      </c>
    </row>
    <row r="31" spans="1:20" x14ac:dyDescent="0.25">
      <c r="A31" s="95" t="s">
        <v>166</v>
      </c>
      <c r="B31" s="16">
        <v>0.47776137676136671</v>
      </c>
      <c r="C31" s="16">
        <v>1.7354974490261881</v>
      </c>
      <c r="D31" s="16">
        <v>0.69612303953043542</v>
      </c>
      <c r="E31" s="16">
        <v>0.49522985621417853</v>
      </c>
      <c r="F31" s="16" t="s">
        <v>137</v>
      </c>
      <c r="G31" s="16" t="s">
        <v>137</v>
      </c>
      <c r="H31" s="16">
        <v>1.451178284738512</v>
      </c>
      <c r="I31" s="40">
        <v>3.7846643760345069</v>
      </c>
    </row>
    <row r="32" spans="1:20" ht="15.75" thickBot="1" x14ac:dyDescent="0.3">
      <c r="A32" s="96" t="s">
        <v>167</v>
      </c>
      <c r="B32" s="41">
        <v>2.7734123004490225</v>
      </c>
      <c r="C32" s="41">
        <v>0.47235423268955357</v>
      </c>
      <c r="D32" s="41">
        <v>0.42524901800800352</v>
      </c>
      <c r="E32" s="41">
        <v>1.056451433810091</v>
      </c>
      <c r="F32" s="41">
        <v>0.6209910001096085</v>
      </c>
      <c r="G32" s="41">
        <v>1.3138245844356373</v>
      </c>
      <c r="H32" s="41" t="s">
        <v>137</v>
      </c>
      <c r="I32" s="42">
        <v>0.31212835857923982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E1536-35CF-4F3F-BF10-6D5AC36A1D6A}">
  <dimension ref="A1:K35"/>
  <sheetViews>
    <sheetView workbookViewId="0">
      <selection activeCell="G28" sqref="G28"/>
    </sheetView>
  </sheetViews>
  <sheetFormatPr defaultRowHeight="15" x14ac:dyDescent="0.25"/>
  <cols>
    <col min="1" max="1" width="24" customWidth="1"/>
    <col min="2" max="2" width="13.28515625" style="13" customWidth="1"/>
    <col min="3" max="3" width="12.5703125" style="13" customWidth="1"/>
    <col min="4" max="4" width="18.85546875" style="13" customWidth="1"/>
    <col min="5" max="5" width="23.140625" customWidth="1"/>
    <col min="6" max="6" width="10.5703125" customWidth="1"/>
    <col min="7" max="7" width="20" customWidth="1"/>
    <col min="8" max="8" width="18.140625" customWidth="1"/>
  </cols>
  <sheetData>
    <row r="1" spans="1:11" s="17" customFormat="1" x14ac:dyDescent="0.25">
      <c r="A1" s="17" t="s">
        <v>0</v>
      </c>
      <c r="B1" s="18" t="s">
        <v>130</v>
      </c>
      <c r="C1" s="18" t="s">
        <v>131</v>
      </c>
      <c r="D1" s="18" t="s">
        <v>168</v>
      </c>
      <c r="G1" s="19" t="s">
        <v>0</v>
      </c>
      <c r="H1" s="20" t="s">
        <v>132</v>
      </c>
      <c r="I1" s="21" t="s">
        <v>133</v>
      </c>
      <c r="J1" s="21" t="s">
        <v>134</v>
      </c>
      <c r="K1" s="21" t="s">
        <v>135</v>
      </c>
    </row>
    <row r="2" spans="1:11" x14ac:dyDescent="0.25">
      <c r="A2" t="s">
        <v>35</v>
      </c>
      <c r="E2" s="35" t="s">
        <v>137</v>
      </c>
      <c r="G2" s="14" t="s">
        <v>35</v>
      </c>
      <c r="H2" s="14" t="str">
        <f>E2</f>
        <v>NA</v>
      </c>
      <c r="I2">
        <v>2.4264282294268034</v>
      </c>
      <c r="J2">
        <v>0.1785176843361472</v>
      </c>
      <c r="K2">
        <v>41.361245836981915</v>
      </c>
    </row>
    <row r="3" spans="1:11" x14ac:dyDescent="0.25">
      <c r="A3" t="s">
        <v>36</v>
      </c>
      <c r="E3" s="35" t="s">
        <v>137</v>
      </c>
      <c r="G3" s="14" t="s">
        <v>36</v>
      </c>
      <c r="H3" s="14" t="str">
        <f>E3</f>
        <v>NA</v>
      </c>
      <c r="I3">
        <v>0.59397467132690462</v>
      </c>
      <c r="J3">
        <v>4.2058086653784327E-2</v>
      </c>
      <c r="K3">
        <v>2.8249357415499858</v>
      </c>
    </row>
    <row r="4" spans="1:11" x14ac:dyDescent="0.25">
      <c r="A4" t="s">
        <v>9</v>
      </c>
      <c r="B4" s="13">
        <v>291.60936311962911</v>
      </c>
      <c r="C4" s="13">
        <v>277.30849038689468</v>
      </c>
      <c r="D4" s="13">
        <f t="shared" ref="D4:D34" si="0">AVERAGE(B4:C4)</f>
        <v>284.45892675326189</v>
      </c>
      <c r="E4" s="35">
        <v>284.45892675326189</v>
      </c>
      <c r="G4" s="14" t="s">
        <v>9</v>
      </c>
      <c r="H4" s="15">
        <v>284.45892675326189</v>
      </c>
      <c r="I4">
        <v>24.161968212772674</v>
      </c>
      <c r="J4">
        <v>0.34107812786285752</v>
      </c>
      <c r="K4">
        <v>291.60936311962911</v>
      </c>
    </row>
    <row r="5" spans="1:11" x14ac:dyDescent="0.25">
      <c r="A5" t="s">
        <v>10</v>
      </c>
      <c r="B5" s="13">
        <v>129.65589328945364</v>
      </c>
      <c r="C5" s="13">
        <v>272.29230893130841</v>
      </c>
      <c r="D5" s="13">
        <f t="shared" si="0"/>
        <v>200.97410111038101</v>
      </c>
      <c r="E5" s="35">
        <v>200.97410111038101</v>
      </c>
      <c r="G5" s="14" t="s">
        <v>10</v>
      </c>
      <c r="H5" s="15">
        <v>200.97410111038101</v>
      </c>
      <c r="I5">
        <v>15.645139123403908</v>
      </c>
      <c r="J5">
        <v>2.0063290763465236E-2</v>
      </c>
      <c r="K5">
        <v>3394.1411070559734</v>
      </c>
    </row>
    <row r="6" spans="1:11" x14ac:dyDescent="0.25">
      <c r="A6" t="s">
        <v>11</v>
      </c>
      <c r="B6" s="13">
        <v>1.9122543153549245</v>
      </c>
      <c r="C6" s="13">
        <v>0.67923216674611087</v>
      </c>
      <c r="D6" s="13">
        <f t="shared" si="0"/>
        <v>1.2957432410505176</v>
      </c>
      <c r="E6" s="35">
        <v>1.2957432410505176</v>
      </c>
      <c r="G6" s="14" t="s">
        <v>11</v>
      </c>
      <c r="H6" s="15">
        <v>1.2957432410505176</v>
      </c>
      <c r="I6">
        <v>5.7204042477927786</v>
      </c>
      <c r="J6">
        <v>0.62992028076624385</v>
      </c>
      <c r="K6">
        <v>12.8071853159793</v>
      </c>
    </row>
    <row r="7" spans="1:11" x14ac:dyDescent="0.25">
      <c r="A7" t="s">
        <v>12</v>
      </c>
      <c r="B7" s="13">
        <v>3.8526969119322785</v>
      </c>
      <c r="D7" s="13">
        <f t="shared" si="0"/>
        <v>3.8526969119322785</v>
      </c>
      <c r="E7" s="35">
        <v>3.8526969119322785</v>
      </c>
      <c r="G7" s="14" t="s">
        <v>12</v>
      </c>
      <c r="H7" s="15">
        <v>3.8526969119322785</v>
      </c>
      <c r="I7">
        <v>7.631973002728655</v>
      </c>
      <c r="J7">
        <v>5.5359425251830595E-2</v>
      </c>
      <c r="K7">
        <v>69.367894238005491</v>
      </c>
    </row>
    <row r="8" spans="1:11" x14ac:dyDescent="0.25">
      <c r="A8" t="s">
        <v>13</v>
      </c>
      <c r="E8" s="35" t="s">
        <v>137</v>
      </c>
      <c r="G8" s="14" t="s">
        <v>13</v>
      </c>
      <c r="H8" s="14" t="str">
        <f>E8</f>
        <v>NA</v>
      </c>
      <c r="I8">
        <v>5.689073418793317</v>
      </c>
      <c r="J8">
        <v>5.5947032494460577E-2</v>
      </c>
      <c r="K8">
        <v>54.011812199815928</v>
      </c>
    </row>
    <row r="9" spans="1:11" x14ac:dyDescent="0.25">
      <c r="A9" t="s">
        <v>47</v>
      </c>
      <c r="B9" s="13">
        <v>0.80275823860419915</v>
      </c>
      <c r="D9" s="13">
        <f t="shared" si="0"/>
        <v>0.80275823860419915</v>
      </c>
      <c r="E9" s="35">
        <v>0.80275823860419915</v>
      </c>
      <c r="G9" s="14" t="s">
        <v>47</v>
      </c>
      <c r="H9" s="15">
        <v>0.80275823860419915</v>
      </c>
      <c r="I9">
        <v>1.0713171448000414</v>
      </c>
      <c r="J9">
        <v>0.40931039186375606</v>
      </c>
      <c r="K9">
        <v>6.325449286716748</v>
      </c>
    </row>
    <row r="10" spans="1:11" x14ac:dyDescent="0.25">
      <c r="A10" t="s">
        <v>125</v>
      </c>
      <c r="E10" s="35" t="s">
        <v>137</v>
      </c>
      <c r="G10" s="14" t="s">
        <v>125</v>
      </c>
      <c r="H10" s="14" t="str">
        <f>E10</f>
        <v>NA</v>
      </c>
      <c r="I10">
        <v>1.2398631247912066</v>
      </c>
      <c r="J10">
        <v>3.1512361324027655E-2</v>
      </c>
      <c r="K10">
        <v>13.073937741092061</v>
      </c>
    </row>
    <row r="11" spans="1:11" x14ac:dyDescent="0.25">
      <c r="A11" t="s">
        <v>16</v>
      </c>
      <c r="E11" s="35" t="s">
        <v>137</v>
      </c>
      <c r="G11" s="14" t="s">
        <v>16</v>
      </c>
      <c r="H11" s="14" t="str">
        <f>E11</f>
        <v>NA</v>
      </c>
      <c r="I11">
        <v>3.0542917486758463</v>
      </c>
      <c r="J11">
        <v>0.2794367108978969</v>
      </c>
      <c r="K11">
        <v>46.181091933717518</v>
      </c>
    </row>
    <row r="12" spans="1:11" x14ac:dyDescent="0.25">
      <c r="A12" t="s">
        <v>17</v>
      </c>
      <c r="C12" s="13">
        <v>11.59478008586319</v>
      </c>
      <c r="D12" s="13">
        <f t="shared" si="0"/>
        <v>11.59478008586319</v>
      </c>
      <c r="E12" s="35">
        <v>11.59478008586319</v>
      </c>
      <c r="G12" s="14" t="s">
        <v>17</v>
      </c>
      <c r="H12" s="15">
        <v>11.59478008586319</v>
      </c>
      <c r="I12">
        <v>6.9097415682611754</v>
      </c>
      <c r="J12">
        <v>0.18935833963794163</v>
      </c>
      <c r="K12">
        <v>86.474868709166344</v>
      </c>
    </row>
    <row r="13" spans="1:11" x14ac:dyDescent="0.25">
      <c r="A13" t="s">
        <v>18</v>
      </c>
      <c r="B13" s="13">
        <v>191.12010772799027</v>
      </c>
      <c r="C13" s="13">
        <v>195.18850898312405</v>
      </c>
      <c r="D13" s="13">
        <f t="shared" si="0"/>
        <v>193.15430835555716</v>
      </c>
      <c r="E13" s="35">
        <v>193.15430835555716</v>
      </c>
      <c r="G13" s="14" t="s">
        <v>18</v>
      </c>
      <c r="H13" s="15">
        <v>193.15430835555716</v>
      </c>
      <c r="I13">
        <v>41.238521508271347</v>
      </c>
      <c r="J13">
        <v>3.661607776021115</v>
      </c>
      <c r="K13">
        <v>367.48231400389432</v>
      </c>
    </row>
    <row r="14" spans="1:11" x14ac:dyDescent="0.25">
      <c r="A14" t="s">
        <v>19</v>
      </c>
      <c r="B14" s="13">
        <v>27.195483185366744</v>
      </c>
      <c r="C14" s="13">
        <v>49.174290542723355</v>
      </c>
      <c r="D14" s="13">
        <f t="shared" si="0"/>
        <v>38.184886864045048</v>
      </c>
      <c r="E14" s="35">
        <v>38.184886864045048</v>
      </c>
      <c r="G14" s="14" t="s">
        <v>19</v>
      </c>
      <c r="H14" s="15">
        <v>38.184886864045048</v>
      </c>
      <c r="I14">
        <v>27.035406906281608</v>
      </c>
      <c r="J14">
        <v>1.7188311030402246</v>
      </c>
      <c r="K14">
        <v>179.09138078393872</v>
      </c>
    </row>
    <row r="15" spans="1:11" x14ac:dyDescent="0.25">
      <c r="A15" t="s">
        <v>53</v>
      </c>
      <c r="B15" s="13">
        <v>4.3961396551318028</v>
      </c>
      <c r="C15" s="13">
        <v>3.3836906865359495</v>
      </c>
      <c r="D15" s="13">
        <f t="shared" si="0"/>
        <v>3.8899151708338762</v>
      </c>
      <c r="E15" s="35">
        <v>3.8899151708338762</v>
      </c>
      <c r="G15" s="14" t="s">
        <v>53</v>
      </c>
      <c r="H15" s="15">
        <v>3.8899151708338762</v>
      </c>
      <c r="I15">
        <v>9.5402869015104237</v>
      </c>
      <c r="J15">
        <v>0.80191466572875947</v>
      </c>
      <c r="K15">
        <v>47.700663384086269</v>
      </c>
    </row>
    <row r="16" spans="1:11" x14ac:dyDescent="0.25">
      <c r="A16" t="s">
        <v>126</v>
      </c>
      <c r="B16" s="13">
        <v>1.6376011390231144</v>
      </c>
      <c r="C16" s="13">
        <v>1.1652128368661976</v>
      </c>
      <c r="D16" s="13">
        <f t="shared" si="0"/>
        <v>1.401406987944656</v>
      </c>
      <c r="E16" s="35">
        <v>1.401406987944656</v>
      </c>
      <c r="G16" s="14" t="s">
        <v>126</v>
      </c>
      <c r="H16" s="15">
        <v>1.401406987944656</v>
      </c>
      <c r="I16">
        <v>3.7393298465598859</v>
      </c>
      <c r="J16">
        <v>0.43539675392158089</v>
      </c>
      <c r="K16">
        <v>70.830645768214481</v>
      </c>
    </row>
    <row r="17" spans="1:11" x14ac:dyDescent="0.25">
      <c r="A17" t="s">
        <v>127</v>
      </c>
      <c r="B17" s="13">
        <v>10.725331613253106</v>
      </c>
      <c r="C17" s="13">
        <v>13.559846342746443</v>
      </c>
      <c r="D17" s="13">
        <f t="shared" si="0"/>
        <v>12.142588977999775</v>
      </c>
      <c r="E17" s="35">
        <v>12.142588977999775</v>
      </c>
      <c r="G17" s="14" t="s">
        <v>127</v>
      </c>
      <c r="H17" s="15">
        <v>12.142588977999775</v>
      </c>
      <c r="I17">
        <v>15.961011258788369</v>
      </c>
      <c r="J17">
        <v>0.86533408441474324</v>
      </c>
      <c r="K17">
        <v>835.48384403337582</v>
      </c>
    </row>
    <row r="18" spans="1:11" x14ac:dyDescent="0.25">
      <c r="A18" t="s">
        <v>20</v>
      </c>
      <c r="E18" s="35" t="s">
        <v>137</v>
      </c>
      <c r="G18" s="14" t="s">
        <v>20</v>
      </c>
      <c r="H18" s="14" t="str">
        <f>E18</f>
        <v>NA</v>
      </c>
      <c r="I18">
        <v>1.3920162935986564</v>
      </c>
      <c r="J18">
        <v>2.3608688498685748E-2</v>
      </c>
      <c r="K18">
        <v>2.4750694883750635</v>
      </c>
    </row>
    <row r="19" spans="1:11" x14ac:dyDescent="0.25">
      <c r="A19" t="s">
        <v>61</v>
      </c>
      <c r="B19" s="13">
        <v>1771.0921900960129</v>
      </c>
      <c r="C19" s="13">
        <v>2032.4510717474022</v>
      </c>
      <c r="D19" s="13">
        <f t="shared" si="0"/>
        <v>1901.7716309217076</v>
      </c>
      <c r="E19" s="35">
        <v>1901.7716309217076</v>
      </c>
      <c r="G19" s="14" t="s">
        <v>61</v>
      </c>
      <c r="H19" s="15">
        <v>1901.7716309217076</v>
      </c>
      <c r="I19">
        <v>218.01186457145937</v>
      </c>
      <c r="J19">
        <v>49.833587174955206</v>
      </c>
      <c r="K19">
        <v>2032.4510717474022</v>
      </c>
    </row>
    <row r="20" spans="1:11" x14ac:dyDescent="0.25">
      <c r="A20" t="s">
        <v>63</v>
      </c>
      <c r="B20" s="13">
        <v>50.648972962914186</v>
      </c>
      <c r="C20" s="13">
        <v>109.12734198459471</v>
      </c>
      <c r="D20" s="13">
        <f t="shared" si="0"/>
        <v>79.888157473754447</v>
      </c>
      <c r="E20" s="35">
        <v>79.888157473754447</v>
      </c>
      <c r="G20" s="14" t="s">
        <v>63</v>
      </c>
      <c r="H20" s="15">
        <v>79.888157473754447</v>
      </c>
      <c r="I20">
        <v>126.38989607907283</v>
      </c>
      <c r="J20">
        <v>23.789720767225369</v>
      </c>
      <c r="K20">
        <v>293.8972500789688</v>
      </c>
    </row>
    <row r="21" spans="1:11" x14ac:dyDescent="0.25">
      <c r="A21" t="s">
        <v>24</v>
      </c>
      <c r="B21" s="13">
        <v>1.0936290015510775</v>
      </c>
      <c r="D21" s="13">
        <f t="shared" si="0"/>
        <v>1.0936290015510775</v>
      </c>
      <c r="E21" s="35">
        <v>1.0936290015510775</v>
      </c>
      <c r="G21" s="14" t="s">
        <v>24</v>
      </c>
      <c r="H21" s="15">
        <v>1.0936290015510775</v>
      </c>
      <c r="I21">
        <v>0.89427310735198806</v>
      </c>
      <c r="J21">
        <v>0.22027909675650359</v>
      </c>
      <c r="K21">
        <v>6.2780073019775982</v>
      </c>
    </row>
    <row r="22" spans="1:11" x14ac:dyDescent="0.25">
      <c r="A22" t="s">
        <v>25</v>
      </c>
      <c r="B22" s="13">
        <v>0.54901281835574534</v>
      </c>
      <c r="D22" s="13">
        <f t="shared" si="0"/>
        <v>0.54901281835574534</v>
      </c>
      <c r="E22" s="35">
        <v>0.54901281835574534</v>
      </c>
      <c r="G22" s="14" t="s">
        <v>25</v>
      </c>
      <c r="H22" s="15">
        <v>0.54901281835574534</v>
      </c>
      <c r="I22">
        <v>0.49431647898692616</v>
      </c>
      <c r="J22">
        <v>8.553494950599963E-2</v>
      </c>
      <c r="K22">
        <v>1.4386361712522198</v>
      </c>
    </row>
    <row r="23" spans="1:11" x14ac:dyDescent="0.25">
      <c r="A23" t="s">
        <v>27</v>
      </c>
      <c r="B23" s="13">
        <v>247.64829321645894</v>
      </c>
      <c r="C23" s="13">
        <v>531.78265283508563</v>
      </c>
      <c r="D23" s="13">
        <f t="shared" si="0"/>
        <v>389.71547302577227</v>
      </c>
      <c r="E23" s="35">
        <v>389.71547302577227</v>
      </c>
      <c r="G23" s="14" t="s">
        <v>27</v>
      </c>
      <c r="H23" s="15">
        <v>389.71547302577227</v>
      </c>
      <c r="I23">
        <v>433.37915532265583</v>
      </c>
      <c r="J23">
        <v>78.073976861133872</v>
      </c>
      <c r="K23">
        <v>1458.1345488313336</v>
      </c>
    </row>
    <row r="24" spans="1:11" x14ac:dyDescent="0.25">
      <c r="A24" t="s">
        <v>28</v>
      </c>
      <c r="B24" s="13">
        <v>481.37178328999596</v>
      </c>
      <c r="C24" s="13">
        <v>590.09148651268015</v>
      </c>
      <c r="D24" s="13">
        <f t="shared" si="0"/>
        <v>535.73163490133811</v>
      </c>
      <c r="E24" s="35">
        <v>535.73163490133811</v>
      </c>
      <c r="G24" s="14" t="s">
        <v>28</v>
      </c>
      <c r="H24" s="15">
        <v>535.73163490133811</v>
      </c>
      <c r="I24">
        <v>428.96176904485282</v>
      </c>
      <c r="J24">
        <v>68.75612228057615</v>
      </c>
      <c r="K24">
        <v>1192.8800259544366</v>
      </c>
    </row>
    <row r="25" spans="1:11" x14ac:dyDescent="0.25">
      <c r="A25" t="s">
        <v>29</v>
      </c>
      <c r="B25" s="13">
        <v>358.91147782370166</v>
      </c>
      <c r="C25" s="13">
        <v>353.6840567236253</v>
      </c>
      <c r="D25" s="13">
        <f t="shared" si="0"/>
        <v>356.29776727366345</v>
      </c>
      <c r="E25" s="35">
        <v>356.29776727366345</v>
      </c>
      <c r="G25" s="14" t="s">
        <v>29</v>
      </c>
      <c r="H25" s="15">
        <v>356.29776727366345</v>
      </c>
      <c r="I25">
        <v>425.1955269021787</v>
      </c>
      <c r="J25">
        <v>66.087974251777695</v>
      </c>
      <c r="K25">
        <v>958.78890646435627</v>
      </c>
    </row>
    <row r="26" spans="1:11" x14ac:dyDescent="0.25">
      <c r="A26" t="s">
        <v>70</v>
      </c>
      <c r="B26" s="13">
        <v>8.1218539045772644</v>
      </c>
      <c r="D26" s="13">
        <f t="shared" si="0"/>
        <v>8.1218539045772644</v>
      </c>
      <c r="E26" s="35">
        <v>8.1218539045772644</v>
      </c>
      <c r="G26" s="14" t="s">
        <v>70</v>
      </c>
      <c r="H26" s="15">
        <v>8.1218539045772644</v>
      </c>
      <c r="I26">
        <v>9.1557448553711698</v>
      </c>
      <c r="J26">
        <v>0.68444028922469902</v>
      </c>
      <c r="K26">
        <v>57.128454557939314</v>
      </c>
    </row>
    <row r="27" spans="1:11" x14ac:dyDescent="0.25">
      <c r="A27" t="s">
        <v>30</v>
      </c>
      <c r="B27" s="13">
        <v>3.1488416943414466</v>
      </c>
      <c r="D27" s="13">
        <f t="shared" si="0"/>
        <v>3.1488416943414466</v>
      </c>
      <c r="E27" s="35">
        <v>3.1488416943414466</v>
      </c>
      <c r="G27" s="14" t="s">
        <v>30</v>
      </c>
      <c r="H27" s="15">
        <v>3.1488416943414466</v>
      </c>
      <c r="I27">
        <v>6.5834241169964063</v>
      </c>
      <c r="J27">
        <v>0.39525296100084667</v>
      </c>
      <c r="K27">
        <v>32.636440888716137</v>
      </c>
    </row>
    <row r="28" spans="1:11" x14ac:dyDescent="0.25">
      <c r="A28" t="s">
        <v>74</v>
      </c>
      <c r="B28" s="13">
        <v>636.75253663175738</v>
      </c>
      <c r="C28" s="13">
        <v>543.78619782536668</v>
      </c>
      <c r="D28" s="13">
        <f t="shared" si="0"/>
        <v>590.26936722856203</v>
      </c>
      <c r="E28" s="35">
        <v>590.26936722856203</v>
      </c>
      <c r="G28" s="14" t="s">
        <v>74</v>
      </c>
      <c r="H28" s="15">
        <v>590.26936722856203</v>
      </c>
      <c r="I28">
        <v>609.28779265359776</v>
      </c>
      <c r="J28">
        <v>181.95567721001612</v>
      </c>
      <c r="K28">
        <v>1618.3909372098585</v>
      </c>
    </row>
    <row r="29" spans="1:11" x14ac:dyDescent="0.25">
      <c r="A29" t="s">
        <v>128</v>
      </c>
      <c r="B29" s="13">
        <v>529.91723864449466</v>
      </c>
      <c r="C29" s="13">
        <v>546.595010830663</v>
      </c>
      <c r="D29" s="13">
        <f t="shared" si="0"/>
        <v>538.25612473757883</v>
      </c>
      <c r="E29" s="35">
        <v>538.25612473757883</v>
      </c>
      <c r="G29" s="14" t="s">
        <v>128</v>
      </c>
      <c r="H29" s="15">
        <v>538.25612473757883</v>
      </c>
      <c r="I29">
        <v>590.15318113132798</v>
      </c>
      <c r="J29">
        <v>177.91594130954397</v>
      </c>
      <c r="K29">
        <v>1803.5644310669675</v>
      </c>
    </row>
    <row r="30" spans="1:11" x14ac:dyDescent="0.25">
      <c r="A30" t="s">
        <v>76</v>
      </c>
      <c r="B30" s="13">
        <v>618.42116159138311</v>
      </c>
      <c r="C30" s="13">
        <v>595.56521274369129</v>
      </c>
      <c r="D30" s="13">
        <f t="shared" si="0"/>
        <v>606.99318716753714</v>
      </c>
      <c r="E30" s="35">
        <v>606.99318716753714</v>
      </c>
      <c r="G30" s="14" t="s">
        <v>76</v>
      </c>
      <c r="H30" s="15">
        <v>606.99318716753714</v>
      </c>
      <c r="I30">
        <v>457.66954076021938</v>
      </c>
      <c r="J30">
        <v>64.489270845066315</v>
      </c>
      <c r="K30">
        <v>1457.4742955502766</v>
      </c>
    </row>
    <row r="31" spans="1:11" x14ac:dyDescent="0.25">
      <c r="A31" t="s">
        <v>129</v>
      </c>
      <c r="B31" s="13">
        <v>450.09350814047411</v>
      </c>
      <c r="C31" s="13">
        <v>438.70634267184289</v>
      </c>
      <c r="D31" s="13">
        <f t="shared" si="0"/>
        <v>444.3999254061585</v>
      </c>
      <c r="E31" s="35">
        <v>444.3999254061585</v>
      </c>
      <c r="G31" s="14" t="s">
        <v>129</v>
      </c>
      <c r="H31" s="15">
        <v>444.3999254061585</v>
      </c>
      <c r="I31">
        <v>592.67212148924511</v>
      </c>
      <c r="J31">
        <v>314.976271417882</v>
      </c>
      <c r="K31">
        <v>2298.2453993006106</v>
      </c>
    </row>
    <row r="32" spans="1:11" x14ac:dyDescent="0.25">
      <c r="A32" t="s">
        <v>31</v>
      </c>
      <c r="B32" s="13">
        <v>1.9842912929881578</v>
      </c>
      <c r="C32" s="13">
        <v>1.2243346551853251</v>
      </c>
      <c r="D32" s="13">
        <f t="shared" si="0"/>
        <v>1.6043129740867415</v>
      </c>
      <c r="E32" s="35">
        <v>1.6043129740867415</v>
      </c>
      <c r="G32" s="14" t="s">
        <v>31</v>
      </c>
      <c r="H32" s="15">
        <v>1.6043129740867415</v>
      </c>
      <c r="I32">
        <v>18.340960997584197</v>
      </c>
      <c r="J32">
        <v>1.2243346551853251</v>
      </c>
      <c r="K32">
        <v>110.37717238068061</v>
      </c>
    </row>
    <row r="33" spans="1:11" x14ac:dyDescent="0.25">
      <c r="A33" t="s">
        <v>32</v>
      </c>
      <c r="E33" s="35" t="s">
        <v>137</v>
      </c>
      <c r="G33" s="14" t="s">
        <v>32</v>
      </c>
      <c r="H33" s="14" t="str">
        <f>E33</f>
        <v>NA</v>
      </c>
      <c r="I33">
        <v>4.4554226655094542</v>
      </c>
      <c r="J33">
        <v>3.010983109120688</v>
      </c>
      <c r="K33">
        <v>5.8998622218982195</v>
      </c>
    </row>
    <row r="34" spans="1:11" x14ac:dyDescent="0.25">
      <c r="A34" t="s">
        <v>33</v>
      </c>
      <c r="B34" s="13">
        <v>5.9166255363790992</v>
      </c>
      <c r="D34" s="13">
        <f t="shared" si="0"/>
        <v>5.9166255363790992</v>
      </c>
      <c r="E34" s="35">
        <v>5.9166255363790992</v>
      </c>
      <c r="G34" s="14" t="s">
        <v>33</v>
      </c>
      <c r="H34" s="15">
        <v>5.9166255363790992</v>
      </c>
      <c r="I34">
        <v>2.7133340523395049</v>
      </c>
      <c r="J34">
        <v>0.27162529183119166</v>
      </c>
      <c r="K34">
        <v>5.9166255363790992</v>
      </c>
    </row>
    <row r="35" spans="1:11" x14ac:dyDescent="0.25">
      <c r="A35" t="s">
        <v>34</v>
      </c>
      <c r="E35" s="35" t="s">
        <v>137</v>
      </c>
      <c r="G35" s="14" t="s">
        <v>34</v>
      </c>
      <c r="H35" s="14" t="str">
        <f>E35</f>
        <v>NA</v>
      </c>
      <c r="I35">
        <v>7.1514925423517326</v>
      </c>
      <c r="J35">
        <v>3.2031146258880008</v>
      </c>
      <c r="K35">
        <v>12.081041579860901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BCF5F-B1AE-4325-8777-926901CE2DEB}">
  <dimension ref="A1:AT35"/>
  <sheetViews>
    <sheetView zoomScale="85" zoomScaleNormal="85" workbookViewId="0">
      <selection activeCell="D26" sqref="D26"/>
    </sheetView>
  </sheetViews>
  <sheetFormatPr defaultRowHeight="15" x14ac:dyDescent="0.25"/>
  <cols>
    <col min="1" max="1" width="118.140625" style="10" customWidth="1"/>
    <col min="2" max="2" width="13" style="25" customWidth="1"/>
    <col min="3" max="3" width="9.140625" style="10" customWidth="1"/>
    <col min="4" max="16384" width="9.140625" style="10"/>
  </cols>
  <sheetData>
    <row r="1" spans="1:46" s="24" customFormat="1" ht="35.25" customHeight="1" x14ac:dyDescent="0.25">
      <c r="A1" s="7" t="s">
        <v>0</v>
      </c>
      <c r="B1" s="26" t="s">
        <v>6</v>
      </c>
      <c r="C1" s="22" t="s">
        <v>169</v>
      </c>
      <c r="D1" s="22" t="s">
        <v>170</v>
      </c>
      <c r="E1" s="22" t="s">
        <v>171</v>
      </c>
      <c r="F1" s="22" t="s">
        <v>172</v>
      </c>
      <c r="G1" s="22" t="s">
        <v>173</v>
      </c>
      <c r="H1" s="22" t="s">
        <v>174</v>
      </c>
      <c r="I1" s="22" t="s">
        <v>175</v>
      </c>
      <c r="J1" s="22" t="s">
        <v>176</v>
      </c>
      <c r="K1" s="22" t="s">
        <v>177</v>
      </c>
      <c r="L1" s="22" t="s">
        <v>178</v>
      </c>
      <c r="M1" s="22" t="s">
        <v>179</v>
      </c>
      <c r="N1" s="22" t="s">
        <v>180</v>
      </c>
      <c r="O1" s="22" t="s">
        <v>181</v>
      </c>
      <c r="P1" s="22" t="s">
        <v>182</v>
      </c>
      <c r="Q1" s="22" t="s">
        <v>183</v>
      </c>
      <c r="R1" s="22" t="s">
        <v>184</v>
      </c>
      <c r="S1" s="22" t="s">
        <v>185</v>
      </c>
      <c r="T1" s="22" t="s">
        <v>186</v>
      </c>
      <c r="U1" s="22" t="s">
        <v>187</v>
      </c>
      <c r="V1" s="22" t="s">
        <v>188</v>
      </c>
      <c r="W1" s="22" t="s">
        <v>189</v>
      </c>
      <c r="X1" s="22" t="s">
        <v>190</v>
      </c>
      <c r="Y1" s="22" t="s">
        <v>191</v>
      </c>
      <c r="Z1" s="22" t="s">
        <v>192</v>
      </c>
      <c r="AA1" s="22" t="s">
        <v>193</v>
      </c>
      <c r="AB1" s="22" t="s">
        <v>194</v>
      </c>
      <c r="AC1" s="22" t="s">
        <v>195</v>
      </c>
      <c r="AD1" s="22" t="s">
        <v>196</v>
      </c>
      <c r="AE1" s="22" t="s">
        <v>197</v>
      </c>
      <c r="AF1" s="22" t="s">
        <v>198</v>
      </c>
      <c r="AG1" s="23" t="s">
        <v>199</v>
      </c>
      <c r="AH1" s="22" t="s">
        <v>200</v>
      </c>
      <c r="AI1" s="22" t="s">
        <v>201</v>
      </c>
      <c r="AJ1" s="22" t="s">
        <v>202</v>
      </c>
      <c r="AK1" s="22" t="s">
        <v>203</v>
      </c>
      <c r="AL1" s="22" t="s">
        <v>204</v>
      </c>
      <c r="AM1" s="22" t="s">
        <v>205</v>
      </c>
      <c r="AN1" s="22" t="s">
        <v>206</v>
      </c>
      <c r="AO1" s="23" t="s">
        <v>207</v>
      </c>
      <c r="AP1" s="22" t="s">
        <v>208</v>
      </c>
      <c r="AQ1" s="23" t="s">
        <v>1</v>
      </c>
      <c r="AR1" s="22" t="s">
        <v>2</v>
      </c>
      <c r="AS1" s="22" t="s">
        <v>3</v>
      </c>
      <c r="AT1" s="22" t="s">
        <v>4</v>
      </c>
    </row>
    <row r="2" spans="1:46" x14ac:dyDescent="0.25">
      <c r="A2" s="10" t="s">
        <v>90</v>
      </c>
      <c r="B2" s="27" t="s">
        <v>35</v>
      </c>
      <c r="C2" s="11">
        <v>0.83599784341779826</v>
      </c>
      <c r="D2" s="11">
        <v>4.6332672380587052</v>
      </c>
      <c r="E2" s="11">
        <v>30.109526763731214</v>
      </c>
      <c r="F2" s="11">
        <v>41.361245836981915</v>
      </c>
      <c r="G2" s="11">
        <v>3.5086206453570661</v>
      </c>
      <c r="H2" s="11">
        <v>1.7461683797954504</v>
      </c>
      <c r="I2" s="11"/>
      <c r="J2" s="11"/>
      <c r="K2" s="11">
        <v>3.0047770952219754</v>
      </c>
      <c r="L2" s="11">
        <v>7.8109374286445812</v>
      </c>
      <c r="M2" s="11">
        <v>0.1785176843361472</v>
      </c>
      <c r="N2" s="11"/>
      <c r="O2" s="11"/>
      <c r="P2" s="11"/>
      <c r="Q2" s="11">
        <v>6.9632258450123361</v>
      </c>
      <c r="R2" s="11">
        <v>1.9429084031643513</v>
      </c>
      <c r="S2" s="11">
        <v>1.5722232451528768</v>
      </c>
      <c r="T2" s="11">
        <v>1.0454514003608084</v>
      </c>
      <c r="U2" s="11">
        <v>12.528663353247559</v>
      </c>
      <c r="V2" s="11">
        <v>2.4264282294268034</v>
      </c>
      <c r="W2" s="11">
        <v>0.30575955074905142</v>
      </c>
      <c r="X2" s="11"/>
      <c r="Y2" s="11"/>
      <c r="Z2" s="11"/>
      <c r="AA2" s="11"/>
      <c r="AB2" s="11"/>
      <c r="AC2" s="11"/>
      <c r="AD2" s="11"/>
      <c r="AE2" s="11"/>
      <c r="AF2" s="11"/>
      <c r="AG2" s="12">
        <v>2.2208784823458281</v>
      </c>
      <c r="AH2" s="11">
        <v>3.3938604724715362</v>
      </c>
      <c r="AI2" s="11"/>
      <c r="AJ2" s="11"/>
      <c r="AK2" s="11"/>
      <c r="AL2" s="11"/>
      <c r="AM2" s="11"/>
      <c r="AN2" s="11"/>
      <c r="AO2" s="12"/>
      <c r="AP2" s="11">
        <v>0.95316341018029005</v>
      </c>
      <c r="AQ2" s="12"/>
      <c r="AR2" s="11">
        <v>2.0354586019434096</v>
      </c>
      <c r="AS2" s="11"/>
      <c r="AT2" s="11"/>
    </row>
    <row r="3" spans="1:46" x14ac:dyDescent="0.25">
      <c r="A3" s="10" t="s">
        <v>91</v>
      </c>
      <c r="B3" s="27" t="s">
        <v>36</v>
      </c>
      <c r="C3" s="11"/>
      <c r="D3" s="11">
        <v>6.5624068388675003E-2</v>
      </c>
      <c r="E3" s="11">
        <v>0.11604400907355239</v>
      </c>
      <c r="F3" s="11">
        <v>4.2058086653784327E-2</v>
      </c>
      <c r="G3" s="11"/>
      <c r="H3" s="11">
        <v>0.38794764620710948</v>
      </c>
      <c r="I3" s="11"/>
      <c r="J3" s="11"/>
      <c r="K3" s="11"/>
      <c r="L3" s="11"/>
      <c r="M3" s="11">
        <v>0.48081365437964757</v>
      </c>
      <c r="N3" s="11"/>
      <c r="O3" s="11">
        <v>2.8249357415499858</v>
      </c>
      <c r="P3" s="11">
        <v>0.7510305957040756</v>
      </c>
      <c r="Q3" s="11"/>
      <c r="R3" s="11"/>
      <c r="S3" s="11">
        <v>0.18584732298675924</v>
      </c>
      <c r="T3" s="11"/>
      <c r="U3" s="11">
        <v>2.2419713368969321</v>
      </c>
      <c r="V3" s="11">
        <v>1.2079556015226935</v>
      </c>
      <c r="W3" s="11"/>
      <c r="X3" s="11"/>
      <c r="Y3" s="11">
        <v>0.10424286415727077</v>
      </c>
      <c r="Z3" s="11"/>
      <c r="AA3" s="11"/>
      <c r="AB3" s="11"/>
      <c r="AC3" s="11"/>
      <c r="AD3" s="11">
        <v>0.11153409825156022</v>
      </c>
      <c r="AE3" s="11"/>
      <c r="AF3" s="11">
        <v>0.81989903911052919</v>
      </c>
      <c r="AG3" s="12"/>
      <c r="AH3" s="11"/>
      <c r="AI3" s="11"/>
      <c r="AJ3" s="11"/>
      <c r="AK3" s="11">
        <v>1.9312847168327942</v>
      </c>
      <c r="AL3" s="11">
        <v>2.1617990749588278</v>
      </c>
      <c r="AM3" s="11"/>
      <c r="AN3" s="11"/>
      <c r="AO3" s="12"/>
      <c r="AP3" s="11">
        <v>0.70713568827416173</v>
      </c>
      <c r="AQ3" s="12"/>
      <c r="AR3" s="11">
        <v>4.2684108397561324</v>
      </c>
      <c r="AS3" s="11"/>
      <c r="AT3" s="11"/>
    </row>
    <row r="4" spans="1:46" x14ac:dyDescent="0.25">
      <c r="A4" s="10" t="s">
        <v>92</v>
      </c>
      <c r="B4" s="27" t="s">
        <v>9</v>
      </c>
      <c r="C4" s="11"/>
      <c r="D4" s="11">
        <v>9.8977332013022217</v>
      </c>
      <c r="E4" s="11"/>
      <c r="F4" s="11">
        <v>85.702033272220504</v>
      </c>
      <c r="G4" s="11">
        <v>1.3995316583526605</v>
      </c>
      <c r="H4" s="11">
        <v>94.554570030441624</v>
      </c>
      <c r="I4" s="11">
        <v>92.993932158265096</v>
      </c>
      <c r="J4" s="11"/>
      <c r="K4" s="11"/>
      <c r="L4" s="11"/>
      <c r="M4" s="11">
        <v>1.2315952717369043</v>
      </c>
      <c r="N4" s="11"/>
      <c r="O4" s="11">
        <v>25.304276816508047</v>
      </c>
      <c r="P4" s="11">
        <v>23.019659609037301</v>
      </c>
      <c r="Q4" s="11">
        <v>35.57194010937463</v>
      </c>
      <c r="R4" s="11"/>
      <c r="S4" s="11">
        <v>85.010386694055541</v>
      </c>
      <c r="T4" s="11"/>
      <c r="U4" s="11">
        <v>39.891264116740231</v>
      </c>
      <c r="V4" s="11">
        <v>4.8516194562268398</v>
      </c>
      <c r="W4" s="11"/>
      <c r="X4" s="11"/>
      <c r="Y4" s="11"/>
      <c r="Z4" s="11"/>
      <c r="AA4" s="11"/>
      <c r="AB4" s="11"/>
      <c r="AC4" s="11">
        <v>31.60074988055776</v>
      </c>
      <c r="AD4" s="11">
        <v>19.760054259669818</v>
      </c>
      <c r="AE4" s="11">
        <v>9.4535454044203853</v>
      </c>
      <c r="AF4" s="11">
        <v>2.1575810003077343</v>
      </c>
      <c r="AG4" s="12">
        <v>2.1839093974550861</v>
      </c>
      <c r="AH4" s="11">
        <v>13.058968374410586</v>
      </c>
      <c r="AI4" s="11">
        <v>291.60936311962911</v>
      </c>
      <c r="AJ4" s="11">
        <v>277.30849038689468</v>
      </c>
      <c r="AK4" s="11"/>
      <c r="AL4" s="11"/>
      <c r="AM4" s="11">
        <v>135.25058117208934</v>
      </c>
      <c r="AN4" s="11">
        <v>13.348943296281053</v>
      </c>
      <c r="AO4" s="12">
        <v>228.42307838074112</v>
      </c>
      <c r="AP4" s="11">
        <v>0.34107812786285752</v>
      </c>
      <c r="AQ4" s="12"/>
      <c r="AR4" s="11">
        <v>2.0488372030829431</v>
      </c>
      <c r="AS4" s="11">
        <v>46.322293475797899</v>
      </c>
      <c r="AT4" s="11">
        <v>0.57138922177244689</v>
      </c>
    </row>
    <row r="5" spans="1:46" x14ac:dyDescent="0.25">
      <c r="A5" s="10" t="s">
        <v>93</v>
      </c>
      <c r="B5" s="27" t="s">
        <v>10</v>
      </c>
      <c r="C5" s="11"/>
      <c r="D5" s="11">
        <v>22.858594666063546</v>
      </c>
      <c r="E5" s="11"/>
      <c r="F5" s="11">
        <v>4.7496986206415999</v>
      </c>
      <c r="G5" s="11">
        <v>3394.1411070559734</v>
      </c>
      <c r="H5" s="11">
        <v>3347.2532246545925</v>
      </c>
      <c r="I5" s="11">
        <v>2219.1537860323042</v>
      </c>
      <c r="J5" s="11">
        <v>2379.9860228184239</v>
      </c>
      <c r="K5" s="11">
        <v>15.645139123403908</v>
      </c>
      <c r="L5" s="11">
        <v>120.19276057181567</v>
      </c>
      <c r="M5" s="11">
        <v>22.525494536268258</v>
      </c>
      <c r="N5" s="11">
        <v>30.930851930857905</v>
      </c>
      <c r="O5" s="11"/>
      <c r="P5" s="11"/>
      <c r="Q5" s="11">
        <v>8.1469193669083673</v>
      </c>
      <c r="R5" s="11">
        <v>11.330500649014546</v>
      </c>
      <c r="S5" s="11">
        <v>23.002347926004852</v>
      </c>
      <c r="T5" s="11">
        <v>15.123085378775025</v>
      </c>
      <c r="U5" s="11">
        <v>6.0457464862054175</v>
      </c>
      <c r="V5" s="11">
        <v>0.10010610782831682</v>
      </c>
      <c r="W5" s="11"/>
      <c r="X5" s="11"/>
      <c r="Y5" s="11">
        <v>3.7651367870853436</v>
      </c>
      <c r="Z5" s="11">
        <v>3.5603872938143466</v>
      </c>
      <c r="AA5" s="11">
        <v>2.0063290763465236E-2</v>
      </c>
      <c r="AB5" s="11">
        <v>2.4410966489471795</v>
      </c>
      <c r="AC5" s="11">
        <v>0.21184293996695938</v>
      </c>
      <c r="AD5" s="11">
        <v>10.540442420473621</v>
      </c>
      <c r="AE5" s="11">
        <v>16.969354801461826</v>
      </c>
      <c r="AF5" s="11">
        <v>30.405258639318721</v>
      </c>
      <c r="AG5" s="12"/>
      <c r="AH5" s="11">
        <v>6.0975727818259564</v>
      </c>
      <c r="AI5" s="11">
        <v>129.65589328945364</v>
      </c>
      <c r="AJ5" s="11">
        <v>272.29230893130841</v>
      </c>
      <c r="AK5" s="11">
        <v>97.776051629145599</v>
      </c>
      <c r="AL5" s="11">
        <v>218.9726735676245</v>
      </c>
      <c r="AM5" s="11"/>
      <c r="AN5" s="11">
        <v>0.21033374424582107</v>
      </c>
      <c r="AO5" s="12"/>
      <c r="AP5" s="11">
        <v>2.1955183634901698</v>
      </c>
      <c r="AQ5" s="12">
        <v>1.6171238346472847</v>
      </c>
      <c r="AR5" s="11"/>
      <c r="AS5" s="11">
        <v>2.1273548812771605</v>
      </c>
      <c r="AT5" s="11"/>
    </row>
    <row r="6" spans="1:46" x14ac:dyDescent="0.25">
      <c r="A6" s="10" t="s">
        <v>94</v>
      </c>
      <c r="B6" s="27" t="s">
        <v>11</v>
      </c>
      <c r="C6" s="11"/>
      <c r="D6" s="11"/>
      <c r="E6" s="11">
        <v>5.4867366198587373</v>
      </c>
      <c r="F6" s="11">
        <v>7.4945455075902796</v>
      </c>
      <c r="G6" s="11">
        <v>5.9540718757268198</v>
      </c>
      <c r="H6" s="11">
        <v>12.8071853159793</v>
      </c>
      <c r="I6" s="11"/>
      <c r="J6" s="11">
        <v>0.62992028076624385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>
        <v>7.2939149026827366</v>
      </c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2"/>
      <c r="AH6" s="11"/>
      <c r="AI6" s="11">
        <v>1.9122543153549245</v>
      </c>
      <c r="AJ6" s="11">
        <v>0.67923216674611087</v>
      </c>
      <c r="AK6" s="11"/>
      <c r="AL6" s="11"/>
      <c r="AM6" s="11"/>
      <c r="AN6" s="11"/>
      <c r="AO6" s="12"/>
      <c r="AP6" s="11"/>
      <c r="AQ6" s="12"/>
      <c r="AR6" s="11"/>
      <c r="AS6" s="11"/>
      <c r="AT6" s="11"/>
    </row>
    <row r="7" spans="1:46" x14ac:dyDescent="0.25">
      <c r="A7" s="10" t="s">
        <v>95</v>
      </c>
      <c r="B7" s="27" t="s">
        <v>12</v>
      </c>
      <c r="C7" s="11"/>
      <c r="D7" s="11"/>
      <c r="E7" s="11">
        <v>46.300173387611231</v>
      </c>
      <c r="F7" s="11">
        <v>69.367894238005491</v>
      </c>
      <c r="G7" s="11"/>
      <c r="H7" s="11"/>
      <c r="I7" s="11"/>
      <c r="J7" s="11"/>
      <c r="K7" s="11"/>
      <c r="L7" s="11"/>
      <c r="M7" s="11">
        <v>2.7556899177500207</v>
      </c>
      <c r="N7" s="11"/>
      <c r="O7" s="11"/>
      <c r="P7" s="11"/>
      <c r="Q7" s="11"/>
      <c r="R7" s="11"/>
      <c r="S7" s="11">
        <v>3.3992209095097836</v>
      </c>
      <c r="T7" s="11"/>
      <c r="U7" s="11"/>
      <c r="V7" s="11"/>
      <c r="W7" s="11">
        <v>13.773335951679821</v>
      </c>
      <c r="X7" s="11">
        <v>2.094658583429311</v>
      </c>
      <c r="Y7" s="11"/>
      <c r="Z7" s="11"/>
      <c r="AA7" s="11">
        <v>5.5359425251830595E-2</v>
      </c>
      <c r="AB7" s="11"/>
      <c r="AC7" s="11">
        <v>14.974083287881083</v>
      </c>
      <c r="AD7" s="11">
        <v>1.7719110687507533</v>
      </c>
      <c r="AE7" s="11">
        <v>24.959020427243882</v>
      </c>
      <c r="AF7" s="11">
        <v>13.157930647276933</v>
      </c>
      <c r="AG7" s="12">
        <v>11.411249093525033</v>
      </c>
      <c r="AH7" s="11">
        <v>1.1389477677079851</v>
      </c>
      <c r="AI7" s="11">
        <v>3.8526969119322785</v>
      </c>
      <c r="AJ7" s="11"/>
      <c r="AK7" s="11"/>
      <c r="AL7" s="11"/>
      <c r="AM7" s="11"/>
      <c r="AN7" s="11"/>
      <c r="AO7" s="12"/>
      <c r="AP7" s="11"/>
      <c r="AQ7" s="12"/>
      <c r="AR7" s="11">
        <v>0.59887589348669712</v>
      </c>
      <c r="AS7" s="11"/>
      <c r="AT7" s="11"/>
    </row>
    <row r="8" spans="1:46" x14ac:dyDescent="0.25">
      <c r="A8" s="10" t="s">
        <v>96</v>
      </c>
      <c r="B8" s="27" t="s">
        <v>13</v>
      </c>
      <c r="C8" s="11">
        <v>9.2451705394693349</v>
      </c>
      <c r="D8" s="11"/>
      <c r="E8" s="11"/>
      <c r="F8" s="11">
        <v>3.4500083617205801</v>
      </c>
      <c r="G8" s="11"/>
      <c r="H8" s="11"/>
      <c r="I8" s="11"/>
      <c r="J8" s="11"/>
      <c r="K8" s="11"/>
      <c r="L8" s="11"/>
      <c r="M8" s="11"/>
      <c r="N8" s="11"/>
      <c r="O8" s="11">
        <v>54.011812199815928</v>
      </c>
      <c r="P8" s="11">
        <v>53.239300857905654</v>
      </c>
      <c r="Q8" s="11"/>
      <c r="R8" s="11"/>
      <c r="S8" s="11">
        <v>35.280990525200913</v>
      </c>
      <c r="T8" s="11">
        <v>11.206365221207346</v>
      </c>
      <c r="U8" s="11"/>
      <c r="V8" s="11"/>
      <c r="W8" s="11">
        <v>30.695969786268684</v>
      </c>
      <c r="X8" s="11">
        <v>18.511263690924356</v>
      </c>
      <c r="Y8" s="11">
        <v>0.3705169504685451</v>
      </c>
      <c r="Z8" s="11">
        <v>5.5947032494460577E-2</v>
      </c>
      <c r="AA8" s="11"/>
      <c r="AB8" s="11"/>
      <c r="AC8" s="11"/>
      <c r="AD8" s="11"/>
      <c r="AE8" s="11">
        <v>5.689073418793317</v>
      </c>
      <c r="AF8" s="11">
        <v>0.87564163973528175</v>
      </c>
      <c r="AG8" s="12">
        <v>47.761311865441435</v>
      </c>
      <c r="AH8" s="11"/>
      <c r="AI8" s="11"/>
      <c r="AJ8" s="11"/>
      <c r="AK8" s="11">
        <v>4.0758088040530769</v>
      </c>
      <c r="AL8" s="11">
        <v>9.9861007618785774E-2</v>
      </c>
      <c r="AM8" s="11"/>
      <c r="AN8" s="11"/>
      <c r="AO8" s="12">
        <v>0.81831071993100635</v>
      </c>
      <c r="AP8" s="11">
        <v>4.9528270266019492</v>
      </c>
      <c r="AQ8" s="12"/>
      <c r="AR8" s="11"/>
      <c r="AS8" s="11"/>
      <c r="AT8" s="11"/>
    </row>
    <row r="9" spans="1:46" x14ac:dyDescent="0.25">
      <c r="A9" s="10" t="s">
        <v>97</v>
      </c>
      <c r="B9" s="27" t="s">
        <v>47</v>
      </c>
      <c r="C9" s="11">
        <v>4.2598194720766829</v>
      </c>
      <c r="D9" s="11">
        <v>1.0713171448000414</v>
      </c>
      <c r="E9" s="11">
        <v>6.325449286716748</v>
      </c>
      <c r="F9" s="11">
        <v>1.014183492540274</v>
      </c>
      <c r="G9" s="11"/>
      <c r="H9" s="11"/>
      <c r="I9" s="11"/>
      <c r="J9" s="11"/>
      <c r="K9" s="11">
        <v>1.0776914749866289</v>
      </c>
      <c r="L9" s="11">
        <v>4.310159222453585</v>
      </c>
      <c r="M9" s="11"/>
      <c r="N9" s="11"/>
      <c r="O9" s="11"/>
      <c r="P9" s="11">
        <v>0.51337897255837606</v>
      </c>
      <c r="Q9" s="11">
        <v>2.5400300499083892</v>
      </c>
      <c r="R9" s="11"/>
      <c r="S9" s="11">
        <v>1.2197142438712314</v>
      </c>
      <c r="T9" s="11"/>
      <c r="U9" s="11">
        <v>0.44163538320197643</v>
      </c>
      <c r="V9" s="11">
        <v>0.65984574733177115</v>
      </c>
      <c r="W9" s="11"/>
      <c r="X9" s="11"/>
      <c r="Y9" s="11">
        <v>0.40931039186375606</v>
      </c>
      <c r="Z9" s="11">
        <v>1.0804377764028554</v>
      </c>
      <c r="AA9" s="11"/>
      <c r="AB9" s="11"/>
      <c r="AC9" s="11">
        <v>1.3438258586141709</v>
      </c>
      <c r="AD9" s="11"/>
      <c r="AE9" s="11"/>
      <c r="AF9" s="11"/>
      <c r="AG9" s="12"/>
      <c r="AH9" s="11"/>
      <c r="AI9" s="11">
        <v>0.80275823860419915</v>
      </c>
      <c r="AJ9" s="11"/>
      <c r="AK9" s="11"/>
      <c r="AL9" s="11"/>
      <c r="AM9" s="11">
        <v>0.62165957231442126</v>
      </c>
      <c r="AN9" s="11">
        <v>0.93290910536509664</v>
      </c>
      <c r="AO9" s="12">
        <v>5.7166262995180173</v>
      </c>
      <c r="AP9" s="11">
        <v>0.47806260869353245</v>
      </c>
      <c r="AQ9" s="12"/>
      <c r="AR9" s="11">
        <v>0.1619861913687452</v>
      </c>
      <c r="AS9" s="11"/>
      <c r="AT9" s="11">
        <v>2.9629042749876193</v>
      </c>
    </row>
    <row r="10" spans="1:46" x14ac:dyDescent="0.25">
      <c r="A10" s="10" t="s">
        <v>98</v>
      </c>
      <c r="B10" s="27" t="s">
        <v>125</v>
      </c>
      <c r="C10" s="11">
        <v>2.2505625629928163</v>
      </c>
      <c r="D10" s="11">
        <v>4.3250693143300891</v>
      </c>
      <c r="E10" s="11">
        <v>13.073937741092061</v>
      </c>
      <c r="F10" s="11">
        <v>10.654044932447857</v>
      </c>
      <c r="G10" s="11">
        <v>3.2719723932808455</v>
      </c>
      <c r="H10" s="11">
        <v>4.3628417251409513</v>
      </c>
      <c r="I10" s="11"/>
      <c r="J10" s="11"/>
      <c r="K10" s="11">
        <v>4.5184054574036177</v>
      </c>
      <c r="L10" s="11">
        <v>6.4399683612401422</v>
      </c>
      <c r="M10" s="11">
        <v>0.23389206196423085</v>
      </c>
      <c r="N10" s="11">
        <v>1.2518654886448763</v>
      </c>
      <c r="O10" s="11">
        <v>0.50629098774547809</v>
      </c>
      <c r="P10" s="11">
        <v>0.5689985841600177</v>
      </c>
      <c r="Q10" s="11"/>
      <c r="R10" s="11">
        <v>0.27091481352307095</v>
      </c>
      <c r="S10" s="11">
        <v>0.52883778993510089</v>
      </c>
      <c r="T10" s="11"/>
      <c r="U10" s="11">
        <v>5.0989472799251923</v>
      </c>
      <c r="V10" s="11">
        <v>3.9825884493261712</v>
      </c>
      <c r="W10" s="11"/>
      <c r="X10" s="11"/>
      <c r="Y10" s="11"/>
      <c r="Z10" s="11">
        <v>0.39660957777182115</v>
      </c>
      <c r="AA10" s="11">
        <v>0.83527332000397492</v>
      </c>
      <c r="AB10" s="11"/>
      <c r="AC10" s="11">
        <v>0.98605079264889051</v>
      </c>
      <c r="AD10" s="11"/>
      <c r="AE10" s="11">
        <v>4.44935226789481E-2</v>
      </c>
      <c r="AF10" s="11">
        <v>5.8172302450244164E-2</v>
      </c>
      <c r="AG10" s="12">
        <v>3.1512361324027655E-2</v>
      </c>
      <c r="AH10" s="11"/>
      <c r="AI10" s="11"/>
      <c r="AJ10" s="11"/>
      <c r="AK10" s="11">
        <v>5.1011135748981008E-2</v>
      </c>
      <c r="AL10" s="11"/>
      <c r="AM10" s="11">
        <v>5.5335532352982337</v>
      </c>
      <c r="AN10" s="11">
        <v>12.134239040835848</v>
      </c>
      <c r="AO10" s="12">
        <v>0.48877460345006207</v>
      </c>
      <c r="AP10" s="11">
        <v>1.2398631247912066</v>
      </c>
      <c r="AQ10" s="12"/>
      <c r="AR10" s="11">
        <v>0.49496534675476339</v>
      </c>
      <c r="AS10" s="11">
        <v>1.1286243159071183</v>
      </c>
      <c r="AT10" s="11">
        <v>0.28850528654071789</v>
      </c>
    </row>
    <row r="11" spans="1:46" x14ac:dyDescent="0.25">
      <c r="A11" s="10" t="s">
        <v>99</v>
      </c>
      <c r="B11" s="27" t="s">
        <v>16</v>
      </c>
      <c r="C11" s="11"/>
      <c r="D11" s="11">
        <v>2.3885976954099561</v>
      </c>
      <c r="E11" s="11">
        <v>4.4037330844880751</v>
      </c>
      <c r="F11" s="11">
        <v>13.065981278107994</v>
      </c>
      <c r="G11" s="11">
        <v>46.181091933717518</v>
      </c>
      <c r="H11" s="11">
        <v>34.813790227946129</v>
      </c>
      <c r="I11" s="11">
        <v>5.4857123314471998</v>
      </c>
      <c r="J11" s="11"/>
      <c r="K11" s="11"/>
      <c r="L11" s="11"/>
      <c r="M11" s="11"/>
      <c r="N11" s="11"/>
      <c r="O11" s="11"/>
      <c r="P11" s="11">
        <v>0.98072396317194666</v>
      </c>
      <c r="Q11" s="11"/>
      <c r="R11" s="11"/>
      <c r="S11" s="11">
        <v>2.5395515618879942</v>
      </c>
      <c r="T11" s="11">
        <v>4.9797444715660522</v>
      </c>
      <c r="U11" s="11"/>
      <c r="V11" s="11"/>
      <c r="W11" s="11"/>
      <c r="X11" s="11">
        <v>3.4002268569118934</v>
      </c>
      <c r="Y11" s="11"/>
      <c r="Z11" s="11"/>
      <c r="AA11" s="11">
        <v>0.80897300283635332</v>
      </c>
      <c r="AB11" s="11"/>
      <c r="AC11" s="11">
        <v>1.9379592379143955</v>
      </c>
      <c r="AD11" s="11">
        <v>0.33310289767912904</v>
      </c>
      <c r="AE11" s="11">
        <v>0.2794367108978969</v>
      </c>
      <c r="AF11" s="11">
        <v>1.6637191154970357</v>
      </c>
      <c r="AG11" s="12"/>
      <c r="AH11" s="11"/>
      <c r="AI11" s="11"/>
      <c r="AJ11" s="11"/>
      <c r="AK11" s="11"/>
      <c r="AL11" s="11"/>
      <c r="AM11" s="11"/>
      <c r="AN11" s="11">
        <v>2.7083566404397992</v>
      </c>
      <c r="AO11" s="12">
        <v>13.46774115675924</v>
      </c>
      <c r="AP11" s="11">
        <v>9.0200492206326892</v>
      </c>
      <c r="AQ11" s="12"/>
      <c r="AR11" s="11">
        <v>2.5189240284613494</v>
      </c>
      <c r="AS11" s="11">
        <v>0.63606702506074142</v>
      </c>
      <c r="AT11" s="11"/>
    </row>
    <row r="12" spans="1:46" x14ac:dyDescent="0.25">
      <c r="A12" s="10" t="s">
        <v>100</v>
      </c>
      <c r="B12" s="27" t="s">
        <v>17</v>
      </c>
      <c r="C12" s="11">
        <v>5.248571354446395</v>
      </c>
      <c r="D12" s="11"/>
      <c r="E12" s="11"/>
      <c r="F12" s="11"/>
      <c r="G12" s="11">
        <v>1.0745326579485677</v>
      </c>
      <c r="H12" s="11"/>
      <c r="I12" s="11">
        <v>5.1593628321287488</v>
      </c>
      <c r="J12" s="11">
        <v>12.793113005806841</v>
      </c>
      <c r="K12" s="11">
        <v>1.8379133554938343</v>
      </c>
      <c r="L12" s="11"/>
      <c r="M12" s="11"/>
      <c r="N12" s="11"/>
      <c r="O12" s="11"/>
      <c r="P12" s="11"/>
      <c r="Q12" s="11"/>
      <c r="R12" s="11">
        <v>1.6698292772575267</v>
      </c>
      <c r="S12" s="11"/>
      <c r="T12" s="11"/>
      <c r="U12" s="11">
        <v>18.559702677776382</v>
      </c>
      <c r="V12" s="11">
        <v>9.9586914389902503</v>
      </c>
      <c r="W12" s="11"/>
      <c r="X12" s="11"/>
      <c r="Y12" s="11"/>
      <c r="Z12" s="11"/>
      <c r="AA12" s="11">
        <v>8.9485044155505076</v>
      </c>
      <c r="AB12" s="11">
        <v>11.39767630474477</v>
      </c>
      <c r="AC12" s="11">
        <v>2.6721826272244296</v>
      </c>
      <c r="AD12" s="11">
        <v>0.18935833963794163</v>
      </c>
      <c r="AE12" s="11">
        <v>6.4278599155845253</v>
      </c>
      <c r="AF12" s="11">
        <v>7.3916232209378263</v>
      </c>
      <c r="AG12" s="12">
        <v>2.6902202076653405</v>
      </c>
      <c r="AH12" s="11">
        <v>1.4560583280739565</v>
      </c>
      <c r="AI12" s="11"/>
      <c r="AJ12" s="11">
        <v>11.59478008586319</v>
      </c>
      <c r="AK12" s="11">
        <v>8.5029804360417636</v>
      </c>
      <c r="AL12" s="11">
        <v>7.6773493938811939</v>
      </c>
      <c r="AM12" s="11">
        <v>86.474868709166344</v>
      </c>
      <c r="AN12" s="11">
        <v>55.526711324053124</v>
      </c>
      <c r="AO12" s="12">
        <v>2.5882831280576375</v>
      </c>
      <c r="AP12" s="11"/>
      <c r="AQ12" s="12">
        <v>14.395148658805681</v>
      </c>
      <c r="AR12" s="11">
        <v>1.4659783435852096</v>
      </c>
      <c r="AS12" s="11">
        <v>48.603094963403443</v>
      </c>
      <c r="AT12" s="11"/>
    </row>
    <row r="13" spans="1:46" x14ac:dyDescent="0.25">
      <c r="A13" s="10" t="s">
        <v>101</v>
      </c>
      <c r="B13" s="27" t="s">
        <v>18</v>
      </c>
      <c r="C13" s="11">
        <v>37.228048696322318</v>
      </c>
      <c r="D13" s="11">
        <v>44.085380864639859</v>
      </c>
      <c r="E13" s="11">
        <v>292.76260148504377</v>
      </c>
      <c r="F13" s="11">
        <v>367.48231400389432</v>
      </c>
      <c r="G13" s="11">
        <v>86.948761359260573</v>
      </c>
      <c r="H13" s="11">
        <v>137.47954217113929</v>
      </c>
      <c r="I13" s="11">
        <v>42.292515677939818</v>
      </c>
      <c r="J13" s="11">
        <v>26.886311045261653</v>
      </c>
      <c r="K13" s="11">
        <v>29.36339144548138</v>
      </c>
      <c r="L13" s="11">
        <v>40.184527338602869</v>
      </c>
      <c r="M13" s="11">
        <v>17.709835372482736</v>
      </c>
      <c r="N13" s="11">
        <v>35.765416622312131</v>
      </c>
      <c r="O13" s="11">
        <v>74.72474118556012</v>
      </c>
      <c r="P13" s="11">
        <v>68.030118827761697</v>
      </c>
      <c r="Q13" s="11">
        <v>72.936972000240871</v>
      </c>
      <c r="R13" s="11">
        <v>10.739872206472949</v>
      </c>
      <c r="S13" s="11">
        <v>206.51283309034952</v>
      </c>
      <c r="T13" s="11">
        <v>181.12494847524289</v>
      </c>
      <c r="U13" s="11">
        <v>29.993242319030848</v>
      </c>
      <c r="V13" s="11">
        <v>13.119065546688045</v>
      </c>
      <c r="W13" s="11">
        <v>3.996656025457598</v>
      </c>
      <c r="X13" s="11">
        <v>4.9859484112238457</v>
      </c>
      <c r="Y13" s="11">
        <v>30.633729744961961</v>
      </c>
      <c r="Z13" s="11">
        <v>27.450720590416275</v>
      </c>
      <c r="AA13" s="11">
        <v>56.104623336950397</v>
      </c>
      <c r="AB13" s="11">
        <v>36.91039786014499</v>
      </c>
      <c r="AC13" s="11">
        <v>84.585729838618278</v>
      </c>
      <c r="AD13" s="11">
        <v>111.3923937937456</v>
      </c>
      <c r="AE13" s="11">
        <v>25.09080279324542</v>
      </c>
      <c r="AF13" s="11">
        <v>106.30905535680604</v>
      </c>
      <c r="AG13" s="12">
        <v>17.669504938165737</v>
      </c>
      <c r="AH13" s="11">
        <v>3.661607776021115</v>
      </c>
      <c r="AI13" s="11">
        <v>191.12010772799027</v>
      </c>
      <c r="AJ13" s="11">
        <v>195.18850898312405</v>
      </c>
      <c r="AK13" s="11">
        <v>22.212773954877829</v>
      </c>
      <c r="AL13" s="11">
        <v>16.078258755930101</v>
      </c>
      <c r="AM13" s="11">
        <v>32.141836187253233</v>
      </c>
      <c r="AN13" s="11">
        <v>52.069181779077098</v>
      </c>
      <c r="AO13" s="12">
        <v>71.862511350725043</v>
      </c>
      <c r="AP13" s="11">
        <v>47.865185814010665</v>
      </c>
      <c r="AQ13" s="12">
        <v>20.635824587631369</v>
      </c>
      <c r="AR13" s="11">
        <v>28.441772731239354</v>
      </c>
      <c r="AS13" s="11">
        <v>85.76904517136407</v>
      </c>
      <c r="AT13" s="11">
        <v>28.476380399228749</v>
      </c>
    </row>
    <row r="14" spans="1:46" x14ac:dyDescent="0.25">
      <c r="A14" s="10" t="s">
        <v>102</v>
      </c>
      <c r="B14" s="27" t="s">
        <v>19</v>
      </c>
      <c r="C14" s="11">
        <v>14.088295422694518</v>
      </c>
      <c r="D14" s="11">
        <v>24.583655516221423</v>
      </c>
      <c r="E14" s="11">
        <v>138.39129181077635</v>
      </c>
      <c r="F14" s="11">
        <v>179.09138078393872</v>
      </c>
      <c r="G14" s="11">
        <v>52.29834700676097</v>
      </c>
      <c r="H14" s="11">
        <v>74.199820571904638</v>
      </c>
      <c r="I14" s="11">
        <v>39.560324862105418</v>
      </c>
      <c r="J14" s="11">
        <v>15.917219683709112</v>
      </c>
      <c r="K14" s="11">
        <v>18.835238259711268</v>
      </c>
      <c r="L14" s="11">
        <v>26.875330627196472</v>
      </c>
      <c r="M14" s="11">
        <v>5.0390034175263851</v>
      </c>
      <c r="N14" s="11">
        <v>19.972065557714604</v>
      </c>
      <c r="O14" s="11">
        <v>40.8789109244088</v>
      </c>
      <c r="P14" s="11">
        <v>50.833443238962403</v>
      </c>
      <c r="Q14" s="11">
        <v>95.564090451919114</v>
      </c>
      <c r="R14" s="11">
        <v>23.040226217710391</v>
      </c>
      <c r="S14" s="11">
        <v>70.716271096430404</v>
      </c>
      <c r="T14" s="11">
        <v>72.087729493146654</v>
      </c>
      <c r="U14" s="11">
        <v>128.48272112258977</v>
      </c>
      <c r="V14" s="11">
        <v>162.96101716120353</v>
      </c>
      <c r="W14" s="11">
        <v>2.2613176186340262</v>
      </c>
      <c r="X14" s="11">
        <v>2.2326850696604685</v>
      </c>
      <c r="Y14" s="11">
        <v>13.400783129191145</v>
      </c>
      <c r="Z14" s="11">
        <v>21.308878920728969</v>
      </c>
      <c r="AA14" s="11">
        <v>16.088302462817875</v>
      </c>
      <c r="AB14" s="11">
        <v>31.142018284358748</v>
      </c>
      <c r="AC14" s="11">
        <v>19.03952472036476</v>
      </c>
      <c r="AD14" s="11">
        <v>42.625716862110778</v>
      </c>
      <c r="AE14" s="11">
        <v>12.771389307495202</v>
      </c>
      <c r="AF14" s="11">
        <v>99.715925504548395</v>
      </c>
      <c r="AG14" s="12">
        <v>2.8696922675454304</v>
      </c>
      <c r="AH14" s="11">
        <v>1.7188311030402246</v>
      </c>
      <c r="AI14" s="11">
        <v>27.195483185366744</v>
      </c>
      <c r="AJ14" s="11">
        <v>49.174290542723355</v>
      </c>
      <c r="AK14" s="11">
        <v>3.5205188450187412</v>
      </c>
      <c r="AL14" s="11">
        <v>10.983206289259687</v>
      </c>
      <c r="AM14" s="11">
        <v>43.12837409824278</v>
      </c>
      <c r="AN14" s="11">
        <v>67.511513923499336</v>
      </c>
      <c r="AO14" s="12">
        <v>32.221994691160845</v>
      </c>
      <c r="AP14" s="11">
        <v>25.69793614694537</v>
      </c>
      <c r="AQ14" s="12">
        <v>6.5980425723729441</v>
      </c>
      <c r="AR14" s="11">
        <v>21.690495899985244</v>
      </c>
      <c r="AS14" s="11">
        <v>210.12004463212446</v>
      </c>
      <c r="AT14" s="11">
        <v>19.701971932611279</v>
      </c>
    </row>
    <row r="15" spans="1:46" x14ac:dyDescent="0.25">
      <c r="A15" s="10" t="s">
        <v>103</v>
      </c>
      <c r="B15" s="27" t="s">
        <v>53</v>
      </c>
      <c r="C15" s="11">
        <v>34.679018171861252</v>
      </c>
      <c r="D15" s="11">
        <v>22.582376776936435</v>
      </c>
      <c r="E15" s="11">
        <v>11.443342247131822</v>
      </c>
      <c r="F15" s="11">
        <v>15.275764918392479</v>
      </c>
      <c r="G15" s="11">
        <v>9.9340540559747783</v>
      </c>
      <c r="H15" s="11">
        <v>13.166559061301106</v>
      </c>
      <c r="I15" s="11">
        <v>9.84458512729063</v>
      </c>
      <c r="J15" s="11">
        <v>10.538537849270087</v>
      </c>
      <c r="K15" s="11">
        <v>15.079421239542967</v>
      </c>
      <c r="L15" s="11">
        <v>14.082922204887392</v>
      </c>
      <c r="M15" s="11">
        <v>5.3359298289110129</v>
      </c>
      <c r="N15" s="11">
        <v>4.812050907693318</v>
      </c>
      <c r="O15" s="11">
        <v>3.778124762215028</v>
      </c>
      <c r="P15" s="11">
        <v>0.94009734514700938</v>
      </c>
      <c r="Q15" s="11">
        <v>15.23968725074516</v>
      </c>
      <c r="R15" s="11">
        <v>6.9807248788896157</v>
      </c>
      <c r="S15" s="11">
        <v>9.348122373733057</v>
      </c>
      <c r="T15" s="11">
        <v>9.5368980652411945</v>
      </c>
      <c r="U15" s="11">
        <v>2.9737294340393041</v>
      </c>
      <c r="V15" s="11"/>
      <c r="W15" s="11">
        <v>1.1440963917705407</v>
      </c>
      <c r="X15" s="11">
        <v>0.80191466572875947</v>
      </c>
      <c r="Y15" s="11">
        <v>21.506388114595346</v>
      </c>
      <c r="Z15" s="11">
        <v>17.130053668934508</v>
      </c>
      <c r="AA15" s="11">
        <v>6.3892343120260566</v>
      </c>
      <c r="AB15" s="11">
        <v>4.3442245699364417</v>
      </c>
      <c r="AC15" s="11">
        <v>30.894501574563243</v>
      </c>
      <c r="AD15" s="11">
        <v>47.700663384086269</v>
      </c>
      <c r="AE15" s="11">
        <v>5.9321036269311902</v>
      </c>
      <c r="AF15" s="11">
        <v>7.7955956097833621</v>
      </c>
      <c r="AG15" s="12">
        <v>12.025049908900336</v>
      </c>
      <c r="AH15" s="11">
        <v>7.3253914256372124</v>
      </c>
      <c r="AI15" s="11">
        <v>4.3961396551318028</v>
      </c>
      <c r="AJ15" s="11">
        <v>3.3836906865359495</v>
      </c>
      <c r="AK15" s="11">
        <v>9.5402869015104237</v>
      </c>
      <c r="AL15" s="11">
        <v>8.5484131035536493</v>
      </c>
      <c r="AM15" s="11">
        <v>6.4230138459237747</v>
      </c>
      <c r="AN15" s="11">
        <v>17.798106759483325</v>
      </c>
      <c r="AO15" s="12">
        <v>14.405432216684275</v>
      </c>
      <c r="AP15" s="11">
        <v>20.871294175886785</v>
      </c>
      <c r="AQ15" s="12">
        <v>3.3840735336037993</v>
      </c>
      <c r="AR15" s="11">
        <v>1.6193387427090382</v>
      </c>
      <c r="AS15" s="11">
        <v>3.3849006128756485</v>
      </c>
      <c r="AT15" s="11">
        <v>1.6247224204843598</v>
      </c>
    </row>
    <row r="16" spans="1:46" x14ac:dyDescent="0.25">
      <c r="A16" s="10" t="s">
        <v>104</v>
      </c>
      <c r="B16" s="27" t="s">
        <v>126</v>
      </c>
      <c r="C16" s="11">
        <v>8.0431089642531841</v>
      </c>
      <c r="D16" s="11">
        <v>7.9864802727970003</v>
      </c>
      <c r="E16" s="11">
        <v>0.43539675392158089</v>
      </c>
      <c r="F16" s="11"/>
      <c r="G16" s="11">
        <v>4.3066748142315729</v>
      </c>
      <c r="H16" s="11">
        <v>1.4140195167609773</v>
      </c>
      <c r="I16" s="11">
        <v>17.856135641096078</v>
      </c>
      <c r="J16" s="11">
        <v>7.885879011100684</v>
      </c>
      <c r="K16" s="11"/>
      <c r="L16" s="11">
        <v>2.7709580184149778</v>
      </c>
      <c r="M16" s="11">
        <v>8.3321816253368333</v>
      </c>
      <c r="N16" s="11"/>
      <c r="O16" s="11">
        <v>2.9798089197185194</v>
      </c>
      <c r="P16" s="11">
        <v>0.76329727334818487</v>
      </c>
      <c r="Q16" s="11">
        <v>5.4447861883221957</v>
      </c>
      <c r="R16" s="11">
        <v>2.3268011812415144</v>
      </c>
      <c r="S16" s="11">
        <v>10.893866999912692</v>
      </c>
      <c r="T16" s="11">
        <v>2.5671529567703311</v>
      </c>
      <c r="U16" s="11">
        <v>3.2177933936038698</v>
      </c>
      <c r="V16" s="11">
        <v>0.71894359916765826</v>
      </c>
      <c r="W16" s="11">
        <v>0.64240560372569422</v>
      </c>
      <c r="X16" s="11"/>
      <c r="Y16" s="11">
        <v>11.227372144801024</v>
      </c>
      <c r="Z16" s="11">
        <v>58.452460996758802</v>
      </c>
      <c r="AA16" s="11">
        <v>0.44502977037349634</v>
      </c>
      <c r="AB16" s="11">
        <v>0.81906562733537547</v>
      </c>
      <c r="AC16" s="11">
        <v>70.830645768214481</v>
      </c>
      <c r="AD16" s="11">
        <v>15.645507326475476</v>
      </c>
      <c r="AE16" s="11">
        <v>3.9274025897379246</v>
      </c>
      <c r="AF16" s="11">
        <v>3.5277648795090486</v>
      </c>
      <c r="AG16" s="12">
        <v>62.253423844925763</v>
      </c>
      <c r="AH16" s="11">
        <v>0.44689944399174042</v>
      </c>
      <c r="AI16" s="11">
        <v>1.6376011390231144</v>
      </c>
      <c r="AJ16" s="11">
        <v>1.1652128368661976</v>
      </c>
      <c r="AK16" s="11">
        <v>3.9058307165639028</v>
      </c>
      <c r="AL16" s="11">
        <v>7.7700745390214534</v>
      </c>
      <c r="AM16" s="11">
        <v>3.5728289765558685</v>
      </c>
      <c r="AN16" s="11">
        <v>5.0871985445152195</v>
      </c>
      <c r="AO16" s="12">
        <v>5.6141356829798958</v>
      </c>
      <c r="AP16" s="11">
        <v>2.6735685459717042</v>
      </c>
      <c r="AQ16" s="12">
        <v>0.44478285219038138</v>
      </c>
      <c r="AR16" s="11">
        <v>1.6858687417454081</v>
      </c>
      <c r="AS16" s="11">
        <v>0.48324457615928901</v>
      </c>
      <c r="AT16" s="11">
        <v>0.73405604030376004</v>
      </c>
    </row>
    <row r="17" spans="1:46" x14ac:dyDescent="0.25">
      <c r="A17" s="10" t="s">
        <v>105</v>
      </c>
      <c r="B17" s="27" t="s">
        <v>127</v>
      </c>
      <c r="C17" s="11">
        <v>9.2966306769538889</v>
      </c>
      <c r="D17" s="11">
        <v>14.904561987460117</v>
      </c>
      <c r="E17" s="11">
        <v>707.80257692759619</v>
      </c>
      <c r="F17" s="11">
        <v>835.48384403337582</v>
      </c>
      <c r="G17" s="11">
        <v>343.10795784479762</v>
      </c>
      <c r="H17" s="11">
        <v>223.05467533885439</v>
      </c>
      <c r="I17" s="11">
        <v>0.86533408441474324</v>
      </c>
      <c r="J17" s="11">
        <v>66.777416414734759</v>
      </c>
      <c r="K17" s="11">
        <v>45.343330676432899</v>
      </c>
      <c r="L17" s="11">
        <v>7.2014147040080783</v>
      </c>
      <c r="M17" s="11">
        <v>7.2797219341692925</v>
      </c>
      <c r="N17" s="11">
        <v>20.438714785600119</v>
      </c>
      <c r="O17" s="11"/>
      <c r="P17" s="11">
        <v>17.030977049198572</v>
      </c>
      <c r="Q17" s="11">
        <v>20.565328228464065</v>
      </c>
      <c r="R17" s="11">
        <v>67.083978484717605</v>
      </c>
      <c r="S17" s="11">
        <v>47.618514819289572</v>
      </c>
      <c r="T17" s="11">
        <v>4.2589253682147383</v>
      </c>
      <c r="U17" s="11">
        <v>17.017460530116622</v>
      </c>
      <c r="V17" s="11">
        <v>3.6550537973476791</v>
      </c>
      <c r="W17" s="11"/>
      <c r="X17" s="11"/>
      <c r="Y17" s="11">
        <v>8.9331285105886984</v>
      </c>
      <c r="Z17" s="11">
        <v>65.75424995040693</v>
      </c>
      <c r="AA17" s="11"/>
      <c r="AB17" s="11">
        <v>71.649196238824999</v>
      </c>
      <c r="AC17" s="11">
        <v>55.53049737003397</v>
      </c>
      <c r="AD17" s="11">
        <v>95.299102470643817</v>
      </c>
      <c r="AE17" s="11">
        <v>4.1251537451242495</v>
      </c>
      <c r="AF17" s="11">
        <v>2.2218735103957821</v>
      </c>
      <c r="AG17" s="12">
        <v>3.8762137702254877</v>
      </c>
      <c r="AH17" s="11"/>
      <c r="AI17" s="11">
        <v>10.725331613253106</v>
      </c>
      <c r="AJ17" s="11">
        <v>13.559846342746443</v>
      </c>
      <c r="AK17" s="11"/>
      <c r="AL17" s="11">
        <v>6.7843151715319525</v>
      </c>
      <c r="AM17" s="11"/>
      <c r="AN17" s="11">
        <v>5.4978701636405756</v>
      </c>
      <c r="AO17" s="12"/>
      <c r="AP17" s="11">
        <v>9.8722501899439976</v>
      </c>
      <c r="AQ17" s="12"/>
      <c r="AR17" s="11"/>
      <c r="AS17" s="11">
        <v>35.602046603033699</v>
      </c>
      <c r="AT17" s="11">
        <v>2.503896677355157</v>
      </c>
    </row>
    <row r="18" spans="1:46" x14ac:dyDescent="0.25">
      <c r="A18" s="10" t="s">
        <v>106</v>
      </c>
      <c r="B18" s="27" t="s">
        <v>20</v>
      </c>
      <c r="C18" s="11"/>
      <c r="D18" s="11"/>
      <c r="E18" s="11">
        <v>2.44315418387353</v>
      </c>
      <c r="F18" s="11"/>
      <c r="G18" s="11"/>
      <c r="H18" s="11">
        <v>0.92098607172508085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>
        <v>2.4750694883750635</v>
      </c>
      <c r="T18" s="11">
        <v>1.8630465154722322</v>
      </c>
      <c r="U18" s="11"/>
      <c r="V18" s="11"/>
      <c r="W18" s="11"/>
      <c r="X18" s="11"/>
      <c r="Y18" s="11"/>
      <c r="Z18" s="11"/>
      <c r="AA18" s="11"/>
      <c r="AB18" s="11"/>
      <c r="AC18" s="11"/>
      <c r="AD18" s="11">
        <v>2.3608688498685748E-2</v>
      </c>
      <c r="AE18" s="11"/>
      <c r="AF18" s="11"/>
      <c r="AG18" s="12"/>
      <c r="AH18" s="11"/>
      <c r="AI18" s="11"/>
      <c r="AJ18" s="11"/>
      <c r="AK18" s="11"/>
      <c r="AL18" s="11"/>
      <c r="AM18" s="11"/>
      <c r="AN18" s="11">
        <v>0.4132522973499051</v>
      </c>
      <c r="AO18" s="12"/>
      <c r="AP18" s="11"/>
      <c r="AQ18" s="12"/>
      <c r="AR18" s="11"/>
      <c r="AS18" s="11"/>
      <c r="AT18" s="11"/>
    </row>
    <row r="19" spans="1:46" x14ac:dyDescent="0.25">
      <c r="A19" s="10" t="s">
        <v>107</v>
      </c>
      <c r="B19" s="27" t="s">
        <v>61</v>
      </c>
      <c r="C19" s="11">
        <v>78.344667228642678</v>
      </c>
      <c r="D19" s="11">
        <v>117.06502626772105</v>
      </c>
      <c r="E19" s="11">
        <v>770.22194284729892</v>
      </c>
      <c r="F19" s="11">
        <v>504.28362483898536</v>
      </c>
      <c r="G19" s="11">
        <v>259.39980115353444</v>
      </c>
      <c r="H19" s="11">
        <v>232.14993367051346</v>
      </c>
      <c r="I19" s="11">
        <v>516.07338362826954</v>
      </c>
      <c r="J19" s="11">
        <v>428.630780671872</v>
      </c>
      <c r="K19" s="11">
        <v>196.4411352239826</v>
      </c>
      <c r="L19" s="11">
        <v>208.1153736590702</v>
      </c>
      <c r="M19" s="11">
        <v>104.40525066529487</v>
      </c>
      <c r="N19" s="11">
        <v>49.833587174955206</v>
      </c>
      <c r="O19" s="11">
        <v>245.27346554645274</v>
      </c>
      <c r="P19" s="11">
        <v>296.46374530204031</v>
      </c>
      <c r="Q19" s="11">
        <v>110.02212627674821</v>
      </c>
      <c r="R19" s="11">
        <v>312.27476414569736</v>
      </c>
      <c r="S19" s="11">
        <v>282.15792167475729</v>
      </c>
      <c r="T19" s="11">
        <v>336.89979701899159</v>
      </c>
      <c r="U19" s="11">
        <v>79.007285227622361</v>
      </c>
      <c r="V19" s="11">
        <v>77.18692489491734</v>
      </c>
      <c r="W19" s="11">
        <v>296.59043480942205</v>
      </c>
      <c r="X19" s="11">
        <v>463.91493494806343</v>
      </c>
      <c r="Y19" s="11">
        <v>153.55804540611604</v>
      </c>
      <c r="Z19" s="11">
        <v>167.22530808651544</v>
      </c>
      <c r="AA19" s="11">
        <v>117.00583609322091</v>
      </c>
      <c r="AB19" s="11">
        <v>105.6804952610008</v>
      </c>
      <c r="AC19" s="11">
        <v>98.843490037638347</v>
      </c>
      <c r="AD19" s="11">
        <v>227.90835548384854</v>
      </c>
      <c r="AE19" s="11">
        <v>192.92949804939559</v>
      </c>
      <c r="AF19" s="11">
        <v>182.99123246712824</v>
      </c>
      <c r="AG19" s="12">
        <v>105.11693287712198</v>
      </c>
      <c r="AH19" s="11">
        <v>107.32972498622216</v>
      </c>
      <c r="AI19" s="11">
        <v>1771.0921900960129</v>
      </c>
      <c r="AJ19" s="11">
        <v>2032.4510717474022</v>
      </c>
      <c r="AK19" s="11">
        <v>289.50459537717563</v>
      </c>
      <c r="AL19" s="11">
        <v>183.55495442324414</v>
      </c>
      <c r="AM19" s="11">
        <v>252.30098847472027</v>
      </c>
      <c r="AN19" s="11">
        <v>163.59933003683969</v>
      </c>
      <c r="AO19" s="12">
        <v>294.07199752622648</v>
      </c>
      <c r="AP19" s="11">
        <v>349.75701059596139</v>
      </c>
      <c r="AQ19" s="12">
        <v>258.13394625248537</v>
      </c>
      <c r="AR19" s="11">
        <v>325.3574384997786</v>
      </c>
      <c r="AS19" s="11">
        <v>578.67285019007545</v>
      </c>
      <c r="AT19" s="11">
        <v>261.0911727654991</v>
      </c>
    </row>
    <row r="20" spans="1:46" x14ac:dyDescent="0.25">
      <c r="A20" s="10" t="s">
        <v>108</v>
      </c>
      <c r="B20" s="27" t="s">
        <v>63</v>
      </c>
      <c r="C20" s="11">
        <v>193.59514364301066</v>
      </c>
      <c r="D20" s="11">
        <v>169.63761984050063</v>
      </c>
      <c r="E20" s="11">
        <v>97.793011518658687</v>
      </c>
      <c r="F20" s="11">
        <v>134.63581133994484</v>
      </c>
      <c r="G20" s="11">
        <v>154.36010937713166</v>
      </c>
      <c r="H20" s="11">
        <v>177.02512812507285</v>
      </c>
      <c r="I20" s="11">
        <v>217.58685408046244</v>
      </c>
      <c r="J20" s="11">
        <v>220.94085538711133</v>
      </c>
      <c r="K20" s="11">
        <v>241.88013737552305</v>
      </c>
      <c r="L20" s="11">
        <v>205.70805800946604</v>
      </c>
      <c r="M20" s="11">
        <v>118.14398081820082</v>
      </c>
      <c r="N20" s="11">
        <v>83.436225786527814</v>
      </c>
      <c r="O20" s="11">
        <v>108.90717897455322</v>
      </c>
      <c r="P20" s="11">
        <v>115.1281239840425</v>
      </c>
      <c r="Q20" s="11">
        <v>166.69264833332366</v>
      </c>
      <c r="R20" s="11">
        <v>293.8972500789688</v>
      </c>
      <c r="S20" s="11">
        <v>172.57543334630839</v>
      </c>
      <c r="T20" s="11">
        <v>158.3103079065182</v>
      </c>
      <c r="U20" s="11">
        <v>23.789720767225369</v>
      </c>
      <c r="V20" s="11">
        <v>31.014062690728888</v>
      </c>
      <c r="W20" s="11">
        <v>106.6116899995862</v>
      </c>
      <c r="X20" s="11">
        <v>138.79818108646029</v>
      </c>
      <c r="Y20" s="11">
        <v>108.19318493319808</v>
      </c>
      <c r="Z20" s="11">
        <v>48.810365428081944</v>
      </c>
      <c r="AA20" s="11">
        <v>92.300579060534659</v>
      </c>
      <c r="AB20" s="11">
        <v>54.152619793872304</v>
      </c>
      <c r="AC20" s="11">
        <v>99.949164564578183</v>
      </c>
      <c r="AD20" s="11">
        <v>75.075693571150126</v>
      </c>
      <c r="AE20" s="11">
        <v>169.17695172782132</v>
      </c>
      <c r="AF20" s="11">
        <v>194.77017178739288</v>
      </c>
      <c r="AG20" s="12">
        <v>90.491251392885573</v>
      </c>
      <c r="AH20" s="11">
        <v>59.182324058898985</v>
      </c>
      <c r="AI20" s="11">
        <v>50.648972962914186</v>
      </c>
      <c r="AJ20" s="11">
        <v>109.12734198459471</v>
      </c>
      <c r="AK20" s="11">
        <v>97.799431842352007</v>
      </c>
      <c r="AL20" s="11">
        <v>60.71296949582711</v>
      </c>
      <c r="AM20" s="11">
        <v>150.55467062661091</v>
      </c>
      <c r="AN20" s="11">
        <v>198.2298860533715</v>
      </c>
      <c r="AO20" s="12">
        <v>159.13322633952427</v>
      </c>
      <c r="AP20" s="11">
        <v>176.29774633581695</v>
      </c>
      <c r="AQ20" s="12">
        <v>68.064018115005112</v>
      </c>
      <c r="AR20" s="11">
        <v>90.389876606600453</v>
      </c>
      <c r="AS20" s="11">
        <v>101.04797868310536</v>
      </c>
      <c r="AT20" s="11">
        <v>51.032284512966868</v>
      </c>
    </row>
    <row r="21" spans="1:46" x14ac:dyDescent="0.25">
      <c r="A21" s="10" t="s">
        <v>109</v>
      </c>
      <c r="B21" s="27" t="s">
        <v>24</v>
      </c>
      <c r="C21" s="11">
        <v>0.33745355834549629</v>
      </c>
      <c r="D21" s="11"/>
      <c r="E21" s="11">
        <v>1.0407777015365283</v>
      </c>
      <c r="F21" s="11">
        <v>1.001522657968464</v>
      </c>
      <c r="G21" s="11">
        <v>0.89427310735198806</v>
      </c>
      <c r="H21" s="11"/>
      <c r="I21" s="11">
        <v>1.4502787890839104</v>
      </c>
      <c r="J21" s="11">
        <v>2.5335817101104192</v>
      </c>
      <c r="K21" s="11">
        <v>6.2780073019775982</v>
      </c>
      <c r="L21" s="11">
        <v>2.7183445398497863</v>
      </c>
      <c r="M21" s="11">
        <v>0.44576768134930872</v>
      </c>
      <c r="N21" s="11"/>
      <c r="O21" s="11">
        <v>0.80051191134042976</v>
      </c>
      <c r="P21" s="11"/>
      <c r="Q21" s="11"/>
      <c r="R21" s="11"/>
      <c r="S21" s="11">
        <v>0.2888796893379233</v>
      </c>
      <c r="T21" s="11"/>
      <c r="U21" s="11">
        <v>1.4053203862337473</v>
      </c>
      <c r="V21" s="11"/>
      <c r="W21" s="11">
        <v>0.23593656479471697</v>
      </c>
      <c r="X21" s="11"/>
      <c r="Y21" s="11"/>
      <c r="Z21" s="11"/>
      <c r="AA21" s="11"/>
      <c r="AB21" s="11"/>
      <c r="AC21" s="11">
        <v>2.1563061277926212</v>
      </c>
      <c r="AD21" s="11">
        <v>0.43485671816419635</v>
      </c>
      <c r="AE21" s="11"/>
      <c r="AF21" s="11"/>
      <c r="AG21" s="12">
        <v>1.4891934322269043</v>
      </c>
      <c r="AH21" s="11"/>
      <c r="AI21" s="11">
        <v>1.0936290015510775</v>
      </c>
      <c r="AJ21" s="11"/>
      <c r="AK21" s="11">
        <v>0.62973927475780589</v>
      </c>
      <c r="AL21" s="11">
        <v>0.81483195902294292</v>
      </c>
      <c r="AM21" s="11"/>
      <c r="AN21" s="11"/>
      <c r="AO21" s="12">
        <v>0.42943946270063504</v>
      </c>
      <c r="AP21" s="11">
        <v>0.22027909675650359</v>
      </c>
      <c r="AQ21" s="12">
        <v>0.9672255205816519</v>
      </c>
      <c r="AR21" s="11">
        <v>1.3775734352307683</v>
      </c>
      <c r="AS21" s="11"/>
      <c r="AT21" s="11"/>
    </row>
    <row r="22" spans="1:46" x14ac:dyDescent="0.25">
      <c r="A22" s="10" t="s">
        <v>110</v>
      </c>
      <c r="B22" s="27" t="s">
        <v>25</v>
      </c>
      <c r="C22" s="11"/>
      <c r="D22" s="11"/>
      <c r="E22" s="11"/>
      <c r="F22" s="11"/>
      <c r="G22" s="11">
        <v>0.91547354739697029</v>
      </c>
      <c r="H22" s="11">
        <v>0.17378312363375409</v>
      </c>
      <c r="I22" s="11"/>
      <c r="J22" s="11"/>
      <c r="K22" s="11"/>
      <c r="L22" s="11">
        <v>1.2443489758147366</v>
      </c>
      <c r="M22" s="11"/>
      <c r="N22" s="11"/>
      <c r="O22" s="11">
        <v>0.81948956441100029</v>
      </c>
      <c r="P22" s="11"/>
      <c r="Q22" s="11"/>
      <c r="R22" s="11"/>
      <c r="S22" s="11"/>
      <c r="T22" s="11"/>
      <c r="U22" s="11">
        <v>1.4386361712522198</v>
      </c>
      <c r="V22" s="11"/>
      <c r="W22" s="11">
        <v>0.2415298885290745</v>
      </c>
      <c r="X22" s="11"/>
      <c r="Y22" s="11"/>
      <c r="Z22" s="11"/>
      <c r="AA22" s="11"/>
      <c r="AB22" s="11"/>
      <c r="AC22" s="11"/>
      <c r="AD22" s="11">
        <v>0.14241687050368892</v>
      </c>
      <c r="AE22" s="11"/>
      <c r="AF22" s="11"/>
      <c r="AG22" s="12">
        <v>0.95170092073548374</v>
      </c>
      <c r="AH22" s="11"/>
      <c r="AI22" s="11">
        <v>0.54901281835574534</v>
      </c>
      <c r="AJ22" s="11"/>
      <c r="AK22" s="11"/>
      <c r="AL22" s="11"/>
      <c r="AM22" s="11"/>
      <c r="AN22" s="11">
        <v>0.1554144365863443</v>
      </c>
      <c r="AO22" s="12">
        <v>0.43962013961810698</v>
      </c>
      <c r="AP22" s="11">
        <v>8.553494950599963E-2</v>
      </c>
      <c r="AQ22" s="12">
        <v>0.20365419213289968</v>
      </c>
      <c r="AR22" s="11"/>
      <c r="AS22" s="11"/>
      <c r="AT22" s="11"/>
    </row>
    <row r="23" spans="1:46" x14ac:dyDescent="0.25">
      <c r="A23" s="10" t="s">
        <v>111</v>
      </c>
      <c r="B23" s="27" t="s">
        <v>27</v>
      </c>
      <c r="C23" s="11">
        <v>267.41484711943821</v>
      </c>
      <c r="D23" s="11">
        <v>696.6786805462059</v>
      </c>
      <c r="E23" s="11">
        <v>1458.1345488313336</v>
      </c>
      <c r="F23" s="11">
        <v>1425.5170273649576</v>
      </c>
      <c r="G23" s="11">
        <v>188.12638330337919</v>
      </c>
      <c r="H23" s="11">
        <v>590.78960223559011</v>
      </c>
      <c r="I23" s="11">
        <v>370.15741152382054</v>
      </c>
      <c r="J23" s="11">
        <v>400.1734880735944</v>
      </c>
      <c r="K23" s="11">
        <v>1303.3882916653474</v>
      </c>
      <c r="L23" s="11">
        <v>1050.8373173140903</v>
      </c>
      <c r="M23" s="11">
        <v>568.42858695549444</v>
      </c>
      <c r="N23" s="11">
        <v>987.65034171686182</v>
      </c>
      <c r="O23" s="11">
        <v>356.47796051878515</v>
      </c>
      <c r="P23" s="11">
        <v>253.89330451144093</v>
      </c>
      <c r="Q23" s="11">
        <v>787.72440523369414</v>
      </c>
      <c r="R23" s="11">
        <v>1102.7203141641567</v>
      </c>
      <c r="S23" s="11">
        <v>886.65724612965528</v>
      </c>
      <c r="T23" s="11">
        <v>444.18762731806555</v>
      </c>
      <c r="U23" s="11">
        <v>433.34435598291554</v>
      </c>
      <c r="V23" s="11">
        <v>277.04520934432855</v>
      </c>
      <c r="W23" s="11">
        <v>313.66803739904844</v>
      </c>
      <c r="X23" s="11">
        <v>78.073976861133872</v>
      </c>
      <c r="Y23" s="11">
        <v>788.90864013790269</v>
      </c>
      <c r="Z23" s="11">
        <v>314.21672744327748</v>
      </c>
      <c r="AA23" s="11">
        <v>751.05158682670594</v>
      </c>
      <c r="AB23" s="11">
        <v>840.37376727990647</v>
      </c>
      <c r="AC23" s="11">
        <v>223.01741158685076</v>
      </c>
      <c r="AD23" s="11">
        <v>433.41395466239618</v>
      </c>
      <c r="AE23" s="11">
        <v>156.64532567390862</v>
      </c>
      <c r="AF23" s="11">
        <v>410.00632072310827</v>
      </c>
      <c r="AG23" s="12">
        <v>367.62070878359754</v>
      </c>
      <c r="AH23" s="11">
        <v>320.5709219857028</v>
      </c>
      <c r="AI23" s="11">
        <v>247.64829321645894</v>
      </c>
      <c r="AJ23" s="11">
        <v>531.78265283508563</v>
      </c>
      <c r="AK23" s="11">
        <v>528.48780058068735</v>
      </c>
      <c r="AL23" s="11">
        <v>442.33734918388336</v>
      </c>
      <c r="AM23" s="11">
        <v>166.78418787305753</v>
      </c>
      <c r="AN23" s="11">
        <v>314.02414428468649</v>
      </c>
      <c r="AO23" s="12">
        <v>484.65888701796075</v>
      </c>
      <c r="AP23" s="11">
        <v>328.96650098778048</v>
      </c>
      <c r="AQ23" s="12">
        <v>442.08247059991072</v>
      </c>
      <c r="AR23" s="11">
        <v>495.26119890699829</v>
      </c>
      <c r="AS23" s="11">
        <v>613.73692180924559</v>
      </c>
      <c r="AT23" s="11">
        <v>251.62178883806035</v>
      </c>
    </row>
    <row r="24" spans="1:46" x14ac:dyDescent="0.25">
      <c r="A24" s="10" t="s">
        <v>112</v>
      </c>
      <c r="B24" s="27" t="s">
        <v>28</v>
      </c>
      <c r="C24" s="11">
        <v>419.05997441597572</v>
      </c>
      <c r="D24" s="11">
        <v>738.04525711008966</v>
      </c>
      <c r="E24" s="11">
        <v>1192.8800259544366</v>
      </c>
      <c r="F24" s="11">
        <v>1033.7028820686985</v>
      </c>
      <c r="G24" s="11">
        <v>174.42079819499304</v>
      </c>
      <c r="H24" s="11">
        <v>602.25112891035474</v>
      </c>
      <c r="I24" s="11">
        <v>376.03292599245253</v>
      </c>
      <c r="J24" s="11">
        <v>450.18399105439914</v>
      </c>
      <c r="K24" s="11">
        <v>1106.0620258667986</v>
      </c>
      <c r="L24" s="11">
        <v>905.9922661449209</v>
      </c>
      <c r="M24" s="11">
        <v>439.85545419175162</v>
      </c>
      <c r="N24" s="11">
        <v>855.71265626176285</v>
      </c>
      <c r="O24" s="11">
        <v>436.50362512504307</v>
      </c>
      <c r="P24" s="11">
        <v>316.29698015354381</v>
      </c>
      <c r="Q24" s="11">
        <v>688.9704659723435</v>
      </c>
      <c r="R24" s="11">
        <v>812.60672062043545</v>
      </c>
      <c r="S24" s="11">
        <v>837.12350251263285</v>
      </c>
      <c r="T24" s="11">
        <v>411.92988281798108</v>
      </c>
      <c r="U24" s="11">
        <v>396.14440316935151</v>
      </c>
      <c r="V24" s="11">
        <v>299.03292437165624</v>
      </c>
      <c r="W24" s="11">
        <v>251.33948953169926</v>
      </c>
      <c r="X24" s="11">
        <v>68.75612228057615</v>
      </c>
      <c r="Y24" s="11">
        <v>707.75724631625485</v>
      </c>
      <c r="Z24" s="11">
        <v>300.73899757143607</v>
      </c>
      <c r="AA24" s="11">
        <v>704.08775052587328</v>
      </c>
      <c r="AB24" s="11">
        <v>765.99621387760885</v>
      </c>
      <c r="AC24" s="11">
        <v>267.18349583944507</v>
      </c>
      <c r="AD24" s="11">
        <v>421.16397855494813</v>
      </c>
      <c r="AE24" s="11">
        <v>176.47463475723276</v>
      </c>
      <c r="AF24" s="11">
        <v>421.41991296466256</v>
      </c>
      <c r="AG24" s="12">
        <v>348.83248836259742</v>
      </c>
      <c r="AH24" s="11">
        <v>313.34749017716723</v>
      </c>
      <c r="AI24" s="11">
        <v>481.37178328999596</v>
      </c>
      <c r="AJ24" s="11">
        <v>590.09148651268015</v>
      </c>
      <c r="AK24" s="11">
        <v>537.07272261741059</v>
      </c>
      <c r="AL24" s="11">
        <v>407.23121035976561</v>
      </c>
      <c r="AM24" s="11">
        <v>184.49360030914971</v>
      </c>
      <c r="AN24" s="11">
        <v>318.94328388550309</v>
      </c>
      <c r="AO24" s="12">
        <v>462.05435043723367</v>
      </c>
      <c r="AP24" s="11">
        <v>308.11342734605626</v>
      </c>
      <c r="AQ24" s="12">
        <v>423.14931896894723</v>
      </c>
      <c r="AR24" s="11">
        <v>510.1767241803758</v>
      </c>
      <c r="AS24" s="11">
        <v>623.99285981661194</v>
      </c>
      <c r="AT24" s="11">
        <v>271.59177207917628</v>
      </c>
    </row>
    <row r="25" spans="1:46" x14ac:dyDescent="0.25">
      <c r="A25" s="10" t="s">
        <v>113</v>
      </c>
      <c r="B25" s="27" t="s">
        <v>29</v>
      </c>
      <c r="C25" s="11">
        <v>275.42694480538273</v>
      </c>
      <c r="D25" s="11">
        <v>647.65018131994509</v>
      </c>
      <c r="E25" s="11">
        <v>958.78890646435627</v>
      </c>
      <c r="F25" s="11">
        <v>813.43783479397769</v>
      </c>
      <c r="G25" s="11">
        <v>204.39755154928952</v>
      </c>
      <c r="H25" s="11">
        <v>585.63801045447406</v>
      </c>
      <c r="I25" s="11">
        <v>508.27584865957431</v>
      </c>
      <c r="J25" s="11">
        <v>429.0277042622098</v>
      </c>
      <c r="K25" s="11">
        <v>930.7297052450067</v>
      </c>
      <c r="L25" s="11">
        <v>660.27971067374062</v>
      </c>
      <c r="M25" s="11">
        <v>448.59196321301141</v>
      </c>
      <c r="N25" s="11">
        <v>734.55964434678833</v>
      </c>
      <c r="O25" s="11">
        <v>366.86573335550878</v>
      </c>
      <c r="P25" s="11">
        <v>221.35743427060987</v>
      </c>
      <c r="Q25" s="11">
        <v>716.95436478275178</v>
      </c>
      <c r="R25" s="11">
        <v>737.59868105584837</v>
      </c>
      <c r="S25" s="11">
        <v>896.78786417601566</v>
      </c>
      <c r="T25" s="11">
        <v>399.17235286503603</v>
      </c>
      <c r="U25" s="11">
        <v>482.44703658774199</v>
      </c>
      <c r="V25" s="11">
        <v>315.43566982548441</v>
      </c>
      <c r="W25" s="11">
        <v>309.71643905286271</v>
      </c>
      <c r="X25" s="11">
        <v>66.087974251777695</v>
      </c>
      <c r="Y25" s="11">
        <v>766.36839327681969</v>
      </c>
      <c r="Z25" s="11">
        <v>335.41948879372228</v>
      </c>
      <c r="AA25" s="11">
        <v>594.49626696854114</v>
      </c>
      <c r="AB25" s="11">
        <v>595.28759127965463</v>
      </c>
      <c r="AC25" s="11">
        <v>235.82649164595327</v>
      </c>
      <c r="AD25" s="11">
        <v>283.22939385345512</v>
      </c>
      <c r="AE25" s="11">
        <v>123.21206959723854</v>
      </c>
      <c r="AF25" s="11">
        <v>265.56773312568544</v>
      </c>
      <c r="AG25" s="12">
        <v>472.53460632065833</v>
      </c>
      <c r="AH25" s="11">
        <v>399.30000866061749</v>
      </c>
      <c r="AI25" s="11">
        <v>358.91147782370166</v>
      </c>
      <c r="AJ25" s="11">
        <v>353.6840567236253</v>
      </c>
      <c r="AK25" s="11">
        <v>421.36334954214755</v>
      </c>
      <c r="AL25" s="11">
        <v>409.32709924478763</v>
      </c>
      <c r="AM25" s="11">
        <v>228.15124466995795</v>
      </c>
      <c r="AN25" s="11">
        <v>393.9477838454722</v>
      </c>
      <c r="AO25" s="12">
        <v>660.91296710845609</v>
      </c>
      <c r="AP25" s="11">
        <v>513.73892277513949</v>
      </c>
      <c r="AQ25" s="12">
        <v>445.29444687179966</v>
      </c>
      <c r="AR25" s="11">
        <v>456.7836674783801</v>
      </c>
      <c r="AS25" s="11">
        <v>861.2087582367991</v>
      </c>
      <c r="AT25" s="11">
        <v>234.29113571118859</v>
      </c>
    </row>
    <row r="26" spans="1:46" x14ac:dyDescent="0.25">
      <c r="A26" s="10" t="s">
        <v>114</v>
      </c>
      <c r="B26" s="27" t="s">
        <v>70</v>
      </c>
      <c r="C26" s="11">
        <v>0.68444028922469902</v>
      </c>
      <c r="D26" s="11">
        <v>2.7707069105640914</v>
      </c>
      <c r="E26" s="11">
        <v>7.4990682952102246</v>
      </c>
      <c r="F26" s="11">
        <v>22.092024058050125</v>
      </c>
      <c r="G26" s="11">
        <v>2.2434375144610814</v>
      </c>
      <c r="H26" s="11">
        <v>8.0775849103633419</v>
      </c>
      <c r="I26" s="11">
        <v>4.149817792864396</v>
      </c>
      <c r="J26" s="11">
        <v>3.0318422838544956</v>
      </c>
      <c r="K26" s="11">
        <v>16.694834690038196</v>
      </c>
      <c r="L26" s="11">
        <v>4.8611378879774048</v>
      </c>
      <c r="M26" s="11">
        <v>25.821908370844106</v>
      </c>
      <c r="N26" s="11"/>
      <c r="O26" s="11">
        <v>7.0936767985542222</v>
      </c>
      <c r="P26" s="11"/>
      <c r="Q26" s="11">
        <v>21.240669406899414</v>
      </c>
      <c r="R26" s="11">
        <v>9.1786267046163363</v>
      </c>
      <c r="S26" s="11">
        <v>9.1557448553711698</v>
      </c>
      <c r="T26" s="11">
        <v>3.4285627441862436</v>
      </c>
      <c r="U26" s="11">
        <v>12.161970767298852</v>
      </c>
      <c r="V26" s="11">
        <v>2.0836415728162452</v>
      </c>
      <c r="W26" s="11">
        <v>20.338932296885243</v>
      </c>
      <c r="X26" s="11">
        <v>1.4809010952739479</v>
      </c>
      <c r="Y26" s="11">
        <v>23.308247881257309</v>
      </c>
      <c r="Z26" s="11">
        <v>5.2844826527151039</v>
      </c>
      <c r="AA26" s="11">
        <v>25.237988618588574</v>
      </c>
      <c r="AB26" s="11">
        <v>3.9711686998555171</v>
      </c>
      <c r="AC26" s="11">
        <v>57.128454557939314</v>
      </c>
      <c r="AD26" s="11">
        <v>19.11426515825174</v>
      </c>
      <c r="AE26" s="11">
        <v>11.068647859864699</v>
      </c>
      <c r="AF26" s="11">
        <v>12.899696351222195</v>
      </c>
      <c r="AG26" s="12">
        <v>41.596678966713696</v>
      </c>
      <c r="AH26" s="11">
        <v>5.5770482760603253</v>
      </c>
      <c r="AI26" s="11">
        <v>8.1218539045772644</v>
      </c>
      <c r="AJ26" s="11"/>
      <c r="AK26" s="11"/>
      <c r="AL26" s="11"/>
      <c r="AM26" s="11">
        <v>51.543666605216984</v>
      </c>
      <c r="AN26" s="11">
        <v>29.029341126997007</v>
      </c>
      <c r="AO26" s="12">
        <v>22.633384290774657</v>
      </c>
      <c r="AP26" s="11">
        <v>2.0973447781308532</v>
      </c>
      <c r="AQ26" s="12">
        <v>3.3386415389745068</v>
      </c>
      <c r="AR26" s="11">
        <v>2.1706430733881796</v>
      </c>
      <c r="AS26" s="11">
        <v>1.7278424956184526</v>
      </c>
      <c r="AT26" s="11">
        <v>0.48879226288494398</v>
      </c>
    </row>
    <row r="27" spans="1:46" x14ac:dyDescent="0.25">
      <c r="A27" s="10" t="s">
        <v>115</v>
      </c>
      <c r="B27" s="27" t="s">
        <v>30</v>
      </c>
      <c r="C27" s="11"/>
      <c r="D27" s="11">
        <v>3.126577522930122</v>
      </c>
      <c r="E27" s="11">
        <v>2.2376467085178353</v>
      </c>
      <c r="F27" s="11">
        <v>5.7909960404785599</v>
      </c>
      <c r="G27" s="11">
        <v>6.1314773951266037</v>
      </c>
      <c r="H27" s="11">
        <v>6.6051252757259089</v>
      </c>
      <c r="I27" s="11">
        <v>4.2896078592813565</v>
      </c>
      <c r="J27" s="11">
        <v>0.9493713969545412</v>
      </c>
      <c r="K27" s="11">
        <v>17.488526321703361</v>
      </c>
      <c r="L27" s="11">
        <v>8.2450830333876883</v>
      </c>
      <c r="M27" s="11">
        <v>14.699615408080735</v>
      </c>
      <c r="N27" s="11"/>
      <c r="O27" s="11">
        <v>8.9703497273403343</v>
      </c>
      <c r="P27" s="11"/>
      <c r="Q27" s="11">
        <v>12.33316718984414</v>
      </c>
      <c r="R27" s="11"/>
      <c r="S27" s="11">
        <v>6.580505850743978</v>
      </c>
      <c r="T27" s="11">
        <v>2.2982097246668323</v>
      </c>
      <c r="U27" s="11">
        <v>4.8275583562972253</v>
      </c>
      <c r="V27" s="11"/>
      <c r="W27" s="11">
        <v>0.54724854293536374</v>
      </c>
      <c r="X27" s="11"/>
      <c r="Y27" s="11">
        <v>8.5329591745167175</v>
      </c>
      <c r="Z27" s="11">
        <v>0.5043364592970393</v>
      </c>
      <c r="AA27" s="11">
        <v>7.2669607279046531</v>
      </c>
      <c r="AB27" s="11"/>
      <c r="AC27" s="11">
        <v>22.472065230169346</v>
      </c>
      <c r="AD27" s="11">
        <v>6.5863423832488337</v>
      </c>
      <c r="AE27" s="11">
        <v>6.5963490352590881</v>
      </c>
      <c r="AF27" s="11">
        <v>12.917722538480115</v>
      </c>
      <c r="AG27" s="12">
        <v>1.3168226417059408</v>
      </c>
      <c r="AH27" s="11"/>
      <c r="AI27" s="11">
        <v>3.1488416943414466</v>
      </c>
      <c r="AJ27" s="11"/>
      <c r="AK27" s="11">
        <v>0.39525296100084667</v>
      </c>
      <c r="AL27" s="11"/>
      <c r="AM27" s="11">
        <v>32.636440888716137</v>
      </c>
      <c r="AN27" s="11">
        <v>21.356853368256161</v>
      </c>
      <c r="AO27" s="12">
        <v>6.9595159260187316</v>
      </c>
      <c r="AP27" s="11">
        <v>1.337284361517654</v>
      </c>
      <c r="AQ27" s="12">
        <v>3.7674578834299473</v>
      </c>
      <c r="AR27" s="11">
        <v>2.4494412663004228</v>
      </c>
      <c r="AS27" s="11">
        <v>3.7732541793012091</v>
      </c>
      <c r="AT27" s="11"/>
    </row>
    <row r="28" spans="1:46" x14ac:dyDescent="0.25">
      <c r="A28" s="10" t="s">
        <v>116</v>
      </c>
      <c r="B28" s="27" t="s">
        <v>74</v>
      </c>
      <c r="C28" s="11">
        <v>713.28253934376391</v>
      </c>
      <c r="D28" s="11">
        <v>1229.0714225758707</v>
      </c>
      <c r="E28" s="11">
        <v>621.78560269507352</v>
      </c>
      <c r="F28" s="11">
        <v>526.31383753027762</v>
      </c>
      <c r="G28" s="11">
        <v>250.46124336434781</v>
      </c>
      <c r="H28" s="11">
        <v>208.17409173270411</v>
      </c>
      <c r="I28" s="11">
        <v>225.32633945064876</v>
      </c>
      <c r="J28" s="11">
        <v>327.40911128161235</v>
      </c>
      <c r="K28" s="11">
        <v>1618.3909372098585</v>
      </c>
      <c r="L28" s="11">
        <v>1431.5273603196265</v>
      </c>
      <c r="M28" s="11">
        <v>191.12860433484167</v>
      </c>
      <c r="N28" s="11">
        <v>596.78998261212212</v>
      </c>
      <c r="O28" s="11">
        <v>824.92342456146253</v>
      </c>
      <c r="P28" s="11">
        <v>749.53624784779026</v>
      </c>
      <c r="Q28" s="11">
        <v>499.88884386743166</v>
      </c>
      <c r="R28" s="11">
        <v>386.94684438665593</v>
      </c>
      <c r="S28" s="11">
        <v>981.19736138622943</v>
      </c>
      <c r="T28" s="11">
        <v>1312.9187291292515</v>
      </c>
      <c r="U28" s="11">
        <v>295.44336372541926</v>
      </c>
      <c r="V28" s="11">
        <v>288.3720882058858</v>
      </c>
      <c r="W28" s="11">
        <v>271.83738992039468</v>
      </c>
      <c r="X28" s="11">
        <v>181.95567721001612</v>
      </c>
      <c r="Y28" s="11">
        <v>1191.4247122061049</v>
      </c>
      <c r="Z28" s="11">
        <v>1257.7166767939668</v>
      </c>
      <c r="AA28" s="11">
        <v>459.06053501894547</v>
      </c>
      <c r="AB28" s="11">
        <v>625.26179639831776</v>
      </c>
      <c r="AC28" s="11">
        <v>529.94128875307194</v>
      </c>
      <c r="AD28" s="11">
        <v>394.44603996837446</v>
      </c>
      <c r="AE28" s="11">
        <v>657.51116511091766</v>
      </c>
      <c r="AF28" s="11">
        <v>582.77277205030055</v>
      </c>
      <c r="AG28" s="12">
        <v>1097.2571553602411</v>
      </c>
      <c r="AH28" s="11">
        <v>1050.1828331536117</v>
      </c>
      <c r="AI28" s="11">
        <v>636.75253663175738</v>
      </c>
      <c r="AJ28" s="11">
        <v>543.78619782536668</v>
      </c>
      <c r="AK28" s="11">
        <v>786.78710155410431</v>
      </c>
      <c r="AL28" s="11">
        <v>646.45831947846671</v>
      </c>
      <c r="AM28" s="11">
        <v>644.30781946442289</v>
      </c>
      <c r="AN28" s="11">
        <v>1339.2741463625746</v>
      </c>
      <c r="AO28" s="12">
        <v>491.82541019109112</v>
      </c>
      <c r="AP28" s="11">
        <v>425.13100202671905</v>
      </c>
      <c r="AQ28" s="12">
        <v>139.82143256183221</v>
      </c>
      <c r="AR28" s="11">
        <v>133.01559361100504</v>
      </c>
      <c r="AS28" s="11">
        <v>112.67723323637865</v>
      </c>
      <c r="AT28" s="11">
        <v>175.22797498771695</v>
      </c>
    </row>
    <row r="29" spans="1:46" x14ac:dyDescent="0.25">
      <c r="A29" s="10" t="s">
        <v>118</v>
      </c>
      <c r="B29" s="27" t="s">
        <v>128</v>
      </c>
      <c r="C29" s="11">
        <v>544.72227770762356</v>
      </c>
      <c r="D29" s="11">
        <v>816.38512286597222</v>
      </c>
      <c r="E29" s="11">
        <v>805.34134304924078</v>
      </c>
      <c r="F29" s="11">
        <v>733.99298138023528</v>
      </c>
      <c r="G29" s="11">
        <v>432.26813575572726</v>
      </c>
      <c r="H29" s="11">
        <v>406.30224874372271</v>
      </c>
      <c r="I29" s="11">
        <v>274.25779654314891</v>
      </c>
      <c r="J29" s="11">
        <v>410.59835915715814</v>
      </c>
      <c r="K29" s="11">
        <v>1803.5644310669675</v>
      </c>
      <c r="L29" s="11">
        <v>1454.1110875468908</v>
      </c>
      <c r="M29" s="11">
        <v>311.7544381945832</v>
      </c>
      <c r="N29" s="11">
        <v>603.32857089295169</v>
      </c>
      <c r="O29" s="11">
        <v>695.74391762824678</v>
      </c>
      <c r="P29" s="11">
        <v>698.90879751923717</v>
      </c>
      <c r="Q29" s="11">
        <v>843.22086010564203</v>
      </c>
      <c r="R29" s="11">
        <v>701.60122996571079</v>
      </c>
      <c r="S29" s="11">
        <v>1005.5873484685737</v>
      </c>
      <c r="T29" s="11">
        <v>1101.9028567733824</v>
      </c>
      <c r="U29" s="11">
        <v>205.12044187642519</v>
      </c>
      <c r="V29" s="11">
        <v>177.91594130954397</v>
      </c>
      <c r="W29" s="11">
        <v>281.92620026795578</v>
      </c>
      <c r="X29" s="11">
        <v>203.76739876831462</v>
      </c>
      <c r="Y29" s="11">
        <v>891.12603869397662</v>
      </c>
      <c r="Z29" s="11">
        <v>884.65508089041577</v>
      </c>
      <c r="AA29" s="11">
        <v>596.04770741154152</v>
      </c>
      <c r="AB29" s="11">
        <v>532.95180984667013</v>
      </c>
      <c r="AC29" s="11">
        <v>663.9715036646503</v>
      </c>
      <c r="AD29" s="11">
        <v>515.51363639431099</v>
      </c>
      <c r="AE29" s="11">
        <v>678.22143790704149</v>
      </c>
      <c r="AF29" s="11">
        <v>533.25897067909864</v>
      </c>
      <c r="AG29" s="12">
        <v>860.03610606668826</v>
      </c>
      <c r="AH29" s="11">
        <v>549.49057045524592</v>
      </c>
      <c r="AI29" s="11">
        <v>529.91723864449466</v>
      </c>
      <c r="AJ29" s="11">
        <v>546.595010830663</v>
      </c>
      <c r="AK29" s="11">
        <v>632.67601161315906</v>
      </c>
      <c r="AL29" s="11">
        <v>328.03829254722098</v>
      </c>
      <c r="AM29" s="11">
        <v>554.56669983497704</v>
      </c>
      <c r="AN29" s="11">
        <v>855.07916499254884</v>
      </c>
      <c r="AO29" s="12">
        <v>562.7293022781364</v>
      </c>
      <c r="AP29" s="11">
        <v>584.25865485111456</v>
      </c>
      <c r="AQ29" s="12">
        <v>131.02763177177985</v>
      </c>
      <c r="AR29" s="11">
        <v>103.23598310107855</v>
      </c>
      <c r="AS29" s="11">
        <v>177.55200388762697</v>
      </c>
      <c r="AT29" s="11">
        <v>219.03496873464616</v>
      </c>
    </row>
    <row r="30" spans="1:46" x14ac:dyDescent="0.25">
      <c r="A30" s="10" t="s">
        <v>119</v>
      </c>
      <c r="B30" s="27" t="s">
        <v>76</v>
      </c>
      <c r="C30" s="11">
        <v>255.46143760579804</v>
      </c>
      <c r="D30" s="11">
        <v>365.34736189759769</v>
      </c>
      <c r="E30" s="11">
        <v>1049.1751539422473</v>
      </c>
      <c r="F30" s="11">
        <v>1457.4742955502766</v>
      </c>
      <c r="G30" s="11">
        <v>443.9516507840134</v>
      </c>
      <c r="H30" s="11">
        <v>648.79032823268176</v>
      </c>
      <c r="I30" s="11">
        <v>593.86415932315276</v>
      </c>
      <c r="J30" s="11">
        <v>566.52697401747923</v>
      </c>
      <c r="K30" s="11">
        <v>712.43005895204817</v>
      </c>
      <c r="L30" s="11">
        <v>471.38743073642536</v>
      </c>
      <c r="M30" s="11">
        <v>129.03982290081623</v>
      </c>
      <c r="N30" s="11">
        <v>64.489270845066315</v>
      </c>
      <c r="O30" s="11">
        <v>220.87194926506004</v>
      </c>
      <c r="P30" s="11">
        <v>342.68975264858818</v>
      </c>
      <c r="Q30" s="11">
        <v>1318.8692427723558</v>
      </c>
      <c r="R30" s="11">
        <v>1297.4965233095036</v>
      </c>
      <c r="S30" s="11">
        <v>649.20788189332131</v>
      </c>
      <c r="T30" s="11">
        <v>484.72783624702072</v>
      </c>
      <c r="U30" s="11">
        <v>339.56997916043383</v>
      </c>
      <c r="V30" s="11">
        <v>499.03376526507446</v>
      </c>
      <c r="W30" s="11">
        <v>104.71489360744388</v>
      </c>
      <c r="X30" s="11">
        <v>211.07096070571214</v>
      </c>
      <c r="Y30" s="11">
        <v>671.87364886024238</v>
      </c>
      <c r="Z30" s="11">
        <v>656.50876565242015</v>
      </c>
      <c r="AA30" s="11">
        <v>704.08775052587316</v>
      </c>
      <c r="AB30" s="11">
        <v>471.9482262483204</v>
      </c>
      <c r="AC30" s="11">
        <v>170.66193691631429</v>
      </c>
      <c r="AD30" s="11">
        <v>352.27214050891291</v>
      </c>
      <c r="AE30" s="11">
        <v>102.53967008194363</v>
      </c>
      <c r="AF30" s="11">
        <v>223.84218468635248</v>
      </c>
      <c r="AG30" s="12">
        <v>331.54122277565824</v>
      </c>
      <c r="AH30" s="11">
        <v>280.34817387705539</v>
      </c>
      <c r="AI30" s="11">
        <v>618.42116159138311</v>
      </c>
      <c r="AJ30" s="11">
        <v>595.56521274369129</v>
      </c>
      <c r="AK30" s="11">
        <v>392.9407625746573</v>
      </c>
      <c r="AL30" s="11">
        <v>247.43775088447114</v>
      </c>
      <c r="AM30" s="11">
        <v>985.86208467141171</v>
      </c>
      <c r="AN30" s="11">
        <v>927.91572502066538</v>
      </c>
      <c r="AO30" s="12">
        <v>357.11965790092489</v>
      </c>
      <c r="AP30" s="11">
        <v>188.28056763987314</v>
      </c>
      <c r="AQ30" s="12">
        <v>285.55593806869967</v>
      </c>
      <c r="AR30" s="11">
        <v>213.42054198780664</v>
      </c>
      <c r="AS30" s="11">
        <v>389.83732418563187</v>
      </c>
      <c r="AT30" s="11">
        <v>270.64665676982133</v>
      </c>
    </row>
    <row r="31" spans="1:46" x14ac:dyDescent="0.25">
      <c r="A31" s="10" t="s">
        <v>120</v>
      </c>
      <c r="B31" s="27" t="s">
        <v>129</v>
      </c>
      <c r="C31" s="11">
        <v>591.48933872415819</v>
      </c>
      <c r="D31" s="11">
        <v>472.91092376152039</v>
      </c>
      <c r="E31" s="11">
        <v>482.36633886733819</v>
      </c>
      <c r="F31" s="11">
        <v>583.84756890655967</v>
      </c>
      <c r="G31" s="11">
        <v>733.01311670919142</v>
      </c>
      <c r="H31" s="11">
        <v>884.0815376889625</v>
      </c>
      <c r="I31" s="11">
        <v>910.97687172914993</v>
      </c>
      <c r="J31" s="11">
        <v>654.66336257871797</v>
      </c>
      <c r="K31" s="11">
        <v>865.16717366042303</v>
      </c>
      <c r="L31" s="11">
        <v>903.48838085489899</v>
      </c>
      <c r="M31" s="11">
        <v>429.05426996159912</v>
      </c>
      <c r="N31" s="11">
        <v>332.56861909792997</v>
      </c>
      <c r="O31" s="11">
        <v>445.00984961465917</v>
      </c>
      <c r="P31" s="11">
        <v>679.68450730418112</v>
      </c>
      <c r="Q31" s="11">
        <v>1954.6986667276165</v>
      </c>
      <c r="R31" s="11">
        <v>2298.2453993006106</v>
      </c>
      <c r="S31" s="11">
        <v>894.13903401132006</v>
      </c>
      <c r="T31" s="11">
        <v>945.5858381815267</v>
      </c>
      <c r="U31" s="11">
        <v>562.63335889430221</v>
      </c>
      <c r="V31" s="11">
        <v>509.04487976988366</v>
      </c>
      <c r="W31" s="11">
        <v>345.94271994341989</v>
      </c>
      <c r="X31" s="11">
        <v>314.976271417882</v>
      </c>
      <c r="Y31" s="11">
        <v>1018.48215778676</v>
      </c>
      <c r="Z31" s="11">
        <v>908.67410046143505</v>
      </c>
      <c r="AA31" s="11">
        <v>1368.5724993916724</v>
      </c>
      <c r="AB31" s="11">
        <v>1069.0498223893387</v>
      </c>
      <c r="AC31" s="11">
        <v>491.66222755796269</v>
      </c>
      <c r="AD31" s="11">
        <v>559.99020624756145</v>
      </c>
      <c r="AE31" s="11">
        <v>316.99591578202705</v>
      </c>
      <c r="AF31" s="11">
        <v>638.45860949166229</v>
      </c>
      <c r="AG31" s="12">
        <v>545.82943097207169</v>
      </c>
      <c r="AH31" s="11">
        <v>362.92284153367945</v>
      </c>
      <c r="AI31" s="11">
        <v>450.09350814047411</v>
      </c>
      <c r="AJ31" s="11">
        <v>438.70634267184289</v>
      </c>
      <c r="AK31" s="11">
        <v>605.89347276578337</v>
      </c>
      <c r="AL31" s="11">
        <v>593.85490425433204</v>
      </c>
      <c r="AM31" s="11">
        <v>878.38641665621822</v>
      </c>
      <c r="AN31" s="11">
        <v>999.23734056022715</v>
      </c>
      <c r="AO31" s="12">
        <v>448.9540947313784</v>
      </c>
      <c r="AP31" s="11">
        <v>537.87247352572774</v>
      </c>
      <c r="AQ31" s="12">
        <v>350.79147797733407</v>
      </c>
      <c r="AR31" s="11">
        <v>388.09704712244223</v>
      </c>
      <c r="AS31" s="11">
        <v>1289.4544215885483</v>
      </c>
      <c r="AT31" s="11">
        <v>417.79516215821343</v>
      </c>
    </row>
    <row r="32" spans="1:46" x14ac:dyDescent="0.25">
      <c r="A32" s="10" t="s">
        <v>121</v>
      </c>
      <c r="B32" s="27" t="s">
        <v>31</v>
      </c>
      <c r="C32" s="11">
        <v>26.878063916797668</v>
      </c>
      <c r="D32" s="11">
        <v>5.2385262896057831</v>
      </c>
      <c r="E32" s="11">
        <v>29.699055248516778</v>
      </c>
      <c r="F32" s="11">
        <v>17.117910837327287</v>
      </c>
      <c r="G32" s="11">
        <v>15.389755767951186</v>
      </c>
      <c r="H32" s="11">
        <v>4.5367257715739324</v>
      </c>
      <c r="I32" s="11">
        <v>9.3940453393211847</v>
      </c>
      <c r="J32" s="11">
        <v>9.205354248772478</v>
      </c>
      <c r="K32" s="11">
        <v>22.614034741300724</v>
      </c>
      <c r="L32" s="11">
        <v>35.844712857478562</v>
      </c>
      <c r="M32" s="11">
        <v>37.311237157466806</v>
      </c>
      <c r="N32" s="11">
        <v>18.462293611127084</v>
      </c>
      <c r="O32" s="11">
        <v>110.37717238068061</v>
      </c>
      <c r="P32" s="11">
        <v>33.166035433333278</v>
      </c>
      <c r="Q32" s="11">
        <v>18.651977255873739</v>
      </c>
      <c r="R32" s="11">
        <v>11.153213667778823</v>
      </c>
      <c r="S32" s="11">
        <v>10.949074522090237</v>
      </c>
      <c r="T32" s="11">
        <v>3.0777181313284077</v>
      </c>
      <c r="U32" s="11">
        <v>2.1418865568291716</v>
      </c>
      <c r="V32" s="11"/>
      <c r="W32" s="11">
        <v>9.706449042151192</v>
      </c>
      <c r="X32" s="11">
        <v>11.799874023986485</v>
      </c>
      <c r="Y32" s="11">
        <v>24.623044267175537</v>
      </c>
      <c r="Z32" s="11">
        <v>25.670017525933048</v>
      </c>
      <c r="AA32" s="11">
        <v>14.433109954517652</v>
      </c>
      <c r="AB32" s="11">
        <v>9.8941776547023341</v>
      </c>
      <c r="AC32" s="11">
        <v>26.13999296009975</v>
      </c>
      <c r="AD32" s="11">
        <v>21.049070178428988</v>
      </c>
      <c r="AE32" s="11">
        <v>35.567072233493633</v>
      </c>
      <c r="AF32" s="11">
        <v>34.225992859059403</v>
      </c>
      <c r="AG32" s="12">
        <v>18.219628384041311</v>
      </c>
      <c r="AH32" s="11">
        <v>10.09301430781694</v>
      </c>
      <c r="AI32" s="11">
        <v>1.9842912929881578</v>
      </c>
      <c r="AJ32" s="11">
        <v>1.2243346551853251</v>
      </c>
      <c r="AK32" s="11">
        <v>44.462840049922626</v>
      </c>
      <c r="AL32" s="11">
        <v>57.564449551327279</v>
      </c>
      <c r="AM32" s="11"/>
      <c r="AN32" s="11">
        <v>8.5037333959449217</v>
      </c>
      <c r="AO32" s="12">
        <v>31.125097312444268</v>
      </c>
      <c r="AP32" s="11">
        <v>36.57444615489419</v>
      </c>
      <c r="AQ32" s="12"/>
      <c r="AR32" s="11">
        <v>17.424471647223662</v>
      </c>
      <c r="AS32" s="11">
        <v>10.006009597381611</v>
      </c>
      <c r="AT32" s="11">
        <v>0.64581977120901013</v>
      </c>
    </row>
    <row r="33" spans="1:46" x14ac:dyDescent="0.25">
      <c r="A33" s="10" t="s">
        <v>122</v>
      </c>
      <c r="B33" s="27" t="s">
        <v>32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>
        <v>3.010983109120688</v>
      </c>
      <c r="N33" s="11">
        <v>5.8998622218982195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2"/>
      <c r="AH33" s="11"/>
      <c r="AI33" s="11"/>
      <c r="AJ33" s="11"/>
      <c r="AK33" s="11"/>
      <c r="AL33" s="11"/>
      <c r="AM33" s="11"/>
      <c r="AN33" s="11"/>
      <c r="AO33" s="12"/>
      <c r="AP33" s="11"/>
      <c r="AQ33" s="12"/>
      <c r="AR33" s="11"/>
      <c r="AS33" s="11"/>
      <c r="AT33" s="11"/>
    </row>
    <row r="34" spans="1:46" x14ac:dyDescent="0.25">
      <c r="A34" s="10" t="s">
        <v>123</v>
      </c>
      <c r="B34" s="27" t="s">
        <v>33</v>
      </c>
      <c r="C34" s="11"/>
      <c r="D34" s="11">
        <v>0.27162529183119166</v>
      </c>
      <c r="E34" s="11"/>
      <c r="F34" s="11"/>
      <c r="G34" s="11"/>
      <c r="H34" s="11"/>
      <c r="I34" s="11">
        <v>5.3575414825816114</v>
      </c>
      <c r="J34" s="11">
        <v>1.1625697390607521</v>
      </c>
      <c r="K34" s="11">
        <v>5.0267103824536878</v>
      </c>
      <c r="L34" s="11">
        <v>1.3389005244217518</v>
      </c>
      <c r="M34" s="11"/>
      <c r="N34" s="11"/>
      <c r="O34" s="11"/>
      <c r="P34" s="11"/>
      <c r="Q34" s="11"/>
      <c r="R34" s="11"/>
      <c r="S34" s="11"/>
      <c r="T34" s="11"/>
      <c r="U34" s="11">
        <v>2.3553887104105415</v>
      </c>
      <c r="V34" s="11"/>
      <c r="W34" s="11"/>
      <c r="X34" s="11"/>
      <c r="Y34" s="11">
        <v>3.0712793942684677</v>
      </c>
      <c r="Z34" s="11"/>
      <c r="AA34" s="11"/>
      <c r="AB34" s="11"/>
      <c r="AC34" s="11"/>
      <c r="AD34" s="11"/>
      <c r="AE34" s="11"/>
      <c r="AF34" s="11"/>
      <c r="AG34" s="12"/>
      <c r="AH34" s="11"/>
      <c r="AI34" s="11">
        <v>5.9166255363790992</v>
      </c>
      <c r="AJ34" s="11"/>
      <c r="AK34" s="11"/>
      <c r="AL34" s="11"/>
      <c r="AM34" s="11"/>
      <c r="AN34" s="11"/>
      <c r="AO34" s="12"/>
      <c r="AP34" s="11"/>
      <c r="AQ34" s="12"/>
      <c r="AR34" s="11">
        <v>5.7196705252732169E-2</v>
      </c>
      <c r="AS34" s="11"/>
      <c r="AT34" s="11"/>
    </row>
    <row r="35" spans="1:46" x14ac:dyDescent="0.25">
      <c r="A35" s="10" t="s">
        <v>124</v>
      </c>
      <c r="B35" s="27" t="s">
        <v>34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>
        <v>10.113365893682374</v>
      </c>
      <c r="Z35" s="11">
        <v>3.2031146258880008</v>
      </c>
      <c r="AA35" s="11"/>
      <c r="AB35" s="11"/>
      <c r="AC35" s="11"/>
      <c r="AD35" s="11"/>
      <c r="AE35" s="11"/>
      <c r="AF35" s="11"/>
      <c r="AG35" s="12"/>
      <c r="AH35" s="11"/>
      <c r="AI35" s="11"/>
      <c r="AJ35" s="11"/>
      <c r="AK35" s="11">
        <v>4.1896191910210918</v>
      </c>
      <c r="AL35" s="11">
        <v>12.081041579860901</v>
      </c>
      <c r="AM35" s="11"/>
      <c r="AN35" s="11"/>
      <c r="AO35" s="12"/>
      <c r="AP35" s="11"/>
      <c r="AQ35" s="12"/>
      <c r="AR35" s="11">
        <v>0.36763409490802818</v>
      </c>
      <c r="AS35" s="11"/>
      <c r="AT35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08F3E-F726-43F0-B350-56FD8F5A78AA}">
  <dimension ref="A1:AU40"/>
  <sheetViews>
    <sheetView zoomScale="55" zoomScaleNormal="55" workbookViewId="0">
      <selection activeCell="U52" sqref="U52"/>
    </sheetView>
  </sheetViews>
  <sheetFormatPr defaultRowHeight="15" x14ac:dyDescent="0.25"/>
  <cols>
    <col min="1" max="21" width="9.7109375" style="34" customWidth="1"/>
    <col min="22" max="31" width="9.7109375" style="37" customWidth="1"/>
    <col min="32" max="16384" width="9.140625" style="37"/>
  </cols>
  <sheetData>
    <row r="1" spans="1:47" s="33" customFormat="1" ht="51" customHeight="1" x14ac:dyDescent="0.25">
      <c r="A1" s="43" t="s">
        <v>6</v>
      </c>
      <c r="B1" s="44" t="s">
        <v>209</v>
      </c>
      <c r="C1" s="45" t="s">
        <v>148</v>
      </c>
      <c r="D1" s="46" t="s">
        <v>210</v>
      </c>
      <c r="E1" s="46" t="s">
        <v>211</v>
      </c>
      <c r="F1" s="46" t="s">
        <v>167</v>
      </c>
      <c r="G1" s="46" t="s">
        <v>145</v>
      </c>
      <c r="H1" s="46" t="s">
        <v>212</v>
      </c>
      <c r="I1" s="46" t="s">
        <v>152</v>
      </c>
      <c r="J1" s="46" t="s">
        <v>156</v>
      </c>
      <c r="K1" s="46" t="s">
        <v>213</v>
      </c>
      <c r="L1" s="46" t="s">
        <v>163</v>
      </c>
      <c r="M1" s="46" t="s">
        <v>166</v>
      </c>
      <c r="N1" s="46" t="s">
        <v>214</v>
      </c>
      <c r="O1" s="46" t="s">
        <v>147</v>
      </c>
      <c r="P1" s="46" t="s">
        <v>161</v>
      </c>
      <c r="Q1" s="46" t="s">
        <v>154</v>
      </c>
      <c r="R1" s="47" t="s">
        <v>157</v>
      </c>
      <c r="S1" s="46" t="s">
        <v>138</v>
      </c>
      <c r="T1" s="46" t="s">
        <v>215</v>
      </c>
      <c r="U1" s="48" t="s">
        <v>216</v>
      </c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</row>
    <row r="2" spans="1:47" x14ac:dyDescent="0.25">
      <c r="A2" s="49" t="s">
        <v>35</v>
      </c>
      <c r="B2" s="50">
        <v>2.7346325407382519</v>
      </c>
      <c r="C2" s="38">
        <v>35.735386300356566</v>
      </c>
      <c r="D2" s="38">
        <v>2.6273945125762581</v>
      </c>
      <c r="E2" s="38" t="s">
        <v>137</v>
      </c>
      <c r="F2" s="38">
        <v>5.4078572619332785</v>
      </c>
      <c r="G2" s="38">
        <v>0.1785176843361472</v>
      </c>
      <c r="H2" s="38" t="s">
        <v>137</v>
      </c>
      <c r="I2" s="38">
        <v>4.4530671240883439</v>
      </c>
      <c r="J2" s="38">
        <v>1.3088373227568426</v>
      </c>
      <c r="K2" s="38">
        <v>7.4775457913371817</v>
      </c>
      <c r="L2" s="38">
        <v>0.30575955074905142</v>
      </c>
      <c r="M2" s="38" t="s">
        <v>137</v>
      </c>
      <c r="N2" s="38" t="s">
        <v>137</v>
      </c>
      <c r="O2" s="38" t="s">
        <v>137</v>
      </c>
      <c r="P2" s="38" t="s">
        <v>137</v>
      </c>
      <c r="Q2" s="38">
        <v>2.8073694774086819</v>
      </c>
      <c r="R2" s="39" t="s">
        <v>137</v>
      </c>
      <c r="S2" s="38" t="s">
        <v>137</v>
      </c>
      <c r="T2" s="38" t="s">
        <v>137</v>
      </c>
      <c r="U2" s="51">
        <v>0.95316341018029005</v>
      </c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</row>
    <row r="3" spans="1:47" x14ac:dyDescent="0.25">
      <c r="A3" s="49" t="s">
        <v>36</v>
      </c>
      <c r="B3" s="50">
        <v>6.5624068388675003E-2</v>
      </c>
      <c r="C3" s="38">
        <v>7.9051047863668358E-2</v>
      </c>
      <c r="D3" s="38">
        <v>0.38794764620710948</v>
      </c>
      <c r="E3" s="38" t="s">
        <v>137</v>
      </c>
      <c r="F3" s="38" t="s">
        <v>137</v>
      </c>
      <c r="G3" s="38">
        <v>0.48081365437964757</v>
      </c>
      <c r="H3" s="38">
        <v>1.7879831686270307</v>
      </c>
      <c r="I3" s="38" t="s">
        <v>137</v>
      </c>
      <c r="J3" s="38">
        <v>0.18584732298675924</v>
      </c>
      <c r="K3" s="38">
        <v>1.7249634692098128</v>
      </c>
      <c r="L3" s="38" t="s">
        <v>137</v>
      </c>
      <c r="M3" s="38">
        <v>0.10424286415727077</v>
      </c>
      <c r="N3" s="38" t="s">
        <v>137</v>
      </c>
      <c r="O3" s="38">
        <v>0.11153409825156022</v>
      </c>
      <c r="P3" s="38">
        <v>0.81989903911052919</v>
      </c>
      <c r="Q3" s="38" t="s">
        <v>137</v>
      </c>
      <c r="R3" s="39" t="s">
        <v>137</v>
      </c>
      <c r="S3" s="38">
        <v>2.0465418958958113</v>
      </c>
      <c r="T3" s="38" t="s">
        <v>137</v>
      </c>
      <c r="U3" s="51">
        <v>0.70713568827416173</v>
      </c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</row>
    <row r="4" spans="1:47" x14ac:dyDescent="0.25">
      <c r="A4" s="49" t="s">
        <v>13</v>
      </c>
      <c r="B4" s="50">
        <v>9.2451705394693349</v>
      </c>
      <c r="C4" s="38">
        <v>3.4500083617205801</v>
      </c>
      <c r="D4" s="38" t="s">
        <v>137</v>
      </c>
      <c r="E4" s="38" t="s">
        <v>137</v>
      </c>
      <c r="F4" s="38" t="s">
        <v>137</v>
      </c>
      <c r="G4" s="38" t="s">
        <v>137</v>
      </c>
      <c r="H4" s="38">
        <v>53.625556528860791</v>
      </c>
      <c r="I4" s="38" t="s">
        <v>137</v>
      </c>
      <c r="J4" s="38">
        <v>23.243677873204128</v>
      </c>
      <c r="K4" s="38" t="s">
        <v>137</v>
      </c>
      <c r="L4" s="38">
        <v>24.603616738596521</v>
      </c>
      <c r="M4" s="38">
        <v>0.21323199148150285</v>
      </c>
      <c r="N4" s="38" t="s">
        <v>137</v>
      </c>
      <c r="O4" s="38" t="s">
        <v>137</v>
      </c>
      <c r="P4" s="38">
        <v>3.2823575292642992</v>
      </c>
      <c r="Q4" s="38">
        <v>47.761311865441435</v>
      </c>
      <c r="R4" s="39" t="s">
        <v>137</v>
      </c>
      <c r="S4" s="38">
        <v>2.0878349058359311</v>
      </c>
      <c r="T4" s="38" t="s">
        <v>137</v>
      </c>
      <c r="U4" s="51">
        <v>2.8855688732664779</v>
      </c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</row>
    <row r="5" spans="1:47" x14ac:dyDescent="0.25">
      <c r="A5" s="49" t="s">
        <v>125</v>
      </c>
      <c r="B5" s="50">
        <v>3.2878159386614527</v>
      </c>
      <c r="C5" s="38">
        <v>11.86399133676996</v>
      </c>
      <c r="D5" s="38">
        <v>3.8174070592108986</v>
      </c>
      <c r="E5" s="38" t="s">
        <v>137</v>
      </c>
      <c r="F5" s="38">
        <v>5.4791869093218803</v>
      </c>
      <c r="G5" s="38">
        <v>0.7428787753045536</v>
      </c>
      <c r="H5" s="38">
        <v>0.53764478595274789</v>
      </c>
      <c r="I5" s="38">
        <v>0.27091481352307095</v>
      </c>
      <c r="J5" s="38">
        <v>0.52883778993510089</v>
      </c>
      <c r="K5" s="38">
        <v>4.5407678646256819</v>
      </c>
      <c r="L5" s="38" t="s">
        <v>137</v>
      </c>
      <c r="M5" s="38">
        <v>0.39660957777182115</v>
      </c>
      <c r="N5" s="38">
        <v>0.83527332000397492</v>
      </c>
      <c r="O5" s="38">
        <v>0.98605079264889051</v>
      </c>
      <c r="P5" s="38">
        <v>5.1332912564596128E-2</v>
      </c>
      <c r="Q5" s="38">
        <v>3.1512361324027655E-2</v>
      </c>
      <c r="R5" s="39" t="s">
        <v>137</v>
      </c>
      <c r="S5" s="38">
        <v>5.1011135748981008E-2</v>
      </c>
      <c r="T5" s="38">
        <v>8.8338961380670398</v>
      </c>
      <c r="U5" s="51">
        <v>0.8643188641206343</v>
      </c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</row>
    <row r="6" spans="1:47" x14ac:dyDescent="0.25">
      <c r="A6" s="49" t="s">
        <v>16</v>
      </c>
      <c r="B6" s="50">
        <v>2.3885976954099561</v>
      </c>
      <c r="C6" s="38">
        <v>8.7348571812980342</v>
      </c>
      <c r="D6" s="38">
        <v>40.49744108083182</v>
      </c>
      <c r="E6" s="38">
        <v>5.4857123314471998</v>
      </c>
      <c r="F6" s="38" t="s">
        <v>137</v>
      </c>
      <c r="G6" s="38" t="s">
        <v>137</v>
      </c>
      <c r="H6" s="38">
        <v>0.98072396317194666</v>
      </c>
      <c r="I6" s="38" t="s">
        <v>137</v>
      </c>
      <c r="J6" s="38">
        <v>3.7596480167270232</v>
      </c>
      <c r="K6" s="38" t="s">
        <v>137</v>
      </c>
      <c r="L6" s="38">
        <v>3.4002268569118934</v>
      </c>
      <c r="M6" s="38" t="s">
        <v>137</v>
      </c>
      <c r="N6" s="38">
        <v>0.80897300283635332</v>
      </c>
      <c r="O6" s="38">
        <v>1.1355310677967623</v>
      </c>
      <c r="P6" s="38">
        <v>0.97157791319746623</v>
      </c>
      <c r="Q6" s="38" t="s">
        <v>137</v>
      </c>
      <c r="R6" s="39" t="s">
        <v>137</v>
      </c>
      <c r="S6" s="38" t="s">
        <v>137</v>
      </c>
      <c r="T6" s="38">
        <v>2.7083566404397992</v>
      </c>
      <c r="U6" s="51">
        <v>11.243895188695966</v>
      </c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</row>
    <row r="7" spans="1:47" x14ac:dyDescent="0.25">
      <c r="A7" s="49" t="s">
        <v>20</v>
      </c>
      <c r="B7" s="50" t="s">
        <v>137</v>
      </c>
      <c r="C7" s="38">
        <v>2.44315418387353</v>
      </c>
      <c r="D7" s="38">
        <v>0.92098607172508085</v>
      </c>
      <c r="E7" s="38" t="s">
        <v>137</v>
      </c>
      <c r="F7" s="38" t="s">
        <v>137</v>
      </c>
      <c r="G7" s="38" t="s">
        <v>137</v>
      </c>
      <c r="H7" s="38" t="s">
        <v>137</v>
      </c>
      <c r="I7" s="38" t="s">
        <v>137</v>
      </c>
      <c r="J7" s="38">
        <v>2.1690580019236476</v>
      </c>
      <c r="K7" s="38" t="s">
        <v>137</v>
      </c>
      <c r="L7" s="38" t="s">
        <v>137</v>
      </c>
      <c r="M7" s="38" t="s">
        <v>137</v>
      </c>
      <c r="N7" s="38" t="s">
        <v>137</v>
      </c>
      <c r="O7" s="38">
        <v>2.3608688498685748E-2</v>
      </c>
      <c r="P7" s="38" t="s">
        <v>137</v>
      </c>
      <c r="Q7" s="38" t="s">
        <v>137</v>
      </c>
      <c r="R7" s="39" t="s">
        <v>137</v>
      </c>
      <c r="S7" s="38" t="s">
        <v>137</v>
      </c>
      <c r="T7" s="38">
        <v>0.4132522973499051</v>
      </c>
      <c r="U7" s="51" t="s">
        <v>137</v>
      </c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</row>
    <row r="8" spans="1:47" x14ac:dyDescent="0.25">
      <c r="A8" s="49" t="s">
        <v>32</v>
      </c>
      <c r="B8" s="50" t="s">
        <v>137</v>
      </c>
      <c r="C8" s="38" t="s">
        <v>137</v>
      </c>
      <c r="D8" s="38" t="s">
        <v>137</v>
      </c>
      <c r="E8" s="38" t="s">
        <v>137</v>
      </c>
      <c r="F8" s="38" t="s">
        <v>137</v>
      </c>
      <c r="G8" s="38">
        <v>4.4554226655094542</v>
      </c>
      <c r="H8" s="38" t="s">
        <v>137</v>
      </c>
      <c r="I8" s="38" t="s">
        <v>137</v>
      </c>
      <c r="J8" s="38" t="s">
        <v>137</v>
      </c>
      <c r="K8" s="38" t="s">
        <v>137</v>
      </c>
      <c r="L8" s="38" t="s">
        <v>137</v>
      </c>
      <c r="M8" s="38" t="s">
        <v>137</v>
      </c>
      <c r="N8" s="38" t="s">
        <v>137</v>
      </c>
      <c r="O8" s="38" t="s">
        <v>137</v>
      </c>
      <c r="P8" s="38" t="s">
        <v>137</v>
      </c>
      <c r="Q8" s="38" t="s">
        <v>137</v>
      </c>
      <c r="R8" s="39" t="s">
        <v>137</v>
      </c>
      <c r="S8" s="38" t="s">
        <v>137</v>
      </c>
      <c r="T8" s="38" t="s">
        <v>137</v>
      </c>
      <c r="U8" s="51" t="s">
        <v>137</v>
      </c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</row>
    <row r="9" spans="1:47" ht="15.75" thickBot="1" x14ac:dyDescent="0.3">
      <c r="A9" s="52" t="s">
        <v>34</v>
      </c>
      <c r="B9" s="53" t="s">
        <v>137</v>
      </c>
      <c r="C9" s="54" t="s">
        <v>137</v>
      </c>
      <c r="D9" s="54" t="s">
        <v>137</v>
      </c>
      <c r="E9" s="54" t="s">
        <v>137</v>
      </c>
      <c r="F9" s="54" t="s">
        <v>137</v>
      </c>
      <c r="G9" s="54" t="s">
        <v>137</v>
      </c>
      <c r="H9" s="54" t="s">
        <v>137</v>
      </c>
      <c r="I9" s="54" t="s">
        <v>137</v>
      </c>
      <c r="J9" s="54" t="s">
        <v>137</v>
      </c>
      <c r="K9" s="54" t="s">
        <v>137</v>
      </c>
      <c r="L9" s="54" t="s">
        <v>137</v>
      </c>
      <c r="M9" s="54">
        <v>6.6582402597851873</v>
      </c>
      <c r="N9" s="54" t="s">
        <v>137</v>
      </c>
      <c r="O9" s="54" t="s">
        <v>137</v>
      </c>
      <c r="P9" s="54" t="s">
        <v>137</v>
      </c>
      <c r="Q9" s="54" t="s">
        <v>137</v>
      </c>
      <c r="R9" s="55" t="s">
        <v>137</v>
      </c>
      <c r="S9" s="54">
        <v>8.1353303854409962</v>
      </c>
      <c r="T9" s="54" t="s">
        <v>137</v>
      </c>
      <c r="U9" s="56" t="s">
        <v>137</v>
      </c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</row>
    <row r="17" spans="1:25" ht="32.25" thickBot="1" x14ac:dyDescent="0.55000000000000004">
      <c r="B17" s="141" t="s">
        <v>218</v>
      </c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P17" s="142" t="s">
        <v>229</v>
      </c>
      <c r="Q17" s="142"/>
      <c r="R17" s="142"/>
      <c r="S17" s="142"/>
      <c r="T17" s="142"/>
      <c r="U17" s="142"/>
      <c r="V17" s="142"/>
      <c r="W17" s="142"/>
      <c r="X17" s="142"/>
      <c r="Y17" s="142"/>
    </row>
    <row r="18" spans="1:25" ht="66.75" customHeight="1" x14ac:dyDescent="0.25">
      <c r="A18" s="59" t="s">
        <v>136</v>
      </c>
      <c r="B18" s="60" t="s">
        <v>138</v>
      </c>
      <c r="C18" s="60" t="s">
        <v>145</v>
      </c>
      <c r="D18" s="60" t="s">
        <v>147</v>
      </c>
      <c r="E18" s="60" t="s">
        <v>148</v>
      </c>
      <c r="F18" s="60" t="s">
        <v>152</v>
      </c>
      <c r="G18" s="60" t="s">
        <v>154</v>
      </c>
      <c r="H18" s="60" t="s">
        <v>156</v>
      </c>
      <c r="I18" s="61" t="s">
        <v>157</v>
      </c>
      <c r="J18" s="60" t="s">
        <v>161</v>
      </c>
      <c r="K18" s="60" t="s">
        <v>163</v>
      </c>
      <c r="L18" s="60" t="s">
        <v>166</v>
      </c>
      <c r="M18" s="62" t="s">
        <v>167</v>
      </c>
      <c r="N18" s="46" t="s">
        <v>154</v>
      </c>
      <c r="O18" s="46" t="s">
        <v>145</v>
      </c>
      <c r="P18" s="46" t="s">
        <v>147</v>
      </c>
      <c r="Q18" s="45" t="s">
        <v>148</v>
      </c>
      <c r="R18" s="46" t="s">
        <v>152</v>
      </c>
      <c r="S18" s="46" t="s">
        <v>154</v>
      </c>
      <c r="T18" s="46" t="s">
        <v>156</v>
      </c>
      <c r="U18" s="47" t="s">
        <v>157</v>
      </c>
      <c r="V18" s="46" t="s">
        <v>161</v>
      </c>
      <c r="W18" s="46" t="s">
        <v>163</v>
      </c>
      <c r="X18" s="46" t="s">
        <v>166</v>
      </c>
      <c r="Y18" s="46" t="s">
        <v>167</v>
      </c>
    </row>
    <row r="19" spans="1:25" x14ac:dyDescent="0.25">
      <c r="A19" s="63" t="s">
        <v>35</v>
      </c>
      <c r="B19" s="37">
        <v>0.73323290923569884</v>
      </c>
      <c r="C19" s="37">
        <v>0.90917385927547434</v>
      </c>
      <c r="D19" s="37">
        <v>0.75399818659964002</v>
      </c>
      <c r="E19" s="37">
        <v>1.8575761239361144</v>
      </c>
      <c r="F19" s="37">
        <v>0.58996168720141595</v>
      </c>
      <c r="G19" s="37">
        <v>0.83509421172694986</v>
      </c>
      <c r="H19" s="37">
        <v>1.8016622590054225</v>
      </c>
      <c r="I19" s="74">
        <v>0.84230375044613359</v>
      </c>
      <c r="J19" s="37">
        <v>0.82488566379278572</v>
      </c>
      <c r="K19" s="37">
        <v>1.5820237658064498</v>
      </c>
      <c r="L19" s="37">
        <v>0.47776137676136671</v>
      </c>
      <c r="M19" s="76">
        <v>2.7734123004490225</v>
      </c>
      <c r="N19" s="103">
        <v>2.8073694774086819</v>
      </c>
      <c r="O19" s="103">
        <v>0.1785176843361472</v>
      </c>
      <c r="P19" s="38" t="s">
        <v>137</v>
      </c>
      <c r="Q19" s="103">
        <v>35.735386300356566</v>
      </c>
      <c r="R19" s="103">
        <v>4.4530671240883439</v>
      </c>
      <c r="S19" s="103">
        <v>2.8073694774086819</v>
      </c>
      <c r="T19" s="103">
        <v>1.3088373227568426</v>
      </c>
      <c r="U19" s="39" t="s">
        <v>137</v>
      </c>
      <c r="V19" s="38" t="s">
        <v>137</v>
      </c>
      <c r="W19" s="103">
        <v>0.30575955074905142</v>
      </c>
      <c r="X19" s="38" t="s">
        <v>137</v>
      </c>
      <c r="Y19" s="103">
        <v>5.4078572619332785</v>
      </c>
    </row>
    <row r="20" spans="1:25" x14ac:dyDescent="0.25">
      <c r="A20" s="63" t="s">
        <v>36</v>
      </c>
      <c r="B20" s="37">
        <v>1.5066145426989368</v>
      </c>
      <c r="C20" s="37">
        <v>0.64342767729607253</v>
      </c>
      <c r="D20" s="37">
        <v>0.98155275905403949</v>
      </c>
      <c r="E20" s="37">
        <v>1.6188186986298976</v>
      </c>
      <c r="F20" s="37">
        <v>0.63710977586079764</v>
      </c>
      <c r="G20" s="37">
        <v>0.72305743424771507</v>
      </c>
      <c r="H20" s="37">
        <v>1.0023226201222544</v>
      </c>
      <c r="I20" s="74">
        <v>0.73958262431512434</v>
      </c>
      <c r="J20" s="37">
        <v>1.5316355491327798</v>
      </c>
      <c r="K20" s="37">
        <v>2.4717710110334274</v>
      </c>
      <c r="L20" s="37">
        <v>1.7354974490261881</v>
      </c>
      <c r="M20" s="76">
        <v>0.47235423268955357</v>
      </c>
      <c r="N20" s="38" t="s">
        <v>137</v>
      </c>
      <c r="O20" s="103">
        <v>0.48081365437964757</v>
      </c>
      <c r="P20" s="103">
        <v>0.11153409825156022</v>
      </c>
      <c r="Q20" s="103">
        <v>7.9051047863668358E-2</v>
      </c>
      <c r="R20" s="38" t="s">
        <v>137</v>
      </c>
      <c r="S20" s="38" t="s">
        <v>137</v>
      </c>
      <c r="T20" s="38">
        <v>0.18584732298675924</v>
      </c>
      <c r="U20" s="39" t="s">
        <v>137</v>
      </c>
      <c r="V20" s="103">
        <v>0.81989903911052919</v>
      </c>
      <c r="W20" s="38" t="s">
        <v>137</v>
      </c>
      <c r="X20" s="103">
        <v>0.10424286415727077</v>
      </c>
      <c r="Y20" s="38" t="s">
        <v>137</v>
      </c>
    </row>
    <row r="21" spans="1:25" x14ac:dyDescent="0.25">
      <c r="A21" s="63" t="s">
        <v>13</v>
      </c>
      <c r="B21" s="37">
        <v>0.800927876601219</v>
      </c>
      <c r="C21" s="37">
        <v>0.64220568173145731</v>
      </c>
      <c r="D21" s="37">
        <v>0.953298179076702</v>
      </c>
      <c r="E21" s="37">
        <v>0.74847642607932663</v>
      </c>
      <c r="F21" s="37">
        <v>0.56961985610320909</v>
      </c>
      <c r="G21" s="37">
        <v>0.62861903398440233</v>
      </c>
      <c r="H21" s="37">
        <v>1.9756484697592376</v>
      </c>
      <c r="I21" s="74">
        <v>0.18886947760933206</v>
      </c>
      <c r="J21" s="37">
        <v>1.5839481077446826</v>
      </c>
      <c r="K21" s="37">
        <v>1.730743888809845</v>
      </c>
      <c r="L21" s="37">
        <v>0.69612303953043542</v>
      </c>
      <c r="M21" s="76">
        <v>0.42524901800800352</v>
      </c>
      <c r="N21" s="103">
        <v>47.761311865441435</v>
      </c>
      <c r="O21" s="38" t="s">
        <v>137</v>
      </c>
      <c r="P21" s="38" t="s">
        <v>137</v>
      </c>
      <c r="Q21" s="103">
        <v>3.4500083617205801</v>
      </c>
      <c r="R21" s="38" t="s">
        <v>137</v>
      </c>
      <c r="S21" s="103">
        <v>47.761311865441435</v>
      </c>
      <c r="T21" s="103">
        <v>23.243677873204128</v>
      </c>
      <c r="U21" s="39" t="s">
        <v>137</v>
      </c>
      <c r="V21" s="103">
        <v>3.2823575292642992</v>
      </c>
      <c r="W21" s="103">
        <v>24.603616738596521</v>
      </c>
      <c r="X21" s="103">
        <v>0.21323199148150285</v>
      </c>
      <c r="Y21" s="38" t="s">
        <v>137</v>
      </c>
    </row>
    <row r="22" spans="1:25" x14ac:dyDescent="0.25">
      <c r="A22" s="63" t="s">
        <v>125</v>
      </c>
      <c r="B22" s="37">
        <v>1.0088790524911246</v>
      </c>
      <c r="C22" s="37">
        <v>1.1231313317302891</v>
      </c>
      <c r="D22" s="37">
        <v>1.1502352967874092</v>
      </c>
      <c r="E22" s="37">
        <v>1.3192681251871583</v>
      </c>
      <c r="F22" s="37">
        <v>0.81473704094416421</v>
      </c>
      <c r="G22" s="37">
        <v>0.96710488255536153</v>
      </c>
      <c r="H22" s="37" t="s">
        <v>137</v>
      </c>
      <c r="I22" s="74">
        <v>1.1602633893341094</v>
      </c>
      <c r="J22" s="37">
        <v>1.1215880877258635</v>
      </c>
      <c r="K22" s="37">
        <v>0.8402948519531569</v>
      </c>
      <c r="L22" s="37">
        <v>0.49522985621417853</v>
      </c>
      <c r="M22" s="76">
        <v>1.056451433810091</v>
      </c>
      <c r="N22" s="103">
        <v>3.1512361324027655E-2</v>
      </c>
      <c r="O22" s="103">
        <v>0.7428787753045536</v>
      </c>
      <c r="P22" s="103">
        <v>0.98605079264889051</v>
      </c>
      <c r="Q22" s="103">
        <v>11.86399133676996</v>
      </c>
      <c r="R22" s="103">
        <v>0.27091481352307095</v>
      </c>
      <c r="S22" s="103">
        <v>3.1512361324027655E-2</v>
      </c>
      <c r="T22" s="103">
        <v>0.52883778993510089</v>
      </c>
      <c r="U22" s="39" t="s">
        <v>137</v>
      </c>
      <c r="V22" s="103">
        <v>5.1332912564596128E-2</v>
      </c>
      <c r="W22" s="38" t="s">
        <v>137</v>
      </c>
      <c r="X22" s="103">
        <v>0.39660957777182115</v>
      </c>
      <c r="Y22" s="103">
        <v>5.4791869093218803</v>
      </c>
    </row>
    <row r="23" spans="1:25" x14ac:dyDescent="0.25">
      <c r="A23" s="63" t="s">
        <v>16</v>
      </c>
      <c r="B23" s="37">
        <v>0.66978998086711472</v>
      </c>
      <c r="C23" s="37">
        <v>0.67857774818008687</v>
      </c>
      <c r="D23" s="37">
        <v>1.3481909820569165</v>
      </c>
      <c r="E23" s="37">
        <v>1.5508569898036015</v>
      </c>
      <c r="F23" s="37" t="s">
        <v>137</v>
      </c>
      <c r="G23" s="37">
        <v>0.46905944996857224</v>
      </c>
      <c r="H23" s="37">
        <v>1.1831296421048985</v>
      </c>
      <c r="I23" s="74">
        <v>0.88843887571800395</v>
      </c>
      <c r="J23" s="37">
        <v>1.5291499475598633</v>
      </c>
      <c r="K23" s="37">
        <v>0.70277843345361246</v>
      </c>
      <c r="L23" s="37" t="s">
        <v>137</v>
      </c>
      <c r="M23" s="76">
        <v>0.6209910001096085</v>
      </c>
      <c r="N23" s="38" t="s">
        <v>137</v>
      </c>
      <c r="O23" s="38" t="s">
        <v>137</v>
      </c>
      <c r="P23" s="103">
        <v>1.1355310677967623</v>
      </c>
      <c r="Q23" s="103">
        <v>8.7348571812980342</v>
      </c>
      <c r="R23" s="38" t="s">
        <v>137</v>
      </c>
      <c r="S23" s="38" t="s">
        <v>137</v>
      </c>
      <c r="T23" s="38">
        <v>3.7596480167270232</v>
      </c>
      <c r="U23" s="39" t="s">
        <v>137</v>
      </c>
      <c r="V23" s="103">
        <v>0.97157791319746623</v>
      </c>
      <c r="W23" s="103">
        <v>3.4002268569118934</v>
      </c>
      <c r="X23" s="38" t="s">
        <v>137</v>
      </c>
      <c r="Y23" s="38" t="s">
        <v>137</v>
      </c>
    </row>
    <row r="24" spans="1:25" x14ac:dyDescent="0.25">
      <c r="A24" s="63" t="s">
        <v>20</v>
      </c>
      <c r="B24" s="37" t="s">
        <v>137</v>
      </c>
      <c r="C24" s="37" t="s">
        <v>137</v>
      </c>
      <c r="D24" s="37" t="s">
        <v>137</v>
      </c>
      <c r="E24" s="37">
        <v>1.0567052577688183</v>
      </c>
      <c r="F24" s="37">
        <v>0.91657532010613374</v>
      </c>
      <c r="G24" s="37">
        <v>0.67561440808384432</v>
      </c>
      <c r="H24" s="37">
        <v>4.2146805121405864</v>
      </c>
      <c r="I24" s="74" t="s">
        <v>137</v>
      </c>
      <c r="J24" s="37">
        <v>1.2362416863420596</v>
      </c>
      <c r="K24" s="37">
        <v>1.7220297628387855</v>
      </c>
      <c r="L24" s="37" t="s">
        <v>137</v>
      </c>
      <c r="M24" s="76">
        <v>1.3138245844356373</v>
      </c>
      <c r="N24" s="38" t="s">
        <v>137</v>
      </c>
      <c r="O24" s="38" t="s">
        <v>137</v>
      </c>
      <c r="P24" s="103">
        <v>2.3608688498685748E-2</v>
      </c>
      <c r="Q24" s="103">
        <v>2.44315418387353</v>
      </c>
      <c r="R24" s="38" t="s">
        <v>137</v>
      </c>
      <c r="S24" s="38" t="s">
        <v>137</v>
      </c>
      <c r="T24" s="38">
        <v>2.1690580019236476</v>
      </c>
      <c r="U24" s="39" t="s">
        <v>137</v>
      </c>
      <c r="V24" s="38" t="s">
        <v>137</v>
      </c>
      <c r="W24" s="38" t="s">
        <v>137</v>
      </c>
      <c r="X24" s="38" t="s">
        <v>137</v>
      </c>
      <c r="Y24" s="38" t="s">
        <v>137</v>
      </c>
    </row>
    <row r="25" spans="1:25" x14ac:dyDescent="0.25">
      <c r="A25" s="63" t="s">
        <v>32</v>
      </c>
      <c r="B25" s="37" t="s">
        <v>137</v>
      </c>
      <c r="C25" s="37">
        <v>1.6994995059358204</v>
      </c>
      <c r="D25" s="37">
        <v>1.2634540263521294</v>
      </c>
      <c r="E25" s="37">
        <v>1.0759472905970477</v>
      </c>
      <c r="F25" s="37">
        <v>0.69439029973309596</v>
      </c>
      <c r="G25" s="37" t="s">
        <v>137</v>
      </c>
      <c r="H25" s="37" t="s">
        <v>137</v>
      </c>
      <c r="I25" s="74">
        <v>7.9681847527606209E-2</v>
      </c>
      <c r="J25" s="37">
        <v>2.3961890503168628</v>
      </c>
      <c r="K25" s="37">
        <v>0.51481598400843753</v>
      </c>
      <c r="L25" s="37">
        <v>1.451178284738512</v>
      </c>
      <c r="M25" s="76" t="s">
        <v>137</v>
      </c>
      <c r="N25" s="38" t="s">
        <v>137</v>
      </c>
      <c r="O25" s="103">
        <v>4.4554226655094542</v>
      </c>
      <c r="P25" s="38" t="s">
        <v>137</v>
      </c>
      <c r="Q25" s="38" t="s">
        <v>137</v>
      </c>
      <c r="R25" s="38" t="s">
        <v>137</v>
      </c>
      <c r="S25" s="38" t="s">
        <v>137</v>
      </c>
      <c r="T25" s="38" t="s">
        <v>137</v>
      </c>
      <c r="U25" s="39" t="s">
        <v>137</v>
      </c>
      <c r="V25" s="38" t="s">
        <v>137</v>
      </c>
      <c r="W25" s="38" t="s">
        <v>137</v>
      </c>
      <c r="X25" s="38" t="s">
        <v>137</v>
      </c>
      <c r="Y25" s="38" t="s">
        <v>137</v>
      </c>
    </row>
    <row r="26" spans="1:25" ht="15.75" thickBot="1" x14ac:dyDescent="0.3">
      <c r="A26" s="64" t="s">
        <v>34</v>
      </c>
      <c r="B26" s="57">
        <v>2.3900504538319258</v>
      </c>
      <c r="C26" s="57">
        <v>1.4384424297051916</v>
      </c>
      <c r="D26" s="57">
        <v>0.99655369381648939</v>
      </c>
      <c r="E26" s="57">
        <v>1.3836333592718106</v>
      </c>
      <c r="F26" s="57">
        <v>0.80218508489990559</v>
      </c>
      <c r="G26" s="57">
        <v>0.4767629886882474</v>
      </c>
      <c r="H26" s="57">
        <v>1.386751255144631</v>
      </c>
      <c r="I26" s="75">
        <v>0.71819852163915121</v>
      </c>
      <c r="J26" s="57">
        <v>0.61234093493884645</v>
      </c>
      <c r="K26" s="57">
        <v>0.69046052401137514</v>
      </c>
      <c r="L26" s="57">
        <v>3.7846643760345069</v>
      </c>
      <c r="M26" s="77">
        <v>0.31212835857923982</v>
      </c>
      <c r="N26" s="54" t="s">
        <v>137</v>
      </c>
      <c r="O26" s="54" t="s">
        <v>137</v>
      </c>
      <c r="P26" s="54" t="s">
        <v>137</v>
      </c>
      <c r="Q26" s="54" t="s">
        <v>137</v>
      </c>
      <c r="R26" s="54" t="s">
        <v>137</v>
      </c>
      <c r="S26" s="54" t="s">
        <v>137</v>
      </c>
      <c r="T26" s="54" t="s">
        <v>137</v>
      </c>
      <c r="U26" s="55" t="s">
        <v>137</v>
      </c>
      <c r="V26" s="54" t="s">
        <v>137</v>
      </c>
      <c r="W26" s="54" t="s">
        <v>137</v>
      </c>
      <c r="X26" s="104">
        <v>6.6582402597851873</v>
      </c>
      <c r="Y26" s="54" t="s">
        <v>137</v>
      </c>
    </row>
    <row r="31" spans="1:25" ht="15.75" thickBot="1" x14ac:dyDescent="0.3"/>
    <row r="32" spans="1:25" ht="66.75" customHeight="1" thickTop="1" x14ac:dyDescent="0.25">
      <c r="A32" s="59" t="s">
        <v>136</v>
      </c>
      <c r="B32" s="60" t="s">
        <v>138</v>
      </c>
      <c r="C32" s="60" t="s">
        <v>145</v>
      </c>
      <c r="D32" s="60" t="s">
        <v>147</v>
      </c>
      <c r="E32" s="60" t="s">
        <v>148</v>
      </c>
      <c r="F32" s="60" t="s">
        <v>152</v>
      </c>
      <c r="G32" s="60" t="s">
        <v>154</v>
      </c>
      <c r="H32" s="60" t="s">
        <v>156</v>
      </c>
      <c r="I32" s="61" t="s">
        <v>157</v>
      </c>
      <c r="J32" s="60" t="s">
        <v>161</v>
      </c>
      <c r="K32" s="60" t="s">
        <v>163</v>
      </c>
      <c r="L32" s="60" t="s">
        <v>166</v>
      </c>
      <c r="M32" s="60" t="s">
        <v>167</v>
      </c>
      <c r="N32" s="65" t="s">
        <v>154</v>
      </c>
      <c r="O32" s="66" t="s">
        <v>145</v>
      </c>
      <c r="P32" s="66" t="s">
        <v>147</v>
      </c>
      <c r="Q32" s="67" t="s">
        <v>148</v>
      </c>
      <c r="R32" s="66" t="s">
        <v>152</v>
      </c>
      <c r="S32" s="66" t="s">
        <v>154</v>
      </c>
      <c r="T32" s="107" t="s">
        <v>156</v>
      </c>
      <c r="U32" s="109" t="s">
        <v>217</v>
      </c>
      <c r="V32" s="106" t="s">
        <v>161</v>
      </c>
      <c r="W32" s="66" t="s">
        <v>163</v>
      </c>
      <c r="X32" s="66" t="s">
        <v>166</v>
      </c>
      <c r="Y32" s="68" t="s">
        <v>167</v>
      </c>
    </row>
    <row r="33" spans="1:26" x14ac:dyDescent="0.25">
      <c r="A33" s="78" t="s">
        <v>35</v>
      </c>
      <c r="B33" s="37">
        <f>B19/$I19</f>
        <v>0.87050889758870909</v>
      </c>
      <c r="C33" s="37">
        <f t="shared" ref="C33:M33" si="0">C19/$I19</f>
        <v>1.0793895418296813</v>
      </c>
      <c r="D33" s="37">
        <f t="shared" si="0"/>
        <v>0.89516185366654044</v>
      </c>
      <c r="E33" s="37">
        <f t="shared" si="0"/>
        <v>2.2053518376859094</v>
      </c>
      <c r="F33" s="37">
        <f t="shared" si="0"/>
        <v>0.70041441331460008</v>
      </c>
      <c r="G33" s="37">
        <f t="shared" si="0"/>
        <v>0.99144069023156411</v>
      </c>
      <c r="H33" s="37">
        <f t="shared" si="0"/>
        <v>2.1389697695767782</v>
      </c>
      <c r="I33" s="74">
        <f t="shared" si="0"/>
        <v>1</v>
      </c>
      <c r="J33" s="37">
        <f t="shared" si="0"/>
        <v>0.97932089623948337</v>
      </c>
      <c r="K33" s="37">
        <f t="shared" si="0"/>
        <v>1.878210520810951</v>
      </c>
      <c r="L33" s="37">
        <f t="shared" si="0"/>
        <v>0.56720794191919033</v>
      </c>
      <c r="M33" s="37">
        <f t="shared" si="0"/>
        <v>3.2926510169046028</v>
      </c>
      <c r="N33" s="69">
        <f>N19/B33</f>
        <v>3.224975052162057</v>
      </c>
      <c r="O33" s="58">
        <f t="shared" ref="O33:Y40" si="1">O19/C33</f>
        <v>0.16538763571262746</v>
      </c>
      <c r="P33" s="58"/>
      <c r="Q33" s="58">
        <f t="shared" si="1"/>
        <v>16.203938840821856</v>
      </c>
      <c r="R33" s="58">
        <f t="shared" si="1"/>
        <v>6.35776054780899</v>
      </c>
      <c r="S33" s="58">
        <f t="shared" si="1"/>
        <v>2.8316060709117998</v>
      </c>
      <c r="T33" s="50">
        <f t="shared" si="1"/>
        <v>0.61190080447738748</v>
      </c>
      <c r="U33" s="110">
        <f>MEDIAN(N33:T33,V33:Y33)</f>
        <v>2.2370041336240813</v>
      </c>
      <c r="V33" s="58"/>
      <c r="W33" s="58">
        <f t="shared" si="1"/>
        <v>0.16279301354197201</v>
      </c>
      <c r="X33" s="58"/>
      <c r="Y33" s="70">
        <f t="shared" si="1"/>
        <v>1.6424021963363629</v>
      </c>
      <c r="Z33" s="50"/>
    </row>
    <row r="34" spans="1:26" x14ac:dyDescent="0.25">
      <c r="A34" s="78" t="s">
        <v>36</v>
      </c>
      <c r="B34" s="37">
        <f t="shared" ref="B34:M40" si="2">B20/$I20</f>
        <v>2.0371145740397929</v>
      </c>
      <c r="C34" s="37">
        <f t="shared" si="2"/>
        <v>0.86998755263065553</v>
      </c>
      <c r="D34" s="37">
        <f t="shared" si="2"/>
        <v>1.3271712000575822</v>
      </c>
      <c r="E34" s="37">
        <f t="shared" si="2"/>
        <v>2.188827381023144</v>
      </c>
      <c r="F34" s="37">
        <f t="shared" si="2"/>
        <v>0.86144502982446403</v>
      </c>
      <c r="G34" s="37">
        <f t="shared" si="2"/>
        <v>0.97765605961509428</v>
      </c>
      <c r="H34" s="37">
        <f t="shared" si="2"/>
        <v>1.3552544194104548</v>
      </c>
      <c r="I34" s="74">
        <f t="shared" si="2"/>
        <v>1</v>
      </c>
      <c r="J34" s="37">
        <f t="shared" si="2"/>
        <v>2.0709458264397709</v>
      </c>
      <c r="K34" s="37">
        <f t="shared" si="2"/>
        <v>3.3421161203217307</v>
      </c>
      <c r="L34" s="37">
        <f t="shared" si="2"/>
        <v>2.3465903497034031</v>
      </c>
      <c r="M34" s="37">
        <f t="shared" si="2"/>
        <v>0.63867675789025968</v>
      </c>
      <c r="N34" s="69"/>
      <c r="O34" s="58">
        <f t="shared" si="1"/>
        <v>0.5526672800383986</v>
      </c>
      <c r="P34" s="58">
        <f t="shared" si="1"/>
        <v>8.4038968180383256E-2</v>
      </c>
      <c r="Q34" s="58">
        <f t="shared" si="1"/>
        <v>3.6115706770223605E-2</v>
      </c>
      <c r="R34" s="58"/>
      <c r="S34" s="58"/>
      <c r="T34" s="50">
        <f t="shared" si="1"/>
        <v>0.13713094775784176</v>
      </c>
      <c r="U34" s="110">
        <f t="shared" ref="U34:U40" si="3">MEDIAN(N34:T34,V34:Y34)</f>
        <v>0.11058495796911251</v>
      </c>
      <c r="V34" s="58">
        <f t="shared" si="1"/>
        <v>0.3959055947494502</v>
      </c>
      <c r="W34" s="58"/>
      <c r="X34" s="58">
        <f t="shared" si="1"/>
        <v>4.4423119770541343E-2</v>
      </c>
      <c r="Y34" s="70"/>
    </row>
    <row r="35" spans="1:26" x14ac:dyDescent="0.25">
      <c r="A35" s="78" t="s">
        <v>13</v>
      </c>
      <c r="B35" s="37">
        <f t="shared" si="2"/>
        <v>4.2406421976657445</v>
      </c>
      <c r="C35" s="37">
        <f t="shared" si="2"/>
        <v>3.4002618626384438</v>
      </c>
      <c r="D35" s="37">
        <f t="shared" si="2"/>
        <v>5.0473914109539502</v>
      </c>
      <c r="E35" s="37">
        <f t="shared" si="2"/>
        <v>3.9629295085334864</v>
      </c>
      <c r="F35" s="37">
        <f t="shared" si="2"/>
        <v>3.0159444676468152</v>
      </c>
      <c r="G35" s="37">
        <f t="shared" si="2"/>
        <v>3.3283251584179858</v>
      </c>
      <c r="H35" s="37">
        <f t="shared" si="2"/>
        <v>10.460390396407918</v>
      </c>
      <c r="I35" s="74">
        <f t="shared" si="2"/>
        <v>1</v>
      </c>
      <c r="J35" s="37">
        <f t="shared" si="2"/>
        <v>8.3864694697838225</v>
      </c>
      <c r="K35" s="37">
        <f t="shared" si="2"/>
        <v>9.1637034777520281</v>
      </c>
      <c r="L35" s="37">
        <f t="shared" si="2"/>
        <v>3.6857360349687327</v>
      </c>
      <c r="M35" s="37">
        <f t="shared" si="2"/>
        <v>2.2515497124824573</v>
      </c>
      <c r="N35" s="69">
        <f t="shared" ref="N35:N36" si="4">N21/B35</f>
        <v>11.262754469530956</v>
      </c>
      <c r="O35" s="58"/>
      <c r="P35" s="58"/>
      <c r="Q35" s="58">
        <f t="shared" si="1"/>
        <v>0.8705702067855563</v>
      </c>
      <c r="R35" s="58"/>
      <c r="S35" s="58">
        <f t="shared" si="1"/>
        <v>14.349953683053991</v>
      </c>
      <c r="T35" s="50">
        <f t="shared" si="1"/>
        <v>2.2220660025447971</v>
      </c>
      <c r="U35" s="110">
        <f t="shared" si="3"/>
        <v>2.2220660025447971</v>
      </c>
      <c r="V35" s="58">
        <f t="shared" si="1"/>
        <v>0.39138728652033217</v>
      </c>
      <c r="W35" s="58">
        <f t="shared" si="1"/>
        <v>2.6848988292048159</v>
      </c>
      <c r="X35" s="58">
        <f t="shared" si="1"/>
        <v>5.7853299709595664E-2</v>
      </c>
      <c r="Y35" s="70"/>
    </row>
    <row r="36" spans="1:26" x14ac:dyDescent="0.25">
      <c r="A36" s="78" t="s">
        <v>125</v>
      </c>
      <c r="B36" s="37">
        <f t="shared" si="2"/>
        <v>0.86952588676449893</v>
      </c>
      <c r="C36" s="37">
        <f t="shared" si="2"/>
        <v>0.96799687213682495</v>
      </c>
      <c r="D36" s="37">
        <f t="shared" si="2"/>
        <v>0.99135705509724348</v>
      </c>
      <c r="E36" s="37">
        <f t="shared" si="2"/>
        <v>1.1370419314396396</v>
      </c>
      <c r="F36" s="37">
        <f t="shared" si="2"/>
        <v>0.70220007666686146</v>
      </c>
      <c r="G36" s="37">
        <f t="shared" si="2"/>
        <v>0.83352184637179305</v>
      </c>
      <c r="H36" s="37" t="s">
        <v>137</v>
      </c>
      <c r="I36" s="74">
        <f t="shared" si="2"/>
        <v>1</v>
      </c>
      <c r="J36" s="37">
        <f t="shared" si="2"/>
        <v>0.96666679138222034</v>
      </c>
      <c r="K36" s="37">
        <f t="shared" si="2"/>
        <v>0.72422767078379791</v>
      </c>
      <c r="L36" s="37">
        <f t="shared" si="2"/>
        <v>0.42682537496800405</v>
      </c>
      <c r="M36" s="37">
        <f t="shared" si="2"/>
        <v>0.91052725055506789</v>
      </c>
      <c r="N36" s="69">
        <f t="shared" si="4"/>
        <v>3.6240854704493015E-2</v>
      </c>
      <c r="O36" s="58">
        <f t="shared" si="1"/>
        <v>0.76743923114614032</v>
      </c>
      <c r="P36" s="58">
        <f t="shared" si="1"/>
        <v>0.99464747598146419</v>
      </c>
      <c r="Q36" s="58">
        <f t="shared" si="1"/>
        <v>10.434084274929631</v>
      </c>
      <c r="R36" s="58">
        <f t="shared" si="1"/>
        <v>0.38580857867322432</v>
      </c>
      <c r="S36" s="58">
        <f t="shared" si="1"/>
        <v>3.7806281216499205E-2</v>
      </c>
      <c r="T36" s="50"/>
      <c r="U36" s="110">
        <f t="shared" si="3"/>
        <v>0.76743923114614032</v>
      </c>
      <c r="V36" s="58">
        <f t="shared" si="1"/>
        <v>5.3103006146715842E-2</v>
      </c>
      <c r="W36" s="58"/>
      <c r="X36" s="58">
        <f t="shared" si="1"/>
        <v>0.92920805798285089</v>
      </c>
      <c r="Y36" s="70">
        <f t="shared" si="1"/>
        <v>6.0175979422710357</v>
      </c>
    </row>
    <row r="37" spans="1:26" x14ac:dyDescent="0.25">
      <c r="A37" s="78" t="s">
        <v>16</v>
      </c>
      <c r="B37" s="37">
        <f t="shared" si="2"/>
        <v>0.75389539919199822</v>
      </c>
      <c r="C37" s="37">
        <f t="shared" si="2"/>
        <v>0.76378664500884774</v>
      </c>
      <c r="D37" s="37">
        <f t="shared" si="2"/>
        <v>1.5174831031199052</v>
      </c>
      <c r="E37" s="37">
        <f t="shared" si="2"/>
        <v>1.7455978483047079</v>
      </c>
      <c r="F37" s="37" t="s">
        <v>137</v>
      </c>
      <c r="G37" s="37">
        <f t="shared" si="2"/>
        <v>0.52795916836653001</v>
      </c>
      <c r="H37" s="37">
        <f t="shared" si="2"/>
        <v>1.3316950377129053</v>
      </c>
      <c r="I37" s="74">
        <f t="shared" si="2"/>
        <v>1</v>
      </c>
      <c r="J37" s="37">
        <f t="shared" si="2"/>
        <v>1.7211650563175322</v>
      </c>
      <c r="K37" s="37">
        <f t="shared" si="2"/>
        <v>0.79102620637311993</v>
      </c>
      <c r="L37" s="37" t="s">
        <v>137</v>
      </c>
      <c r="M37" s="37">
        <f t="shared" si="2"/>
        <v>0.69896873840391793</v>
      </c>
      <c r="N37" s="69"/>
      <c r="O37" s="58"/>
      <c r="P37" s="58">
        <f t="shared" si="1"/>
        <v>0.74829898630313596</v>
      </c>
      <c r="Q37" s="58">
        <f t="shared" si="1"/>
        <v>5.003934434143102</v>
      </c>
      <c r="R37" s="58"/>
      <c r="S37" s="58"/>
      <c r="T37" s="50">
        <f t="shared" si="1"/>
        <v>2.8232049457689352</v>
      </c>
      <c r="U37" s="110">
        <f t="shared" si="3"/>
        <v>2.8232049457689352</v>
      </c>
      <c r="V37" s="58">
        <f t="shared" si="1"/>
        <v>0.56448851876889539</v>
      </c>
      <c r="W37" s="58">
        <f t="shared" si="1"/>
        <v>4.2985008960727615</v>
      </c>
      <c r="X37" s="58"/>
      <c r="Y37" s="70"/>
    </row>
    <row r="38" spans="1:26" x14ac:dyDescent="0.25">
      <c r="A38" s="78" t="s">
        <v>20</v>
      </c>
      <c r="B38" s="37" t="s">
        <v>137</v>
      </c>
      <c r="C38" s="37" t="s">
        <v>137</v>
      </c>
      <c r="D38" s="37" t="s">
        <v>137</v>
      </c>
      <c r="E38" s="37" t="s">
        <v>137</v>
      </c>
      <c r="F38" s="37" t="s">
        <v>137</v>
      </c>
      <c r="G38" s="37" t="s">
        <v>137</v>
      </c>
      <c r="H38" s="37" t="s">
        <v>137</v>
      </c>
      <c r="I38" s="74" t="s">
        <v>137</v>
      </c>
      <c r="J38" s="37" t="s">
        <v>137</v>
      </c>
      <c r="K38" s="37" t="s">
        <v>137</v>
      </c>
      <c r="L38" s="37" t="s">
        <v>137</v>
      </c>
      <c r="M38" s="37" t="s">
        <v>137</v>
      </c>
      <c r="N38" s="69"/>
      <c r="O38" s="58"/>
      <c r="P38" s="58"/>
      <c r="Q38" s="58"/>
      <c r="R38" s="58"/>
      <c r="S38" s="58"/>
      <c r="T38" s="50"/>
      <c r="U38" s="110" t="s">
        <v>137</v>
      </c>
      <c r="V38" s="58"/>
      <c r="W38" s="58"/>
      <c r="X38" s="58"/>
      <c r="Y38" s="70"/>
    </row>
    <row r="39" spans="1:26" x14ac:dyDescent="0.25">
      <c r="A39" s="78" t="s">
        <v>32</v>
      </c>
      <c r="B39" s="37" t="s">
        <v>137</v>
      </c>
      <c r="C39" s="37">
        <f t="shared" si="2"/>
        <v>21.328565522367182</v>
      </c>
      <c r="D39" s="37">
        <f t="shared" si="2"/>
        <v>15.856234080345576</v>
      </c>
      <c r="E39" s="37">
        <f t="shared" si="2"/>
        <v>13.503041457770918</v>
      </c>
      <c r="F39" s="37">
        <f t="shared" si="2"/>
        <v>8.7145356348887457</v>
      </c>
      <c r="G39" s="37" t="s">
        <v>137</v>
      </c>
      <c r="H39" s="37" t="s">
        <v>137</v>
      </c>
      <c r="I39" s="74">
        <f t="shared" si="2"/>
        <v>1</v>
      </c>
      <c r="J39" s="37">
        <f t="shared" si="2"/>
        <v>30.071956470219771</v>
      </c>
      <c r="K39" s="37">
        <f t="shared" si="2"/>
        <v>6.4608941682743577</v>
      </c>
      <c r="L39" s="37">
        <f t="shared" si="2"/>
        <v>18.212156592324789</v>
      </c>
      <c r="M39" s="37" t="s">
        <v>137</v>
      </c>
      <c r="N39" s="69"/>
      <c r="O39" s="58">
        <f t="shared" si="1"/>
        <v>0.20889462354311031</v>
      </c>
      <c r="P39" s="58"/>
      <c r="Q39" s="58"/>
      <c r="R39" s="58"/>
      <c r="S39" s="58"/>
      <c r="T39" s="50"/>
      <c r="U39" s="110">
        <f t="shared" si="3"/>
        <v>0.20889462354311031</v>
      </c>
      <c r="V39" s="58"/>
      <c r="W39" s="58"/>
      <c r="X39" s="58"/>
      <c r="Y39" s="70"/>
    </row>
    <row r="40" spans="1:26" ht="15.75" thickBot="1" x14ac:dyDescent="0.3">
      <c r="A40" s="79" t="s">
        <v>34</v>
      </c>
      <c r="B40" s="57">
        <f t="shared" si="2"/>
        <v>3.3278409545832695</v>
      </c>
      <c r="C40" s="57">
        <f t="shared" si="2"/>
        <v>2.0028479401798558</v>
      </c>
      <c r="D40" s="57">
        <f t="shared" si="2"/>
        <v>1.3875741369420331</v>
      </c>
      <c r="E40" s="57">
        <f t="shared" si="2"/>
        <v>1.9265332879186821</v>
      </c>
      <c r="F40" s="57">
        <f t="shared" si="2"/>
        <v>1.1169405961308179</v>
      </c>
      <c r="G40" s="57">
        <f t="shared" si="2"/>
        <v>0.66383176005448574</v>
      </c>
      <c r="H40" s="57">
        <f t="shared" si="2"/>
        <v>1.9308745609495765</v>
      </c>
      <c r="I40" s="75">
        <f t="shared" si="2"/>
        <v>1</v>
      </c>
      <c r="J40" s="57">
        <f t="shared" si="2"/>
        <v>0.85260678835887183</v>
      </c>
      <c r="K40" s="57">
        <f t="shared" si="2"/>
        <v>0.96137836991857162</v>
      </c>
      <c r="L40" s="57">
        <f t="shared" si="2"/>
        <v>5.2696632783324757</v>
      </c>
      <c r="M40" s="57">
        <f t="shared" si="2"/>
        <v>0.43459899898828297</v>
      </c>
      <c r="N40" s="71"/>
      <c r="O40" s="72"/>
      <c r="P40" s="72"/>
      <c r="Q40" s="72"/>
      <c r="R40" s="72"/>
      <c r="S40" s="72"/>
      <c r="T40" s="108"/>
      <c r="U40" s="111">
        <f t="shared" si="3"/>
        <v>1.2635039295892376</v>
      </c>
      <c r="V40" s="72"/>
      <c r="W40" s="72"/>
      <c r="X40" s="72">
        <f t="shared" si="1"/>
        <v>1.2635039295892376</v>
      </c>
      <c r="Y40" s="73"/>
    </row>
  </sheetData>
  <mergeCells count="2">
    <mergeCell ref="B17:M17"/>
    <mergeCell ref="P17:Y1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CF273-FDB0-4EE5-BDC1-39FB443AD2EB}">
  <dimension ref="E2:R38"/>
  <sheetViews>
    <sheetView zoomScale="85" zoomScaleNormal="85" workbookViewId="0">
      <selection activeCell="V26" sqref="V26"/>
    </sheetView>
  </sheetViews>
  <sheetFormatPr defaultRowHeight="15" x14ac:dyDescent="0.25"/>
  <cols>
    <col min="5" max="5" width="13" customWidth="1"/>
    <col min="6" max="9" width="12.7109375" customWidth="1"/>
    <col min="10" max="10" width="13.42578125" style="114" customWidth="1"/>
  </cols>
  <sheetData>
    <row r="2" spans="5:18" ht="15.75" thickBot="1" x14ac:dyDescent="0.3">
      <c r="R2" s="114"/>
    </row>
    <row r="3" spans="5:18" ht="79.5" customHeight="1" thickTop="1" x14ac:dyDescent="0.25">
      <c r="E3" s="120" t="s">
        <v>6</v>
      </c>
      <c r="F3" s="121" t="s">
        <v>224</v>
      </c>
      <c r="G3" s="122" t="s">
        <v>223</v>
      </c>
      <c r="H3" s="123" t="s">
        <v>225</v>
      </c>
      <c r="I3" s="121" t="s">
        <v>227</v>
      </c>
      <c r="J3" s="139" t="s">
        <v>222</v>
      </c>
      <c r="K3" s="138"/>
      <c r="O3" s="120" t="s">
        <v>6</v>
      </c>
      <c r="P3" s="123" t="s">
        <v>225</v>
      </c>
      <c r="Q3" s="121" t="s">
        <v>228</v>
      </c>
      <c r="R3" s="139" t="s">
        <v>222</v>
      </c>
    </row>
    <row r="4" spans="5:18" x14ac:dyDescent="0.25">
      <c r="E4" s="124" t="s">
        <v>35</v>
      </c>
      <c r="F4" s="89">
        <v>2.2400000000000002</v>
      </c>
      <c r="G4" s="115">
        <f>F4/F$32</f>
        <v>3.6903214852421966E-3</v>
      </c>
      <c r="H4" s="88">
        <f>G4*4957</f>
        <v>18.292923602345567</v>
      </c>
      <c r="I4" s="89">
        <f>G4*400</f>
        <v>1.4761285940968787</v>
      </c>
      <c r="J4" s="133" t="s">
        <v>219</v>
      </c>
      <c r="O4" s="124" t="s">
        <v>35</v>
      </c>
      <c r="P4" s="88">
        <v>18.292923602345567</v>
      </c>
      <c r="Q4" s="89">
        <v>1.4761285940968787</v>
      </c>
      <c r="R4" s="133" t="s">
        <v>219</v>
      </c>
    </row>
    <row r="5" spans="5:18" x14ac:dyDescent="0.25">
      <c r="E5" s="124" t="s">
        <v>36</v>
      </c>
      <c r="F5" s="89">
        <v>0.11</v>
      </c>
      <c r="G5" s="115">
        <f t="shared" ref="G5:G37" si="0">F5/F$32</f>
        <v>1.8122114436457213E-4</v>
      </c>
      <c r="H5" s="88">
        <f t="shared" ref="H5:H37" si="1">G5*4957</f>
        <v>0.89831321261518404</v>
      </c>
      <c r="I5" s="89">
        <f t="shared" ref="I5:I37" si="2">G5*400</f>
        <v>7.2488457745828849E-2</v>
      </c>
      <c r="J5" s="133" t="s">
        <v>219</v>
      </c>
      <c r="O5" s="124" t="s">
        <v>36</v>
      </c>
      <c r="P5" s="88">
        <v>0.89831321261518404</v>
      </c>
      <c r="Q5" s="89">
        <v>7.2488457745828849E-2</v>
      </c>
      <c r="R5" s="133" t="s">
        <v>219</v>
      </c>
    </row>
    <row r="6" spans="5:18" x14ac:dyDescent="0.25">
      <c r="E6" s="124" t="s">
        <v>9</v>
      </c>
      <c r="F6" s="39">
        <v>284.45892675326189</v>
      </c>
      <c r="G6" s="35">
        <f t="shared" si="0"/>
        <v>0.46863611119040111</v>
      </c>
      <c r="H6" s="105">
        <f t="shared" si="1"/>
        <v>2323.0292031708182</v>
      </c>
      <c r="I6" s="39">
        <f t="shared" si="2"/>
        <v>187.45444447616043</v>
      </c>
      <c r="J6" s="134" t="s">
        <v>221</v>
      </c>
      <c r="O6" s="124" t="s">
        <v>9</v>
      </c>
      <c r="P6" s="105">
        <v>2323.0292031708182</v>
      </c>
      <c r="Q6" s="39">
        <v>187.45444447616043</v>
      </c>
      <c r="R6" s="134" t="s">
        <v>221</v>
      </c>
    </row>
    <row r="7" spans="5:18" x14ac:dyDescent="0.25">
      <c r="E7" s="124" t="s">
        <v>10</v>
      </c>
      <c r="F7" s="39">
        <v>200.97410111038101</v>
      </c>
      <c r="G7" s="35">
        <f t="shared" si="0"/>
        <v>0.33109778718967703</v>
      </c>
      <c r="H7" s="105">
        <f t="shared" si="1"/>
        <v>1641.2517310992291</v>
      </c>
      <c r="I7" s="39">
        <f t="shared" si="2"/>
        <v>132.43911487587081</v>
      </c>
      <c r="J7" s="134" t="s">
        <v>221</v>
      </c>
      <c r="O7" s="124" t="s">
        <v>10</v>
      </c>
      <c r="P7" s="105">
        <v>1641.2517310992291</v>
      </c>
      <c r="Q7" s="39">
        <v>132.43911487587081</v>
      </c>
      <c r="R7" s="134" t="s">
        <v>221</v>
      </c>
    </row>
    <row r="8" spans="5:18" x14ac:dyDescent="0.25">
      <c r="E8" s="124" t="s">
        <v>11</v>
      </c>
      <c r="F8" s="39">
        <v>1.2957432410505176</v>
      </c>
      <c r="G8" s="35">
        <f t="shared" si="0"/>
        <v>2.1346915722348586E-3</v>
      </c>
      <c r="H8" s="105">
        <f t="shared" si="1"/>
        <v>10.581666123568194</v>
      </c>
      <c r="I8" s="39">
        <f t="shared" si="2"/>
        <v>0.85387662889394345</v>
      </c>
      <c r="J8" s="134" t="s">
        <v>221</v>
      </c>
      <c r="O8" s="124" t="s">
        <v>11</v>
      </c>
      <c r="P8" s="105">
        <v>10.581666123568194</v>
      </c>
      <c r="Q8" s="39">
        <v>0.85387662889394345</v>
      </c>
      <c r="R8" s="134" t="s">
        <v>221</v>
      </c>
    </row>
    <row r="9" spans="5:18" x14ac:dyDescent="0.25">
      <c r="E9" s="124" t="s">
        <v>12</v>
      </c>
      <c r="F9" s="39">
        <v>3.8526969119322785</v>
      </c>
      <c r="G9" s="35">
        <f t="shared" si="0"/>
        <v>6.3471831206383701E-3</v>
      </c>
      <c r="H9" s="105">
        <f t="shared" si="1"/>
        <v>31.462986729004399</v>
      </c>
      <c r="I9" s="39">
        <f t="shared" si="2"/>
        <v>2.538873248255348</v>
      </c>
      <c r="J9" s="134" t="s">
        <v>221</v>
      </c>
      <c r="O9" s="124" t="s">
        <v>12</v>
      </c>
      <c r="P9" s="105">
        <v>31.462986729004399</v>
      </c>
      <c r="Q9" s="39">
        <v>2.538873248255348</v>
      </c>
      <c r="R9" s="134" t="s">
        <v>221</v>
      </c>
    </row>
    <row r="10" spans="5:18" x14ac:dyDescent="0.25">
      <c r="E10" s="124" t="s">
        <v>13</v>
      </c>
      <c r="F10" s="89">
        <v>2.2200000000000002</v>
      </c>
      <c r="G10" s="115">
        <f t="shared" si="0"/>
        <v>3.6573721862668196E-3</v>
      </c>
      <c r="H10" s="88">
        <f t="shared" si="1"/>
        <v>18.129593927324624</v>
      </c>
      <c r="I10" s="89">
        <f t="shared" si="2"/>
        <v>1.4629488745067278</v>
      </c>
      <c r="J10" s="133" t="s">
        <v>219</v>
      </c>
      <c r="O10" s="124" t="s">
        <v>13</v>
      </c>
      <c r="P10" s="88">
        <v>18.129593927324624</v>
      </c>
      <c r="Q10" s="89">
        <v>1.4629488745067278</v>
      </c>
      <c r="R10" s="133" t="s">
        <v>219</v>
      </c>
    </row>
    <row r="11" spans="5:18" x14ac:dyDescent="0.25">
      <c r="E11" s="124" t="s">
        <v>47</v>
      </c>
      <c r="F11" s="39">
        <v>0.80275823860419915</v>
      </c>
      <c r="G11" s="35">
        <f t="shared" si="0"/>
        <v>1.3225160604358292E-3</v>
      </c>
      <c r="H11" s="105">
        <f t="shared" si="1"/>
        <v>6.5557121115804051</v>
      </c>
      <c r="I11" s="39">
        <f t="shared" si="2"/>
        <v>0.52900642417433175</v>
      </c>
      <c r="J11" s="134" t="s">
        <v>221</v>
      </c>
      <c r="O11" s="124" t="s">
        <v>47</v>
      </c>
      <c r="P11" s="105">
        <v>6.5557121115804051</v>
      </c>
      <c r="Q11" s="39">
        <v>0.52900642417433175</v>
      </c>
      <c r="R11" s="134" t="s">
        <v>221</v>
      </c>
    </row>
    <row r="12" spans="5:18" x14ac:dyDescent="0.25">
      <c r="E12" s="124" t="s">
        <v>125</v>
      </c>
      <c r="F12" s="89">
        <v>0.77</v>
      </c>
      <c r="G12" s="115">
        <f t="shared" si="0"/>
        <v>1.268548010552005E-3</v>
      </c>
      <c r="H12" s="88">
        <f t="shared" si="1"/>
        <v>6.2881924883062892</v>
      </c>
      <c r="I12" s="89">
        <f t="shared" si="2"/>
        <v>0.507419204220802</v>
      </c>
      <c r="J12" s="133" t="s">
        <v>219</v>
      </c>
      <c r="O12" s="124" t="s">
        <v>125</v>
      </c>
      <c r="P12" s="88">
        <v>6.2881924883062892</v>
      </c>
      <c r="Q12" s="89">
        <v>0.507419204220802</v>
      </c>
      <c r="R12" s="133" t="s">
        <v>219</v>
      </c>
    </row>
    <row r="13" spans="5:18" x14ac:dyDescent="0.25">
      <c r="E13" s="124" t="s">
        <v>16</v>
      </c>
      <c r="F13" s="89">
        <v>2.82</v>
      </c>
      <c r="G13" s="115">
        <f t="shared" si="0"/>
        <v>4.645851155528122E-3</v>
      </c>
      <c r="H13" s="88">
        <f t="shared" si="1"/>
        <v>23.029484177952902</v>
      </c>
      <c r="I13" s="89">
        <f t="shared" si="2"/>
        <v>1.8583404622112487</v>
      </c>
      <c r="J13" s="133" t="s">
        <v>219</v>
      </c>
      <c r="O13" s="124" t="s">
        <v>16</v>
      </c>
      <c r="P13" s="88">
        <v>23.029484177952902</v>
      </c>
      <c r="Q13" s="89">
        <v>1.8583404622112487</v>
      </c>
      <c r="R13" s="133" t="s">
        <v>219</v>
      </c>
    </row>
    <row r="14" spans="5:18" x14ac:dyDescent="0.25">
      <c r="E14" s="124" t="s">
        <v>17</v>
      </c>
      <c r="F14" s="39">
        <v>11.59478008586319</v>
      </c>
      <c r="G14" s="35">
        <f t="shared" si="0"/>
        <v>1.9101993780142539E-2</v>
      </c>
      <c r="H14" s="105">
        <f t="shared" si="1"/>
        <v>94.688583168166559</v>
      </c>
      <c r="I14" s="39">
        <f t="shared" si="2"/>
        <v>7.6407975120570155</v>
      </c>
      <c r="J14" s="134" t="s">
        <v>221</v>
      </c>
      <c r="O14" s="124" t="s">
        <v>17</v>
      </c>
      <c r="P14" s="105">
        <v>94.688583168166559</v>
      </c>
      <c r="Q14" s="39">
        <v>7.6407975120570155</v>
      </c>
      <c r="R14" s="134" t="s">
        <v>221</v>
      </c>
    </row>
    <row r="15" spans="5:18" x14ac:dyDescent="0.25">
      <c r="E15" s="124" t="s">
        <v>18</v>
      </c>
      <c r="F15" s="39">
        <v>193.15430835555716</v>
      </c>
      <c r="G15" s="35">
        <f t="shared" si="0"/>
        <v>0.31821495271946826</v>
      </c>
      <c r="H15" s="105">
        <f t="shared" si="1"/>
        <v>1577.3915206304041</v>
      </c>
      <c r="I15" s="39">
        <f t="shared" si="2"/>
        <v>127.28598108778731</v>
      </c>
      <c r="J15" s="134" t="s">
        <v>221</v>
      </c>
      <c r="O15" s="124" t="s">
        <v>18</v>
      </c>
      <c r="P15" s="105">
        <v>1577.3915206304041</v>
      </c>
      <c r="Q15" s="39">
        <v>127.28598108778731</v>
      </c>
      <c r="R15" s="134" t="s">
        <v>221</v>
      </c>
    </row>
    <row r="16" spans="5:18" x14ac:dyDescent="0.25">
      <c r="E16" s="124" t="s">
        <v>19</v>
      </c>
      <c r="F16" s="39">
        <v>38.184886864045048</v>
      </c>
      <c r="G16" s="35">
        <f t="shared" si="0"/>
        <v>6.2908262681217839E-2</v>
      </c>
      <c r="H16" s="105">
        <f t="shared" si="1"/>
        <v>311.83625811079685</v>
      </c>
      <c r="I16" s="39">
        <f t="shared" si="2"/>
        <v>25.163305072487134</v>
      </c>
      <c r="J16" s="134" t="s">
        <v>221</v>
      </c>
      <c r="O16" s="124" t="s">
        <v>19</v>
      </c>
      <c r="P16" s="105">
        <v>311.83625811079685</v>
      </c>
      <c r="Q16" s="39">
        <v>25.163305072487134</v>
      </c>
      <c r="R16" s="134" t="s">
        <v>221</v>
      </c>
    </row>
    <row r="17" spans="5:18" x14ac:dyDescent="0.25">
      <c r="E17" s="124" t="s">
        <v>53</v>
      </c>
      <c r="F17" s="39">
        <v>3.8899151708338762</v>
      </c>
      <c r="G17" s="35">
        <f t="shared" si="0"/>
        <v>6.4084988976329561E-3</v>
      </c>
      <c r="H17" s="105">
        <f t="shared" si="1"/>
        <v>31.766929035566562</v>
      </c>
      <c r="I17" s="39">
        <f t="shared" si="2"/>
        <v>2.5633995590531824</v>
      </c>
      <c r="J17" s="134" t="s">
        <v>221</v>
      </c>
      <c r="O17" s="124" t="s">
        <v>53</v>
      </c>
      <c r="P17" s="105">
        <v>31.766929035566562</v>
      </c>
      <c r="Q17" s="39">
        <v>2.5633995590531824</v>
      </c>
      <c r="R17" s="134" t="s">
        <v>221</v>
      </c>
    </row>
    <row r="18" spans="5:18" x14ac:dyDescent="0.25">
      <c r="E18" s="124" t="s">
        <v>126</v>
      </c>
      <c r="F18" s="39">
        <v>1.401406987944656</v>
      </c>
      <c r="G18" s="35">
        <f t="shared" si="0"/>
        <v>2.3087688915985338E-3</v>
      </c>
      <c r="H18" s="105">
        <f t="shared" si="1"/>
        <v>11.444567395653932</v>
      </c>
      <c r="I18" s="39">
        <f t="shared" si="2"/>
        <v>0.92350755663941353</v>
      </c>
      <c r="J18" s="134" t="s">
        <v>221</v>
      </c>
      <c r="O18" s="124" t="s">
        <v>126</v>
      </c>
      <c r="P18" s="105">
        <v>11.444567395653932</v>
      </c>
      <c r="Q18" s="39">
        <v>0.92350755663941353</v>
      </c>
      <c r="R18" s="134" t="s">
        <v>221</v>
      </c>
    </row>
    <row r="19" spans="5:18" x14ac:dyDescent="0.25">
      <c r="E19" s="124" t="s">
        <v>127</v>
      </c>
      <c r="F19" s="39">
        <v>12.142588977999775</v>
      </c>
      <c r="G19" s="35">
        <f t="shared" si="0"/>
        <v>2.0004489728561451E-2</v>
      </c>
      <c r="H19" s="105">
        <f t="shared" si="1"/>
        <v>99.162255584479112</v>
      </c>
      <c r="I19" s="39">
        <f t="shared" si="2"/>
        <v>8.0017958914245799</v>
      </c>
      <c r="J19" s="134" t="s">
        <v>221</v>
      </c>
      <c r="O19" s="124" t="s">
        <v>127</v>
      </c>
      <c r="P19" s="105">
        <v>99.162255584479112</v>
      </c>
      <c r="Q19" s="39">
        <v>8.0017958914245799</v>
      </c>
      <c r="R19" s="134" t="s">
        <v>221</v>
      </c>
    </row>
    <row r="20" spans="5:18" x14ac:dyDescent="0.25">
      <c r="E20" s="124" t="s">
        <v>20</v>
      </c>
      <c r="F20" s="112">
        <v>2.3599999999999999E-2</v>
      </c>
      <c r="G20" s="116">
        <f t="shared" si="0"/>
        <v>3.8880172790944564E-5</v>
      </c>
      <c r="H20" s="113">
        <f t="shared" si="1"/>
        <v>0.19272901652471219</v>
      </c>
      <c r="I20" s="112">
        <f t="shared" si="2"/>
        <v>1.5552069116377826E-2</v>
      </c>
      <c r="J20" s="135" t="s">
        <v>220</v>
      </c>
      <c r="O20" s="124" t="s">
        <v>20</v>
      </c>
      <c r="P20" s="113">
        <v>0.19272901652471219</v>
      </c>
      <c r="Q20" s="112">
        <v>1.5552069116377826E-2</v>
      </c>
      <c r="R20" s="135" t="s">
        <v>220</v>
      </c>
    </row>
    <row r="21" spans="5:18" x14ac:dyDescent="0.25">
      <c r="E21" s="124" t="s">
        <v>61</v>
      </c>
      <c r="F21" s="39">
        <v>1901.7716309217076</v>
      </c>
      <c r="G21" s="35">
        <f t="shared" si="0"/>
        <v>3.1331021025064598</v>
      </c>
      <c r="H21" s="105">
        <f t="shared" si="1"/>
        <v>15530.78712212452</v>
      </c>
      <c r="I21" s="39">
        <f t="shared" si="2"/>
        <v>1253.2408410025839</v>
      </c>
      <c r="J21" s="134" t="s">
        <v>221</v>
      </c>
      <c r="O21" s="124" t="s">
        <v>61</v>
      </c>
      <c r="P21" s="105">
        <v>15530.78712212452</v>
      </c>
      <c r="Q21" s="39">
        <v>1253.2408410025839</v>
      </c>
      <c r="R21" s="134" t="s">
        <v>221</v>
      </c>
    </row>
    <row r="22" spans="5:18" x14ac:dyDescent="0.25">
      <c r="E22" s="124" t="s">
        <v>63</v>
      </c>
      <c r="F22" s="39">
        <v>79.888157473754447</v>
      </c>
      <c r="G22" s="35">
        <f t="shared" si="0"/>
        <v>0.13161293925973569</v>
      </c>
      <c r="H22" s="105">
        <f t="shared" si="1"/>
        <v>652.40533991050984</v>
      </c>
      <c r="I22" s="39">
        <f t="shared" si="2"/>
        <v>52.645175703894274</v>
      </c>
      <c r="J22" s="134" t="s">
        <v>221</v>
      </c>
      <c r="O22" s="124" t="s">
        <v>63</v>
      </c>
      <c r="P22" s="105">
        <v>652.40533991050984</v>
      </c>
      <c r="Q22" s="39">
        <v>52.645175703894274</v>
      </c>
      <c r="R22" s="134" t="s">
        <v>221</v>
      </c>
    </row>
    <row r="23" spans="5:18" x14ac:dyDescent="0.25">
      <c r="E23" s="124" t="s">
        <v>24</v>
      </c>
      <c r="F23" s="39">
        <v>1.0936290015510775</v>
      </c>
      <c r="G23" s="35">
        <f t="shared" si="0"/>
        <v>1.8017154470124609E-3</v>
      </c>
      <c r="H23" s="105">
        <f t="shared" si="1"/>
        <v>8.9311034708407693</v>
      </c>
      <c r="I23" s="39">
        <f t="shared" si="2"/>
        <v>0.72068617880498431</v>
      </c>
      <c r="J23" s="134" t="s">
        <v>221</v>
      </c>
      <c r="O23" s="124" t="s">
        <v>24</v>
      </c>
      <c r="P23" s="105">
        <v>8.9311034708407693</v>
      </c>
      <c r="Q23" s="39">
        <v>0.72068617880498431</v>
      </c>
      <c r="R23" s="134" t="s">
        <v>221</v>
      </c>
    </row>
    <row r="24" spans="5:18" x14ac:dyDescent="0.25">
      <c r="E24" s="124" t="s">
        <v>25</v>
      </c>
      <c r="F24" s="39">
        <v>0.54901281835574534</v>
      </c>
      <c r="G24" s="35">
        <f t="shared" si="0"/>
        <v>9.0447937466588309E-4</v>
      </c>
      <c r="H24" s="105">
        <f t="shared" si="1"/>
        <v>4.4835042602187825</v>
      </c>
      <c r="I24" s="39">
        <f t="shared" si="2"/>
        <v>0.36179174986635321</v>
      </c>
      <c r="J24" s="134" t="s">
        <v>221</v>
      </c>
      <c r="O24" s="124" t="s">
        <v>25</v>
      </c>
      <c r="P24" s="105">
        <v>4.4835042602187825</v>
      </c>
      <c r="Q24" s="39">
        <v>0.36179174986635321</v>
      </c>
      <c r="R24" s="134" t="s">
        <v>221</v>
      </c>
    </row>
    <row r="25" spans="5:18" x14ac:dyDescent="0.25">
      <c r="E25" s="124" t="s">
        <v>27</v>
      </c>
      <c r="F25" s="39">
        <v>389.71547302577227</v>
      </c>
      <c r="G25" s="35">
        <f t="shared" si="0"/>
        <v>0.64204258180282725</v>
      </c>
      <c r="H25" s="105">
        <f t="shared" si="1"/>
        <v>3182.6050779966145</v>
      </c>
      <c r="I25" s="39">
        <f t="shared" si="2"/>
        <v>256.81703272113089</v>
      </c>
      <c r="J25" s="134" t="s">
        <v>221</v>
      </c>
      <c r="O25" s="124" t="s">
        <v>27</v>
      </c>
      <c r="P25" s="105">
        <v>3182.6050779966145</v>
      </c>
      <c r="Q25" s="39">
        <v>256.81703272113089</v>
      </c>
      <c r="R25" s="134" t="s">
        <v>221</v>
      </c>
    </row>
    <row r="26" spans="5:18" x14ac:dyDescent="0.25">
      <c r="E26" s="124" t="s">
        <v>28</v>
      </c>
      <c r="F26" s="39">
        <v>535.73163490133811</v>
      </c>
      <c r="G26" s="35">
        <f t="shared" si="0"/>
        <v>0.88259909044657858</v>
      </c>
      <c r="H26" s="105">
        <f t="shared" si="1"/>
        <v>4375.0436913436897</v>
      </c>
      <c r="I26" s="39">
        <f t="shared" si="2"/>
        <v>353.03963617863144</v>
      </c>
      <c r="J26" s="134" t="s">
        <v>221</v>
      </c>
      <c r="O26" s="124" t="s">
        <v>28</v>
      </c>
      <c r="P26" s="105">
        <v>4375.0436913436897</v>
      </c>
      <c r="Q26" s="39">
        <v>353.03963617863144</v>
      </c>
      <c r="R26" s="134" t="s">
        <v>221</v>
      </c>
    </row>
    <row r="27" spans="5:18" x14ac:dyDescent="0.25">
      <c r="E27" s="124" t="s">
        <v>29</v>
      </c>
      <c r="F27" s="39">
        <v>356.29776727366345</v>
      </c>
      <c r="G27" s="35">
        <f t="shared" si="0"/>
        <v>0.58698808290795712</v>
      </c>
      <c r="H27" s="105">
        <f t="shared" si="1"/>
        <v>2909.6999269747434</v>
      </c>
      <c r="I27" s="39">
        <f t="shared" si="2"/>
        <v>234.79523316318284</v>
      </c>
      <c r="J27" s="134" t="s">
        <v>221</v>
      </c>
      <c r="O27" s="124" t="s">
        <v>29</v>
      </c>
      <c r="P27" s="105">
        <v>2909.6999269747434</v>
      </c>
      <c r="Q27" s="39">
        <v>234.79523316318284</v>
      </c>
      <c r="R27" s="134" t="s">
        <v>221</v>
      </c>
    </row>
    <row r="28" spans="5:18" x14ac:dyDescent="0.25">
      <c r="E28" s="124" t="s">
        <v>70</v>
      </c>
      <c r="F28" s="39">
        <v>8.1218539045772644</v>
      </c>
      <c r="G28" s="35">
        <f t="shared" si="0"/>
        <v>1.3380469626812367E-2</v>
      </c>
      <c r="H28" s="105">
        <f t="shared" si="1"/>
        <v>66.326987940108907</v>
      </c>
      <c r="I28" s="39">
        <f t="shared" si="2"/>
        <v>5.3521878507249463</v>
      </c>
      <c r="J28" s="134" t="s">
        <v>221</v>
      </c>
      <c r="O28" s="124" t="s">
        <v>70</v>
      </c>
      <c r="P28" s="105">
        <v>66.326987940108907</v>
      </c>
      <c r="Q28" s="39">
        <v>5.3521878507249463</v>
      </c>
      <c r="R28" s="134" t="s">
        <v>221</v>
      </c>
    </row>
    <row r="29" spans="5:18" x14ac:dyDescent="0.25">
      <c r="E29" s="124" t="s">
        <v>30</v>
      </c>
      <c r="F29" s="39">
        <v>3.1488416943414466</v>
      </c>
      <c r="G29" s="35">
        <f t="shared" si="0"/>
        <v>5.1876063206494107E-3</v>
      </c>
      <c r="H29" s="105">
        <f t="shared" si="1"/>
        <v>25.714964531459128</v>
      </c>
      <c r="I29" s="39">
        <f t="shared" si="2"/>
        <v>2.0750425282597642</v>
      </c>
      <c r="J29" s="134" t="s">
        <v>221</v>
      </c>
      <c r="O29" s="124" t="s">
        <v>30</v>
      </c>
      <c r="P29" s="105">
        <v>25.714964531459128</v>
      </c>
      <c r="Q29" s="39">
        <v>2.0750425282597642</v>
      </c>
      <c r="R29" s="134" t="s">
        <v>221</v>
      </c>
    </row>
    <row r="30" spans="5:18" x14ac:dyDescent="0.25">
      <c r="E30" s="124" t="s">
        <v>74</v>
      </c>
      <c r="F30" s="39">
        <v>590.26936722856203</v>
      </c>
      <c r="G30" s="35">
        <f t="shared" si="0"/>
        <v>0.97244809284101708</v>
      </c>
      <c r="H30" s="105">
        <f t="shared" si="1"/>
        <v>4820.4251962129219</v>
      </c>
      <c r="I30" s="39">
        <f t="shared" si="2"/>
        <v>388.97923713640682</v>
      </c>
      <c r="J30" s="134" t="s">
        <v>221</v>
      </c>
      <c r="O30" s="124" t="s">
        <v>74</v>
      </c>
      <c r="P30" s="105">
        <v>4820.4251962129219</v>
      </c>
      <c r="Q30" s="39">
        <v>388.97923713640682</v>
      </c>
      <c r="R30" s="134" t="s">
        <v>221</v>
      </c>
    </row>
    <row r="31" spans="5:18" ht="15.75" thickBot="1" x14ac:dyDescent="0.3">
      <c r="E31" s="124" t="s">
        <v>128</v>
      </c>
      <c r="F31" s="39">
        <v>538.25612473757883</v>
      </c>
      <c r="G31" s="35">
        <f t="shared" si="0"/>
        <v>0.88675809896530833</v>
      </c>
      <c r="H31" s="105">
        <f t="shared" si="1"/>
        <v>4395.6598965710336</v>
      </c>
      <c r="I31" s="55">
        <f t="shared" si="2"/>
        <v>354.70323958612335</v>
      </c>
      <c r="J31" s="134" t="s">
        <v>221</v>
      </c>
      <c r="O31" s="124" t="s">
        <v>128</v>
      </c>
      <c r="P31" s="105">
        <v>4395.6598965710336</v>
      </c>
      <c r="Q31" s="55">
        <v>354.70323958612335</v>
      </c>
      <c r="R31" s="134" t="s">
        <v>221</v>
      </c>
    </row>
    <row r="32" spans="5:18" ht="15.75" thickBot="1" x14ac:dyDescent="0.3">
      <c r="E32" s="125" t="s">
        <v>76</v>
      </c>
      <c r="F32" s="117">
        <v>606.99318716753714</v>
      </c>
      <c r="G32" s="118">
        <f t="shared" si="0"/>
        <v>1</v>
      </c>
      <c r="H32" s="119">
        <f t="shared" si="1"/>
        <v>4957</v>
      </c>
      <c r="I32" s="137">
        <f>G32*400</f>
        <v>400</v>
      </c>
      <c r="J32" s="136" t="s">
        <v>221</v>
      </c>
      <c r="O32" s="125" t="s">
        <v>76</v>
      </c>
      <c r="P32" s="119">
        <v>4957</v>
      </c>
      <c r="Q32" s="137">
        <v>400</v>
      </c>
      <c r="R32" s="136" t="s">
        <v>221</v>
      </c>
    </row>
    <row r="33" spans="5:18" x14ac:dyDescent="0.25">
      <c r="E33" s="124" t="s">
        <v>129</v>
      </c>
      <c r="F33" s="39">
        <v>444.3999254061585</v>
      </c>
      <c r="G33" s="35">
        <f t="shared" si="0"/>
        <v>0.7321333003421322</v>
      </c>
      <c r="H33" s="105">
        <f t="shared" si="1"/>
        <v>3629.1847697959493</v>
      </c>
      <c r="I33" s="39">
        <f t="shared" si="2"/>
        <v>292.85332013685286</v>
      </c>
      <c r="J33" s="134" t="s">
        <v>221</v>
      </c>
      <c r="O33" s="124" t="s">
        <v>129</v>
      </c>
      <c r="P33" s="105">
        <v>3629.1847697959493</v>
      </c>
      <c r="Q33" s="39">
        <v>292.85332013685286</v>
      </c>
      <c r="R33" s="134" t="s">
        <v>221</v>
      </c>
    </row>
    <row r="34" spans="5:18" x14ac:dyDescent="0.25">
      <c r="E34" s="124" t="s">
        <v>31</v>
      </c>
      <c r="F34" s="39">
        <v>1.6043129740867415</v>
      </c>
      <c r="G34" s="35">
        <f t="shared" si="0"/>
        <v>2.6430493916629948E-3</v>
      </c>
      <c r="H34" s="105">
        <f t="shared" si="1"/>
        <v>13.101595834473464</v>
      </c>
      <c r="I34" s="39">
        <f t="shared" si="2"/>
        <v>1.057219756665198</v>
      </c>
      <c r="J34" s="134" t="s">
        <v>221</v>
      </c>
      <c r="O34" s="124" t="s">
        <v>31</v>
      </c>
      <c r="P34" s="105">
        <v>13.101595834473464</v>
      </c>
      <c r="Q34" s="39">
        <v>1.057219756665198</v>
      </c>
      <c r="R34" s="134" t="s">
        <v>221</v>
      </c>
    </row>
    <row r="35" spans="5:18" x14ac:dyDescent="0.25">
      <c r="E35" s="124" t="s">
        <v>32</v>
      </c>
      <c r="F35" s="89">
        <v>0.21</v>
      </c>
      <c r="G35" s="115">
        <f t="shared" si="0"/>
        <v>3.4596763924145586E-4</v>
      </c>
      <c r="H35" s="88">
        <f t="shared" si="1"/>
        <v>1.7149615877198967</v>
      </c>
      <c r="I35" s="89">
        <f t="shared" si="2"/>
        <v>0.13838705569658236</v>
      </c>
      <c r="J35" s="133" t="s">
        <v>219</v>
      </c>
      <c r="O35" s="124" t="s">
        <v>32</v>
      </c>
      <c r="P35" s="88">
        <v>1.7149615877198967</v>
      </c>
      <c r="Q35" s="89">
        <v>0.13838705569658236</v>
      </c>
      <c r="R35" s="133" t="s">
        <v>219</v>
      </c>
    </row>
    <row r="36" spans="5:18" x14ac:dyDescent="0.25">
      <c r="E36" s="124" t="s">
        <v>33</v>
      </c>
      <c r="F36" s="39">
        <v>5.9166255363790992</v>
      </c>
      <c r="G36" s="35">
        <f t="shared" si="0"/>
        <v>9.7474331861751879E-3</v>
      </c>
      <c r="H36" s="105">
        <f t="shared" si="1"/>
        <v>48.318026303870404</v>
      </c>
      <c r="I36" s="39">
        <f t="shared" si="2"/>
        <v>3.8989732744700754</v>
      </c>
      <c r="J36" s="134" t="s">
        <v>221</v>
      </c>
      <c r="O36" s="124" t="s">
        <v>33</v>
      </c>
      <c r="P36" s="105">
        <v>48.318026303870404</v>
      </c>
      <c r="Q36" s="39">
        <v>3.8989732744700754</v>
      </c>
      <c r="R36" s="134" t="s">
        <v>221</v>
      </c>
    </row>
    <row r="37" spans="5:18" ht="15.75" thickBot="1" x14ac:dyDescent="0.3">
      <c r="E37" s="126" t="s">
        <v>34</v>
      </c>
      <c r="F37" s="127">
        <v>1.26</v>
      </c>
      <c r="G37" s="128">
        <f t="shared" si="0"/>
        <v>2.0758058354487354E-3</v>
      </c>
      <c r="H37" s="129">
        <f t="shared" si="1"/>
        <v>10.289769526319381</v>
      </c>
      <c r="I37" s="127">
        <f t="shared" si="2"/>
        <v>0.83032233417949419</v>
      </c>
      <c r="J37" s="132" t="s">
        <v>219</v>
      </c>
      <c r="O37" s="126" t="s">
        <v>34</v>
      </c>
      <c r="P37" s="129">
        <v>10.289769526319381</v>
      </c>
      <c r="Q37" s="127">
        <v>0.83032233417949419</v>
      </c>
      <c r="R37" s="132" t="s">
        <v>219</v>
      </c>
    </row>
    <row r="38" spans="5:18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list</vt:lpstr>
      <vt:lpstr>11 TNBC data</vt:lpstr>
      <vt:lpstr>11TNBC avg</vt:lpstr>
      <vt:lpstr>11TNBC avg (summary)</vt:lpstr>
      <vt:lpstr>relative val</vt:lpstr>
      <vt:lpstr>Sheet4</vt:lpstr>
      <vt:lpstr>back-up</vt:lpstr>
      <vt:lpstr>inferrered</vt:lpstr>
      <vt:lpstr>inferred value</vt:lpstr>
      <vt:lpstr>inferred (update)</vt:lpstr>
      <vt:lpstr>Sheet6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Sungyoung Shin</dc:creator>
  <cp:lastModifiedBy>Sungyoung Shin</cp:lastModifiedBy>
  <dcterms:created xsi:type="dcterms:W3CDTF">2020-03-16T05:25:14Z</dcterms:created>
  <dcterms:modified xsi:type="dcterms:W3CDTF">2020-04-21T09:06:14Z</dcterms:modified>
</cp:coreProperties>
</file>