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bookViews>
    <workbookView activeTab="1" windowHeight="6045" windowWidth="17970" xWindow="0" yWindow="0"/>
  </bookViews>
  <sheets>
    <sheet name="BCC" sheetId="1" r:id="rId1"/>
    <sheet name="Bảng lương" sheetId="2" r:id="rId2"/>
  </sheets>
</workbook>
</file>

<file path=xl/calcChain.xml><?xml version="1.0" encoding="utf-8"?>
<calcChain xmlns="http://schemas.openxmlformats.org/spreadsheetml/2006/main">
  <c r="AI12" i="1" l="true"/>
  <c r="AJ12" i="1"/>
  <c r="K12" i="2" l="true"/>
  <c r="AO12" i="1"/>
  <c r="AM12" i="1"/>
  <c r="AL12" i="1"/>
  <c r="D12" i="2" s="true"/>
  <c r="AK12" i="1"/>
  <c r="C6" i="1"/>
  <c r="D8" i="1" s="true"/>
  <c r="O12" i="2" l="true"/>
  <c r="P12" i="2" s="true"/>
  <c r="T12" i="2" s="true"/>
  <c r="E8" i="1"/>
  <c r="D9" i="1"/>
  <c r="AN12" i="1"/>
  <c r="E9" i="1" l="true"/>
  <c r="F8" i="1"/>
  <c r="F9" i="1" l="true"/>
  <c r="G8" i="1"/>
  <c r="H8" i="1" l="true"/>
  <c r="G9" i="1"/>
  <c r="I8" i="1" l="true"/>
  <c r="H9" i="1"/>
  <c r="I9" i="1" l="true"/>
  <c r="J8" i="1"/>
  <c r="J9" i="1" l="true"/>
  <c r="K8" i="1"/>
  <c r="L8" i="1" l="true"/>
  <c r="K9" i="1"/>
  <c r="M8" i="1" l="true"/>
  <c r="L9" i="1"/>
  <c r="M9" i="1" l="true"/>
  <c r="N8" i="1"/>
  <c r="N9" i="1" l="true"/>
  <c r="O8" i="1"/>
  <c r="P8" i="1" l="true"/>
  <c r="O9" i="1"/>
  <c r="Q8" i="1" l="true"/>
  <c r="P9" i="1"/>
  <c r="Q9" i="1" l="true"/>
  <c r="R8" i="1"/>
  <c r="R9" i="1" l="true"/>
  <c r="S8" i="1"/>
  <c r="T8" i="1" l="true"/>
  <c r="S9" i="1"/>
  <c r="U8" i="1" l="true"/>
  <c r="T9" i="1"/>
  <c r="U9" i="1" l="true"/>
  <c r="V8" i="1"/>
  <c r="V9" i="1" l="true"/>
  <c r="W8" i="1"/>
  <c r="X8" i="1" l="true"/>
  <c r="W9" i="1"/>
  <c r="Y8" i="1" l="true"/>
  <c r="X9" i="1"/>
  <c r="Y9" i="1" l="true"/>
  <c r="Z8" i="1"/>
  <c r="Z9" i="1" l="true"/>
  <c r="AA8" i="1"/>
  <c r="AB8" i="1" l="true"/>
  <c r="AA9" i="1"/>
  <c r="AC8" i="1" l="true"/>
  <c r="AB9" i="1"/>
  <c r="AC9" i="1" l="true"/>
  <c r="AD8" i="1"/>
  <c r="AD9" i="1" l="true"/>
  <c r="AE8" i="1"/>
  <c r="AF8" i="1" l="true"/>
  <c r="AE9" i="1"/>
  <c r="AG8" i="1" l="true"/>
  <c r="AF9" i="1"/>
  <c r="AG9" i="1" l="true"/>
  <c r="AH8" i="1"/>
  <c r="AH9" i="1" s="true"/>
</calcChain>
</file>

<file path=xl/comments1.xml><?xml version="1.0" encoding="utf-8"?>
<comments xmlns="http://schemas.openxmlformats.org/spreadsheetml/2006/main">
  <authors>
    <author>PC</author>
    <author>A</author>
    <author>*</author>
  </authors>
  <commentList>
    <comment ref="AJ7" authorId="0">
      <text>
        <r>
          <rPr>
            <rFont val="Arial"/>
            <color rgb="FF000000"/>
            <sz val="10"/>
          </rPr>
          <t xml:space="preserve">Có email xin nghỉ phép thì được trừ ngày phép
</t>
        </r>
      </text>
    </comment>
    <comment ref="AK7" authorId="1">
      <text>
        <r>
          <rPr>
            <rFont val="Arial"/>
            <color rgb="FF000000"/>
            <sz val="10"/>
          </rPr>
          <t>A:
Bao gồm nghỉ bù, nghỉ lễ tết, nghỉ việc riêng</t>
        </r>
      </text>
    </comment>
    <comment ref="N29" authorId="2">
      <text>
        <r>
          <rPr>
            <rFont val="Arial"/>
            <family val="2"/>
            <b/>
            <color indexed="81"/>
            <sz val="9"/>
          </rPr>
          <t>*</t>
        </r>
        <r>
          <rPr>
            <rFont val="Arial"/>
            <family val="2"/>
            <color indexed="81"/>
            <sz val="9"/>
          </rPr>
          <t>Phạt đi muộn: -50000
</t>
        </r>
      </text>
    </comment>
  </commentList>
</comments>
</file>

<file path=xl/sharedStrings.xml><?xml version="1.0" encoding="utf-8"?>
<sst xmlns="http://schemas.openxmlformats.org/spreadsheetml/2006/main" count="132" uniqueCount="129">
  <si>
    <t>CÔNG TY CP ĐẦU TƯ PHÁT TRIỂN CÔNG NGHỆ XUÂN THÀNH PHÁT</t>
  </si>
  <si>
    <t>MST: 0109287625</t>
  </si>
  <si>
    <t>BẢNG CHẤM CÔNG</t>
  </si>
  <si>
    <t>Tháng 02 năm 2022</t>
  </si>
  <si>
    <t>STT</t>
  </si>
  <si>
    <t>Mã NV</t>
  </si>
  <si>
    <t>Họ và tên</t>
  </si>
  <si>
    <t>Ngày trong tháng/ Thứ trong tuần</t>
  </si>
  <si>
    <t>Công thực tế</t>
  </si>
  <si>
    <t>Nghỉ phép</t>
  </si>
  <si>
    <t>Nghỉ hưởng lương</t>
  </si>
  <si>
    <t>Tổng số công</t>
  </si>
  <si>
    <t>Trong đó</t>
  </si>
  <si>
    <t>Nghỉ ko lương</t>
  </si>
  <si>
    <t>Xác nhận</t>
  </si>
  <si>
    <t>Thử việc</t>
  </si>
  <si>
    <t>Chính thức</t>
  </si>
  <si>
    <t>TỔNG CỘNG</t>
  </si>
  <si>
    <t>I</t>
  </si>
  <si>
    <t>Ký hiệu chấm công:</t>
  </si>
  <si>
    <t>Hà Nội, ngày  28  tháng  02   năm 2022</t>
  </si>
  <si>
    <t>x: Làm cả ngày</t>
  </si>
  <si>
    <t>P/2: Nghỉ nửa ngày phép</t>
  </si>
  <si>
    <t>TV:</t>
  </si>
  <si>
    <t>Công thử việc</t>
  </si>
  <si>
    <t>Người lập biểu</t>
  </si>
  <si>
    <t>x/2: Làm nửa ngày</t>
  </si>
  <si>
    <t>NL: Nghỉ lễ</t>
  </si>
  <si>
    <t>TV/2: Nghỉ nửa ngày thử việc</t>
  </si>
  <si>
    <t>KL: Nghỉ không lương</t>
  </si>
  <si>
    <t>N: Ngừng việc</t>
  </si>
  <si>
    <t xml:space="preserve">B: </t>
  </si>
  <si>
    <t>Nghỉ bù</t>
  </si>
  <si>
    <t>P: Nghỉ 01 ngày phép</t>
  </si>
  <si>
    <t>TS: Nghỉ thai sản</t>
  </si>
  <si>
    <t>LB:</t>
  </si>
  <si>
    <t>Làm bù</t>
  </si>
  <si>
    <t>DL: du lịch</t>
  </si>
  <si>
    <t>OFF: Chưa đi làm/Đã nghỉ việc</t>
  </si>
  <si>
    <t>T: Nghỉ tết</t>
  </si>
  <si>
    <t>CÔNG CP ĐẦU TƯ PHÁT TRIỂN CÔNG NGHỆ XUÂN THÀNH PHÁT</t>
  </si>
  <si>
    <t>Tầng 22, Tòa nhà N09B2, Dịch Vọng , Cầu Giấy, Hà Nội</t>
  </si>
  <si>
    <t>BẢNG LƯƠNG THANH TOÁN LƯƠNG</t>
  </si>
  <si>
    <t>Tháng  02 năm 2022</t>
  </si>
  <si>
    <t>ĐVT: VNĐ</t>
  </si>
  <si>
    <t>Họ và tên</t>
  </si>
  <si>
    <t>Chức vụ</t>
  </si>
  <si>
    <t>Ngày công thực tế</t>
  </si>
  <si>
    <t>Phụ cấp trách nhiệm</t>
  </si>
  <si>
    <t>Phụ cấp không đóng bảo hiểm</t>
  </si>
  <si>
    <t>Tổng phụ cấp</t>
  </si>
  <si>
    <t>Thu nhập khác</t>
  </si>
  <si>
    <t>Tổng thu nhập</t>
  </si>
  <si>
    <t>Tổng thu nhập thực tế</t>
  </si>
  <si>
    <t>Các khoản trừ lương</t>
  </si>
  <si>
    <t>Thu nhập thực nhận</t>
  </si>
  <si>
    <t>Ký nhận</t>
  </si>
  <si>
    <t>Ăn trưa</t>
  </si>
  <si>
    <t>Gửi xe</t>
  </si>
  <si>
    <t>Điện thoại</t>
  </si>
  <si>
    <t>Xăng xe</t>
  </si>
  <si>
    <t>Đào tạo</t>
  </si>
  <si>
    <t>Hỗ trợ nhà xa</t>
  </si>
  <si>
    <t>Làm thêm giờ</t>
  </si>
  <si>
    <t>BHXH 10,5%</t>
  </si>
  <si>
    <t>Tạm ứng lương</t>
  </si>
  <si>
    <t xml:space="preserve">Đi muộn </t>
  </si>
  <si>
    <t>A</t>
  </si>
  <si>
    <t>B</t>
  </si>
  <si>
    <t>C</t>
  </si>
  <si>
    <t>8=3+4+5+6+7</t>
  </si>
  <si>
    <t>12=2+8+9+10+11</t>
  </si>
  <si>
    <t>13= 11/20*1</t>
  </si>
  <si>
    <t>17=13-14-15-16</t>
  </si>
  <si>
    <t xml:space="preserve">Tổng cộng </t>
  </si>
  <si>
    <t>Hà Nội, ngày  28    tháng  02 năm 2022</t>
  </si>
  <si>
    <t>Kế toán trưởng</t>
  </si>
  <si>
    <t>Lãnh đạo công ty</t>
  </si>
  <si>
    <t>Lương cơ bản</t>
  </si>
  <si>
    <t>Thu nhập chính</t>
  </si>
  <si>
    <t>Phòng giám đốc</t>
  </si>
  <si>
    <t>GD</t>
  </si>
  <si>
    <t>Nguyễn Xuân Thành</t>
  </si>
  <si>
    <t/>
  </si>
  <si>
    <t>GD01</t>
  </si>
  <si>
    <t>Trương Văn Thắng</t>
  </si>
  <si>
    <t>Giám đốc</t>
  </si>
  <si>
    <t>Phòng nhân sự</t>
  </si>
  <si>
    <t>HRM03</t>
  </si>
  <si>
    <t>Nguyễn Thị Thu Trang</t>
  </si>
  <si>
    <t>HRM04</t>
  </si>
  <si>
    <t>Bùi Khánh Linh</t>
  </si>
  <si>
    <t>HRM08</t>
  </si>
  <si>
    <t>Doãn Thị Hồng Nguyệt</t>
  </si>
  <si>
    <t>HR123</t>
  </si>
  <si>
    <t>Nguyễn Thị Phượng</t>
  </si>
  <si>
    <t>HRM01</t>
  </si>
  <si>
    <t>Nguyễn Thị Phương</t>
  </si>
  <si>
    <t>HRM05</t>
  </si>
  <si>
    <t>Ngô Thị Phương</t>
  </si>
  <si>
    <t>HRM10</t>
  </si>
  <si>
    <t>Đinh Thị Ngọc</t>
  </si>
  <si>
    <t>HR034</t>
  </si>
  <si>
    <t>Trịnh THị Bình</t>
  </si>
  <si>
    <t>HRM02</t>
  </si>
  <si>
    <t>Chu Thị Ngọc Linh</t>
  </si>
  <si>
    <t>HRM09</t>
  </si>
  <si>
    <t>Nguyễn Thị Hải</t>
  </si>
  <si>
    <t>HR0345</t>
  </si>
  <si>
    <t>HRM06</t>
  </si>
  <si>
    <t>Nguyễn Thị Hạnh</t>
  </si>
  <si>
    <t>HRM07</t>
  </si>
  <si>
    <t>Trần Thị Thanh Thảo</t>
  </si>
  <si>
    <t>Phòng kĩ thuật</t>
  </si>
  <si>
    <t>IT05</t>
  </si>
  <si>
    <t>Lê Trung Triều</t>
  </si>
  <si>
    <t>x</t>
  </si>
  <si>
    <t>IT02</t>
  </si>
  <si>
    <t>Nguyễn Tiến Dũng</t>
  </si>
  <si>
    <t>IT03</t>
  </si>
  <si>
    <t>Lê Đức Trung</t>
  </si>
  <si>
    <t>IT01</t>
  </si>
  <si>
    <t>IT04</t>
  </si>
  <si>
    <t>Lê Văn Tuấn</t>
  </si>
  <si>
    <t>IT06</t>
  </si>
  <si>
    <t>Nguyễn Bằng Đức</t>
  </si>
  <si>
    <t>Phòng Kế Toán</t>
  </si>
  <si>
    <t>GTYM09</t>
  </si>
  <si>
    <t>Vũ Thị Thanh Nhàn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</si>
</sst>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7">
    <numFmt numFmtId="43" formatCode="_(* #,##0.00_);_(* \(#,##0.00\);_(* &quot;-&quot;??_);_(@_)"/>
    <numFmt numFmtId="164" formatCode="0.0"/>
    <numFmt numFmtId="165" formatCode="_-* #,##0.0\ _₫_-;\-* #,##0.0\ _₫_-;_-* &quot;-&quot;??\ _₫_-;_-@_-"/>
    <numFmt numFmtId="166" formatCode="_-* #,##0.00\ _₫_-;\-* #,##0.00\ _₫_-;_-* &quot;-&quot;??\ _₫_-;_-@_-"/>
    <numFmt numFmtId="167" formatCode="dd"/>
    <numFmt numFmtId="168" formatCode="[Red][=0]&quot;C.NhËt&quot;;#\ ###\ ##0;[Cyan]\ &quot;T.B¶y &quot;"/>
    <numFmt numFmtId="169" formatCode="#,##0.0"/>
  </numFmts>
  <fonts count="32">
    <font>
      <sz val="10"/>
      <color rgb="FF000000"/>
      <name val="Arial"/>
    </font>
    <font>
      <sz val="10"/>
      <color rgb="FF000000"/>
      <name val="Times New Roman"/>
    </font>
    <font>
      <sz val="13"/>
      <color rgb="FF000000"/>
      <name val="Times New Roman"/>
    </font>
    <font>
      <sz val="12"/>
      <color rgb="FF000000"/>
      <name val=".VnTime"/>
    </font>
    <font>
      <sz val="10"/>
      <color rgb="FF000000"/>
      <name val=".VnTime"/>
    </font>
    <font>
      <sz val="13"/>
      <color rgb="FF000000"/>
      <name val="Times New Roman"/>
    </font>
    <font>
      <sz val="12"/>
      <color rgb="FF000000"/>
      <name val="Times New Roman"/>
    </font>
    <font>
      <sz val="10"/>
      <color rgb="FFFF0000"/>
      <name val="Times New Roman"/>
    </font>
    <font>
      <sz val="8"/>
      <color rgb="FF000000"/>
      <name val="Times New Roman"/>
    </font>
    <font>
      <sz val="8"/>
      <color rgb="FF000000"/>
      <name val="Times New Roman"/>
    </font>
    <font>
      <sz val="8"/>
      <color rgb="FF000000"/>
      <name val=".VnTime"/>
    </font>
    <font>
      <sz val="5"/>
      <color rgb="FF000000"/>
      <name val="Arial"/>
    </font>
    <font>
      <sz val="11"/>
      <color rgb="FF000000"/>
      <name val="Times New Roman"/>
    </font>
    <font>
      <sz val="11"/>
      <color rgb="FF000000"/>
      <name val="Times New Roman"/>
    </font>
    <font>
      <sz val="11"/>
      <color rgb="FF000000"/>
      <name val=".VnArial"/>
    </font>
    <font>
      <sz val="8"/>
      <color rgb="FF000000"/>
      <name val="Arial"/>
    </font>
    <font>
      <sz val="11"/>
      <color rgb="FF000000"/>
      <name val="Arial"/>
    </font>
    <font>
      <sz val="10"/>
      <color rgb="FF000000"/>
      <name val="Arial"/>
    </font>
    <font>
      <sz val="12"/>
      <color rgb="FF000000"/>
      <name val="Times New Roman"/>
    </font>
    <font>
      <sz val="10"/>
      <color rgb="FF000000"/>
      <name val="Times New Roman"/>
    </font>
    <font>
      <sz val="11"/>
      <color rgb="FF000000"/>
      <name val="Times New Roman"/>
    </font>
    <font>
      <sz val="18"/>
      <color rgb="FF000000"/>
      <name val="Times New Roman"/>
    </font>
    <font>
      <sz val="11"/>
      <color rgb="FF000000"/>
      <name val="Times New Roman"/>
    </font>
    <font>
      <b val="0"/>
      <sz val="13"/>
      <color rgb="FF000000"/>
      <name val="Times New Roman"/>
      <family val="1"/>
      <charset val="163"/>
    </font>
    <font>
      <b val="0"/>
      <sz val="11"/>
      <color rgb="FF000000"/>
      <name val="Times New Roman"/>
      <family val="1"/>
      <charset val="163"/>
    </font>
    <font>
      <b val="0"/>
      <sz val="10"/>
      <color rgb="FF000000"/>
      <name val="Times New Roman"/>
      <family val="1"/>
      <charset val="163"/>
    </font>
    <font>
      <b val="0"/>
      <sz val="9"/>
      <color rgb="FF000000"/>
      <name val="Times New Roman"/>
      <family val="1"/>
      <charset val="163"/>
    </font>
    <font>
      <b val="0"/>
      <sz val="8"/>
      <color rgb="FF000000"/>
      <name val="Times New Roman"/>
      <family val="1"/>
      <charset val="163"/>
    </font>
    <font>
      <b val="0"/>
      <sz val="10"/>
      <name val="Times New Roman"/>
      <family val="1"/>
      <charset val="163"/>
    </font>
    <font>
      <b val="0"/>
      <sz val="8"/>
      <name val="Times New Roman"/>
      <family val="1"/>
      <charset val="163"/>
    </font>
    <font>
      <sz val="10"/>
      <name val="Times New Roman"/>
      <family val="1"/>
      <charset val="163"/>
    </font>
    <font>
      <b val="0"/>
      <sz val="12"/>
      <color rgb="FF000000"/>
      <name val="Times New Roman"/>
      <family val="1"/>
      <charset val="163"/>
    </font>
  </fonts>
  <fills count="12">
    <fill>
      <patternFill patternType="none"/>
    </fill>
    <fill>
      <patternFill patternType="gray125"/>
    </fill>
    <fill>
      <patternFill patternType="solid">
        <fgColor rgb="FF99CCFF"/>
        <bgColor rgb="FF000000"/>
      </patternFill>
    </fill>
    <fill>
      <patternFill patternType="solid">
        <fgColor rgb="FFFFFF99"/>
        <bgColor rgb="FF000000"/>
      </patternFill>
    </fill>
    <fill>
      <patternFill patternType="solid">
        <fgColor rgb="FFC0C0C0"/>
        <bgColor rgb="FF000000"/>
      </patternFill>
    </fill>
    <fill>
      <patternFill patternType="solid">
        <fgColor rgb="FFFFFFFF"/>
        <bgColor rgb="FF000000"/>
      </patternFill>
    </fill>
    <fill>
      <patternFill patternType="solid">
        <fgColor rgb="FF92D050"/>
        <bgColor rgb="FF000000"/>
      </patternFill>
    </fill>
    <fill>
      <patternFill patternType="solid">
        <fgColor rgb="FFCCFFCC"/>
        <bgColor rgb="FF000000"/>
      </patternFill>
    </fill>
    <fill>
      <patternFill patternType="solid">
        <fgColor rgb="FF92D050"/>
        <bgColor indexed="64"/>
      </patternFill>
    </fill>
    <fill>
      <patternFill patternType="solid">
        <fgColor rgb="FFFFFF99"/>
        <bgColor indexed="64"/>
      </patternFill>
    </fill>
    <fill>
      <patternFill patternType="solid">
        <fgColor rgb="FFC0C0C0"/>
        <bgColor indexed="64"/>
      </patternFill>
    </fill>
    <fill>
      <patternFill patternType="solid">
        <fgColor rgb="FFCCFFCC"/>
        <bgColor indexed="64"/>
      </patternFill>
    </fill>
  </fills>
  <borders count="14">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35">
    <xf numFmtId="0" fontId="0" fillId="0" borderId="0" xfId="0" applyProtection="true"/>
    <xf numFmtId="0" fontId="1" fillId="0" borderId="0" xfId="0" applyFont="true" applyProtection="true"/>
    <xf numFmtId="0" fontId="2" fillId="0" borderId="0" xfId="0" applyFont="true" applyProtection="true"/>
    <xf numFmtId="0" fontId="3" fillId="0" borderId="0" xfId="0" applyFont="true" applyProtection="true"/>
    <xf numFmtId="164" fontId="4" fillId="0" borderId="0" xfId="0" applyNumberFormat="true" applyFont="true" applyProtection="true"/>
    <xf numFmtId="165" fontId="3" fillId="0" borderId="0" xfId="0" applyNumberFormat="true" applyFont="true" applyProtection="true"/>
    <xf numFmtId="43" fontId="3" fillId="0" borderId="0" xfId="0" applyNumberFormat="true" applyFont="true" applyProtection="true"/>
    <xf numFmtId="164" fontId="3" fillId="0" borderId="0" xfId="0" applyNumberFormat="true" applyFont="true" applyProtection="true"/>
    <xf numFmtId="166" fontId="3" fillId="0" borderId="0" xfId="0" applyNumberFormat="true" applyFont="true" applyProtection="true"/>
    <xf numFmtId="0" fontId="3" fillId="0" borderId="0" xfId="0" applyFont="true" applyProtection="true"/>
    <xf numFmtId="0" fontId="0" fillId="0" borderId="0" xfId="0" applyProtection="true"/>
    <xf numFmtId="0" fontId="5" fillId="0" borderId="0" xfId="0" applyFont="true" applyAlignment="true" applyProtection="true">
      <alignment horizontal="center"/>
    </xf>
    <xf numFmtId="165" fontId="5" fillId="0" borderId="0" xfId="0" applyNumberFormat="true" applyFont="true" applyAlignment="true" applyProtection="true">
      <alignment horizontal="center"/>
    </xf>
    <xf numFmtId="43" fontId="5" fillId="0" borderId="0" xfId="0" applyNumberFormat="true" applyFont="true" applyAlignment="true" applyProtection="true">
      <alignment horizontal="center"/>
    </xf>
    <xf numFmtId="166" fontId="5" fillId="0" borderId="0" xfId="0" applyNumberFormat="true" applyFont="true" applyAlignment="true" applyProtection="true">
      <alignment horizontal="center"/>
    </xf>
    <xf numFmtId="0" fontId="6" fillId="0" borderId="0" xfId="0" applyFont="true" applyProtection="true"/>
    <xf numFmtId="0" fontId="7" fillId="0" borderId="0" xfId="0" applyFont="true" applyProtection="true"/>
    <xf numFmtId="14" fontId="7" fillId="0" borderId="0" xfId="0" applyNumberFormat="true" applyFont="true" applyProtection="true"/>
    <xf numFmtId="0" fontId="6" fillId="0" borderId="0" xfId="0" applyFont="true" applyAlignment="true" applyProtection="true">
      <alignment horizontal="left"/>
    </xf>
    <xf numFmtId="0" fontId="6" fillId="0" borderId="0" xfId="0" applyFont="true" applyAlignment="true" applyProtection="true">
      <alignment horizontal="centerContinuous"/>
    </xf>
    <xf numFmtId="165" fontId="6" fillId="0" borderId="0" xfId="0" applyNumberFormat="true" applyFont="true" applyAlignment="true" applyProtection="true">
      <alignment horizontal="centerContinuous"/>
    </xf>
    <xf numFmtId="43" fontId="6" fillId="0" borderId="0" xfId="0" applyNumberFormat="true" applyFont="true" applyAlignment="true" applyProtection="true">
      <alignment horizontal="center"/>
    </xf>
    <xf numFmtId="0" fontId="6" fillId="0" borderId="0" xfId="0" applyFont="true" applyAlignment="true" applyProtection="true">
      <alignment horizontal="center"/>
    </xf>
    <xf numFmtId="166" fontId="6" fillId="0" borderId="0" xfId="0" applyNumberFormat="true" applyFont="true" applyAlignment="true" applyProtection="true">
      <alignment horizontal="center"/>
    </xf>
    <xf numFmtId="0" fontId="8" fillId="2" borderId="1" xfId="0" applyFont="true" applyFill="true" applyBorder="true" applyAlignment="true" applyProtection="true">
      <alignment horizontal="center" vertical="center"/>
    </xf>
    <xf numFmtId="0" fontId="8" fillId="0" borderId="2" xfId="0" applyFont="true" applyBorder="true" applyAlignment="true" applyProtection="true">
      <alignment horizontal="center" vertical="center"/>
    </xf>
    <xf numFmtId="167" fontId="8" fillId="3" borderId="2" xfId="0" applyNumberFormat="true" applyFont="true" applyFill="true" applyBorder="true" applyAlignment="true" applyProtection="true">
      <alignment horizontal="center"/>
    </xf>
    <xf numFmtId="167" fontId="8" fillId="3" borderId="3" xfId="0" applyNumberFormat="true" applyFont="true" applyFill="true" applyBorder="true" applyAlignment="true" applyProtection="true">
      <alignment horizontal="center"/>
    </xf>
    <xf numFmtId="168" fontId="9" fillId="3" borderId="2" xfId="0" applyNumberFormat="true" applyFont="true" applyFill="true" applyBorder="true" applyAlignment="true" applyProtection="true">
      <alignment horizontal="center" textRotation="90" vertical="center" wrapText="true"/>
    </xf>
    <xf numFmtId="168" fontId="9" fillId="3" borderId="3" xfId="0" applyNumberFormat="true" applyFont="true" applyFill="true" applyBorder="true" applyAlignment="true" applyProtection="true">
      <alignment horizontal="center" textRotation="90" vertical="center" wrapText="true"/>
    </xf>
    <xf numFmtId="49" fontId="8" fillId="4" borderId="2" xfId="0" applyNumberFormat="true" applyFont="true" applyFill="true" applyBorder="true" applyAlignment="true" applyProtection="true">
      <alignment horizontal="center" vertical="center" wrapText="true"/>
    </xf>
    <xf numFmtId="0" fontId="8" fillId="3" borderId="2" xfId="0" applyFont="true" applyFill="true" applyBorder="true" applyAlignment="true" applyProtection="true">
      <alignment horizontal="center" vertical="center"/>
    </xf>
    <xf numFmtId="0" fontId="8" fillId="3" borderId="3" xfId="0" applyFont="true" applyFill="true" applyBorder="true" applyAlignment="true" applyProtection="true">
      <alignment vertical="center"/>
    </xf>
    <xf numFmtId="0" fontId="8" fillId="3" borderId="1" xfId="0" applyFont="true" applyFill="true" applyBorder="true" applyAlignment="true" applyProtection="true">
      <alignment vertical="center"/>
    </xf>
    <xf numFmtId="165" fontId="8" fillId="3" borderId="2" xfId="0" applyNumberFormat="true" applyFont="true" applyFill="true" applyBorder="true" applyAlignment="true" applyProtection="true">
      <alignment horizontal="center" vertical="center"/>
    </xf>
    <xf numFmtId="0" fontId="9" fillId="0" borderId="2" xfId="0" applyFont="true" applyBorder="true" applyAlignment="true" applyProtection="true">
      <alignment horizontal="center" vertical="center"/>
    </xf>
    <xf numFmtId="0" fontId="9" fillId="0" borderId="2" xfId="0" applyFont="true" applyBorder="true" applyAlignment="true" applyProtection="true">
      <alignment vertical="center"/>
    </xf>
    <xf numFmtId="3" fontId="9" fillId="0" borderId="2" xfId="0" applyNumberFormat="true" applyFont="true" applyBorder="true" applyAlignment="true" applyProtection="true">
      <alignment horizontal="center" vertical="center"/>
    </xf>
    <xf numFmtId="43" fontId="9" fillId="0" borderId="2" xfId="0" applyNumberFormat="true" applyFont="true" applyBorder="true" applyAlignment="true" applyProtection="true">
      <alignment horizontal="center" vertical="center"/>
    </xf>
    <xf numFmtId="164" fontId="9" fillId="5" borderId="2" xfId="0" applyNumberFormat="true" applyFont="true" applyFill="true" applyBorder="true" applyAlignment="true" applyProtection="true">
      <alignment horizontal="center" vertical="center"/>
    </xf>
    <xf numFmtId="0" fontId="9" fillId="0" borderId="2" xfId="0" applyFont="true" applyBorder="true" applyProtection="true"/>
    <xf numFmtId="0" fontId="9" fillId="0" borderId="0" xfId="0" applyFont="true" applyProtection="true"/>
    <xf numFmtId="0" fontId="9" fillId="0" borderId="0" xfId="0" applyFont="true" applyAlignment="true" applyProtection="true">
      <alignment horizontal="left"/>
    </xf>
    <xf numFmtId="165" fontId="0" fillId="0" borderId="0" xfId="0" applyNumberFormat="true" applyProtection="true"/>
    <xf numFmtId="43" fontId="0" fillId="0" borderId="0" xfId="0" applyNumberFormat="true" applyProtection="true"/>
    <xf numFmtId="166" fontId="0" fillId="0" borderId="0" xfId="0" applyNumberFormat="true" applyProtection="true"/>
    <xf numFmtId="0" fontId="9" fillId="0" borderId="0" xfId="0" applyFont="true" applyAlignment="true" applyProtection="true">
      <alignment horizontal="center" vertical="center"/>
    </xf>
    <xf numFmtId="0" fontId="9" fillId="0" borderId="0" xfId="0" applyFont="true" applyProtection="true"/>
    <xf numFmtId="0" fontId="9" fillId="0" borderId="0" xfId="0" applyFont="true" applyAlignment="true" applyProtection="true">
      <alignment horizontal="center"/>
    </xf>
    <xf numFmtId="0" fontId="9" fillId="0" borderId="0" xfId="0" applyFont="true" applyProtection="true"/>
    <xf numFmtId="0" fontId="9" fillId="5" borderId="0" xfId="0" applyFont="true" applyFill="true" applyProtection="true"/>
    <xf numFmtId="0" fontId="10" fillId="0" borderId="0" xfId="0" applyFont="true" applyProtection="true"/>
    <xf numFmtId="0" fontId="8" fillId="6" borderId="1" xfId="0" applyFont="true" applyFill="true" applyBorder="true" applyAlignment="true" applyProtection="true">
      <alignment horizontal="center" vertical="center"/>
    </xf>
    <xf numFmtId="165" fontId="8" fillId="6" borderId="2" xfId="0" applyNumberFormat="true" applyFont="true" applyFill="true" applyBorder="true" applyAlignment="true" applyProtection="true">
      <alignment horizontal="center" vertical="center"/>
    </xf>
    <xf numFmtId="0" fontId="0" fillId="0" borderId="0" xfId="0" applyProtection="true"/>
    <xf numFmtId="165" fontId="11" fillId="0" borderId="0" xfId="0" applyNumberFormat="true" applyFont="true" applyProtection="true"/>
    <xf numFmtId="43" fontId="11" fillId="0" borderId="0" xfId="0" applyNumberFormat="true" applyFont="true" applyProtection="true"/>
    <xf numFmtId="0" fontId="11" fillId="0" borderId="0" xfId="0" applyFont="true" applyProtection="true"/>
    <xf numFmtId="0" fontId="12" fillId="0" borderId="0" xfId="0" applyFont="true" applyProtection="true"/>
    <xf numFmtId="0" fontId="13" fillId="0" borderId="0" xfId="0" applyFont="true" applyAlignment="true" applyProtection="true">
      <alignment vertical="center"/>
    </xf>
    <xf numFmtId="0" fontId="14" fillId="0" borderId="0" xfId="0" applyFont="true" applyAlignment="true" applyProtection="true">
      <alignment vertical="center"/>
    </xf>
    <xf numFmtId="166" fontId="15" fillId="0" borderId="0" xfId="0" applyNumberFormat="true" applyFont="true" applyProtection="true"/>
    <xf numFmtId="0" fontId="12" fillId="0" borderId="0" xfId="0" applyFont="true" applyProtection="true"/>
    <xf numFmtId="0" fontId="16" fillId="0" borderId="0" xfId="0" applyFont="true" applyProtection="true"/>
    <xf numFmtId="0" fontId="17" fillId="0" borderId="0" xfId="0" applyFont="true" applyProtection="true"/>
    <xf numFmtId="0" fontId="18" fillId="0" borderId="0" xfId="0" applyFont="true" applyProtection="true"/>
    <xf numFmtId="0" fontId="1" fillId="0" borderId="0" xfId="0" applyFont="true" applyAlignment="true" applyProtection="true">
      <alignment horizontal="center" vertical="center"/>
    </xf>
    <xf numFmtId="0" fontId="19" fillId="0" borderId="0" xfId="0" applyFont="true" applyAlignment="true" applyProtection="true">
      <alignment vertical="center"/>
    </xf>
    <xf numFmtId="0" fontId="1" fillId="0" borderId="0" xfId="0" applyFont="true" applyAlignment="true" applyProtection="true">
      <alignment vertical="center"/>
    </xf>
    <xf numFmtId="0" fontId="19" fillId="0" borderId="2" xfId="0" applyFont="true" applyBorder="true" applyAlignment="true" applyProtection="true">
      <alignment horizontal="center" vertical="center"/>
    </xf>
    <xf numFmtId="0" fontId="19" fillId="0" borderId="2" xfId="0" applyFont="true" applyBorder="true" applyAlignment="true" applyProtection="true">
      <alignment vertical="center"/>
    </xf>
    <xf numFmtId="169" fontId="19" fillId="0" borderId="2" xfId="0" applyNumberFormat="true" applyFont="true" applyBorder="true" applyAlignment="true" applyProtection="true">
      <alignment horizontal="center" vertical="center"/>
    </xf>
    <xf numFmtId="3" fontId="19" fillId="0" borderId="2" xfId="0" applyNumberFormat="true" applyFont="true" applyBorder="true" applyAlignment="true" applyProtection="true">
      <alignment vertical="center"/>
    </xf>
    <xf numFmtId="0" fontId="0" fillId="0" borderId="0" xfId="0" applyProtection="true"/>
    <xf numFmtId="0" fontId="9" fillId="0" borderId="0" xfId="0" applyFont="true" applyAlignment="true" applyProtection="true">
      <alignment vertical="center"/>
    </xf>
    <xf numFmtId="165" fontId="9" fillId="5" borderId="2" xfId="0" applyNumberFormat="true" applyFont="true" applyFill="true" applyBorder="true" applyAlignment="true" applyProtection="true">
      <alignment horizontal="center" vertical="center"/>
    </xf>
    <xf numFmtId="166" fontId="9" fillId="5" borderId="2" xfId="0" applyNumberFormat="true" applyFont="true" applyFill="true" applyBorder="true" applyAlignment="true" applyProtection="true">
      <alignment horizontal="center" vertical="center"/>
    </xf>
    <xf numFmtId="0" fontId="24" fillId="0" borderId="0" xfId="0" applyFont="true" applyAlignment="true" applyProtection="true">
      <alignment vertical="center"/>
    </xf>
    <xf numFmtId="0" fontId="24" fillId="0" borderId="0" xfId="0" applyFont="true" applyProtection="true"/>
    <xf numFmtId="169" fontId="25" fillId="8" borderId="2" xfId="0" applyNumberFormat="true" applyFont="true" applyFill="true" applyBorder="true" applyAlignment="true" applyProtection="true">
      <alignment vertical="center"/>
    </xf>
    <xf numFmtId="3" fontId="25" fillId="8" borderId="2" xfId="0" applyNumberFormat="true" applyFont="true" applyFill="true" applyBorder="true" applyAlignment="true" applyProtection="true">
      <alignment vertical="center"/>
    </xf>
    <xf numFmtId="169" fontId="25" fillId="9" borderId="2" xfId="0" applyNumberFormat="true" applyFont="true" applyFill="true" applyBorder="true" applyAlignment="true" applyProtection="true">
      <alignment horizontal="center" vertical="center"/>
    </xf>
    <xf numFmtId="3" fontId="25" fillId="9" borderId="2" xfId="0" applyNumberFormat="true" applyFont="true" applyFill="true" applyBorder="true" applyAlignment="true" applyProtection="true">
      <alignment vertical="center"/>
    </xf>
    <xf numFmtId="0" fontId="26" fillId="10" borderId="2" xfId="0" applyFont="true" applyFill="true" applyBorder="true" applyAlignment="true" applyProtection="true">
      <alignment horizontal="center" vertical="center" wrapText="true"/>
    </xf>
    <xf numFmtId="3" fontId="28" fillId="9" borderId="2" xfId="0" applyNumberFormat="true" applyFont="true" applyFill="true" applyBorder="true" applyAlignment="true" applyProtection="true">
      <alignment vertical="center"/>
    </xf>
    <xf numFmtId="3" fontId="30" fillId="0" borderId="2" xfId="0" applyNumberFormat="true" applyFont="true" applyBorder="true" applyAlignment="true" applyProtection="true">
      <alignment vertical="center"/>
    </xf>
    <xf numFmtId="0" fontId="27" fillId="11" borderId="2" xfId="0" applyFont="true" applyFill="true" applyBorder="true" applyAlignment="true" applyProtection="true">
      <alignment horizontal="center" vertical="center" wrapText="true"/>
    </xf>
    <xf numFmtId="0" fontId="27" fillId="11" borderId="4" xfId="0" applyFont="true" applyFill="true" applyBorder="true" applyAlignment="true" applyProtection="true">
      <alignment horizontal="center" vertical="center" wrapText="true"/>
    </xf>
    <xf numFmtId="0" fontId="29" fillId="11" borderId="4" xfId="0" applyFont="true" applyFill="true" applyBorder="true" applyAlignment="true" applyProtection="true">
      <alignment horizontal="center" vertical="center" wrapText="true"/>
    </xf>
    <xf numFmtId="0" fontId="27" fillId="11" borderId="4" xfId="0" applyFont="true" applyFill="true" applyBorder="true" applyAlignment="true" applyProtection="true">
      <alignment horizontal="center" vertical="center"/>
    </xf>
    <xf numFmtId="0" fontId="25" fillId="10" borderId="4" xfId="0" applyFont="true" applyFill="true" applyBorder="true" applyAlignment="true" applyProtection="true">
      <alignment horizontal="center" vertical="center" wrapText="true"/>
    </xf>
    <xf numFmtId="0" fontId="21" fillId="0" borderId="0" xfId="0" applyFont="true" applyAlignment="true" applyProtection="true">
      <alignment horizontal="center" vertical="center"/>
    </xf>
    <xf numFmtId="0" fontId="22" fillId="0" borderId="0" xfId="0" applyFont="true" applyAlignment="true" applyProtection="true">
      <alignment horizontal="center" vertical="center"/>
    </xf>
    <xf numFmtId="0" fontId="8" fillId="7" borderId="2" xfId="0" applyFont="true" applyFill="true" applyBorder="true" applyAlignment="true" applyProtection="true">
      <alignment horizontal="center" vertical="center" wrapText="true"/>
    </xf>
    <xf numFmtId="166" fontId="8" fillId="4" borderId="2" xfId="0" applyNumberFormat="true" applyFont="true" applyFill="true" applyBorder="true" applyAlignment="true" applyProtection="true">
      <alignment horizontal="center" vertical="center" wrapText="true"/>
    </xf>
    <xf numFmtId="0" fontId="8" fillId="0" borderId="2" xfId="0" applyFont="true" applyBorder="true" applyAlignment="true" applyProtection="true">
      <alignment horizontal="center" vertical="center"/>
    </xf>
    <xf numFmtId="43" fontId="8" fillId="4" borderId="2" xfId="0" applyNumberFormat="true" applyFont="true" applyFill="true" applyBorder="true" applyAlignment="true" applyProtection="true">
      <alignment horizontal="center" vertical="center" wrapText="true"/>
    </xf>
    <xf numFmtId="49" fontId="8" fillId="4" borderId="2" xfId="0" applyNumberFormat="true" applyFont="true" applyFill="true" applyBorder="true" applyAlignment="true" applyProtection="true">
      <alignment horizontal="center" vertical="center" wrapText="true"/>
    </xf>
    <xf numFmtId="0" fontId="8" fillId="0" borderId="0" xfId="0" applyFont="true" applyAlignment="true" applyProtection="true">
      <alignment horizontal="left"/>
    </xf>
    <xf numFmtId="165" fontId="8" fillId="4" borderId="5" xfId="0" applyNumberFormat="true" applyFont="true" applyFill="true" applyBorder="true" applyAlignment="true" applyProtection="true">
      <alignment horizontal="center" vertical="center" wrapText="true"/>
    </xf>
    <xf numFmtId="165" fontId="8" fillId="4" borderId="11" xfId="0" applyNumberFormat="true" applyFont="true" applyFill="true" applyBorder="true" applyAlignment="true" applyProtection="true">
      <alignment horizontal="center" vertical="center" wrapText="true"/>
    </xf>
    <xf numFmtId="165" fontId="8" fillId="4" borderId="4" xfId="0" applyNumberFormat="true" applyFont="true" applyFill="true" applyBorder="true" applyAlignment="true" applyProtection="true">
      <alignment horizontal="center" vertical="center" wrapText="true"/>
    </xf>
    <xf numFmtId="0" fontId="20" fillId="0" borderId="0" xfId="0" applyFont="true" applyAlignment="true" applyProtection="true">
      <alignment horizontal="center"/>
    </xf>
    <xf numFmtId="0" fontId="13" fillId="0" borderId="0" xfId="0" applyFont="true" applyAlignment="true" applyProtection="true">
      <alignment horizontal="center"/>
    </xf>
    <xf numFmtId="0" fontId="8" fillId="2" borderId="3" xfId="0" applyFont="true" applyFill="true" applyBorder="true" applyAlignment="true" applyProtection="true">
      <alignment horizontal="center" vertical="center"/>
    </xf>
    <xf numFmtId="0" fontId="8" fillId="2" borderId="1" xfId="0" applyFont="true" applyFill="true" applyBorder="true" applyAlignment="true" applyProtection="true">
      <alignment horizontal="center" vertical="center"/>
    </xf>
    <xf numFmtId="0" fontId="8" fillId="6" borderId="3" xfId="0" applyFont="true" applyFill="true" applyBorder="true" applyAlignment="true" applyProtection="true">
      <alignment horizontal="center" vertical="center"/>
    </xf>
    <xf numFmtId="0" fontId="8" fillId="6" borderId="1" xfId="0" applyFont="true" applyFill="true" applyBorder="true" applyAlignment="true" applyProtection="true">
      <alignment horizontal="center" vertical="center"/>
    </xf>
    <xf numFmtId="0" fontId="25" fillId="8" borderId="3" xfId="0" applyFont="true" applyFill="true" applyBorder="true" applyAlignment="true" applyProtection="true">
      <alignment horizontal="center" vertical="center"/>
    </xf>
    <xf numFmtId="0" fontId="25" fillId="8" borderId="1" xfId="0" applyFont="true" applyFill="true" applyBorder="true" applyAlignment="true" applyProtection="true">
      <alignment horizontal="center" vertical="center"/>
    </xf>
    <xf numFmtId="0" fontId="25" fillId="8" borderId="6" xfId="0" applyFont="true" applyFill="true" applyBorder="true" applyAlignment="true" applyProtection="true">
      <alignment horizontal="center" vertical="center"/>
    </xf>
    <xf numFmtId="0" fontId="13" fillId="0" borderId="0" xfId="0" applyFont="true" applyAlignment="true" applyProtection="true">
      <alignment horizontal="center" vertical="center"/>
    </xf>
    <xf numFmtId="0" fontId="23" fillId="0" borderId="0" xfId="0" applyFont="true" applyAlignment="true" applyProtection="true">
      <alignment horizontal="center"/>
    </xf>
    <xf numFmtId="0" fontId="12" fillId="0" borderId="10" xfId="0" applyFont="true" applyBorder="true" applyAlignment="true" applyProtection="true">
      <alignment horizontal="center"/>
    </xf>
    <xf numFmtId="0" fontId="25" fillId="10" borderId="8" xfId="0" applyFont="true" applyFill="true" applyBorder="true" applyAlignment="true" applyProtection="true">
      <alignment horizontal="center" vertical="center" wrapText="true"/>
    </xf>
    <xf numFmtId="0" fontId="25" fillId="10" borderId="9" xfId="0" applyFont="true" applyFill="true" applyBorder="true" applyAlignment="true" applyProtection="true">
      <alignment horizontal="center" vertical="center" wrapText="true"/>
    </xf>
    <xf numFmtId="0" fontId="25" fillId="10" borderId="7" xfId="0" applyFont="true" applyFill="true" applyBorder="true" applyAlignment="true" applyProtection="true">
      <alignment horizontal="center" vertical="center" wrapText="true"/>
    </xf>
    <xf numFmtId="0" fontId="25" fillId="10" borderId="5" xfId="0" applyFont="true" applyFill="true" applyBorder="true" applyAlignment="true" applyProtection="true">
      <alignment horizontal="center" vertical="center"/>
    </xf>
    <xf numFmtId="0" fontId="25" fillId="10" borderId="4" xfId="0" applyFont="true" applyFill="true" applyBorder="true" applyAlignment="true" applyProtection="true">
      <alignment horizontal="center" vertical="center"/>
    </xf>
    <xf numFmtId="0" fontId="25" fillId="10" borderId="5" xfId="0" applyFont="true" applyFill="true" applyBorder="true" applyAlignment="true" applyProtection="true">
      <alignment horizontal="center" vertical="center" wrapText="true"/>
    </xf>
    <xf numFmtId="0" fontId="25" fillId="10" borderId="4" xfId="0" applyFont="true" applyFill="true" applyBorder="true" applyAlignment="true" applyProtection="true">
      <alignment horizontal="center" vertical="center" wrapText="true"/>
    </xf>
    <xf numFmtId="0" fontId="28" fillId="10" borderId="5" xfId="0" applyFont="true" applyFill="true" applyBorder="true" applyAlignment="true" applyProtection="true">
      <alignment horizontal="center" vertical="center" wrapText="true"/>
    </xf>
    <xf numFmtId="0" fontId="28" fillId="10" borderId="4" xfId="0" applyFont="true" applyFill="true" applyBorder="true" applyAlignment="true" applyProtection="true">
      <alignment horizontal="center" vertical="center" wrapText="true"/>
    </xf>
    <xf numFmtId="0" fontId="25" fillId="10" borderId="3" xfId="0" applyFont="true" applyFill="true" applyBorder="true" applyAlignment="true" applyProtection="true">
      <alignment horizontal="center" vertical="center" wrapText="true"/>
    </xf>
    <xf numFmtId="0" fontId="25" fillId="10" borderId="1" xfId="0" applyFont="true" applyFill="true" applyBorder="true" applyAlignment="true" applyProtection="true">
      <alignment horizontal="center" vertical="center" wrapText="true"/>
    </xf>
    <xf numFmtId="0" fontId="25" fillId="10" borderId="6" xfId="0" applyFont="true" applyFill="true" applyBorder="true" applyAlignment="true" applyProtection="true">
      <alignment horizontal="center" vertical="center" wrapText="true"/>
    </xf>
    <xf numFmtId="0" fontId="25" fillId="9" borderId="3" xfId="0" applyFont="true" applyFill="true" applyBorder="true" applyAlignment="true" applyProtection="true">
      <alignment horizontal="center" vertical="center"/>
    </xf>
    <xf numFmtId="0" fontId="25" fillId="9" borderId="1" xfId="0" applyFont="true" applyFill="true" applyBorder="true" applyAlignment="true" applyProtection="true">
      <alignment horizontal="center" vertical="center"/>
    </xf>
    <xf numFmtId="0" fontId="25" fillId="9" borderId="6" xfId="0" applyFont="true" applyFill="true" applyBorder="true" applyAlignment="true" applyProtection="true">
      <alignment horizontal="center" vertical="center"/>
    </xf>
    <xf numFmtId="0" fontId="25" fillId="10" borderId="2" xfId="0" applyFont="true" applyFill="true" applyBorder="true" applyAlignment="true" applyProtection="true">
      <alignment horizontal="center" vertical="center" wrapText="true"/>
    </xf>
    <xf numFmtId="0" fontId="25" fillId="10" borderId="12" xfId="0" applyFont="true" applyFill="true" applyBorder="true" applyAlignment="true" applyProtection="true">
      <alignment horizontal="center" vertical="center" wrapText="true"/>
    </xf>
    <xf numFmtId="0" fontId="25" fillId="10" borderId="13" xfId="0" applyFont="true" applyFill="true" applyBorder="true" applyAlignment="true" applyProtection="true">
      <alignment horizontal="center" vertical="center" wrapText="true"/>
    </xf>
    <xf numFmtId="0" fontId="31" fillId="0" borderId="0" xfId="0" applyFont="true" applyAlignment="true" applyProtection="true">
      <alignment horizontal="center"/>
    </xf>
    <xf numFmtId="0" fontId="24" fillId="0" borderId="0" xfId="0" applyFont="true" applyAlignment="true" applyProtection="true">
      <alignment horizontal="center"/>
    </xf>
    <xf numFmtId="0" fontId="23" fillId="0" borderId="0" xfId="0" applyFont="true" applyAlignment="true" applyProtection="true"/>
  </cellXfs>
  <cellStyles count="1">
    <cellStyle name="Normal" xfId="0" builtinId="0"/>
  </cellStyles>
  <dxfs count="1">
    <dxf>
      <font>
        <color rgb="FF9C0006"/>
      </font>
      <fill>
        <patternFill>
          <bgColor rgb="FFFFC7CE"/>
        </patternFill>
      </fill>
    </dxf>
  </dxfs>
  <tableStyles count="0" defaultPivotStyle="" defaultTableStyle="TableStyleMedium9"/>
  <colors>
    <mruColors>
      <color rgb="FFCCFFCC"/>
      <color rgb="FFC0C0C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 Id="rId2" Target="../comments1.xml" Type="http://schemas.openxmlformats.org/officeDocument/2006/relationships/comments"></Relationship><Relationship Id="rId1" Target="../drawings/vmlDrawing1.vml" Type="http://schemas.openxmlformats.org/officeDocument/2006/relationships/vmlDrawing"></Relationship></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28"/>
  <sheetViews>
    <sheetView workbookViewId="0">
      <selection activeCell="C7" sqref="C7:C9"/>
    </sheetView>
  </sheetViews>
  <sheetFormatPr defaultColWidth="8.7109375" defaultRowHeight="12.75" customHeight="true"/>
  <cols>
    <col customWidth="true" max="1" min="1" style="10" width="4.140625"/>
    <col customWidth="true" max="2" min="2" style="10" width="8.85546875"/>
    <col customWidth="true" max="3" min="3" style="10" width="19.85546875"/>
    <col customWidth="true" max="34" min="4" style="10" width="4"/>
    <col customWidth="true" max="35" min="35" style="43" width="7.28515625"/>
    <col customWidth="true" max="36" min="36" style="44" width="6.140625"/>
    <col customWidth="true" max="37" min="37" style="10" width="6.85546875"/>
    <col customWidth="true" max="38" min="38" style="45" width="7.28515625"/>
    <col customWidth="true" max="39" min="39" style="10" width="6.85546875"/>
    <col customWidth="true" max="40" min="40" style="10" width="7.7109375"/>
    <col customWidth="true" max="41" min="41" style="10" width="6.85546875"/>
    <col customWidth="true" max="42" min="42" style="10" width="7.28515625"/>
  </cols>
  <sheetData>
    <row r="1" spans="1:42" ht="16.5" customHeight="true">
      <c r="A1" s="1" t="s">
        <v>0</v>
      </c>
      <c r="B1" s="2"/>
      <c r="C1" s="2"/>
      <c r="D1" s="2"/>
      <c r="E1" s="2"/>
      <c r="F1" s="2"/>
      <c r="G1" s="2"/>
      <c r="H1" s="2"/>
      <c r="I1" s="3"/>
      <c r="J1" s="3"/>
      <c r="K1" s="3"/>
      <c r="L1" s="3"/>
      <c r="M1" s="3"/>
      <c r="N1" s="3"/>
      <c r="O1" s="3"/>
      <c r="P1" s="3"/>
      <c r="Q1" s="3"/>
      <c r="R1" s="3"/>
      <c r="S1" s="3"/>
      <c r="T1" s="3"/>
      <c r="U1" s="3"/>
      <c r="V1" s="3"/>
      <c r="W1" s="3"/>
      <c r="X1" s="3"/>
      <c r="Y1" s="3"/>
      <c r="Z1" s="3"/>
      <c r="AA1" s="3"/>
      <c r="AB1" s="4"/>
      <c r="AC1" s="3"/>
      <c r="AD1" s="3"/>
      <c r="AE1" s="3"/>
      <c r="AF1" s="3"/>
      <c r="AG1" s="3"/>
      <c r="AH1" s="3"/>
      <c r="AI1" s="5"/>
      <c r="AJ1" s="6"/>
      <c r="AK1" s="7"/>
      <c r="AL1" s="8"/>
      <c r="AM1" s="9"/>
      <c r="AN1" s="9"/>
      <c r="AO1" s="9"/>
      <c r="AP1" s="3"/>
    </row>
    <row r="2" spans="1:42" ht="16.5" customHeight="true">
      <c r="A2" s="2" t="s">
        <v>1</v>
      </c>
      <c r="B2" s="2"/>
      <c r="C2" s="2"/>
      <c r="D2" s="2"/>
      <c r="E2" s="2"/>
      <c r="F2" s="2"/>
      <c r="G2" s="2"/>
      <c r="H2" s="2"/>
      <c r="I2" s="3"/>
      <c r="J2" s="3"/>
      <c r="K2" s="3"/>
      <c r="L2" s="3"/>
      <c r="M2" s="3"/>
      <c r="N2" s="3"/>
      <c r="O2" s="3"/>
      <c r="P2" s="3"/>
      <c r="Q2" s="3"/>
      <c r="R2" s="3"/>
      <c r="S2" s="3"/>
      <c r="T2" s="3"/>
      <c r="U2" s="3"/>
      <c r="V2" s="3"/>
      <c r="W2" s="3"/>
      <c r="X2" s="3"/>
      <c r="Y2" s="3"/>
      <c r="Z2" s="3"/>
      <c r="AA2" s="3"/>
      <c r="AB2" s="4"/>
      <c r="AC2" s="3"/>
      <c r="AD2" s="3"/>
      <c r="AE2" s="3"/>
      <c r="AF2" s="3"/>
      <c r="AG2" s="3"/>
      <c r="AH2" s="3"/>
      <c r="AI2" s="5"/>
      <c r="AJ2" s="6"/>
      <c r="AK2" s="7"/>
      <c r="AL2" s="8"/>
      <c r="AM2" s="9"/>
      <c r="AN2" s="9"/>
      <c r="AO2" s="9"/>
      <c r="AP2" s="3"/>
    </row>
    <row r="3" spans="1:42" ht="27" customHeight="true">
      <c r="A3" s="91" t="s">
        <v>2</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row>
    <row r="4" spans="1:42" ht="17.45" customHeight="true">
      <c r="A4" s="92" t="s">
        <v>3</v>
      </c>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row>
    <row r="5" spans="1:42" ht="17.25" customHeight="true">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2"/>
      <c r="AJ5" s="13"/>
      <c r="AK5" s="11"/>
      <c r="AL5" s="14"/>
      <c r="AM5" s="11"/>
      <c r="AN5" s="11"/>
      <c r="AO5" s="11"/>
      <c r="AP5" s="15"/>
    </row>
    <row r="6" spans="1:42" ht="15.75" customHeight="true">
      <c r="A6" s="16">
        <v>3</v>
      </c>
      <c r="B6" s="16">
        <v>2022</v>
      </c>
      <c r="C6" s="17">
        <f>DATE($B$6,$A$6,1)</f>
      </c>
      <c r="D6" s="3"/>
      <c r="E6" s="3"/>
      <c r="F6" s="3"/>
      <c r="G6" s="18"/>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20"/>
      <c r="AJ6" s="21"/>
      <c r="AK6" s="22"/>
      <c r="AL6" s="23"/>
      <c r="AM6" s="22"/>
      <c r="AN6" s="22"/>
      <c r="AO6" s="22"/>
      <c r="AP6" s="15"/>
    </row>
    <row r="7" spans="1:42" ht="15" customHeight="true">
      <c r="A7" s="93" t="s">
        <v>4</v>
      </c>
      <c r="B7" s="93" t="s">
        <v>5</v>
      </c>
      <c r="C7" s="93" t="s">
        <v>6</v>
      </c>
      <c r="D7" s="104" t="s">
        <v>7</v>
      </c>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24"/>
      <c r="AI7" s="99" t="s">
        <v>8</v>
      </c>
      <c r="AJ7" s="96" t="s">
        <v>9</v>
      </c>
      <c r="AK7" s="97" t="s">
        <v>10</v>
      </c>
      <c r="AL7" s="94" t="s">
        <v>11</v>
      </c>
      <c r="AM7" s="97" t="s">
        <v>12</v>
      </c>
      <c r="AN7" s="97"/>
      <c r="AO7" s="97" t="s">
        <v>13</v>
      </c>
      <c r="AP7" s="95" t="s">
        <v>14</v>
      </c>
    </row>
    <row r="8" spans="1:42" ht="14.25" customHeight="true">
      <c r="A8" s="93"/>
      <c r="B8" s="93"/>
      <c r="C8" s="93"/>
      <c r="D8" s="26">
        <f>+C6</f>
      </c>
      <c r="E8" s="26">
        <f t="shared" ref="E8:AG8" si="0">D8+1</f>
      </c>
      <c r="F8" s="27">
        <f t="shared" si="0"/>
      </c>
      <c r="G8" s="27">
        <f t="shared" si="0"/>
      </c>
      <c r="H8" s="27">
        <f t="shared" si="0"/>
      </c>
      <c r="I8" s="26">
        <f t="shared" si="0"/>
      </c>
      <c r="J8" s="26">
        <f t="shared" si="0"/>
      </c>
      <c r="K8" s="27">
        <f t="shared" si="0"/>
      </c>
      <c r="L8" s="26">
        <f t="shared" si="0"/>
      </c>
      <c r="M8" s="26">
        <f t="shared" si="0"/>
      </c>
      <c r="N8" s="27">
        <f t="shared" si="0"/>
      </c>
      <c r="O8" s="27">
        <f t="shared" si="0"/>
      </c>
      <c r="P8" s="27">
        <f t="shared" si="0"/>
      </c>
      <c r="Q8" s="26">
        <f t="shared" si="0"/>
      </c>
      <c r="R8" s="27">
        <f t="shared" si="0"/>
      </c>
      <c r="S8" s="26">
        <f t="shared" si="0"/>
      </c>
      <c r="T8" s="26">
        <f t="shared" si="0"/>
      </c>
      <c r="U8" s="27">
        <f t="shared" si="0"/>
      </c>
      <c r="V8" s="27">
        <f t="shared" si="0"/>
      </c>
      <c r="W8" s="27">
        <f t="shared" si="0"/>
      </c>
      <c r="X8" s="26">
        <f t="shared" si="0"/>
      </c>
      <c r="Y8" s="27">
        <f t="shared" si="0"/>
      </c>
      <c r="Z8" s="26">
        <f t="shared" si="0"/>
      </c>
      <c r="AA8" s="26">
        <f t="shared" si="0"/>
      </c>
      <c r="AB8" s="27">
        <f t="shared" si="0"/>
      </c>
      <c r="AC8" s="27">
        <f t="shared" si="0"/>
      </c>
      <c r="AD8" s="27">
        <f t="shared" si="0"/>
      </c>
      <c r="AE8" s="26">
        <f t="shared" si="0"/>
      </c>
      <c r="AF8" s="27">
        <f t="shared" si="0"/>
      </c>
      <c r="AG8" s="27">
        <f t="shared" si="0"/>
      </c>
      <c r="AH8" s="27">
        <f>+AG8+1</f>
      </c>
      <c r="AI8" s="100"/>
      <c r="AJ8" s="96"/>
      <c r="AK8" s="97"/>
      <c r="AL8" s="94"/>
      <c r="AM8" s="97"/>
      <c r="AN8" s="97"/>
      <c r="AO8" s="97"/>
      <c r="AP8" s="95"/>
    </row>
    <row r="9" spans="1:42" ht="30" customHeight="true">
      <c r="A9" s="93"/>
      <c r="B9" s="93"/>
      <c r="C9" s="93"/>
      <c r="D9" s="28">
        <f t="shared" ref="D9:AH9" si="1">CHOOSE(WEEKDAY(D8),"C.N","T.Hai","T.Ba","T.Tư","T.Năm","T.Sáu","T.Bảy")</f>
      </c>
      <c r="E9" s="28">
        <f t="shared" si="1"/>
      </c>
      <c r="F9" s="29">
        <f t="shared" si="1"/>
      </c>
      <c r="G9" s="29">
        <f t="shared" si="1"/>
      </c>
      <c r="H9" s="29">
        <f t="shared" si="1"/>
      </c>
      <c r="I9" s="28">
        <f t="shared" si="1"/>
      </c>
      <c r="J9" s="28">
        <f t="shared" si="1"/>
      </c>
      <c r="K9" s="29">
        <f t="shared" si="1"/>
      </c>
      <c r="L9" s="28">
        <f t="shared" si="1"/>
      </c>
      <c r="M9" s="28">
        <f t="shared" si="1"/>
      </c>
      <c r="N9" s="29">
        <f t="shared" si="1"/>
      </c>
      <c r="O9" s="29">
        <f t="shared" si="1"/>
      </c>
      <c r="P9" s="29">
        <f t="shared" si="1"/>
      </c>
      <c r="Q9" s="28">
        <f t="shared" si="1"/>
      </c>
      <c r="R9" s="29">
        <f t="shared" si="1"/>
      </c>
      <c r="S9" s="28">
        <f t="shared" si="1"/>
      </c>
      <c r="T9" s="28">
        <f t="shared" si="1"/>
      </c>
      <c r="U9" s="29">
        <f t="shared" si="1"/>
      </c>
      <c r="V9" s="29">
        <f t="shared" si="1"/>
      </c>
      <c r="W9" s="29">
        <f t="shared" si="1"/>
      </c>
      <c r="X9" s="28">
        <f t="shared" si="1"/>
      </c>
      <c r="Y9" s="29">
        <f t="shared" si="1"/>
      </c>
      <c r="Z9" s="28">
        <f t="shared" si="1"/>
      </c>
      <c r="AA9" s="28">
        <f t="shared" si="1"/>
      </c>
      <c r="AB9" s="29">
        <f t="shared" si="1"/>
      </c>
      <c r="AC9" s="29">
        <f t="shared" si="1"/>
      </c>
      <c r="AD9" s="29">
        <f t="shared" si="1"/>
      </c>
      <c r="AE9" s="28">
        <f t="shared" si="1"/>
      </c>
      <c r="AF9" s="29">
        <f t="shared" si="1"/>
      </c>
      <c r="AG9" s="29">
        <f t="shared" si="1"/>
      </c>
      <c r="AH9" s="29">
        <f t="shared" si="1"/>
      </c>
      <c r="AI9" s="101"/>
      <c r="AJ9" s="96"/>
      <c r="AK9" s="97"/>
      <c r="AL9" s="94"/>
      <c r="AM9" s="30" t="s">
        <v>15</v>
      </c>
      <c r="AN9" s="30" t="s">
        <v>16</v>
      </c>
      <c r="AO9" s="97"/>
      <c r="AP9" s="95"/>
    </row>
    <row r="10" spans="1:42" s="54" customFormat="true" ht="13.5" customHeight="true">
      <c r="A10" s="106" t="s">
        <v>17</v>
      </c>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52">
        <f>=SUBTOTAL(9,AH11:AH36)</f>
      </c>
      <c r="AI10" s="53">
        <f>=SUBTOTAL(9,AI11:AI36)</f>
      </c>
      <c r="AJ10" s="53">
        <f>=SUBTOTAL(9,AJ11:AJ36)</f>
      </c>
      <c r="AK10" s="53">
        <f>=SUBTOTAL(9,AK11:AK36)</f>
      </c>
      <c r="AL10" s="53">
        <f>=SUBTOTAL(9,AL11:AL36)</f>
      </c>
      <c r="AM10" s="53">
        <f>=SUBTOTAL(9,AM11:AM36)</f>
      </c>
      <c r="AN10" s="53">
        <f>=SUBTOTAL(9,AN11:AN36)</f>
      </c>
      <c r="AO10" s="53">
        <f>=SUBTOTAL(9,AO11:AO36)</f>
      </c>
      <c r="AP10" s="25"/>
    </row>
    <row r="11" spans="1:42" ht="12.75" customHeight="true">
      <c r="A11" s="31">
        <v>1</v>
      </c>
      <c r="B11" s="32" t="s">
        <v>80</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f>=SUBTOTAL(9,AH12:AH13)</f>
      </c>
      <c r="AI11" s="34">
        <f>=SUBTOTAL(9,AI12:AI13)</f>
      </c>
      <c r="AJ11" s="34">
        <f>=SUBTOTAL(9,AJ12:AJ13)</f>
      </c>
      <c r="AK11" s="34">
        <f>=SUBTOTAL(9,AK12:AK13)</f>
      </c>
      <c r="AL11" s="34">
        <f>=SUBTOTAL(9,AL12:AL13)</f>
      </c>
      <c r="AM11" s="34">
        <f>=SUBTOTAL(9,AM12:AM13)</f>
      </c>
      <c r="AN11" s="34">
        <f>=SUBTOTAL(9,AN12:AN13)</f>
      </c>
      <c r="AO11" s="34">
        <f>=SUBTOTAL(9,AO12:AO13)</f>
      </c>
      <c r="AP11" s="31"/>
    </row>
    <row r="12" spans="1:42" ht="12.75" customHeight="true">
      <c r="A12" s="35">
        <v>1</v>
      </c>
      <c r="B12" s="35" t="s">
        <v>81</v>
      </c>
      <c r="C12" s="36" t="s">
        <v>82</v>
      </c>
      <c r="D12" s="37" t="s">
        <v>83</v>
      </c>
      <c r="E12" s="37" t="s">
        <v>83</v>
      </c>
      <c r="F12" s="37" t="s">
        <v>83</v>
      </c>
      <c r="G12" s="37" t="s">
        <v>83</v>
      </c>
      <c r="H12" s="37" t="s">
        <v>83</v>
      </c>
      <c r="I12" s="37" t="s">
        <v>83</v>
      </c>
      <c r="J12" s="37" t="s">
        <v>83</v>
      </c>
      <c r="K12" s="37" t="s">
        <v>83</v>
      </c>
      <c r="L12" s="37" t="s">
        <v>83</v>
      </c>
      <c r="M12" s="37" t="s">
        <v>83</v>
      </c>
      <c r="N12" s="37" t="s">
        <v>83</v>
      </c>
      <c r="O12" s="37" t="s">
        <v>83</v>
      </c>
      <c r="P12" s="37" t="s">
        <v>83</v>
      </c>
      <c r="Q12" s="37" t="s">
        <v>83</v>
      </c>
      <c r="R12" s="37" t="s">
        <v>83</v>
      </c>
      <c r="S12" s="37" t="s">
        <v>83</v>
      </c>
      <c r="T12" s="37" t="s">
        <v>83</v>
      </c>
      <c r="U12" s="37" t="s">
        <v>83</v>
      </c>
      <c r="V12" s="37" t="s">
        <v>83</v>
      </c>
      <c r="W12" s="37" t="s">
        <v>83</v>
      </c>
      <c r="X12" s="37" t="s">
        <v>83</v>
      </c>
      <c r="Y12" s="37" t="s">
        <v>83</v>
      </c>
      <c r="Z12" s="37" t="s">
        <v>83</v>
      </c>
      <c r="AA12" s="37" t="s">
        <v>83</v>
      </c>
      <c r="AB12" s="37" t="s">
        <v>83</v>
      </c>
      <c r="AC12" s="37" t="s">
        <v>83</v>
      </c>
      <c r="AD12" s="37" t="s">
        <v>83</v>
      </c>
      <c r="AE12" s="37" t="s">
        <v>83</v>
      </c>
      <c r="AF12" s="37" t="s">
        <v>83</v>
      </c>
      <c r="AG12" s="37" t="s">
        <v>83</v>
      </c>
      <c r="AH12" s="37" t="s">
        <v>83</v>
      </c>
      <c r="AI12" s="75">
        <f>+COUNTIF(D12:AH12,"x")+COUNTIF(D12:AH12,"x/2")/2+COUNTIF(D12:AH12,"P/2")/2+COUNTIF(D12:AH12,"TV")+COUNTIF(D12:AH12,"TV/2")/2+COUNTIF(D12:AH12,"LB")</f>
      </c>
      <c r="AJ12" s="38">
        <f>COUNTIF(D12:AH12,"P")+COUNTIF(D12:AH12,"P/2")/2+COUNTIF(D12:AH12,"P7")/2</f>
      </c>
      <c r="AK12" s="39">
        <f>COUNTIF(D12:AH12,"B")+COUNTIF(D12:AH12,"HL")+COUNTIF(D12:AH12,"NL")</f>
      </c>
      <c r="AL12" s="76">
        <f>+AI12+AJ12+AK12</f>
      </c>
      <c r="AM12" s="39">
        <f>COUNTIF(D12:AH12,"TV")+COUNTIF(D12:AH12,"TV/2")/2+COUNTIF(D12:AH12,"TB")</f>
      </c>
      <c r="AN12" s="39">
        <f>AL12-AM12</f>
      </c>
      <c r="AO12" s="39">
        <f>COUNTIF(D12:AH12,"KL")+COUNTIF(D12:AH12,"x/2")/2+COUNTIF(D12:AH12,"TV/2")/2</f>
      </c>
      <c r="AP12" s="40"/>
    </row>
    <row r="13" spans="1:42" ht="12.75" customHeight="true">
      <c r="A13" s="35">
        <v>2</v>
      </c>
      <c r="B13" s="35" t="s">
        <v>84</v>
      </c>
      <c r="C13" s="36" t="s">
        <v>85</v>
      </c>
      <c r="D13" s="37" t="s">
        <v>83</v>
      </c>
      <c r="E13" s="37" t="s">
        <v>83</v>
      </c>
      <c r="F13" s="37" t="s">
        <v>83</v>
      </c>
      <c r="G13" s="37" t="s">
        <v>83</v>
      </c>
      <c r="H13" s="37" t="s">
        <v>83</v>
      </c>
      <c r="I13" s="37" t="s">
        <v>83</v>
      </c>
      <c r="J13" s="37" t="s">
        <v>83</v>
      </c>
      <c r="K13" s="37" t="s">
        <v>83</v>
      </c>
      <c r="L13" s="37" t="s">
        <v>83</v>
      </c>
      <c r="M13" s="37" t="s">
        <v>83</v>
      </c>
      <c r="N13" s="37" t="s">
        <v>83</v>
      </c>
      <c r="O13" s="37" t="s">
        <v>83</v>
      </c>
      <c r="P13" s="37" t="s">
        <v>83</v>
      </c>
      <c r="Q13" s="37" t="s">
        <v>83</v>
      </c>
      <c r="R13" s="37" t="s">
        <v>83</v>
      </c>
      <c r="S13" s="37" t="s">
        <v>83</v>
      </c>
      <c r="T13" s="37" t="s">
        <v>83</v>
      </c>
      <c r="U13" s="37" t="s">
        <v>83</v>
      </c>
      <c r="V13" s="37" t="s">
        <v>83</v>
      </c>
      <c r="W13" s="37" t="s">
        <v>83</v>
      </c>
      <c r="X13" s="37" t="s">
        <v>83</v>
      </c>
      <c r="Y13" s="37" t="s">
        <v>83</v>
      </c>
      <c r="Z13" s="37" t="s">
        <v>83</v>
      </c>
      <c r="AA13" s="37" t="s">
        <v>83</v>
      </c>
      <c r="AB13" s="37" t="s">
        <v>83</v>
      </c>
      <c r="AC13" s="37" t="s">
        <v>83</v>
      </c>
      <c r="AD13" s="37" t="s">
        <v>83</v>
      </c>
      <c r="AE13" s="37" t="s">
        <v>83</v>
      </c>
      <c r="AF13" s="37" t="s">
        <v>83</v>
      </c>
      <c r="AG13" s="37" t="s">
        <v>83</v>
      </c>
      <c r="AH13" s="37" t="s">
        <v>83</v>
      </c>
      <c r="AI13" s="75">
        <f>+COUNTIF(D13:AH13,"x")+COUNTIF(D13:AH13,"x/2")/2+COUNTIF(D13:AH13,"P/2")/2+COUNTIF(D13:AH13,"TV")+COUNTIF(D13:AH13,"TV/2")/2+COUNTIF(D13:AH13,"LB")</f>
      </c>
      <c r="AJ13" s="38">
        <f>COUNTIF(D13:AH13,"P")+COUNTIF(D13:AH13,"P/2")/2+COUNTIF(D13:AH13,"P7")/2</f>
      </c>
      <c r="AK13" s="39">
        <f>COUNTIF(D13:AH13,"B")+COUNTIF(D13:AH13,"HL")+COUNTIF(D13:AH13,"NL")</f>
      </c>
      <c r="AL13" s="76">
        <f>+AI13+AJ13+AK13</f>
      </c>
      <c r="AM13" s="39">
        <f>COUNTIF(D13:AH13,"TV")+COUNTIF(D13:AH13,"TV/2")/2+COUNTIF(D13:AH13,"TB")</f>
      </c>
      <c r="AN13" s="39">
        <f>AL13-AM13</f>
      </c>
      <c r="AO13" s="39">
        <f>COUNTIF(D13:AH13,"KL")+COUNTIF(D13:AH13,"x/2")/2+COUNTIF(D13:AH13,"TV/2")/2</f>
      </c>
      <c r="AP13" s="40"/>
    </row>
    <row r="14" spans="1:42" ht="12.75" customHeight="true">
      <c r="A14" s="31">
        <v>2</v>
      </c>
      <c r="B14" s="32" t="s">
        <v>87</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f>=SUBTOTAL(9,AH15:AH27)</f>
      </c>
      <c r="AI14" s="34">
        <f>=SUBTOTAL(9,AI15:AI27)</f>
      </c>
      <c r="AJ14" s="34">
        <f>=SUBTOTAL(9,AJ15:AJ27)</f>
      </c>
      <c r="AK14" s="34">
        <f>=SUBTOTAL(9,AK15:AK27)</f>
      </c>
      <c r="AL14" s="34">
        <f>=SUBTOTAL(9,AL15:AL27)</f>
      </c>
      <c r="AM14" s="34">
        <f>=SUBTOTAL(9,AM15:AM27)</f>
      </c>
      <c r="AN14" s="34">
        <f>=SUBTOTAL(9,AN15:AN27)</f>
      </c>
      <c r="AO14" s="34">
        <f>=SUBTOTAL(9,AO15:AO27)</f>
      </c>
      <c r="AP14" s="31"/>
    </row>
    <row r="15" spans="1:42" ht="12.75" customHeight="true">
      <c r="A15" s="35">
        <v>1</v>
      </c>
      <c r="B15" s="35" t="s">
        <v>88</v>
      </c>
      <c r="C15" s="36" t="s">
        <v>89</v>
      </c>
      <c r="D15" s="37" t="s">
        <v>83</v>
      </c>
      <c r="E15" s="37" t="s">
        <v>83</v>
      </c>
      <c r="F15" s="37" t="s">
        <v>83</v>
      </c>
      <c r="G15" s="37" t="s">
        <v>83</v>
      </c>
      <c r="H15" s="37" t="s">
        <v>83</v>
      </c>
      <c r="I15" s="37" t="s">
        <v>83</v>
      </c>
      <c r="J15" s="37" t="s">
        <v>83</v>
      </c>
      <c r="K15" s="37" t="s">
        <v>83</v>
      </c>
      <c r="L15" s="37" t="s">
        <v>83</v>
      </c>
      <c r="M15" s="37" t="s">
        <v>83</v>
      </c>
      <c r="N15" s="37" t="s">
        <v>83</v>
      </c>
      <c r="O15" s="37" t="s">
        <v>83</v>
      </c>
      <c r="P15" s="37" t="s">
        <v>83</v>
      </c>
      <c r="Q15" s="37" t="s">
        <v>83</v>
      </c>
      <c r="R15" s="37" t="s">
        <v>83</v>
      </c>
      <c r="S15" s="37" t="s">
        <v>83</v>
      </c>
      <c r="T15" s="37" t="s">
        <v>83</v>
      </c>
      <c r="U15" s="37" t="s">
        <v>83</v>
      </c>
      <c r="V15" s="37" t="s">
        <v>83</v>
      </c>
      <c r="W15" s="37" t="s">
        <v>83</v>
      </c>
      <c r="X15" s="37" t="s">
        <v>83</v>
      </c>
      <c r="Y15" s="37" t="s">
        <v>83</v>
      </c>
      <c r="Z15" s="37" t="s">
        <v>83</v>
      </c>
      <c r="AA15" s="37" t="s">
        <v>83</v>
      </c>
      <c r="AB15" s="37" t="s">
        <v>83</v>
      </c>
      <c r="AC15" s="37" t="s">
        <v>83</v>
      </c>
      <c r="AD15" s="37" t="s">
        <v>83</v>
      </c>
      <c r="AE15" s="37" t="s">
        <v>83</v>
      </c>
      <c r="AF15" s="37" t="s">
        <v>83</v>
      </c>
      <c r="AG15" s="37" t="s">
        <v>83</v>
      </c>
      <c r="AH15" s="37" t="s">
        <v>83</v>
      </c>
      <c r="AI15" s="75">
        <f>+COUNTIF(D15:AH15,"x")+COUNTIF(D15:AH15,"x/2")/2+COUNTIF(D15:AH15,"P/2")/2+COUNTIF(D15:AH15,"TV")+COUNTIF(D15:AH15,"TV/2")/2+COUNTIF(D15:AH15,"LB")</f>
      </c>
      <c r="AJ15" s="38">
        <f>COUNTIF(D15:AH15,"P")+COUNTIF(D15:AH15,"P/2")/2+COUNTIF(D15:AH15,"P7")/2</f>
      </c>
      <c r="AK15" s="39">
        <f>COUNTIF(D15:AH15,"B")+COUNTIF(D15:AH15,"HL")+COUNTIF(D15:AH15,"NL")</f>
      </c>
      <c r="AL15" s="76">
        <f>+AI15+AJ15+AK15</f>
      </c>
      <c r="AM15" s="39">
        <f>COUNTIF(D15:AH15,"TV")+COUNTIF(D15:AH15,"TV/2")/2+COUNTIF(D15:AH15,"TB")</f>
      </c>
      <c r="AN15" s="39">
        <f>AL15-AM15</f>
      </c>
      <c r="AO15" s="39">
        <f>COUNTIF(D15:AH15,"KL")+COUNTIF(D15:AH15,"x/2")/2+COUNTIF(D15:AH15,"TV/2")/2</f>
      </c>
      <c r="AP15" s="40"/>
    </row>
    <row r="16" spans="1:42" ht="12.75" customHeight="true">
      <c r="A16" s="35">
        <v>2</v>
      </c>
      <c r="B16" s="35" t="s">
        <v>90</v>
      </c>
      <c r="C16" s="36" t="s">
        <v>91</v>
      </c>
      <c r="D16" s="37" t="s">
        <v>83</v>
      </c>
      <c r="E16" s="37" t="s">
        <v>83</v>
      </c>
      <c r="F16" s="37" t="s">
        <v>83</v>
      </c>
      <c r="G16" s="37" t="s">
        <v>83</v>
      </c>
      <c r="H16" s="37" t="s">
        <v>83</v>
      </c>
      <c r="I16" s="37" t="s">
        <v>83</v>
      </c>
      <c r="J16" s="37" t="s">
        <v>83</v>
      </c>
      <c r="K16" s="37" t="s">
        <v>83</v>
      </c>
      <c r="L16" s="37" t="s">
        <v>83</v>
      </c>
      <c r="M16" s="37" t="s">
        <v>83</v>
      </c>
      <c r="N16" s="37" t="s">
        <v>83</v>
      </c>
      <c r="O16" s="37" t="s">
        <v>83</v>
      </c>
      <c r="P16" s="37" t="s">
        <v>83</v>
      </c>
      <c r="Q16" s="37" t="s">
        <v>83</v>
      </c>
      <c r="R16" s="37" t="s">
        <v>83</v>
      </c>
      <c r="S16" s="37" t="s">
        <v>83</v>
      </c>
      <c r="T16" s="37" t="s">
        <v>83</v>
      </c>
      <c r="U16" s="37" t="s">
        <v>83</v>
      </c>
      <c r="V16" s="37" t="s">
        <v>83</v>
      </c>
      <c r="W16" s="37" t="s">
        <v>83</v>
      </c>
      <c r="X16" s="37" t="s">
        <v>83</v>
      </c>
      <c r="Y16" s="37" t="s">
        <v>83</v>
      </c>
      <c r="Z16" s="37" t="s">
        <v>83</v>
      </c>
      <c r="AA16" s="37" t="s">
        <v>83</v>
      </c>
      <c r="AB16" s="37" t="s">
        <v>83</v>
      </c>
      <c r="AC16" s="37" t="s">
        <v>83</v>
      </c>
      <c r="AD16" s="37" t="s">
        <v>83</v>
      </c>
      <c r="AE16" s="37" t="s">
        <v>83</v>
      </c>
      <c r="AF16" s="37" t="s">
        <v>83</v>
      </c>
      <c r="AG16" s="37" t="s">
        <v>83</v>
      </c>
      <c r="AH16" s="37" t="s">
        <v>83</v>
      </c>
      <c r="AI16" s="75">
        <f>+COUNTIF(D16:AH16,"x")+COUNTIF(D16:AH16,"x/2")/2+COUNTIF(D16:AH16,"P/2")/2+COUNTIF(D16:AH16,"TV")+COUNTIF(D16:AH16,"TV/2")/2+COUNTIF(D16:AH16,"LB")</f>
      </c>
      <c r="AJ16" s="38">
        <f>COUNTIF(D16:AH16,"P")+COUNTIF(D16:AH16,"P/2")/2+COUNTIF(D16:AH16,"P7")/2</f>
      </c>
      <c r="AK16" s="39">
        <f>COUNTIF(D16:AH16,"B")+COUNTIF(D16:AH16,"HL")+COUNTIF(D16:AH16,"NL")</f>
      </c>
      <c r="AL16" s="76">
        <f>+AI16+AJ16+AK16</f>
      </c>
      <c r="AM16" s="39">
        <f>COUNTIF(D16:AH16,"TV")+COUNTIF(D16:AH16,"TV/2")/2+COUNTIF(D16:AH16,"TB")</f>
      </c>
      <c r="AN16" s="39">
        <f>AL16-AM16</f>
      </c>
      <c r="AO16" s="39">
        <f>COUNTIF(D16:AH16,"KL")+COUNTIF(D16:AH16,"x/2")/2+COUNTIF(D16:AH16,"TV/2")/2</f>
      </c>
      <c r="AP16" s="40"/>
    </row>
    <row r="17" spans="1:42" ht="12.75" customHeight="true">
      <c r="A17" s="35">
        <v>3</v>
      </c>
      <c r="B17" s="35" t="s">
        <v>92</v>
      </c>
      <c r="C17" s="36" t="s">
        <v>93</v>
      </c>
      <c r="D17" s="37" t="s">
        <v>83</v>
      </c>
      <c r="E17" s="37" t="s">
        <v>83</v>
      </c>
      <c r="F17" s="37" t="s">
        <v>83</v>
      </c>
      <c r="G17" s="37" t="s">
        <v>83</v>
      </c>
      <c r="H17" s="37" t="s">
        <v>83</v>
      </c>
      <c r="I17" s="37" t="s">
        <v>83</v>
      </c>
      <c r="J17" s="37" t="s">
        <v>83</v>
      </c>
      <c r="K17" s="37" t="s">
        <v>83</v>
      </c>
      <c r="L17" s="37" t="s">
        <v>83</v>
      </c>
      <c r="M17" s="37" t="s">
        <v>83</v>
      </c>
      <c r="N17" s="37" t="s">
        <v>83</v>
      </c>
      <c r="O17" s="37" t="s">
        <v>83</v>
      </c>
      <c r="P17" s="37" t="s">
        <v>83</v>
      </c>
      <c r="Q17" s="37" t="s">
        <v>83</v>
      </c>
      <c r="R17" s="37" t="s">
        <v>83</v>
      </c>
      <c r="S17" s="37" t="s">
        <v>83</v>
      </c>
      <c r="T17" s="37" t="s">
        <v>83</v>
      </c>
      <c r="U17" s="37" t="s">
        <v>83</v>
      </c>
      <c r="V17" s="37" t="s">
        <v>83</v>
      </c>
      <c r="W17" s="37" t="s">
        <v>83</v>
      </c>
      <c r="X17" s="37" t="s">
        <v>83</v>
      </c>
      <c r="Y17" s="37" t="s">
        <v>83</v>
      </c>
      <c r="Z17" s="37" t="s">
        <v>83</v>
      </c>
      <c r="AA17" s="37" t="s">
        <v>83</v>
      </c>
      <c r="AB17" s="37" t="s">
        <v>83</v>
      </c>
      <c r="AC17" s="37" t="s">
        <v>83</v>
      </c>
      <c r="AD17" s="37" t="s">
        <v>83</v>
      </c>
      <c r="AE17" s="37" t="s">
        <v>83</v>
      </c>
      <c r="AF17" s="37" t="s">
        <v>83</v>
      </c>
      <c r="AG17" s="37" t="s">
        <v>83</v>
      </c>
      <c r="AH17" s="37" t="s">
        <v>83</v>
      </c>
      <c r="AI17" s="75">
        <f>+COUNTIF(D17:AH17,"x")+COUNTIF(D17:AH17,"x/2")/2+COUNTIF(D17:AH17,"P/2")/2+COUNTIF(D17:AH17,"TV")+COUNTIF(D17:AH17,"TV/2")/2+COUNTIF(D17:AH17,"LB")</f>
      </c>
      <c r="AJ17" s="38">
        <f>COUNTIF(D17:AH17,"P")+COUNTIF(D17:AH17,"P/2")/2+COUNTIF(D17:AH17,"P7")/2</f>
      </c>
      <c r="AK17" s="39">
        <f>COUNTIF(D17:AH17,"B")+COUNTIF(D17:AH17,"HL")+COUNTIF(D17:AH17,"NL")</f>
      </c>
      <c r="AL17" s="76">
        <f>+AI17+AJ17+AK17</f>
      </c>
      <c r="AM17" s="39">
        <f>COUNTIF(D17:AH17,"TV")+COUNTIF(D17:AH17,"TV/2")/2+COUNTIF(D17:AH17,"TB")</f>
      </c>
      <c r="AN17" s="39">
        <f>AL17-AM17</f>
      </c>
      <c r="AO17" s="39">
        <f>COUNTIF(D17:AH17,"KL")+COUNTIF(D17:AH17,"x/2")/2+COUNTIF(D17:AH17,"TV/2")/2</f>
      </c>
      <c r="AP17" s="40"/>
    </row>
    <row r="18" spans="1:42" ht="12.75" customHeight="true">
      <c r="A18" s="35">
        <v>4</v>
      </c>
      <c r="B18" s="35" t="s">
        <v>94</v>
      </c>
      <c r="C18" s="36" t="s">
        <v>95</v>
      </c>
      <c r="D18" s="37" t="s">
        <v>83</v>
      </c>
      <c r="E18" s="37" t="s">
        <v>83</v>
      </c>
      <c r="F18" s="37" t="s">
        <v>83</v>
      </c>
      <c r="G18" s="37" t="s">
        <v>83</v>
      </c>
      <c r="H18" s="37" t="s">
        <v>83</v>
      </c>
      <c r="I18" s="37" t="s">
        <v>83</v>
      </c>
      <c r="J18" s="37" t="s">
        <v>83</v>
      </c>
      <c r="K18" s="37" t="s">
        <v>83</v>
      </c>
      <c r="L18" s="37" t="s">
        <v>83</v>
      </c>
      <c r="M18" s="37" t="s">
        <v>83</v>
      </c>
      <c r="N18" s="37" t="s">
        <v>83</v>
      </c>
      <c r="O18" s="37" t="s">
        <v>83</v>
      </c>
      <c r="P18" s="37" t="s">
        <v>83</v>
      </c>
      <c r="Q18" s="37" t="s">
        <v>83</v>
      </c>
      <c r="R18" s="37" t="s">
        <v>83</v>
      </c>
      <c r="S18" s="37" t="s">
        <v>83</v>
      </c>
      <c r="T18" s="37" t="s">
        <v>83</v>
      </c>
      <c r="U18" s="37" t="s">
        <v>83</v>
      </c>
      <c r="V18" s="37" t="s">
        <v>83</v>
      </c>
      <c r="W18" s="37" t="s">
        <v>83</v>
      </c>
      <c r="X18" s="37" t="s">
        <v>83</v>
      </c>
      <c r="Y18" s="37" t="s">
        <v>83</v>
      </c>
      <c r="Z18" s="37" t="s">
        <v>83</v>
      </c>
      <c r="AA18" s="37" t="s">
        <v>83</v>
      </c>
      <c r="AB18" s="37" t="s">
        <v>83</v>
      </c>
      <c r="AC18" s="37" t="s">
        <v>83</v>
      </c>
      <c r="AD18" s="37" t="s">
        <v>83</v>
      </c>
      <c r="AE18" s="37" t="s">
        <v>83</v>
      </c>
      <c r="AF18" s="37" t="s">
        <v>83</v>
      </c>
      <c r="AG18" s="37" t="s">
        <v>83</v>
      </c>
      <c r="AH18" s="37" t="s">
        <v>83</v>
      </c>
      <c r="AI18" s="75">
        <f>+COUNTIF(D18:AH18,"x")+COUNTIF(D18:AH18,"x/2")/2+COUNTIF(D18:AH18,"P/2")/2+COUNTIF(D18:AH18,"TV")+COUNTIF(D18:AH18,"TV/2")/2+COUNTIF(D18:AH18,"LB")</f>
      </c>
      <c r="AJ18" s="38">
        <f>COUNTIF(D18:AH18,"P")+COUNTIF(D18:AH18,"P/2")/2+COUNTIF(D18:AH18,"P7")/2</f>
      </c>
      <c r="AK18" s="39">
        <f>COUNTIF(D18:AH18,"B")+COUNTIF(D18:AH18,"HL")+COUNTIF(D18:AH18,"NL")</f>
      </c>
      <c r="AL18" s="76">
        <f>+AI18+AJ18+AK18</f>
      </c>
      <c r="AM18" s="39">
        <f>COUNTIF(D18:AH18,"TV")+COUNTIF(D18:AH18,"TV/2")/2+COUNTIF(D18:AH18,"TB")</f>
      </c>
      <c r="AN18" s="39">
        <f>AL18-AM18</f>
      </c>
      <c r="AO18" s="39">
        <f>COUNTIF(D18:AH18,"KL")+COUNTIF(D18:AH18,"x/2")/2+COUNTIF(D18:AH18,"TV/2")/2</f>
      </c>
      <c r="AP18" s="40"/>
    </row>
    <row r="19" spans="1:42" ht="12.75" customHeight="true">
      <c r="A19" s="35">
        <v>5</v>
      </c>
      <c r="B19" s="35" t="s">
        <v>96</v>
      </c>
      <c r="C19" s="36" t="s">
        <v>97</v>
      </c>
      <c r="D19" s="37" t="s">
        <v>83</v>
      </c>
      <c r="E19" s="37" t="s">
        <v>83</v>
      </c>
      <c r="F19" s="37" t="s">
        <v>83</v>
      </c>
      <c r="G19" s="37" t="s">
        <v>83</v>
      </c>
      <c r="H19" s="37" t="s">
        <v>83</v>
      </c>
      <c r="I19" s="37" t="s">
        <v>83</v>
      </c>
      <c r="J19" s="37" t="s">
        <v>83</v>
      </c>
      <c r="K19" s="37" t="s">
        <v>83</v>
      </c>
      <c r="L19" s="37" t="s">
        <v>83</v>
      </c>
      <c r="M19" s="37" t="s">
        <v>83</v>
      </c>
      <c r="N19" s="37" t="s">
        <v>83</v>
      </c>
      <c r="O19" s="37" t="s">
        <v>83</v>
      </c>
      <c r="P19" s="37" t="s">
        <v>83</v>
      </c>
      <c r="Q19" s="37" t="s">
        <v>83</v>
      </c>
      <c r="R19" s="37" t="s">
        <v>83</v>
      </c>
      <c r="S19" s="37" t="s">
        <v>83</v>
      </c>
      <c r="T19" s="37" t="s">
        <v>83</v>
      </c>
      <c r="U19" s="37" t="s">
        <v>83</v>
      </c>
      <c r="V19" s="37" t="s">
        <v>83</v>
      </c>
      <c r="W19" s="37" t="s">
        <v>83</v>
      </c>
      <c r="X19" s="37" t="s">
        <v>83</v>
      </c>
      <c r="Y19" s="37" t="s">
        <v>83</v>
      </c>
      <c r="Z19" s="37" t="s">
        <v>83</v>
      </c>
      <c r="AA19" s="37" t="s">
        <v>83</v>
      </c>
      <c r="AB19" s="37" t="s">
        <v>83</v>
      </c>
      <c r="AC19" s="37" t="s">
        <v>83</v>
      </c>
      <c r="AD19" s="37" t="s">
        <v>83</v>
      </c>
      <c r="AE19" s="37" t="s">
        <v>83</v>
      </c>
      <c r="AF19" s="37" t="s">
        <v>83</v>
      </c>
      <c r="AG19" s="37" t="s">
        <v>83</v>
      </c>
      <c r="AH19" s="37" t="s">
        <v>83</v>
      </c>
      <c r="AI19" s="75">
        <f>+COUNTIF(D19:AH19,"x")+COUNTIF(D19:AH19,"x/2")/2+COUNTIF(D19:AH19,"P/2")/2+COUNTIF(D19:AH19,"TV")+COUNTIF(D19:AH19,"TV/2")/2+COUNTIF(D19:AH19,"LB")</f>
      </c>
      <c r="AJ19" s="38">
        <f>COUNTIF(D19:AH19,"P")+COUNTIF(D19:AH19,"P/2")/2+COUNTIF(D19:AH19,"P7")/2</f>
      </c>
      <c r="AK19" s="39">
        <f>COUNTIF(D19:AH19,"B")+COUNTIF(D19:AH19,"HL")+COUNTIF(D19:AH19,"NL")</f>
      </c>
      <c r="AL19" s="76">
        <f>+AI19+AJ19+AK19</f>
      </c>
      <c r="AM19" s="39">
        <f>COUNTIF(D19:AH19,"TV")+COUNTIF(D19:AH19,"TV/2")/2+COUNTIF(D19:AH19,"TB")</f>
      </c>
      <c r="AN19" s="39">
        <f>AL19-AM19</f>
      </c>
      <c r="AO19" s="39">
        <f>COUNTIF(D19:AH19,"KL")+COUNTIF(D19:AH19,"x/2")/2+COUNTIF(D19:AH19,"TV/2")/2</f>
      </c>
      <c r="AP19" s="40"/>
    </row>
    <row r="20" spans="1:42" ht="12.75" customHeight="true">
      <c r="A20" s="35">
        <v>6</v>
      </c>
      <c r="B20" s="35" t="s">
        <v>98</v>
      </c>
      <c r="C20" s="36" t="s">
        <v>99</v>
      </c>
      <c r="D20" s="37" t="s">
        <v>83</v>
      </c>
      <c r="E20" s="37" t="s">
        <v>83</v>
      </c>
      <c r="F20" s="37" t="s">
        <v>83</v>
      </c>
      <c r="G20" s="37" t="s">
        <v>83</v>
      </c>
      <c r="H20" s="37" t="s">
        <v>83</v>
      </c>
      <c r="I20" s="37" t="s">
        <v>83</v>
      </c>
      <c r="J20" s="37" t="s">
        <v>83</v>
      </c>
      <c r="K20" s="37" t="s">
        <v>83</v>
      </c>
      <c r="L20" s="37" t="s">
        <v>83</v>
      </c>
      <c r="M20" s="37" t="s">
        <v>83</v>
      </c>
      <c r="N20" s="37" t="s">
        <v>83</v>
      </c>
      <c r="O20" s="37" t="s">
        <v>83</v>
      </c>
      <c r="P20" s="37" t="s">
        <v>83</v>
      </c>
      <c r="Q20" s="37" t="s">
        <v>83</v>
      </c>
      <c r="R20" s="37" t="s">
        <v>83</v>
      </c>
      <c r="S20" s="37" t="s">
        <v>83</v>
      </c>
      <c r="T20" s="37" t="s">
        <v>83</v>
      </c>
      <c r="U20" s="37" t="s">
        <v>83</v>
      </c>
      <c r="V20" s="37" t="s">
        <v>83</v>
      </c>
      <c r="W20" s="37" t="s">
        <v>83</v>
      </c>
      <c r="X20" s="37" t="s">
        <v>83</v>
      </c>
      <c r="Y20" s="37" t="s">
        <v>83</v>
      </c>
      <c r="Z20" s="37" t="s">
        <v>83</v>
      </c>
      <c r="AA20" s="37" t="s">
        <v>83</v>
      </c>
      <c r="AB20" s="37" t="s">
        <v>83</v>
      </c>
      <c r="AC20" s="37" t="s">
        <v>83</v>
      </c>
      <c r="AD20" s="37" t="s">
        <v>83</v>
      </c>
      <c r="AE20" s="37" t="s">
        <v>83</v>
      </c>
      <c r="AF20" s="37" t="s">
        <v>83</v>
      </c>
      <c r="AG20" s="37" t="s">
        <v>83</v>
      </c>
      <c r="AH20" s="37" t="s">
        <v>83</v>
      </c>
      <c r="AI20" s="75">
        <f>+COUNTIF(D20:AH20,"x")+COUNTIF(D20:AH20,"x/2")/2+COUNTIF(D20:AH20,"P/2")/2+COUNTIF(D20:AH20,"TV")+COUNTIF(D20:AH20,"TV/2")/2+COUNTIF(D20:AH20,"LB")</f>
      </c>
      <c r="AJ20" s="38">
        <f>COUNTIF(D20:AH20,"P")+COUNTIF(D20:AH20,"P/2")/2+COUNTIF(D20:AH20,"P7")/2</f>
      </c>
      <c r="AK20" s="39">
        <f>COUNTIF(D20:AH20,"B")+COUNTIF(D20:AH20,"HL")+COUNTIF(D20:AH20,"NL")</f>
      </c>
      <c r="AL20" s="76">
        <f>+AI20+AJ20+AK20</f>
      </c>
      <c r="AM20" s="39">
        <f>COUNTIF(D20:AH20,"TV")+COUNTIF(D20:AH20,"TV/2")/2+COUNTIF(D20:AH20,"TB")</f>
      </c>
      <c r="AN20" s="39">
        <f>AL20-AM20</f>
      </c>
      <c r="AO20" s="39">
        <f>COUNTIF(D20:AH20,"KL")+COUNTIF(D20:AH20,"x/2")/2+COUNTIF(D20:AH20,"TV/2")/2</f>
      </c>
      <c r="AP20" s="40"/>
    </row>
    <row r="21" spans="1:42" ht="12.75" customHeight="true">
      <c r="A21" s="35">
        <v>7</v>
      </c>
      <c r="B21" s="35" t="s">
        <v>100</v>
      </c>
      <c r="C21" s="36" t="s">
        <v>101</v>
      </c>
      <c r="D21" s="37" t="s">
        <v>83</v>
      </c>
      <c r="E21" s="37" t="s">
        <v>83</v>
      </c>
      <c r="F21" s="37" t="s">
        <v>83</v>
      </c>
      <c r="G21" s="37" t="s">
        <v>83</v>
      </c>
      <c r="H21" s="37" t="s">
        <v>83</v>
      </c>
      <c r="I21" s="37" t="s">
        <v>83</v>
      </c>
      <c r="J21" s="37" t="s">
        <v>83</v>
      </c>
      <c r="K21" s="37" t="s">
        <v>83</v>
      </c>
      <c r="L21" s="37" t="s">
        <v>83</v>
      </c>
      <c r="M21" s="37" t="s">
        <v>83</v>
      </c>
      <c r="N21" s="37" t="s">
        <v>83</v>
      </c>
      <c r="O21" s="37" t="s">
        <v>83</v>
      </c>
      <c r="P21" s="37" t="s">
        <v>83</v>
      </c>
      <c r="Q21" s="37" t="s">
        <v>83</v>
      </c>
      <c r="R21" s="37" t="s">
        <v>83</v>
      </c>
      <c r="S21" s="37" t="s">
        <v>83</v>
      </c>
      <c r="T21" s="37" t="s">
        <v>83</v>
      </c>
      <c r="U21" s="37" t="s">
        <v>83</v>
      </c>
      <c r="V21" s="37" t="s">
        <v>83</v>
      </c>
      <c r="W21" s="37" t="s">
        <v>83</v>
      </c>
      <c r="X21" s="37" t="s">
        <v>83</v>
      </c>
      <c r="Y21" s="37" t="s">
        <v>83</v>
      </c>
      <c r="Z21" s="37" t="s">
        <v>83</v>
      </c>
      <c r="AA21" s="37" t="s">
        <v>83</v>
      </c>
      <c r="AB21" s="37" t="s">
        <v>83</v>
      </c>
      <c r="AC21" s="37" t="s">
        <v>83</v>
      </c>
      <c r="AD21" s="37" t="s">
        <v>83</v>
      </c>
      <c r="AE21" s="37" t="s">
        <v>83</v>
      </c>
      <c r="AF21" s="37" t="s">
        <v>83</v>
      </c>
      <c r="AG21" s="37" t="s">
        <v>83</v>
      </c>
      <c r="AH21" s="37" t="s">
        <v>83</v>
      </c>
      <c r="AI21" s="75">
        <f>+COUNTIF(D21:AH21,"x")+COUNTIF(D21:AH21,"x/2")/2+COUNTIF(D21:AH21,"P/2")/2+COUNTIF(D21:AH21,"TV")+COUNTIF(D21:AH21,"TV/2")/2+COUNTIF(D21:AH21,"LB")</f>
      </c>
      <c r="AJ21" s="38">
        <f>COUNTIF(D21:AH21,"P")+COUNTIF(D21:AH21,"P/2")/2+COUNTIF(D21:AH21,"P7")/2</f>
      </c>
      <c r="AK21" s="39">
        <f>COUNTIF(D21:AH21,"B")+COUNTIF(D21:AH21,"HL")+COUNTIF(D21:AH21,"NL")</f>
      </c>
      <c r="AL21" s="76">
        <f>+AI21+AJ21+AK21</f>
      </c>
      <c r="AM21" s="39">
        <f>COUNTIF(D21:AH21,"TV")+COUNTIF(D21:AH21,"TV/2")/2+COUNTIF(D21:AH21,"TB")</f>
      </c>
      <c r="AN21" s="39">
        <f>AL21-AM21</f>
      </c>
      <c r="AO21" s="39">
        <f>COUNTIF(D21:AH21,"KL")+COUNTIF(D21:AH21,"x/2")/2+COUNTIF(D21:AH21,"TV/2")/2</f>
      </c>
      <c r="AP21" s="40"/>
    </row>
    <row r="22" spans="1:42" ht="12.75" customHeight="true">
      <c r="A22" s="35">
        <v>8</v>
      </c>
      <c r="B22" s="35" t="s">
        <v>102</v>
      </c>
      <c r="C22" s="36" t="s">
        <v>103</v>
      </c>
      <c r="D22" s="37" t="s">
        <v>83</v>
      </c>
      <c r="E22" s="37" t="s">
        <v>83</v>
      </c>
      <c r="F22" s="37" t="s">
        <v>83</v>
      </c>
      <c r="G22" s="37" t="s">
        <v>83</v>
      </c>
      <c r="H22" s="37" t="s">
        <v>83</v>
      </c>
      <c r="I22" s="37" t="s">
        <v>83</v>
      </c>
      <c r="J22" s="37" t="s">
        <v>83</v>
      </c>
      <c r="K22" s="37" t="s">
        <v>83</v>
      </c>
      <c r="L22" s="37" t="s">
        <v>83</v>
      </c>
      <c r="M22" s="37" t="s">
        <v>83</v>
      </c>
      <c r="N22" s="37" t="s">
        <v>83</v>
      </c>
      <c r="O22" s="37" t="s">
        <v>83</v>
      </c>
      <c r="P22" s="37" t="s">
        <v>83</v>
      </c>
      <c r="Q22" s="37" t="s">
        <v>83</v>
      </c>
      <c r="R22" s="37" t="s">
        <v>83</v>
      </c>
      <c r="S22" s="37" t="s">
        <v>83</v>
      </c>
      <c r="T22" s="37" t="s">
        <v>83</v>
      </c>
      <c r="U22" s="37" t="s">
        <v>83</v>
      </c>
      <c r="V22" s="37" t="s">
        <v>83</v>
      </c>
      <c r="W22" s="37" t="s">
        <v>83</v>
      </c>
      <c r="X22" s="37" t="s">
        <v>83</v>
      </c>
      <c r="Y22" s="37" t="s">
        <v>83</v>
      </c>
      <c r="Z22" s="37" t="s">
        <v>83</v>
      </c>
      <c r="AA22" s="37" t="s">
        <v>83</v>
      </c>
      <c r="AB22" s="37" t="s">
        <v>83</v>
      </c>
      <c r="AC22" s="37" t="s">
        <v>83</v>
      </c>
      <c r="AD22" s="37" t="s">
        <v>83</v>
      </c>
      <c r="AE22" s="37" t="s">
        <v>83</v>
      </c>
      <c r="AF22" s="37" t="s">
        <v>83</v>
      </c>
      <c r="AG22" s="37" t="s">
        <v>83</v>
      </c>
      <c r="AH22" s="37" t="s">
        <v>83</v>
      </c>
      <c r="AI22" s="75">
        <f>+COUNTIF(D22:AH22,"x")+COUNTIF(D22:AH22,"x/2")/2+COUNTIF(D22:AH22,"P/2")/2+COUNTIF(D22:AH22,"TV")+COUNTIF(D22:AH22,"TV/2")/2+COUNTIF(D22:AH22,"LB")</f>
      </c>
      <c r="AJ22" s="38">
        <f>COUNTIF(D22:AH22,"P")+COUNTIF(D22:AH22,"P/2")/2+COUNTIF(D22:AH22,"P7")/2</f>
      </c>
      <c r="AK22" s="39">
        <f>COUNTIF(D22:AH22,"B")+COUNTIF(D22:AH22,"HL")+COUNTIF(D22:AH22,"NL")</f>
      </c>
      <c r="AL22" s="76">
        <f>+AI22+AJ22+AK22</f>
      </c>
      <c r="AM22" s="39">
        <f>COUNTIF(D22:AH22,"TV")+COUNTIF(D22:AH22,"TV/2")/2+COUNTIF(D22:AH22,"TB")</f>
      </c>
      <c r="AN22" s="39">
        <f>AL22-AM22</f>
      </c>
      <c r="AO22" s="39">
        <f>COUNTIF(D22:AH22,"KL")+COUNTIF(D22:AH22,"x/2")/2+COUNTIF(D22:AH22,"TV/2")/2</f>
      </c>
      <c r="AP22" s="40"/>
    </row>
    <row r="23" spans="1:42" ht="12.75" customHeight="true">
      <c r="A23" s="35">
        <v>9</v>
      </c>
      <c r="B23" s="35" t="s">
        <v>104</v>
      </c>
      <c r="C23" s="36" t="s">
        <v>105</v>
      </c>
      <c r="D23" s="37" t="s">
        <v>83</v>
      </c>
      <c r="E23" s="37" t="s">
        <v>83</v>
      </c>
      <c r="F23" s="37" t="s">
        <v>83</v>
      </c>
      <c r="G23" s="37" t="s">
        <v>83</v>
      </c>
      <c r="H23" s="37" t="s">
        <v>83</v>
      </c>
      <c r="I23" s="37" t="s">
        <v>83</v>
      </c>
      <c r="J23" s="37" t="s">
        <v>83</v>
      </c>
      <c r="K23" s="37" t="s">
        <v>83</v>
      </c>
      <c r="L23" s="37" t="s">
        <v>83</v>
      </c>
      <c r="M23" s="37" t="s">
        <v>83</v>
      </c>
      <c r="N23" s="37" t="s">
        <v>83</v>
      </c>
      <c r="O23" s="37" t="s">
        <v>83</v>
      </c>
      <c r="P23" s="37" t="s">
        <v>83</v>
      </c>
      <c r="Q23" s="37" t="s">
        <v>83</v>
      </c>
      <c r="R23" s="37" t="s">
        <v>83</v>
      </c>
      <c r="S23" s="37" t="s">
        <v>83</v>
      </c>
      <c r="T23" s="37" t="s">
        <v>83</v>
      </c>
      <c r="U23" s="37" t="s">
        <v>83</v>
      </c>
      <c r="V23" s="37" t="s">
        <v>83</v>
      </c>
      <c r="W23" s="37" t="s">
        <v>83</v>
      </c>
      <c r="X23" s="37" t="s">
        <v>83</v>
      </c>
      <c r="Y23" s="37" t="s">
        <v>83</v>
      </c>
      <c r="Z23" s="37" t="s">
        <v>83</v>
      </c>
      <c r="AA23" s="37" t="s">
        <v>83</v>
      </c>
      <c r="AB23" s="37" t="s">
        <v>83</v>
      </c>
      <c r="AC23" s="37" t="s">
        <v>83</v>
      </c>
      <c r="AD23" s="37" t="s">
        <v>83</v>
      </c>
      <c r="AE23" s="37" t="s">
        <v>83</v>
      </c>
      <c r="AF23" s="37" t="s">
        <v>83</v>
      </c>
      <c r="AG23" s="37" t="s">
        <v>83</v>
      </c>
      <c r="AH23" s="37" t="s">
        <v>83</v>
      </c>
      <c r="AI23" s="75">
        <f>+COUNTIF(D23:AH23,"x")+COUNTIF(D23:AH23,"x/2")/2+COUNTIF(D23:AH23,"P/2")/2+COUNTIF(D23:AH23,"TV")+COUNTIF(D23:AH23,"TV/2")/2+COUNTIF(D23:AH23,"LB")</f>
      </c>
      <c r="AJ23" s="38">
        <f>COUNTIF(D23:AH23,"P")+COUNTIF(D23:AH23,"P/2")/2+COUNTIF(D23:AH23,"P7")/2</f>
      </c>
      <c r="AK23" s="39">
        <f>COUNTIF(D23:AH23,"B")+COUNTIF(D23:AH23,"HL")+COUNTIF(D23:AH23,"NL")</f>
      </c>
      <c r="AL23" s="76">
        <f>+AI23+AJ23+AK23</f>
      </c>
      <c r="AM23" s="39">
        <f>COUNTIF(D23:AH23,"TV")+COUNTIF(D23:AH23,"TV/2")/2+COUNTIF(D23:AH23,"TB")</f>
      </c>
      <c r="AN23" s="39">
        <f>AL23-AM23</f>
      </c>
      <c r="AO23" s="39">
        <f>COUNTIF(D23:AH23,"KL")+COUNTIF(D23:AH23,"x/2")/2+COUNTIF(D23:AH23,"TV/2")/2</f>
      </c>
      <c r="AP23" s="40"/>
    </row>
    <row r="24" spans="1:42" ht="12.75" customHeight="true">
      <c r="A24" s="35">
        <v>10</v>
      </c>
      <c r="B24" s="35" t="s">
        <v>106</v>
      </c>
      <c r="C24" s="36" t="s">
        <v>107</v>
      </c>
      <c r="D24" s="37" t="s">
        <v>83</v>
      </c>
      <c r="E24" s="37" t="s">
        <v>83</v>
      </c>
      <c r="F24" s="37" t="s">
        <v>83</v>
      </c>
      <c r="G24" s="37" t="s">
        <v>83</v>
      </c>
      <c r="H24" s="37" t="s">
        <v>83</v>
      </c>
      <c r="I24" s="37" t="s">
        <v>83</v>
      </c>
      <c r="J24" s="37" t="s">
        <v>83</v>
      </c>
      <c r="K24" s="37" t="s">
        <v>83</v>
      </c>
      <c r="L24" s="37" t="s">
        <v>83</v>
      </c>
      <c r="M24" s="37" t="s">
        <v>83</v>
      </c>
      <c r="N24" s="37" t="s">
        <v>83</v>
      </c>
      <c r="O24" s="37" t="s">
        <v>83</v>
      </c>
      <c r="P24" s="37" t="s">
        <v>83</v>
      </c>
      <c r="Q24" s="37" t="s">
        <v>83</v>
      </c>
      <c r="R24" s="37" t="s">
        <v>83</v>
      </c>
      <c r="S24" s="37" t="s">
        <v>83</v>
      </c>
      <c r="T24" s="37" t="s">
        <v>83</v>
      </c>
      <c r="U24" s="37" t="s">
        <v>83</v>
      </c>
      <c r="V24" s="37" t="s">
        <v>83</v>
      </c>
      <c r="W24" s="37" t="s">
        <v>83</v>
      </c>
      <c r="X24" s="37" t="s">
        <v>83</v>
      </c>
      <c r="Y24" s="37" t="s">
        <v>83</v>
      </c>
      <c r="Z24" s="37" t="s">
        <v>83</v>
      </c>
      <c r="AA24" s="37" t="s">
        <v>83</v>
      </c>
      <c r="AB24" s="37" t="s">
        <v>83</v>
      </c>
      <c r="AC24" s="37" t="s">
        <v>83</v>
      </c>
      <c r="AD24" s="37" t="s">
        <v>83</v>
      </c>
      <c r="AE24" s="37" t="s">
        <v>83</v>
      </c>
      <c r="AF24" s="37" t="s">
        <v>83</v>
      </c>
      <c r="AG24" s="37" t="s">
        <v>83</v>
      </c>
      <c r="AH24" s="37" t="s">
        <v>83</v>
      </c>
      <c r="AI24" s="75">
        <f>+COUNTIF(D24:AH24,"x")+COUNTIF(D24:AH24,"x/2")/2+COUNTIF(D24:AH24,"P/2")/2+COUNTIF(D24:AH24,"TV")+COUNTIF(D24:AH24,"TV/2")/2+COUNTIF(D24:AH24,"LB")</f>
      </c>
      <c r="AJ24" s="38">
        <f>COUNTIF(D24:AH24,"P")+COUNTIF(D24:AH24,"P/2")/2+COUNTIF(D24:AH24,"P7")/2</f>
      </c>
      <c r="AK24" s="39">
        <f>COUNTIF(D24:AH24,"B")+COUNTIF(D24:AH24,"HL")+COUNTIF(D24:AH24,"NL")</f>
      </c>
      <c r="AL24" s="76">
        <f>+AI24+AJ24+AK24</f>
      </c>
      <c r="AM24" s="39">
        <f>COUNTIF(D24:AH24,"TV")+COUNTIF(D24:AH24,"TV/2")/2+COUNTIF(D24:AH24,"TB")</f>
      </c>
      <c r="AN24" s="39">
        <f>AL24-AM24</f>
      </c>
      <c r="AO24" s="39">
        <f>COUNTIF(D24:AH24,"KL")+COUNTIF(D24:AH24,"x/2")/2+COUNTIF(D24:AH24,"TV/2")/2</f>
      </c>
      <c r="AP24" s="40"/>
    </row>
    <row r="25" spans="1:42" ht="12.75" customHeight="true">
      <c r="A25" s="35">
        <v>11</v>
      </c>
      <c r="B25" s="35" t="s">
        <v>108</v>
      </c>
      <c r="C25" s="36" t="s">
        <v>103</v>
      </c>
      <c r="D25" s="37" t="s">
        <v>83</v>
      </c>
      <c r="E25" s="37" t="s">
        <v>83</v>
      </c>
      <c r="F25" s="37" t="s">
        <v>83</v>
      </c>
      <c r="G25" s="37" t="s">
        <v>83</v>
      </c>
      <c r="H25" s="37" t="s">
        <v>83</v>
      </c>
      <c r="I25" s="37" t="s">
        <v>83</v>
      </c>
      <c r="J25" s="37" t="s">
        <v>83</v>
      </c>
      <c r="K25" s="37" t="s">
        <v>83</v>
      </c>
      <c r="L25" s="37" t="s">
        <v>83</v>
      </c>
      <c r="M25" s="37" t="s">
        <v>83</v>
      </c>
      <c r="N25" s="37" t="s">
        <v>83</v>
      </c>
      <c r="O25" s="37" t="s">
        <v>83</v>
      </c>
      <c r="P25" s="37" t="s">
        <v>83</v>
      </c>
      <c r="Q25" s="37" t="s">
        <v>83</v>
      </c>
      <c r="R25" s="37" t="s">
        <v>83</v>
      </c>
      <c r="S25" s="37" t="s">
        <v>83</v>
      </c>
      <c r="T25" s="37" t="s">
        <v>83</v>
      </c>
      <c r="U25" s="37" t="s">
        <v>83</v>
      </c>
      <c r="V25" s="37" t="s">
        <v>83</v>
      </c>
      <c r="W25" s="37" t="s">
        <v>83</v>
      </c>
      <c r="X25" s="37" t="s">
        <v>83</v>
      </c>
      <c r="Y25" s="37" t="s">
        <v>83</v>
      </c>
      <c r="Z25" s="37" t="s">
        <v>83</v>
      </c>
      <c r="AA25" s="37" t="s">
        <v>83</v>
      </c>
      <c r="AB25" s="37" t="s">
        <v>83</v>
      </c>
      <c r="AC25" s="37" t="s">
        <v>83</v>
      </c>
      <c r="AD25" s="37" t="s">
        <v>83</v>
      </c>
      <c r="AE25" s="37" t="s">
        <v>83</v>
      </c>
      <c r="AF25" s="37" t="s">
        <v>83</v>
      </c>
      <c r="AG25" s="37" t="s">
        <v>83</v>
      </c>
      <c r="AH25" s="37" t="s">
        <v>83</v>
      </c>
      <c r="AI25" s="75">
        <f>+COUNTIF(D25:AH25,"x")+COUNTIF(D25:AH25,"x/2")/2+COUNTIF(D25:AH25,"P/2")/2+COUNTIF(D25:AH25,"TV")+COUNTIF(D25:AH25,"TV/2")/2+COUNTIF(D25:AH25,"LB")</f>
      </c>
      <c r="AJ25" s="38">
        <f>COUNTIF(D25:AH25,"P")+COUNTIF(D25:AH25,"P/2")/2+COUNTIF(D25:AH25,"P7")/2</f>
      </c>
      <c r="AK25" s="39">
        <f>COUNTIF(D25:AH25,"B")+COUNTIF(D25:AH25,"HL")+COUNTIF(D25:AH25,"NL")</f>
      </c>
      <c r="AL25" s="76">
        <f>+AI25+AJ25+AK25</f>
      </c>
      <c r="AM25" s="39">
        <f>COUNTIF(D25:AH25,"TV")+COUNTIF(D25:AH25,"TV/2")/2+COUNTIF(D25:AH25,"TB")</f>
      </c>
      <c r="AN25" s="39">
        <f>AL25-AM25</f>
      </c>
      <c r="AO25" s="39">
        <f>COUNTIF(D25:AH25,"KL")+COUNTIF(D25:AH25,"x/2")/2+COUNTIF(D25:AH25,"TV/2")/2</f>
      </c>
      <c r="AP25" s="40"/>
    </row>
    <row r="26" spans="1:42" ht="12.75" customHeight="true">
      <c r="A26" s="35">
        <v>12</v>
      </c>
      <c r="B26" s="35" t="s">
        <v>109</v>
      </c>
      <c r="C26" s="36" t="s">
        <v>110</v>
      </c>
      <c r="D26" s="37" t="s">
        <v>83</v>
      </c>
      <c r="E26" s="37" t="s">
        <v>83</v>
      </c>
      <c r="F26" s="37" t="s">
        <v>83</v>
      </c>
      <c r="G26" s="37" t="s">
        <v>83</v>
      </c>
      <c r="H26" s="37" t="s">
        <v>83</v>
      </c>
      <c r="I26" s="37" t="s">
        <v>83</v>
      </c>
      <c r="J26" s="37" t="s">
        <v>83</v>
      </c>
      <c r="K26" s="37" t="s">
        <v>83</v>
      </c>
      <c r="L26" s="37" t="s">
        <v>83</v>
      </c>
      <c r="M26" s="37" t="s">
        <v>83</v>
      </c>
      <c r="N26" s="37" t="s">
        <v>83</v>
      </c>
      <c r="O26" s="37" t="s">
        <v>83</v>
      </c>
      <c r="P26" s="37" t="s">
        <v>83</v>
      </c>
      <c r="Q26" s="37" t="s">
        <v>83</v>
      </c>
      <c r="R26" s="37" t="s">
        <v>83</v>
      </c>
      <c r="S26" s="37" t="s">
        <v>83</v>
      </c>
      <c r="T26" s="37" t="s">
        <v>83</v>
      </c>
      <c r="U26" s="37" t="s">
        <v>83</v>
      </c>
      <c r="V26" s="37" t="s">
        <v>83</v>
      </c>
      <c r="W26" s="37" t="s">
        <v>83</v>
      </c>
      <c r="X26" s="37" t="s">
        <v>83</v>
      </c>
      <c r="Y26" s="37" t="s">
        <v>83</v>
      </c>
      <c r="Z26" s="37" t="s">
        <v>83</v>
      </c>
      <c r="AA26" s="37" t="s">
        <v>83</v>
      </c>
      <c r="AB26" s="37" t="s">
        <v>83</v>
      </c>
      <c r="AC26" s="37" t="s">
        <v>83</v>
      </c>
      <c r="AD26" s="37" t="s">
        <v>83</v>
      </c>
      <c r="AE26" s="37" t="s">
        <v>83</v>
      </c>
      <c r="AF26" s="37" t="s">
        <v>83</v>
      </c>
      <c r="AG26" s="37" t="s">
        <v>83</v>
      </c>
      <c r="AH26" s="37" t="s">
        <v>83</v>
      </c>
      <c r="AI26" s="75">
        <f>+COUNTIF(D26:AH26,"x")+COUNTIF(D26:AH26,"x/2")/2+COUNTIF(D26:AH26,"P/2")/2+COUNTIF(D26:AH26,"TV")+COUNTIF(D26:AH26,"TV/2")/2+COUNTIF(D26:AH26,"LB")</f>
      </c>
      <c r="AJ26" s="38">
        <f>COUNTIF(D26:AH26,"P")+COUNTIF(D26:AH26,"P/2")/2+COUNTIF(D26:AH26,"P7")/2</f>
      </c>
      <c r="AK26" s="39">
        <f>COUNTIF(D26:AH26,"B")+COUNTIF(D26:AH26,"HL")+COUNTIF(D26:AH26,"NL")</f>
      </c>
      <c r="AL26" s="76">
        <f>+AI26+AJ26+AK26</f>
      </c>
      <c r="AM26" s="39">
        <f>COUNTIF(D26:AH26,"TV")+COUNTIF(D26:AH26,"TV/2")/2+COUNTIF(D26:AH26,"TB")</f>
      </c>
      <c r="AN26" s="39">
        <f>AL26-AM26</f>
      </c>
      <c r="AO26" s="39">
        <f>COUNTIF(D26:AH26,"KL")+COUNTIF(D26:AH26,"x/2")/2+COUNTIF(D26:AH26,"TV/2")/2</f>
      </c>
      <c r="AP26" s="40"/>
    </row>
    <row r="27" spans="1:42" ht="12.75" customHeight="true">
      <c r="A27" s="35">
        <v>13</v>
      </c>
      <c r="B27" s="35" t="s">
        <v>111</v>
      </c>
      <c r="C27" s="36" t="s">
        <v>112</v>
      </c>
      <c r="D27" s="37" t="s">
        <v>83</v>
      </c>
      <c r="E27" s="37" t="s">
        <v>83</v>
      </c>
      <c r="F27" s="37" t="s">
        <v>83</v>
      </c>
      <c r="G27" s="37" t="s">
        <v>83</v>
      </c>
      <c r="H27" s="37" t="s">
        <v>83</v>
      </c>
      <c r="I27" s="37" t="s">
        <v>83</v>
      </c>
      <c r="J27" s="37" t="s">
        <v>83</v>
      </c>
      <c r="K27" s="37" t="s">
        <v>83</v>
      </c>
      <c r="L27" s="37" t="s">
        <v>83</v>
      </c>
      <c r="M27" s="37" t="s">
        <v>83</v>
      </c>
      <c r="N27" s="37" t="s">
        <v>83</v>
      </c>
      <c r="O27" s="37" t="s">
        <v>83</v>
      </c>
      <c r="P27" s="37" t="s">
        <v>83</v>
      </c>
      <c r="Q27" s="37" t="s">
        <v>83</v>
      </c>
      <c r="R27" s="37" t="s">
        <v>83</v>
      </c>
      <c r="S27" s="37" t="s">
        <v>83</v>
      </c>
      <c r="T27" s="37" t="s">
        <v>83</v>
      </c>
      <c r="U27" s="37" t="s">
        <v>83</v>
      </c>
      <c r="V27" s="37" t="s">
        <v>83</v>
      </c>
      <c r="W27" s="37" t="s">
        <v>83</v>
      </c>
      <c r="X27" s="37" t="s">
        <v>83</v>
      </c>
      <c r="Y27" s="37" t="s">
        <v>83</v>
      </c>
      <c r="Z27" s="37" t="s">
        <v>83</v>
      </c>
      <c r="AA27" s="37" t="s">
        <v>83</v>
      </c>
      <c r="AB27" s="37" t="s">
        <v>83</v>
      </c>
      <c r="AC27" s="37" t="s">
        <v>83</v>
      </c>
      <c r="AD27" s="37" t="s">
        <v>83</v>
      </c>
      <c r="AE27" s="37" t="s">
        <v>83</v>
      </c>
      <c r="AF27" s="37" t="s">
        <v>83</v>
      </c>
      <c r="AG27" s="37" t="s">
        <v>83</v>
      </c>
      <c r="AH27" s="37" t="s">
        <v>83</v>
      </c>
      <c r="AI27" s="75">
        <f>+COUNTIF(D27:AH27,"x")+COUNTIF(D27:AH27,"x/2")/2+COUNTIF(D27:AH27,"P/2")/2+COUNTIF(D27:AH27,"TV")+COUNTIF(D27:AH27,"TV/2")/2+COUNTIF(D27:AH27,"LB")</f>
      </c>
      <c r="AJ27" s="38">
        <f>COUNTIF(D27:AH27,"P")+COUNTIF(D27:AH27,"P/2")/2+COUNTIF(D27:AH27,"P7")/2</f>
      </c>
      <c r="AK27" s="39">
        <f>COUNTIF(D27:AH27,"B")+COUNTIF(D27:AH27,"HL")+COUNTIF(D27:AH27,"NL")</f>
      </c>
      <c r="AL27" s="76">
        <f>+AI27+AJ27+AK27</f>
      </c>
      <c r="AM27" s="39">
        <f>COUNTIF(D27:AH27,"TV")+COUNTIF(D27:AH27,"TV/2")/2+COUNTIF(D27:AH27,"TB")</f>
      </c>
      <c r="AN27" s="39">
        <f>AL27-AM27</f>
      </c>
      <c r="AO27" s="39">
        <f>COUNTIF(D27:AH27,"KL")+COUNTIF(D27:AH27,"x/2")/2+COUNTIF(D27:AH27,"TV/2")/2</f>
      </c>
      <c r="AP27" s="40"/>
    </row>
    <row r="28" spans="1:42" ht="12.75" customHeight="true">
      <c r="A28" s="31">
        <v>3</v>
      </c>
      <c r="B28" s="32" t="s">
        <v>113</v>
      </c>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f>=SUBTOTAL(9,AH29:AH34)</f>
      </c>
      <c r="AI28" s="34">
        <f>=SUBTOTAL(9,AI29:AI34)</f>
      </c>
      <c r="AJ28" s="34">
        <f>=SUBTOTAL(9,AJ29:AJ34)</f>
      </c>
      <c r="AK28" s="34">
        <f>=SUBTOTAL(9,AK29:AK34)</f>
      </c>
      <c r="AL28" s="34">
        <f>=SUBTOTAL(9,AL29:AL34)</f>
      </c>
      <c r="AM28" s="34">
        <f>=SUBTOTAL(9,AM29:AM34)</f>
      </c>
      <c r="AN28" s="34">
        <f>=SUBTOTAL(9,AN29:AN34)</f>
      </c>
      <c r="AO28" s="34">
        <f>=SUBTOTAL(9,AO29:AO34)</f>
      </c>
      <c r="AP28" s="31"/>
    </row>
    <row r="29" spans="1:42" ht="12.75" customHeight="true">
      <c r="A29" s="35">
        <v>1</v>
      </c>
      <c r="B29" s="35" t="s">
        <v>114</v>
      </c>
      <c r="C29" s="36" t="s">
        <v>115</v>
      </c>
      <c r="D29" s="37" t="s">
        <v>83</v>
      </c>
      <c r="E29" s="37" t="s">
        <v>83</v>
      </c>
      <c r="F29" s="37" t="s">
        <v>83</v>
      </c>
      <c r="G29" s="37" t="s">
        <v>83</v>
      </c>
      <c r="H29" s="37" t="s">
        <v>83</v>
      </c>
      <c r="I29" s="37" t="s">
        <v>83</v>
      </c>
      <c r="J29" s="37" t="s">
        <v>116</v>
      </c>
      <c r="K29" s="37" t="s">
        <v>83</v>
      </c>
      <c r="L29" s="37" t="s">
        <v>83</v>
      </c>
      <c r="M29" s="37" t="s">
        <v>116</v>
      </c>
      <c r="N29" s="37" t="s">
        <v>116</v>
      </c>
      <c r="O29" s="37" t="s">
        <v>83</v>
      </c>
      <c r="P29" s="37" t="s">
        <v>83</v>
      </c>
      <c r="Q29" s="37" t="s">
        <v>116</v>
      </c>
      <c r="R29" s="37" t="s">
        <v>83</v>
      </c>
      <c r="S29" s="37" t="s">
        <v>116</v>
      </c>
      <c r="T29" s="37" t="s">
        <v>83</v>
      </c>
      <c r="U29" s="37" t="s">
        <v>83</v>
      </c>
      <c r="V29" s="37" t="s">
        <v>83</v>
      </c>
      <c r="W29" s="37" t="s">
        <v>83</v>
      </c>
      <c r="X29" s="37" t="s">
        <v>83</v>
      </c>
      <c r="Y29" s="37" t="s">
        <v>83</v>
      </c>
      <c r="Z29" s="37" t="s">
        <v>83</v>
      </c>
      <c r="AA29" s="37" t="s">
        <v>83</v>
      </c>
      <c r="AB29" s="37" t="s">
        <v>83</v>
      </c>
      <c r="AC29" s="37" t="s">
        <v>83</v>
      </c>
      <c r="AD29" s="37" t="s">
        <v>83</v>
      </c>
      <c r="AE29" s="37" t="s">
        <v>83</v>
      </c>
      <c r="AF29" s="37" t="s">
        <v>83</v>
      </c>
      <c r="AG29" s="37" t="s">
        <v>83</v>
      </c>
      <c r="AH29" s="37" t="s">
        <v>83</v>
      </c>
      <c r="AI29" s="75">
        <f>+COUNTIF(D29:AH29,"x")+COUNTIF(D29:AH29,"x/2")/2+COUNTIF(D29:AH29,"P/2")/2+COUNTIF(D29:AH29,"TV")+COUNTIF(D29:AH29,"TV/2")/2+COUNTIF(D29:AH29,"LB")</f>
      </c>
      <c r="AJ29" s="38">
        <f>COUNTIF(D29:AH29,"P")+COUNTIF(D29:AH29,"P/2")/2+COUNTIF(D29:AH29,"P7")/2</f>
      </c>
      <c r="AK29" s="39">
        <f>COUNTIF(D29:AH29,"B")+COUNTIF(D29:AH29,"HL")+COUNTIF(D29:AH29,"NL")</f>
      </c>
      <c r="AL29" s="76">
        <f>+AI29+AJ29+AK29</f>
      </c>
      <c r="AM29" s="39">
        <f>COUNTIF(D29:AH29,"TV")+COUNTIF(D29:AH29,"TV/2")/2+COUNTIF(D29:AH29,"TB")</f>
      </c>
      <c r="AN29" s="39">
        <f>AL29-AM29</f>
      </c>
      <c r="AO29" s="39">
        <f>COUNTIF(D29:AH29,"KL")+COUNTIF(D29:AH29,"x/2")/2+COUNTIF(D29:AH29,"TV/2")/2</f>
      </c>
      <c r="AP29" s="40"/>
    </row>
    <row r="30" spans="1:42" ht="12.75" customHeight="true">
      <c r="A30" s="35">
        <v>2</v>
      </c>
      <c r="B30" s="35" t="s">
        <v>117</v>
      </c>
      <c r="C30" s="36" t="s">
        <v>118</v>
      </c>
      <c r="D30" s="37" t="s">
        <v>83</v>
      </c>
      <c r="E30" s="37" t="s">
        <v>83</v>
      </c>
      <c r="F30" s="37" t="s">
        <v>83</v>
      </c>
      <c r="G30" s="37" t="s">
        <v>83</v>
      </c>
      <c r="H30" s="37" t="s">
        <v>83</v>
      </c>
      <c r="I30" s="37" t="s">
        <v>83</v>
      </c>
      <c r="J30" s="37" t="s">
        <v>116</v>
      </c>
      <c r="K30" s="37" t="s">
        <v>116</v>
      </c>
      <c r="L30" s="37" t="s">
        <v>116</v>
      </c>
      <c r="M30" s="37" t="s">
        <v>83</v>
      </c>
      <c r="N30" s="37" t="s">
        <v>116</v>
      </c>
      <c r="O30" s="37" t="s">
        <v>83</v>
      </c>
      <c r="P30" s="37" t="s">
        <v>83</v>
      </c>
      <c r="Q30" s="37" t="s">
        <v>83</v>
      </c>
      <c r="R30" s="37" t="s">
        <v>116</v>
      </c>
      <c r="S30" s="37" t="s">
        <v>83</v>
      </c>
      <c r="T30" s="37" t="s">
        <v>83</v>
      </c>
      <c r="U30" s="37" t="s">
        <v>83</v>
      </c>
      <c r="V30" s="37" t="s">
        <v>83</v>
      </c>
      <c r="W30" s="37" t="s">
        <v>83</v>
      </c>
      <c r="X30" s="37" t="s">
        <v>83</v>
      </c>
      <c r="Y30" s="37" t="s">
        <v>83</v>
      </c>
      <c r="Z30" s="37" t="s">
        <v>83</v>
      </c>
      <c r="AA30" s="37" t="s">
        <v>83</v>
      </c>
      <c r="AB30" s="37" t="s">
        <v>83</v>
      </c>
      <c r="AC30" s="37" t="s">
        <v>83</v>
      </c>
      <c r="AD30" s="37" t="s">
        <v>83</v>
      </c>
      <c r="AE30" s="37" t="s">
        <v>83</v>
      </c>
      <c r="AF30" s="37" t="s">
        <v>83</v>
      </c>
      <c r="AG30" s="37" t="s">
        <v>83</v>
      </c>
      <c r="AH30" s="37" t="s">
        <v>83</v>
      </c>
      <c r="AI30" s="75">
        <f>+COUNTIF(D30:AH30,"x")+COUNTIF(D30:AH30,"x/2")/2+COUNTIF(D30:AH30,"P/2")/2+COUNTIF(D30:AH30,"TV")+COUNTIF(D30:AH30,"TV/2")/2+COUNTIF(D30:AH30,"LB")</f>
      </c>
      <c r="AJ30" s="38">
        <f>COUNTIF(D30:AH30,"P")+COUNTIF(D30:AH30,"P/2")/2+COUNTIF(D30:AH30,"P7")/2</f>
      </c>
      <c r="AK30" s="39">
        <f>COUNTIF(D30:AH30,"B")+COUNTIF(D30:AH30,"HL")+COUNTIF(D30:AH30,"NL")</f>
      </c>
      <c r="AL30" s="76">
        <f>+AI30+AJ30+AK30</f>
      </c>
      <c r="AM30" s="39">
        <f>COUNTIF(D30:AH30,"TV")+COUNTIF(D30:AH30,"TV/2")/2+COUNTIF(D30:AH30,"TB")</f>
      </c>
      <c r="AN30" s="39">
        <f>AL30-AM30</f>
      </c>
      <c r="AO30" s="39">
        <f>COUNTIF(D30:AH30,"KL")+COUNTIF(D30:AH30,"x/2")/2+COUNTIF(D30:AH30,"TV/2")/2</f>
      </c>
      <c r="AP30" s="40"/>
    </row>
    <row r="31" spans="1:42" ht="12.75" customHeight="true">
      <c r="A31" s="35">
        <v>3</v>
      </c>
      <c r="B31" s="35" t="s">
        <v>119</v>
      </c>
      <c r="C31" s="36" t="s">
        <v>120</v>
      </c>
      <c r="D31" s="37" t="s">
        <v>83</v>
      </c>
      <c r="E31" s="37" t="s">
        <v>83</v>
      </c>
      <c r="F31" s="37" t="s">
        <v>83</v>
      </c>
      <c r="G31" s="37" t="s">
        <v>83</v>
      </c>
      <c r="H31" s="37" t="s">
        <v>83</v>
      </c>
      <c r="I31" s="37" t="s">
        <v>83</v>
      </c>
      <c r="J31" s="37" t="s">
        <v>83</v>
      </c>
      <c r="K31" s="37" t="s">
        <v>83</v>
      </c>
      <c r="L31" s="37" t="s">
        <v>83</v>
      </c>
      <c r="M31" s="37" t="s">
        <v>83</v>
      </c>
      <c r="N31" s="37" t="s">
        <v>83</v>
      </c>
      <c r="O31" s="37" t="s">
        <v>83</v>
      </c>
      <c r="P31" s="37" t="s">
        <v>83</v>
      </c>
      <c r="Q31" s="37" t="s">
        <v>83</v>
      </c>
      <c r="R31" s="37" t="s">
        <v>83</v>
      </c>
      <c r="S31" s="37" t="s">
        <v>83</v>
      </c>
      <c r="T31" s="37" t="s">
        <v>83</v>
      </c>
      <c r="U31" s="37" t="s">
        <v>83</v>
      </c>
      <c r="V31" s="37" t="s">
        <v>83</v>
      </c>
      <c r="W31" s="37" t="s">
        <v>83</v>
      </c>
      <c r="X31" s="37" t="s">
        <v>83</v>
      </c>
      <c r="Y31" s="37" t="s">
        <v>83</v>
      </c>
      <c r="Z31" s="37" t="s">
        <v>83</v>
      </c>
      <c r="AA31" s="37" t="s">
        <v>83</v>
      </c>
      <c r="AB31" s="37" t="s">
        <v>83</v>
      </c>
      <c r="AC31" s="37" t="s">
        <v>83</v>
      </c>
      <c r="AD31" s="37" t="s">
        <v>83</v>
      </c>
      <c r="AE31" s="37" t="s">
        <v>83</v>
      </c>
      <c r="AF31" s="37" t="s">
        <v>83</v>
      </c>
      <c r="AG31" s="37" t="s">
        <v>83</v>
      </c>
      <c r="AH31" s="37" t="s">
        <v>83</v>
      </c>
      <c r="AI31" s="75">
        <f>+COUNTIF(D31:AH31,"x")+COUNTIF(D31:AH31,"x/2")/2+COUNTIF(D31:AH31,"P/2")/2+COUNTIF(D31:AH31,"TV")+COUNTIF(D31:AH31,"TV/2")/2+COUNTIF(D31:AH31,"LB")</f>
      </c>
      <c r="AJ31" s="38">
        <f>COUNTIF(D31:AH31,"P")+COUNTIF(D31:AH31,"P/2")/2+COUNTIF(D31:AH31,"P7")/2</f>
      </c>
      <c r="AK31" s="39">
        <f>COUNTIF(D31:AH31,"B")+COUNTIF(D31:AH31,"HL")+COUNTIF(D31:AH31,"NL")</f>
      </c>
      <c r="AL31" s="76">
        <f>+AI31+AJ31+AK31</f>
      </c>
      <c r="AM31" s="39">
        <f>COUNTIF(D31:AH31,"TV")+COUNTIF(D31:AH31,"TV/2")/2+COUNTIF(D31:AH31,"TB")</f>
      </c>
      <c r="AN31" s="39">
        <f>AL31-AM31</f>
      </c>
      <c r="AO31" s="39">
        <f>COUNTIF(D31:AH31,"KL")+COUNTIF(D31:AH31,"x/2")/2+COUNTIF(D31:AH31,"TV/2")/2</f>
      </c>
      <c r="AP31" s="40"/>
    </row>
    <row r="32" spans="1:42" ht="12.75" customHeight="true">
      <c r="A32" s="35">
        <v>4</v>
      </c>
      <c r="B32" s="35" t="s">
        <v>121</v>
      </c>
      <c r="C32" s="36" t="s">
        <v>118</v>
      </c>
      <c r="D32" s="37" t="s">
        <v>83</v>
      </c>
      <c r="E32" s="37" t="s">
        <v>83</v>
      </c>
      <c r="F32" s="37" t="s">
        <v>83</v>
      </c>
      <c r="G32" s="37" t="s">
        <v>83</v>
      </c>
      <c r="H32" s="37" t="s">
        <v>83</v>
      </c>
      <c r="I32" s="37" t="s">
        <v>83</v>
      </c>
      <c r="J32" s="37" t="s">
        <v>83</v>
      </c>
      <c r="K32" s="37" t="s">
        <v>83</v>
      </c>
      <c r="L32" s="37" t="s">
        <v>83</v>
      </c>
      <c r="M32" s="37" t="s">
        <v>83</v>
      </c>
      <c r="N32" s="37" t="s">
        <v>116</v>
      </c>
      <c r="O32" s="37" t="s">
        <v>83</v>
      </c>
      <c r="P32" s="37" t="s">
        <v>83</v>
      </c>
      <c r="Q32" s="37" t="s">
        <v>116</v>
      </c>
      <c r="R32" s="37" t="s">
        <v>116</v>
      </c>
      <c r="S32" s="37" t="s">
        <v>83</v>
      </c>
      <c r="T32" s="37" t="s">
        <v>83</v>
      </c>
      <c r="U32" s="37" t="s">
        <v>83</v>
      </c>
      <c r="V32" s="37" t="s">
        <v>83</v>
      </c>
      <c r="W32" s="37" t="s">
        <v>83</v>
      </c>
      <c r="X32" s="37" t="s">
        <v>83</v>
      </c>
      <c r="Y32" s="37" t="s">
        <v>83</v>
      </c>
      <c r="Z32" s="37" t="s">
        <v>83</v>
      </c>
      <c r="AA32" s="37" t="s">
        <v>83</v>
      </c>
      <c r="AB32" s="37" t="s">
        <v>83</v>
      </c>
      <c r="AC32" s="37" t="s">
        <v>83</v>
      </c>
      <c r="AD32" s="37" t="s">
        <v>83</v>
      </c>
      <c r="AE32" s="37" t="s">
        <v>83</v>
      </c>
      <c r="AF32" s="37" t="s">
        <v>83</v>
      </c>
      <c r="AG32" s="37" t="s">
        <v>83</v>
      </c>
      <c r="AH32" s="37" t="s">
        <v>83</v>
      </c>
      <c r="AI32" s="75">
        <f>+COUNTIF(D32:AH32,"x")+COUNTIF(D32:AH32,"x/2")/2+COUNTIF(D32:AH32,"P/2")/2+COUNTIF(D32:AH32,"TV")+COUNTIF(D32:AH32,"TV/2")/2+COUNTIF(D32:AH32,"LB")</f>
      </c>
      <c r="AJ32" s="38">
        <f>COUNTIF(D32:AH32,"P")+COUNTIF(D32:AH32,"P/2")/2+COUNTIF(D32:AH32,"P7")/2</f>
      </c>
      <c r="AK32" s="39">
        <f>COUNTIF(D32:AH32,"B")+COUNTIF(D32:AH32,"HL")+COUNTIF(D32:AH32,"NL")</f>
      </c>
      <c r="AL32" s="76">
        <f>+AI32+AJ32+AK32</f>
      </c>
      <c r="AM32" s="39">
        <f>COUNTIF(D32:AH32,"TV")+COUNTIF(D32:AH32,"TV/2")/2+COUNTIF(D32:AH32,"TB")</f>
      </c>
      <c r="AN32" s="39">
        <f>AL32-AM32</f>
      </c>
      <c r="AO32" s="39">
        <f>COUNTIF(D32:AH32,"KL")+COUNTIF(D32:AH32,"x/2")/2+COUNTIF(D32:AH32,"TV/2")/2</f>
      </c>
      <c r="AP32" s="40"/>
    </row>
    <row r="33" spans="1:42" ht="12.75" customHeight="true">
      <c r="A33" s="35">
        <v>5</v>
      </c>
      <c r="B33" s="35" t="s">
        <v>122</v>
      </c>
      <c r="C33" s="36" t="s">
        <v>123</v>
      </c>
      <c r="D33" s="37" t="s">
        <v>83</v>
      </c>
      <c r="E33" s="37" t="s">
        <v>83</v>
      </c>
      <c r="F33" s="37" t="s">
        <v>83</v>
      </c>
      <c r="G33" s="37" t="s">
        <v>83</v>
      </c>
      <c r="H33" s="37" t="s">
        <v>83</v>
      </c>
      <c r="I33" s="37" t="s">
        <v>83</v>
      </c>
      <c r="J33" s="37" t="s">
        <v>83</v>
      </c>
      <c r="K33" s="37" t="s">
        <v>83</v>
      </c>
      <c r="L33" s="37" t="s">
        <v>83</v>
      </c>
      <c r="M33" s="37" t="s">
        <v>83</v>
      </c>
      <c r="N33" s="37" t="s">
        <v>83</v>
      </c>
      <c r="O33" s="37" t="s">
        <v>83</v>
      </c>
      <c r="P33" s="37" t="s">
        <v>83</v>
      </c>
      <c r="Q33" s="37" t="s">
        <v>83</v>
      </c>
      <c r="R33" s="37" t="s">
        <v>83</v>
      </c>
      <c r="S33" s="37" t="s">
        <v>83</v>
      </c>
      <c r="T33" s="37" t="s">
        <v>83</v>
      </c>
      <c r="U33" s="37" t="s">
        <v>83</v>
      </c>
      <c r="V33" s="37" t="s">
        <v>83</v>
      </c>
      <c r="W33" s="37" t="s">
        <v>83</v>
      </c>
      <c r="X33" s="37" t="s">
        <v>83</v>
      </c>
      <c r="Y33" s="37" t="s">
        <v>83</v>
      </c>
      <c r="Z33" s="37" t="s">
        <v>83</v>
      </c>
      <c r="AA33" s="37" t="s">
        <v>83</v>
      </c>
      <c r="AB33" s="37" t="s">
        <v>83</v>
      </c>
      <c r="AC33" s="37" t="s">
        <v>83</v>
      </c>
      <c r="AD33" s="37" t="s">
        <v>83</v>
      </c>
      <c r="AE33" s="37" t="s">
        <v>83</v>
      </c>
      <c r="AF33" s="37" t="s">
        <v>83</v>
      </c>
      <c r="AG33" s="37" t="s">
        <v>83</v>
      </c>
      <c r="AH33" s="37" t="s">
        <v>83</v>
      </c>
      <c r="AI33" s="75">
        <f>+COUNTIF(D33:AH33,"x")+COUNTIF(D33:AH33,"x/2")/2+COUNTIF(D33:AH33,"P/2")/2+COUNTIF(D33:AH33,"TV")+COUNTIF(D33:AH33,"TV/2")/2+COUNTIF(D33:AH33,"LB")</f>
      </c>
      <c r="AJ33" s="38">
        <f>COUNTIF(D33:AH33,"P")+COUNTIF(D33:AH33,"P/2")/2+COUNTIF(D33:AH33,"P7")/2</f>
      </c>
      <c r="AK33" s="39">
        <f>COUNTIF(D33:AH33,"B")+COUNTIF(D33:AH33,"HL")+COUNTIF(D33:AH33,"NL")</f>
      </c>
      <c r="AL33" s="76">
        <f>+AI33+AJ33+AK33</f>
      </c>
      <c r="AM33" s="39">
        <f>COUNTIF(D33:AH33,"TV")+COUNTIF(D33:AH33,"TV/2")/2+COUNTIF(D33:AH33,"TB")</f>
      </c>
      <c r="AN33" s="39">
        <f>AL33-AM33</f>
      </c>
      <c r="AO33" s="39">
        <f>COUNTIF(D33:AH33,"KL")+COUNTIF(D33:AH33,"x/2")/2+COUNTIF(D33:AH33,"TV/2")/2</f>
      </c>
      <c r="AP33" s="40"/>
    </row>
    <row r="34" spans="1:42" ht="12.75" customHeight="true">
      <c r="A34" s="35">
        <v>6</v>
      </c>
      <c r="B34" s="35" t="s">
        <v>124</v>
      </c>
      <c r="C34" s="36" t="s">
        <v>125</v>
      </c>
      <c r="D34" s="37" t="s">
        <v>83</v>
      </c>
      <c r="E34" s="37" t="s">
        <v>83</v>
      </c>
      <c r="F34" s="37" t="s">
        <v>83</v>
      </c>
      <c r="G34" s="37" t="s">
        <v>83</v>
      </c>
      <c r="H34" s="37" t="s">
        <v>83</v>
      </c>
      <c r="I34" s="37" t="s">
        <v>83</v>
      </c>
      <c r="J34" s="37" t="s">
        <v>83</v>
      </c>
      <c r="K34" s="37" t="s">
        <v>116</v>
      </c>
      <c r="L34" s="37" t="s">
        <v>116</v>
      </c>
      <c r="M34" s="37" t="s">
        <v>83</v>
      </c>
      <c r="N34" s="37" t="s">
        <v>116</v>
      </c>
      <c r="O34" s="37" t="s">
        <v>83</v>
      </c>
      <c r="P34" s="37" t="s">
        <v>83</v>
      </c>
      <c r="Q34" s="37" t="s">
        <v>83</v>
      </c>
      <c r="R34" s="37" t="s">
        <v>116</v>
      </c>
      <c r="S34" s="37" t="s">
        <v>116</v>
      </c>
      <c r="T34" s="37" t="s">
        <v>83</v>
      </c>
      <c r="U34" s="37" t="s">
        <v>83</v>
      </c>
      <c r="V34" s="37" t="s">
        <v>83</v>
      </c>
      <c r="W34" s="37" t="s">
        <v>83</v>
      </c>
      <c r="X34" s="37" t="s">
        <v>83</v>
      </c>
      <c r="Y34" s="37" t="s">
        <v>83</v>
      </c>
      <c r="Z34" s="37" t="s">
        <v>83</v>
      </c>
      <c r="AA34" s="37" t="s">
        <v>83</v>
      </c>
      <c r="AB34" s="37" t="s">
        <v>83</v>
      </c>
      <c r="AC34" s="37" t="s">
        <v>83</v>
      </c>
      <c r="AD34" s="37" t="s">
        <v>83</v>
      </c>
      <c r="AE34" s="37" t="s">
        <v>83</v>
      </c>
      <c r="AF34" s="37" t="s">
        <v>83</v>
      </c>
      <c r="AG34" s="37" t="s">
        <v>83</v>
      </c>
      <c r="AH34" s="37" t="s">
        <v>83</v>
      </c>
      <c r="AI34" s="75">
        <f>+COUNTIF(D34:AH34,"x")+COUNTIF(D34:AH34,"x/2")/2+COUNTIF(D34:AH34,"P/2")/2+COUNTIF(D34:AH34,"TV")+COUNTIF(D34:AH34,"TV/2")/2+COUNTIF(D34:AH34,"LB")</f>
      </c>
      <c r="AJ34" s="38">
        <f>COUNTIF(D34:AH34,"P")+COUNTIF(D34:AH34,"P/2")/2+COUNTIF(D34:AH34,"P7")/2</f>
      </c>
      <c r="AK34" s="39">
        <f>COUNTIF(D34:AH34,"B")+COUNTIF(D34:AH34,"HL")+COUNTIF(D34:AH34,"NL")</f>
      </c>
      <c r="AL34" s="76">
        <f>+AI34+AJ34+AK34</f>
      </c>
      <c r="AM34" s="39">
        <f>COUNTIF(D34:AH34,"TV")+COUNTIF(D34:AH34,"TV/2")/2+COUNTIF(D34:AH34,"TB")</f>
      </c>
      <c r="AN34" s="39">
        <f>AL34-AM34</f>
      </c>
      <c r="AO34" s="39">
        <f>COUNTIF(D34:AH34,"KL")+COUNTIF(D34:AH34,"x/2")/2+COUNTIF(D34:AH34,"TV/2")/2</f>
      </c>
      <c r="AP34" s="40"/>
    </row>
    <row r="35" spans="1:42" ht="12.75" customHeight="true">
      <c r="A35" s="31">
        <v>4</v>
      </c>
      <c r="B35" s="32" t="s">
        <v>126</v>
      </c>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f>=SUBTOTAL(9,AH36:AH36)</f>
      </c>
      <c r="AI35" s="34">
        <f>=SUBTOTAL(9,AI36:AI36)</f>
      </c>
      <c r="AJ35" s="34">
        <f>=SUBTOTAL(9,AJ36:AJ36)</f>
      </c>
      <c r="AK35" s="34">
        <f>=SUBTOTAL(9,AK36:AK36)</f>
      </c>
      <c r="AL35" s="34">
        <f>=SUBTOTAL(9,AL36:AL36)</f>
      </c>
      <c r="AM35" s="34">
        <f>=SUBTOTAL(9,AM36:AM36)</f>
      </c>
      <c r="AN35" s="34">
        <f>=SUBTOTAL(9,AN36:AN36)</f>
      </c>
      <c r="AO35" s="34">
        <f>=SUBTOTAL(9,AO36:AO36)</f>
      </c>
      <c r="AP35" s="31"/>
    </row>
    <row r="36" spans="1:42" ht="12.75" customHeight="true">
      <c r="A36" s="35">
        <v>1</v>
      </c>
      <c r="B36" s="35" t="s">
        <v>127</v>
      </c>
      <c r="C36" s="36" t="s">
        <v>128</v>
      </c>
      <c r="D36" s="37" t="s">
        <v>83</v>
      </c>
      <c r="E36" s="37" t="s">
        <v>83</v>
      </c>
      <c r="F36" s="37" t="s">
        <v>83</v>
      </c>
      <c r="G36" s="37" t="s">
        <v>116</v>
      </c>
      <c r="H36" s="37" t="s">
        <v>83</v>
      </c>
      <c r="I36" s="37" t="s">
        <v>83</v>
      </c>
      <c r="J36" s="37" t="s">
        <v>83</v>
      </c>
      <c r="K36" s="37" t="s">
        <v>83</v>
      </c>
      <c r="L36" s="37" t="s">
        <v>83</v>
      </c>
      <c r="M36" s="37" t="s">
        <v>83</v>
      </c>
      <c r="N36" s="37" t="s">
        <v>83</v>
      </c>
      <c r="O36" s="37" t="s">
        <v>83</v>
      </c>
      <c r="P36" s="37" t="s">
        <v>83</v>
      </c>
      <c r="Q36" s="37" t="s">
        <v>83</v>
      </c>
      <c r="R36" s="37" t="s">
        <v>83</v>
      </c>
      <c r="S36" s="37" t="s">
        <v>83</v>
      </c>
      <c r="T36" s="37" t="s">
        <v>83</v>
      </c>
      <c r="U36" s="37" t="s">
        <v>83</v>
      </c>
      <c r="V36" s="37" t="s">
        <v>83</v>
      </c>
      <c r="W36" s="37" t="s">
        <v>83</v>
      </c>
      <c r="X36" s="37" t="s">
        <v>83</v>
      </c>
      <c r="Y36" s="37" t="s">
        <v>83</v>
      </c>
      <c r="Z36" s="37" t="s">
        <v>83</v>
      </c>
      <c r="AA36" s="37" t="s">
        <v>83</v>
      </c>
      <c r="AB36" s="37" t="s">
        <v>83</v>
      </c>
      <c r="AC36" s="37" t="s">
        <v>83</v>
      </c>
      <c r="AD36" s="37" t="s">
        <v>83</v>
      </c>
      <c r="AE36" s="37" t="s">
        <v>83</v>
      </c>
      <c r="AF36" s="37" t="s">
        <v>83</v>
      </c>
      <c r="AG36" s="37" t="s">
        <v>83</v>
      </c>
      <c r="AH36" s="37" t="s">
        <v>83</v>
      </c>
      <c r="AI36" s="75">
        <f>+COUNTIF(D36:AH36,"x")+COUNTIF(D36:AH36,"x/2")/2+COUNTIF(D36:AH36,"P/2")/2+COUNTIF(D36:AH36,"TV")+COUNTIF(D36:AH36,"TV/2")/2+COUNTIF(D36:AH36,"LB")</f>
      </c>
      <c r="AJ36" s="38">
        <f>COUNTIF(D36:AH36,"P")+COUNTIF(D36:AH36,"P/2")/2+COUNTIF(D36:AH36,"P7")/2</f>
      </c>
      <c r="AK36" s="39">
        <f>COUNTIF(D36:AH36,"B")+COUNTIF(D36:AH36,"HL")+COUNTIF(D36:AH36,"NL")</f>
      </c>
      <c r="AL36" s="76">
        <f>+AI36+AJ36+AK36</f>
      </c>
      <c r="AM36" s="39">
        <f>COUNTIF(D36:AH36,"TV")+COUNTIF(D36:AH36,"TV/2")/2+COUNTIF(D36:AH36,"TB")</f>
      </c>
      <c r="AN36" s="39">
        <f>AL36-AM36</f>
      </c>
      <c r="AO36" s="39">
        <f>COUNTIF(D36:AH36,"KL")+COUNTIF(D36:AH36,"x/2")/2+COUNTIF(D36:AH36,"TV/2")/2</f>
      </c>
      <c r="AP36" s="40"/>
    </row>
    <row r="37"/>
    <row r="38" spans="1:42" ht="15" customHeight="true">
      <c r="A38" s="98" t="s">
        <v>19</v>
      </c>
      <c r="B38" s="98"/>
      <c r="C38" s="98"/>
      <c r="D38" s="41"/>
      <c r="E38" s="41"/>
      <c r="F38" s="41"/>
      <c r="G38" s="41"/>
      <c r="H38" s="41"/>
      <c r="I38" s="41"/>
      <c r="J38" s="41"/>
      <c r="K38" s="41"/>
      <c r="L38" s="41"/>
      <c r="M38" s="41"/>
      <c r="N38" s="42"/>
      <c r="O38" s="42"/>
      <c r="P38" s="42"/>
      <c r="AK38" s="102" t="s">
        <v>20</v>
      </c>
      <c r="AL38" s="102"/>
      <c r="AM38" s="102"/>
      <c r="AN38" s="102"/>
      <c r="AO38" s="102"/>
      <c r="AP38" s="102"/>
    </row>
    <row r="39" spans="1:42" ht="14.25" customHeight="true">
      <c r="A39" s="41"/>
      <c r="B39" s="46"/>
      <c r="C39" s="47" t="s">
        <v>21</v>
      </c>
      <c r="D39" s="47"/>
      <c r="E39" s="48"/>
      <c r="F39" s="41" t="s">
        <v>22</v>
      </c>
      <c r="G39" s="41"/>
      <c r="H39" s="41"/>
      <c r="I39" s="41"/>
      <c r="J39" s="41"/>
      <c r="K39" s="49"/>
      <c r="L39" s="41" t="s">
        <v>23</v>
      </c>
      <c r="M39" s="41" t="s">
        <v>24</v>
      </c>
      <c r="N39" s="42"/>
      <c r="O39" s="42"/>
      <c r="P39" s="42"/>
      <c r="AK39" s="103" t="s">
        <v>25</v>
      </c>
      <c r="AL39" s="103"/>
      <c r="AM39" s="103"/>
      <c r="AN39" s="103"/>
      <c r="AO39" s="103"/>
      <c r="AP39" s="103"/>
    </row>
    <row r="40" spans="1:42" ht="12.75" customHeight="true">
      <c r="A40" s="41"/>
      <c r="B40" s="46"/>
      <c r="C40" s="47" t="s">
        <v>26</v>
      </c>
      <c r="D40" s="47"/>
      <c r="E40" s="48"/>
      <c r="F40" s="47" t="s">
        <v>27</v>
      </c>
      <c r="G40" s="41"/>
      <c r="H40" s="41"/>
      <c r="I40" s="41"/>
      <c r="J40" s="41"/>
      <c r="K40" s="49"/>
      <c r="L40" s="42" t="s">
        <v>28</v>
      </c>
      <c r="M40" s="42"/>
      <c r="N40" s="42"/>
      <c r="O40" s="42"/>
      <c r="P40" s="42"/>
      <c r="AL40" s="61"/>
    </row>
    <row r="41" spans="1:42" ht="12.75" customHeight="true">
      <c r="A41" s="41"/>
      <c r="B41" s="46"/>
      <c r="C41" s="41" t="s">
        <v>29</v>
      </c>
      <c r="D41" s="41"/>
      <c r="E41" s="48"/>
      <c r="F41" s="50" t="s">
        <v>30</v>
      </c>
      <c r="G41" s="41"/>
      <c r="H41" s="41"/>
      <c r="I41" s="41"/>
      <c r="J41" s="41"/>
      <c r="K41" s="49"/>
      <c r="L41" s="49" t="s">
        <v>31</v>
      </c>
      <c r="M41" s="49" t="s">
        <v>32</v>
      </c>
      <c r="N41" s="42"/>
      <c r="O41" s="42"/>
      <c r="P41" s="42"/>
    </row>
    <row r="42" spans="1:42" ht="12.75" customHeight="true">
      <c r="A42" s="41"/>
      <c r="B42" s="46"/>
      <c r="C42" s="41" t="s">
        <v>33</v>
      </c>
      <c r="D42" s="41"/>
      <c r="E42" s="48"/>
      <c r="F42" s="41" t="s">
        <v>34</v>
      </c>
      <c r="G42" s="42"/>
      <c r="H42" s="42"/>
      <c r="I42" s="42"/>
      <c r="J42" s="42"/>
      <c r="K42" s="42"/>
      <c r="L42" s="49" t="s">
        <v>35</v>
      </c>
      <c r="M42" s="49" t="s">
        <v>36</v>
      </c>
      <c r="N42" s="42"/>
      <c r="O42" s="42"/>
      <c r="P42" s="42"/>
    </row>
    <row r="43" spans="1:42" ht="12.75" customHeight="true">
      <c r="A43" s="51"/>
      <c r="B43" s="51"/>
      <c r="C43" s="41" t="s">
        <v>37</v>
      </c>
      <c r="D43" s="41"/>
      <c r="E43" s="41"/>
      <c r="F43" s="41" t="s">
        <v>38</v>
      </c>
      <c r="G43" s="41"/>
      <c r="H43" s="41"/>
      <c r="I43" s="41"/>
      <c r="J43" s="41"/>
      <c r="K43" s="41"/>
      <c r="L43" s="41" t="s">
        <v>39</v>
      </c>
      <c r="M43" s="41"/>
      <c r="N43" s="41"/>
      <c r="O43" s="41"/>
      <c r="P43" s="41"/>
    </row>
    <row r="44" spans="1:42" ht="12.75" customHeight="true">
      <c r="AI44" s="55"/>
      <c r="AJ44" s="56"/>
      <c r="AK44" s="57"/>
    </row>
    <row r="45" spans="1:42" ht="12.75" customHeight="true">
      <c r="AI45" s="55"/>
      <c r="AJ45" s="56"/>
      <c r="AK45" s="57"/>
    </row>
    <row r="46"/>
    <row r="47"/>
    <row r="48" spans="1:42" s="64" customFormat="true" ht="12.75" customHeight="tru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43"/>
      <c r="AJ48" s="44"/>
      <c r="AK48" s="10"/>
      <c r="AL48" s="45"/>
      <c r="AM48" s="10"/>
      <c r="AN48" s="10"/>
      <c r="AO48" s="10"/>
      <c r="AP48" s="10"/>
    </row>
    <row r="49"/>
    <row r="50"/>
    <row r="51"/>
    <row r="52" spans="1:42" ht="14.25" customHeight="true"/>
  </sheetData>
  <mergeCells count="17">
    <mergeCell ref="A38:C38"/>
    <mergeCell ref="AI7:AI9"/>
    <mergeCell ref="AK7:AK9"/>
    <mergeCell ref="AK38:AP38"/>
    <mergeCell ref="AK39:AP39"/>
    <mergeCell ref="D7:AG7"/>
    <mergeCell ref="A10:AG10"/>
    <mergeCell ref="A3:AP3"/>
    <mergeCell ref="A4:AP4"/>
    <mergeCell ref="A7:A9"/>
    <mergeCell ref="B7:B9"/>
    <mergeCell ref="C7:C9"/>
    <mergeCell ref="AL7:AL9"/>
    <mergeCell ref="AP7:AP9"/>
    <mergeCell ref="AJ7:AJ9"/>
    <mergeCell ref="AO7:AO9"/>
    <mergeCell ref="AM7:AN8"/>
  </mergeCells>
  <conditionalFormatting sqref="D8:AH9">
    <cfRule type="timePeriod" dxfId="0" priority="1" timePeriod="lastMonth">
      <formula>AND(MONTH(D8)=MONTH(EDATE(TODAY(),0-1)),YEAR(D8)=YEAR(EDATE(TODAY(),0-1)))</formula>
    </cfRule>
  </conditionalFormatting>
  <pageMargins bottom="0.26" footer="0.3" header="0.3" left="0.28" right="0.16" top="0.38"/>
  <pageSetup orientation="landscape" paperSize="9" scale="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abSelected="true" topLeftCell="A2" zoomScaleNormal="100" workbookViewId="0">
      <selection activeCell="L19" sqref="L19"/>
    </sheetView>
  </sheetViews>
  <sheetFormatPr defaultRowHeight="12.75" customHeight="true"/>
  <cols>
    <col customWidth="true" max="1" min="1" width="4.7109375"/>
    <col customWidth="true" max="2" min="2" width="18.140625"/>
    <col customWidth="true" max="3" min="3" width="9.28515625"/>
    <col customWidth="true" max="4" min="4" width="7.28515625"/>
    <col customWidth="true" max="5" min="5" width="11"/>
    <col customWidth="true" max="6" min="6" width="14"/>
    <col customWidth="true" max="10" min="7" style="73" width="8.85546875"/>
    <col customWidth="true" max="11" min="11" width="9.5703125"/>
    <col customWidth="true" max="13" min="12" width="9.28515625"/>
    <col customWidth="true" max="14" min="14" width="9.7109375"/>
    <col customWidth="true" max="15" min="15" width="9.85546875"/>
    <col customWidth="true" max="16" min="16" width="10.140625"/>
    <col customWidth="true" max="17" min="17" width="8.7109375"/>
    <col customWidth="true" max="18" min="18" width="9.42578125"/>
    <col customWidth="true" max="19" min="19" width="12.5703125"/>
    <col customWidth="true" max="20" min="20" width="11.140625"/>
    <col customWidth="true" max="21" min="21" width="10.7109375"/>
    <col customWidth="true" max="22" min="22" width="8.140625"/>
    <col customWidth="true" max="23" min="23" width="8"/>
    <col customWidth="true" max="24" min="24" width="11.28515625"/>
    <col customWidth="true" max="25" min="25" width="11.140625"/>
    <col customWidth="true" max="27" min="27" width="9.85546875"/>
  </cols>
  <sheetData>
    <row r="1" spans="1:25" s="60" customFormat="true" ht="23.25" customHeight="true">
      <c r="A1" s="77" t="s">
        <v>40</v>
      </c>
      <c r="B1" s="59"/>
      <c r="C1" s="59"/>
      <c r="D1" s="59"/>
      <c r="E1" s="59"/>
      <c r="F1" s="59"/>
      <c r="G1" s="59"/>
      <c r="H1" s="59"/>
      <c r="I1" s="59"/>
      <c r="J1" s="59"/>
      <c r="K1" s="59"/>
      <c r="L1" s="59"/>
      <c r="N1" s="59"/>
      <c r="O1" s="59"/>
      <c r="P1" s="59"/>
      <c r="Q1" s="59"/>
      <c r="R1" s="59"/>
      <c r="S1" s="59"/>
      <c r="T1" s="59"/>
      <c r="U1" s="59"/>
      <c r="V1" s="59"/>
      <c r="W1" s="111"/>
      <c r="X1" s="111"/>
    </row>
    <row r="2" spans="1:25" s="60" customFormat="true" ht="15" customHeight="true">
      <c r="A2" s="77" t="s">
        <v>41</v>
      </c>
      <c r="B2" s="59"/>
      <c r="C2" s="59"/>
      <c r="D2" s="59"/>
      <c r="E2" s="59"/>
      <c r="F2" s="59"/>
      <c r="G2" s="59"/>
      <c r="H2" s="59"/>
      <c r="I2" s="59"/>
      <c r="J2" s="59"/>
      <c r="K2" s="59"/>
      <c r="L2" s="59"/>
      <c r="M2" s="59"/>
      <c r="N2" s="59"/>
      <c r="O2" s="59"/>
      <c r="P2" s="59"/>
      <c r="Q2" s="59"/>
      <c r="R2" s="59"/>
      <c r="S2" s="59"/>
      <c r="T2" s="59"/>
      <c r="U2" s="59"/>
    </row>
    <row r="3" spans="1:25" ht="14.25" customHeight="true">
      <c r="A3" s="78" t="s">
        <v>1</v>
      </c>
    </row>
    <row r="4" spans="1:25" ht="16.5" customHeight="true">
      <c r="A4" s="134" t="s">
        <v>42</v>
      </c>
      <c r="B4" s="134"/>
      <c r="C4" s="134"/>
      <c r="D4" s="134"/>
      <c r="E4" s="134"/>
      <c r="F4" s="134"/>
      <c r="G4" s="134"/>
      <c r="H4" s="134"/>
      <c r="I4" s="134"/>
      <c r="J4" s="134"/>
      <c r="K4" s="134"/>
      <c r="L4" s="134"/>
      <c r="M4" s="134"/>
      <c r="N4" s="134"/>
      <c r="O4" s="134"/>
      <c r="P4" s="134"/>
      <c r="Q4" s="134"/>
      <c r="R4" s="134"/>
      <c r="S4" s="134"/>
      <c r="T4" s="134"/>
      <c r="U4" s="134"/>
      <c r="V4" s="134"/>
      <c r="W4" s="134"/>
      <c r="X4" s="134"/>
      <c r="Y4" s="134"/>
    </row>
    <row r="5" spans="1:25" ht="16.5" customHeight="true">
      <c r="A5" s="112" t="s">
        <v>43</v>
      </c>
      <c r="B5" s="112"/>
      <c r="C5" s="112"/>
      <c r="D5" s="112"/>
      <c r="E5" s="112"/>
      <c r="F5" s="112"/>
      <c r="G5" s="112"/>
      <c r="H5" s="112"/>
      <c r="I5" s="112"/>
      <c r="J5" s="112"/>
      <c r="K5" s="112"/>
      <c r="L5" s="112"/>
      <c r="M5" s="112"/>
      <c r="N5" s="112"/>
      <c r="O5" s="112"/>
      <c r="P5" s="112"/>
      <c r="Q5" s="112"/>
      <c r="R5" s="112"/>
      <c r="S5" s="112"/>
      <c r="T5" s="112"/>
      <c r="U5" s="112"/>
      <c r="V5" s="134"/>
      <c r="W5" s="134"/>
      <c r="X5" s="134"/>
      <c r="Y5" s="134"/>
    </row>
    <row r="6" spans="1:25" s="58" customFormat="true" ht="15" customHeight="true">
      <c r="G6" s="62"/>
      <c r="H6" s="62"/>
      <c r="I6" s="62"/>
      <c r="J6" s="62"/>
      <c r="S6" s="113" t="s">
        <v>44</v>
      </c>
      <c r="T6" s="113"/>
      <c r="U6" s="113"/>
    </row>
    <row r="7" spans="1:25" s="66" customFormat="true" ht="21.75" customHeight="true">
      <c r="A7" s="119" t="s">
        <v>4</v>
      </c>
      <c r="B7" s="119" t="s">
        <v>45</v>
      </c>
      <c r="C7" s="119" t="s">
        <v>46</v>
      </c>
      <c r="D7" s="129" t="s">
        <v>47</v>
      </c>
      <c r="E7" s="130" t="s">
        <v>79</v>
      </c>
      <c r="F7" s="131"/>
      <c r="G7" s="123" t="s">
        <v>49</v>
      </c>
      <c r="H7" s="124"/>
      <c r="I7" s="124"/>
      <c r="J7" s="125"/>
      <c r="K7" s="119" t="s">
        <v>50</v>
      </c>
      <c r="L7" s="123" t="s">
        <v>51</v>
      </c>
      <c r="M7" s="124"/>
      <c r="N7" s="125"/>
      <c r="O7" s="119" t="s">
        <v>52</v>
      </c>
      <c r="P7" s="119" t="s">
        <v>53</v>
      </c>
      <c r="Q7" s="114" t="s">
        <v>54</v>
      </c>
      <c r="R7" s="115"/>
      <c r="S7" s="116"/>
      <c r="T7" s="121" t="s">
        <v>55</v>
      </c>
      <c r="U7" s="117" t="s">
        <v>56</v>
      </c>
    </row>
    <row r="8" spans="1:25" s="67" customFormat="true" ht="33" customHeight="true">
      <c r="A8" s="120"/>
      <c r="B8" s="120"/>
      <c r="C8" s="120"/>
      <c r="D8" s="129"/>
      <c r="E8" s="90" t="s">
        <v>78</v>
      </c>
      <c r="F8" s="90" t="s">
        <v>48</v>
      </c>
      <c r="G8" s="83" t="s">
        <v>57</v>
      </c>
      <c r="H8" s="83" t="s">
        <v>58</v>
      </c>
      <c r="I8" s="83" t="s">
        <v>59</v>
      </c>
      <c r="J8" s="83" t="s">
        <v>60</v>
      </c>
      <c r="K8" s="120"/>
      <c r="L8" s="83" t="s">
        <v>61</v>
      </c>
      <c r="M8" s="83" t="s">
        <v>62</v>
      </c>
      <c r="N8" s="83" t="s">
        <v>63</v>
      </c>
      <c r="O8" s="120"/>
      <c r="P8" s="120"/>
      <c r="Q8" s="83" t="s">
        <v>64</v>
      </c>
      <c r="R8" s="83" t="s">
        <v>65</v>
      </c>
      <c r="S8" s="83" t="s">
        <v>66</v>
      </c>
      <c r="T8" s="122"/>
      <c r="U8" s="118"/>
    </row>
    <row r="9" spans="1:25" s="74" customFormat="true" ht="21" customHeight="true">
      <c r="A9" s="86" t="s">
        <v>67</v>
      </c>
      <c r="B9" s="86" t="s">
        <v>68</v>
      </c>
      <c r="C9" s="86" t="s">
        <v>69</v>
      </c>
      <c r="D9" s="87">
        <v>1</v>
      </c>
      <c r="E9" s="87">
        <v>2</v>
      </c>
      <c r="F9" s="87">
        <v>3</v>
      </c>
      <c r="G9" s="86">
        <v>4</v>
      </c>
      <c r="H9" s="86">
        <v>5</v>
      </c>
      <c r="I9" s="86">
        <v>6</v>
      </c>
      <c r="J9" s="86">
        <v>7</v>
      </c>
      <c r="K9" s="87" t="s">
        <v>70</v>
      </c>
      <c r="L9" s="87">
        <v>9</v>
      </c>
      <c r="M9" s="87">
        <v>10</v>
      </c>
      <c r="N9" s="87">
        <v>11</v>
      </c>
      <c r="O9" s="87" t="s">
        <v>71</v>
      </c>
      <c r="P9" s="87" t="s">
        <v>72</v>
      </c>
      <c r="Q9" s="87">
        <v>14</v>
      </c>
      <c r="R9" s="87">
        <v>15</v>
      </c>
      <c r="S9" s="87">
        <v>16</v>
      </c>
      <c r="T9" s="88" t="s">
        <v>73</v>
      </c>
      <c r="U9" s="89"/>
    </row>
    <row r="10" spans="1:25" s="74" customFormat="true" ht="21" customHeight="true">
      <c r="A10" s="108" t="s">
        <v>74</v>
      </c>
      <c r="B10" s="109"/>
      <c r="C10" s="110"/>
      <c r="D10" s="79">
        <f>=SUBTOTAL(9,D11:D36)</f>
      </c>
      <c r="E10" s="80">
        <f>=SUBTOTAL(9,E11:E36)</f>
      </c>
      <c r="F10" s="80">
        <f>=SUBTOTAL(9,F11:F36)</f>
      </c>
      <c r="G10" s="80">
        <f>=SUBTOTAL(9,G11:G36)</f>
      </c>
      <c r="H10" s="80">
        <f>=SUBTOTAL(9,H11:H36)</f>
      </c>
      <c r="I10" s="80">
        <f>=SUBTOTAL(9,I11:I36)</f>
      </c>
      <c r="J10" s="80">
        <f>=SUBTOTAL(9,J11:J36)</f>
      </c>
      <c r="K10" s="80">
        <f>=SUBTOTAL(9,K11:K36)</f>
      </c>
      <c r="L10" s="80">
        <f>=SUBTOTAL(9,L11:L36)</f>
      </c>
      <c r="M10" s="80">
        <f>=SUBTOTAL(9,M11:M36)</f>
      </c>
      <c r="N10" s="80">
        <f>=SUBTOTAL(9,N11:N36)</f>
      </c>
      <c r="O10" s="80">
        <f>=SUBTOTAL(9,O11:O36)</f>
      </c>
      <c r="P10" s="80">
        <f>=SUBTOTAL(9,P11:P36)</f>
      </c>
      <c r="Q10" s="80">
        <f>=SUBTOTAL(9,Q11:Q36)</f>
      </c>
      <c r="R10" s="80">
        <f>=SUBTOTAL(9,R11:R36)</f>
      </c>
      <c r="S10" s="80">
        <f>=SUBTOTAL(9,S11:S36)</f>
      </c>
      <c r="T10" s="80">
        <f>=SUBTOTAL(9,T11:T36)</f>
      </c>
      <c r="U10" s="80"/>
    </row>
    <row r="11" spans="1:25" s="68" customFormat="true" ht="19.5" customHeight="true">
      <c r="A11" s="126" t="s">
        <v>80</v>
      </c>
      <c r="B11" s="127"/>
      <c r="C11" s="128"/>
      <c r="D11" s="81">
        <f>=SUBTOTAL(9,D12:D13)</f>
      </c>
      <c r="E11" s="82">
        <f>=SUBTOTAL(9,E12:E13)</f>
      </c>
      <c r="F11" s="82">
        <f>=SUBTOTAL(9,F12:F13)</f>
      </c>
      <c r="G11" s="82">
        <f>=SUBTOTAL(9,G12:G13)</f>
      </c>
      <c r="H11" s="82">
        <f>=SUBTOTAL(9,H12:H13)</f>
      </c>
      <c r="I11" s="82">
        <f>=SUBTOTAL(9,I12:I13)</f>
      </c>
      <c r="J11" s="82">
        <f>=SUBTOTAL(9,J12:J13)</f>
      </c>
      <c r="K11" s="82">
        <f>=SUBTOTAL(9,K12:K13)</f>
      </c>
      <c r="L11" s="82">
        <f>=SUBTOTAL(9,L12:L13)</f>
      </c>
      <c r="M11" s="82">
        <f>=SUBTOTAL(9,M12:M13)</f>
      </c>
      <c r="N11" s="82">
        <f>=SUBTOTAL(9,N12:N13)</f>
      </c>
      <c r="O11" s="82">
        <f>=SUBTOTAL(9,O12:O13)</f>
      </c>
      <c r="P11" s="82">
        <f>=SUBTOTAL(9,P12:P13)</f>
      </c>
      <c r="Q11" s="82">
        <f>=SUBTOTAL(9,Q12:Q13)</f>
      </c>
      <c r="R11" s="82">
        <f>=SUBTOTAL(9,R12:R13)</f>
      </c>
      <c r="S11" s="82">
        <f>=SUBTOTAL(9,S12:S13)</f>
      </c>
      <c r="T11" s="84">
        <f>=SUBTOTAL(9,T12:T13)</f>
      </c>
      <c r="U11" s="82"/>
    </row>
    <row r="12" spans="1:25" s="67" customFormat="true" ht="19.5" customHeight="true">
      <c r="A12" s="69">
        <v>1</v>
      </c>
      <c r="B12" s="70" t="s">
        <v>82</v>
      </c>
      <c r="C12" s="69" t="s">
        <v>83</v>
      </c>
      <c r="D12" s="71">
        <f>+BCC!AL12</f>
      </c>
      <c r="E12" s="72">
        <v>30000000</v>
      </c>
      <c r="F12" s="72">
        <v>0</v>
      </c>
      <c r="G12" s="72">
        <v>650000</v>
      </c>
      <c r="H12" s="72">
        <v>100000</v>
      </c>
      <c r="I12" s="72">
        <v>100000</v>
      </c>
      <c r="J12" s="72">
        <v>100000</v>
      </c>
      <c r="K12" s="72">
        <f>+G12+H12+I12+J12</f>
      </c>
      <c r="L12" s="72">
        <v>0</v>
      </c>
      <c r="M12" s="72">
        <v>0</v>
      </c>
      <c r="N12" s="72">
        <v>0</v>
      </c>
      <c r="O12" s="72">
        <f>+D12+K12+L12+M12+N12</f>
      </c>
      <c r="P12" s="72">
        <f>ROUND(O12*D12/20,-3)</f>
      </c>
      <c r="Q12" s="72">
        <v>0</v>
      </c>
      <c r="R12" s="72">
        <v>0</v>
      </c>
      <c r="S12" s="72">
        <v>0</v>
      </c>
      <c r="T12" s="85">
        <f>+P12-Q12-R12-S12</f>
      </c>
      <c r="U12" s="72"/>
    </row>
    <row r="13" spans="1:25" s="67" customFormat="true" ht="19.5" customHeight="true">
      <c r="A13" s="69">
        <v>2</v>
      </c>
      <c r="B13" s="70" t="s">
        <v>85</v>
      </c>
      <c r="C13" s="69" t="s">
        <v>86</v>
      </c>
      <c r="D13" s="71">
        <f>+BCC!AL13</f>
      </c>
      <c r="E13" s="72">
        <v>10000000</v>
      </c>
      <c r="F13" s="72">
        <v>0</v>
      </c>
      <c r="G13" s="72">
        <v>650000</v>
      </c>
      <c r="H13" s="72">
        <v>100000</v>
      </c>
      <c r="I13" s="72">
        <v>100000</v>
      </c>
      <c r="J13" s="72">
        <v>100000</v>
      </c>
      <c r="K13" s="72">
        <f>+G13+H13+I13+J13</f>
      </c>
      <c r="L13" s="72">
        <v>0</v>
      </c>
      <c r="M13" s="72">
        <v>0</v>
      </c>
      <c r="N13" s="72">
        <v>0</v>
      </c>
      <c r="O13" s="72">
        <f>+D13+K13+L13+M13+N13</f>
      </c>
      <c r="P13" s="72">
        <f>ROUND(O13*D13/20,-3)</f>
      </c>
      <c r="Q13" s="72">
        <v>0</v>
      </c>
      <c r="R13" s="72">
        <v>0</v>
      </c>
      <c r="S13" s="72">
        <v>0</v>
      </c>
      <c r="T13" s="85">
        <f>+P13-Q13-R13-S13</f>
      </c>
      <c r="U13" s="72"/>
    </row>
    <row r="14" spans="1:25" s="68" customFormat="true" ht="19.5" customHeight="true">
      <c r="A14" s="126" t="s">
        <v>87</v>
      </c>
      <c r="B14" s="127"/>
      <c r="C14" s="128"/>
      <c r="D14" s="81">
        <f>=SUBTOTAL(9,D15:D27)</f>
      </c>
      <c r="E14" s="82">
        <f>=SUBTOTAL(9,E15:E27)</f>
      </c>
      <c r="F14" s="82">
        <f>=SUBTOTAL(9,F15:F27)</f>
      </c>
      <c r="G14" s="82">
        <f>=SUBTOTAL(9,G15:G27)</f>
      </c>
      <c r="H14" s="82">
        <f>=SUBTOTAL(9,H15:H27)</f>
      </c>
      <c r="I14" s="82">
        <f>=SUBTOTAL(9,I15:I27)</f>
      </c>
      <c r="J14" s="82">
        <f>=SUBTOTAL(9,J15:J27)</f>
      </c>
      <c r="K14" s="82">
        <f>=SUBTOTAL(9,K15:K27)</f>
      </c>
      <c r="L14" s="82">
        <f>=SUBTOTAL(9,L15:L27)</f>
      </c>
      <c r="M14" s="82">
        <f>=SUBTOTAL(9,M15:M27)</f>
      </c>
      <c r="N14" s="82">
        <f>=SUBTOTAL(9,N15:N27)</f>
      </c>
      <c r="O14" s="82">
        <f>=SUBTOTAL(9,O15:O27)</f>
      </c>
      <c r="P14" s="82">
        <f>=SUBTOTAL(9,P15:P27)</f>
      </c>
      <c r="Q14" s="82">
        <f>=SUBTOTAL(9,Q15:Q27)</f>
      </c>
      <c r="R14" s="82">
        <f>=SUBTOTAL(9,R15:R27)</f>
      </c>
      <c r="S14" s="82">
        <f>=SUBTOTAL(9,S15:S27)</f>
      </c>
      <c r="T14" s="84">
        <f>=SUBTOTAL(9,T15:T27)</f>
      </c>
      <c r="U14" s="82"/>
    </row>
    <row r="15" spans="1:25" s="67" customFormat="true" ht="19.5" customHeight="true">
      <c r="A15" s="69">
        <v>1</v>
      </c>
      <c r="B15" s="70" t="s">
        <v>89</v>
      </c>
      <c r="C15" s="69" t="s">
        <v>83</v>
      </c>
      <c r="D15" s="71">
        <f>+BCC!AL15</f>
      </c>
      <c r="E15" s="72">
        <v>4000000</v>
      </c>
      <c r="F15" s="72">
        <v>0</v>
      </c>
      <c r="G15" s="72">
        <v>650000</v>
      </c>
      <c r="H15" s="72">
        <v>100000</v>
      </c>
      <c r="I15" s="72">
        <v>100000</v>
      </c>
      <c r="J15" s="72">
        <v>100000</v>
      </c>
      <c r="K15" s="72">
        <f>+G15+H15+I15+J15</f>
      </c>
      <c r="L15" s="72">
        <v>0</v>
      </c>
      <c r="M15" s="72">
        <v>0</v>
      </c>
      <c r="N15" s="72">
        <v>0</v>
      </c>
      <c r="O15" s="72">
        <f>+D15+K15+L15+M15+N15</f>
      </c>
      <c r="P15" s="72">
        <f>ROUND(O15*D15/20,-3)</f>
      </c>
      <c r="Q15" s="72">
        <v>0</v>
      </c>
      <c r="R15" s="72">
        <v>0</v>
      </c>
      <c r="S15" s="72">
        <v>0</v>
      </c>
      <c r="T15" s="85">
        <f>+P15-Q15-R15-S15</f>
      </c>
      <c r="U15" s="72"/>
    </row>
    <row r="16" spans="1:25" s="67" customFormat="true" ht="19.5" customHeight="true">
      <c r="A16" s="69">
        <v>2</v>
      </c>
      <c r="B16" s="70" t="s">
        <v>91</v>
      </c>
      <c r="C16" s="69" t="s">
        <v>83</v>
      </c>
      <c r="D16" s="71">
        <f>+BCC!AL16</f>
      </c>
      <c r="E16" s="72">
        <v>4000000</v>
      </c>
      <c r="F16" s="72">
        <v>0</v>
      </c>
      <c r="G16" s="72">
        <v>650000</v>
      </c>
      <c r="H16" s="72">
        <v>100000</v>
      </c>
      <c r="I16" s="72">
        <v>100000</v>
      </c>
      <c r="J16" s="72">
        <v>100000</v>
      </c>
      <c r="K16" s="72">
        <f>+G16+H16+I16+J16</f>
      </c>
      <c r="L16" s="72">
        <v>0</v>
      </c>
      <c r="M16" s="72">
        <v>0</v>
      </c>
      <c r="N16" s="72">
        <v>0</v>
      </c>
      <c r="O16" s="72">
        <f>+D16+K16+L16+M16+N16</f>
      </c>
      <c r="P16" s="72">
        <f>ROUND(O16*D16/20,-3)</f>
      </c>
      <c r="Q16" s="72">
        <v>0</v>
      </c>
      <c r="R16" s="72">
        <v>0</v>
      </c>
      <c r="S16" s="72">
        <v>0</v>
      </c>
      <c r="T16" s="85">
        <f>+P16-Q16-R16-S16</f>
      </c>
      <c r="U16" s="72"/>
    </row>
    <row r="17" spans="1:25" s="67" customFormat="true" ht="19.5" customHeight="true">
      <c r="A17" s="69">
        <v>3</v>
      </c>
      <c r="B17" s="70" t="s">
        <v>93</v>
      </c>
      <c r="C17" s="69" t="s">
        <v>83</v>
      </c>
      <c r="D17" s="71">
        <f>+BCC!AL17</f>
      </c>
      <c r="E17" s="72">
        <v>4000000</v>
      </c>
      <c r="F17" s="72">
        <v>0</v>
      </c>
      <c r="G17" s="72">
        <v>650000</v>
      </c>
      <c r="H17" s="72">
        <v>100000</v>
      </c>
      <c r="I17" s="72">
        <v>100000</v>
      </c>
      <c r="J17" s="72">
        <v>100000</v>
      </c>
      <c r="K17" s="72">
        <f>+G17+H17+I17+J17</f>
      </c>
      <c r="L17" s="72">
        <v>0</v>
      </c>
      <c r="M17" s="72">
        <v>0</v>
      </c>
      <c r="N17" s="72">
        <v>0</v>
      </c>
      <c r="O17" s="72">
        <f>+D17+K17+L17+M17+N17</f>
      </c>
      <c r="P17" s="72">
        <f>ROUND(O17*D17/20,-3)</f>
      </c>
      <c r="Q17" s="72">
        <v>0</v>
      </c>
      <c r="R17" s="72">
        <v>0</v>
      </c>
      <c r="S17" s="72">
        <v>0</v>
      </c>
      <c r="T17" s="85">
        <f>+P17-Q17-R17-S17</f>
      </c>
      <c r="U17" s="72"/>
    </row>
    <row r="18" spans="1:25" s="67" customFormat="true" ht="19.5" customHeight="true">
      <c r="A18" s="69">
        <v>4</v>
      </c>
      <c r="B18" s="70" t="s">
        <v>95</v>
      </c>
      <c r="C18" s="69" t="s">
        <v>83</v>
      </c>
      <c r="D18" s="71">
        <f>+BCC!AL18</f>
      </c>
      <c r="E18" s="72">
        <v>4000000</v>
      </c>
      <c r="F18" s="72">
        <v>0</v>
      </c>
      <c r="G18" s="72">
        <v>650000</v>
      </c>
      <c r="H18" s="72">
        <v>100000</v>
      </c>
      <c r="I18" s="72">
        <v>100000</v>
      </c>
      <c r="J18" s="72">
        <v>100000</v>
      </c>
      <c r="K18" s="72">
        <f>+G18+H18+I18+J18</f>
      </c>
      <c r="L18" s="72">
        <v>0</v>
      </c>
      <c r="M18" s="72">
        <v>0</v>
      </c>
      <c r="N18" s="72">
        <v>0</v>
      </c>
      <c r="O18" s="72">
        <f>+D18+K18+L18+M18+N18</f>
      </c>
      <c r="P18" s="72">
        <f>ROUND(O18*D18/20,-3)</f>
      </c>
      <c r="Q18" s="72">
        <v>0</v>
      </c>
      <c r="R18" s="72">
        <v>0</v>
      </c>
      <c r="S18" s="72">
        <v>0</v>
      </c>
      <c r="T18" s="85">
        <f>+P18-Q18-R18-S18</f>
      </c>
      <c r="U18" s="72"/>
    </row>
    <row r="19" spans="1:25" s="67" customFormat="true" ht="19.5" customHeight="true">
      <c r="A19" s="69">
        <v>5</v>
      </c>
      <c r="B19" s="70" t="s">
        <v>97</v>
      </c>
      <c r="C19" s="69" t="s">
        <v>83</v>
      </c>
      <c r="D19" s="71">
        <f>+BCC!AL19</f>
      </c>
      <c r="E19" s="72">
        <v>4000000</v>
      </c>
      <c r="F19" s="72">
        <v>0</v>
      </c>
      <c r="G19" s="72">
        <v>650000</v>
      </c>
      <c r="H19" s="72">
        <v>100000</v>
      </c>
      <c r="I19" s="72">
        <v>100000</v>
      </c>
      <c r="J19" s="72">
        <v>100000</v>
      </c>
      <c r="K19" s="72">
        <f>+G19+H19+I19+J19</f>
      </c>
      <c r="L19" s="72">
        <v>0</v>
      </c>
      <c r="M19" s="72">
        <v>0</v>
      </c>
      <c r="N19" s="72">
        <v>0</v>
      </c>
      <c r="O19" s="72">
        <f>+D19+K19+L19+M19+N19</f>
      </c>
      <c r="P19" s="72">
        <f>ROUND(O19*D19/20,-3)</f>
      </c>
      <c r="Q19" s="72">
        <v>0</v>
      </c>
      <c r="R19" s="72">
        <v>0</v>
      </c>
      <c r="S19" s="72">
        <v>0</v>
      </c>
      <c r="T19" s="85">
        <f>+P19-Q19-R19-S19</f>
      </c>
      <c r="U19" s="72"/>
    </row>
    <row r="20" spans="1:25" s="67" customFormat="true" ht="19.5" customHeight="true">
      <c r="A20" s="69">
        <v>6</v>
      </c>
      <c r="B20" s="70" t="s">
        <v>99</v>
      </c>
      <c r="C20" s="69" t="s">
        <v>83</v>
      </c>
      <c r="D20" s="71">
        <f>+BCC!AL20</f>
      </c>
      <c r="E20" s="72">
        <v>4000000</v>
      </c>
      <c r="F20" s="72">
        <v>0</v>
      </c>
      <c r="G20" s="72">
        <v>650000</v>
      </c>
      <c r="H20" s="72">
        <v>100000</v>
      </c>
      <c r="I20" s="72">
        <v>100000</v>
      </c>
      <c r="J20" s="72">
        <v>100000</v>
      </c>
      <c r="K20" s="72">
        <f>+G20+H20+I20+J20</f>
      </c>
      <c r="L20" s="72">
        <v>0</v>
      </c>
      <c r="M20" s="72">
        <v>0</v>
      </c>
      <c r="N20" s="72">
        <v>0</v>
      </c>
      <c r="O20" s="72">
        <f>+D20+K20+L20+M20+N20</f>
      </c>
      <c r="P20" s="72">
        <f>ROUND(O20*D20/20,-3)</f>
      </c>
      <c r="Q20" s="72">
        <v>0</v>
      </c>
      <c r="R20" s="72">
        <v>0</v>
      </c>
      <c r="S20" s="72">
        <v>0</v>
      </c>
      <c r="T20" s="85">
        <f>+P20-Q20-R20-S20</f>
      </c>
      <c r="U20" s="72"/>
    </row>
    <row r="21" spans="1:25" s="67" customFormat="true" ht="19.5" customHeight="true">
      <c r="A21" s="69">
        <v>7</v>
      </c>
      <c r="B21" s="70" t="s">
        <v>101</v>
      </c>
      <c r="C21" s="69" t="s">
        <v>83</v>
      </c>
      <c r="D21" s="71">
        <f>+BCC!AL21</f>
      </c>
      <c r="E21" s="72">
        <v>4000000</v>
      </c>
      <c r="F21" s="72">
        <v>0</v>
      </c>
      <c r="G21" s="72">
        <v>650000</v>
      </c>
      <c r="H21" s="72">
        <v>100000</v>
      </c>
      <c r="I21" s="72">
        <v>100000</v>
      </c>
      <c r="J21" s="72">
        <v>100000</v>
      </c>
      <c r="K21" s="72">
        <f>+G21+H21+I21+J21</f>
      </c>
      <c r="L21" s="72">
        <v>0</v>
      </c>
      <c r="M21" s="72">
        <v>0</v>
      </c>
      <c r="N21" s="72">
        <v>0</v>
      </c>
      <c r="O21" s="72">
        <f>+D21+K21+L21+M21+N21</f>
      </c>
      <c r="P21" s="72">
        <f>ROUND(O21*D21/20,-3)</f>
      </c>
      <c r="Q21" s="72">
        <v>0</v>
      </c>
      <c r="R21" s="72">
        <v>0</v>
      </c>
      <c r="S21" s="72">
        <v>0</v>
      </c>
      <c r="T21" s="85">
        <f>+P21-Q21-R21-S21</f>
      </c>
      <c r="U21" s="72"/>
    </row>
    <row r="22" spans="1:25" s="67" customFormat="true" ht="19.5" customHeight="true">
      <c r="A22" s="69">
        <v>8</v>
      </c>
      <c r="B22" s="70" t="s">
        <v>103</v>
      </c>
      <c r="C22" s="69" t="s">
        <v>83</v>
      </c>
      <c r="D22" s="71">
        <f>+BCC!AL22</f>
      </c>
      <c r="E22" s="72">
        <v>4000000</v>
      </c>
      <c r="F22" s="72">
        <v>0</v>
      </c>
      <c r="G22" s="72">
        <v>650000</v>
      </c>
      <c r="H22" s="72">
        <v>100000</v>
      </c>
      <c r="I22" s="72">
        <v>100000</v>
      </c>
      <c r="J22" s="72">
        <v>100000</v>
      </c>
      <c r="K22" s="72">
        <f>+G22+H22+I22+J22</f>
      </c>
      <c r="L22" s="72">
        <v>0</v>
      </c>
      <c r="M22" s="72">
        <v>0</v>
      </c>
      <c r="N22" s="72">
        <v>0</v>
      </c>
      <c r="O22" s="72">
        <f>+D22+K22+L22+M22+N22</f>
      </c>
      <c r="P22" s="72">
        <f>ROUND(O22*D22/20,-3)</f>
      </c>
      <c r="Q22" s="72">
        <v>0</v>
      </c>
      <c r="R22" s="72">
        <v>0</v>
      </c>
      <c r="S22" s="72">
        <v>0</v>
      </c>
      <c r="T22" s="85">
        <f>+P22-Q22-R22-S22</f>
      </c>
      <c r="U22" s="72"/>
    </row>
    <row r="23" spans="1:25" s="67" customFormat="true" ht="19.5" customHeight="true">
      <c r="A23" s="69">
        <v>9</v>
      </c>
      <c r="B23" s="70" t="s">
        <v>105</v>
      </c>
      <c r="C23" s="69" t="s">
        <v>83</v>
      </c>
      <c r="D23" s="71">
        <f>+BCC!AL23</f>
      </c>
      <c r="E23" s="72">
        <v>4000000</v>
      </c>
      <c r="F23" s="72">
        <v>0</v>
      </c>
      <c r="G23" s="72">
        <v>650000</v>
      </c>
      <c r="H23" s="72">
        <v>100000</v>
      </c>
      <c r="I23" s="72">
        <v>100000</v>
      </c>
      <c r="J23" s="72">
        <v>100000</v>
      </c>
      <c r="K23" s="72">
        <f>+G23+H23+I23+J23</f>
      </c>
      <c r="L23" s="72">
        <v>0</v>
      </c>
      <c r="M23" s="72">
        <v>0</v>
      </c>
      <c r="N23" s="72">
        <v>0</v>
      </c>
      <c r="O23" s="72">
        <f>+D23+K23+L23+M23+N23</f>
      </c>
      <c r="P23" s="72">
        <f>ROUND(O23*D23/20,-3)</f>
      </c>
      <c r="Q23" s="72">
        <v>0</v>
      </c>
      <c r="R23" s="72">
        <v>0</v>
      </c>
      <c r="S23" s="72">
        <v>0</v>
      </c>
      <c r="T23" s="85">
        <f>+P23-Q23-R23-S23</f>
      </c>
      <c r="U23" s="72"/>
    </row>
    <row r="24" spans="1:25" s="67" customFormat="true" ht="19.5" customHeight="true">
      <c r="A24" s="69">
        <v>10</v>
      </c>
      <c r="B24" s="70" t="s">
        <v>107</v>
      </c>
      <c r="C24" s="69" t="s">
        <v>83</v>
      </c>
      <c r="D24" s="71">
        <f>+BCC!AL24</f>
      </c>
      <c r="E24" s="72">
        <v>4000000</v>
      </c>
      <c r="F24" s="72">
        <v>0</v>
      </c>
      <c r="G24" s="72">
        <v>650000</v>
      </c>
      <c r="H24" s="72">
        <v>100000</v>
      </c>
      <c r="I24" s="72">
        <v>100000</v>
      </c>
      <c r="J24" s="72">
        <v>100000</v>
      </c>
      <c r="K24" s="72">
        <f>+G24+H24+I24+J24</f>
      </c>
      <c r="L24" s="72">
        <v>0</v>
      </c>
      <c r="M24" s="72">
        <v>0</v>
      </c>
      <c r="N24" s="72">
        <v>0</v>
      </c>
      <c r="O24" s="72">
        <f>+D24+K24+L24+M24+N24</f>
      </c>
      <c r="P24" s="72">
        <f>ROUND(O24*D24/20,-3)</f>
      </c>
      <c r="Q24" s="72">
        <v>0</v>
      </c>
      <c r="R24" s="72">
        <v>0</v>
      </c>
      <c r="S24" s="72">
        <v>0</v>
      </c>
      <c r="T24" s="85">
        <f>+P24-Q24-R24-S24</f>
      </c>
      <c r="U24" s="72"/>
    </row>
    <row r="25" spans="1:25" s="67" customFormat="true" ht="19.5" customHeight="true">
      <c r="A25" s="69">
        <v>11</v>
      </c>
      <c r="B25" s="70" t="s">
        <v>103</v>
      </c>
      <c r="C25" s="69" t="s">
        <v>83</v>
      </c>
      <c r="D25" s="71">
        <f>+BCC!AL25</f>
      </c>
      <c r="E25" s="72">
        <v>4000000</v>
      </c>
      <c r="F25" s="72">
        <v>0</v>
      </c>
      <c r="G25" s="72">
        <v>650000</v>
      </c>
      <c r="H25" s="72">
        <v>100000</v>
      </c>
      <c r="I25" s="72">
        <v>100000</v>
      </c>
      <c r="J25" s="72">
        <v>100000</v>
      </c>
      <c r="K25" s="72">
        <f>+G25+H25+I25+J25</f>
      </c>
      <c r="L25" s="72">
        <v>0</v>
      </c>
      <c r="M25" s="72">
        <v>0</v>
      </c>
      <c r="N25" s="72">
        <v>0</v>
      </c>
      <c r="O25" s="72">
        <f>+D25+K25+L25+M25+N25</f>
      </c>
      <c r="P25" s="72">
        <f>ROUND(O25*D25/20,-3)</f>
      </c>
      <c r="Q25" s="72">
        <v>0</v>
      </c>
      <c r="R25" s="72">
        <v>0</v>
      </c>
      <c r="S25" s="72">
        <v>0</v>
      </c>
      <c r="T25" s="85">
        <f>+P25-Q25-R25-S25</f>
      </c>
      <c r="U25" s="72"/>
    </row>
    <row r="26" spans="1:25" s="67" customFormat="true" ht="19.5" customHeight="true">
      <c r="A26" s="69">
        <v>12</v>
      </c>
      <c r="B26" s="70" t="s">
        <v>110</v>
      </c>
      <c r="C26" s="69" t="s">
        <v>83</v>
      </c>
      <c r="D26" s="71">
        <f>+BCC!AL26</f>
      </c>
      <c r="E26" s="72">
        <v>4000000</v>
      </c>
      <c r="F26" s="72">
        <v>0</v>
      </c>
      <c r="G26" s="72">
        <v>650000</v>
      </c>
      <c r="H26" s="72">
        <v>100000</v>
      </c>
      <c r="I26" s="72">
        <v>100000</v>
      </c>
      <c r="J26" s="72">
        <v>100000</v>
      </c>
      <c r="K26" s="72">
        <f>+G26+H26+I26+J26</f>
      </c>
      <c r="L26" s="72">
        <v>0</v>
      </c>
      <c r="M26" s="72">
        <v>0</v>
      </c>
      <c r="N26" s="72">
        <v>0</v>
      </c>
      <c r="O26" s="72">
        <f>+D26+K26+L26+M26+N26</f>
      </c>
      <c r="P26" s="72">
        <f>ROUND(O26*D26/20,-3)</f>
      </c>
      <c r="Q26" s="72">
        <v>0</v>
      </c>
      <c r="R26" s="72">
        <v>0</v>
      </c>
      <c r="S26" s="72">
        <v>0</v>
      </c>
      <c r="T26" s="85">
        <f>+P26-Q26-R26-S26</f>
      </c>
      <c r="U26" s="72"/>
    </row>
    <row r="27" spans="1:25" s="67" customFormat="true" ht="19.5" customHeight="true">
      <c r="A27" s="69">
        <v>13</v>
      </c>
      <c r="B27" s="70" t="s">
        <v>112</v>
      </c>
      <c r="C27" s="69" t="s">
        <v>83</v>
      </c>
      <c r="D27" s="71">
        <f>+BCC!AL27</f>
      </c>
      <c r="E27" s="72">
        <v>4000000</v>
      </c>
      <c r="F27" s="72">
        <v>0</v>
      </c>
      <c r="G27" s="72">
        <v>650000</v>
      </c>
      <c r="H27" s="72">
        <v>100000</v>
      </c>
      <c r="I27" s="72">
        <v>100000</v>
      </c>
      <c r="J27" s="72">
        <v>100000</v>
      </c>
      <c r="K27" s="72">
        <f>+G27+H27+I27+J27</f>
      </c>
      <c r="L27" s="72">
        <v>0</v>
      </c>
      <c r="M27" s="72">
        <v>0</v>
      </c>
      <c r="N27" s="72">
        <v>0</v>
      </c>
      <c r="O27" s="72">
        <f>+D27+K27+L27+M27+N27</f>
      </c>
      <c r="P27" s="72">
        <f>ROUND(O27*D27/20,-3)</f>
      </c>
      <c r="Q27" s="72">
        <v>0</v>
      </c>
      <c r="R27" s="72">
        <v>0</v>
      </c>
      <c r="S27" s="72">
        <v>0</v>
      </c>
      <c r="T27" s="85">
        <f>+P27-Q27-R27-S27</f>
      </c>
      <c r="U27" s="72"/>
    </row>
    <row r="28" spans="1:25" s="68" customFormat="true" ht="19.5" customHeight="true">
      <c r="A28" s="126" t="s">
        <v>113</v>
      </c>
      <c r="B28" s="127"/>
      <c r="C28" s="128"/>
      <c r="D28" s="81">
        <f>=SUBTOTAL(9,D29:D34)</f>
      </c>
      <c r="E28" s="82">
        <f>=SUBTOTAL(9,E29:E34)</f>
      </c>
      <c r="F28" s="82">
        <f>=SUBTOTAL(9,F29:F34)</f>
      </c>
      <c r="G28" s="82">
        <f>=SUBTOTAL(9,G29:G34)</f>
      </c>
      <c r="H28" s="82">
        <f>=SUBTOTAL(9,H29:H34)</f>
      </c>
      <c r="I28" s="82">
        <f>=SUBTOTAL(9,I29:I34)</f>
      </c>
      <c r="J28" s="82">
        <f>=SUBTOTAL(9,J29:J34)</f>
      </c>
      <c r="K28" s="82">
        <f>=SUBTOTAL(9,K29:K34)</f>
      </c>
      <c r="L28" s="82">
        <f>=SUBTOTAL(9,L29:L34)</f>
      </c>
      <c r="M28" s="82">
        <f>=SUBTOTAL(9,M29:M34)</f>
      </c>
      <c r="N28" s="82">
        <f>=SUBTOTAL(9,N29:N34)</f>
      </c>
      <c r="O28" s="82">
        <f>=SUBTOTAL(9,O29:O34)</f>
      </c>
      <c r="P28" s="82">
        <f>=SUBTOTAL(9,P29:P34)</f>
      </c>
      <c r="Q28" s="82">
        <f>=SUBTOTAL(9,Q29:Q34)</f>
      </c>
      <c r="R28" s="82">
        <f>=SUBTOTAL(9,R29:R34)</f>
      </c>
      <c r="S28" s="82">
        <f>=SUBTOTAL(9,S29:S34)</f>
      </c>
      <c r="T28" s="84">
        <f>=SUBTOTAL(9,T29:T34)</f>
      </c>
      <c r="U28" s="82"/>
    </row>
    <row r="29" spans="1:25" s="67" customFormat="true" ht="19.5" customHeight="true">
      <c r="A29" s="69">
        <v>1</v>
      </c>
      <c r="B29" s="70" t="s">
        <v>115</v>
      </c>
      <c r="C29" s="69" t="s">
        <v>83</v>
      </c>
      <c r="D29" s="71">
        <f>+BCC!AL29</f>
      </c>
      <c r="E29" s="72">
        <v>5000000</v>
      </c>
      <c r="F29" s="72">
        <v>0</v>
      </c>
      <c r="G29" s="72">
        <v>650000</v>
      </c>
      <c r="H29" s="72">
        <v>100000</v>
      </c>
      <c r="I29" s="72">
        <v>100000</v>
      </c>
      <c r="J29" s="72">
        <v>100000</v>
      </c>
      <c r="K29" s="72">
        <f>+G29+H29+I29+J29</f>
      </c>
      <c r="L29" s="72">
        <v>3000000</v>
      </c>
      <c r="M29" s="72">
        <v>0</v>
      </c>
      <c r="N29" s="72">
        <v>0</v>
      </c>
      <c r="O29" s="72">
        <f>+D29+K29+L29+M29+N29</f>
      </c>
      <c r="P29" s="72">
        <f>ROUND(O29*D29/20,-3)</f>
      </c>
      <c r="Q29" s="72">
        <v>0</v>
      </c>
      <c r="R29" s="72">
        <v>0</v>
      </c>
      <c r="S29" s="72">
        <v>0</v>
      </c>
      <c r="T29" s="85">
        <f>+P29-Q29-R29-S29</f>
      </c>
      <c r="U29" s="72"/>
    </row>
    <row r="30" spans="1:25" s="67" customFormat="true" ht="19.5" customHeight="true">
      <c r="A30" s="69">
        <v>2</v>
      </c>
      <c r="B30" s="70" t="s">
        <v>118</v>
      </c>
      <c r="C30" s="69" t="s">
        <v>83</v>
      </c>
      <c r="D30" s="71">
        <f>+BCC!AL30</f>
      </c>
      <c r="E30" s="72">
        <v>5000000</v>
      </c>
      <c r="F30" s="72">
        <v>0</v>
      </c>
      <c r="G30" s="72">
        <v>650000</v>
      </c>
      <c r="H30" s="72">
        <v>100000</v>
      </c>
      <c r="I30" s="72">
        <v>100000</v>
      </c>
      <c r="J30" s="72">
        <v>100000</v>
      </c>
      <c r="K30" s="72">
        <f>+G30+H30+I30+J30</f>
      </c>
      <c r="L30" s="72">
        <v>4500000</v>
      </c>
      <c r="M30" s="72">
        <v>0</v>
      </c>
      <c r="N30" s="72">
        <v>0</v>
      </c>
      <c r="O30" s="72">
        <f>+D30+K30+L30+M30+N30</f>
      </c>
      <c r="P30" s="72">
        <f>ROUND(O30*D30/20,-3)</f>
      </c>
      <c r="Q30" s="72">
        <v>0</v>
      </c>
      <c r="R30" s="72">
        <v>0</v>
      </c>
      <c r="S30" s="72">
        <v>0</v>
      </c>
      <c r="T30" s="85">
        <f>+P30-Q30-R30-S30</f>
      </c>
      <c r="U30" s="72"/>
    </row>
    <row r="31" spans="1:25" s="67" customFormat="true" ht="19.5" customHeight="true">
      <c r="A31" s="69">
        <v>3</v>
      </c>
      <c r="B31" s="70" t="s">
        <v>120</v>
      </c>
      <c r="C31" s="69" t="s">
        <v>83</v>
      </c>
      <c r="D31" s="71">
        <f>+BCC!AL31</f>
      </c>
      <c r="E31" s="72">
        <v>5000000</v>
      </c>
      <c r="F31" s="72">
        <v>1000000</v>
      </c>
      <c r="G31" s="72">
        <v>650000</v>
      </c>
      <c r="H31" s="72">
        <v>100000</v>
      </c>
      <c r="I31" s="72">
        <v>100000</v>
      </c>
      <c r="J31" s="72">
        <v>100000</v>
      </c>
      <c r="K31" s="72">
        <f>+G31+H31+I31+J31</f>
      </c>
      <c r="L31" s="72">
        <v>4500000</v>
      </c>
      <c r="M31" s="72">
        <v>0</v>
      </c>
      <c r="N31" s="72">
        <v>0</v>
      </c>
      <c r="O31" s="72">
        <f>+D31+K31+L31+M31+N31</f>
      </c>
      <c r="P31" s="72">
        <f>ROUND(O31*D31/20,-3)</f>
      </c>
      <c r="Q31" s="72">
        <v>0</v>
      </c>
      <c r="R31" s="72">
        <v>0</v>
      </c>
      <c r="S31" s="72">
        <v>0</v>
      </c>
      <c r="T31" s="85">
        <f>+P31-Q31-R31-S31</f>
      </c>
      <c r="U31" s="72"/>
    </row>
    <row r="32" spans="1:25" s="67" customFormat="true" ht="19.5" customHeight="true">
      <c r="A32" s="69">
        <v>4</v>
      </c>
      <c r="B32" s="70" t="s">
        <v>118</v>
      </c>
      <c r="C32" s="69" t="s">
        <v>83</v>
      </c>
      <c r="D32" s="71">
        <f>+BCC!AL32</f>
      </c>
      <c r="E32" s="72">
        <v>0</v>
      </c>
      <c r="F32" s="72">
        <v>0</v>
      </c>
      <c r="G32" s="72">
        <v>650000</v>
      </c>
      <c r="H32" s="72">
        <v>100000</v>
      </c>
      <c r="I32" s="72">
        <v>100000</v>
      </c>
      <c r="J32" s="72">
        <v>100000</v>
      </c>
      <c r="K32" s="72">
        <f>+G32+H32+I32+J32</f>
      </c>
      <c r="L32" s="72">
        <v>3000000</v>
      </c>
      <c r="M32" s="72">
        <v>0</v>
      </c>
      <c r="N32" s="72">
        <v>0</v>
      </c>
      <c r="O32" s="72">
        <f>+D32+K32+L32+M32+N32</f>
      </c>
      <c r="P32" s="72">
        <f>ROUND(O32*D32/20,-3)</f>
      </c>
      <c r="Q32" s="72">
        <v>0</v>
      </c>
      <c r="R32" s="72">
        <v>0</v>
      </c>
      <c r="S32" s="72">
        <v>0</v>
      </c>
      <c r="T32" s="85">
        <f>+P32-Q32-R32-S32</f>
      </c>
      <c r="U32" s="72"/>
    </row>
    <row r="33" spans="1:25" s="67" customFormat="true" ht="19.5" customHeight="true">
      <c r="A33" s="69">
        <v>5</v>
      </c>
      <c r="B33" s="70" t="s">
        <v>123</v>
      </c>
      <c r="C33" s="69" t="s">
        <v>83</v>
      </c>
      <c r="D33" s="71">
        <f>+BCC!AL33</f>
      </c>
      <c r="E33" s="72">
        <v>0</v>
      </c>
      <c r="F33" s="72">
        <v>0</v>
      </c>
      <c r="G33" s="72">
        <v>650000</v>
      </c>
      <c r="H33" s="72">
        <v>100000</v>
      </c>
      <c r="I33" s="72">
        <v>100000</v>
      </c>
      <c r="J33" s="72">
        <v>100000</v>
      </c>
      <c r="K33" s="72">
        <f>+G33+H33+I33+J33</f>
      </c>
      <c r="L33" s="72">
        <v>4500000</v>
      </c>
      <c r="M33" s="72">
        <v>0</v>
      </c>
      <c r="N33" s="72">
        <v>0</v>
      </c>
      <c r="O33" s="72">
        <f>+D33+K33+L33+M33+N33</f>
      </c>
      <c r="P33" s="72">
        <f>ROUND(O33*D33/20,-3)</f>
      </c>
      <c r="Q33" s="72">
        <v>0</v>
      </c>
      <c r="R33" s="72">
        <v>0</v>
      </c>
      <c r="S33" s="72">
        <v>0</v>
      </c>
      <c r="T33" s="85">
        <f>+P33-Q33-R33-S33</f>
      </c>
      <c r="U33" s="72"/>
    </row>
    <row r="34" spans="1:25" s="67" customFormat="true" ht="19.5" customHeight="true">
      <c r="A34" s="69">
        <v>6</v>
      </c>
      <c r="B34" s="70" t="s">
        <v>125</v>
      </c>
      <c r="C34" s="69" t="s">
        <v>83</v>
      </c>
      <c r="D34" s="71">
        <f>+BCC!AL34</f>
      </c>
      <c r="E34" s="72">
        <v>0</v>
      </c>
      <c r="F34" s="72">
        <v>0</v>
      </c>
      <c r="G34" s="72">
        <v>650000</v>
      </c>
      <c r="H34" s="72">
        <v>100000</v>
      </c>
      <c r="I34" s="72">
        <v>100000</v>
      </c>
      <c r="J34" s="72">
        <v>100000</v>
      </c>
      <c r="K34" s="72">
        <f>+G34+H34+I34+J34</f>
      </c>
      <c r="L34" s="72">
        <v>0</v>
      </c>
      <c r="M34" s="72">
        <v>0</v>
      </c>
      <c r="N34" s="72">
        <v>0</v>
      </c>
      <c r="O34" s="72">
        <f>+D34+K34+L34+M34+N34</f>
      </c>
      <c r="P34" s="72">
        <f>ROUND(O34*D34/20,-3)</f>
      </c>
      <c r="Q34" s="72">
        <v>0</v>
      </c>
      <c r="R34" s="72">
        <v>0</v>
      </c>
      <c r="S34" s="72">
        <v>0</v>
      </c>
      <c r="T34" s="85">
        <f>+P34-Q34-R34-S34</f>
      </c>
      <c r="U34" s="72"/>
    </row>
    <row r="35" spans="1:25" s="68" customFormat="true" ht="19.5" customHeight="true">
      <c r="A35" s="126" t="s">
        <v>126</v>
      </c>
      <c r="B35" s="127"/>
      <c r="C35" s="128"/>
      <c r="D35" s="81">
        <f>=SUBTOTAL(9,D36:D36)</f>
      </c>
      <c r="E35" s="82">
        <f>=SUBTOTAL(9,E36:E36)</f>
      </c>
      <c r="F35" s="82">
        <f>=SUBTOTAL(9,F36:F36)</f>
      </c>
      <c r="G35" s="82">
        <f>=SUBTOTAL(9,G36:G36)</f>
      </c>
      <c r="H35" s="82">
        <f>=SUBTOTAL(9,H36:H36)</f>
      </c>
      <c r="I35" s="82">
        <f>=SUBTOTAL(9,I36:I36)</f>
      </c>
      <c r="J35" s="82">
        <f>=SUBTOTAL(9,J36:J36)</f>
      </c>
      <c r="K35" s="82">
        <f>=SUBTOTAL(9,K36:K36)</f>
      </c>
      <c r="L35" s="82">
        <f>=SUBTOTAL(9,L36:L36)</f>
      </c>
      <c r="M35" s="82">
        <f>=SUBTOTAL(9,M36:M36)</f>
      </c>
      <c r="N35" s="82">
        <f>=SUBTOTAL(9,N36:N36)</f>
      </c>
      <c r="O35" s="82">
        <f>=SUBTOTAL(9,O36:O36)</f>
      </c>
      <c r="P35" s="82">
        <f>=SUBTOTAL(9,P36:P36)</f>
      </c>
      <c r="Q35" s="82">
        <f>=SUBTOTAL(9,Q36:Q36)</f>
      </c>
      <c r="R35" s="82">
        <f>=SUBTOTAL(9,R36:R36)</f>
      </c>
      <c r="S35" s="82">
        <f>=SUBTOTAL(9,S36:S36)</f>
      </c>
      <c r="T35" s="84">
        <f>=SUBTOTAL(9,T36:T36)</f>
      </c>
      <c r="U35" s="82"/>
    </row>
    <row r="36" spans="1:25" s="67" customFormat="true" ht="19.5" customHeight="true">
      <c r="A36" s="69">
        <v>1</v>
      </c>
      <c r="B36" s="70" t="s">
        <v>128</v>
      </c>
      <c r="C36" s="69" t="s">
        <v>83</v>
      </c>
      <c r="D36" s="71">
        <f>+BCC!AL36</f>
      </c>
      <c r="E36" s="72">
        <v>5000000</v>
      </c>
      <c r="F36" s="72">
        <v>0</v>
      </c>
      <c r="G36" s="72">
        <v>650000</v>
      </c>
      <c r="H36" s="72">
        <v>100000</v>
      </c>
      <c r="I36" s="72">
        <v>100000</v>
      </c>
      <c r="J36" s="72">
        <v>100000</v>
      </c>
      <c r="K36" s="72">
        <f>+G36+H36+I36+J36</f>
      </c>
      <c r="L36" s="72">
        <v>0</v>
      </c>
      <c r="M36" s="72">
        <v>0</v>
      </c>
      <c r="N36" s="72">
        <v>0</v>
      </c>
      <c r="O36" s="72">
        <f>+D36+K36+L36+M36+N36</f>
      </c>
      <c r="P36" s="72">
        <f>ROUND(O36*D36/20,-3)</f>
      </c>
      <c r="Q36" s="72">
        <v>0</v>
      </c>
      <c r="R36" s="72">
        <v>0</v>
      </c>
      <c r="S36" s="72">
        <v>0</v>
      </c>
      <c r="T36" s="85">
        <f>+P36-Q36-R36-S36</f>
      </c>
      <c r="U36" s="72"/>
    </row>
    <row r="37" spans="1:25" s="67" customFormat="true" ht="19.5" customHeight="true"/>
    <row r="38" spans="1:25" s="67" customFormat="true" ht="19.5" customHeight="true">
      <c r="A38" s="62"/>
    </row>
    <row r="39" spans="1:25" s="68" customFormat="true" ht="19.5" customHeight="true">
      <c r="B39" s="132" t="s">
        <v>25</v>
      </c>
      <c r="C39" s="132"/>
      <c r="D39" s="67"/>
      <c r="E39" s="67"/>
      <c r="F39" s="67"/>
      <c r="G39" s="67"/>
      <c r="H39" s="132" t="s">
        <v>76</v>
      </c>
      <c r="I39" s="132"/>
      <c r="J39" s="132"/>
      <c r="K39" s="132"/>
      <c r="L39" s="67"/>
      <c r="M39" s="67"/>
      <c r="N39" s="67"/>
      <c r="O39" s="67"/>
      <c r="P39" s="133" t="s">
        <v>75</v>
      </c>
      <c r="Q39" s="133"/>
      <c r="R39" s="133"/>
      <c r="S39" s="133"/>
      <c r="T39" s="133"/>
      <c r="U39" s="133"/>
      <c r="V39" s="67"/>
      <c r="W39" s="67"/>
    </row>
    <row r="40" spans="1:25" s="67" customFormat="true" ht="20.25" customHeight="true">
      <c r="B40" s="62"/>
      <c r="C40" s="62"/>
      <c r="D40" s="62"/>
      <c r="E40" s="62"/>
      <c r="F40" s="62"/>
      <c r="G40" s="62"/>
      <c r="H40" s="62"/>
      <c r="I40" s="62"/>
      <c r="J40" s="62"/>
      <c r="K40" s="62"/>
      <c r="L40" s="62"/>
      <c r="M40" s="62"/>
      <c r="N40" s="62"/>
      <c r="O40" s="62"/>
      <c r="P40" s="132" t="s">
        <v>77</v>
      </c>
      <c r="Q40" s="132"/>
      <c r="R40" s="132"/>
      <c r="S40" s="132"/>
      <c r="T40" s="132"/>
      <c r="U40" s="132"/>
    </row>
    <row r="41" spans="1:25" s="68" customFormat="true" ht="19.5" customHeight="true">
      <c r="G41" s="73"/>
      <c r="H41" s="73"/>
      <c r="I41" s="73"/>
      <c r="J41" s="73"/>
    </row>
    <row r="42" spans="1:25" s="67" customFormat="true" ht="19.5" customHeight="true">
      <c r="G42" s="73"/>
      <c r="H42" s="73"/>
      <c r="I42" s="73"/>
      <c r="J42" s="73"/>
    </row>
    <row r="43" spans="1:25" s="68" customFormat="true" ht="19.5" customHeight="true">
      <c r="G43" s="73"/>
      <c r="H43" s="73"/>
      <c r="I43" s="73"/>
      <c r="J43" s="73"/>
    </row>
    <row r="44" spans="1:25" s="67" customFormat="true" ht="21.75" customHeight="true">
      <c r="G44" s="73"/>
      <c r="H44" s="73"/>
      <c r="I44" s="73"/>
      <c r="J44" s="73"/>
    </row>
    <row r="45" spans="1:25" s="68" customFormat="true" ht="19.5" customHeight="true">
      <c r="G45" s="73"/>
      <c r="H45" s="73"/>
      <c r="I45" s="73"/>
      <c r="J45" s="73"/>
    </row>
    <row r="46" spans="1:25" s="63" customFormat="true" ht="16.5" customHeight="true">
      <c r="G46" s="73"/>
      <c r="H46" s="73"/>
      <c r="I46" s="73"/>
      <c r="J46" s="73"/>
    </row>
    <row r="47" spans="1:25" s="62" customFormat="true" ht="15" customHeight="true">
      <c r="G47" s="73"/>
      <c r="H47" s="73"/>
      <c r="I47" s="73"/>
      <c r="J47" s="73"/>
    </row>
    <row r="48" spans="1:25" s="65" customFormat="true" ht="15.75" customHeight="true">
      <c r="G48" s="73"/>
      <c r="H48" s="73"/>
      <c r="I48" s="73"/>
      <c r="J48" s="73"/>
    </row>
    <row r="49" spans="1:25" s="63" customFormat="true" ht="14.25" customHeight="true">
      <c r="G49" s="73"/>
      <c r="H49" s="73"/>
      <c r="I49" s="73"/>
      <c r="J49" s="73"/>
    </row>
    <row r="50" spans="1:25" s="63" customFormat="true" ht="14.25" customHeight="true">
      <c r="G50" s="73"/>
      <c r="H50" s="73"/>
      <c r="I50" s="73"/>
      <c r="J50" s="73"/>
    </row>
    <row r="51"/>
    <row r="52"/>
    <row r="53"/>
    <row r="54" spans="1:25" s="65" customFormat="true" ht="15.75" customHeight="true">
      <c r="G54" s="73"/>
      <c r="H54" s="73"/>
      <c r="I54" s="73"/>
      <c r="J54" s="73"/>
    </row>
  </sheetData>
  <mergeCells count="25">
    <mergeCell ref="A5:U5"/>
    <mergeCell ref="L7:N7"/>
    <mergeCell ref="A11:C11"/>
    <mergeCell ref="C7:C8"/>
    <mergeCell ref="D7:D8"/>
    <mergeCell ref="G7:J7"/>
    <mergeCell ref="E7:F7"/>
    <mergeCell ref="P40:U40"/>
    <mergeCell ref="W1:X1"/>
    <mergeCell ref="S6:U6"/>
    <mergeCell ref="Q7:S7"/>
    <mergeCell ref="U7:U8"/>
    <mergeCell ref="O7:O8"/>
    <mergeCell ref="B7:B8"/>
    <mergeCell ref="P39:U39"/>
    <mergeCell ref="K7:K8"/>
    <mergeCell ref="A7:A8"/>
    <mergeCell ref="T7:T8"/>
    <mergeCell ref="P7:P8"/>
    <mergeCell ref="A10:C10"/>
    <mergeCell ref="B39:C39"/>
    <mergeCell ref="H39:K39"/>
    <mergeCell ref="A14:C14"/>
    <mergeCell ref="A28:C28"/>
    <mergeCell ref="A35:C35"/>
  </mergeCells>
  <pageMargins bottom="0.5" footer="0.3" header="0.3" left="0.27" right="0.16" top="0.41"/>
  <pageSetup r:id="rId1" orientation="landscape" paperSize="9" scale="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BCC</vt:lpstr>
      <vt:lpstr>Bảng lương</vt:lpstr>
    </vt:vector>
  </TitlesOfParts>
  <Manager/>
  <Company>Irv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FlexCel for non-commercial use. http://www.tmssoftware.com</dc:creator>
  <cp:keywords/>
  <dc:description/>
  <cp:lastModifiedBy>Admin</cp:lastModifiedBy>
  <dcterms:created xsi:type="dcterms:W3CDTF">2004-08-03T20:59:48Z</dcterms:created>
  <dcterms:modified xsi:type="dcterms:W3CDTF">2022-03-23T08:54:12Z</dcterms:modified>
  <cp:category/>
</cp:coreProperties>
</file>