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advanced\"/>
    </mc:Choice>
  </mc:AlternateContent>
  <xr:revisionPtr revIDLastSave="0" documentId="13_ncr:1_{29C31711-9CF8-4E28-BAD7-88A7938CDAC3}" xr6:coauthVersionLast="47" xr6:coauthVersionMax="47" xr10:uidLastSave="{00000000-0000-0000-0000-000000000000}"/>
  <bookViews>
    <workbookView xWindow="7755" yWindow="1065" windowWidth="11700" windowHeight="10455" firstSheet="3" activeTab="8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SummaryHigh" sheetId="7" r:id="rId5"/>
    <sheet name="SummaryLow" sheetId="8" r:id="rId6"/>
    <sheet name="MonthSorted" sheetId="9" r:id="rId7"/>
    <sheet name="Part 2" sheetId="13" r:id="rId8"/>
    <sheet name="Scenarios" sheetId="21" r:id="rId9"/>
    <sheet name="Rate_500" sheetId="14" r:id="rId10"/>
    <sheet name="Rate_550" sheetId="16" r:id="rId11"/>
    <sheet name="Rate_600" sheetId="17" r:id="rId12"/>
    <sheet name="Rate_650" sheetId="18" r:id="rId13"/>
    <sheet name="Rate_700" sheetId="19" r:id="rId14"/>
    <sheet name="Rate_750" sheetId="20" r:id="rId15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9" l="1"/>
  <c r="M7" i="9"/>
  <c r="M8" i="9"/>
  <c r="M9" i="9"/>
  <c r="N8" i="9" s="1"/>
  <c r="C8" i="9" s="1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N6" i="9"/>
  <c r="C6" i="9" s="1"/>
  <c r="N14" i="9"/>
  <c r="C14" i="9" s="1"/>
  <c r="N22" i="9"/>
  <c r="C22" i="9" s="1"/>
  <c r="N30" i="9"/>
  <c r="C30" i="9" s="1"/>
  <c r="N38" i="9"/>
  <c r="C38" i="9" s="1"/>
  <c r="N46" i="9"/>
  <c r="C46" i="9" s="1"/>
  <c r="N54" i="9"/>
  <c r="C54" i="9" s="1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" i="9"/>
  <c r="K2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3" i="9" a="1"/>
  <c r="B33" i="9"/>
  <c r="B34" i="9" a="1"/>
  <c r="B34" i="9" s="1"/>
  <c r="B35" i="9" a="1"/>
  <c r="B35" i="9"/>
  <c r="B36" i="9" a="1"/>
  <c r="B36" i="9" s="1"/>
  <c r="B37" i="9" a="1"/>
  <c r="B37" i="9"/>
  <c r="B38" i="9" a="1"/>
  <c r="B38" i="9" s="1"/>
  <c r="B39" i="9" a="1"/>
  <c r="B39" i="9"/>
  <c r="B40" i="9" a="1"/>
  <c r="B40" i="9" s="1"/>
  <c r="B41" i="9" a="1"/>
  <c r="B41" i="9"/>
  <c r="B42" i="9" a="1"/>
  <c r="B42" i="9" s="1"/>
  <c r="B43" i="9" a="1"/>
  <c r="B43" i="9"/>
  <c r="B44" i="9" a="1"/>
  <c r="B44" i="9" s="1"/>
  <c r="B45" i="9" a="1"/>
  <c r="B45" i="9"/>
  <c r="B46" i="9" a="1"/>
  <c r="B46" i="9" s="1"/>
  <c r="B47" i="9" a="1"/>
  <c r="B47" i="9"/>
  <c r="B48" i="9" a="1"/>
  <c r="B48" i="9" s="1"/>
  <c r="B49" i="9" a="1"/>
  <c r="B49" i="9"/>
  <c r="B50" i="9" a="1"/>
  <c r="B50" i="9" s="1"/>
  <c r="B51" i="9" a="1"/>
  <c r="B51" i="9"/>
  <c r="B52" i="9" a="1"/>
  <c r="B52" i="9" s="1"/>
  <c r="B53" i="9" a="1"/>
  <c r="B53" i="9"/>
  <c r="B54" i="9" a="1"/>
  <c r="B54" i="9" s="1"/>
  <c r="B5" i="9" a="1"/>
  <c r="B5" i="9" s="1"/>
  <c r="D5" i="8"/>
  <c r="D55" i="8" s="1"/>
  <c r="E55" i="8"/>
  <c r="F55" i="8"/>
  <c r="G55" i="8"/>
  <c r="H55" i="8"/>
  <c r="I55" i="8"/>
  <c r="J55" i="8"/>
  <c r="K55" i="8"/>
  <c r="L55" i="8"/>
  <c r="M55" i="8"/>
  <c r="N55" i="8"/>
  <c r="O5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" i="8"/>
  <c r="F5" i="8"/>
  <c r="G5" i="8"/>
  <c r="H5" i="8"/>
  <c r="I5" i="8"/>
  <c r="J5" i="8"/>
  <c r="K5" i="8"/>
  <c r="L5" i="8"/>
  <c r="M5" i="8"/>
  <c r="N5" i="8"/>
  <c r="O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" i="7"/>
  <c r="D6" i="7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5" i="7"/>
  <c r="E55" i="7"/>
  <c r="F55" i="7"/>
  <c r="G55" i="7"/>
  <c r="H55" i="7"/>
  <c r="I55" i="7"/>
  <c r="J55" i="7"/>
  <c r="K55" i="7"/>
  <c r="L55" i="7"/>
  <c r="M55" i="7"/>
  <c r="N55" i="7"/>
  <c r="O5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" i="7"/>
  <c r="F5" i="7"/>
  <c r="G5" i="7"/>
  <c r="H5" i="7"/>
  <c r="I5" i="7"/>
  <c r="J5" i="7"/>
  <c r="K5" i="7"/>
  <c r="L5" i="7"/>
  <c r="M5" i="7"/>
  <c r="N5" i="7"/>
  <c r="O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F55" i="21"/>
  <c r="F59" i="21"/>
  <c r="F63" i="21"/>
  <c r="F67" i="21"/>
  <c r="F71" i="21"/>
  <c r="F75" i="21"/>
  <c r="F79" i="21"/>
  <c r="F83" i="21"/>
  <c r="F62" i="21"/>
  <c r="F78" i="21"/>
  <c r="F56" i="21"/>
  <c r="F60" i="21"/>
  <c r="F64" i="21"/>
  <c r="F68" i="21"/>
  <c r="F72" i="21"/>
  <c r="F76" i="21"/>
  <c r="F80" i="21"/>
  <c r="F66" i="21"/>
  <c r="F82" i="21"/>
  <c r="F57" i="21"/>
  <c r="F61" i="21"/>
  <c r="F65" i="21"/>
  <c r="F69" i="21"/>
  <c r="F73" i="21"/>
  <c r="F77" i="21"/>
  <c r="F81" i="21"/>
  <c r="F58" i="21"/>
  <c r="F70" i="21"/>
  <c r="F74" i="21"/>
  <c r="F54" i="21"/>
  <c r="G74" i="21" l="1"/>
  <c r="G70" i="21"/>
  <c r="G58" i="21"/>
  <c r="G81" i="21"/>
  <c r="G77" i="21"/>
  <c r="G73" i="21"/>
  <c r="G69" i="21"/>
  <c r="G65" i="21"/>
  <c r="G61" i="21"/>
  <c r="G57" i="21"/>
  <c r="G82" i="21"/>
  <c r="G66" i="21"/>
  <c r="G80" i="21"/>
  <c r="G76" i="21"/>
  <c r="G72" i="21"/>
  <c r="G68" i="21"/>
  <c r="G64" i="21"/>
  <c r="G60" i="21"/>
  <c r="G56" i="21"/>
  <c r="G78" i="21"/>
  <c r="G62" i="21"/>
  <c r="G83" i="21"/>
  <c r="G79" i="21"/>
  <c r="G75" i="21"/>
  <c r="G71" i="21"/>
  <c r="G67" i="21"/>
  <c r="G63" i="21"/>
  <c r="G59" i="21"/>
  <c r="G55" i="21"/>
  <c r="G54" i="21"/>
  <c r="N52" i="9"/>
  <c r="C52" i="9" s="1"/>
  <c r="N44" i="9"/>
  <c r="C44" i="9" s="1"/>
  <c r="N36" i="9"/>
  <c r="C36" i="9" s="1"/>
  <c r="N28" i="9"/>
  <c r="C28" i="9" s="1"/>
  <c r="N20" i="9"/>
  <c r="C20" i="9" s="1"/>
  <c r="N12" i="9"/>
  <c r="C12" i="9" s="1"/>
  <c r="N50" i="9"/>
  <c r="C50" i="9" s="1"/>
  <c r="N42" i="9"/>
  <c r="C42" i="9" s="1"/>
  <c r="N34" i="9"/>
  <c r="C34" i="9" s="1"/>
  <c r="N26" i="9"/>
  <c r="C26" i="9" s="1"/>
  <c r="N18" i="9"/>
  <c r="C18" i="9" s="1"/>
  <c r="N10" i="9"/>
  <c r="C10" i="9" s="1"/>
  <c r="N5" i="9"/>
  <c r="C5" i="9" s="1"/>
  <c r="N48" i="9"/>
  <c r="C48" i="9" s="1"/>
  <c r="N40" i="9"/>
  <c r="C40" i="9" s="1"/>
  <c r="N32" i="9"/>
  <c r="C32" i="9" s="1"/>
  <c r="N24" i="9"/>
  <c r="C24" i="9" s="1"/>
  <c r="N16" i="9"/>
  <c r="C16" i="9" s="1"/>
  <c r="N53" i="9"/>
  <c r="C53" i="9" s="1"/>
  <c r="N49" i="9"/>
  <c r="C49" i="9" s="1"/>
  <c r="N45" i="9"/>
  <c r="C45" i="9" s="1"/>
  <c r="N41" i="9"/>
  <c r="C41" i="9" s="1"/>
  <c r="N37" i="9"/>
  <c r="C37" i="9" s="1"/>
  <c r="N33" i="9"/>
  <c r="C33" i="9" s="1"/>
  <c r="N29" i="9"/>
  <c r="C29" i="9" s="1"/>
  <c r="N25" i="9"/>
  <c r="C25" i="9" s="1"/>
  <c r="N21" i="9"/>
  <c r="C21" i="9" s="1"/>
  <c r="N17" i="9"/>
  <c r="C17" i="9" s="1"/>
  <c r="N13" i="9"/>
  <c r="C13" i="9" s="1"/>
  <c r="N9" i="9"/>
  <c r="C9" i="9" s="1"/>
  <c r="N51" i="9"/>
  <c r="C51" i="9" s="1"/>
  <c r="N47" i="9"/>
  <c r="C47" i="9" s="1"/>
  <c r="N43" i="9"/>
  <c r="C43" i="9" s="1"/>
  <c r="N39" i="9"/>
  <c r="C39" i="9" s="1"/>
  <c r="N35" i="9"/>
  <c r="C35" i="9" s="1"/>
  <c r="N31" i="9"/>
  <c r="C31" i="9" s="1"/>
  <c r="N27" i="9"/>
  <c r="C27" i="9" s="1"/>
  <c r="N23" i="9"/>
  <c r="C23" i="9" s="1"/>
  <c r="N19" i="9"/>
  <c r="C19" i="9" s="1"/>
  <c r="N15" i="9"/>
  <c r="C15" i="9" s="1"/>
  <c r="N11" i="9"/>
  <c r="C11" i="9" s="1"/>
  <c r="N7" i="9"/>
  <c r="C7" i="9" s="1"/>
  <c r="D55" i="7"/>
  <c r="G85" i="21" l="1"/>
  <c r="F85" i="21"/>
  <c r="B55" i="21"/>
  <c r="B56" i="2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6" i="9" s="1"/>
  <c r="A8" i="9"/>
  <c r="A12" i="9"/>
  <c r="A16" i="9"/>
  <c r="A20" i="9"/>
  <c r="A24" i="9"/>
  <c r="A28" i="9"/>
  <c r="A32" i="9"/>
  <c r="A36" i="9"/>
  <c r="A40" i="9"/>
  <c r="A44" i="9"/>
  <c r="A48" i="9"/>
  <c r="A52" i="9"/>
  <c r="B5" i="8" a="1"/>
  <c r="B7" i="8" s="1"/>
  <c r="B52" i="8"/>
  <c r="B5" i="7" a="1"/>
  <c r="B6" i="7" s="1"/>
  <c r="J6" i="9" s="1"/>
  <c r="B5" i="7"/>
  <c r="J5" i="9" s="1"/>
  <c r="B9" i="7"/>
  <c r="J9" i="9" s="1"/>
  <c r="B13" i="7"/>
  <c r="J13" i="9" s="1"/>
  <c r="B17" i="7"/>
  <c r="J17" i="9" s="1"/>
  <c r="B21" i="7"/>
  <c r="J21" i="9" s="1"/>
  <c r="B25" i="7"/>
  <c r="J25" i="9" s="1"/>
  <c r="B29" i="7"/>
  <c r="J29" i="9" s="1"/>
  <c r="B33" i="7"/>
  <c r="J33" i="9" s="1"/>
  <c r="B37" i="7"/>
  <c r="J37" i="9" s="1"/>
  <c r="B41" i="7"/>
  <c r="J41" i="9" s="1"/>
  <c r="B44" i="7"/>
  <c r="J44" i="9" s="1"/>
  <c r="B45" i="7"/>
  <c r="J45" i="9" s="1"/>
  <c r="B48" i="7"/>
  <c r="J48" i="9" s="1"/>
  <c r="B49" i="7"/>
  <c r="J49" i="9" s="1"/>
  <c r="B52" i="7"/>
  <c r="J52" i="9" s="1"/>
  <c r="B53" i="7"/>
  <c r="J53" i="9" s="1"/>
  <c r="D4" i="8" a="1"/>
  <c r="D4" i="8"/>
  <c r="E4" i="8"/>
  <c r="F4" i="8"/>
  <c r="G4" i="8"/>
  <c r="H4" i="8"/>
  <c r="I4" i="8"/>
  <c r="J4" i="8"/>
  <c r="K4" i="8"/>
  <c r="L4" i="8"/>
  <c r="M4" i="8"/>
  <c r="N4" i="8"/>
  <c r="O4" i="8"/>
  <c r="D4" i="7" a="1"/>
  <c r="G4" i="7" s="1"/>
  <c r="D4" i="7"/>
  <c r="H4" i="7"/>
  <c r="L4" i="7"/>
  <c r="D57" i="8" a="1"/>
  <c r="E57" i="8" s="1"/>
  <c r="C56" i="9"/>
  <c r="B56" i="9"/>
  <c r="B48" i="8" l="1"/>
  <c r="B44" i="8"/>
  <c r="B40" i="8"/>
  <c r="B36" i="8"/>
  <c r="B32" i="8"/>
  <c r="B28" i="8"/>
  <c r="B24" i="8"/>
  <c r="B20" i="8"/>
  <c r="B16" i="8"/>
  <c r="B12" i="8"/>
  <c r="B8" i="8"/>
  <c r="B40" i="7"/>
  <c r="J40" i="9" s="1"/>
  <c r="B36" i="7"/>
  <c r="J36" i="9" s="1"/>
  <c r="B32" i="7"/>
  <c r="J32" i="9" s="1"/>
  <c r="B28" i="7"/>
  <c r="J28" i="9" s="1"/>
  <c r="B24" i="7"/>
  <c r="J24" i="9" s="1"/>
  <c r="B20" i="7"/>
  <c r="J20" i="9" s="1"/>
  <c r="B16" i="7"/>
  <c r="J16" i="9" s="1"/>
  <c r="B12" i="7"/>
  <c r="J12" i="9" s="1"/>
  <c r="B8" i="7"/>
  <c r="J8" i="9" s="1"/>
  <c r="F4" i="7"/>
  <c r="B51" i="7"/>
  <c r="J51" i="9" s="1"/>
  <c r="B47" i="7"/>
  <c r="J47" i="9" s="1"/>
  <c r="B43" i="7"/>
  <c r="J43" i="9" s="1"/>
  <c r="B39" i="7"/>
  <c r="J39" i="9" s="1"/>
  <c r="B35" i="7"/>
  <c r="J35" i="9" s="1"/>
  <c r="B31" i="7"/>
  <c r="J31" i="9" s="1"/>
  <c r="B27" i="7"/>
  <c r="J27" i="9" s="1"/>
  <c r="B23" i="7"/>
  <c r="J23" i="9" s="1"/>
  <c r="B19" i="7"/>
  <c r="J19" i="9" s="1"/>
  <c r="B15" i="7"/>
  <c r="J15" i="9" s="1"/>
  <c r="B11" i="7"/>
  <c r="J11" i="9" s="1"/>
  <c r="B7" i="7"/>
  <c r="J7" i="9" s="1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A53" i="9"/>
  <c r="A49" i="9"/>
  <c r="A45" i="9"/>
  <c r="A41" i="9"/>
  <c r="A37" i="9"/>
  <c r="A33" i="9"/>
  <c r="A29" i="9"/>
  <c r="A25" i="9"/>
  <c r="A21" i="9"/>
  <c r="A17" i="9"/>
  <c r="A13" i="9"/>
  <c r="A9" i="9"/>
  <c r="A5" i="9"/>
  <c r="N4" i="7"/>
  <c r="J4" i="7"/>
  <c r="K57" i="8"/>
  <c r="M4" i="7"/>
  <c r="I4" i="7"/>
  <c r="E4" i="7"/>
  <c r="B54" i="7"/>
  <c r="J54" i="9" s="1"/>
  <c r="B50" i="7"/>
  <c r="J50" i="9" s="1"/>
  <c r="B46" i="7"/>
  <c r="J46" i="9" s="1"/>
  <c r="B42" i="7"/>
  <c r="J42" i="9" s="1"/>
  <c r="B38" i="7"/>
  <c r="J38" i="9" s="1"/>
  <c r="B34" i="7"/>
  <c r="J34" i="9" s="1"/>
  <c r="B30" i="7"/>
  <c r="J30" i="9" s="1"/>
  <c r="B26" i="7"/>
  <c r="J26" i="9" s="1"/>
  <c r="B22" i="7"/>
  <c r="J22" i="9" s="1"/>
  <c r="B18" i="7"/>
  <c r="J18" i="9" s="1"/>
  <c r="B14" i="7"/>
  <c r="J14" i="9" s="1"/>
  <c r="B10" i="7"/>
  <c r="J10" i="9" s="1"/>
  <c r="B53" i="8"/>
  <c r="B49" i="8"/>
  <c r="B45" i="8"/>
  <c r="B41" i="8"/>
  <c r="B37" i="8"/>
  <c r="B33" i="8"/>
  <c r="B29" i="8"/>
  <c r="B25" i="8"/>
  <c r="B21" i="8"/>
  <c r="B17" i="8"/>
  <c r="B13" i="8"/>
  <c r="B9" i="8"/>
  <c r="B5" i="8"/>
  <c r="A51" i="9"/>
  <c r="A47" i="9"/>
  <c r="A43" i="9"/>
  <c r="A39" i="9"/>
  <c r="A35" i="9"/>
  <c r="A31" i="9"/>
  <c r="A27" i="9"/>
  <c r="A23" i="9"/>
  <c r="A19" i="9"/>
  <c r="A15" i="9"/>
  <c r="A11" i="9"/>
  <c r="A7" i="9"/>
  <c r="O4" i="7"/>
  <c r="K4" i="7"/>
  <c r="B51" i="8"/>
  <c r="B47" i="8"/>
  <c r="B43" i="8"/>
  <c r="B39" i="8"/>
  <c r="B35" i="8"/>
  <c r="B31" i="8"/>
  <c r="B27" i="8"/>
  <c r="B23" i="8"/>
  <c r="B19" i="8"/>
  <c r="B15" i="8"/>
  <c r="B11" i="8"/>
  <c r="A54" i="9"/>
  <c r="A50" i="9"/>
  <c r="A46" i="9"/>
  <c r="A42" i="9"/>
  <c r="A38" i="9"/>
  <c r="A34" i="9"/>
  <c r="A30" i="9"/>
  <c r="A26" i="9"/>
  <c r="A22" i="9"/>
  <c r="A18" i="9"/>
  <c r="A14" i="9"/>
  <c r="A10" i="9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<sst xmlns="http://schemas.openxmlformats.org/spreadsheetml/2006/main" count="872" uniqueCount="690">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</sst>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2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4" borderId="6" xfId="0" applyNumberFormat="1" applyFill="1" applyBorder="1"/>
    <xf numFmtId="0" fontId="0" fillId="5" borderId="18" xfId="0" applyNumberFormat="1" applyFill="1" applyBorder="1" applyAlignment="1">
      <alignment horizontal="center"/>
    </xf>
    <xf numFmtId="0" fontId="0" fillId="5" borderId="28" xfId="0" applyNumberFormat="1" applyFill="1" applyBorder="1" applyAlignment="1">
      <alignment horizontal="center"/>
    </xf>
    <xf numFmtId="0" fontId="0" fillId="5" borderId="29" xfId="0" applyNumberFormat="1" applyFill="1" applyBorder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4" max="4" width="14.42578125" customWidth="1"/>
  </cols>
  <sheetData>
    <row r="1" spans="1:16" x14ac:dyDescent="0.25">
      <c r="A1" t="s">
        <v>69</v>
      </c>
      <c r="B1" t="s">
        <v>70</v>
      </c>
      <c r="D1" t="s">
        <v>75</v>
      </c>
      <c r="E1" t="s">
        <v>74</v>
      </c>
    </row>
    <row r="2" spans="1:16" x14ac:dyDescent="0.25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25">
      <c r="A3">
        <v>2</v>
      </c>
      <c r="B3">
        <v>3</v>
      </c>
      <c r="D3" t="s">
        <v>34</v>
      </c>
    </row>
    <row r="4" spans="1:16" x14ac:dyDescent="0.25">
      <c r="A4">
        <v>3</v>
      </c>
      <c r="B4">
        <v>5</v>
      </c>
      <c r="D4" t="s">
        <v>19</v>
      </c>
    </row>
    <row r="5" spans="1:16" x14ac:dyDescent="0.25">
      <c r="A5">
        <v>4</v>
      </c>
      <c r="B5">
        <v>7</v>
      </c>
      <c r="D5" t="s">
        <v>48</v>
      </c>
    </row>
    <row r="6" spans="1:16" x14ac:dyDescent="0.25">
      <c r="A6">
        <v>5</v>
      </c>
      <c r="B6">
        <v>11</v>
      </c>
      <c r="D6" t="s">
        <v>9</v>
      </c>
    </row>
    <row r="7" spans="1:16" x14ac:dyDescent="0.25">
      <c r="A7">
        <v>6</v>
      </c>
      <c r="B7">
        <v>13</v>
      </c>
      <c r="D7" t="s">
        <v>46</v>
      </c>
    </row>
    <row r="8" spans="1:16" x14ac:dyDescent="0.25">
      <c r="A8">
        <v>7</v>
      </c>
      <c r="B8">
        <v>17</v>
      </c>
      <c r="D8" t="s">
        <v>32</v>
      </c>
    </row>
    <row r="9" spans="1:16" x14ac:dyDescent="0.25">
      <c r="A9">
        <v>8</v>
      </c>
      <c r="B9">
        <v>19</v>
      </c>
      <c r="D9" t="s">
        <v>3</v>
      </c>
    </row>
    <row r="10" spans="1:16" x14ac:dyDescent="0.25">
      <c r="A10">
        <v>9</v>
      </c>
      <c r="B10">
        <v>23</v>
      </c>
      <c r="D10" t="s">
        <v>26</v>
      </c>
    </row>
    <row r="11" spans="1:16" x14ac:dyDescent="0.25">
      <c r="A11">
        <v>10</v>
      </c>
      <c r="B11">
        <v>29</v>
      </c>
      <c r="D11" t="s">
        <v>27</v>
      </c>
    </row>
    <row r="12" spans="1:16" x14ac:dyDescent="0.25">
      <c r="A12">
        <v>11</v>
      </c>
      <c r="B12">
        <v>31</v>
      </c>
      <c r="D12" t="s">
        <v>31</v>
      </c>
    </row>
    <row r="13" spans="1:16" x14ac:dyDescent="0.25">
      <c r="A13">
        <v>12</v>
      </c>
      <c r="B13">
        <v>37</v>
      </c>
      <c r="D13" t="s">
        <v>4</v>
      </c>
    </row>
    <row r="14" spans="1:16" x14ac:dyDescent="0.25">
      <c r="A14">
        <v>13</v>
      </c>
      <c r="B14">
        <v>41</v>
      </c>
      <c r="D14" t="s">
        <v>20</v>
      </c>
    </row>
    <row r="15" spans="1:16" x14ac:dyDescent="0.25">
      <c r="A15">
        <v>14</v>
      </c>
      <c r="B15">
        <v>43</v>
      </c>
      <c r="D15" t="s">
        <v>11</v>
      </c>
    </row>
    <row r="16" spans="1:16" x14ac:dyDescent="0.25">
      <c r="A16">
        <v>15</v>
      </c>
      <c r="B16">
        <v>47</v>
      </c>
      <c r="D16" t="s">
        <v>44</v>
      </c>
    </row>
    <row r="17" spans="1:4" x14ac:dyDescent="0.25">
      <c r="A17">
        <v>16</v>
      </c>
      <c r="B17">
        <v>53</v>
      </c>
      <c r="D17" t="s">
        <v>6</v>
      </c>
    </row>
    <row r="18" spans="1:4" x14ac:dyDescent="0.25">
      <c r="A18">
        <v>17</v>
      </c>
      <c r="B18">
        <v>59</v>
      </c>
      <c r="D18" t="s">
        <v>33</v>
      </c>
    </row>
    <row r="19" spans="1:4" x14ac:dyDescent="0.25">
      <c r="A19">
        <v>18</v>
      </c>
      <c r="B19">
        <v>61</v>
      </c>
      <c r="D19" t="s">
        <v>39</v>
      </c>
    </row>
    <row r="20" spans="1:4" x14ac:dyDescent="0.25">
      <c r="A20">
        <v>19</v>
      </c>
      <c r="B20">
        <v>67</v>
      </c>
      <c r="D20" t="s">
        <v>28</v>
      </c>
    </row>
    <row r="21" spans="1:4" x14ac:dyDescent="0.25">
      <c r="A21">
        <v>20</v>
      </c>
      <c r="B21">
        <v>71</v>
      </c>
      <c r="D21" t="s">
        <v>29</v>
      </c>
    </row>
    <row r="22" spans="1:4" x14ac:dyDescent="0.25">
      <c r="A22">
        <v>21</v>
      </c>
      <c r="B22">
        <v>73</v>
      </c>
      <c r="D22" t="s">
        <v>2</v>
      </c>
    </row>
    <row r="23" spans="1:4" x14ac:dyDescent="0.25">
      <c r="A23">
        <v>22</v>
      </c>
      <c r="B23">
        <v>79</v>
      </c>
      <c r="D23" t="s">
        <v>41</v>
      </c>
    </row>
    <row r="24" spans="1:4" x14ac:dyDescent="0.25">
      <c r="A24">
        <v>23</v>
      </c>
      <c r="B24">
        <v>83</v>
      </c>
      <c r="D24" t="s">
        <v>40</v>
      </c>
    </row>
    <row r="25" spans="1:4" x14ac:dyDescent="0.25">
      <c r="A25">
        <v>24</v>
      </c>
      <c r="B25">
        <v>89</v>
      </c>
      <c r="D25" t="s">
        <v>7</v>
      </c>
    </row>
    <row r="26" spans="1:4" x14ac:dyDescent="0.25">
      <c r="A26">
        <v>25</v>
      </c>
      <c r="B26">
        <v>97</v>
      </c>
      <c r="D26" t="s">
        <v>38</v>
      </c>
    </row>
    <row r="27" spans="1:4" x14ac:dyDescent="0.25">
      <c r="A27">
        <v>26</v>
      </c>
      <c r="B27">
        <v>101</v>
      </c>
      <c r="D27" t="s">
        <v>15</v>
      </c>
    </row>
    <row r="28" spans="1:4" x14ac:dyDescent="0.25">
      <c r="A28">
        <v>27</v>
      </c>
      <c r="B28">
        <v>103</v>
      </c>
      <c r="D28" t="s">
        <v>37</v>
      </c>
    </row>
    <row r="29" spans="1:4" x14ac:dyDescent="0.25">
      <c r="A29">
        <v>28</v>
      </c>
      <c r="B29">
        <v>107</v>
      </c>
      <c r="D29" t="s">
        <v>45</v>
      </c>
    </row>
    <row r="30" spans="1:4" x14ac:dyDescent="0.25">
      <c r="A30">
        <v>29</v>
      </c>
      <c r="B30">
        <v>109</v>
      </c>
      <c r="D30" t="s">
        <v>1</v>
      </c>
    </row>
    <row r="31" spans="1:4" x14ac:dyDescent="0.25">
      <c r="A31">
        <v>30</v>
      </c>
      <c r="B31">
        <v>113</v>
      </c>
      <c r="D31" t="s">
        <v>43</v>
      </c>
    </row>
    <row r="32" spans="1:4" x14ac:dyDescent="0.25">
      <c r="A32">
        <v>31</v>
      </c>
      <c r="B32">
        <v>127</v>
      </c>
      <c r="D32" t="s">
        <v>25</v>
      </c>
    </row>
    <row r="33" spans="1:4" x14ac:dyDescent="0.25">
      <c r="A33">
        <v>32</v>
      </c>
      <c r="B33">
        <v>131</v>
      </c>
      <c r="D33" t="s">
        <v>5</v>
      </c>
    </row>
    <row r="34" spans="1:4" x14ac:dyDescent="0.25">
      <c r="A34">
        <v>33</v>
      </c>
      <c r="B34">
        <v>137</v>
      </c>
      <c r="D34" t="s">
        <v>13</v>
      </c>
    </row>
    <row r="35" spans="1:4" x14ac:dyDescent="0.25">
      <c r="A35">
        <v>34</v>
      </c>
      <c r="B35">
        <v>139</v>
      </c>
      <c r="D35" t="s">
        <v>21</v>
      </c>
    </row>
    <row r="36" spans="1:4" x14ac:dyDescent="0.25">
      <c r="A36">
        <v>35</v>
      </c>
      <c r="B36">
        <v>149</v>
      </c>
      <c r="D36" t="s">
        <v>22</v>
      </c>
    </row>
    <row r="37" spans="1:4" x14ac:dyDescent="0.25">
      <c r="A37">
        <v>36</v>
      </c>
      <c r="B37">
        <v>151</v>
      </c>
      <c r="D37" t="s">
        <v>36</v>
      </c>
    </row>
    <row r="38" spans="1:4" x14ac:dyDescent="0.25">
      <c r="A38">
        <v>37</v>
      </c>
      <c r="B38">
        <v>157</v>
      </c>
      <c r="D38" t="s">
        <v>47</v>
      </c>
    </row>
    <row r="39" spans="1:4" x14ac:dyDescent="0.25">
      <c r="A39">
        <v>38</v>
      </c>
      <c r="B39">
        <v>163</v>
      </c>
      <c r="D39" t="s">
        <v>42</v>
      </c>
    </row>
    <row r="40" spans="1:4" x14ac:dyDescent="0.25">
      <c r="A40">
        <v>39</v>
      </c>
      <c r="B40">
        <v>167</v>
      </c>
      <c r="D40" t="s">
        <v>12</v>
      </c>
    </row>
    <row r="41" spans="1:4" x14ac:dyDescent="0.25">
      <c r="A41">
        <v>40</v>
      </c>
      <c r="B41">
        <v>173</v>
      </c>
      <c r="D41" t="s">
        <v>50</v>
      </c>
    </row>
    <row r="42" spans="1:4" x14ac:dyDescent="0.25">
      <c r="A42">
        <v>41</v>
      </c>
      <c r="B42">
        <v>179</v>
      </c>
      <c r="D42" t="s">
        <v>23</v>
      </c>
    </row>
    <row r="43" spans="1:4" x14ac:dyDescent="0.25">
      <c r="A43">
        <v>42</v>
      </c>
      <c r="B43">
        <v>181</v>
      </c>
      <c r="D43" t="s">
        <v>49</v>
      </c>
    </row>
    <row r="44" spans="1:4" x14ac:dyDescent="0.25">
      <c r="A44">
        <v>43</v>
      </c>
      <c r="B44">
        <v>191</v>
      </c>
      <c r="D44" t="s">
        <v>24</v>
      </c>
    </row>
    <row r="45" spans="1:4" x14ac:dyDescent="0.25">
      <c r="A45">
        <v>44</v>
      </c>
      <c r="B45">
        <v>193</v>
      </c>
      <c r="D45" t="s">
        <v>16</v>
      </c>
    </row>
    <row r="46" spans="1:4" x14ac:dyDescent="0.25">
      <c r="A46">
        <v>45</v>
      </c>
      <c r="B46">
        <v>197</v>
      </c>
      <c r="D46" t="s">
        <v>10</v>
      </c>
    </row>
    <row r="47" spans="1:4" x14ac:dyDescent="0.25">
      <c r="A47">
        <v>46</v>
      </c>
      <c r="B47">
        <v>199</v>
      </c>
      <c r="D47" t="s">
        <v>30</v>
      </c>
    </row>
    <row r="48" spans="1:4" x14ac:dyDescent="0.25">
      <c r="A48">
        <v>47</v>
      </c>
      <c r="B48">
        <v>211</v>
      </c>
      <c r="D48" t="s">
        <v>14</v>
      </c>
    </row>
    <row r="49" spans="1:4" x14ac:dyDescent="0.25">
      <c r="A49">
        <v>48</v>
      </c>
      <c r="B49">
        <v>223</v>
      </c>
      <c r="D49" t="s">
        <v>17</v>
      </c>
    </row>
    <row r="50" spans="1:4" x14ac:dyDescent="0.25">
      <c r="A50">
        <v>49</v>
      </c>
      <c r="B50">
        <v>227</v>
      </c>
      <c r="D50" t="s">
        <v>18</v>
      </c>
    </row>
    <row r="51" spans="1:4" x14ac:dyDescent="0.25">
      <c r="A51">
        <v>50</v>
      </c>
      <c r="B51">
        <v>229</v>
      </c>
      <c r="D51" t="s">
        <v>35</v>
      </c>
    </row>
    <row r="85" spans="1:4" x14ac:dyDescent="0.25">
      <c r="A85" s="97"/>
      <c r="B85" s="97"/>
      <c r="C85" s="97"/>
      <c r="D85" s="97"/>
    </row>
    <row r="86" spans="1:4" x14ac:dyDescent="0.25">
      <c r="A86" s="97"/>
      <c r="B86" s="97"/>
      <c r="C86" s="97"/>
      <c r="D86" s="97"/>
    </row>
    <row r="87" spans="1:4" x14ac:dyDescent="0.25">
      <c r="A87" s="97"/>
      <c r="B87" s="97"/>
      <c r="C87" s="97"/>
      <c r="D87" s="97"/>
    </row>
    <row r="88" spans="1:4" x14ac:dyDescent="0.25">
      <c r="A88" s="97"/>
      <c r="B88" s="97"/>
      <c r="C88" s="97"/>
      <c r="D88" s="97"/>
    </row>
    <row r="89" spans="1:4" x14ac:dyDescent="0.25">
      <c r="A89" s="97"/>
      <c r="B89" s="97"/>
      <c r="C89" s="97"/>
      <c r="D89" s="97"/>
    </row>
    <row r="90" spans="1:4" x14ac:dyDescent="0.25">
      <c r="A90" s="97"/>
      <c r="B90" s="97"/>
      <c r="C90" s="97"/>
      <c r="D90" s="97"/>
    </row>
    <row r="91" spans="1:4" x14ac:dyDescent="0.25">
      <c r="A91" s="97"/>
      <c r="B91" s="97"/>
      <c r="C91" s="97"/>
      <c r="D91" s="97"/>
    </row>
    <row r="92" spans="1:4" x14ac:dyDescent="0.25">
      <c r="A92" s="97"/>
      <c r="B92" s="97"/>
      <c r="C92" s="97"/>
      <c r="D92" s="97"/>
    </row>
    <row r="93" spans="1:4" x14ac:dyDescent="0.25">
      <c r="A93" s="97"/>
      <c r="B93" s="97"/>
      <c r="C93" s="97"/>
      <c r="D93" s="97"/>
    </row>
    <row r="94" spans="1:4" x14ac:dyDescent="0.25">
      <c r="A94" s="97"/>
      <c r="B94" s="97"/>
      <c r="C94" s="97"/>
      <c r="D94" s="97"/>
    </row>
    <row r="95" spans="1:4" x14ac:dyDescent="0.25">
      <c r="A95" s="97"/>
      <c r="B95" s="97"/>
      <c r="C95" s="97"/>
      <c r="D95" s="97"/>
    </row>
    <row r="96" spans="1:4" x14ac:dyDescent="0.25">
      <c r="A96" s="97"/>
      <c r="B96" s="97"/>
      <c r="C96" s="97"/>
      <c r="D96" s="97"/>
    </row>
    <row r="97" spans="1:4" x14ac:dyDescent="0.25">
      <c r="A97" s="97"/>
      <c r="B97" s="97"/>
      <c r="C97" s="97"/>
      <c r="D97" s="97"/>
    </row>
    <row r="98" spans="1:4" x14ac:dyDescent="0.25">
      <c r="A98" s="97"/>
      <c r="B98" s="97"/>
      <c r="C98" s="97"/>
      <c r="D98" s="97"/>
    </row>
    <row r="99" spans="1:4" x14ac:dyDescent="0.25">
      <c r="A99" s="97"/>
      <c r="B99" s="97"/>
      <c r="C99" s="97"/>
      <c r="D99" s="97"/>
    </row>
    <row r="100" spans="1:4" x14ac:dyDescent="0.25">
      <c r="A100" s="97"/>
      <c r="B100" s="97"/>
      <c r="C100" s="97"/>
      <c r="D100" s="97"/>
    </row>
    <row r="101" spans="1:4" x14ac:dyDescent="0.25">
      <c r="A101" s="97"/>
      <c r="B101" s="97"/>
      <c r="C101" s="97"/>
      <c r="D101" s="97"/>
    </row>
    <row r="102" spans="1:4" x14ac:dyDescent="0.25">
      <c r="A102" s="97"/>
      <c r="B102" s="97"/>
      <c r="C102" s="97"/>
      <c r="D102" s="97"/>
    </row>
    <row r="103" spans="1:4" x14ac:dyDescent="0.25">
      <c r="A103" s="97"/>
      <c r="B103" s="97"/>
      <c r="C103" s="97"/>
      <c r="D103" s="97"/>
    </row>
    <row r="104" spans="1:4" x14ac:dyDescent="0.25">
      <c r="A104" s="97"/>
      <c r="B104" s="97"/>
      <c r="C104" s="97"/>
      <c r="D104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5546875" defaultRowHeight="15" x14ac:dyDescent="0.25"/>
  <cols>
    <col min="1" max="1" width="9.85546875" style="36"/>
    <col min="2" max="2" width="12" style="37" customWidth="1"/>
    <col min="3" max="3" width="15.85546875" style="37" customWidth="1"/>
    <col min="4" max="4" width="12.7109375" style="37" customWidth="1"/>
    <col min="5" max="6" width="9.85546875" style="37"/>
    <col min="7" max="7" width="11" style="37" customWidth="1"/>
    <col min="8" max="8" width="19.140625" style="37" customWidth="1"/>
    <col min="9" max="9" width="3.7109375" style="37" customWidth="1"/>
    <col min="10" max="10" width="3.85546875" style="37" customWidth="1"/>
    <col min="11" max="12" width="12.28515625" style="37" customWidth="1"/>
    <col min="13" max="13" width="47.42578125" style="37" customWidth="1"/>
    <col min="14" max="14" width="4.42578125" style="37" customWidth="1"/>
    <col min="15" max="15" width="4" style="37" customWidth="1"/>
    <col min="16" max="16" width="12.28515625" style="37" customWidth="1"/>
    <col min="17" max="16384" width="9.85546875" style="37"/>
  </cols>
  <sheetData>
    <row r="1" spans="1:16" x14ac:dyDescent="0.25">
      <c r="H1" s="38"/>
    </row>
    <row r="2" spans="1:16" ht="34.5" x14ac:dyDescent="0.45">
      <c r="H2" s="99" t="s">
        <v>76</v>
      </c>
      <c r="I2" s="100"/>
      <c r="J2" s="100"/>
      <c r="K2" s="100"/>
      <c r="L2" s="100"/>
      <c r="M2" s="100"/>
      <c r="N2" s="100"/>
      <c r="O2" s="100"/>
      <c r="P2" s="100"/>
    </row>
    <row r="3" spans="1:16" x14ac:dyDescent="0.25">
      <c r="H3" s="38"/>
    </row>
    <row r="4" spans="1:16" ht="30" x14ac:dyDescent="0.4">
      <c r="H4" s="101" t="s">
        <v>77</v>
      </c>
      <c r="I4" s="102"/>
      <c r="J4" s="102"/>
      <c r="K4" s="102"/>
      <c r="L4" s="102"/>
      <c r="M4" s="102"/>
      <c r="N4" s="102"/>
      <c r="O4" s="102"/>
      <c r="P4" s="102"/>
    </row>
    <row r="5" spans="1:16" ht="15.75" thickBot="1" x14ac:dyDescent="0.3">
      <c r="H5" s="38"/>
    </row>
    <row r="6" spans="1:16" ht="32.25" thickBot="1" x14ac:dyDescent="0.55000000000000004">
      <c r="H6" s="38"/>
      <c r="I6" s="103" t="s">
        <v>78</v>
      </c>
      <c r="J6" s="104"/>
      <c r="K6" s="104"/>
      <c r="L6" s="104"/>
      <c r="M6" s="104"/>
      <c r="N6" s="104"/>
      <c r="O6" s="105"/>
    </row>
    <row r="10" spans="1:16" ht="18.75" thickBot="1" x14ac:dyDescent="0.3">
      <c r="A10" s="39"/>
      <c r="B10" s="40"/>
      <c r="C10" s="40"/>
      <c r="D10" s="40"/>
      <c r="E10" s="40"/>
      <c r="F10" s="40"/>
      <c r="G10" s="40"/>
    </row>
    <row r="11" spans="1:16" ht="18.75" thickTop="1" x14ac:dyDescent="0.25">
      <c r="A11" s="41"/>
      <c r="B11" s="42"/>
      <c r="C11" s="42"/>
      <c r="D11" s="42"/>
      <c r="E11" s="42"/>
      <c r="F11" s="42"/>
      <c r="G11" s="42"/>
      <c r="H11" s="42"/>
    </row>
    <row r="12" spans="1:16" ht="89.45" customHeight="1" x14ac:dyDescent="0.25">
      <c r="B12" s="106"/>
      <c r="C12" s="106"/>
      <c r="D12" s="106"/>
      <c r="E12" s="106"/>
      <c r="F12" s="106"/>
      <c r="G12" s="106"/>
      <c r="H12" s="106"/>
      <c r="I12" s="43"/>
      <c r="J12" s="43"/>
      <c r="K12" s="43"/>
      <c r="L12" s="43"/>
      <c r="M12" s="43"/>
      <c r="N12" s="43"/>
      <c r="O12" s="43"/>
    </row>
    <row r="13" spans="1:16" ht="9" customHeight="1" x14ac:dyDescent="0.25"/>
    <row r="14" spans="1:16" ht="5.45" customHeight="1" x14ac:dyDescent="0.25"/>
    <row r="15" spans="1:16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topLeftCell="A40" workbookViewId="0">
      <selection activeCell="B2" sqref="B2"/>
    </sheetView>
  </sheetViews>
  <sheetFormatPr defaultRowHeight="15" x14ac:dyDescent="0.25"/>
  <cols>
    <col min="1" max="1" width="12.7109375" customWidth="1"/>
    <col min="8" max="8" width="9.42578125" customWidth="1"/>
  </cols>
  <sheetData>
    <row r="1" spans="1:14" x14ac:dyDescent="0.25">
      <c r="A1" t="s">
        <v>680</v>
      </c>
    </row>
    <row r="2" spans="1:14" x14ac:dyDescent="0.25">
      <c r="A2" t="s">
        <v>8</v>
      </c>
      <c r="B2" s="107" t="s">
        <v>115</v>
      </c>
      <c r="C2" s="107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5">
      <c r="A3" t="s">
        <v>34</v>
      </c>
      <c r="B3" s="107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5">
      <c r="A4" t="s">
        <v>19</v>
      </c>
      <c r="B4" s="107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5">
      <c r="A5" t="s">
        <v>48</v>
      </c>
      <c r="B5" s="107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5">
      <c r="A6" t="s">
        <v>9</v>
      </c>
      <c r="B6" s="107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5">
      <c r="A7" t="s">
        <v>46</v>
      </c>
      <c r="B7" s="10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5">
      <c r="A8" t="s">
        <v>32</v>
      </c>
      <c r="B8" s="107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5">
      <c r="A9" t="s">
        <v>3</v>
      </c>
      <c r="B9" s="107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5">
      <c r="A10" t="s">
        <v>26</v>
      </c>
      <c r="B10" s="107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5">
      <c r="A11" t="s">
        <v>27</v>
      </c>
      <c r="B11" s="107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5">
      <c r="A12" t="s">
        <v>31</v>
      </c>
      <c r="B12" s="107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5">
      <c r="A13" t="s">
        <v>4</v>
      </c>
      <c r="B13" s="107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5">
      <c r="A14" t="s">
        <v>20</v>
      </c>
      <c r="B14" s="107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5">
      <c r="A15" t="s">
        <v>11</v>
      </c>
      <c r="B15" s="107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5">
      <c r="A16" t="s">
        <v>44</v>
      </c>
      <c r="B16" s="107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5">
      <c r="A17" t="s">
        <v>6</v>
      </c>
      <c r="B17" s="10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5">
      <c r="A18" t="s">
        <v>33</v>
      </c>
      <c r="B18" s="107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5">
      <c r="A19" t="s">
        <v>39</v>
      </c>
      <c r="B19" s="107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5">
      <c r="A20" t="s">
        <v>28</v>
      </c>
      <c r="B20" s="107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5">
      <c r="A21" t="s">
        <v>29</v>
      </c>
      <c r="B21" s="107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5">
      <c r="A22" t="s">
        <v>2</v>
      </c>
      <c r="B22" s="107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5">
      <c r="A23" t="s">
        <v>41</v>
      </c>
      <c r="B23" s="107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5">
      <c r="A24" t="s">
        <v>40</v>
      </c>
      <c r="B24" s="107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5">
      <c r="A25" t="s">
        <v>7</v>
      </c>
      <c r="B25" s="107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5">
      <c r="A26" t="s">
        <v>38</v>
      </c>
      <c r="B26" s="107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5">
      <c r="A27" t="s">
        <v>15</v>
      </c>
      <c r="B27" s="10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5">
      <c r="A28" t="s">
        <v>37</v>
      </c>
      <c r="B28" s="107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5">
      <c r="A29" t="s">
        <v>45</v>
      </c>
      <c r="B29" s="107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5">
      <c r="A30" t="s">
        <v>1</v>
      </c>
      <c r="B30" s="107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5">
      <c r="A31" t="s">
        <v>43</v>
      </c>
      <c r="B31" s="107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5">
      <c r="A32" t="s">
        <v>25</v>
      </c>
      <c r="B32" s="107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5">
      <c r="A33" t="s">
        <v>5</v>
      </c>
      <c r="B33" s="107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5">
      <c r="A34" t="s">
        <v>13</v>
      </c>
      <c r="B34" s="107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5">
      <c r="A35" t="s">
        <v>21</v>
      </c>
      <c r="B35" s="107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5">
      <c r="A36" t="s">
        <v>22</v>
      </c>
      <c r="B36" s="107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543</v>
      </c>
      <c r="I36" t="s">
        <v>427</v>
      </c>
      <c r="J36" t="s">
        <v>428</v>
      </c>
      <c r="K36" t="s">
        <v>429</v>
      </c>
      <c r="L36" t="s">
        <v>639</v>
      </c>
      <c r="M36" t="s">
        <v>679</v>
      </c>
      <c r="N36" t="s">
        <v>431</v>
      </c>
    </row>
    <row r="37" spans="1:14" x14ac:dyDescent="0.25">
      <c r="A37" t="s">
        <v>36</v>
      </c>
      <c r="B37" s="10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5">
      <c r="A38" t="s">
        <v>47</v>
      </c>
      <c r="B38" s="107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5">
      <c r="A39" t="s">
        <v>42</v>
      </c>
      <c r="B39" s="107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5">
      <c r="A40" t="s">
        <v>12</v>
      </c>
      <c r="B40" s="107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5">
      <c r="A41" t="s">
        <v>50</v>
      </c>
      <c r="B41" s="107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5">
      <c r="A42" t="s">
        <v>23</v>
      </c>
      <c r="B42" s="107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5">
      <c r="A43" t="s">
        <v>49</v>
      </c>
      <c r="B43" s="107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5">
      <c r="A44" t="s">
        <v>24</v>
      </c>
      <c r="B44" s="107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5">
      <c r="A45" t="s">
        <v>16</v>
      </c>
      <c r="B45" s="107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5">
      <c r="A46" t="s">
        <v>10</v>
      </c>
      <c r="B46" s="107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5">
      <c r="A47" t="s">
        <v>30</v>
      </c>
      <c r="B47" s="10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5">
      <c r="A48" t="s">
        <v>14</v>
      </c>
      <c r="B48" s="107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5">
      <c r="A49" t="s">
        <v>17</v>
      </c>
      <c r="B49" s="107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5">
      <c r="A50" t="s">
        <v>18</v>
      </c>
      <c r="B50" s="107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5">
      <c r="A51" t="s">
        <v>35</v>
      </c>
      <c r="B51" s="107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5">
      <c r="D53" s="95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3" activePane="bottomRight" state="frozen"/>
      <selection pane="topRight" activeCell="D1" sqref="D1"/>
      <selection pane="bottomLeft" activeCell="A5" sqref="A5"/>
      <selection pane="bottomRight" activeCell="O54" sqref="O54"/>
    </sheetView>
  </sheetViews>
  <sheetFormatPr defaultRowHeight="15" x14ac:dyDescent="0.25"/>
  <cols>
    <col min="2" max="3" width="20.7109375" customWidth="1"/>
  </cols>
  <sheetData>
    <row r="3" spans="2:17" x14ac:dyDescent="0.2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25">
      <c r="B5" s="8" t="str">
        <f t="array" ref="B5:B54">ListCity</f>
        <v>Atlanta</v>
      </c>
      <c r="C5" s="108" t="str">
        <f>INDEX(Data1!$B$2:$B$51,MATCH(SummaryHigh!B5,Data1!$A$2:$A$51,0))</f>
        <v>Georgia</v>
      </c>
      <c r="D5" s="3">
        <f>VALUE(SUBSTITUTE(MID(Data1!C2,FIND("H",Data1!C2)+1,2),"Ø",0))</f>
        <v>52</v>
      </c>
      <c r="E5" s="3">
        <f>VALUE(SUBSTITUTE(MID(Data1!D2,FIND("H",Data1!D2)+1,2),"Ø",0))</f>
        <v>57</v>
      </c>
      <c r="F5" s="3">
        <f>VALUE(SUBSTITUTE(MID(Data1!E2,FIND("H",Data1!E2)+1,2),"Ø",0))</f>
        <v>65</v>
      </c>
      <c r="G5" s="3">
        <f>VALUE(SUBSTITUTE(MID(Data1!F2,FIND("H",Data1!F2)+1,2),"Ø",0))</f>
        <v>73</v>
      </c>
      <c r="H5" s="3">
        <f>VALUE(SUBSTITUTE(MID(Data1!G2,FIND("H",Data1!G2)+1,2),"Ø",0))</f>
        <v>80</v>
      </c>
      <c r="I5" s="3">
        <f>VALUE(SUBSTITUTE(MID(Data1!H2,FIND("H",Data1!H2)+1,2),"Ø",0))</f>
        <v>86</v>
      </c>
      <c r="J5" s="3">
        <f>VALUE(SUBSTITUTE(MID(Data1!I2,FIND("H",Data1!I2)+1,2),"Ø",0))</f>
        <v>89</v>
      </c>
      <c r="K5" s="3">
        <f>VALUE(SUBSTITUTE(MID(Data1!J2,FIND("H",Data1!J2)+1,2),"Ø",0))</f>
        <v>88</v>
      </c>
      <c r="L5" s="3">
        <f>VALUE(SUBSTITUTE(MID(Data1!K2,FIND("H",Data1!K2)+1,2),"Ø",0))</f>
        <v>82</v>
      </c>
      <c r="M5" s="3">
        <f>VALUE(SUBSTITUTE(MID(Data1!L2,FIND("H",Data1!L2)+1,2),"Ø",0))</f>
        <v>73</v>
      </c>
      <c r="N5" s="3">
        <f>VALUE(SUBSTITUTE(MID(Data1!M2,FIND("H",Data1!M2)+1,2),"Ø",0))</f>
        <v>64</v>
      </c>
      <c r="O5" s="3">
        <f>VALUE(SUBSTITUTE(MID(Data1!N2,FIND("H",Data1!N2)+1,2),"Ø",0))</f>
        <v>54</v>
      </c>
    </row>
    <row r="6" spans="2:17" x14ac:dyDescent="0.25">
      <c r="B6" s="9" t="str">
        <v>Austin</v>
      </c>
      <c r="C6" s="108" t="str">
        <f>INDEX(Data1!$B$2:$B$51,MATCH(SummaryHigh!B6,Data1!$A$2:$A$51,0))</f>
        <v>Texas</v>
      </c>
      <c r="D6" s="3">
        <f>VALUE(SUBSTITUTE(MID(Data1!C3,FIND("H",Data1!C3)+1,2),"Ø",0))</f>
        <v>62</v>
      </c>
      <c r="E6" s="3">
        <f>VALUE(SUBSTITUTE(MID(Data1!D3,FIND("H",Data1!D3)+1,2),"Ø",0))</f>
        <v>65</v>
      </c>
      <c r="F6" s="3">
        <f>VALUE(SUBSTITUTE(MID(Data1!E3,FIND("H",Data1!E3)+1,2),"Ø",0))</f>
        <v>72</v>
      </c>
      <c r="G6" s="3">
        <f>VALUE(SUBSTITUTE(MID(Data1!F3,FIND("H",Data1!F3)+1,2),"Ø",0))</f>
        <v>80</v>
      </c>
      <c r="H6" s="3">
        <f>VALUE(SUBSTITUTE(MID(Data1!G3,FIND("H",Data1!G3)+1,2),"Ø",0))</f>
        <v>87</v>
      </c>
      <c r="I6" s="3">
        <f>VALUE(SUBSTITUTE(MID(Data1!H3,FIND("H",Data1!H3)+1,2),"Ø",0))</f>
        <v>92</v>
      </c>
      <c r="J6" s="3">
        <f>VALUE(SUBSTITUTE(MID(Data1!I3,FIND("H",Data1!I3)+1,2),"Ø",0))</f>
        <v>96</v>
      </c>
      <c r="K6" s="3">
        <f>VALUE(SUBSTITUTE(MID(Data1!J3,FIND("H",Data1!J3)+1,2),"Ø",0))</f>
        <v>97</v>
      </c>
      <c r="L6" s="3">
        <f>VALUE(SUBSTITUTE(MID(Data1!K3,FIND("H",Data1!K3)+1,2),"Ø",0))</f>
        <v>91</v>
      </c>
      <c r="M6" s="3">
        <f>VALUE(SUBSTITUTE(MID(Data1!L3,FIND("H",Data1!L3)+1,2),"Ø",0))</f>
        <v>82</v>
      </c>
      <c r="N6" s="3">
        <f>VALUE(SUBSTITUTE(MID(Data1!M3,FIND("H",Data1!M3)+1,2),"Ø",0))</f>
        <v>71</v>
      </c>
      <c r="O6" s="3">
        <f>VALUE(SUBSTITUTE(MID(Data1!N3,FIND("H",Data1!N3)+1,2),"Ø",0))</f>
        <v>63</v>
      </c>
      <c r="Q6">
        <f>SUM(L5:O14)</f>
        <v>2506</v>
      </c>
    </row>
    <row r="7" spans="2:17" x14ac:dyDescent="0.25">
      <c r="B7" s="9" t="str">
        <v>Baltimore</v>
      </c>
      <c r="C7" s="108" t="str">
        <f>INDEX(Data1!$B$2:$B$51,MATCH(SummaryHigh!B7,Data1!$A$2:$A$51,0))</f>
        <v>Maryland</v>
      </c>
      <c r="D7" s="3">
        <f>VALUE(SUBSTITUTE(MID(Data1!C4,FIND("H",Data1!C4)+1,2),"Ø",0))</f>
        <v>41</v>
      </c>
      <c r="E7" s="3">
        <f>VALUE(SUBSTITUTE(MID(Data1!D4,FIND("H",Data1!D4)+1,2),"Ø",0))</f>
        <v>45</v>
      </c>
      <c r="F7" s="3">
        <f>VALUE(SUBSTITUTE(MID(Data1!E4,FIND("H",Data1!E4)+1,2),"Ø",0))</f>
        <v>54</v>
      </c>
      <c r="G7" s="3">
        <f>VALUE(SUBSTITUTE(MID(Data1!F4,FIND("H",Data1!F4)+1,2),"Ø",0))</f>
        <v>65</v>
      </c>
      <c r="H7" s="3">
        <f>VALUE(SUBSTITUTE(MID(Data1!G4,FIND("H",Data1!G4)+1,2),"Ø",0))</f>
        <v>74</v>
      </c>
      <c r="I7" s="3">
        <f>VALUE(SUBSTITUTE(MID(Data1!H4,FIND("H",Data1!H4)+1,2),"Ø",0))</f>
        <v>83</v>
      </c>
      <c r="J7" s="3">
        <f>VALUE(SUBSTITUTE(MID(Data1!I4,FIND("H",Data1!I4)+1,2),"Ø",0))</f>
        <v>87</v>
      </c>
      <c r="K7" s="3">
        <f>VALUE(SUBSTITUTE(MID(Data1!J4,FIND("H",Data1!J4)+1,2),"Ø",0))</f>
        <v>85</v>
      </c>
      <c r="L7" s="3">
        <f>VALUE(SUBSTITUTE(MID(Data1!K4,FIND("H",Data1!K4)+1,2),"Ø",0))</f>
        <v>78</v>
      </c>
      <c r="M7" s="3">
        <f>VALUE(SUBSTITUTE(MID(Data1!L4,FIND("H",Data1!L4)+1,2),"Ø",0))</f>
        <v>67</v>
      </c>
      <c r="N7" s="3">
        <f>VALUE(SUBSTITUTE(MID(Data1!M4,FIND("H",Data1!M4)+1,2),"Ø",0))</f>
        <v>56</v>
      </c>
      <c r="O7" s="3">
        <f>VALUE(SUBSTITUTE(MID(Data1!N4,FIND("H",Data1!N4)+1,2),"Ø",0))</f>
        <v>45</v>
      </c>
    </row>
    <row r="8" spans="2:17" x14ac:dyDescent="0.25">
      <c r="B8" s="9" t="str">
        <v>Birmingham</v>
      </c>
      <c r="C8" s="108" t="str">
        <f>INDEX(Data1!$B$2:$B$51,MATCH(SummaryHigh!B8,Data1!$A$2:$A$51,0))</f>
        <v>Alabama</v>
      </c>
      <c r="D8" s="3">
        <f>VALUE(SUBSTITUTE(MID(Data1!C5,FIND("H",Data1!C5)+1,2),"Ø",0))</f>
        <v>54</v>
      </c>
      <c r="E8" s="3">
        <f>VALUE(SUBSTITUTE(MID(Data1!D5,FIND("H",Data1!D5)+1,2),"Ø",0))</f>
        <v>58</v>
      </c>
      <c r="F8" s="3">
        <f>VALUE(SUBSTITUTE(MID(Data1!E5,FIND("H",Data1!E5)+1,2),"Ø",0))</f>
        <v>67</v>
      </c>
      <c r="G8" s="3">
        <f>VALUE(SUBSTITUTE(MID(Data1!F5,FIND("H",Data1!F5)+1,2),"Ø",0))</f>
        <v>74</v>
      </c>
      <c r="H8" s="3">
        <f>VALUE(SUBSTITUTE(MID(Data1!G5,FIND("H",Data1!G5)+1,2),"Ø",0))</f>
        <v>82</v>
      </c>
      <c r="I8" s="3">
        <f>VALUE(SUBSTITUTE(MID(Data1!H5,FIND("H",Data1!H5)+1,2),"Ø",0))</f>
        <v>88</v>
      </c>
      <c r="J8" s="3">
        <f>VALUE(SUBSTITUTE(MID(Data1!I5,FIND("H",Data1!I5)+1,2),"Ø",0))</f>
        <v>91</v>
      </c>
      <c r="K8" s="3">
        <f>VALUE(SUBSTITUTE(MID(Data1!J5,FIND("H",Data1!J5)+1,2),"Ø",0))</f>
        <v>91</v>
      </c>
      <c r="L8" s="3">
        <f>VALUE(SUBSTITUTE(MID(Data1!K5,FIND("H",Data1!K5)+1,2),"Ø",0))</f>
        <v>85</v>
      </c>
      <c r="M8" s="3">
        <f>VALUE(SUBSTITUTE(MID(Data1!L5,FIND("H",Data1!L5)+1,2),"Ø",0))</f>
        <v>75</v>
      </c>
      <c r="N8" s="3">
        <f>VALUE(SUBSTITUTE(MID(Data1!M5,FIND("H",Data1!M5)+1,2),"Ø",0))</f>
        <v>65</v>
      </c>
      <c r="O8" s="3">
        <f>VALUE(SUBSTITUTE(MID(Data1!N5,FIND("H",Data1!N5)+1,2),"Ø",0))</f>
        <v>56</v>
      </c>
    </row>
    <row r="9" spans="2:17" x14ac:dyDescent="0.25">
      <c r="B9" s="9" t="str">
        <v>Boston</v>
      </c>
      <c r="C9" s="108" t="str">
        <f>INDEX(Data1!$B$2:$B$51,MATCH(SummaryHigh!B9,Data1!$A$2:$A$51,0))</f>
        <v>Massachusetts</v>
      </c>
      <c r="D9" s="3">
        <f>VALUE(SUBSTITUTE(MID(Data1!C6,FIND("H",Data1!C6)+1,2),"Ø",0))</f>
        <v>36</v>
      </c>
      <c r="E9" s="3">
        <f>VALUE(SUBSTITUTE(MID(Data1!D6,FIND("H",Data1!D6)+1,2),"Ø",0))</f>
        <v>39</v>
      </c>
      <c r="F9" s="3">
        <f>VALUE(SUBSTITUTE(MID(Data1!E6,FIND("H",Data1!E6)+1,2),"Ø",0))</f>
        <v>45</v>
      </c>
      <c r="G9" s="3">
        <f>VALUE(SUBSTITUTE(MID(Data1!F6,FIND("H",Data1!F6)+1,2),"Ø",0))</f>
        <v>56</v>
      </c>
      <c r="H9" s="3">
        <f>VALUE(SUBSTITUTE(MID(Data1!G6,FIND("H",Data1!G6)+1,2),"Ø",0))</f>
        <v>66</v>
      </c>
      <c r="I9" s="3">
        <f>VALUE(SUBSTITUTE(MID(Data1!H6,FIND("H",Data1!H6)+1,2),"Ø",0))</f>
        <v>76</v>
      </c>
      <c r="J9" s="3">
        <f>VALUE(SUBSTITUTE(MID(Data1!I6,FIND("H",Data1!I6)+1,2),"Ø",0))</f>
        <v>81</v>
      </c>
      <c r="K9" s="3">
        <f>VALUE(SUBSTITUTE(MID(Data1!J6,FIND("H",Data1!J6)+1,2),"Ø",0))</f>
        <v>80</v>
      </c>
      <c r="L9" s="3">
        <f>VALUE(SUBSTITUTE(MID(Data1!K6,FIND("H",Data1!K6)+1,2),"Ø",0))</f>
        <v>72</v>
      </c>
      <c r="M9" s="3">
        <f>VALUE(SUBSTITUTE(MID(Data1!L6,FIND("H",Data1!L6)+1,2),"Ø",0))</f>
        <v>61</v>
      </c>
      <c r="N9" s="3">
        <f>VALUE(SUBSTITUTE(MID(Data1!M6,FIND("H",Data1!M6)+1,2),"Ø",0))</f>
        <v>52</v>
      </c>
      <c r="O9" s="3">
        <f>VALUE(SUBSTITUTE(MID(Data1!N6,FIND("H",Data1!N6)+1,2),"Ø",0))</f>
        <v>41</v>
      </c>
    </row>
    <row r="10" spans="2:17" x14ac:dyDescent="0.25">
      <c r="B10" s="9" t="str">
        <v>Buffalo</v>
      </c>
      <c r="C10" s="108" t="str">
        <f>INDEX(Data1!$B$2:$B$51,MATCH(SummaryHigh!B10,Data1!$A$2:$A$51,0))</f>
        <v>New York</v>
      </c>
      <c r="D10" s="3">
        <f>VALUE(SUBSTITUTE(MID(Data1!C7,FIND("H",Data1!C7)+1,2),"Ø",0))</f>
        <v>31</v>
      </c>
      <c r="E10" s="3">
        <f>VALUE(SUBSTITUTE(MID(Data1!D7,FIND("H",Data1!D7)+1,2),"Ø",0))</f>
        <v>33</v>
      </c>
      <c r="F10" s="3">
        <f>VALUE(SUBSTITUTE(MID(Data1!E7,FIND("H",Data1!E7)+1,2),"Ø",0))</f>
        <v>42</v>
      </c>
      <c r="G10" s="3">
        <f>VALUE(SUBSTITUTE(MID(Data1!F7,FIND("H",Data1!F7)+1,2),"Ø",0))</f>
        <v>55</v>
      </c>
      <c r="H10" s="3">
        <f>VALUE(SUBSTITUTE(MID(Data1!G7,FIND("H",Data1!G7)+1,2),"Ø",0))</f>
        <v>67</v>
      </c>
      <c r="I10" s="3">
        <f>VALUE(SUBSTITUTE(MID(Data1!H7,FIND("H",Data1!H7)+1,2),"Ø",0))</f>
        <v>75</v>
      </c>
      <c r="J10" s="3">
        <f>VALUE(SUBSTITUTE(MID(Data1!I7,FIND("H",Data1!I7)+1,2),"Ø",0))</f>
        <v>80</v>
      </c>
      <c r="K10" s="3">
        <f>VALUE(SUBSTITUTE(MID(Data1!J7,FIND("H",Data1!J7)+1,2),"Ø",0))</f>
        <v>78</v>
      </c>
      <c r="L10" s="3">
        <f>VALUE(SUBSTITUTE(MID(Data1!K7,FIND("H",Data1!K7)+1,2),"Ø",0))</f>
        <v>71</v>
      </c>
      <c r="M10" s="3">
        <f>VALUE(SUBSTITUTE(MID(Data1!L7,FIND("H",Data1!L7)+1,2),"Ø",0))</f>
        <v>59</v>
      </c>
      <c r="N10" s="3">
        <f>VALUE(SUBSTITUTE(MID(Data1!M7,FIND("H",Data1!M7)+1,2),"Ø",0))</f>
        <v>48</v>
      </c>
      <c r="O10" s="3">
        <f>VALUE(SUBSTITUTE(MID(Data1!N7,FIND("H",Data1!N7)+1,2),"Ø",0))</f>
        <v>36</v>
      </c>
    </row>
    <row r="11" spans="2:17" x14ac:dyDescent="0.25">
      <c r="B11" s="9" t="str">
        <v>Charlotte</v>
      </c>
      <c r="C11" s="108" t="str">
        <f>INDEX(Data1!$B$2:$B$51,MATCH(SummaryHigh!B11,Data1!$A$2:$A$51,0))</f>
        <v>North Carolina</v>
      </c>
      <c r="D11" s="3">
        <f>VALUE(SUBSTITUTE(MID(Data1!C8,FIND("H",Data1!C8)+1,2),"Ø",0))</f>
        <v>51</v>
      </c>
      <c r="E11" s="3">
        <f>VALUE(SUBSTITUTE(MID(Data1!D8,FIND("H",Data1!D8)+1,2),"Ø",0))</f>
        <v>55</v>
      </c>
      <c r="F11" s="3">
        <f>VALUE(SUBSTITUTE(MID(Data1!E8,FIND("H",Data1!E8)+1,2),"Ø",0))</f>
        <v>63</v>
      </c>
      <c r="G11" s="3">
        <f>VALUE(SUBSTITUTE(MID(Data1!F8,FIND("H",Data1!F8)+1,2),"Ø",0))</f>
        <v>72</v>
      </c>
      <c r="H11" s="3">
        <f>VALUE(SUBSTITUTE(MID(Data1!G8,FIND("H",Data1!G8)+1,2),"Ø",0))</f>
        <v>79</v>
      </c>
      <c r="I11" s="3">
        <f>VALUE(SUBSTITUTE(MID(Data1!H8,FIND("H",Data1!H8)+1,2),"Ø",0))</f>
        <v>86</v>
      </c>
      <c r="J11" s="3">
        <f>VALUE(SUBSTITUTE(MID(Data1!I8,FIND("H",Data1!I8)+1,2),"Ø",0))</f>
        <v>89</v>
      </c>
      <c r="K11" s="3">
        <f>VALUE(SUBSTITUTE(MID(Data1!J8,FIND("H",Data1!J8)+1,2),"Ø",0))</f>
        <v>88</v>
      </c>
      <c r="L11" s="3">
        <f>VALUE(SUBSTITUTE(MID(Data1!K8,FIND("H",Data1!K8)+1,2),"Ø",0))</f>
        <v>81</v>
      </c>
      <c r="M11" s="3">
        <f>VALUE(SUBSTITUTE(MID(Data1!L8,FIND("H",Data1!L8)+1,2),"Ø",0))</f>
        <v>72</v>
      </c>
      <c r="N11" s="3">
        <f>VALUE(SUBSTITUTE(MID(Data1!M8,FIND("H",Data1!M8)+1,2),"Ø",0))</f>
        <v>62</v>
      </c>
      <c r="O11" s="3">
        <f>VALUE(SUBSTITUTE(MID(Data1!N8,FIND("H",Data1!N8)+1,2),"Ø",0))</f>
        <v>53</v>
      </c>
    </row>
    <row r="12" spans="2:17" x14ac:dyDescent="0.25">
      <c r="B12" s="9" t="str">
        <v>Chicago</v>
      </c>
      <c r="C12" s="108" t="str">
        <f>INDEX(Data1!$B$2:$B$51,MATCH(SummaryHigh!B12,Data1!$A$2:$A$51,0))</f>
        <v>Illinois</v>
      </c>
      <c r="D12" s="3">
        <f>VALUE(SUBSTITUTE(MID(Data1!C9,FIND("H",Data1!C9)+1,2),"Ø",0))</f>
        <v>31</v>
      </c>
      <c r="E12" s="3">
        <f>VALUE(SUBSTITUTE(MID(Data1!D9,FIND("H",Data1!D9)+1,2),"Ø",0))</f>
        <v>35</v>
      </c>
      <c r="F12" s="3">
        <f>VALUE(SUBSTITUTE(MID(Data1!E9,FIND("H",Data1!E9)+1,2),"Ø",0))</f>
        <v>47</v>
      </c>
      <c r="G12" s="3">
        <f>VALUE(SUBSTITUTE(MID(Data1!F9,FIND("H",Data1!F9)+1,2),"Ø",0))</f>
        <v>59</v>
      </c>
      <c r="H12" s="3">
        <f>VALUE(SUBSTITUTE(MID(Data1!G9,FIND("H",Data1!G9)+1,2),"Ø",0))</f>
        <v>70</v>
      </c>
      <c r="I12" s="3">
        <f>VALUE(SUBSTITUTE(MID(Data1!H9,FIND("H",Data1!H9)+1,2),"Ø",0))</f>
        <v>80</v>
      </c>
      <c r="J12" s="3">
        <f>VALUE(SUBSTITUTE(MID(Data1!I9,FIND("H",Data1!I9)+1,2),"Ø",0))</f>
        <v>84</v>
      </c>
      <c r="K12" s="3">
        <f>VALUE(SUBSTITUTE(MID(Data1!J9,FIND("H",Data1!J9)+1,2),"Ø",0))</f>
        <v>82</v>
      </c>
      <c r="L12" s="3">
        <f>VALUE(SUBSTITUTE(MID(Data1!K9,FIND("H",Data1!K9)+1,2),"Ø",0))</f>
        <v>75</v>
      </c>
      <c r="M12" s="3">
        <f>VALUE(SUBSTITUTE(MID(Data1!L9,FIND("H",Data1!L9)+1,2),"Ø",0))</f>
        <v>62</v>
      </c>
      <c r="N12" s="3">
        <f>VALUE(SUBSTITUTE(MID(Data1!M9,FIND("H",Data1!M9)+1,2),"Ø",0))</f>
        <v>48</v>
      </c>
      <c r="O12" s="3">
        <f>VALUE(SUBSTITUTE(MID(Data1!N9,FIND("H",Data1!N9)+1,2),"Ø",0))</f>
        <v>35</v>
      </c>
    </row>
    <row r="13" spans="2:17" x14ac:dyDescent="0.25">
      <c r="B13" s="9" t="str">
        <v>Cincinnati</v>
      </c>
      <c r="C13" s="108" t="str">
        <f>INDEX(Data1!$B$2:$B$51,MATCH(SummaryHigh!B13,Data1!$A$2:$A$51,0))</f>
        <v>Ohio</v>
      </c>
      <c r="D13" s="3">
        <f>VALUE(SUBSTITUTE(MID(Data1!C10,FIND("H",Data1!C10)+1,2),"Ø",0))</f>
        <v>40</v>
      </c>
      <c r="E13" s="3">
        <f>VALUE(SUBSTITUTE(MID(Data1!D10,FIND("H",Data1!D10)+1,2),"Ø",0))</f>
        <v>45</v>
      </c>
      <c r="F13" s="3">
        <f>VALUE(SUBSTITUTE(MID(Data1!E10,FIND("H",Data1!E10)+1,2),"Ø",0))</f>
        <v>55</v>
      </c>
      <c r="G13" s="3">
        <f>VALUE(SUBSTITUTE(MID(Data1!F10,FIND("H",Data1!F10)+1,2),"Ø",0))</f>
        <v>66</v>
      </c>
      <c r="H13" s="3">
        <f>VALUE(SUBSTITUTE(MID(Data1!G10,FIND("H",Data1!G10)+1,2),"Ø",0))</f>
        <v>75</v>
      </c>
      <c r="I13" s="3">
        <f>VALUE(SUBSTITUTE(MID(Data1!H10,FIND("H",Data1!H10)+1,2),"Ø",0))</f>
        <v>83</v>
      </c>
      <c r="J13" s="3">
        <f>VALUE(SUBSTITUTE(MID(Data1!I10,FIND("H",Data1!I10)+1,2),"Ø",0))</f>
        <v>87</v>
      </c>
      <c r="K13" s="3">
        <f>VALUE(SUBSTITUTE(MID(Data1!J10,FIND("H",Data1!J10)+1,2),"Ø",0))</f>
        <v>86</v>
      </c>
      <c r="L13" s="3">
        <f>VALUE(SUBSTITUTE(MID(Data1!K10,FIND("H",Data1!K10)+1,2),"Ø",0))</f>
        <v>79</v>
      </c>
      <c r="M13" s="3">
        <f>VALUE(SUBSTITUTE(MID(Data1!L10,FIND("H",Data1!L10)+1,2),"Ø",0))</f>
        <v>68</v>
      </c>
      <c r="N13" s="3">
        <f>VALUE(SUBSTITUTE(MID(Data1!M10,FIND("H",Data1!M10)+1,2),"Ø",0))</f>
        <v>56</v>
      </c>
      <c r="O13" s="3">
        <f>VALUE(SUBSTITUTE(MID(Data1!N10,FIND("H",Data1!N10)+1,2),"Ø",0))</f>
        <v>43</v>
      </c>
    </row>
    <row r="14" spans="2:17" x14ac:dyDescent="0.25">
      <c r="B14" s="9" t="str">
        <v>Cleveland</v>
      </c>
      <c r="C14" s="108" t="str">
        <f>INDEX(Data1!$B$2:$B$51,MATCH(SummaryHigh!B14,Data1!$A$2:$A$51,0))</f>
        <v>Ohio</v>
      </c>
      <c r="D14" s="3">
        <f>VALUE(SUBSTITUTE(MID(Data1!C11,FIND("H",Data1!C11)+1,2),"Ø",0))</f>
        <v>34</v>
      </c>
      <c r="E14" s="3">
        <f>VALUE(SUBSTITUTE(MID(Data1!D11,FIND("H",Data1!D11)+1,2),"Ø",0))</f>
        <v>38</v>
      </c>
      <c r="F14" s="3">
        <f>VALUE(SUBSTITUTE(MID(Data1!E11,FIND("H",Data1!E11)+1,2),"Ø",0))</f>
        <v>47</v>
      </c>
      <c r="G14" s="3">
        <f>VALUE(SUBSTITUTE(MID(Data1!F11,FIND("H",Data1!F11)+1,2),"Ø",0))</f>
        <v>59</v>
      </c>
      <c r="H14" s="3">
        <f>VALUE(SUBSTITUTE(MID(Data1!G11,FIND("H",Data1!G11)+1,2),"Ø",0))</f>
        <v>70</v>
      </c>
      <c r="I14" s="3">
        <f>VALUE(SUBSTITUTE(MID(Data1!H11,FIND("H",Data1!H11)+1,2),"Ø",0))</f>
        <v>79</v>
      </c>
      <c r="J14" s="3">
        <f>VALUE(SUBSTITUTE(MID(Data1!I11,FIND("H",Data1!I11)+1,2),"Ø",0))</f>
        <v>83</v>
      </c>
      <c r="K14" s="3">
        <f>VALUE(SUBSTITUTE(MID(Data1!J11,FIND("H",Data1!J11)+1,2),"Ø",0))</f>
        <v>81</v>
      </c>
      <c r="L14" s="3">
        <f>VALUE(SUBSTITUTE(MID(Data1!K11,FIND("H",Data1!K11)+1,2),"Ø",0))</f>
        <v>74</v>
      </c>
      <c r="M14" s="3">
        <f>VALUE(SUBSTITUTE(MID(Data1!L11,FIND("H",Data1!L11)+1,2),"Ø",0))</f>
        <v>62</v>
      </c>
      <c r="N14" s="3">
        <f>VALUE(SUBSTITUTE(MID(Data1!M11,FIND("H",Data1!M11)+1,2),"Ø",0))</f>
        <v>51</v>
      </c>
      <c r="O14" s="3">
        <f>VALUE(SUBSTITUTE(MID(Data1!N11,FIND("H",Data1!N11)+1,2),"Ø",0))</f>
        <v>38</v>
      </c>
    </row>
    <row r="15" spans="2:17" x14ac:dyDescent="0.25">
      <c r="B15" s="9" t="str">
        <v>Columbus</v>
      </c>
      <c r="C15" s="108" t="str">
        <f>INDEX(Data1!$B$2:$B$51,MATCH(SummaryHigh!B15,Data1!$A$2:$A$51,0))</f>
        <v>Ohio</v>
      </c>
      <c r="D15" s="3">
        <f>VALUE(SUBSTITUTE(MID(Data1!C12,FIND("H",Data1!C12)+1,2),"Ø",0))</f>
        <v>37</v>
      </c>
      <c r="E15" s="3">
        <f>VALUE(SUBSTITUTE(MID(Data1!D12,FIND("H",Data1!D12)+1,2),"Ø",0))</f>
        <v>41</v>
      </c>
      <c r="F15" s="3">
        <f>VALUE(SUBSTITUTE(MID(Data1!E12,FIND("H",Data1!E12)+1,2),"Ø",0))</f>
        <v>51</v>
      </c>
      <c r="G15" s="3">
        <f>VALUE(SUBSTITUTE(MID(Data1!F12,FIND("H",Data1!F12)+1,2),"Ø",0))</f>
        <v>64</v>
      </c>
      <c r="H15" s="3">
        <f>VALUE(SUBSTITUTE(MID(Data1!G12,FIND("H",Data1!G12)+1,2),"Ø",0))</f>
        <v>73</v>
      </c>
      <c r="I15" s="3">
        <f>VALUE(SUBSTITUTE(MID(Data1!H12,FIND("H",Data1!H12)+1,2),"Ø",0))</f>
        <v>82</v>
      </c>
      <c r="J15" s="3">
        <f>VALUE(SUBSTITUTE(MID(Data1!I12,FIND("H",Data1!I12)+1,2),"Ø",0))</f>
        <v>85</v>
      </c>
      <c r="K15" s="3">
        <f>VALUE(SUBSTITUTE(MID(Data1!J12,FIND("H",Data1!J12)+1,2),"Ø",0))</f>
        <v>84</v>
      </c>
      <c r="L15" s="3">
        <f>VALUE(SUBSTITUTE(MID(Data1!K12,FIND("H",Data1!K12)+1,2),"Ø",0))</f>
        <v>77</v>
      </c>
      <c r="M15" s="3">
        <f>VALUE(SUBSTITUTE(MID(Data1!L12,FIND("H",Data1!L12)+1,2),"Ø",0))</f>
        <v>65</v>
      </c>
      <c r="N15" s="3">
        <f>VALUE(SUBSTITUTE(MID(Data1!M12,FIND("H",Data1!M12)+1,2),"Ø",0))</f>
        <v>53</v>
      </c>
      <c r="O15" s="3">
        <f>VALUE(SUBSTITUTE(MID(Data1!N12,FIND("H",Data1!N12)+1,2),"Ø",0))</f>
        <v>40</v>
      </c>
    </row>
    <row r="16" spans="2:17" x14ac:dyDescent="0.25">
      <c r="B16" s="9" t="str">
        <v>Dallas</v>
      </c>
      <c r="C16" s="108" t="str">
        <f>INDEX(Data1!$B$2:$B$51,MATCH(SummaryHigh!B16,Data1!$A$2:$A$51,0))</f>
        <v>Texas</v>
      </c>
      <c r="D16" s="3">
        <f>VALUE(SUBSTITUTE(MID(Data1!C13,FIND("H",Data1!C13)+1,2),"Ø",0))</f>
        <v>57</v>
      </c>
      <c r="E16" s="3">
        <f>VALUE(SUBSTITUTE(MID(Data1!D13,FIND("H",Data1!D13)+1,2),"Ø",0))</f>
        <v>61</v>
      </c>
      <c r="F16" s="3">
        <f>VALUE(SUBSTITUTE(MID(Data1!E13,FIND("H",Data1!E13)+1,2),"Ø",0))</f>
        <v>69</v>
      </c>
      <c r="G16" s="3">
        <f>VALUE(SUBSTITUTE(MID(Data1!F13,FIND("H",Data1!F13)+1,2),"Ø",0))</f>
        <v>77</v>
      </c>
      <c r="H16" s="3">
        <f>VALUE(SUBSTITUTE(MID(Data1!G13,FIND("H",Data1!G13)+1,2),"Ø",0))</f>
        <v>84</v>
      </c>
      <c r="I16" s="3">
        <f>VALUE(SUBSTITUTE(MID(Data1!H13,FIND("H",Data1!H13)+1,2),"Ø",0))</f>
        <v>92</v>
      </c>
      <c r="J16" s="3">
        <f>VALUE(SUBSTITUTE(MID(Data1!I13,FIND("H",Data1!I13)+1,2),"Ø",0))</f>
        <v>96</v>
      </c>
      <c r="K16" s="3">
        <f>VALUE(SUBSTITUTE(MID(Data1!J13,FIND("H",Data1!J13)+1,2),"Ø",0))</f>
        <v>96</v>
      </c>
      <c r="L16" s="3">
        <f>VALUE(SUBSTITUTE(MID(Data1!K13,FIND("H",Data1!K13)+1,2),"Ø",0))</f>
        <v>89</v>
      </c>
      <c r="M16" s="3">
        <f>VALUE(SUBSTITUTE(MID(Data1!L13,FIND("H",Data1!L13)+1,2),"Ø",0))</f>
        <v>79</v>
      </c>
      <c r="N16" s="3">
        <f>VALUE(SUBSTITUTE(MID(Data1!M13,FIND("H",Data1!M13)+1,2),"Ø",0))</f>
        <v>67</v>
      </c>
      <c r="O16" s="3">
        <f>VALUE(SUBSTITUTE(MID(Data1!N13,FIND("H",Data1!N13)+1,2),"Ø",0))</f>
        <v>58</v>
      </c>
    </row>
    <row r="17" spans="2:15" x14ac:dyDescent="0.25">
      <c r="B17" s="9" t="str">
        <v>Denver</v>
      </c>
      <c r="C17" s="108" t="str">
        <f>INDEX(Data1!$B$2:$B$51,MATCH(SummaryHigh!B17,Data1!$A$2:$A$51,0))</f>
        <v>Colorado</v>
      </c>
      <c r="D17" s="3">
        <f>VALUE(SUBSTITUTE(MID(Data1!C14,FIND("H",Data1!C14)+1,2),"Ø",0))</f>
        <v>45</v>
      </c>
      <c r="E17" s="3">
        <f>VALUE(SUBSTITUTE(MID(Data1!D14,FIND("H",Data1!D14)+1,2),"Ø",0))</f>
        <v>46</v>
      </c>
      <c r="F17" s="3">
        <f>VALUE(SUBSTITUTE(MID(Data1!E14,FIND("H",Data1!E14)+1,2),"Ø",0))</f>
        <v>54</v>
      </c>
      <c r="G17" s="3">
        <f>VALUE(SUBSTITUTE(MID(Data1!F14,FIND("H",Data1!F14)+1,2),"Ø",0))</f>
        <v>61</v>
      </c>
      <c r="H17" s="3">
        <f>VALUE(SUBSTITUTE(MID(Data1!G14,FIND("H",Data1!G14)+1,2),"Ø",0))</f>
        <v>71</v>
      </c>
      <c r="I17" s="3">
        <f>VALUE(SUBSTITUTE(MID(Data1!H14,FIND("H",Data1!H14)+1,2),"Ø",0))</f>
        <v>81</v>
      </c>
      <c r="J17" s="3">
        <f>VALUE(SUBSTITUTE(MID(Data1!I14,FIND("H",Data1!I14)+1,2),"Ø",0))</f>
        <v>88</v>
      </c>
      <c r="K17" s="3">
        <f>VALUE(SUBSTITUTE(MID(Data1!J14,FIND("H",Data1!J14)+1,2),"Ø",0))</f>
        <v>86</v>
      </c>
      <c r="L17" s="3">
        <f>VALUE(SUBSTITUTE(MID(Data1!K14,FIND("H",Data1!K14)+1,2),"Ø",0))</f>
        <v>77</v>
      </c>
      <c r="M17" s="3">
        <f>VALUE(SUBSTITUTE(MID(Data1!L14,FIND("H",Data1!L14)+1,2),"Ø",0))</f>
        <v>65</v>
      </c>
      <c r="N17" s="3">
        <f>VALUE(SUBSTITUTE(MID(Data1!M14,FIND("H",Data1!M14)+1,2),"Ø",0))</f>
        <v>52</v>
      </c>
      <c r="O17" s="3">
        <f>VALUE(SUBSTITUTE(MID(Data1!N14,FIND("H",Data1!N14)+1,2),"Ø",0))</f>
        <v>43</v>
      </c>
    </row>
    <row r="18" spans="2:15" x14ac:dyDescent="0.25">
      <c r="B18" s="9" t="str">
        <v>Detroit</v>
      </c>
      <c r="C18" s="108" t="str">
        <f>INDEX(Data1!$B$2:$B$51,MATCH(SummaryHigh!B18,Data1!$A$2:$A$51,0))</f>
        <v>Michigan</v>
      </c>
      <c r="D18" s="3">
        <f>VALUE(SUBSTITUTE(MID(Data1!C15,FIND("H",Data1!C15)+1,2),"Ø",0))</f>
        <v>32</v>
      </c>
      <c r="E18" s="3">
        <f>VALUE(SUBSTITUTE(MID(Data1!D15,FIND("H",Data1!D15)+1,2),"Ø",0))</f>
        <v>35</v>
      </c>
      <c r="F18" s="3">
        <f>VALUE(SUBSTITUTE(MID(Data1!E15,FIND("H",Data1!E15)+1,2),"Ø",0))</f>
        <v>46</v>
      </c>
      <c r="G18" s="3">
        <f>VALUE(SUBSTITUTE(MID(Data1!F15,FIND("H",Data1!F15)+1,2),"Ø",0))</f>
        <v>59</v>
      </c>
      <c r="H18" s="3">
        <f>VALUE(SUBSTITUTE(MID(Data1!G15,FIND("H",Data1!G15)+1,2),"Ø",0))</f>
        <v>70</v>
      </c>
      <c r="I18" s="3">
        <f>VALUE(SUBSTITUTE(MID(Data1!H15,FIND("H",Data1!H15)+1,2),"Ø",0))</f>
        <v>79</v>
      </c>
      <c r="J18" s="3">
        <f>VALUE(SUBSTITUTE(MID(Data1!I15,FIND("H",Data1!I15)+1,2),"Ø",0))</f>
        <v>83</v>
      </c>
      <c r="K18" s="3">
        <f>VALUE(SUBSTITUTE(MID(Data1!J15,FIND("H",Data1!J15)+1,2),"Ø",0))</f>
        <v>81</v>
      </c>
      <c r="L18" s="3">
        <f>VALUE(SUBSTITUTE(MID(Data1!K15,FIND("H",Data1!K15)+1,2),"Ø",0))</f>
        <v>74</v>
      </c>
      <c r="M18" s="3">
        <f>VALUE(SUBSTITUTE(MID(Data1!L15,FIND("H",Data1!L15)+1,2),"Ø",0))</f>
        <v>62</v>
      </c>
      <c r="N18" s="3">
        <f>VALUE(SUBSTITUTE(MID(Data1!M15,FIND("H",Data1!M15)+1,2),"Ø",0))</f>
        <v>49</v>
      </c>
      <c r="O18" s="3">
        <f>VALUE(SUBSTITUTE(MID(Data1!N15,FIND("H",Data1!N15)+1,2),"Ø",0))</f>
        <v>36</v>
      </c>
    </row>
    <row r="19" spans="2:15" x14ac:dyDescent="0.25">
      <c r="B19" s="9" t="str">
        <v>Hartford</v>
      </c>
      <c r="C19" s="108" t="str">
        <f>INDEX(Data1!$B$2:$B$51,MATCH(SummaryHigh!B19,Data1!$A$2:$A$51,0))</f>
        <v>Connecticut</v>
      </c>
      <c r="D19" s="3">
        <f>VALUE(SUBSTITUTE(MID(Data1!C16,FIND("H",Data1!C16)+1,2),"Ø",0))</f>
        <v>35</v>
      </c>
      <c r="E19" s="3">
        <f>VALUE(SUBSTITUTE(MID(Data1!D16,FIND("H",Data1!D16)+1,2),"Ø",0))</f>
        <v>39</v>
      </c>
      <c r="F19" s="3">
        <f>VALUE(SUBSTITUTE(MID(Data1!E16,FIND("H",Data1!E16)+1,2),"Ø",0))</f>
        <v>48</v>
      </c>
      <c r="G19" s="3">
        <f>VALUE(SUBSTITUTE(MID(Data1!F16,FIND("H",Data1!F16)+1,2),"Ø",0))</f>
        <v>61</v>
      </c>
      <c r="H19" s="3">
        <f>VALUE(SUBSTITUTE(MID(Data1!G16,FIND("H",Data1!G16)+1,2),"Ø",0))</f>
        <v>71</v>
      </c>
      <c r="I19" s="3">
        <f>VALUE(SUBSTITUTE(MID(Data1!H16,FIND("H",Data1!H16)+1,2),"Ø",0))</f>
        <v>80</v>
      </c>
      <c r="J19" s="3">
        <f>VALUE(SUBSTITUTE(MID(Data1!I16,FIND("H",Data1!I16)+1,2),"Ø",0))</f>
        <v>85</v>
      </c>
      <c r="K19" s="3">
        <f>VALUE(SUBSTITUTE(MID(Data1!J16,FIND("H",Data1!J16)+1,2),"Ø",0))</f>
        <v>83</v>
      </c>
      <c r="L19" s="3">
        <f>VALUE(SUBSTITUTE(MID(Data1!K16,FIND("H",Data1!K16)+1,2),"Ø",0))</f>
        <v>75</v>
      </c>
      <c r="M19" s="3">
        <f>VALUE(SUBSTITUTE(MID(Data1!L16,FIND("H",Data1!L16)+1,2),"Ø",0))</f>
        <v>63</v>
      </c>
      <c r="N19" s="3">
        <f>VALUE(SUBSTITUTE(MID(Data1!M16,FIND("H",Data1!M16)+1,2),"Ø",0))</f>
        <v>52</v>
      </c>
      <c r="O19" s="3">
        <f>VALUE(SUBSTITUTE(MID(Data1!N16,FIND("H",Data1!N16)+1,2),"Ø",0))</f>
        <v>40</v>
      </c>
    </row>
    <row r="20" spans="2:15" x14ac:dyDescent="0.25">
      <c r="B20" s="9" t="str">
        <v>Houston</v>
      </c>
      <c r="C20" s="108" t="str">
        <f>INDEX(Data1!$B$2:$B$51,MATCH(SummaryHigh!B20,Data1!$A$2:$A$51,0))</f>
        <v>Texas</v>
      </c>
      <c r="D20" s="3">
        <f>VALUE(SUBSTITUTE(MID(Data1!C17,FIND("H",Data1!C17)+1,2),"Ø",0))</f>
        <v>63</v>
      </c>
      <c r="E20" s="3">
        <f>VALUE(SUBSTITUTE(MID(Data1!D17,FIND("H",Data1!D17)+1,2),"Ø",0))</f>
        <v>66</v>
      </c>
      <c r="F20" s="3">
        <f>VALUE(SUBSTITUTE(MID(Data1!E17,FIND("H",Data1!E17)+1,2),"Ø",0))</f>
        <v>73</v>
      </c>
      <c r="G20" s="3">
        <f>VALUE(SUBSTITUTE(MID(Data1!F17,FIND("H",Data1!F17)+1,2),"Ø",0))</f>
        <v>80</v>
      </c>
      <c r="H20" s="3">
        <f>VALUE(SUBSTITUTE(MID(Data1!G17,FIND("H",Data1!G17)+1,2),"Ø",0))</f>
        <v>86</v>
      </c>
      <c r="I20" s="3">
        <f>VALUE(SUBSTITUTE(MID(Data1!H17,FIND("H",Data1!H17)+1,2),"Ø",0))</f>
        <v>91</v>
      </c>
      <c r="J20" s="3">
        <f>VALUE(SUBSTITUTE(MID(Data1!I17,FIND("H",Data1!I17)+1,2),"Ø",0))</f>
        <v>94</v>
      </c>
      <c r="K20" s="3">
        <f>VALUE(SUBSTITUTE(MID(Data1!J17,FIND("H",Data1!J17)+1,2),"Ø",0))</f>
        <v>95</v>
      </c>
      <c r="L20" s="3">
        <f>VALUE(SUBSTITUTE(MID(Data1!K17,FIND("H",Data1!K17)+1,2),"Ø",0))</f>
        <v>90</v>
      </c>
      <c r="M20" s="3">
        <f>VALUE(SUBSTITUTE(MID(Data1!L17,FIND("H",Data1!L17)+1,2),"Ø",0))</f>
        <v>82</v>
      </c>
      <c r="N20" s="3">
        <f>VALUE(SUBSTITUTE(MID(Data1!M17,FIND("H",Data1!M17)+1,2),"Ø",0))</f>
        <v>73</v>
      </c>
      <c r="O20" s="3">
        <f>VALUE(SUBSTITUTE(MID(Data1!N17,FIND("H",Data1!N17)+1,2),"Ø",0))</f>
        <v>64</v>
      </c>
    </row>
    <row r="21" spans="2:15" x14ac:dyDescent="0.25">
      <c r="B21" s="9" t="str">
        <v>Indianapolis</v>
      </c>
      <c r="C21" s="108" t="str">
        <f>INDEX(Data1!$B$2:$B$51,MATCH(SummaryHigh!B21,Data1!$A$2:$A$51,0))</f>
        <v>Indiana</v>
      </c>
      <c r="D21" s="3">
        <f>VALUE(SUBSTITUTE(MID(Data1!C18,FIND("H",Data1!C18)+1,2),"Ø",0))</f>
        <v>36</v>
      </c>
      <c r="E21" s="3">
        <f>VALUE(SUBSTITUTE(MID(Data1!D18,FIND("H",Data1!D18)+1,2),"Ø",0))</f>
        <v>40</v>
      </c>
      <c r="F21" s="3">
        <f>VALUE(SUBSTITUTE(MID(Data1!E18,FIND("H",Data1!E18)+1,2),"Ø",0))</f>
        <v>52</v>
      </c>
      <c r="G21" s="3">
        <f>VALUE(SUBSTITUTE(MID(Data1!F18,FIND("H",Data1!F18)+1,2),"Ø",0))</f>
        <v>63</v>
      </c>
      <c r="H21" s="3">
        <f>VALUE(SUBSTITUTE(MID(Data1!G18,FIND("H",Data1!G18)+1,2),"Ø",0))</f>
        <v>73</v>
      </c>
      <c r="I21" s="3">
        <f>VALUE(SUBSTITUTE(MID(Data1!H18,FIND("H",Data1!H18)+1,2),"Ø",0))</f>
        <v>82</v>
      </c>
      <c r="J21" s="3">
        <f>VALUE(SUBSTITUTE(MID(Data1!I18,FIND("H",Data1!I18)+1,2),"Ø",0))</f>
        <v>85</v>
      </c>
      <c r="K21" s="3">
        <f>VALUE(SUBSTITUTE(MID(Data1!J18,FIND("H",Data1!J18)+1,2),"Ø",0))</f>
        <v>84</v>
      </c>
      <c r="L21" s="3">
        <f>VALUE(SUBSTITUTE(MID(Data1!K18,FIND("H",Data1!K18)+1,2),"Ø",0))</f>
        <v>78</v>
      </c>
      <c r="M21" s="3">
        <f>VALUE(SUBSTITUTE(MID(Data1!L18,FIND("H",Data1!L18)+1,2),"Ø",0))</f>
        <v>65</v>
      </c>
      <c r="N21" s="3">
        <f>VALUE(SUBSTITUTE(MID(Data1!M18,FIND("H",Data1!M18)+1,2),"Ø",0))</f>
        <v>52</v>
      </c>
      <c r="O21" s="3">
        <f>VALUE(SUBSTITUTE(MID(Data1!N18,FIND("H",Data1!N18)+1,2),"Ø",0))</f>
        <v>39</v>
      </c>
    </row>
    <row r="22" spans="2:15" x14ac:dyDescent="0.25">
      <c r="B22" s="9" t="str">
        <v>Jacksonville</v>
      </c>
      <c r="C22" s="108" t="str">
        <f>INDEX(Data1!$B$2:$B$51,MATCH(SummaryHigh!B22,Data1!$A$2:$A$51,0))</f>
        <v>Florida</v>
      </c>
      <c r="D22" s="3">
        <f>VALUE(SUBSTITUTE(MID(Data1!C19,FIND("H",Data1!C19)+1,2),"Ø",0))</f>
        <v>65</v>
      </c>
      <c r="E22" s="3">
        <f>VALUE(SUBSTITUTE(MID(Data1!D19,FIND("H",Data1!D19)+1,2),"Ø",0))</f>
        <v>68</v>
      </c>
      <c r="F22" s="3">
        <f>VALUE(SUBSTITUTE(MID(Data1!E19,FIND("H",Data1!E19)+1,2),"Ø",0))</f>
        <v>74</v>
      </c>
      <c r="G22" s="3">
        <f>VALUE(SUBSTITUTE(MID(Data1!F19,FIND("H",Data1!F19)+1,2),"Ø",0))</f>
        <v>79</v>
      </c>
      <c r="H22" s="3">
        <f>VALUE(SUBSTITUTE(MID(Data1!G19,FIND("H",Data1!G19)+1,2),"Ø",0))</f>
        <v>86</v>
      </c>
      <c r="I22" s="3">
        <f>VALUE(SUBSTITUTE(MID(Data1!H19,FIND("H",Data1!H19)+1,2),"Ø",0))</f>
        <v>90</v>
      </c>
      <c r="J22" s="3">
        <f>VALUE(SUBSTITUTE(MID(Data1!I19,FIND("H",Data1!I19)+1,2),"Ø",0))</f>
        <v>92</v>
      </c>
      <c r="K22" s="3">
        <f>VALUE(SUBSTITUTE(MID(Data1!J19,FIND("H",Data1!J19)+1,2),"Ø",0))</f>
        <v>91</v>
      </c>
      <c r="L22" s="3">
        <f>VALUE(SUBSTITUTE(MID(Data1!K19,FIND("H",Data1!K19)+1,2),"Ø",0))</f>
        <v>87</v>
      </c>
      <c r="M22" s="3">
        <f>VALUE(SUBSTITUTE(MID(Data1!L19,FIND("H",Data1!L19)+1,2),"Ø",0))</f>
        <v>80</v>
      </c>
      <c r="N22" s="3">
        <f>VALUE(SUBSTITUTE(MID(Data1!M19,FIND("H",Data1!M19)+1,2),"Ø",0))</f>
        <v>74</v>
      </c>
      <c r="O22" s="3">
        <f>VALUE(SUBSTITUTE(MID(Data1!N19,FIND("H",Data1!N19)+1,2),"Ø",0))</f>
        <v>67</v>
      </c>
    </row>
    <row r="23" spans="2:15" x14ac:dyDescent="0.25">
      <c r="B23" s="9" t="str">
        <v>Kansas City</v>
      </c>
      <c r="C23" s="108" t="str">
        <f>INDEX(Data1!$B$2:$B$51,MATCH(SummaryHigh!B23,Data1!$A$2:$A$51,0))</f>
        <v>Missouri</v>
      </c>
      <c r="D23" s="3">
        <f>VALUE(SUBSTITUTE(MID(Data1!C20,FIND("H",Data1!C20)+1,2),"Ø",0))</f>
        <v>40</v>
      </c>
      <c r="E23" s="3">
        <f>VALUE(SUBSTITUTE(MID(Data1!D20,FIND("H",Data1!D20)+1,2),"Ø",0))</f>
        <v>45</v>
      </c>
      <c r="F23" s="3">
        <f>VALUE(SUBSTITUTE(MID(Data1!E20,FIND("H",Data1!E20)+1,2),"Ø",0))</f>
        <v>56</v>
      </c>
      <c r="G23" s="3">
        <f>VALUE(SUBSTITUTE(MID(Data1!F20,FIND("H",Data1!F20)+1,2),"Ø",0))</f>
        <v>67</v>
      </c>
      <c r="H23" s="3">
        <f>VALUE(SUBSTITUTE(MID(Data1!G20,FIND("H",Data1!G20)+1,2),"Ø",0))</f>
        <v>76</v>
      </c>
      <c r="I23" s="3">
        <f>VALUE(SUBSTITUTE(MID(Data1!H20,FIND("H",Data1!H20)+1,2),"Ø",0))</f>
        <v>85</v>
      </c>
      <c r="J23" s="3">
        <f>VALUE(SUBSTITUTE(MID(Data1!I20,FIND("H",Data1!I20)+1,2),"Ø",0))</f>
        <v>90</v>
      </c>
      <c r="K23" s="3">
        <f>VALUE(SUBSTITUTE(MID(Data1!J20,FIND("H",Data1!J20)+1,2),"Ø",0))</f>
        <v>89</v>
      </c>
      <c r="L23" s="3">
        <f>VALUE(SUBSTITUTE(MID(Data1!K20,FIND("H",Data1!K20)+1,2),"Ø",0))</f>
        <v>80</v>
      </c>
      <c r="M23" s="3">
        <f>VALUE(SUBSTITUTE(MID(Data1!L20,FIND("H",Data1!L20)+1,2),"Ø",0))</f>
        <v>68</v>
      </c>
      <c r="N23" s="3">
        <f>VALUE(SUBSTITUTE(MID(Data1!M20,FIND("H",Data1!M20)+1,2),"Ø",0))</f>
        <v>54</v>
      </c>
      <c r="O23" s="3">
        <f>VALUE(SUBSTITUTE(MID(Data1!N20,FIND("H",Data1!N20)+1,2),"Ø",0))</f>
        <v>42</v>
      </c>
    </row>
    <row r="24" spans="2:15" x14ac:dyDescent="0.25">
      <c r="B24" s="9" t="str">
        <v>Las Vegas</v>
      </c>
      <c r="C24" s="108" t="str">
        <f>INDEX(Data1!$B$2:$B$51,MATCH(SummaryHigh!B24,Data1!$A$2:$A$51,0))</f>
        <v>Nevada</v>
      </c>
      <c r="D24" s="3">
        <f>VALUE(SUBSTITUTE(MID(Data1!C21,FIND("H",Data1!C21)+1,2),"Ø",0))</f>
        <v>58</v>
      </c>
      <c r="E24" s="3">
        <f>VALUE(SUBSTITUTE(MID(Data1!D21,FIND("H",Data1!D21)+1,2),"Ø",0))</f>
        <v>63</v>
      </c>
      <c r="F24" s="3">
        <f>VALUE(SUBSTITUTE(MID(Data1!E21,FIND("H",Data1!E21)+1,2),"Ø",0))</f>
        <v>70</v>
      </c>
      <c r="G24" s="3">
        <f>VALUE(SUBSTITUTE(MID(Data1!F21,FIND("H",Data1!F21)+1,2),"Ø",0))</f>
        <v>78</v>
      </c>
      <c r="H24" s="3">
        <f>VALUE(SUBSTITUTE(MID(Data1!G21,FIND("H",Data1!G21)+1,2),"Ø",0))</f>
        <v>89</v>
      </c>
      <c r="I24" s="3">
        <f>VALUE(SUBSTITUTE(MID(Data1!H21,FIND("H",Data1!H21)+1,2),"Ø",0))</f>
        <v>99</v>
      </c>
      <c r="J24" s="3">
        <f>VALUE(SUBSTITUTE(MID(Data1!I21,FIND("H",Data1!I21)+1,2),"Ø",0))</f>
        <v>10</v>
      </c>
      <c r="K24" s="3">
        <f>VALUE(SUBSTITUTE(MID(Data1!J21,FIND("H",Data1!J21)+1,2),"Ø",0))</f>
        <v>10</v>
      </c>
      <c r="L24" s="3">
        <f>VALUE(SUBSTITUTE(MID(Data1!K21,FIND("H",Data1!K21)+1,2),"Ø",0))</f>
        <v>94</v>
      </c>
      <c r="M24" s="3">
        <f>VALUE(SUBSTITUTE(MID(Data1!L21,FIND("H",Data1!L21)+1,2),"Ø",0))</f>
        <v>81</v>
      </c>
      <c r="N24" s="3">
        <f>VALUE(SUBSTITUTE(MID(Data1!M21,FIND("H",Data1!M21)+1,2),"Ø",0))</f>
        <v>66</v>
      </c>
      <c r="O24" s="3">
        <f>VALUE(SUBSTITUTE(MID(Data1!N21,FIND("H",Data1!N21)+1,2),"Ø",0))</f>
        <v>57</v>
      </c>
    </row>
    <row r="25" spans="2:15" x14ac:dyDescent="0.25">
      <c r="B25" s="9" t="str">
        <v>Los Angeles</v>
      </c>
      <c r="C25" s="108" t="str">
        <f>INDEX(Data1!$B$2:$B$51,MATCH(SummaryHigh!B25,Data1!$A$2:$A$51,0))</f>
        <v>California</v>
      </c>
      <c r="D25" s="3">
        <f>VALUE(SUBSTITUTE(MID(Data1!C22,FIND("H",Data1!C22)+1,2),"Ø",0))</f>
        <v>68</v>
      </c>
      <c r="E25" s="3">
        <f>VALUE(SUBSTITUTE(MID(Data1!D22,FIND("H",Data1!D22)+1,2),"Ø",0))</f>
        <v>69</v>
      </c>
      <c r="F25" s="3">
        <f>VALUE(SUBSTITUTE(MID(Data1!E22,FIND("H",Data1!E22)+1,2),"Ø",0))</f>
        <v>70</v>
      </c>
      <c r="G25" s="3">
        <f>VALUE(SUBSTITUTE(MID(Data1!F22,FIND("H",Data1!F22)+1,2),"Ø",0))</f>
        <v>73</v>
      </c>
      <c r="H25" s="3">
        <f>VALUE(SUBSTITUTE(MID(Data1!G22,FIND("H",Data1!G22)+1,2),"Ø",0))</f>
        <v>75</v>
      </c>
      <c r="I25" s="3">
        <f>VALUE(SUBSTITUTE(MID(Data1!H22,FIND("H",Data1!H22)+1,2),"Ø",0))</f>
        <v>78</v>
      </c>
      <c r="J25" s="3">
        <f>VALUE(SUBSTITUTE(MID(Data1!I22,FIND("H",Data1!I22)+1,2),"Ø",0))</f>
        <v>83</v>
      </c>
      <c r="K25" s="3">
        <f>VALUE(SUBSTITUTE(MID(Data1!J22,FIND("H",Data1!J22)+1,2),"Ø",0))</f>
        <v>84</v>
      </c>
      <c r="L25" s="3">
        <f>VALUE(SUBSTITUTE(MID(Data1!K22,FIND("H",Data1!K22)+1,2),"Ø",0))</f>
        <v>83</v>
      </c>
      <c r="M25" s="3">
        <f>VALUE(SUBSTITUTE(MID(Data1!L22,FIND("H",Data1!L22)+1,2),"Ø",0))</f>
        <v>79</v>
      </c>
      <c r="N25" s="3">
        <f>VALUE(SUBSTITUTE(MID(Data1!M22,FIND("H",Data1!M22)+1,2),"Ø",0))</f>
        <v>73</v>
      </c>
      <c r="O25" s="3">
        <f>VALUE(SUBSTITUTE(MID(Data1!N22,FIND("H",Data1!N22)+1,2),"Ø",0))</f>
        <v>68</v>
      </c>
    </row>
    <row r="26" spans="2:15" x14ac:dyDescent="0.25">
      <c r="B26" s="9" t="str">
        <v>Louisville</v>
      </c>
      <c r="C26" s="108" t="str">
        <f>INDEX(Data1!$B$2:$B$51,MATCH(SummaryHigh!B26,Data1!$A$2:$A$51,0))</f>
        <v>Kentucky</v>
      </c>
      <c r="D26" s="3">
        <f>VALUE(SUBSTITUTE(MID(Data1!C23,FIND("H",Data1!C23)+1,2),"Ø",0))</f>
        <v>43</v>
      </c>
      <c r="E26" s="3">
        <f>VALUE(SUBSTITUTE(MID(Data1!D23,FIND("H",Data1!D23)+1,2),"Ø",0))</f>
        <v>48</v>
      </c>
      <c r="F26" s="3">
        <f>VALUE(SUBSTITUTE(MID(Data1!E23,FIND("H",Data1!E23)+1,2),"Ø",0))</f>
        <v>58</v>
      </c>
      <c r="G26" s="3">
        <f>VALUE(SUBSTITUTE(MID(Data1!F23,FIND("H",Data1!F23)+1,2),"Ø",0))</f>
        <v>69</v>
      </c>
      <c r="H26" s="3">
        <f>VALUE(SUBSTITUTE(MID(Data1!G23,FIND("H",Data1!G23)+1,2),"Ø",0))</f>
        <v>77</v>
      </c>
      <c r="I26" s="3">
        <f>VALUE(SUBSTITUTE(MID(Data1!H23,FIND("H",Data1!H23)+1,2),"Ø",0))</f>
        <v>85</v>
      </c>
      <c r="J26" s="3">
        <f>VALUE(SUBSTITUTE(MID(Data1!I23,FIND("H",Data1!I23)+1,2),"Ø",0))</f>
        <v>89</v>
      </c>
      <c r="K26" s="3">
        <f>VALUE(SUBSTITUTE(MID(Data1!J23,FIND("H",Data1!J23)+1,2),"Ø",0))</f>
        <v>88</v>
      </c>
      <c r="L26" s="3">
        <f>VALUE(SUBSTITUTE(MID(Data1!K23,FIND("H",Data1!K23)+1,2),"Ø",0))</f>
        <v>82</v>
      </c>
      <c r="M26" s="3">
        <f>VALUE(SUBSTITUTE(MID(Data1!L23,FIND("H",Data1!L23)+1,2),"Ø",0))</f>
        <v>70</v>
      </c>
      <c r="N26" s="3">
        <f>VALUE(SUBSTITUTE(MID(Data1!M23,FIND("H",Data1!M23)+1,2),"Ø",0))</f>
        <v>58</v>
      </c>
      <c r="O26" s="3">
        <f>VALUE(SUBSTITUTE(MID(Data1!N23,FIND("H",Data1!N23)+1,2),"Ø",0))</f>
        <v>46</v>
      </c>
    </row>
    <row r="27" spans="2:15" x14ac:dyDescent="0.25">
      <c r="B27" s="9" t="str">
        <v>Memphis</v>
      </c>
      <c r="C27" s="108" t="str">
        <f>INDEX(Data1!$B$2:$B$51,MATCH(SummaryHigh!B27,Data1!$A$2:$A$51,0))</f>
        <v>Tennessee</v>
      </c>
      <c r="D27" s="3">
        <f>VALUE(SUBSTITUTE(MID(Data1!C24,FIND("H",Data1!C24)+1,2),"Ø",0))</f>
        <v>50</v>
      </c>
      <c r="E27" s="3">
        <f>VALUE(SUBSTITUTE(MID(Data1!D24,FIND("H",Data1!D24)+1,2),"Ø",0))</f>
        <v>55</v>
      </c>
      <c r="F27" s="3">
        <f>VALUE(SUBSTITUTE(MID(Data1!E24,FIND("H",Data1!E24)+1,2),"Ø",0))</f>
        <v>64</v>
      </c>
      <c r="G27" s="3">
        <f>VALUE(SUBSTITUTE(MID(Data1!F24,FIND("H",Data1!F24)+1,2),"Ø",0))</f>
        <v>73</v>
      </c>
      <c r="H27" s="3">
        <f>VALUE(SUBSTITUTE(MID(Data1!G24,FIND("H",Data1!G24)+1,2),"Ø",0))</f>
        <v>81</v>
      </c>
      <c r="I27" s="3">
        <f>VALUE(SUBSTITUTE(MID(Data1!H24,FIND("H",Data1!H24)+1,2),"Ø",0))</f>
        <v>89</v>
      </c>
      <c r="J27" s="3">
        <f>VALUE(SUBSTITUTE(MID(Data1!I24,FIND("H",Data1!I24)+1,2),"Ø",0))</f>
        <v>92</v>
      </c>
      <c r="K27" s="3">
        <f>VALUE(SUBSTITUTE(MID(Data1!J24,FIND("H",Data1!J24)+1,2),"Ø",0))</f>
        <v>91</v>
      </c>
      <c r="L27" s="3">
        <f>VALUE(SUBSTITUTE(MID(Data1!K24,FIND("H",Data1!K24)+1,2),"Ø",0))</f>
        <v>85</v>
      </c>
      <c r="M27" s="3">
        <f>VALUE(SUBSTITUTE(MID(Data1!L24,FIND("H",Data1!L24)+1,2),"Ø",0))</f>
        <v>74</v>
      </c>
      <c r="N27" s="3">
        <f>VALUE(SUBSTITUTE(MID(Data1!M24,FIND("H",Data1!M24)+1,2),"Ø",0))</f>
        <v>63</v>
      </c>
      <c r="O27" s="3">
        <f>VALUE(SUBSTITUTE(MID(Data1!N24,FIND("H",Data1!N24)+1,2),"Ø",0))</f>
        <v>52</v>
      </c>
    </row>
    <row r="28" spans="2:15" x14ac:dyDescent="0.25">
      <c r="B28" s="9" t="str">
        <v>Miami</v>
      </c>
      <c r="C28" s="108" t="str">
        <f>INDEX(Data1!$B$2:$B$51,MATCH(SummaryHigh!B28,Data1!$A$2:$A$51,0))</f>
        <v>Florida</v>
      </c>
      <c r="D28" s="3">
        <f>VALUE(SUBSTITUTE(MID(Data1!C25,FIND("H",Data1!C25)+1,2),"Ø",0))</f>
        <v>76</v>
      </c>
      <c r="E28" s="3">
        <f>VALUE(SUBSTITUTE(MID(Data1!D25,FIND("H",Data1!D25)+1,2),"Ø",0))</f>
        <v>78</v>
      </c>
      <c r="F28" s="3">
        <f>VALUE(SUBSTITUTE(MID(Data1!E25,FIND("H",Data1!E25)+1,2),"Ø",0))</f>
        <v>80</v>
      </c>
      <c r="G28" s="3">
        <f>VALUE(SUBSTITUTE(MID(Data1!F25,FIND("H",Data1!F25)+1,2),"Ø",0))</f>
        <v>83</v>
      </c>
      <c r="H28" s="3">
        <f>VALUE(SUBSTITUTE(MID(Data1!G25,FIND("H",Data1!G25)+1,2),"Ø",0))</f>
        <v>87</v>
      </c>
      <c r="I28" s="3">
        <f>VALUE(SUBSTITUTE(MID(Data1!H25,FIND("H",Data1!H25)+1,2),"Ø",0))</f>
        <v>90</v>
      </c>
      <c r="J28" s="3">
        <f>VALUE(SUBSTITUTE(MID(Data1!I25,FIND("H",Data1!I25)+1,2),"Ø",0))</f>
        <v>91</v>
      </c>
      <c r="K28" s="3">
        <f>VALUE(SUBSTITUTE(MID(Data1!J25,FIND("H",Data1!J25)+1,2),"Ø",0))</f>
        <v>91</v>
      </c>
      <c r="L28" s="3">
        <f>VALUE(SUBSTITUTE(MID(Data1!K25,FIND("H",Data1!K25)+1,2),"Ø",0))</f>
        <v>89</v>
      </c>
      <c r="M28" s="3">
        <f>VALUE(SUBSTITUTE(MID(Data1!L25,FIND("H",Data1!L25)+1,2),"Ø",0))</f>
        <v>86</v>
      </c>
      <c r="N28" s="3">
        <f>VALUE(SUBSTITUTE(MID(Data1!M25,FIND("H",Data1!M25)+1,2),"Ø",0))</f>
        <v>82</v>
      </c>
      <c r="O28" s="3">
        <f>VALUE(SUBSTITUTE(MID(Data1!N25,FIND("H",Data1!N25)+1,2),"Ø",0))</f>
        <v>78</v>
      </c>
    </row>
    <row r="29" spans="2:15" x14ac:dyDescent="0.25">
      <c r="B29" s="9" t="str">
        <v>Milwaukee</v>
      </c>
      <c r="C29" s="108" t="str">
        <f>INDEX(Data1!$B$2:$B$51,MATCH(SummaryHigh!B29,Data1!$A$2:$A$51,0))</f>
        <v>Wisconsin</v>
      </c>
      <c r="D29" s="3">
        <f>VALUE(SUBSTITUTE(MID(Data1!C26,FIND("H",Data1!C26)+1,2),"Ø",0))</f>
        <v>29</v>
      </c>
      <c r="E29" s="3">
        <f>VALUE(SUBSTITUTE(MID(Data1!D26,FIND("H",Data1!D26)+1,2),"Ø",0))</f>
        <v>33</v>
      </c>
      <c r="F29" s="3">
        <f>VALUE(SUBSTITUTE(MID(Data1!E26,FIND("H",Data1!E26)+1,2),"Ø",0))</f>
        <v>42</v>
      </c>
      <c r="G29" s="3">
        <f>VALUE(SUBSTITUTE(MID(Data1!F26,FIND("H",Data1!F26)+1,2),"Ø",0))</f>
        <v>54</v>
      </c>
      <c r="H29" s="3">
        <f>VALUE(SUBSTITUTE(MID(Data1!G26,FIND("H",Data1!G26)+1,2),"Ø",0))</f>
        <v>65</v>
      </c>
      <c r="I29" s="3">
        <f>VALUE(SUBSTITUTE(MID(Data1!H26,FIND("H",Data1!H26)+1,2),"Ø",0))</f>
        <v>75</v>
      </c>
      <c r="J29" s="3">
        <f>VALUE(SUBSTITUTE(MID(Data1!I26,FIND("H",Data1!I26)+1,2),"Ø",0))</f>
        <v>80</v>
      </c>
      <c r="K29" s="3">
        <f>VALUE(SUBSTITUTE(MID(Data1!J26,FIND("H",Data1!J26)+1,2),"Ø",0))</f>
        <v>79</v>
      </c>
      <c r="L29" s="3">
        <f>VALUE(SUBSTITUTE(MID(Data1!K26,FIND("H",Data1!K26)+1,2),"Ø",0))</f>
        <v>71</v>
      </c>
      <c r="M29" s="3">
        <f>VALUE(SUBSTITUTE(MID(Data1!L26,FIND("H",Data1!L26)+1,2),"Ø",0))</f>
        <v>59</v>
      </c>
      <c r="N29" s="3">
        <f>VALUE(SUBSTITUTE(MID(Data1!M26,FIND("H",Data1!M26)+1,2),"Ø",0))</f>
        <v>46</v>
      </c>
      <c r="O29" s="3">
        <f>VALUE(SUBSTITUTE(MID(Data1!N26,FIND("H",Data1!N26)+1,2),"Ø",0))</f>
        <v>33</v>
      </c>
    </row>
    <row r="30" spans="2:15" x14ac:dyDescent="0.25">
      <c r="B30" s="9" t="str">
        <v>Minneapolis</v>
      </c>
      <c r="C30" s="108" t="str">
        <f>INDEX(Data1!$B$2:$B$51,MATCH(SummaryHigh!B30,Data1!$A$2:$A$51,0))</f>
        <v>Minnesota</v>
      </c>
      <c r="D30" s="3">
        <f>VALUE(SUBSTITUTE(MID(Data1!C27,FIND("H",Data1!C27)+1,2),"Ø",0))</f>
        <v>24</v>
      </c>
      <c r="E30" s="3">
        <f>VALUE(SUBSTITUTE(MID(Data1!D27,FIND("H",Data1!D27)+1,2),"Ø",0))</f>
        <v>29</v>
      </c>
      <c r="F30" s="3">
        <f>VALUE(SUBSTITUTE(MID(Data1!E27,FIND("H",Data1!E27)+1,2),"Ø",0))</f>
        <v>41</v>
      </c>
      <c r="G30" s="3">
        <f>VALUE(SUBSTITUTE(MID(Data1!F27,FIND("H",Data1!F27)+1,2),"Ø",0))</f>
        <v>58</v>
      </c>
      <c r="H30" s="3">
        <f>VALUE(SUBSTITUTE(MID(Data1!G27,FIND("H",Data1!G27)+1,2),"Ø",0))</f>
        <v>69</v>
      </c>
      <c r="I30" s="3">
        <f>VALUE(SUBSTITUTE(MID(Data1!H27,FIND("H",Data1!H27)+1,2),"Ø",0))</f>
        <v>79</v>
      </c>
      <c r="J30" s="3">
        <f>VALUE(SUBSTITUTE(MID(Data1!I27,FIND("H",Data1!I27)+1,2),"Ø",0))</f>
        <v>83</v>
      </c>
      <c r="K30" s="3">
        <f>VALUE(SUBSTITUTE(MID(Data1!J27,FIND("H",Data1!J27)+1,2),"Ø",0))</f>
        <v>81</v>
      </c>
      <c r="L30" s="3">
        <f>VALUE(SUBSTITUTE(MID(Data1!K27,FIND("H",Data1!K27)+1,2),"Ø",0))</f>
        <v>72</v>
      </c>
      <c r="M30" s="3">
        <f>VALUE(SUBSTITUTE(MID(Data1!L27,FIND("H",Data1!L27)+1,2),"Ø",0))</f>
        <v>58</v>
      </c>
      <c r="N30" s="3">
        <f>VALUE(SUBSTITUTE(MID(Data1!M27,FIND("H",Data1!M27)+1,2),"Ø",0))</f>
        <v>41</v>
      </c>
      <c r="O30" s="3">
        <f>VALUE(SUBSTITUTE(MID(Data1!N27,FIND("H",Data1!N27)+1,2),"Ø",0))</f>
        <v>27</v>
      </c>
    </row>
    <row r="31" spans="2:15" x14ac:dyDescent="0.25">
      <c r="B31" s="9" t="str">
        <v>Nashville</v>
      </c>
      <c r="C31" s="108" t="str">
        <f>INDEX(Data1!$B$2:$B$51,MATCH(SummaryHigh!B31,Data1!$A$2:$A$51,0))</f>
        <v>Tennessee</v>
      </c>
      <c r="D31" s="3">
        <f>VALUE(SUBSTITUTE(MID(Data1!C28,FIND("H",Data1!C28)+1,2),"Ø",0))</f>
        <v>47</v>
      </c>
      <c r="E31" s="3">
        <f>VALUE(SUBSTITUTE(MID(Data1!D28,FIND("H",Data1!D28)+1,2),"Ø",0))</f>
        <v>52</v>
      </c>
      <c r="F31" s="3">
        <f>VALUE(SUBSTITUTE(MID(Data1!E28,FIND("H",Data1!E28)+1,2),"Ø",0))</f>
        <v>61</v>
      </c>
      <c r="G31" s="3">
        <f>VALUE(SUBSTITUTE(MID(Data1!F28,FIND("H",Data1!F28)+1,2),"Ø",0))</f>
        <v>71</v>
      </c>
      <c r="H31" s="3">
        <f>VALUE(SUBSTITUTE(MID(Data1!G28,FIND("H",Data1!G28)+1,2),"Ø",0))</f>
        <v>78</v>
      </c>
      <c r="I31" s="3">
        <f>VALUE(SUBSTITUTE(MID(Data1!H28,FIND("H",Data1!H28)+1,2),"Ø",0))</f>
        <v>86</v>
      </c>
      <c r="J31" s="3">
        <f>VALUE(SUBSTITUTE(MID(Data1!I28,FIND("H",Data1!I28)+1,2),"Ø",0))</f>
        <v>89</v>
      </c>
      <c r="K31" s="3">
        <f>VALUE(SUBSTITUTE(MID(Data1!J28,FIND("H",Data1!J28)+1,2),"Ø",0))</f>
        <v>89</v>
      </c>
      <c r="L31" s="3">
        <f>VALUE(SUBSTITUTE(MID(Data1!K28,FIND("H",Data1!K28)+1,2),"Ø",0))</f>
        <v>82</v>
      </c>
      <c r="M31" s="3">
        <f>VALUE(SUBSTITUTE(MID(Data1!L28,FIND("H",Data1!L28)+1,2),"Ø",0))</f>
        <v>72</v>
      </c>
      <c r="N31" s="3">
        <f>VALUE(SUBSTITUTE(MID(Data1!M28,FIND("H",Data1!M28)+1,2),"Ø",0))</f>
        <v>60</v>
      </c>
      <c r="O31" s="3">
        <f>VALUE(SUBSTITUTE(MID(Data1!N28,FIND("H",Data1!N28)+1,2),"Ø",0))</f>
        <v>50</v>
      </c>
    </row>
    <row r="32" spans="2:15" x14ac:dyDescent="0.25">
      <c r="B32" s="9" t="str">
        <v>New Orleans</v>
      </c>
      <c r="C32" s="108" t="str">
        <f>INDEX(Data1!$B$2:$B$51,MATCH(SummaryHigh!B32,Data1!$A$2:$A$51,0))</f>
        <v>Louisiana</v>
      </c>
      <c r="D32" s="3">
        <f>VALUE(SUBSTITUTE(MID(Data1!C29,FIND("H",Data1!C29)+1,2),"Ø",0))</f>
        <v>62</v>
      </c>
      <c r="E32" s="3">
        <f>VALUE(SUBSTITUTE(MID(Data1!D29,FIND("H",Data1!D29)+1,2),"Ø",0))</f>
        <v>65</v>
      </c>
      <c r="F32" s="3">
        <f>VALUE(SUBSTITUTE(MID(Data1!E29,FIND("H",Data1!E29)+1,2),"Ø",0))</f>
        <v>72</v>
      </c>
      <c r="G32" s="3">
        <f>VALUE(SUBSTITUTE(MID(Data1!F29,FIND("H",Data1!F29)+1,2),"Ø",0))</f>
        <v>78</v>
      </c>
      <c r="H32" s="3">
        <f>VALUE(SUBSTITUTE(MID(Data1!G29,FIND("H",Data1!G29)+1,2),"Ø",0))</f>
        <v>85</v>
      </c>
      <c r="I32" s="3">
        <f>VALUE(SUBSTITUTE(MID(Data1!H29,FIND("H",Data1!H29)+1,2),"Ø",0))</f>
        <v>90</v>
      </c>
      <c r="J32" s="3">
        <f>VALUE(SUBSTITUTE(MID(Data1!I29,FIND("H",Data1!I29)+1,2),"Ø",0))</f>
        <v>91</v>
      </c>
      <c r="K32" s="3">
        <f>VALUE(SUBSTITUTE(MID(Data1!J29,FIND("H",Data1!J29)+1,2),"Ø",0))</f>
        <v>91</v>
      </c>
      <c r="L32" s="3">
        <f>VALUE(SUBSTITUTE(MID(Data1!K29,FIND("H",Data1!K29)+1,2),"Ø",0))</f>
        <v>88</v>
      </c>
      <c r="M32" s="3">
        <f>VALUE(SUBSTITUTE(MID(Data1!L29,FIND("H",Data1!L29)+1,2),"Ø",0))</f>
        <v>80</v>
      </c>
      <c r="N32" s="3">
        <f>VALUE(SUBSTITUTE(MID(Data1!M29,FIND("H",Data1!M29)+1,2),"Ø",0))</f>
        <v>72</v>
      </c>
      <c r="O32" s="3">
        <f>VALUE(SUBSTITUTE(MID(Data1!N29,FIND("H",Data1!N29)+1,2),"Ø",0))</f>
        <v>64</v>
      </c>
    </row>
    <row r="33" spans="2:15" x14ac:dyDescent="0.25">
      <c r="B33" s="9" t="str">
        <v>New York</v>
      </c>
      <c r="C33" s="108" t="str">
        <f>INDEX(Data1!$B$2:$B$51,MATCH(SummaryHigh!B33,Data1!$A$2:$A$51,0))</f>
        <v>New York</v>
      </c>
      <c r="D33" s="3">
        <f>VALUE(SUBSTITUTE(MID(Data1!C30,FIND("H",Data1!C30)+1,2),"Ø",0))</f>
        <v>38</v>
      </c>
      <c r="E33" s="3">
        <f>VALUE(SUBSTITUTE(MID(Data1!D30,FIND("H",Data1!D30)+1,2),"Ø",0))</f>
        <v>42</v>
      </c>
      <c r="F33" s="3">
        <f>VALUE(SUBSTITUTE(MID(Data1!E30,FIND("H",Data1!E30)+1,2),"Ø",0))</f>
        <v>50</v>
      </c>
      <c r="G33" s="3">
        <f>VALUE(SUBSTITUTE(MID(Data1!F30,FIND("H",Data1!F30)+1,2),"Ø",0))</f>
        <v>61</v>
      </c>
      <c r="H33" s="3">
        <f>VALUE(SUBSTITUTE(MID(Data1!G30,FIND("H",Data1!G30)+1,2),"Ø",0))</f>
        <v>71</v>
      </c>
      <c r="I33" s="3">
        <f>VALUE(SUBSTITUTE(MID(Data1!H30,FIND("H",Data1!H30)+1,2),"Ø",0))</f>
        <v>79</v>
      </c>
      <c r="J33" s="3">
        <f>VALUE(SUBSTITUTE(MID(Data1!I30,FIND("H",Data1!I30)+1,2),"Ø",0))</f>
        <v>84</v>
      </c>
      <c r="K33" s="3">
        <f>VALUE(SUBSTITUTE(MID(Data1!J30,FIND("H",Data1!J30)+1,2),"Ø",0))</f>
        <v>83</v>
      </c>
      <c r="L33" s="3">
        <f>VALUE(SUBSTITUTE(MID(Data1!K30,FIND("H",Data1!K30)+1,2),"Ø",0))</f>
        <v>75</v>
      </c>
      <c r="M33" s="3">
        <f>VALUE(SUBSTITUTE(MID(Data1!L30,FIND("H",Data1!L30)+1,2),"Ø",0))</f>
        <v>64</v>
      </c>
      <c r="N33" s="3">
        <f>VALUE(SUBSTITUTE(MID(Data1!M30,FIND("H",Data1!M30)+1,2),"Ø",0))</f>
        <v>54</v>
      </c>
      <c r="O33" s="3">
        <f>VALUE(SUBSTITUTE(MID(Data1!N30,FIND("H",Data1!N30)+1,2),"Ø",0))</f>
        <v>43</v>
      </c>
    </row>
    <row r="34" spans="2:15" x14ac:dyDescent="0.25">
      <c r="B34" s="9" t="str">
        <v>Oklahoma City</v>
      </c>
      <c r="C34" s="108" t="str">
        <f>INDEX(Data1!$B$2:$B$51,MATCH(SummaryHigh!B34,Data1!$A$2:$A$51,0))</f>
        <v>Oklahoma</v>
      </c>
      <c r="D34" s="3">
        <f>VALUE(SUBSTITUTE(MID(Data1!C31,FIND("H",Data1!C31)+1,2),"Ø",0))</f>
        <v>50</v>
      </c>
      <c r="E34" s="3">
        <f>VALUE(SUBSTITUTE(MID(Data1!D31,FIND("H",Data1!D31)+1,2),"Ø",0))</f>
        <v>55</v>
      </c>
      <c r="F34" s="3">
        <f>VALUE(SUBSTITUTE(MID(Data1!E31,FIND("H",Data1!E31)+1,2),"Ø",0))</f>
        <v>63</v>
      </c>
      <c r="G34" s="3">
        <f>VALUE(SUBSTITUTE(MID(Data1!F31,FIND("H",Data1!F31)+1,2),"Ø",0))</f>
        <v>72</v>
      </c>
      <c r="H34" s="3">
        <f>VALUE(SUBSTITUTE(MID(Data1!G31,FIND("H",Data1!G31)+1,2),"Ø",0))</f>
        <v>80</v>
      </c>
      <c r="I34" s="3">
        <f>VALUE(SUBSTITUTE(MID(Data1!H31,FIND("H",Data1!H31)+1,2),"Ø",0))</f>
        <v>88</v>
      </c>
      <c r="J34" s="3">
        <f>VALUE(SUBSTITUTE(MID(Data1!I31,FIND("H",Data1!I31)+1,2),"Ø",0))</f>
        <v>94</v>
      </c>
      <c r="K34" s="3">
        <f>VALUE(SUBSTITUTE(MID(Data1!J31,FIND("H",Data1!J31)+1,2),"Ø",0))</f>
        <v>93</v>
      </c>
      <c r="L34" s="3">
        <f>VALUE(SUBSTITUTE(MID(Data1!K31,FIND("H",Data1!K31)+1,2),"Ø",0))</f>
        <v>85</v>
      </c>
      <c r="M34" s="3">
        <f>VALUE(SUBSTITUTE(MID(Data1!L31,FIND("H",Data1!L31)+1,2),"Ø",0))</f>
        <v>73</v>
      </c>
      <c r="N34" s="3">
        <f>VALUE(SUBSTITUTE(MID(Data1!M31,FIND("H",Data1!M31)+1,2),"Ø",0))</f>
        <v>62</v>
      </c>
      <c r="O34" s="3">
        <f>VALUE(SUBSTITUTE(MID(Data1!N31,FIND("H",Data1!N31)+1,2),"Ø",0))</f>
        <v>51</v>
      </c>
    </row>
    <row r="35" spans="2:15" x14ac:dyDescent="0.25">
      <c r="B35" s="9" t="str">
        <v>Orlando</v>
      </c>
      <c r="C35" s="108" t="str">
        <f>INDEX(Data1!$B$2:$B$51,MATCH(SummaryHigh!B35,Data1!$A$2:$A$51,0))</f>
        <v>Florida</v>
      </c>
      <c r="D35" s="3">
        <f>VALUE(SUBSTITUTE(MID(Data1!C32,FIND("H",Data1!C32)+1,2),"Ø",0))</f>
        <v>71</v>
      </c>
      <c r="E35" s="3">
        <f>VALUE(SUBSTITUTE(MID(Data1!D32,FIND("H",Data1!D32)+1,2),"Ø",0))</f>
        <v>74</v>
      </c>
      <c r="F35" s="3">
        <f>VALUE(SUBSTITUTE(MID(Data1!E32,FIND("H",Data1!E32)+1,2),"Ø",0))</f>
        <v>78</v>
      </c>
      <c r="G35" s="3">
        <f>VALUE(SUBSTITUTE(MID(Data1!F32,FIND("H",Data1!F32)+1,2),"Ø",0))</f>
        <v>83</v>
      </c>
      <c r="H35" s="3">
        <f>VALUE(SUBSTITUTE(MID(Data1!G32,FIND("H",Data1!G32)+1,2),"Ø",0))</f>
        <v>88</v>
      </c>
      <c r="I35" s="3">
        <f>VALUE(SUBSTITUTE(MID(Data1!H32,FIND("H",Data1!H32)+1,2),"Ø",0))</f>
        <v>91</v>
      </c>
      <c r="J35" s="3">
        <f>VALUE(SUBSTITUTE(MID(Data1!I32,FIND("H",Data1!I32)+1,2),"Ø",0))</f>
        <v>92</v>
      </c>
      <c r="K35" s="3">
        <f>VALUE(SUBSTITUTE(MID(Data1!J32,FIND("H",Data1!J32)+1,2),"Ø",0))</f>
        <v>92</v>
      </c>
      <c r="L35" s="3">
        <f>VALUE(SUBSTITUTE(MID(Data1!K32,FIND("H",Data1!K32)+1,2),"Ø",0))</f>
        <v>90</v>
      </c>
      <c r="M35" s="3">
        <f>VALUE(SUBSTITUTE(MID(Data1!L32,FIND("H",Data1!L32)+1,2),"Ø",0))</f>
        <v>85</v>
      </c>
      <c r="N35" s="3">
        <f>VALUE(SUBSTITUTE(MID(Data1!M32,FIND("H",Data1!M32)+1,2),"Ø",0))</f>
        <v>78</v>
      </c>
      <c r="O35" s="3">
        <f>VALUE(SUBSTITUTE(MID(Data1!N32,FIND("H",Data1!N32)+1,2),"Ø",0))</f>
        <v>73</v>
      </c>
    </row>
    <row r="36" spans="2:15" x14ac:dyDescent="0.25">
      <c r="B36" s="9" t="str">
        <v>Philadelphia</v>
      </c>
      <c r="C36" s="108" t="str">
        <f>INDEX(Data1!$B$2:$B$51,MATCH(SummaryHigh!B36,Data1!$A$2:$A$51,0))</f>
        <v>Pennsylvania</v>
      </c>
      <c r="D36" s="3">
        <f>VALUE(SUBSTITUTE(MID(Data1!C33,FIND("H",Data1!C33)+1,2),"Ø",0))</f>
        <v>40</v>
      </c>
      <c r="E36" s="3">
        <f>VALUE(SUBSTITUTE(MID(Data1!D33,FIND("H",Data1!D33)+1,2),"Ø",0))</f>
        <v>44</v>
      </c>
      <c r="F36" s="3">
        <f>VALUE(SUBSTITUTE(MID(Data1!E33,FIND("H",Data1!E33)+1,2),"Ø",0))</f>
        <v>53</v>
      </c>
      <c r="G36" s="3">
        <f>VALUE(SUBSTITUTE(MID(Data1!F33,FIND("H",Data1!F33)+1,2),"Ø",0))</f>
        <v>64</v>
      </c>
      <c r="H36" s="3">
        <f>VALUE(SUBSTITUTE(MID(Data1!G33,FIND("H",Data1!G33)+1,2),"Ø",0))</f>
        <v>74</v>
      </c>
      <c r="I36" s="3">
        <f>VALUE(SUBSTITUTE(MID(Data1!H33,FIND("H",Data1!H33)+1,2),"Ø",0))</f>
        <v>83</v>
      </c>
      <c r="J36" s="3">
        <f>VALUE(SUBSTITUTE(MID(Data1!I33,FIND("H",Data1!I33)+1,2),"Ø",0))</f>
        <v>87</v>
      </c>
      <c r="K36" s="3">
        <f>VALUE(SUBSTITUTE(MID(Data1!J33,FIND("H",Data1!J33)+1,2),"Ø",0))</f>
        <v>85</v>
      </c>
      <c r="L36" s="3">
        <f>VALUE(SUBSTITUTE(MID(Data1!K33,FIND("H",Data1!K33)+1,2),"Ø",0))</f>
        <v>78</v>
      </c>
      <c r="M36" s="3">
        <f>VALUE(SUBSTITUTE(MID(Data1!L33,FIND("H",Data1!L33)+1,2),"Ø",0))</f>
        <v>67</v>
      </c>
      <c r="N36" s="3">
        <f>VALUE(SUBSTITUTE(MID(Data1!M33,FIND("H",Data1!M33)+1,2),"Ø",0))</f>
        <v>56</v>
      </c>
      <c r="O36" s="3">
        <f>VALUE(SUBSTITUTE(MID(Data1!N33,FIND("H",Data1!N33)+1,2),"Ø",0))</f>
        <v>45</v>
      </c>
    </row>
    <row r="37" spans="2:15" x14ac:dyDescent="0.25">
      <c r="B37" s="9" t="str">
        <v>Phoenix</v>
      </c>
      <c r="C37" s="108" t="str">
        <f>INDEX(Data1!$B$2:$B$51,MATCH(SummaryHigh!B37,Data1!$A$2:$A$51,0))</f>
        <v>Arizona</v>
      </c>
      <c r="D37" s="3">
        <f>VALUE(SUBSTITUTE(MID(Data1!C34,FIND("H",Data1!C34)+1,2),"Ø",0))</f>
        <v>69</v>
      </c>
      <c r="E37" s="3">
        <f>VALUE(SUBSTITUTE(MID(Data1!D34,FIND("H",Data1!D34)+1,2),"Ø",0))</f>
        <v>72</v>
      </c>
      <c r="F37" s="3">
        <f>VALUE(SUBSTITUTE(MID(Data1!E34,FIND("H",Data1!E34)+1,2),"Ø",0))</f>
        <v>78</v>
      </c>
      <c r="G37" s="3">
        <f>VALUE(SUBSTITUTE(MID(Data1!F34,FIND("H",Data1!F34)+1,2),"Ø",0))</f>
        <v>86</v>
      </c>
      <c r="H37" s="3">
        <f>VALUE(SUBSTITUTE(MID(Data1!G34,FIND("H",Data1!G34)+1,2),"Ø",0))</f>
        <v>95</v>
      </c>
      <c r="I37" s="3">
        <f>VALUE(SUBSTITUTE(MID(Data1!H34,FIND("H",Data1!H34)+1,2),"Ø",0))</f>
        <v>10</v>
      </c>
      <c r="J37" s="3">
        <f>VALUE(SUBSTITUTE(MID(Data1!I34,FIND("H",Data1!I34)+1,2),"Ø",0))</f>
        <v>10</v>
      </c>
      <c r="K37" s="3">
        <f>VALUE(SUBSTITUTE(MID(Data1!J34,FIND("H",Data1!J34)+1,2),"Ø",0))</f>
        <v>10</v>
      </c>
      <c r="L37" s="3">
        <f>VALUE(SUBSTITUTE(MID(Data1!K34,FIND("H",Data1!K34)+1,2),"Ø",0))</f>
        <v>10</v>
      </c>
      <c r="M37" s="3">
        <f>VALUE(SUBSTITUTE(MID(Data1!L34,FIND("H",Data1!L34)+1,2),"Ø",0))</f>
        <v>89</v>
      </c>
      <c r="N37" s="3">
        <f>VALUE(SUBSTITUTE(MID(Data1!M34,FIND("H",Data1!M34)+1,2),"Ø",0))</f>
        <v>76</v>
      </c>
      <c r="O37" s="3">
        <f>VALUE(SUBSTITUTE(MID(Data1!N34,FIND("H",Data1!N34)+1,2),"Ø",0))</f>
        <v>67</v>
      </c>
    </row>
    <row r="38" spans="2:15" x14ac:dyDescent="0.25">
      <c r="B38" s="9" t="str">
        <v>Pittsburgh</v>
      </c>
      <c r="C38" s="108" t="str">
        <f>INDEX(Data1!$B$2:$B$51,MATCH(SummaryHigh!B38,Data1!$A$2:$A$51,0))</f>
        <v>Pennsylvania</v>
      </c>
      <c r="D38" s="3">
        <f>VALUE(SUBSTITUTE(MID(Data1!C35,FIND("H",Data1!C35)+1,2),"Ø",0))</f>
        <v>36</v>
      </c>
      <c r="E38" s="3">
        <f>VALUE(SUBSTITUTE(MID(Data1!D35,FIND("H",Data1!D35)+1,2),"Ø",0))</f>
        <v>39</v>
      </c>
      <c r="F38" s="3">
        <f>VALUE(SUBSTITUTE(MID(Data1!E35,FIND("H",Data1!E35)+1,2),"Ø",0))</f>
        <v>49</v>
      </c>
      <c r="G38" s="3">
        <f>VALUE(SUBSTITUTE(MID(Data1!F35,FIND("H",Data1!F35)+1,2),"Ø",0))</f>
        <v>62</v>
      </c>
      <c r="H38" s="3">
        <f>VALUE(SUBSTITUTE(MID(Data1!G35,FIND("H",Data1!G35)+1,2),"Ø",0))</f>
        <v>71</v>
      </c>
      <c r="I38" s="3">
        <f>VALUE(SUBSTITUTE(MID(Data1!H35,FIND("H",Data1!H35)+1,2),"Ø",0))</f>
        <v>79</v>
      </c>
      <c r="J38" s="3">
        <f>VALUE(SUBSTITUTE(MID(Data1!I35,FIND("H",Data1!I35)+1,2),"Ø",0))</f>
        <v>83</v>
      </c>
      <c r="K38" s="3">
        <f>VALUE(SUBSTITUTE(MID(Data1!J35,FIND("H",Data1!J35)+1,2),"Ø",0))</f>
        <v>81</v>
      </c>
      <c r="L38" s="3">
        <f>VALUE(SUBSTITUTE(MID(Data1!K35,FIND("H",Data1!K35)+1,2),"Ø",0))</f>
        <v>74</v>
      </c>
      <c r="M38" s="3">
        <f>VALUE(SUBSTITUTE(MID(Data1!L35,FIND("H",Data1!L35)+1,2),"Ø",0))</f>
        <v>63</v>
      </c>
      <c r="N38" s="3">
        <f>VALUE(SUBSTITUTE(MID(Data1!M35,FIND("H",Data1!M35)+1,2),"Ø",0))</f>
        <v>51</v>
      </c>
      <c r="O38" s="3">
        <f>VALUE(SUBSTITUTE(MID(Data1!N35,FIND("H",Data1!N35)+1,2),"Ø",0))</f>
        <v>39</v>
      </c>
    </row>
    <row r="39" spans="2:15" x14ac:dyDescent="0.25">
      <c r="B39" s="9" t="str">
        <v>Portland</v>
      </c>
      <c r="C39" s="108" t="str">
        <f>INDEX(Data1!$B$2:$B$51,MATCH(SummaryHigh!B39,Data1!$A$2:$A$51,0))</f>
        <v>Oregon</v>
      </c>
      <c r="D39" s="3">
        <f>VALUE(SUBSTITUTE(MID(Data1!C36,FIND("H",Data1!C36)+1,2),"Ø",0))</f>
        <v>47</v>
      </c>
      <c r="E39" s="3">
        <f>VALUE(SUBSTITUTE(MID(Data1!D36,FIND("H",Data1!D36)+1,2),"Ø",0))</f>
        <v>51</v>
      </c>
      <c r="F39" s="3">
        <f>VALUE(SUBSTITUTE(MID(Data1!E36,FIND("H",Data1!E36)+1,2),"Ø",0))</f>
        <v>57</v>
      </c>
      <c r="G39" s="3">
        <f>VALUE(SUBSTITUTE(MID(Data1!F36,FIND("H",Data1!F36)+1,2),"Ø",0))</f>
        <v>62</v>
      </c>
      <c r="H39" s="3">
        <f>VALUE(SUBSTITUTE(MID(Data1!G36,FIND("H",Data1!G36)+1,2),"Ø",0))</f>
        <v>69</v>
      </c>
      <c r="I39" s="3">
        <f>VALUE(SUBSTITUTE(MID(Data1!H36,FIND("H",Data1!H36)+1,2),"Ø",0))</f>
        <v>7</v>
      </c>
      <c r="J39" s="3">
        <f>VALUE(SUBSTITUTE(MID(Data1!I36,FIND("H",Data1!I36)+1,2),"Ø",0))</f>
        <v>81</v>
      </c>
      <c r="K39" s="3">
        <f>VALUE(SUBSTITUTE(MID(Data1!J36,FIND("H",Data1!J36)+1,2),"Ø",0))</f>
        <v>81</v>
      </c>
      <c r="L39" s="3">
        <f>VALUE(SUBSTITUTE(MID(Data1!K36,FIND("H",Data1!K36)+1,2),"Ø",0))</f>
        <v>75</v>
      </c>
      <c r="M39" s="3">
        <f>VALUE(SUBSTITUTE(MID(Data1!L36,FIND("H",Data1!L36)+1,2),"Ø",0))</f>
        <v>64</v>
      </c>
      <c r="N39" s="3">
        <f>VALUE(SUBSTITUTE(MID(Data1!M36,FIND("H",Data1!M36)+1,2),"Ø",0))</f>
        <v>5</v>
      </c>
      <c r="O39" s="3">
        <f>VALUE(SUBSTITUTE(MID(Data1!N36,FIND("H",Data1!N36)+1,2),"Ø",0))</f>
        <v>45</v>
      </c>
    </row>
    <row r="40" spans="2:15" x14ac:dyDescent="0.25">
      <c r="B40" s="9" t="str">
        <v>Providence</v>
      </c>
      <c r="C40" s="108" t="str">
        <f>INDEX(Data1!$B$2:$B$51,MATCH(SummaryHigh!B40,Data1!$A$2:$A$51,0))</f>
        <v>Rhode Island</v>
      </c>
      <c r="D40" s="3">
        <f>VALUE(SUBSTITUTE(MID(Data1!C37,FIND("H",Data1!C37)+1,2),"Ø",0))</f>
        <v>37</v>
      </c>
      <c r="E40" s="3">
        <f>VALUE(SUBSTITUTE(MID(Data1!D37,FIND("H",Data1!D37)+1,2),"Ø",0))</f>
        <v>40</v>
      </c>
      <c r="F40" s="3">
        <f>VALUE(SUBSTITUTE(MID(Data1!E37,FIND("H",Data1!E37)+1,2),"Ø",0))</f>
        <v>48</v>
      </c>
      <c r="G40" s="3">
        <f>VALUE(SUBSTITUTE(MID(Data1!F37,FIND("H",Data1!F37)+1,2),"Ø",0))</f>
        <v>59</v>
      </c>
      <c r="H40" s="3">
        <f>VALUE(SUBSTITUTE(MID(Data1!G37,FIND("H",Data1!G37)+1,2),"Ø",0))</f>
        <v>68</v>
      </c>
      <c r="I40" s="3">
        <f>VALUE(SUBSTITUTE(MID(Data1!H37,FIND("H",Data1!H37)+1,2),"Ø",0))</f>
        <v>78</v>
      </c>
      <c r="J40" s="3">
        <f>VALUE(SUBSTITUTE(MID(Data1!I37,FIND("H",Data1!I37)+1,2),"Ø",0))</f>
        <v>83</v>
      </c>
      <c r="K40" s="3">
        <f>VALUE(SUBSTITUTE(MID(Data1!J37,FIND("H",Data1!J37)+1,2),"Ø",0))</f>
        <v>81</v>
      </c>
      <c r="L40" s="3">
        <f>VALUE(SUBSTITUTE(MID(Data1!K37,FIND("H",Data1!K37)+1,2),"Ø",0))</f>
        <v>74</v>
      </c>
      <c r="M40" s="3">
        <f>VALUE(SUBSTITUTE(MID(Data1!L37,FIND("H",Data1!L37)+1,2),"Ø",0))</f>
        <v>63</v>
      </c>
      <c r="N40" s="3">
        <f>VALUE(SUBSTITUTE(MID(Data1!M37,FIND("H",Data1!M37)+1,2),"Ø",0))</f>
        <v>53</v>
      </c>
      <c r="O40" s="3">
        <f>VALUE(SUBSTITUTE(MID(Data1!N37,FIND("H",Data1!N37)+1,2),"Ø",0))</f>
        <v>42</v>
      </c>
    </row>
    <row r="41" spans="2:15" x14ac:dyDescent="0.25">
      <c r="B41" s="9" t="str">
        <v>Raleigh</v>
      </c>
      <c r="C41" s="108" t="str">
        <f>INDEX(Data1!$B$2:$B$51,MATCH(SummaryHigh!B41,Data1!$A$2:$A$51,0))</f>
        <v>North Carolina</v>
      </c>
      <c r="D41" s="3">
        <f>VALUE(SUBSTITUTE(MID(Data1!C38,FIND("H",Data1!C38)+1,2),"Ø",0))</f>
        <v>51</v>
      </c>
      <c r="E41" s="3">
        <f>VALUE(SUBSTITUTE(MID(Data1!D38,FIND("H",Data1!D38)+1,2),"Ø",0))</f>
        <v>55</v>
      </c>
      <c r="F41" s="3">
        <f>VALUE(SUBSTITUTE(MID(Data1!E38,FIND("H",Data1!E38)+1,2),"Ø",0))</f>
        <v>63</v>
      </c>
      <c r="G41" s="3">
        <f>VALUE(SUBSTITUTE(MID(Data1!F38,FIND("H",Data1!F38)+1,2),"Ø",0))</f>
        <v>72</v>
      </c>
      <c r="H41" s="3">
        <f>VALUE(SUBSTITUTE(MID(Data1!G38,FIND("H",Data1!G38)+1,2),"Ø",0))</f>
        <v>80</v>
      </c>
      <c r="I41" s="3">
        <f>VALUE(SUBSTITUTE(MID(Data1!H38,FIND("H",Data1!H38)+1,2),"Ø",0))</f>
        <v>87</v>
      </c>
      <c r="J41" s="3">
        <f>VALUE(SUBSTITUTE(MID(Data1!I38,FIND("H",Data1!I38)+1,2),"Ø",0))</f>
        <v>90</v>
      </c>
      <c r="K41" s="3">
        <f>VALUE(SUBSTITUTE(MID(Data1!J38,FIND("H",Data1!J38)+1,2),"Ø",0))</f>
        <v>89</v>
      </c>
      <c r="L41" s="3">
        <f>VALUE(SUBSTITUTE(MID(Data1!K38,FIND("H",Data1!K38)+1,2),"Ø",0))</f>
        <v>82</v>
      </c>
      <c r="M41" s="3">
        <f>VALUE(SUBSTITUTE(MID(Data1!L38,FIND("H",Data1!L38)+1,2),"Ø",0))</f>
        <v>73</v>
      </c>
      <c r="N41" s="3">
        <f>VALUE(SUBSTITUTE(MID(Data1!M38,FIND("H",Data1!M38)+1,2),"Ø",0))</f>
        <v>63</v>
      </c>
      <c r="O41" s="3">
        <f>VALUE(SUBSTITUTE(MID(Data1!N38,FIND("H",Data1!N38)+1,2),"Ø",0))</f>
        <v>54</v>
      </c>
    </row>
    <row r="42" spans="2:15" x14ac:dyDescent="0.25">
      <c r="B42" s="9" t="str">
        <v>Richmond</v>
      </c>
      <c r="C42" s="108" t="str">
        <f>INDEX(Data1!$B$2:$B$51,MATCH(SummaryHigh!B42,Data1!$A$2:$A$51,0))</f>
        <v>Virginia</v>
      </c>
      <c r="D42" s="3">
        <f>VALUE(SUBSTITUTE(MID(Data1!C39,FIND("H",Data1!C39)+1,2),"Ø",0))</f>
        <v>47</v>
      </c>
      <c r="E42" s="3">
        <f>VALUE(SUBSTITUTE(MID(Data1!D39,FIND("H",Data1!D39)+1,2),"Ø",0))</f>
        <v>51</v>
      </c>
      <c r="F42" s="3">
        <f>VALUE(SUBSTITUTE(MID(Data1!E39,FIND("H",Data1!E39)+1,2),"Ø",0))</f>
        <v>60</v>
      </c>
      <c r="G42" s="3">
        <f>VALUE(SUBSTITUTE(MID(Data1!F39,FIND("H",Data1!F39)+1,2),"Ø",0))</f>
        <v>70</v>
      </c>
      <c r="H42" s="3">
        <f>VALUE(SUBSTITUTE(MID(Data1!G39,FIND("H",Data1!G39)+1,2),"Ø",0))</f>
        <v>78</v>
      </c>
      <c r="I42" s="3">
        <f>VALUE(SUBSTITUTE(MID(Data1!H39,FIND("H",Data1!H39)+1,2),"Ø",0))</f>
        <v>86</v>
      </c>
      <c r="J42" s="3">
        <f>VALUE(SUBSTITUTE(MID(Data1!I39,FIND("H",Data1!I39)+1,2),"Ø",0))</f>
        <v>90</v>
      </c>
      <c r="K42" s="3">
        <f>VALUE(SUBSTITUTE(MID(Data1!J39,FIND("H",Data1!J39)+1,2),"Ø",0))</f>
        <v>88</v>
      </c>
      <c r="L42" s="3">
        <f>VALUE(SUBSTITUTE(MID(Data1!K39,FIND("H",Data1!K39)+1,2),"Ø",0))</f>
        <v>81</v>
      </c>
      <c r="M42" s="3">
        <f>VALUE(SUBSTITUTE(MID(Data1!L39,FIND("H",Data1!L39)+1,2),"Ø",0))</f>
        <v>71</v>
      </c>
      <c r="N42" s="3">
        <f>VALUE(SUBSTITUTE(MID(Data1!M39,FIND("H",Data1!M39)+1,2),"Ø",0))</f>
        <v>61</v>
      </c>
      <c r="O42" s="3">
        <f>VALUE(SUBSTITUTE(MID(Data1!N39,FIND("H",Data1!N39)+1,2),"Ø",0))</f>
        <v>51</v>
      </c>
    </row>
    <row r="43" spans="2:15" x14ac:dyDescent="0.25">
      <c r="B43" s="9" t="str">
        <v>Riverside</v>
      </c>
      <c r="C43" s="108" t="str">
        <f>INDEX(Data1!$B$2:$B$51,MATCH(SummaryHigh!B43,Data1!$A$2:$A$51,0))</f>
        <v>California</v>
      </c>
      <c r="D43" s="3">
        <f>VALUE(SUBSTITUTE(MID(Data1!C40,FIND("H",Data1!C40)+1,2),"Ø",0))</f>
        <v>69</v>
      </c>
      <c r="E43" s="3">
        <f>VALUE(SUBSTITUTE(MID(Data1!D40,FIND("H",Data1!D40)+1,2),"Ø",0))</f>
        <v>70</v>
      </c>
      <c r="F43" s="3">
        <f>VALUE(SUBSTITUTE(MID(Data1!E40,FIND("H",Data1!E40)+1,2),"Ø",0))</f>
        <v>73</v>
      </c>
      <c r="G43" s="3">
        <f>VALUE(SUBSTITUTE(MID(Data1!F40,FIND("H",Data1!F40)+1,2),"Ø",0))</f>
        <v>78</v>
      </c>
      <c r="H43" s="3">
        <f>VALUE(SUBSTITUTE(MID(Data1!G40,FIND("H",Data1!G40)+1,2),"Ø",0))</f>
        <v>83</v>
      </c>
      <c r="I43" s="3">
        <f>VALUE(SUBSTITUTE(MID(Data1!H40,FIND("H",Data1!H40)+1,2),"Ø",0))</f>
        <v>89</v>
      </c>
      <c r="J43" s="3">
        <f>VALUE(SUBSTITUTE(MID(Data1!I40,FIND("H",Data1!I40)+1,2),"Ø",0))</f>
        <v>95</v>
      </c>
      <c r="K43" s="3">
        <f>VALUE(SUBSTITUTE(MID(Data1!J40,FIND("H",Data1!J40)+1,2),"Ø",0))</f>
        <v>96</v>
      </c>
      <c r="L43" s="3">
        <f>VALUE(SUBSTITUTE(MID(Data1!K40,FIND("H",Data1!K40)+1,2),"Ø",0))</f>
        <v>92</v>
      </c>
      <c r="M43" s="3">
        <f>VALUE(SUBSTITUTE(MID(Data1!L40,FIND("H",Data1!L40)+1,2),"Ø",0))</f>
        <v>83</v>
      </c>
      <c r="N43" s="3">
        <f>VALUE(SUBSTITUTE(MID(Data1!M40,FIND("H",Data1!M40)+1,2),"Ø",0))</f>
        <v>75</v>
      </c>
      <c r="O43" s="3">
        <f>VALUE(SUBSTITUTE(MID(Data1!N40,FIND("H",Data1!N40)+1,2),"Ø",0))</f>
        <v>69</v>
      </c>
    </row>
    <row r="44" spans="2:15" x14ac:dyDescent="0.25">
      <c r="B44" s="9" t="str">
        <v>Rochester</v>
      </c>
      <c r="C44" s="108" t="str">
        <f>INDEX(Data1!$B$2:$B$51,MATCH(SummaryHigh!B44,Data1!$A$2:$A$51,0))</f>
        <v>New York</v>
      </c>
      <c r="D44" s="3">
        <f>VALUE(SUBSTITUTE(MID(Data1!C41,FIND("H",Data1!C41)+1,2),"Ø",0))</f>
        <v>32</v>
      </c>
      <c r="E44" s="3">
        <f>VALUE(SUBSTITUTE(MID(Data1!D41,FIND("H",Data1!D41)+1,2),"Ø",0))</f>
        <v>34</v>
      </c>
      <c r="F44" s="3">
        <f>VALUE(SUBSTITUTE(MID(Data1!E41,FIND("H",Data1!E41)+1,2),"Ø",0))</f>
        <v>43</v>
      </c>
      <c r="G44" s="3">
        <f>VALUE(SUBSTITUTE(MID(Data1!F41,FIND("H",Data1!F41)+1,2),"Ø",0))</f>
        <v>56</v>
      </c>
      <c r="H44" s="3">
        <f>VALUE(SUBSTITUTE(MID(Data1!G41,FIND("H",Data1!G41)+1,2),"Ø",0))</f>
        <v>68</v>
      </c>
      <c r="I44" s="3">
        <f>VALUE(SUBSTITUTE(MID(Data1!H41,FIND("H",Data1!H41)+1,2),"Ø",0))</f>
        <v>77</v>
      </c>
      <c r="J44" s="3">
        <f>VALUE(SUBSTITUTE(MID(Data1!I41,FIND("H",Data1!I41)+1,2),"Ø",0))</f>
        <v>81</v>
      </c>
      <c r="K44" s="3">
        <f>VALUE(SUBSTITUTE(MID(Data1!J41,FIND("H",Data1!J41)+1,2),"Ø",0))</f>
        <v>79</v>
      </c>
      <c r="L44" s="3">
        <f>VALUE(SUBSTITUTE(MID(Data1!K41,FIND("H",Data1!K41)+1,2),"Ø",0))</f>
        <v>72</v>
      </c>
      <c r="M44" s="3">
        <f>VALUE(SUBSTITUTE(MID(Data1!L41,FIND("H",Data1!L41)+1,2),"Ø",0))</f>
        <v>60</v>
      </c>
      <c r="N44" s="3">
        <f>VALUE(SUBSTITUTE(MID(Data1!M41,FIND("H",Data1!M41)+1,2),"Ø",0))</f>
        <v>48</v>
      </c>
      <c r="O44" s="3">
        <f>VALUE(SUBSTITUTE(MID(Data1!N41,FIND("H",Data1!N41)+1,2),"Ø",0))</f>
        <v>37</v>
      </c>
    </row>
    <row r="45" spans="2:15" x14ac:dyDescent="0.25">
      <c r="B45" s="9" t="str">
        <v>Sacramento</v>
      </c>
      <c r="C45" s="108" t="str">
        <f>INDEX(Data1!$B$2:$B$51,MATCH(SummaryHigh!B45,Data1!$A$2:$A$51,0))</f>
        <v>California</v>
      </c>
      <c r="D45" s="3">
        <f>VALUE(SUBSTITUTE(MID(Data1!C42,FIND("H",Data1!C42)+1,2),"Ø",0))</f>
        <v>54</v>
      </c>
      <c r="E45" s="3">
        <f>VALUE(SUBSTITUTE(MID(Data1!D42,FIND("H",Data1!D42)+1,2),"Ø",0))</f>
        <v>60</v>
      </c>
      <c r="F45" s="3">
        <f>VALUE(SUBSTITUTE(MID(Data1!E42,FIND("H",Data1!E42)+1,2),"Ø",0))</f>
        <v>65</v>
      </c>
      <c r="G45" s="3">
        <f>VALUE(SUBSTITUTE(MID(Data1!F42,FIND("H",Data1!F42)+1,2),"Ø",0))</f>
        <v>71</v>
      </c>
      <c r="H45" s="3">
        <f>VALUE(SUBSTITUTE(MID(Data1!G42,FIND("H",Data1!G42)+1,2),"Ø",0))</f>
        <v>80</v>
      </c>
      <c r="I45" s="3">
        <f>VALUE(SUBSTITUTE(MID(Data1!H42,FIND("H",Data1!H42)+1,2),"Ø",0))</f>
        <v>87</v>
      </c>
      <c r="J45" s="3">
        <f>VALUE(SUBSTITUTE(MID(Data1!I42,FIND("H",Data1!I42)+1,2),"Ø",0))</f>
        <v>92</v>
      </c>
      <c r="K45" s="3">
        <f>VALUE(SUBSTITUTE(MID(Data1!J42,FIND("H",Data1!J42)+1,2),"Ø",0))</f>
        <v>91</v>
      </c>
      <c r="L45" s="3">
        <f>VALUE(SUBSTITUTE(MID(Data1!K42,FIND("H",Data1!K42)+1,2),"Ø",0))</f>
        <v>87</v>
      </c>
      <c r="M45" s="3">
        <f>VALUE(SUBSTITUTE(MID(Data1!L42,FIND("H",Data1!L42)+1,2),"Ø",0))</f>
        <v>78</v>
      </c>
      <c r="N45" s="3">
        <f>VALUE(SUBSTITUTE(MID(Data1!M42,FIND("H",Data1!M42)+1,2),"Ø",0))</f>
        <v>64</v>
      </c>
      <c r="O45" s="3">
        <f>VALUE(SUBSTITUTE(MID(Data1!N42,FIND("H",Data1!N42)+1,2),"Ø",0))</f>
        <v>54</v>
      </c>
    </row>
    <row r="46" spans="2:15" x14ac:dyDescent="0.25">
      <c r="B46" s="9" t="str">
        <v>Salt Lake City</v>
      </c>
      <c r="C46" s="108" t="str">
        <f>INDEX(Data1!$B$2:$B$51,MATCH(SummaryHigh!B46,Data1!$A$2:$A$51,0))</f>
        <v>Utah</v>
      </c>
      <c r="D46" s="3">
        <f>VALUE(SUBSTITUTE(MID(Data1!C43,FIND("H",Data1!C43)+1,2),"Ø",0))</f>
        <v>37</v>
      </c>
      <c r="E46" s="3">
        <f>VALUE(SUBSTITUTE(MID(Data1!D43,FIND("H",Data1!D43)+1,2),"Ø",0))</f>
        <v>43</v>
      </c>
      <c r="F46" s="3">
        <f>VALUE(SUBSTITUTE(MID(Data1!E43,FIND("H",Data1!E43)+1,2),"Ø",0))</f>
        <v>54</v>
      </c>
      <c r="G46" s="3">
        <f>VALUE(SUBSTITUTE(MID(Data1!F43,FIND("H",Data1!F43)+1,2),"Ø",0))</f>
        <v>62</v>
      </c>
      <c r="H46" s="3">
        <f>VALUE(SUBSTITUTE(MID(Data1!G43,FIND("H",Data1!G43)+1,2),"Ø",0))</f>
        <v>72</v>
      </c>
      <c r="I46" s="3">
        <f>VALUE(SUBSTITUTE(MID(Data1!H43,FIND("H",Data1!H43)+1,2),"Ø",0))</f>
        <v>83</v>
      </c>
      <c r="J46" s="3">
        <f>VALUE(SUBSTITUTE(MID(Data1!I43,FIND("H",Data1!I43)+1,2),"Ø",0))</f>
        <v>93</v>
      </c>
      <c r="K46" s="3">
        <f>VALUE(SUBSTITUTE(MID(Data1!J43,FIND("H",Data1!J43)+1,2),"Ø",0))</f>
        <v>91</v>
      </c>
      <c r="L46" s="3">
        <f>VALUE(SUBSTITUTE(MID(Data1!K43,FIND("H",Data1!K43)+1,2),"Ø",0))</f>
        <v>79</v>
      </c>
      <c r="M46" s="3">
        <f>VALUE(SUBSTITUTE(MID(Data1!L43,FIND("H",Data1!L43)+1,2),"Ø",0))</f>
        <v>65</v>
      </c>
      <c r="N46" s="3">
        <f>VALUE(SUBSTITUTE(MID(Data1!M43,FIND("H",Data1!M43)+1,2),"Ø",0))</f>
        <v>49</v>
      </c>
      <c r="O46" s="3">
        <f>VALUE(SUBSTITUTE(MID(Data1!N43,FIND("H",Data1!N43)+1,2),"Ø",0))</f>
        <v>38</v>
      </c>
    </row>
    <row r="47" spans="2:15" x14ac:dyDescent="0.25">
      <c r="B47" s="9" t="str">
        <v>San Antonio</v>
      </c>
      <c r="C47" s="108" t="str">
        <f>INDEX(Data1!$B$2:$B$51,MATCH(SummaryHigh!B47,Data1!$A$2:$A$51,0))</f>
        <v>Texas</v>
      </c>
      <c r="D47" s="3">
        <f>VALUE(SUBSTITUTE(MID(Data1!C44,FIND("H",Data1!C44)+1,2),"Ø",0))</f>
        <v>63</v>
      </c>
      <c r="E47" s="3">
        <f>VALUE(SUBSTITUTE(MID(Data1!D44,FIND("H",Data1!D44)+1,2),"Ø",0))</f>
        <v>67</v>
      </c>
      <c r="F47" s="3">
        <f>VALUE(SUBSTITUTE(MID(Data1!E44,FIND("H",Data1!E44)+1,2),"Ø",0))</f>
        <v>74</v>
      </c>
      <c r="G47" s="3">
        <f>VALUE(SUBSTITUTE(MID(Data1!F44,FIND("H",Data1!F44)+1,2),"Ø",0))</f>
        <v>81</v>
      </c>
      <c r="H47" s="3">
        <f>VALUE(SUBSTITUTE(MID(Data1!G44,FIND("H",Data1!G44)+1,2),"Ø",0))</f>
        <v>87</v>
      </c>
      <c r="I47" s="3">
        <f>VALUE(SUBSTITUTE(MID(Data1!H44,FIND("H",Data1!H44)+1,2),"Ø",0))</f>
        <v>92</v>
      </c>
      <c r="J47" s="3">
        <f>VALUE(SUBSTITUTE(MID(Data1!I44,FIND("H",Data1!I44)+1,2),"Ø",0))</f>
        <v>95</v>
      </c>
      <c r="K47" s="3">
        <f>VALUE(SUBSTITUTE(MID(Data1!J44,FIND("H",Data1!J44)+1,2),"Ø",0))</f>
        <v>96</v>
      </c>
      <c r="L47" s="3">
        <f>VALUE(SUBSTITUTE(MID(Data1!K44,FIND("H",Data1!K44)+1,2),"Ø",0))</f>
        <v>90</v>
      </c>
      <c r="M47" s="3">
        <f>VALUE(SUBSTITUTE(MID(Data1!L44,FIND("H",Data1!L44)+1,2),"Ø",0))</f>
        <v>82</v>
      </c>
      <c r="N47" s="3">
        <f>VALUE(SUBSTITUTE(MID(Data1!M44,FIND("H",Data1!M44)+1,2),"Ø",0))</f>
        <v>72</v>
      </c>
      <c r="O47" s="3">
        <f>VALUE(SUBSTITUTE(MID(Data1!N44,FIND("H",Data1!N44)+1,2),"Ø",0))</f>
        <v>64</v>
      </c>
    </row>
    <row r="48" spans="2:15" x14ac:dyDescent="0.25">
      <c r="B48" s="9" t="str">
        <v>San Diego</v>
      </c>
      <c r="C48" s="108" t="str">
        <f>INDEX(Data1!$B$2:$B$51,MATCH(SummaryHigh!B48,Data1!$A$2:$A$51,0))</f>
        <v>California</v>
      </c>
      <c r="D48" s="3">
        <f>VALUE(SUBSTITUTE(MID(Data1!C45,FIND("H",Data1!C45)+1,2),"Ø",0))</f>
        <v>65</v>
      </c>
      <c r="E48" s="3">
        <f>VALUE(SUBSTITUTE(MID(Data1!D45,FIND("H",Data1!D45)+1,2),"Ø",0))</f>
        <v>65</v>
      </c>
      <c r="F48" s="3">
        <f>VALUE(SUBSTITUTE(MID(Data1!E45,FIND("H",Data1!E45)+1,2),"Ø",0))</f>
        <v>66</v>
      </c>
      <c r="G48" s="3">
        <f>VALUE(SUBSTITUTE(MID(Data1!F45,FIND("H",Data1!F45)+1,2),"Ø",0))</f>
        <v>68</v>
      </c>
      <c r="H48" s="3">
        <f>VALUE(SUBSTITUTE(MID(Data1!G45,FIND("H",Data1!G45)+1,2),"Ø",0))</f>
        <v>69</v>
      </c>
      <c r="I48" s="3">
        <f>VALUE(SUBSTITUTE(MID(Data1!H45,FIND("H",Data1!H45)+1,2),"Ø",0))</f>
        <v>71</v>
      </c>
      <c r="J48" s="3">
        <f>VALUE(SUBSTITUTE(MID(Data1!I45,FIND("H",Data1!I45)+1,2),"Ø",0))</f>
        <v>75</v>
      </c>
      <c r="K48" s="3">
        <f>VALUE(SUBSTITUTE(MID(Data1!J45,FIND("H",Data1!J45)+1,2),"Ø",0))</f>
        <v>76</v>
      </c>
      <c r="L48" s="3">
        <f>VALUE(SUBSTITUTE(MID(Data1!K45,FIND("H",Data1!K45)+1,2),"Ø",0))</f>
        <v>76</v>
      </c>
      <c r="M48" s="3">
        <f>VALUE(SUBSTITUTE(MID(Data1!L45,FIND("H",Data1!L45)+1,2),"Ø",0))</f>
        <v>73</v>
      </c>
      <c r="N48" s="3">
        <f>VALUE(SUBSTITUTE(MID(Data1!M45,FIND("H",Data1!M45)+1,2),"Ø",0))</f>
        <v>69</v>
      </c>
      <c r="O48" s="3">
        <f>VALUE(SUBSTITUTE(MID(Data1!N45,FIND("H",Data1!N45)+1,2),"Ø",0))</f>
        <v>65</v>
      </c>
    </row>
    <row r="49" spans="2:15" x14ac:dyDescent="0.25">
      <c r="B49" s="9" t="str">
        <v>San Francisco</v>
      </c>
      <c r="C49" s="108" t="str">
        <f>INDEX(Data1!$B$2:$B$51,MATCH(SummaryHigh!B49,Data1!$A$2:$A$51,0))</f>
        <v>California</v>
      </c>
      <c r="D49" s="3">
        <f>VALUE(SUBSTITUTE(MID(Data1!C46,FIND("H",Data1!C46)+1,2),"Ø",0))</f>
        <v>57</v>
      </c>
      <c r="E49" s="3">
        <f>VALUE(SUBSTITUTE(MID(Data1!D46,FIND("H",Data1!D46)+1,2),"Ø",0))</f>
        <v>60</v>
      </c>
      <c r="F49" s="3">
        <f>VALUE(SUBSTITUTE(MID(Data1!E46,FIND("H",Data1!E46)+1,2),"Ø",0))</f>
        <v>62</v>
      </c>
      <c r="G49" s="3">
        <f>VALUE(SUBSTITUTE(MID(Data1!F46,FIND("H",Data1!F46)+1,2),"Ø",0))</f>
        <v>63</v>
      </c>
      <c r="H49" s="3">
        <f>VALUE(SUBSTITUTE(MID(Data1!G46,FIND("H",Data1!G46)+1,2),"Ø",0))</f>
        <v>64</v>
      </c>
      <c r="I49" s="3">
        <f>VALUE(SUBSTITUTE(MID(Data1!H46,FIND("H",Data1!H46)+1,2),"Ø",0))</f>
        <v>66</v>
      </c>
      <c r="J49" s="3">
        <f>VALUE(SUBSTITUTE(MID(Data1!I46,FIND("H",Data1!I46)+1,2),"Ø",0))</f>
        <v>67</v>
      </c>
      <c r="K49" s="3">
        <f>VALUE(SUBSTITUTE(MID(Data1!J46,FIND("H",Data1!J46)+1,2),"Ø",0))</f>
        <v>68</v>
      </c>
      <c r="L49" s="3">
        <f>VALUE(SUBSTITUTE(MID(Data1!K46,FIND("H",Data1!K46)+1,2),"Ø",0))</f>
        <v>70</v>
      </c>
      <c r="M49" s="3">
        <f>VALUE(SUBSTITUTE(MID(Data1!L46,FIND("H",Data1!L46)+1,2),"Ø",0))</f>
        <v>69</v>
      </c>
      <c r="N49" s="3">
        <f>VALUE(SUBSTITUTE(MID(Data1!M46,FIND("H",Data1!M46)+1,2),"Ø",0))</f>
        <v>63</v>
      </c>
      <c r="O49" s="3">
        <f>VALUE(SUBSTITUTE(MID(Data1!N46,FIND("H",Data1!N46)+1,2),"Ø",0))</f>
        <v>57</v>
      </c>
    </row>
    <row r="50" spans="2:15" x14ac:dyDescent="0.25">
      <c r="B50" s="9" t="str">
        <v>San Jose</v>
      </c>
      <c r="C50" s="108" t="str">
        <f>INDEX(Data1!$B$2:$B$51,MATCH(SummaryHigh!B50,Data1!$A$2:$A$51,0))</f>
        <v>California</v>
      </c>
      <c r="D50" s="3">
        <f>VALUE(SUBSTITUTE(MID(Data1!C47,FIND("H",Data1!C47)+1,2),"Ø",0))</f>
        <v>58</v>
      </c>
      <c r="E50" s="3">
        <f>VALUE(SUBSTITUTE(MID(Data1!D47,FIND("H",Data1!D47)+1,2),"Ø",0))</f>
        <v>62</v>
      </c>
      <c r="F50" s="3">
        <f>VALUE(SUBSTITUTE(MID(Data1!E47,FIND("H",Data1!E47)+1,2),"Ø",0))</f>
        <v>66</v>
      </c>
      <c r="G50" s="3">
        <f>VALUE(SUBSTITUTE(MID(Data1!F47,FIND("H",Data1!F47)+1,2),"Ø",0))</f>
        <v>69</v>
      </c>
      <c r="H50" s="3">
        <f>VALUE(SUBSTITUTE(MID(Data1!G47,FIND("H",Data1!G47)+1,2),"Ø",0))</f>
        <v>74</v>
      </c>
      <c r="I50" s="3">
        <f>VALUE(SUBSTITUTE(MID(Data1!H47,FIND("H",Data1!H47)+1,2),"Ø",0))</f>
        <v>79</v>
      </c>
      <c r="J50" s="3">
        <f>VALUE(SUBSTITUTE(MID(Data1!I47,FIND("H",Data1!I47)+1,2),"Ø",0))</f>
        <v>82</v>
      </c>
      <c r="K50" s="3">
        <f>VALUE(SUBSTITUTE(MID(Data1!J47,FIND("H",Data1!J47)+1,2),"Ø",0))</f>
        <v>82</v>
      </c>
      <c r="L50" s="3">
        <f>VALUE(SUBSTITUTE(MID(Data1!K47,FIND("H",Data1!K47)+1,2),"Ø",0))</f>
        <v>80</v>
      </c>
      <c r="M50" s="3">
        <f>VALUE(SUBSTITUTE(MID(Data1!L47,FIND("H",Data1!L47)+1,2),"Ø",0))</f>
        <v>74</v>
      </c>
      <c r="N50" s="3">
        <f>VALUE(SUBSTITUTE(MID(Data1!M47,FIND("H",Data1!M47)+1,2),"Ø",0))</f>
        <v>64</v>
      </c>
      <c r="O50" s="3">
        <f>VALUE(SUBSTITUTE(MID(Data1!N47,FIND("H",Data1!N47)+1,2),"Ø",0))</f>
        <v>58</v>
      </c>
    </row>
    <row r="51" spans="2:15" x14ac:dyDescent="0.25">
      <c r="B51" s="9" t="str">
        <v>Seattle</v>
      </c>
      <c r="C51" s="108" t="str">
        <f>INDEX(Data1!$B$2:$B$51,MATCH(SummaryHigh!B51,Data1!$A$2:$A$51,0))</f>
        <v>Washington</v>
      </c>
      <c r="D51" s="3">
        <f>VALUE(SUBSTITUTE(MID(Data1!C48,FIND("H",Data1!C48)+1,2),"Ø",0))</f>
        <v>49</v>
      </c>
      <c r="E51" s="3">
        <f>VALUE(SUBSTITUTE(MID(Data1!D48,FIND("H",Data1!D48)+1,2),"Ø",0))</f>
        <v>51</v>
      </c>
      <c r="F51" s="3">
        <f>VALUE(SUBSTITUTE(MID(Data1!E48,FIND("H",Data1!E48)+1,2),"Ø",0))</f>
        <v>55</v>
      </c>
      <c r="G51" s="3">
        <f>VALUE(SUBSTITUTE(MID(Data1!F48,FIND("H",Data1!F48)+1,2),"Ø",0))</f>
        <v>60</v>
      </c>
      <c r="H51" s="3">
        <f>VALUE(SUBSTITUTE(MID(Data1!G48,FIND("H",Data1!G48)+1,2),"Ø",0))</f>
        <v>66</v>
      </c>
      <c r="I51" s="3">
        <f>VALUE(SUBSTITUTE(MID(Data1!H48,FIND("H",Data1!H48)+1,2),"Ø",0))</f>
        <v>71</v>
      </c>
      <c r="J51" s="3">
        <f>VALUE(SUBSTITUTE(MID(Data1!I48,FIND("H",Data1!I48)+1,2),"Ø",0))</f>
        <v>76</v>
      </c>
      <c r="K51" s="3">
        <f>VALUE(SUBSTITUTE(MID(Data1!J48,FIND("H",Data1!J48)+1,2),"Ø",0))</f>
        <v>76</v>
      </c>
      <c r="L51" s="3">
        <f>VALUE(SUBSTITUTE(MID(Data1!K48,FIND("H",Data1!K48)+1,2),"Ø",0))</f>
        <v>71</v>
      </c>
      <c r="M51" s="3">
        <f>VALUE(SUBSTITUTE(MID(Data1!L48,FIND("H",Data1!L48)+1,2),"Ø",0))</f>
        <v>61</v>
      </c>
      <c r="N51" s="3">
        <f>VALUE(SUBSTITUTE(MID(Data1!M48,FIND("H",Data1!M48)+1,2),"Ø",0))</f>
        <v>52</v>
      </c>
      <c r="O51" s="3">
        <f>VALUE(SUBSTITUTE(MID(Data1!N48,FIND("H",Data1!N48)+1,2),"Ø",0))</f>
        <v>47</v>
      </c>
    </row>
    <row r="52" spans="2:15" x14ac:dyDescent="0.25">
      <c r="B52" s="9" t="str">
        <v>St. Louis</v>
      </c>
      <c r="C52" s="108" t="str">
        <f>INDEX(Data1!$B$2:$B$51,MATCH(SummaryHigh!B52,Data1!$A$2:$A$51,0))</f>
        <v>Missouri</v>
      </c>
      <c r="D52" s="3">
        <f>VALUE(SUBSTITUTE(MID(Data1!C49,FIND("H",Data1!C49)+1,2),"Ø",0))</f>
        <v>40</v>
      </c>
      <c r="E52" s="3">
        <f>VALUE(SUBSTITUTE(MID(Data1!D49,FIND("H",Data1!D49)+1,2),"Ø",0))</f>
        <v>45</v>
      </c>
      <c r="F52" s="3">
        <f>VALUE(SUBSTITUTE(MID(Data1!E49,FIND("H",Data1!E49)+1,2),"Ø",0))</f>
        <v>56</v>
      </c>
      <c r="G52" s="3">
        <f>VALUE(SUBSTITUTE(MID(Data1!F49,FIND("H",Data1!F49)+1,2),"Ø",0))</f>
        <v>67</v>
      </c>
      <c r="H52" s="3">
        <f>VALUE(SUBSTITUTE(MID(Data1!G49,FIND("H",Data1!G49)+1,2),"Ø",0))</f>
        <v>76</v>
      </c>
      <c r="I52" s="3">
        <f>VALUE(SUBSTITUTE(MID(Data1!H49,FIND("H",Data1!H49)+1,2),"Ø",0))</f>
        <v>85</v>
      </c>
      <c r="J52" s="3">
        <f>VALUE(SUBSTITUTE(MID(Data1!I49,FIND("H",Data1!I49)+1,2),"Ø",0))</f>
        <v>89</v>
      </c>
      <c r="K52" s="3">
        <f>VALUE(SUBSTITUTE(MID(Data1!J49,FIND("H",Data1!J49)+1,2),"Ø",0))</f>
        <v>88</v>
      </c>
      <c r="L52" s="3">
        <f>VALUE(SUBSTITUTE(MID(Data1!K49,FIND("H",Data1!K49)+1,2),"Ø",0))</f>
        <v>80</v>
      </c>
      <c r="M52" s="3">
        <f>VALUE(SUBSTITUTE(MID(Data1!L49,FIND("H",Data1!L49)+1,2),"Ø",0))</f>
        <v>69</v>
      </c>
      <c r="N52" s="3">
        <f>VALUE(SUBSTITUTE(MID(Data1!M49,FIND("H",Data1!M49)+1,2),"Ø",0))</f>
        <v>56</v>
      </c>
      <c r="O52" s="3">
        <f>VALUE(SUBSTITUTE(MID(Data1!N49,FIND("H",Data1!N49)+1,2),"Ø",0))</f>
        <v>43</v>
      </c>
    </row>
    <row r="53" spans="2:15" x14ac:dyDescent="0.25">
      <c r="B53" s="9" t="str">
        <v>Tampa</v>
      </c>
      <c r="C53" s="108" t="str">
        <f>INDEX(Data1!$B$2:$B$51,MATCH(SummaryHigh!B53,Data1!$A$2:$A$51,0))</f>
        <v>Florida</v>
      </c>
      <c r="D53" s="3">
        <f>VALUE(SUBSTITUTE(MID(Data1!C50,FIND("H",Data1!C50)+1,2),"Ø",0))</f>
        <v>70</v>
      </c>
      <c r="E53" s="3">
        <f>VALUE(SUBSTITUTE(MID(Data1!D50,FIND("H",Data1!D50)+1,2),"Ø",0))</f>
        <v>73</v>
      </c>
      <c r="F53" s="3">
        <f>VALUE(SUBSTITUTE(MID(Data1!E50,FIND("H",Data1!E50)+1,2),"Ø",0))</f>
        <v>76</v>
      </c>
      <c r="G53" s="3">
        <f>VALUE(SUBSTITUTE(MID(Data1!F50,FIND("H",Data1!F50)+1,2),"Ø",0))</f>
        <v>81</v>
      </c>
      <c r="H53" s="3">
        <f>VALUE(SUBSTITUTE(MID(Data1!G50,FIND("H",Data1!G50)+1,2),"Ø",0))</f>
        <v>87</v>
      </c>
      <c r="I53" s="3">
        <f>VALUE(SUBSTITUTE(MID(Data1!H50,FIND("H",Data1!H50)+1,2),"Ø",0))</f>
        <v>90</v>
      </c>
      <c r="J53" s="3">
        <f>VALUE(SUBSTITUTE(MID(Data1!I50,FIND("H",Data1!I50)+1,2),"Ø",0))</f>
        <v>90</v>
      </c>
      <c r="K53" s="3">
        <f>VALUE(SUBSTITUTE(MID(Data1!J50,FIND("H",Data1!J50)+1,2),"Ø",0))</f>
        <v>90</v>
      </c>
      <c r="L53" s="3">
        <f>VALUE(SUBSTITUTE(MID(Data1!K50,FIND("H",Data1!K50)+1,2),"Ø",0))</f>
        <v>89</v>
      </c>
      <c r="M53" s="3">
        <f>VALUE(SUBSTITUTE(MID(Data1!L50,FIND("H",Data1!L50)+1,2),"Ø",0))</f>
        <v>84</v>
      </c>
      <c r="N53" s="3">
        <f>VALUE(SUBSTITUTE(MID(Data1!M50,FIND("H",Data1!M50)+1,2),"Ø",0))</f>
        <v>78</v>
      </c>
      <c r="O53" s="3">
        <f>VALUE(SUBSTITUTE(MID(Data1!N50,FIND("H",Data1!N50)+1,2),"Ø",0))</f>
        <v>72</v>
      </c>
    </row>
    <row r="54" spans="2:15" x14ac:dyDescent="0.25">
      <c r="B54" s="10" t="str">
        <v>Virginia Beach</v>
      </c>
      <c r="C54" s="108" t="str">
        <f>INDEX(Data1!$B$2:$B$51,MATCH(SummaryHigh!B54,Data1!$A$2:$A$51,0))</f>
        <v>Virginia</v>
      </c>
      <c r="D54" s="3">
        <f>VALUE(SUBSTITUTE(MID(Data1!C51,FIND("H",Data1!C51)+1,2),"Ø",0))</f>
        <v>48</v>
      </c>
      <c r="E54" s="3">
        <f>VALUE(SUBSTITUTE(MID(Data1!D51,FIND("H",Data1!D51)+1,2),"Ø",0))</f>
        <v>51</v>
      </c>
      <c r="F54" s="3">
        <f>VALUE(SUBSTITUTE(MID(Data1!E51,FIND("H",Data1!E51)+1,2),"Ø",0))</f>
        <v>58</v>
      </c>
      <c r="G54" s="3">
        <f>VALUE(SUBSTITUTE(MID(Data1!F51,FIND("H",Data1!F51)+1,2),"Ø",0))</f>
        <v>68</v>
      </c>
      <c r="H54" s="3">
        <f>VALUE(SUBSTITUTE(MID(Data1!G51,FIND("H",Data1!G51)+1,2),"Ø",0))</f>
        <v>75</v>
      </c>
      <c r="I54" s="3">
        <f>VALUE(SUBSTITUTE(MID(Data1!H51,FIND("H",Data1!H51)+1,2),"Ø",0))</f>
        <v>84</v>
      </c>
      <c r="J54" s="3">
        <f>VALUE(SUBSTITUTE(MID(Data1!I51,FIND("H",Data1!I51)+1,2),"Ø",0))</f>
        <v>87</v>
      </c>
      <c r="K54" s="3">
        <f>VALUE(SUBSTITUTE(MID(Data1!J51,FIND("H",Data1!J51)+1,2),"Ø",0))</f>
        <v>85</v>
      </c>
      <c r="L54" s="3">
        <f>VALUE(SUBSTITUTE(MID(Data1!K51,FIND("H",Data1!K51)+1,2),"Ø",0))</f>
        <v>79</v>
      </c>
      <c r="M54" s="3">
        <f>VALUE(SUBSTITUTE(MID(Data1!L51,FIND("H",Data1!L51)+1,2),"Ø",0))</f>
        <v>70</v>
      </c>
      <c r="N54" s="3">
        <f>VALUE(SUBSTITUTE(MID(Data1!M51,FIND("H",Data1!M51)+1,2),"Ø",0))</f>
        <v>61</v>
      </c>
      <c r="O54" s="3">
        <f>VALUE(SUBSTITUTE(MID(Data1!N51,FIND("H",Data1!N51)+1,2),"Ø",0))</f>
        <v>52</v>
      </c>
    </row>
    <row r="55" spans="2:15" x14ac:dyDescent="0.25">
      <c r="B55" s="10" t="s">
        <v>688</v>
      </c>
      <c r="C55" s="108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99</v>
      </c>
      <c r="J55" s="3">
        <f t="shared" si="0"/>
        <v>96</v>
      </c>
      <c r="K55" s="3">
        <f t="shared" si="0"/>
        <v>97</v>
      </c>
      <c r="L55" s="3">
        <f t="shared" si="0"/>
        <v>94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5">
      <c r="B57" s="33" t="s">
        <v>72</v>
      </c>
      <c r="C57" s="30"/>
      <c r="D57" s="34">
        <f t="array" ref="D57:O57">CheckSumHigh</f>
        <v>259045</v>
      </c>
      <c r="E57" s="34">
        <v>277026</v>
      </c>
      <c r="F57" s="34">
        <v>312012</v>
      </c>
      <c r="G57" s="34">
        <v>352569</v>
      </c>
      <c r="H57" s="34">
        <v>390367</v>
      </c>
      <c r="I57" s="34">
        <v>402533</v>
      </c>
      <c r="J57" s="34">
        <v>425286</v>
      </c>
      <c r="K57" s="34">
        <v>421922</v>
      </c>
      <c r="L57" s="34">
        <v>401578</v>
      </c>
      <c r="M57" s="34">
        <v>366926</v>
      </c>
      <c r="N57" s="34">
        <v>307212</v>
      </c>
      <c r="O57" s="28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57"/>
  <sheetViews>
    <sheetView showGridLines="0" workbookViewId="0">
      <pane xSplit="3" ySplit="4" topLeftCell="D50" activePane="bottomRight" state="frozen"/>
      <selection pane="topRight" activeCell="D1" sqref="D1"/>
      <selection pane="bottomLeft" activeCell="A5" sqref="A5"/>
      <selection pane="bottomRight" activeCell="D63" sqref="D63"/>
    </sheetView>
  </sheetViews>
  <sheetFormatPr defaultRowHeight="15" x14ac:dyDescent="0.25"/>
  <cols>
    <col min="2" max="3" width="20.7109375" customWidth="1"/>
  </cols>
  <sheetData>
    <row r="3" spans="2:15" x14ac:dyDescent="0.2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3" t="str">
        <f>INDEX(Data1!$B$2:$B$51,MATCH(B5,Data1!$A$2:$A$51,0))</f>
        <v>Georgia</v>
      </c>
      <c r="D5" s="7">
        <f>VALUE(SUBSTITUTE(MID(Data1!C2,FIND("L",Data1!C2)+1,2),"Ø",0))</f>
        <v>34</v>
      </c>
      <c r="E5" s="7">
        <f>VALUE(SUBSTITUTE(MID(Data1!D2,FIND("L",Data1!D2)+1,2),"Ø",0))</f>
        <v>38</v>
      </c>
      <c r="F5" s="7">
        <f>VALUE(SUBSTITUTE(MID(Data1!E2,FIND("L",Data1!E2)+1,2),"Ø",0))</f>
        <v>44</v>
      </c>
      <c r="G5" s="7">
        <f>VALUE(SUBSTITUTE(MID(Data1!F2,FIND("L",Data1!F2)+1,2),"Ø",0))</f>
        <v>52</v>
      </c>
      <c r="H5" s="7">
        <f>VALUE(SUBSTITUTE(MID(Data1!G2,FIND("L",Data1!G2)+1,2),"Ø",0))</f>
        <v>60</v>
      </c>
      <c r="I5" s="7">
        <f>VALUE(SUBSTITUTE(MID(Data1!H2,FIND("L",Data1!H2)+1,2),"Ø",0))</f>
        <v>68</v>
      </c>
      <c r="J5" s="7">
        <f>VALUE(SUBSTITUTE(MID(Data1!I2,FIND("L",Data1!I2)+1,2),"Ø",0))</f>
        <v>71</v>
      </c>
      <c r="K5" s="7">
        <f>VALUE(SUBSTITUTE(MID(Data1!J2,FIND("L",Data1!J2)+1,2),"Ø",0))</f>
        <v>71</v>
      </c>
      <c r="L5" s="7">
        <f>VALUE(SUBSTITUTE(MID(Data1!K2,FIND("L",Data1!K2)+1,2),"Ø",0))</f>
        <v>65</v>
      </c>
      <c r="M5" s="7">
        <f>VALUE(SUBSTITUTE(MID(Data1!L2,FIND("L",Data1!L2)+1,2),"Ø",0))</f>
        <v>54</v>
      </c>
      <c r="N5" s="7">
        <f>VALUE(SUBSTITUTE(MID(Data1!M2,FIND("L",Data1!M2)+1,2),"Ø",0))</f>
        <v>45</v>
      </c>
      <c r="O5" s="7">
        <f>VALUE(SUBSTITUTE(MID(Data1!N2,FIND("L",Data1!N2)+1,2),"Ø",0))</f>
        <v>37</v>
      </c>
    </row>
    <row r="6" spans="2:15" x14ac:dyDescent="0.25">
      <c r="B6" s="9" t="str">
        <v>Austin</v>
      </c>
      <c r="C6" s="3" t="str">
        <f>INDEX(Data1!$B$2:$B$51,MATCH(B6,Data1!$A$2:$A$51,0))</f>
        <v>Texas</v>
      </c>
      <c r="D6" s="7">
        <f>VALUE(SUBSTITUTE(MID(Data1!C3,FIND("L",Data1!C3)+1,2),"Ø",0))</f>
        <v>42</v>
      </c>
      <c r="E6" s="7">
        <f>VALUE(SUBSTITUTE(MID(Data1!D3,FIND("L",Data1!D3)+1,2),"Ø",0))</f>
        <v>45</v>
      </c>
      <c r="F6" s="7">
        <f>VALUE(SUBSTITUTE(MID(Data1!E3,FIND("L",Data1!E3)+1,2),"Ø",0))</f>
        <v>51</v>
      </c>
      <c r="G6" s="7">
        <f>VALUE(SUBSTITUTE(MID(Data1!F3,FIND("L",Data1!F3)+1,2),"Ø",0))</f>
        <v>59</v>
      </c>
      <c r="H6" s="7">
        <f>VALUE(SUBSTITUTE(MID(Data1!G3,FIND("L",Data1!G3)+1,2),"Ø",0))</f>
        <v>67</v>
      </c>
      <c r="I6" s="7">
        <f>VALUE(SUBSTITUTE(MID(Data1!H3,FIND("L",Data1!H3)+1,2),"Ø",0))</f>
        <v>72</v>
      </c>
      <c r="J6" s="7">
        <f>VALUE(SUBSTITUTE(MID(Data1!I3,FIND("L",Data1!I3)+1,2),"Ø",0))</f>
        <v>74</v>
      </c>
      <c r="K6" s="7">
        <f>VALUE(SUBSTITUTE(MID(Data1!J3,FIND("L",Data1!J3)+1,2),"Ø",0))</f>
        <v>75</v>
      </c>
      <c r="L6" s="7">
        <f>VALUE(SUBSTITUTE(MID(Data1!K3,FIND("L",Data1!K3)+1,2),"Ø",0))</f>
        <v>69</v>
      </c>
      <c r="M6" s="7">
        <f>VALUE(SUBSTITUTE(MID(Data1!L3,FIND("L",Data1!L3)+1,2),"Ø",0))</f>
        <v>61</v>
      </c>
      <c r="N6" s="7">
        <f>VALUE(SUBSTITUTE(MID(Data1!M3,FIND("L",Data1!M3)+1,2),"Ø",0))</f>
        <v>51</v>
      </c>
      <c r="O6" s="7">
        <f>VALUE(SUBSTITUTE(MID(Data1!N3,FIND("L",Data1!N3)+1,2),"Ø",0))</f>
        <v>42</v>
      </c>
    </row>
    <row r="7" spans="2:15" x14ac:dyDescent="0.25">
      <c r="B7" s="9" t="str">
        <v>Baltimore</v>
      </c>
      <c r="C7" s="3" t="str">
        <f>INDEX(Data1!$B$2:$B$51,MATCH(B7,Data1!$A$2:$A$51,0))</f>
        <v>Maryland</v>
      </c>
      <c r="D7" s="7">
        <f>VALUE(SUBSTITUTE(MID(Data1!C4,FIND("L",Data1!C4)+1,2),"Ø",0))</f>
        <v>24</v>
      </c>
      <c r="E7" s="7">
        <f>VALUE(SUBSTITUTE(MID(Data1!D4,FIND("L",Data1!D4)+1,2),"Ø",0))</f>
        <v>27</v>
      </c>
      <c r="F7" s="7">
        <f>VALUE(SUBSTITUTE(MID(Data1!E4,FIND("L",Data1!E4)+1,2),"Ø",0))</f>
        <v>34</v>
      </c>
      <c r="G7" s="7">
        <f>VALUE(SUBSTITUTE(MID(Data1!F4,FIND("L",Data1!F4)+1,2),"Ø",0))</f>
        <v>43</v>
      </c>
      <c r="H7" s="7">
        <f>VALUE(SUBSTITUTE(MID(Data1!G4,FIND("L",Data1!G4)+1,2),"Ø",0))</f>
        <v>52</v>
      </c>
      <c r="I7" s="7">
        <f>VALUE(SUBSTITUTE(MID(Data1!H4,FIND("L",Data1!H4)+1,2),"Ø",0))</f>
        <v>62</v>
      </c>
      <c r="J7" s="7">
        <f>VALUE(SUBSTITUTE(MID(Data1!I4,FIND("L",Data1!I4)+1,2),"Ø",0))</f>
        <v>67</v>
      </c>
      <c r="K7" s="7">
        <f>VALUE(SUBSTITUTE(MID(Data1!J4,FIND("L",Data1!J4)+1,2),"Ø",0))</f>
        <v>65</v>
      </c>
      <c r="L7" s="7">
        <f>VALUE(SUBSTITUTE(MID(Data1!K4,FIND("L",Data1!K4)+1,2),"Ø",0))</f>
        <v>58</v>
      </c>
      <c r="M7" s="7">
        <f>VALUE(SUBSTITUTE(MID(Data1!L4,FIND("L",Data1!L4)+1,2),"Ø",0))</f>
        <v>45</v>
      </c>
      <c r="N7" s="7">
        <f>VALUE(SUBSTITUTE(MID(Data1!M4,FIND("L",Data1!M4)+1,2),"Ø",0))</f>
        <v>37</v>
      </c>
      <c r="O7" s="7">
        <f>VALUE(SUBSTITUTE(MID(Data1!N4,FIND("L",Data1!N4)+1,2),"Ø",0))</f>
        <v>28</v>
      </c>
    </row>
    <row r="8" spans="2:15" x14ac:dyDescent="0.25">
      <c r="B8" s="9" t="str">
        <v>Birmingham</v>
      </c>
      <c r="C8" s="3" t="str">
        <f>INDEX(Data1!$B$2:$B$51,MATCH(B8,Data1!$A$2:$A$51,0))</f>
        <v>Alabama</v>
      </c>
      <c r="D8" s="7">
        <f>VALUE(SUBSTITUTE(MID(Data1!C5,FIND("L",Data1!C5)+1,2),"Ø",0))</f>
        <v>34</v>
      </c>
      <c r="E8" s="7">
        <f>VALUE(SUBSTITUTE(MID(Data1!D5,FIND("L",Data1!D5)+1,2),"Ø",0))</f>
        <v>37</v>
      </c>
      <c r="F8" s="7">
        <f>VALUE(SUBSTITUTE(MID(Data1!E5,FIND("L",Data1!E5)+1,2),"Ø",0))</f>
        <v>44</v>
      </c>
      <c r="G8" s="7">
        <f>VALUE(SUBSTITUTE(MID(Data1!F5,FIND("L",Data1!F5)+1,2),"Ø",0))</f>
        <v>51</v>
      </c>
      <c r="H8" s="7">
        <f>VALUE(SUBSTITUTE(MID(Data1!G5,FIND("L",Data1!G5)+1,2),"Ø",0))</f>
        <v>60</v>
      </c>
      <c r="I8" s="7">
        <f>VALUE(SUBSTITUTE(MID(Data1!H5,FIND("L",Data1!H5)+1,2),"Ø",0))</f>
        <v>68</v>
      </c>
      <c r="J8" s="7">
        <f>VALUE(SUBSTITUTE(MID(Data1!I5,FIND("L",Data1!I5)+1,2),"Ø",0))</f>
        <v>71</v>
      </c>
      <c r="K8" s="7">
        <f>VALUE(SUBSTITUTE(MID(Data1!J5,FIND("L",Data1!J5)+1,2),"Ø",0))</f>
        <v>71</v>
      </c>
      <c r="L8" s="7">
        <f>VALUE(SUBSTITUTE(MID(Data1!K5,FIND("L",Data1!K5)+1,2),"Ø",0))</f>
        <v>64</v>
      </c>
      <c r="M8" s="7">
        <f>VALUE(SUBSTITUTE(MID(Data1!L5,FIND("L",Data1!L5)+1,2),"Ø",0))</f>
        <v>53</v>
      </c>
      <c r="N8" s="7">
        <f>VALUE(SUBSTITUTE(MID(Data1!M5,FIND("L",Data1!M5)+1,2),"Ø",0))</f>
        <v>44</v>
      </c>
      <c r="O8" s="7">
        <f>VALUE(SUBSTITUTE(MID(Data1!N5,FIND("L",Data1!N5)+1,2),"Ø",0))</f>
        <v>36</v>
      </c>
    </row>
    <row r="9" spans="2:15" x14ac:dyDescent="0.25">
      <c r="B9" s="9" t="str">
        <v>Boston</v>
      </c>
      <c r="C9" s="3" t="str">
        <f>INDEX(Data1!$B$2:$B$51,MATCH(B9,Data1!$A$2:$A$51,0))</f>
        <v>Massachusetts</v>
      </c>
      <c r="D9" s="7">
        <f>VALUE(SUBSTITUTE(MID(Data1!C6,FIND("L",Data1!C6)+1,2),"Ø",0))</f>
        <v>22</v>
      </c>
      <c r="E9" s="7">
        <f>VALUE(SUBSTITUTE(MID(Data1!D6,FIND("L",Data1!D6)+1,2),"Ø",0))</f>
        <v>25</v>
      </c>
      <c r="F9" s="7">
        <f>VALUE(SUBSTITUTE(MID(Data1!E6,FIND("L",Data1!E6)+1,2),"Ø",0))</f>
        <v>31</v>
      </c>
      <c r="G9" s="7">
        <f>VALUE(SUBSTITUTE(MID(Data1!F6,FIND("L",Data1!F6)+1,2),"Ø",0))</f>
        <v>41</v>
      </c>
      <c r="H9" s="7">
        <f>VALUE(SUBSTITUTE(MID(Data1!G6,FIND("L",Data1!G6)+1,2),"Ø",0))</f>
        <v>50</v>
      </c>
      <c r="I9" s="7">
        <f>VALUE(SUBSTITUTE(MID(Data1!H6,FIND("L",Data1!H6)+1,2),"Ø",0))</f>
        <v>60</v>
      </c>
      <c r="J9" s="7">
        <f>VALUE(SUBSTITUTE(MID(Data1!I6,FIND("L",Data1!I6)+1,2),"Ø",0))</f>
        <v>65</v>
      </c>
      <c r="K9" s="7">
        <f>VALUE(SUBSTITUTE(MID(Data1!J6,FIND("L",Data1!J6)+1,2),"Ø",0))</f>
        <v>65</v>
      </c>
      <c r="L9" s="7">
        <f>VALUE(SUBSTITUTE(MID(Data1!K6,FIND("L",Data1!K6)+1,2),"Ø",0))</f>
        <v>57</v>
      </c>
      <c r="M9" s="7">
        <f>VALUE(SUBSTITUTE(MID(Data1!L6,FIND("L",Data1!L6)+1,2),"Ø",0))</f>
        <v>47</v>
      </c>
      <c r="N9" s="7">
        <f>VALUE(SUBSTITUTE(MID(Data1!M6,FIND("L",Data1!M6)+1,2),"Ø",0))</f>
        <v>38</v>
      </c>
      <c r="O9" s="7">
        <f>VALUE(SUBSTITUTE(MID(Data1!N6,FIND("L",Data1!N6)+1,2),"Ø",0))</f>
        <v>28</v>
      </c>
    </row>
    <row r="10" spans="2:15" x14ac:dyDescent="0.25">
      <c r="B10" s="9" t="str">
        <v>Buffalo</v>
      </c>
      <c r="C10" s="3" t="str">
        <f>INDEX(Data1!$B$2:$B$51,MATCH(B10,Data1!$A$2:$A$51,0))</f>
        <v>New York</v>
      </c>
      <c r="D10" s="7">
        <f>VALUE(SUBSTITUTE(MID(Data1!C7,FIND("L",Data1!C7)+1,2),"Ø",0))</f>
        <v>19</v>
      </c>
      <c r="E10" s="7">
        <f>VALUE(SUBSTITUTE(MID(Data1!D7,FIND("L",Data1!D7)+1,2),"Ø",0))</f>
        <v>19</v>
      </c>
      <c r="F10" s="7">
        <f>VALUE(SUBSTITUTE(MID(Data1!E7,FIND("L",Data1!E7)+1,2),"Ø",0))</f>
        <v>26</v>
      </c>
      <c r="G10" s="7">
        <f>VALUE(SUBSTITUTE(MID(Data1!F7,FIND("L",Data1!F7)+1,2),"Ø",0))</f>
        <v>37</v>
      </c>
      <c r="H10" s="7">
        <f>VALUE(SUBSTITUTE(MID(Data1!G7,FIND("L",Data1!G7)+1,2),"Ø",0))</f>
        <v>47</v>
      </c>
      <c r="I10" s="7">
        <f>VALUE(SUBSTITUTE(MID(Data1!H7,FIND("L",Data1!H7)+1,2),"Ø",0))</f>
        <v>57</v>
      </c>
      <c r="J10" s="7">
        <f>VALUE(SUBSTITUTE(MID(Data1!I7,FIND("L",Data1!I7)+1,2),"Ø",0))</f>
        <v>62</v>
      </c>
      <c r="K10" s="7">
        <f>VALUE(SUBSTITUTE(MID(Data1!J7,FIND("L",Data1!J7)+1,2),"Ø",0))</f>
        <v>61</v>
      </c>
      <c r="L10" s="7">
        <f>VALUE(SUBSTITUTE(MID(Data1!K7,FIND("L",Data1!K7)+1,2),"Ø",0))</f>
        <v>53</v>
      </c>
      <c r="M10" s="7">
        <f>VALUE(SUBSTITUTE(MID(Data1!L7,FIND("L",Data1!L7)+1,2),"Ø",0))</f>
        <v>43</v>
      </c>
      <c r="N10" s="7">
        <f>VALUE(SUBSTITUTE(MID(Data1!M7,FIND("L",Data1!M7)+1,2),"Ø",0))</f>
        <v>34</v>
      </c>
      <c r="O10" s="7">
        <f>VALUE(SUBSTITUTE(MID(Data1!N7,FIND("L",Data1!N7)+1,2),"Ø",0))</f>
        <v>24</v>
      </c>
    </row>
    <row r="11" spans="2:15" x14ac:dyDescent="0.25">
      <c r="B11" s="9" t="str">
        <v>Charlotte</v>
      </c>
      <c r="C11" s="3" t="str">
        <f>INDEX(Data1!$B$2:$B$51,MATCH(B11,Data1!$A$2:$A$51,0))</f>
        <v>North Carolina</v>
      </c>
      <c r="D11" s="7">
        <f>VALUE(SUBSTITUTE(MID(Data1!C8,FIND("L",Data1!C8)+1,2),"Ø",0))</f>
        <v>30</v>
      </c>
      <c r="E11" s="7">
        <f>VALUE(SUBSTITUTE(MID(Data1!D8,FIND("L",Data1!D8)+1,2),"Ø",0))</f>
        <v>33</v>
      </c>
      <c r="F11" s="7">
        <f>VALUE(SUBSTITUTE(MID(Data1!E8,FIND("L",Data1!E8)+1,2),"Ø",0))</f>
        <v>39</v>
      </c>
      <c r="G11" s="7">
        <f>VALUE(SUBSTITUTE(MID(Data1!F8,FIND("L",Data1!F8)+1,2),"Ø",0))</f>
        <v>47</v>
      </c>
      <c r="H11" s="7">
        <f>VALUE(SUBSTITUTE(MID(Data1!G8,FIND("L",Data1!G8)+1,2),"Ø",0))</f>
        <v>56</v>
      </c>
      <c r="I11" s="7">
        <f>VALUE(SUBSTITUTE(MID(Data1!H8,FIND("L",Data1!H8)+1,2),"Ø",0))</f>
        <v>65</v>
      </c>
      <c r="J11" s="7">
        <f>VALUE(SUBSTITUTE(MID(Data1!I8,FIND("L",Data1!I8)+1,2),"Ø",0))</f>
        <v>68</v>
      </c>
      <c r="K11" s="7">
        <f>VALUE(SUBSTITUTE(MID(Data1!J8,FIND("L",Data1!J8)+1,2),"Ø",0))</f>
        <v>67</v>
      </c>
      <c r="L11" s="7">
        <f>VALUE(SUBSTITUTE(MID(Data1!K8,FIND("L",Data1!K8)+1,2),"Ø",0))</f>
        <v>60</v>
      </c>
      <c r="M11" s="7">
        <f>VALUE(SUBSTITUTE(MID(Data1!L8,FIND("L",Data1!L8)+1,2),"Ø",0))</f>
        <v>49</v>
      </c>
      <c r="N11" s="7">
        <f>VALUE(SUBSTITUTE(MID(Data1!M8,FIND("L",Data1!M8)+1,2),"Ø",0))</f>
        <v>39</v>
      </c>
      <c r="O11" s="7">
        <f>VALUE(SUBSTITUTE(MID(Data1!N8,FIND("L",Data1!N8)+1,2),"Ø",0))</f>
        <v>32</v>
      </c>
    </row>
    <row r="12" spans="2:15" x14ac:dyDescent="0.25">
      <c r="B12" s="9" t="str">
        <v>Chicago</v>
      </c>
      <c r="C12" s="3" t="str">
        <f>INDEX(Data1!$B$2:$B$51,MATCH(B12,Data1!$A$2:$A$51,0))</f>
        <v>Illinois</v>
      </c>
      <c r="D12" s="7">
        <f>VALUE(SUBSTITUTE(MID(Data1!C9,FIND("L",Data1!C9)+1,2),"Ø",0))</f>
        <v>17</v>
      </c>
      <c r="E12" s="7">
        <f>VALUE(SUBSTITUTE(MID(Data1!D9,FIND("L",Data1!D9)+1,2),"Ø",0))</f>
        <v>20</v>
      </c>
      <c r="F12" s="7">
        <f>VALUE(SUBSTITUTE(MID(Data1!E9,FIND("L",Data1!E9)+1,2),"Ø",0))</f>
        <v>29</v>
      </c>
      <c r="G12" s="7">
        <f>VALUE(SUBSTITUTE(MID(Data1!F9,FIND("L",Data1!F9)+1,2),"Ø",0))</f>
        <v>39</v>
      </c>
      <c r="H12" s="7">
        <f>VALUE(SUBSTITUTE(MID(Data1!G9,FIND("L",Data1!G9)+1,2),"Ø",0))</f>
        <v>48</v>
      </c>
      <c r="I12" s="7">
        <f>VALUE(SUBSTITUTE(MID(Data1!H9,FIND("L",Data1!H9)+1,2),"Ø",0))</f>
        <v>58</v>
      </c>
      <c r="J12" s="7">
        <f>VALUE(SUBSTITUTE(MID(Data1!I9,FIND("L",Data1!I9)+1,2),"Ø",0))</f>
        <v>64</v>
      </c>
      <c r="K12" s="7">
        <f>VALUE(SUBSTITUTE(MID(Data1!J9,FIND("L",Data1!J9)+1,2),"Ø",0))</f>
        <v>63</v>
      </c>
      <c r="L12" s="7">
        <f>VALUE(SUBSTITUTE(MID(Data1!K9,FIND("L",Data1!K9)+1,2),"Ø",0))</f>
        <v>54</v>
      </c>
      <c r="M12" s="7">
        <f>VALUE(SUBSTITUTE(MID(Data1!L9,FIND("L",Data1!L9)+1,2),"Ø",0))</f>
        <v>43</v>
      </c>
      <c r="N12" s="7">
        <f>VALUE(SUBSTITUTE(MID(Data1!M9,FIND("L",Data1!M9)+1,2),"Ø",0))</f>
        <v>32</v>
      </c>
      <c r="O12" s="7">
        <f>VALUE(SUBSTITUTE(MID(Data1!N9,FIND("L",Data1!N9)+1,2),"Ø",0))</f>
        <v>21</v>
      </c>
    </row>
    <row r="13" spans="2:15" x14ac:dyDescent="0.25">
      <c r="B13" s="9" t="str">
        <v>Cincinnati</v>
      </c>
      <c r="C13" s="3" t="str">
        <f>INDEX(Data1!$B$2:$B$51,MATCH(B13,Data1!$A$2:$A$51,0))</f>
        <v>Ohio</v>
      </c>
      <c r="D13" s="7">
        <f>VALUE(SUBSTITUTE(MID(Data1!C10,FIND("L",Data1!C10)+1,2),"Ø",0))</f>
        <v>22</v>
      </c>
      <c r="E13" s="7">
        <f>VALUE(SUBSTITUTE(MID(Data1!D10,FIND("L",Data1!D10)+1,2),"Ø",0))</f>
        <v>25</v>
      </c>
      <c r="F13" s="7">
        <f>VALUE(SUBSTITUTE(MID(Data1!E10,FIND("L",Data1!E10)+1,2),"Ø",0))</f>
        <v>33</v>
      </c>
      <c r="G13" s="7">
        <f>VALUE(SUBSTITUTE(MID(Data1!F10,FIND("L",Data1!F10)+1,2),"Ø",0))</f>
        <v>42</v>
      </c>
      <c r="H13" s="7">
        <f>VALUE(SUBSTITUTE(MID(Data1!G10,FIND("L",Data1!G10)+1,2),"Ø",0))</f>
        <v>52</v>
      </c>
      <c r="I13" s="7">
        <f>VALUE(SUBSTITUTE(MID(Data1!H10,FIND("L",Data1!H10)+1,2),"Ø",0))</f>
        <v>61</v>
      </c>
      <c r="J13" s="7">
        <f>VALUE(SUBSTITUTE(MID(Data1!I10,FIND("L",Data1!I10)+1,2),"Ø",0))</f>
        <v>65</v>
      </c>
      <c r="K13" s="7">
        <f>VALUE(SUBSTITUTE(MID(Data1!J10,FIND("L",Data1!J10)+1,2),"Ø",0))</f>
        <v>63</v>
      </c>
      <c r="L13" s="7">
        <f>VALUE(SUBSTITUTE(MID(Data1!K10,FIND("L",Data1!K10)+1,2),"Ø",0))</f>
        <v>55</v>
      </c>
      <c r="M13" s="7">
        <f>VALUE(SUBSTITUTE(MID(Data1!L10,FIND("L",Data1!L10)+1,2),"Ø",0))</f>
        <v>43</v>
      </c>
      <c r="N13" s="7">
        <f>VALUE(SUBSTITUTE(MID(Data1!M10,FIND("L",Data1!M10)+1,2),"Ø",0))</f>
        <v>34</v>
      </c>
      <c r="O13" s="7">
        <f>VALUE(SUBSTITUTE(MID(Data1!N10,FIND("L",Data1!N10)+1,2),"Ø",0))</f>
        <v>26</v>
      </c>
    </row>
    <row r="14" spans="2:15" x14ac:dyDescent="0.25">
      <c r="B14" s="9" t="str">
        <v>Cleveland</v>
      </c>
      <c r="C14" s="3" t="str">
        <f>INDEX(Data1!$B$2:$B$51,MATCH(B14,Data1!$A$2:$A$51,0))</f>
        <v>Ohio</v>
      </c>
      <c r="D14" s="7">
        <f>VALUE(SUBSTITUTE(MID(Data1!C11,FIND("L",Data1!C11)+1,2),"Ø",0))</f>
        <v>22</v>
      </c>
      <c r="E14" s="7">
        <f>VALUE(SUBSTITUTE(MID(Data1!D11,FIND("L",Data1!D11)+1,2),"Ø",0))</f>
        <v>24</v>
      </c>
      <c r="F14" s="7">
        <f>VALUE(SUBSTITUTE(MID(Data1!E11,FIND("L",Data1!E11)+1,2),"Ø",0))</f>
        <v>30</v>
      </c>
      <c r="G14" s="7">
        <f>VALUE(SUBSTITUTE(MID(Data1!F11,FIND("L",Data1!F11)+1,2),"Ø",0))</f>
        <v>40</v>
      </c>
      <c r="H14" s="7">
        <f>VALUE(SUBSTITUTE(MID(Data1!G11,FIND("L",Data1!G11)+1,2),"Ø",0))</f>
        <v>50</v>
      </c>
      <c r="I14" s="7">
        <f>VALUE(SUBSTITUTE(MID(Data1!H11,FIND("L",Data1!H11)+1,2),"Ø",0))</f>
        <v>60</v>
      </c>
      <c r="J14" s="7">
        <f>VALUE(SUBSTITUTE(MID(Data1!I11,FIND("L",Data1!I11)+1,2),"Ø",0))</f>
        <v>64</v>
      </c>
      <c r="K14" s="7">
        <f>VALUE(SUBSTITUTE(MID(Data1!J11,FIND("L",Data1!J11)+1,2),"Ø",0))</f>
        <v>63</v>
      </c>
      <c r="L14" s="7">
        <f>VALUE(SUBSTITUTE(MID(Data1!K11,FIND("L",Data1!K11)+1,2),"Ø",0))</f>
        <v>56</v>
      </c>
      <c r="M14" s="7">
        <f>VALUE(SUBSTITUTE(MID(Data1!L11,FIND("L",Data1!L11)+1,2),"Ø",0))</f>
        <v>45</v>
      </c>
      <c r="N14" s="7">
        <f>VALUE(SUBSTITUTE(MID(Data1!M11,FIND("L",Data1!M11)+1,2),"Ø",0))</f>
        <v>37</v>
      </c>
      <c r="O14" s="7">
        <f>VALUE(SUBSTITUTE(MID(Data1!N11,FIND("L",Data1!N11)+1,2),"Ø",0))</f>
        <v>26</v>
      </c>
    </row>
    <row r="15" spans="2:15" x14ac:dyDescent="0.25">
      <c r="B15" s="9" t="str">
        <v>Columbus</v>
      </c>
      <c r="C15" s="3" t="str">
        <f>INDEX(Data1!$B$2:$B$51,MATCH(B15,Data1!$A$2:$A$51,0))</f>
        <v>Ohio</v>
      </c>
      <c r="D15" s="7">
        <f>VALUE(SUBSTITUTE(MID(Data1!C12,FIND("L",Data1!C12)+1,2),"Ø",0))</f>
        <v>23</v>
      </c>
      <c r="E15" s="7">
        <f>VALUE(SUBSTITUTE(MID(Data1!D12,FIND("L",Data1!D12)+1,2),"Ø",0))</f>
        <v>25</v>
      </c>
      <c r="F15" s="7">
        <f>VALUE(SUBSTITUTE(MID(Data1!E12,FIND("L",Data1!E12)+1,2),"Ø",0))</f>
        <v>33</v>
      </c>
      <c r="G15" s="7">
        <f>VALUE(SUBSTITUTE(MID(Data1!F12,FIND("L",Data1!F12)+1,2),"Ø",0))</f>
        <v>43</v>
      </c>
      <c r="H15" s="7">
        <f>VALUE(SUBSTITUTE(MID(Data1!G12,FIND("L",Data1!G12)+1,2),"Ø",0))</f>
        <v>52</v>
      </c>
      <c r="I15" s="7">
        <f>VALUE(SUBSTITUTE(MID(Data1!H12,FIND("L",Data1!H12)+1,2),"Ø",0))</f>
        <v>62</v>
      </c>
      <c r="J15" s="7">
        <f>VALUE(SUBSTITUTE(MID(Data1!I12,FIND("L",Data1!I12)+1,2),"Ø",0))</f>
        <v>66</v>
      </c>
      <c r="K15" s="7">
        <f>VALUE(SUBSTITUTE(MID(Data1!J12,FIND("L",Data1!J12)+1,2),"Ø",0))</f>
        <v>64</v>
      </c>
      <c r="L15" s="7">
        <f>VALUE(SUBSTITUTE(MID(Data1!K12,FIND("L",Data1!K12)+1,2),"Ø",0))</f>
        <v>57</v>
      </c>
      <c r="M15" s="7">
        <f>VALUE(SUBSTITUTE(MID(Data1!L12,FIND("L",Data1!L12)+1,2),"Ø",0))</f>
        <v>45</v>
      </c>
      <c r="N15" s="7">
        <f>VALUE(SUBSTITUTE(MID(Data1!M12,FIND("L",Data1!M12)+1,2),"Ø",0))</f>
        <v>36</v>
      </c>
      <c r="O15" s="7">
        <f>VALUE(SUBSTITUTE(MID(Data1!N12,FIND("L",Data1!N12)+1,2),"Ø",0))</f>
        <v>27</v>
      </c>
    </row>
    <row r="16" spans="2:15" x14ac:dyDescent="0.25">
      <c r="B16" s="9" t="str">
        <v>Dallas</v>
      </c>
      <c r="C16" s="3" t="str">
        <f>INDEX(Data1!$B$2:$B$51,MATCH(B16,Data1!$A$2:$A$51,0))</f>
        <v>Texas</v>
      </c>
      <c r="D16" s="7">
        <f>VALUE(SUBSTITUTE(MID(Data1!C13,FIND("L",Data1!C13)+1,2),"Ø",0))</f>
        <v>37</v>
      </c>
      <c r="E16" s="7">
        <f>VALUE(SUBSTITUTE(MID(Data1!D13,FIND("L",Data1!D13)+1,2),"Ø",0))</f>
        <v>41</v>
      </c>
      <c r="F16" s="7">
        <f>VALUE(SUBSTITUTE(MID(Data1!E13,FIND("L",Data1!E13)+1,2),"Ø",0))</f>
        <v>49</v>
      </c>
      <c r="G16" s="7">
        <f>VALUE(SUBSTITUTE(MID(Data1!F13,FIND("L",Data1!F13)+1,2),"Ø",0))</f>
        <v>56</v>
      </c>
      <c r="H16" s="7">
        <f>VALUE(SUBSTITUTE(MID(Data1!G13,FIND("L",Data1!G13)+1,2),"Ø",0))</f>
        <v>65</v>
      </c>
      <c r="I16" s="7">
        <f>VALUE(SUBSTITUTE(MID(Data1!H13,FIND("L",Data1!H13)+1,2),"Ø",0))</f>
        <v>73</v>
      </c>
      <c r="J16" s="7">
        <f>VALUE(SUBSTITUTE(MID(Data1!I13,FIND("L",Data1!I13)+1,2),"Ø",0))</f>
        <v>77</v>
      </c>
      <c r="K16" s="7">
        <f>VALUE(SUBSTITUTE(MID(Data1!J13,FIND("L",Data1!J13)+1,2),"Ø",0))</f>
        <v>77</v>
      </c>
      <c r="L16" s="7">
        <f>VALUE(SUBSTITUTE(MID(Data1!K13,FIND("L",Data1!K13)+1,2),"Ø",0))</f>
        <v>69</v>
      </c>
      <c r="M16" s="7">
        <f>VALUE(SUBSTITUTE(MID(Data1!L13,FIND("L",Data1!L13)+1,2),"Ø",0))</f>
        <v>58</v>
      </c>
      <c r="N16" s="7">
        <f>VALUE(SUBSTITUTE(MID(Data1!M13,FIND("L",Data1!M13)+1,2),"Ø",0))</f>
        <v>48</v>
      </c>
      <c r="O16" s="7">
        <f>VALUE(SUBSTITUTE(MID(Data1!N13,FIND("L",Data1!N13)+1,2),"Ø",0))</f>
        <v>39</v>
      </c>
    </row>
    <row r="17" spans="2:15" x14ac:dyDescent="0.25">
      <c r="B17" s="9" t="str">
        <v>Denver</v>
      </c>
      <c r="C17" s="3" t="str">
        <f>INDEX(Data1!$B$2:$B$51,MATCH(B17,Data1!$A$2:$A$51,0))</f>
        <v>Colorado</v>
      </c>
      <c r="D17" s="7">
        <f>VALUE(SUBSTITUTE(MID(Data1!C14,FIND("L",Data1!C14)+1,2),"Ø",0))</f>
        <v>17</v>
      </c>
      <c r="E17" s="7">
        <f>VALUE(SUBSTITUTE(MID(Data1!D14,FIND("L",Data1!D14)+1,2),"Ø",0))</f>
        <v>20</v>
      </c>
      <c r="F17" s="7">
        <f>VALUE(SUBSTITUTE(MID(Data1!E14,FIND("L",Data1!E14)+1,2),"Ø",0))</f>
        <v>26</v>
      </c>
      <c r="G17" s="7">
        <f>VALUE(SUBSTITUTE(MID(Data1!F14,FIND("L",Data1!F14)+1,2),"Ø",0))</f>
        <v>34</v>
      </c>
      <c r="H17" s="7">
        <f>VALUE(SUBSTITUTE(MID(Data1!G14,FIND("L",Data1!G14)+1,2),"Ø",0))</f>
        <v>44</v>
      </c>
      <c r="I17" s="7">
        <f>VALUE(SUBSTITUTE(MID(Data1!H14,FIND("L",Data1!H14)+1,2),"Ø",0))</f>
        <v>53</v>
      </c>
      <c r="J17" s="7">
        <f>VALUE(SUBSTITUTE(MID(Data1!I14,FIND("L",Data1!I14)+1,2),"Ø",0))</f>
        <v>59</v>
      </c>
      <c r="K17" s="7">
        <f>VALUE(SUBSTITUTE(MID(Data1!J14,FIND("L",Data1!J14)+1,2),"Ø",0))</f>
        <v>57</v>
      </c>
      <c r="L17" s="7">
        <f>VALUE(SUBSTITUTE(MID(Data1!K14,FIND("L",Data1!K14)+1,2),"Ø",0))</f>
        <v>48</v>
      </c>
      <c r="M17" s="7">
        <f>VALUE(SUBSTITUTE(MID(Data1!L14,FIND("L",Data1!L14)+1,2),"Ø",0))</f>
        <v>36</v>
      </c>
      <c r="N17" s="7">
        <f>VALUE(SUBSTITUTE(MID(Data1!M14,FIND("L",Data1!M14)+1,2),"Ø",0))</f>
        <v>25</v>
      </c>
      <c r="O17" s="7">
        <f>VALUE(SUBSTITUTE(MID(Data1!N14,FIND("L",Data1!N14)+1,2),"Ø",0))</f>
        <v>17</v>
      </c>
    </row>
    <row r="18" spans="2:15" x14ac:dyDescent="0.25">
      <c r="B18" s="9" t="str">
        <v>Detroit</v>
      </c>
      <c r="C18" s="3" t="str">
        <f>INDEX(Data1!$B$2:$B$51,MATCH(B18,Data1!$A$2:$A$51,0))</f>
        <v>Michigan</v>
      </c>
      <c r="D18" s="7">
        <f>VALUE(SUBSTITUTE(MID(Data1!C15,FIND("L",Data1!C15)+1,2),"Ø",0))</f>
        <v>19</v>
      </c>
      <c r="E18" s="7">
        <f>VALUE(SUBSTITUTE(MID(Data1!D15,FIND("L",Data1!D15)+1,2),"Ø",0))</f>
        <v>21</v>
      </c>
      <c r="F18" s="7">
        <f>VALUE(SUBSTITUTE(MID(Data1!E15,FIND("L",Data1!E15)+1,2),"Ø",0))</f>
        <v>29</v>
      </c>
      <c r="G18" s="7">
        <f>VALUE(SUBSTITUTE(MID(Data1!F15,FIND("L",Data1!F15)+1,2),"Ø",0))</f>
        <v>39</v>
      </c>
      <c r="H18" s="7">
        <f>VALUE(SUBSTITUTE(MID(Data1!G15,FIND("L",Data1!G15)+1,2),"Ø",0))</f>
        <v>49</v>
      </c>
      <c r="I18" s="7">
        <f>VALUE(SUBSTITUTE(MID(Data1!H15,FIND("L",Data1!H15)+1,2),"Ø",0))</f>
        <v>60</v>
      </c>
      <c r="J18" s="7">
        <f>VALUE(SUBSTITUTE(MID(Data1!I15,FIND("L",Data1!I15)+1,2),"Ø",0))</f>
        <v>64</v>
      </c>
      <c r="K18" s="7">
        <f>VALUE(SUBSTITUTE(MID(Data1!J15,FIND("L",Data1!J15)+1,2),"Ø",0))</f>
        <v>63</v>
      </c>
      <c r="L18" s="7">
        <f>VALUE(SUBSTITUTE(MID(Data1!K15,FIND("L",Data1!K15)+1,2),"Ø",0))</f>
        <v>55</v>
      </c>
      <c r="M18" s="7">
        <f>VALUE(SUBSTITUTE(MID(Data1!L15,FIND("L",Data1!L15)+1,2),"Ø",0))</f>
        <v>43</v>
      </c>
      <c r="N18" s="7">
        <f>VALUE(SUBSTITUTE(MID(Data1!M15,FIND("L",Data1!M15)+1,2),"Ø",0))</f>
        <v>34</v>
      </c>
      <c r="O18" s="7">
        <f>VALUE(SUBSTITUTE(MID(Data1!N15,FIND("L",Data1!N15)+1,2),"Ø",0))</f>
        <v>24</v>
      </c>
    </row>
    <row r="19" spans="2:15" x14ac:dyDescent="0.25">
      <c r="B19" s="9" t="str">
        <v>Hartford</v>
      </c>
      <c r="C19" s="3" t="str">
        <f>INDEX(Data1!$B$2:$B$51,MATCH(B19,Data1!$A$2:$A$51,0))</f>
        <v>Connecticut</v>
      </c>
      <c r="D19" s="7">
        <f>VALUE(SUBSTITUTE(MID(Data1!C16,FIND("L",Data1!C16)+1,2),"Ø",0))</f>
        <v>18</v>
      </c>
      <c r="E19" s="7">
        <f>VALUE(SUBSTITUTE(MID(Data1!D16,FIND("L",Data1!D16)+1,2),"Ø",0))</f>
        <v>21</v>
      </c>
      <c r="F19" s="7">
        <f>VALUE(SUBSTITUTE(MID(Data1!E16,FIND("L",Data1!E16)+1,2),"Ø",0))</f>
        <v>28</v>
      </c>
      <c r="G19" s="7">
        <f>VALUE(SUBSTITUTE(MID(Data1!F16,FIND("L",Data1!F16)+1,2),"Ø",0))</f>
        <v>38</v>
      </c>
      <c r="H19" s="7">
        <f>VALUE(SUBSTITUTE(MID(Data1!G16,FIND("L",Data1!G16)+1,2),"Ø",0))</f>
        <v>48</v>
      </c>
      <c r="I19" s="7">
        <f>VALUE(SUBSTITUTE(MID(Data1!H16,FIND("L",Data1!H16)+1,2),"Ø",0))</f>
        <v>57</v>
      </c>
      <c r="J19" s="7">
        <f>VALUE(SUBSTITUTE(MID(Data1!I16,FIND("L",Data1!I16)+1,2),"Ø",0))</f>
        <v>63</v>
      </c>
      <c r="K19" s="7">
        <f>VALUE(SUBSTITUTE(MID(Data1!J16,FIND("L",Data1!J16)+1,2),"Ø",0))</f>
        <v>61</v>
      </c>
      <c r="L19" s="7">
        <f>VALUE(SUBSTITUTE(MID(Data1!K16,FIND("L",Data1!K16)+1,2),"Ø",0))</f>
        <v>53</v>
      </c>
      <c r="M19" s="7">
        <f>VALUE(SUBSTITUTE(MID(Data1!L16,FIND("L",Data1!L16)+1,2),"Ø",0))</f>
        <v>41</v>
      </c>
      <c r="N19" s="7">
        <f>VALUE(SUBSTITUTE(MID(Data1!M16,FIND("L",Data1!M16)+1,2),"Ø",0))</f>
        <v>33</v>
      </c>
      <c r="O19" s="7">
        <f>VALUE(SUBSTITUTE(MID(Data1!N16,FIND("L",Data1!N16)+1,2),"Ø",0))</f>
        <v>23</v>
      </c>
    </row>
    <row r="20" spans="2:15" x14ac:dyDescent="0.25">
      <c r="B20" s="9" t="str">
        <v>Houston</v>
      </c>
      <c r="C20" s="3" t="str">
        <f>INDEX(Data1!$B$2:$B$51,MATCH(B20,Data1!$A$2:$A$51,0))</f>
        <v>Texas</v>
      </c>
      <c r="D20" s="7">
        <f>VALUE(SUBSTITUTE(MID(Data1!C17,FIND("L",Data1!C17)+1,2),"Ø",0))</f>
        <v>43</v>
      </c>
      <c r="E20" s="7">
        <f>VALUE(SUBSTITUTE(MID(Data1!D17,FIND("L",Data1!D17)+1,2),"Ø",0))</f>
        <v>47</v>
      </c>
      <c r="F20" s="7">
        <f>VALUE(SUBSTITUTE(MID(Data1!E17,FIND("L",Data1!E17)+1,2),"Ø",0))</f>
        <v>53</v>
      </c>
      <c r="G20" s="7">
        <f>VALUE(SUBSTITUTE(MID(Data1!F17,FIND("L",Data1!F17)+1,2),"Ø",0))</f>
        <v>59</v>
      </c>
      <c r="H20" s="7">
        <f>VALUE(SUBSTITUTE(MID(Data1!G17,FIND("L",Data1!G17)+1,2),"Ø",0))</f>
        <v>68</v>
      </c>
      <c r="I20" s="7">
        <f>VALUE(SUBSTITUTE(MID(Data1!H17,FIND("L",Data1!H17)+1,2),"Ø",0))</f>
        <v>73</v>
      </c>
      <c r="J20" s="7">
        <f>VALUE(SUBSTITUTE(MID(Data1!I17,FIND("L",Data1!I17)+1,2),"Ø",0))</f>
        <v>75</v>
      </c>
      <c r="K20" s="7">
        <f>VALUE(SUBSTITUTE(MID(Data1!J17,FIND("L",Data1!J17)+1,2),"Ø",0))</f>
        <v>75</v>
      </c>
      <c r="L20" s="7">
        <f>VALUE(SUBSTITUTE(MID(Data1!K17,FIND("L",Data1!K17)+1,2),"Ø",0))</f>
        <v>70</v>
      </c>
      <c r="M20" s="7">
        <f>VALUE(SUBSTITUTE(MID(Data1!L17,FIND("L",Data1!L17)+1,2),"Ø",0))</f>
        <v>61</v>
      </c>
      <c r="N20" s="7">
        <f>VALUE(SUBSTITUTE(MID(Data1!M17,FIND("L",Data1!M17)+1,2),"Ø",0))</f>
        <v>52</v>
      </c>
      <c r="O20" s="7">
        <f>VALUE(SUBSTITUTE(MID(Data1!N17,FIND("L",Data1!N17)+1,2),"Ø",0))</f>
        <v>45</v>
      </c>
    </row>
    <row r="21" spans="2:15" x14ac:dyDescent="0.25">
      <c r="B21" s="9" t="str">
        <v>Indianapolis</v>
      </c>
      <c r="C21" s="3" t="str">
        <f>INDEX(Data1!$B$2:$B$51,MATCH(B21,Data1!$A$2:$A$51,0))</f>
        <v>Indiana</v>
      </c>
      <c r="D21" s="7">
        <f>VALUE(SUBSTITUTE(MID(Data1!C18,FIND("L",Data1!C18)+1,2),"Ø",0))</f>
        <v>21</v>
      </c>
      <c r="E21" s="7">
        <f>VALUE(SUBSTITUTE(MID(Data1!D18,FIND("L",Data1!D18)+1,2),"Ø",0))</f>
        <v>24</v>
      </c>
      <c r="F21" s="7">
        <f>VALUE(SUBSTITUTE(MID(Data1!E18,FIND("L",Data1!E18)+1,2),"Ø",0))</f>
        <v>33</v>
      </c>
      <c r="G21" s="7">
        <f>VALUE(SUBSTITUTE(MID(Data1!F18,FIND("L",Data1!F18)+1,2),"Ø",0))</f>
        <v>43</v>
      </c>
      <c r="H21" s="7">
        <f>VALUE(SUBSTITUTE(MID(Data1!G18,FIND("L",Data1!G18)+1,2),"Ø",0))</f>
        <v>53</v>
      </c>
      <c r="I21" s="7">
        <f>VALUE(SUBSTITUTE(MID(Data1!H18,FIND("L",Data1!H18)+1,2),"Ø",0))</f>
        <v>62</v>
      </c>
      <c r="J21" s="7">
        <f>VALUE(SUBSTITUTE(MID(Data1!I18,FIND("L",Data1!I18)+1,2),"Ø",0))</f>
        <v>66</v>
      </c>
      <c r="K21" s="7">
        <f>VALUE(SUBSTITUTE(MID(Data1!J18,FIND("L",Data1!J18)+1,2),"Ø",0))</f>
        <v>64</v>
      </c>
      <c r="L21" s="7">
        <f>VALUE(SUBSTITUTE(MID(Data1!K18,FIND("L",Data1!K18)+1,2),"Ø",0))</f>
        <v>56</v>
      </c>
      <c r="M21" s="7">
        <f>VALUE(SUBSTITUTE(MID(Data1!L18,FIND("L",Data1!L18)+1,2),"Ø",0))</f>
        <v>45</v>
      </c>
      <c r="N21" s="7">
        <f>VALUE(SUBSTITUTE(MID(Data1!M18,FIND("L",Data1!M18)+1,2),"Ø",0))</f>
        <v>35</v>
      </c>
      <c r="O21" s="7">
        <f>VALUE(SUBSTITUTE(MID(Data1!N18,FIND("L",Data1!N18)+1,2),"Ø",0))</f>
        <v>24</v>
      </c>
    </row>
    <row r="22" spans="2:15" x14ac:dyDescent="0.25">
      <c r="B22" s="9" t="str">
        <v>Jacksonville</v>
      </c>
      <c r="C22" s="3" t="str">
        <f>INDEX(Data1!$B$2:$B$51,MATCH(B22,Data1!$A$2:$A$51,0))</f>
        <v>Florida</v>
      </c>
      <c r="D22" s="7">
        <f>VALUE(SUBSTITUTE(MID(Data1!C19,FIND("L",Data1!C19)+1,2),"Ø",0))</f>
        <v>41</v>
      </c>
      <c r="E22" s="7">
        <f>VALUE(SUBSTITUTE(MID(Data1!D19,FIND("L",Data1!D19)+1,2),"Ø",0))</f>
        <v>45</v>
      </c>
      <c r="F22" s="7">
        <f>VALUE(SUBSTITUTE(MID(Data1!E19,FIND("L",Data1!E19)+1,2),"Ø",0))</f>
        <v>50</v>
      </c>
      <c r="G22" s="7">
        <f>VALUE(SUBSTITUTE(MID(Data1!F19,FIND("L",Data1!F19)+1,2),"Ø",0))</f>
        <v>55</v>
      </c>
      <c r="H22" s="7">
        <f>VALUE(SUBSTITUTE(MID(Data1!G19,FIND("L",Data1!G19)+1,2),"Ø",0))</f>
        <v>63</v>
      </c>
      <c r="I22" s="7">
        <f>VALUE(SUBSTITUTE(MID(Data1!H19,FIND("L",Data1!H19)+1,2),"Ø",0))</f>
        <v>70</v>
      </c>
      <c r="J22" s="7">
        <f>VALUE(SUBSTITUTE(MID(Data1!I19,FIND("L",Data1!I19)+1,2),"Ø",0))</f>
        <v>73</v>
      </c>
      <c r="K22" s="7">
        <f>VALUE(SUBSTITUTE(MID(Data1!J19,FIND("L",Data1!J19)+1,2),"Ø",0))</f>
        <v>73</v>
      </c>
      <c r="L22" s="7">
        <f>VALUE(SUBSTITUTE(MID(Data1!K19,FIND("L",Data1!K19)+1,2),"Ø",0))</f>
        <v>70</v>
      </c>
      <c r="M22" s="7">
        <f>VALUE(SUBSTITUTE(MID(Data1!L19,FIND("L",Data1!L19)+1,2),"Ø",0))</f>
        <v>61</v>
      </c>
      <c r="N22" s="7">
        <f>VALUE(SUBSTITUTE(MID(Data1!M19,FIND("L",Data1!M19)+1,2),"Ø",0))</f>
        <v>51</v>
      </c>
      <c r="O22" s="7">
        <f>VALUE(SUBSTITUTE(MID(Data1!N19,FIND("L",Data1!N19)+1,2),"Ø",0))</f>
        <v>44</v>
      </c>
    </row>
    <row r="23" spans="2:15" x14ac:dyDescent="0.25">
      <c r="B23" s="9" t="str">
        <v>Kansas City</v>
      </c>
      <c r="C23" s="3" t="str">
        <f>INDEX(Data1!$B$2:$B$51,MATCH(B23,Data1!$A$2:$A$51,0))</f>
        <v>Missouri</v>
      </c>
      <c r="D23" s="7">
        <f>VALUE(SUBSTITUTE(MID(Data1!C20,FIND("L",Data1!C20)+1,2),"Ø",0))</f>
        <v>22</v>
      </c>
      <c r="E23" s="7">
        <f>VALUE(SUBSTITUTE(MID(Data1!D20,FIND("L",Data1!D20)+1,2),"Ø",0))</f>
        <v>26</v>
      </c>
      <c r="F23" s="7">
        <f>VALUE(SUBSTITUTE(MID(Data1!E20,FIND("L",Data1!E20)+1,2),"Ø",0))</f>
        <v>36</v>
      </c>
      <c r="G23" s="7">
        <f>VALUE(SUBSTITUTE(MID(Data1!F20,FIND("L",Data1!F20)+1,2),"Ø",0))</f>
        <v>47</v>
      </c>
      <c r="H23" s="7">
        <f>VALUE(SUBSTITUTE(MID(Data1!G20,FIND("L",Data1!G20)+1,2),"Ø",0))</f>
        <v>57</v>
      </c>
      <c r="I23" s="7">
        <f>VALUE(SUBSTITUTE(MID(Data1!H20,FIND("L",Data1!H20)+1,2),"Ø",0))</f>
        <v>67</v>
      </c>
      <c r="J23" s="7">
        <f>VALUE(SUBSTITUTE(MID(Data1!I20,FIND("L",Data1!I20)+1,2),"Ø",0))</f>
        <v>72</v>
      </c>
      <c r="K23" s="7">
        <f>VALUE(SUBSTITUTE(MID(Data1!J20,FIND("L",Data1!J20)+1,2),"Ø",0))</f>
        <v>70</v>
      </c>
      <c r="L23" s="7">
        <f>VALUE(SUBSTITUTE(MID(Data1!K20,FIND("L",Data1!K20)+1,2),"Ø",0))</f>
        <v>61</v>
      </c>
      <c r="M23" s="7">
        <f>VALUE(SUBSTITUTE(MID(Data1!L20,FIND("L",Data1!L20)+1,2),"Ø",0))</f>
        <v>49</v>
      </c>
      <c r="N23" s="7">
        <f>VALUE(SUBSTITUTE(MID(Data1!M20,FIND("L",Data1!M20)+1,2),"Ø",0))</f>
        <v>37</v>
      </c>
      <c r="O23" s="7">
        <f>VALUE(SUBSTITUTE(MID(Data1!N20,FIND("L",Data1!N20)+1,2),"Ø",0))</f>
        <v>26</v>
      </c>
    </row>
    <row r="24" spans="2:15" x14ac:dyDescent="0.25">
      <c r="B24" s="9" t="str">
        <v>Las Vegas</v>
      </c>
      <c r="C24" s="3" t="str">
        <f>INDEX(Data1!$B$2:$B$51,MATCH(B24,Data1!$A$2:$A$51,0))</f>
        <v>Nevada</v>
      </c>
      <c r="D24" s="7">
        <f>VALUE(SUBSTITUTE(MID(Data1!C21,FIND("L",Data1!C21)+1,2),"Ø",0))</f>
        <v>39</v>
      </c>
      <c r="E24" s="7">
        <f>VALUE(SUBSTITUTE(MID(Data1!D21,FIND("L",Data1!D21)+1,2),"Ø",0))</f>
        <v>43</v>
      </c>
      <c r="F24" s="7">
        <f>VALUE(SUBSTITUTE(MID(Data1!E21,FIND("L",Data1!E21)+1,2),"Ø",0))</f>
        <v>49</v>
      </c>
      <c r="G24" s="7">
        <f>VALUE(SUBSTITUTE(MID(Data1!F21,FIND("L",Data1!F21)+1,2),"Ø",0))</f>
        <v>56</v>
      </c>
      <c r="H24" s="7">
        <f>VALUE(SUBSTITUTE(MID(Data1!G21,FIND("L",Data1!G21)+1,2),"Ø",0))</f>
        <v>66</v>
      </c>
      <c r="I24" s="7">
        <f>VALUE(SUBSTITUTE(MID(Data1!H21,FIND("L",Data1!H21)+1,2),"Ø",0))</f>
        <v>75</v>
      </c>
      <c r="J24" s="7">
        <f>VALUE(SUBSTITUTE(MID(Data1!I21,FIND("L",Data1!I21)+1,2),"Ø",0))</f>
        <v>81</v>
      </c>
      <c r="K24" s="7">
        <f>VALUE(SUBSTITUTE(MID(Data1!J21,FIND("L",Data1!J21)+1,2),"Ø",0))</f>
        <v>79</v>
      </c>
      <c r="L24" s="7">
        <f>VALUE(SUBSTITUTE(MID(Data1!K21,FIND("L",Data1!K21)+1,2),"Ø",0))</f>
        <v>71</v>
      </c>
      <c r="M24" s="7">
        <f>VALUE(SUBSTITUTE(MID(Data1!L21,FIND("L",Data1!L21)+1,2),"Ø",0))</f>
        <v>59</v>
      </c>
      <c r="N24" s="7">
        <f>VALUE(SUBSTITUTE(MID(Data1!M21,FIND("L",Data1!M21)+1,2),"Ø",0))</f>
        <v>47</v>
      </c>
      <c r="O24" s="7">
        <f>VALUE(SUBSTITUTE(MID(Data1!N21,FIND("L",Data1!N21)+1,2),"Ø",0))</f>
        <v>39</v>
      </c>
    </row>
    <row r="25" spans="2:15" x14ac:dyDescent="0.25">
      <c r="B25" s="9" t="str">
        <v>Los Angeles</v>
      </c>
      <c r="C25" s="3" t="str">
        <f>INDEX(Data1!$B$2:$B$51,MATCH(B25,Data1!$A$2:$A$51,0))</f>
        <v>California</v>
      </c>
      <c r="D25" s="7">
        <f>VALUE(SUBSTITUTE(MID(Data1!C22,FIND("L",Data1!C22)+1,2),"Ø",0))</f>
        <v>48</v>
      </c>
      <c r="E25" s="7">
        <f>VALUE(SUBSTITUTE(MID(Data1!D22,FIND("L",Data1!D22)+1,2),"Ø",0))</f>
        <v>49</v>
      </c>
      <c r="F25" s="7">
        <f>VALUE(SUBSTITUTE(MID(Data1!E22,FIND("L",Data1!E22)+1,2),"Ø",0))</f>
        <v>51</v>
      </c>
      <c r="G25" s="7">
        <f>VALUE(SUBSTITUTE(MID(Data1!F22,FIND("L",Data1!F22)+1,2),"Ø",0))</f>
        <v>54</v>
      </c>
      <c r="H25" s="7">
        <f>VALUE(SUBSTITUTE(MID(Data1!G22,FIND("L",Data1!G22)+1,2),"Ø",0))</f>
        <v>57</v>
      </c>
      <c r="I25" s="7">
        <f>VALUE(SUBSTITUTE(MID(Data1!H22,FIND("L",Data1!H22)+1,2),"Ø",0))</f>
        <v>60</v>
      </c>
      <c r="J25" s="7">
        <f>VALUE(SUBSTITUTE(MID(Data1!I22,FIND("L",Data1!I22)+1,2),"Ø",0))</f>
        <v>64</v>
      </c>
      <c r="K25" s="7">
        <f>VALUE(SUBSTITUTE(MID(Data1!J22,FIND("L",Data1!J22)+1,2),"Ø",0))</f>
        <v>64</v>
      </c>
      <c r="L25" s="7">
        <f>VALUE(SUBSTITUTE(MID(Data1!K22,FIND("L",Data1!K22)+1,2),"Ø",0))</f>
        <v>63</v>
      </c>
      <c r="M25" s="7">
        <f>VALUE(SUBSTITUTE(MID(Data1!L22,FIND("L",Data1!L22)+1,2),"Ø",0))</f>
        <v>59</v>
      </c>
      <c r="N25" s="7">
        <f>VALUE(SUBSTITUTE(MID(Data1!M22,FIND("L",Data1!M22)+1,2),"Ø",0))</f>
        <v>52</v>
      </c>
      <c r="O25" s="7">
        <f>VALUE(SUBSTITUTE(MID(Data1!N22,FIND("L",Data1!N22)+1,2),"Ø",0))</f>
        <v>48</v>
      </c>
    </row>
    <row r="26" spans="2:15" x14ac:dyDescent="0.25">
      <c r="B26" s="9" t="str">
        <v>Louisville</v>
      </c>
      <c r="C26" s="3" t="str">
        <f>INDEX(Data1!$B$2:$B$51,MATCH(B26,Data1!$A$2:$A$51,0))</f>
        <v>Kentucky</v>
      </c>
      <c r="D26" s="7">
        <f>VALUE(SUBSTITUTE(MID(Data1!C23,FIND("L",Data1!C23)+1,2),"Ø",0))</f>
        <v>27</v>
      </c>
      <c r="E26" s="7">
        <f>VALUE(SUBSTITUTE(MID(Data1!D23,FIND("L",Data1!D23)+1,2),"Ø",0))</f>
        <v>30</v>
      </c>
      <c r="F26" s="7">
        <f>VALUE(SUBSTITUTE(MID(Data1!E23,FIND("L",Data1!E23)+1,2),"Ø",0))</f>
        <v>38</v>
      </c>
      <c r="G26" s="7">
        <f>VALUE(SUBSTITUTE(MID(Data1!F23,FIND("L",Data1!F23)+1,2),"Ø",0))</f>
        <v>47</v>
      </c>
      <c r="H26" s="7">
        <f>VALUE(SUBSTITUTE(MID(Data1!G23,FIND("L",Data1!G23)+1,2),"Ø",0))</f>
        <v>57</v>
      </c>
      <c r="I26" s="7">
        <f>VALUE(SUBSTITUTE(MID(Data1!H23,FIND("L",Data1!H23)+1,2),"Ø",0))</f>
        <v>66</v>
      </c>
      <c r="J26" s="7">
        <f>VALUE(SUBSTITUTE(MID(Data1!I23,FIND("L",Data1!I23)+1,2),"Ø",0))</f>
        <v>70</v>
      </c>
      <c r="K26" s="7">
        <f>VALUE(SUBSTITUTE(MID(Data1!J23,FIND("L",Data1!J23)+1,2),"Ø",0))</f>
        <v>69</v>
      </c>
      <c r="L26" s="7">
        <f>VALUE(SUBSTITUTE(MID(Data1!K23,FIND("L",Data1!K23)+1,2),"Ø",0))</f>
        <v>61</v>
      </c>
      <c r="M26" s="7">
        <f>VALUE(SUBSTITUTE(MID(Data1!L23,FIND("L",Data1!L23)+1,2),"Ø",0))</f>
        <v>49</v>
      </c>
      <c r="N26" s="7">
        <f>VALUE(SUBSTITUTE(MID(Data1!M23,FIND("L",Data1!M23)+1,2),"Ø",0))</f>
        <v>40</v>
      </c>
      <c r="O26" s="7">
        <f>VALUE(SUBSTITUTE(MID(Data1!N23,FIND("L",Data1!N23)+1,2),"Ø",0))</f>
        <v>30</v>
      </c>
    </row>
    <row r="27" spans="2:15" x14ac:dyDescent="0.25">
      <c r="B27" s="9" t="str">
        <v>Memphis</v>
      </c>
      <c r="C27" s="3" t="str">
        <f>INDEX(Data1!$B$2:$B$51,MATCH(B27,Data1!$A$2:$A$51,0))</f>
        <v>Tennessee</v>
      </c>
      <c r="D27" s="7">
        <f>VALUE(SUBSTITUTE(MID(Data1!C24,FIND("L",Data1!C24)+1,2),"Ø",0))</f>
        <v>33</v>
      </c>
      <c r="E27" s="7">
        <f>VALUE(SUBSTITUTE(MID(Data1!D24,FIND("L",Data1!D24)+1,2),"Ø",0))</f>
        <v>36</v>
      </c>
      <c r="F27" s="7">
        <f>VALUE(SUBSTITUTE(MID(Data1!E24,FIND("L",Data1!E24)+1,2),"Ø",0))</f>
        <v>44</v>
      </c>
      <c r="G27" s="7">
        <f>VALUE(SUBSTITUTE(MID(Data1!F24,FIND("L",Data1!F24)+1,2),"Ø",0))</f>
        <v>53</v>
      </c>
      <c r="H27" s="7">
        <f>VALUE(SUBSTITUTE(MID(Data1!G24,FIND("L",Data1!G24)+1,2),"Ø",0))</f>
        <v>62</v>
      </c>
      <c r="I27" s="7">
        <f>VALUE(SUBSTITUTE(MID(Data1!H24,FIND("L",Data1!H24)+1,2),"Ø",0))</f>
        <v>70</v>
      </c>
      <c r="J27" s="7">
        <f>VALUE(SUBSTITUTE(MID(Data1!I24,FIND("L",Data1!I24)+1,2),"Ø",0))</f>
        <v>74</v>
      </c>
      <c r="K27" s="7">
        <f>VALUE(SUBSTITUTE(MID(Data1!J24,FIND("L",Data1!J24)+1,2),"Ø",0))</f>
        <v>73</v>
      </c>
      <c r="L27" s="7">
        <f>VALUE(SUBSTITUTE(MID(Data1!K24,FIND("L",Data1!K24)+1,2),"Ø",0))</f>
        <v>65</v>
      </c>
      <c r="M27" s="7">
        <f>VALUE(SUBSTITUTE(MID(Data1!L24,FIND("L",Data1!L24)+1,2),"Ø",0))</f>
        <v>54</v>
      </c>
      <c r="N27" s="7">
        <f>VALUE(SUBSTITUTE(MID(Data1!M24,FIND("L",Data1!M24)+1,2),"Ø",0))</f>
        <v>44</v>
      </c>
      <c r="O27" s="7">
        <f>VALUE(SUBSTITUTE(MID(Data1!N24,FIND("L",Data1!N24)+1,2),"Ø",0))</f>
        <v>35</v>
      </c>
    </row>
    <row r="28" spans="2:15" x14ac:dyDescent="0.25">
      <c r="B28" s="9" t="str">
        <v>Miami</v>
      </c>
      <c r="C28" s="3" t="str">
        <f>INDEX(Data1!$B$2:$B$51,MATCH(B28,Data1!$A$2:$A$51,0))</f>
        <v>Florida</v>
      </c>
      <c r="D28" s="7">
        <f>VALUE(SUBSTITUTE(MID(Data1!C25,FIND("L",Data1!C25)+1,2),"Ø",0))</f>
        <v>60</v>
      </c>
      <c r="E28" s="7">
        <f>VALUE(SUBSTITUTE(MID(Data1!D25,FIND("L",Data1!D25)+1,2),"Ø",0))</f>
        <v>62</v>
      </c>
      <c r="F28" s="7">
        <f>VALUE(SUBSTITUTE(MID(Data1!E25,FIND("L",Data1!E25)+1,2),"Ø",0))</f>
        <v>65</v>
      </c>
      <c r="G28" s="7">
        <f>VALUE(SUBSTITUTE(MID(Data1!F25,FIND("L",Data1!F25)+1,2),"Ø",0))</f>
        <v>68</v>
      </c>
      <c r="H28" s="7">
        <f>VALUE(SUBSTITUTE(MID(Data1!G25,FIND("L",Data1!G25)+1,2),"Ø",0))</f>
        <v>73</v>
      </c>
      <c r="I28" s="7">
        <f>VALUE(SUBSTITUTE(MID(Data1!H25,FIND("L",Data1!H25)+1,2),"Ø",0))</f>
        <v>76</v>
      </c>
      <c r="J28" s="7">
        <f>VALUE(SUBSTITUTE(MID(Data1!I25,FIND("L",Data1!I25)+1,2),"Ø",0))</f>
        <v>77</v>
      </c>
      <c r="K28" s="7">
        <f>VALUE(SUBSTITUTE(MID(Data1!J25,FIND("L",Data1!J25)+1,2),"Ø",0))</f>
        <v>77</v>
      </c>
      <c r="L28" s="7">
        <f>VALUE(SUBSTITUTE(MID(Data1!K25,FIND("L",Data1!K25)+1,2),"Ø",0))</f>
        <v>77</v>
      </c>
      <c r="M28" s="7">
        <f>VALUE(SUBSTITUTE(MID(Data1!L25,FIND("L",Data1!L25)+1,2),"Ø",0))</f>
        <v>74</v>
      </c>
      <c r="N28" s="7">
        <f>VALUE(SUBSTITUTE(MID(Data1!M25,FIND("L",Data1!M25)+1,2),"Ø",0))</f>
        <v>68</v>
      </c>
      <c r="O28" s="7">
        <f>VALUE(SUBSTITUTE(MID(Data1!N25,FIND("L",Data1!N25)+1,2),"Ø",0))</f>
        <v>63</v>
      </c>
    </row>
    <row r="29" spans="2:15" x14ac:dyDescent="0.25">
      <c r="B29" s="9" t="str">
        <v>Milwaukee</v>
      </c>
      <c r="C29" s="3" t="str">
        <f>INDEX(Data1!$B$2:$B$51,MATCH(B29,Data1!$A$2:$A$51,0))</f>
        <v>Wisconsin</v>
      </c>
      <c r="D29" s="7">
        <f>VALUE(SUBSTITUTE(MID(Data1!C26,FIND("L",Data1!C26)+1,2),"Ø",0))</f>
        <v>16</v>
      </c>
      <c r="E29" s="7">
        <f>VALUE(SUBSTITUTE(MID(Data1!D26,FIND("L",Data1!D26)+1,2),"Ø",0))</f>
        <v>19</v>
      </c>
      <c r="F29" s="7">
        <f>VALUE(SUBSTITUTE(MID(Data1!E26,FIND("L",Data1!E26)+1,2),"Ø",0))</f>
        <v>28</v>
      </c>
      <c r="G29" s="7">
        <f>VALUE(SUBSTITUTE(MID(Data1!F26,FIND("L",Data1!F26)+1,2),"Ø",0))</f>
        <v>37</v>
      </c>
      <c r="H29" s="7">
        <f>VALUE(SUBSTITUTE(MID(Data1!G26,FIND("L",Data1!G26)+1,2),"Ø",0))</f>
        <v>47</v>
      </c>
      <c r="I29" s="7">
        <f>VALUE(SUBSTITUTE(MID(Data1!H26,FIND("L",Data1!H26)+1,2),"Ø",0))</f>
        <v>57</v>
      </c>
      <c r="J29" s="7">
        <f>VALUE(SUBSTITUTE(MID(Data1!I26,FIND("L",Data1!I26)+1,2),"Ø",0))</f>
        <v>64</v>
      </c>
      <c r="K29" s="7">
        <f>VALUE(SUBSTITUTE(MID(Data1!J26,FIND("L",Data1!J26)+1,2),"Ø",0))</f>
        <v>63</v>
      </c>
      <c r="L29" s="7">
        <f>VALUE(SUBSTITUTE(MID(Data1!K26,FIND("L",Data1!K26)+1,2),"Ø",0))</f>
        <v>55</v>
      </c>
      <c r="M29" s="7">
        <f>VALUE(SUBSTITUTE(MID(Data1!L26,FIND("L",Data1!L26)+1,2),"Ø",0))</f>
        <v>43</v>
      </c>
      <c r="N29" s="7">
        <f>VALUE(SUBSTITUTE(MID(Data1!M26,FIND("L",Data1!M26)+1,2),"Ø",0))</f>
        <v>32</v>
      </c>
      <c r="O29" s="7">
        <f>VALUE(SUBSTITUTE(MID(Data1!N26,FIND("L",Data1!N26)+1,2),"Ø",0))</f>
        <v>20</v>
      </c>
    </row>
    <row r="30" spans="2:15" x14ac:dyDescent="0.25">
      <c r="B30" s="9" t="str">
        <v>Minneapolis</v>
      </c>
      <c r="C30" s="3" t="str">
        <f>INDEX(Data1!$B$2:$B$51,MATCH(B30,Data1!$A$2:$A$51,0))</f>
        <v>Minnesota</v>
      </c>
      <c r="D30" s="7">
        <f>VALUE(SUBSTITUTE(MID(Data1!C27,FIND("L",Data1!C27)+1,2),"Ø",0))</f>
        <v>8</v>
      </c>
      <c r="E30" s="7">
        <f>VALUE(SUBSTITUTE(MID(Data1!D27,FIND("L",Data1!D27)+1,2),"Ø",0))</f>
        <v>13</v>
      </c>
      <c r="F30" s="7">
        <f>VALUE(SUBSTITUTE(MID(Data1!E27,FIND("L",Data1!E27)+1,2),"Ø",0))</f>
        <v>24</v>
      </c>
      <c r="G30" s="7">
        <f>VALUE(SUBSTITUTE(MID(Data1!F27,FIND("L",Data1!F27)+1,2),"Ø",0))</f>
        <v>37</v>
      </c>
      <c r="H30" s="7">
        <f>VALUE(SUBSTITUTE(MID(Data1!G27,FIND("L",Data1!G27)+1,2),"Ø",0))</f>
        <v>49</v>
      </c>
      <c r="I30" s="7">
        <f>VALUE(SUBSTITUTE(MID(Data1!H27,FIND("L",Data1!H27)+1,2),"Ø",0))</f>
        <v>59</v>
      </c>
      <c r="J30" s="7">
        <f>VALUE(SUBSTITUTE(MID(Data1!I27,FIND("L",Data1!I27)+1,2),"Ø",0))</f>
        <v>64</v>
      </c>
      <c r="K30" s="7">
        <f>VALUE(SUBSTITUTE(MID(Data1!J27,FIND("L",Data1!J27)+1,2),"Ø",0))</f>
        <v>62</v>
      </c>
      <c r="L30" s="7">
        <f>VALUE(SUBSTITUTE(MID(Data1!K27,FIND("L",Data1!K27)+1,2),"Ø",0))</f>
        <v>52</v>
      </c>
      <c r="M30" s="7">
        <f>VALUE(SUBSTITUTE(MID(Data1!L27,FIND("L",Data1!L27)+1,2),"Ø",0))</f>
        <v>40</v>
      </c>
      <c r="N30" s="7">
        <f>VALUE(SUBSTITUTE(MID(Data1!M27,FIND("L",Data1!M27)+1,2),"Ø",0))</f>
        <v>26</v>
      </c>
      <c r="O30" s="7">
        <f>VALUE(SUBSTITUTE(MID(Data1!N27,FIND("L",Data1!N27)+1,2),"Ø",0))</f>
        <v>12</v>
      </c>
    </row>
    <row r="31" spans="2:15" x14ac:dyDescent="0.25">
      <c r="B31" s="9" t="str">
        <v>Nashville</v>
      </c>
      <c r="C31" s="3" t="str">
        <f>INDEX(Data1!$B$2:$B$51,MATCH(B31,Data1!$A$2:$A$51,0))</f>
        <v>Tennessee</v>
      </c>
      <c r="D31" s="7">
        <f>VALUE(SUBSTITUTE(MID(Data1!C28,FIND("L",Data1!C28)+1,2),"Ø",0))</f>
        <v>28</v>
      </c>
      <c r="E31" s="7">
        <f>VALUE(SUBSTITUTE(MID(Data1!D28,FIND("L",Data1!D28)+1,2),"Ø",0))</f>
        <v>32</v>
      </c>
      <c r="F31" s="7">
        <f>VALUE(SUBSTITUTE(MID(Data1!E28,FIND("L",Data1!E28)+1,2),"Ø",0))</f>
        <v>39</v>
      </c>
      <c r="G31" s="7">
        <f>VALUE(SUBSTITUTE(MID(Data1!F28,FIND("L",Data1!F28)+1,2),"Ø",0))</f>
        <v>48</v>
      </c>
      <c r="H31" s="7">
        <f>VALUE(SUBSTITUTE(MID(Data1!G28,FIND("L",Data1!G28)+1,2),"Ø",0))</f>
        <v>57</v>
      </c>
      <c r="I31" s="7">
        <f>VALUE(SUBSTITUTE(MID(Data1!H28,FIND("L",Data1!H28)+1,2),"Ø",0))</f>
        <v>65</v>
      </c>
      <c r="J31" s="7">
        <f>VALUE(SUBSTITUTE(MID(Data1!I28,FIND("L",Data1!I28)+1,2),"Ø",0))</f>
        <v>70</v>
      </c>
      <c r="K31" s="7">
        <f>VALUE(SUBSTITUTE(MID(Data1!J28,FIND("L",Data1!J28)+1,2),"Ø",0))</f>
        <v>68</v>
      </c>
      <c r="L31" s="7">
        <f>VALUE(SUBSTITUTE(MID(Data1!K28,FIND("L",Data1!K28)+1,2),"Ø",0))</f>
        <v>61</v>
      </c>
      <c r="M31" s="7">
        <f>VALUE(SUBSTITUTE(MID(Data1!L28,FIND("L",Data1!L28)+1,2),"Ø",0))</f>
        <v>49</v>
      </c>
      <c r="N31" s="7">
        <f>VALUE(SUBSTITUTE(MID(Data1!M28,FIND("L",Data1!M28)+1,2),"Ø",0))</f>
        <v>39</v>
      </c>
      <c r="O31" s="7">
        <f>VALUE(SUBSTITUTE(MID(Data1!N28,FIND("L",Data1!N28)+1,2),"Ø",0))</f>
        <v>31</v>
      </c>
    </row>
    <row r="32" spans="2:15" x14ac:dyDescent="0.25">
      <c r="B32" s="9" t="str">
        <v>New Orleans</v>
      </c>
      <c r="C32" s="3" t="str">
        <f>INDEX(Data1!$B$2:$B$51,MATCH(B32,Data1!$A$2:$A$51,0))</f>
        <v>Louisiana</v>
      </c>
      <c r="D32" s="7">
        <f>VALUE(SUBSTITUTE(MID(Data1!C29,FIND("L",Data1!C29)+1,2),"Ø",0))</f>
        <v>45</v>
      </c>
      <c r="E32" s="7">
        <f>VALUE(SUBSTITUTE(MID(Data1!D29,FIND("L",Data1!D29)+1,2),"Ø",0))</f>
        <v>48</v>
      </c>
      <c r="F32" s="7">
        <f>VALUE(SUBSTITUTE(MID(Data1!E29,FIND("L",Data1!E29)+1,2),"Ø",0))</f>
        <v>54</v>
      </c>
      <c r="G32" s="7">
        <f>VALUE(SUBSTITUTE(MID(Data1!F29,FIND("L",Data1!F29)+1,2),"Ø",0))</f>
        <v>60</v>
      </c>
      <c r="H32" s="7">
        <f>VALUE(SUBSTITUTE(MID(Data1!G29,FIND("L",Data1!G29)+1,2),"Ø",0))</f>
        <v>68</v>
      </c>
      <c r="I32" s="7">
        <f>VALUE(SUBSTITUTE(MID(Data1!H29,FIND("L",Data1!H29)+1,2),"Ø",0))</f>
        <v>74</v>
      </c>
      <c r="J32" s="7">
        <f>VALUE(SUBSTITUTE(MID(Data1!I29,FIND("L",Data1!I29)+1,2),"Ø",0))</f>
        <v>75</v>
      </c>
      <c r="K32" s="7">
        <f>VALUE(SUBSTITUTE(MID(Data1!J29,FIND("L",Data1!J29)+1,2),"Ø",0))</f>
        <v>75</v>
      </c>
      <c r="L32" s="7">
        <f>VALUE(SUBSTITUTE(MID(Data1!K29,FIND("L",Data1!K29)+1,2),"Ø",0))</f>
        <v>72</v>
      </c>
      <c r="M32" s="7">
        <f>VALUE(SUBSTITUTE(MID(Data1!L29,FIND("L",Data1!L29)+1,2),"Ø",0))</f>
        <v>63</v>
      </c>
      <c r="N32" s="7">
        <f>VALUE(SUBSTITUTE(MID(Data1!M29,FIND("L",Data1!M29)+1,2),"Ø",0))</f>
        <v>54</v>
      </c>
      <c r="O32" s="7">
        <f>VALUE(SUBSTITUTE(MID(Data1!N29,FIND("L",Data1!N29)+1,2),"Ø",0))</f>
        <v>47</v>
      </c>
    </row>
    <row r="33" spans="2:15" x14ac:dyDescent="0.25">
      <c r="B33" s="9" t="str">
        <v>New York</v>
      </c>
      <c r="C33" s="3" t="str">
        <f>INDEX(Data1!$B$2:$B$51,MATCH(B33,Data1!$A$2:$A$51,0))</f>
        <v>New York</v>
      </c>
      <c r="D33" s="7">
        <f>VALUE(SUBSTITUTE(MID(Data1!C30,FIND("L",Data1!C30)+1,2),"Ø",0))</f>
        <v>27</v>
      </c>
      <c r="E33" s="7">
        <f>VALUE(SUBSTITUTE(MID(Data1!D30,FIND("L",Data1!D30)+1,2),"Ø",0))</f>
        <v>29</v>
      </c>
      <c r="F33" s="7">
        <f>VALUE(SUBSTITUTE(MID(Data1!E30,FIND("L",Data1!E30)+1,2),"Ø",0))</f>
        <v>35</v>
      </c>
      <c r="G33" s="7">
        <f>VALUE(SUBSTITUTE(MID(Data1!F30,FIND("L",Data1!F30)+1,2),"Ø",0))</f>
        <v>45</v>
      </c>
      <c r="H33" s="7">
        <f>VALUE(SUBSTITUTE(MID(Data1!G30,FIND("L",Data1!G30)+1,2),"Ø",0))</f>
        <v>54</v>
      </c>
      <c r="I33" s="7">
        <f>VALUE(SUBSTITUTE(MID(Data1!H30,FIND("L",Data1!H30)+1,2),"Ø",0))</f>
        <v>64</v>
      </c>
      <c r="J33" s="7">
        <f>VALUE(SUBSTITUTE(MID(Data1!I30,FIND("L",Data1!I30)+1,2),"Ø",0))</f>
        <v>69</v>
      </c>
      <c r="K33" s="7">
        <f>VALUE(SUBSTITUTE(MID(Data1!J30,FIND("L",Data1!J30)+1,2),"Ø",0))</f>
        <v>68</v>
      </c>
      <c r="L33" s="7">
        <f>VALUE(SUBSTITUTE(MID(Data1!K30,FIND("L",Data1!K30)+1,2),"Ø",0))</f>
        <v>61</v>
      </c>
      <c r="M33" s="7">
        <f>VALUE(SUBSTITUTE(MID(Data1!L30,FIND("L",Data1!L30)+1,2),"Ø",0))</f>
        <v>50</v>
      </c>
      <c r="N33" s="7">
        <f>VALUE(SUBSTITUTE(MID(Data1!M30,FIND("L",Data1!M30)+1,2),"Ø",0))</f>
        <v>42</v>
      </c>
      <c r="O33" s="7">
        <f>VALUE(SUBSTITUTE(MID(Data1!N30,FIND("L",Data1!N30)+1,2),"Ø",0))</f>
        <v>32</v>
      </c>
    </row>
    <row r="34" spans="2:15" x14ac:dyDescent="0.25">
      <c r="B34" s="9" t="str">
        <v>Oklahoma City</v>
      </c>
      <c r="C34" s="3" t="str">
        <f>INDEX(Data1!$B$2:$B$51,MATCH(B34,Data1!$A$2:$A$51,0))</f>
        <v>Oklahoma</v>
      </c>
      <c r="D34" s="7">
        <f>VALUE(SUBSTITUTE(MID(Data1!C31,FIND("L",Data1!C31)+1,2),"Ø",0))</f>
        <v>29</v>
      </c>
      <c r="E34" s="7">
        <f>VALUE(SUBSTITUTE(MID(Data1!D31,FIND("L",Data1!D31)+1,2),"Ø",0))</f>
        <v>33</v>
      </c>
      <c r="F34" s="7">
        <f>VALUE(SUBSTITUTE(MID(Data1!E31,FIND("L",Data1!E31)+1,2),"Ø",0))</f>
        <v>41</v>
      </c>
      <c r="G34" s="7">
        <f>VALUE(SUBSTITUTE(MID(Data1!F31,FIND("L",Data1!F31)+1,2),"Ø",0))</f>
        <v>50</v>
      </c>
      <c r="H34" s="7">
        <f>VALUE(SUBSTITUTE(MID(Data1!G31,FIND("L",Data1!G31)+1,2),"Ø",0))</f>
        <v>60</v>
      </c>
      <c r="I34" s="7">
        <f>VALUE(SUBSTITUTE(MID(Data1!H31,FIND("L",Data1!H31)+1,2),"Ø",0))</f>
        <v>68</v>
      </c>
      <c r="J34" s="7">
        <f>VALUE(SUBSTITUTE(MID(Data1!I31,FIND("L",Data1!I31)+1,2),"Ø",0))</f>
        <v>72</v>
      </c>
      <c r="K34" s="7">
        <f>VALUE(SUBSTITUTE(MID(Data1!J31,FIND("L",Data1!J31)+1,2),"Ø",0))</f>
        <v>71</v>
      </c>
      <c r="L34" s="7">
        <f>VALUE(SUBSTITUTE(MID(Data1!K31,FIND("L",Data1!K31)+1,2),"Ø",0))</f>
        <v>63</v>
      </c>
      <c r="M34" s="7">
        <f>VALUE(SUBSTITUTE(MID(Data1!L31,FIND("L",Data1!L31)+1,2),"Ø",0))</f>
        <v>52</v>
      </c>
      <c r="N34" s="7">
        <f>VALUE(SUBSTITUTE(MID(Data1!M31,FIND("L",Data1!M31)+1,2),"Ø",0))</f>
        <v>40</v>
      </c>
      <c r="O34" s="7">
        <f>VALUE(SUBSTITUTE(MID(Data1!N31,FIND("L",Data1!N31)+1,2),"Ø",0))</f>
        <v>31</v>
      </c>
    </row>
    <row r="35" spans="2:15" x14ac:dyDescent="0.25">
      <c r="B35" s="9" t="str">
        <v>Orlando</v>
      </c>
      <c r="C35" s="3" t="str">
        <f>INDEX(Data1!$B$2:$B$51,MATCH(B35,Data1!$A$2:$A$51,0))</f>
        <v>Florida</v>
      </c>
      <c r="D35" s="7">
        <f>VALUE(SUBSTITUTE(MID(Data1!C32,FIND("L",Data1!C32)+1,2),"Ø",0))</f>
        <v>49</v>
      </c>
      <c r="E35" s="7">
        <f>VALUE(SUBSTITUTE(MID(Data1!D32,FIND("L",Data1!D32)+1,2),"Ø",0))</f>
        <v>52</v>
      </c>
      <c r="F35" s="7">
        <f>VALUE(SUBSTITUTE(MID(Data1!E32,FIND("L",Data1!E32)+1,2),"Ø",0))</f>
        <v>56</v>
      </c>
      <c r="G35" s="7">
        <f>VALUE(SUBSTITUTE(MID(Data1!F32,FIND("L",Data1!F32)+1,2),"Ø",0))</f>
        <v>60</v>
      </c>
      <c r="H35" s="7">
        <f>VALUE(SUBSTITUTE(MID(Data1!G32,FIND("L",Data1!G32)+1,2),"Ø",0))</f>
        <v>66</v>
      </c>
      <c r="I35" s="7">
        <f>VALUE(SUBSTITUTE(MID(Data1!H32,FIND("L",Data1!H32)+1,2),"Ø",0))</f>
        <v>72</v>
      </c>
      <c r="J35" s="7">
        <f>VALUE(SUBSTITUTE(MID(Data1!I32,FIND("L",Data1!I32)+1,2),"Ø",0))</f>
        <v>74</v>
      </c>
      <c r="K35" s="7">
        <f>VALUE(SUBSTITUTE(MID(Data1!J32,FIND("L",Data1!J32)+1,2),"Ø",0))</f>
        <v>74</v>
      </c>
      <c r="L35" s="7">
        <f>VALUE(SUBSTITUTE(MID(Data1!K32,FIND("L",Data1!K32)+1,2),"Ø",0))</f>
        <v>73</v>
      </c>
      <c r="M35" s="7">
        <f>VALUE(SUBSTITUTE(MID(Data1!L32,FIND("L",Data1!L32)+1,2),"Ø",0))</f>
        <v>66</v>
      </c>
      <c r="N35" s="7">
        <f>VALUE(SUBSTITUTE(MID(Data1!M32,FIND("L",Data1!M32)+1,2),"Ø",0))</f>
        <v>59</v>
      </c>
      <c r="O35" s="7">
        <f>VALUE(SUBSTITUTE(MID(Data1!N32,FIND("L",Data1!N32)+1,2),"Ø",0))</f>
        <v>52</v>
      </c>
    </row>
    <row r="36" spans="2:15" x14ac:dyDescent="0.25">
      <c r="B36" s="9" t="str">
        <v>Philadelphia</v>
      </c>
      <c r="C36" s="3" t="str">
        <f>INDEX(Data1!$B$2:$B$51,MATCH(B36,Data1!$A$2:$A$51,0))</f>
        <v>Pennsylvania</v>
      </c>
      <c r="D36" s="7">
        <f>VALUE(SUBSTITUTE(MID(Data1!C33,FIND("L",Data1!C33)+1,2),"Ø",0))</f>
        <v>26</v>
      </c>
      <c r="E36" s="7">
        <f>VALUE(SUBSTITUTE(MID(Data1!D33,FIND("L",Data1!D33)+1,2),"Ø",0))</f>
        <v>28</v>
      </c>
      <c r="F36" s="7">
        <f>VALUE(SUBSTITUTE(MID(Data1!E33,FIND("L",Data1!E33)+1,2),"Ø",0))</f>
        <v>34</v>
      </c>
      <c r="G36" s="7">
        <f>VALUE(SUBSTITUTE(MID(Data1!F33,FIND("L",Data1!F33)+1,2),"Ø",0))</f>
        <v>44</v>
      </c>
      <c r="H36" s="7">
        <f>VALUE(SUBSTITUTE(MID(Data1!G33,FIND("L",Data1!G33)+1,2),"Ø",0))</f>
        <v>54</v>
      </c>
      <c r="I36" s="7">
        <f>VALUE(SUBSTITUTE(MID(Data1!H33,FIND("L",Data1!H33)+1,2),"Ø",0))</f>
        <v>64</v>
      </c>
      <c r="J36" s="7">
        <f>VALUE(SUBSTITUTE(MID(Data1!I33,FIND("L",Data1!I33)+1,2),"Ø",0))</f>
        <v>69</v>
      </c>
      <c r="K36" s="7">
        <f>VALUE(SUBSTITUTE(MID(Data1!J33,FIND("L",Data1!J33)+1,2),"Ø",0))</f>
        <v>68</v>
      </c>
      <c r="L36" s="7">
        <f>VALUE(SUBSTITUTE(MID(Data1!K33,FIND("L",Data1!K33)+1,2),"Ø",0))</f>
        <v>60</v>
      </c>
      <c r="M36" s="7">
        <f>VALUE(SUBSTITUTE(MID(Data1!L33,FIND("L",Data1!L33)+1,2),"Ø",0))</f>
        <v>48</v>
      </c>
      <c r="N36" s="7">
        <f>VALUE(SUBSTITUTE(MID(Data1!M33,FIND("L",Data1!M33)+1,2),"Ø",0))</f>
        <v>39</v>
      </c>
      <c r="O36" s="7">
        <f>VALUE(SUBSTITUTE(MID(Data1!N33,FIND("L",Data1!N33)+1,2),"Ø",0))</f>
        <v>30</v>
      </c>
    </row>
    <row r="37" spans="2:15" x14ac:dyDescent="0.25">
      <c r="B37" s="9" t="str">
        <v>Phoenix</v>
      </c>
      <c r="C37" s="3" t="str">
        <f>INDEX(Data1!$B$2:$B$51,MATCH(B37,Data1!$A$2:$A$51,0))</f>
        <v>Arizona</v>
      </c>
      <c r="D37" s="7">
        <f>VALUE(SUBSTITUTE(MID(Data1!C34,FIND("L",Data1!C34)+1,2),"Ø",0))</f>
        <v>46</v>
      </c>
      <c r="E37" s="7">
        <f>VALUE(SUBSTITUTE(MID(Data1!D34,FIND("L",Data1!D34)+1,2),"Ø",0))</f>
        <v>49</v>
      </c>
      <c r="F37" s="7">
        <f>VALUE(SUBSTITUTE(MID(Data1!E34,FIND("L",Data1!E34)+1,2),"Ø",0))</f>
        <v>54</v>
      </c>
      <c r="G37" s="7">
        <f>VALUE(SUBSTITUTE(MID(Data1!F34,FIND("L",Data1!F34)+1,2),"Ø",0))</f>
        <v>60</v>
      </c>
      <c r="H37" s="7">
        <f>VALUE(SUBSTITUTE(MID(Data1!G34,FIND("L",Data1!G34)+1,2),"Ø",0))</f>
        <v>69</v>
      </c>
      <c r="I37" s="7">
        <f>VALUE(SUBSTITUTE(MID(Data1!H34,FIND("L",Data1!H34)+1,2),"Ø",0))</f>
        <v>77</v>
      </c>
      <c r="J37" s="7">
        <f>VALUE(SUBSTITUTE(MID(Data1!I34,FIND("L",Data1!I34)+1,2),"Ø",0))</f>
        <v>83</v>
      </c>
      <c r="K37" s="7">
        <f>VALUE(SUBSTITUTE(MID(Data1!J34,FIND("L",Data1!J34)+1,2),"Ø",0))</f>
        <v>82</v>
      </c>
      <c r="L37" s="7">
        <f>VALUE(SUBSTITUTE(MID(Data1!K34,FIND("L",Data1!K34)+1,2),"Ø",0))</f>
        <v>75</v>
      </c>
      <c r="M37" s="7">
        <f>VALUE(SUBSTITUTE(MID(Data1!L34,FIND("L",Data1!L34)+1,2),"Ø",0))</f>
        <v>64</v>
      </c>
      <c r="N37" s="7">
        <f>VALUE(SUBSTITUTE(MID(Data1!M34,FIND("L",Data1!M34)+1,2),"Ø",0))</f>
        <v>52</v>
      </c>
      <c r="O37" s="7">
        <f>VALUE(SUBSTITUTE(MID(Data1!N34,FIND("L",Data1!N34)+1,2),"Ø",0))</f>
        <v>45</v>
      </c>
    </row>
    <row r="38" spans="2:15" x14ac:dyDescent="0.25">
      <c r="B38" s="9" t="str">
        <v>Pittsburgh</v>
      </c>
      <c r="C38" s="3" t="str">
        <f>INDEX(Data1!$B$2:$B$51,MATCH(B38,Data1!$A$2:$A$51,0))</f>
        <v>Pennsylvania</v>
      </c>
      <c r="D38" s="7">
        <f>VALUE(SUBSTITUTE(MID(Data1!C35,FIND("L",Data1!C35)+1,2),"Ø",0))</f>
        <v>21</v>
      </c>
      <c r="E38" s="7">
        <f>VALUE(SUBSTITUTE(MID(Data1!D35,FIND("L",Data1!D35)+1,2),"Ø",0))</f>
        <v>23</v>
      </c>
      <c r="F38" s="7">
        <f>VALUE(SUBSTITUTE(MID(Data1!E35,FIND("L",Data1!E35)+1,2),"Ø",0))</f>
        <v>30</v>
      </c>
      <c r="G38" s="7">
        <f>VALUE(SUBSTITUTE(MID(Data1!F35,FIND("L",Data1!F35)+1,2),"Ø",0))</f>
        <v>40</v>
      </c>
      <c r="H38" s="7">
        <f>VALUE(SUBSTITUTE(MID(Data1!G35,FIND("L",Data1!G35)+1,2),"Ø",0))</f>
        <v>49</v>
      </c>
      <c r="I38" s="7">
        <f>VALUE(SUBSTITUTE(MID(Data1!H35,FIND("L",Data1!H35)+1,2),"Ø",0))</f>
        <v>58</v>
      </c>
      <c r="J38" s="7">
        <f>VALUE(SUBSTITUTE(MID(Data1!I35,FIND("L",Data1!I35)+1,2),"Ø",0))</f>
        <v>63</v>
      </c>
      <c r="K38" s="7">
        <f>VALUE(SUBSTITUTE(MID(Data1!J35,FIND("L",Data1!J35)+1,2),"Ø",0))</f>
        <v>62</v>
      </c>
      <c r="L38" s="7">
        <f>VALUE(SUBSTITUTE(MID(Data1!K35,FIND("L",Data1!K35)+1,2),"Ø",0))</f>
        <v>54</v>
      </c>
      <c r="M38" s="7">
        <f>VALUE(SUBSTITUTE(MID(Data1!L35,FIND("L",Data1!L35)+1,2),"Ø",0))</f>
        <v>43</v>
      </c>
      <c r="N38" s="7">
        <f>VALUE(SUBSTITUTE(MID(Data1!M35,FIND("L",Data1!M35)+1,2),"Ø",0))</f>
        <v>35</v>
      </c>
      <c r="O38" s="7">
        <f>VALUE(SUBSTITUTE(MID(Data1!N35,FIND("L",Data1!N35)+1,2),"Ø",0))</f>
        <v>25</v>
      </c>
    </row>
    <row r="39" spans="2:15" x14ac:dyDescent="0.25">
      <c r="B39" s="9" t="str">
        <v>Portland</v>
      </c>
      <c r="C39" s="3" t="str">
        <f>INDEX(Data1!$B$2:$B$51,MATCH(B39,Data1!$A$2:$A$51,0))</f>
        <v>Oregon</v>
      </c>
      <c r="D39" s="7">
        <f>VALUE(SUBSTITUTE(MID(Data1!C36,FIND("L",Data1!C36)+1,2),"Ø",0))</f>
        <v>36</v>
      </c>
      <c r="E39" s="7">
        <f>VALUE(SUBSTITUTE(MID(Data1!D36,FIND("L",Data1!D36)+1,2),"Ø",0))</f>
        <v>37</v>
      </c>
      <c r="F39" s="7">
        <f>VALUE(SUBSTITUTE(MID(Data1!E36,FIND("L",Data1!E36)+1,2),"Ø",0))</f>
        <v>39</v>
      </c>
      <c r="G39" s="7">
        <f>VALUE(SUBSTITUTE(MID(Data1!F36,FIND("L",Data1!F36)+1,2),"Ø",0))</f>
        <v>43</v>
      </c>
      <c r="H39" s="7">
        <f>VALUE(SUBSTITUTE(MID(Data1!G36,FIND("L",Data1!G36)+1,2),"Ø",0))</f>
        <v>48</v>
      </c>
      <c r="I39" s="7">
        <f>VALUE(SUBSTITUTE(MID(Data1!H36,FIND("L",Data1!H36)+1,2),"Ø",0))</f>
        <v>52</v>
      </c>
      <c r="J39" s="7">
        <f>VALUE(SUBSTITUTE(MID(Data1!I36,FIND("L",Data1!I36)+1,2),"Ø",0))</f>
        <v>56</v>
      </c>
      <c r="K39" s="7">
        <f>VALUE(SUBSTITUTE(MID(Data1!J36,FIND("L",Data1!J36)+1,2),"Ø",0))</f>
        <v>57</v>
      </c>
      <c r="L39" s="7">
        <f>VALUE(SUBSTITUTE(MID(Data1!K36,FIND("L",Data1!K36)+1,2),"Ø",0))</f>
        <v>52</v>
      </c>
      <c r="M39" s="7">
        <f>VALUE(SUBSTITUTE(MID(Data1!L36,FIND("L",Data1!L36)+1,2),"Ø",0))</f>
        <v>46</v>
      </c>
      <c r="N39" s="7">
        <f>VALUE(SUBSTITUTE(MID(Data1!M36,FIND("L",Data1!M36)+1,2),"Ø",0))</f>
        <v>41</v>
      </c>
      <c r="O39" s="7">
        <f>VALUE(SUBSTITUTE(MID(Data1!N36,FIND("L",Data1!N36)+1,2),"Ø",0))</f>
        <v>35</v>
      </c>
    </row>
    <row r="40" spans="2:15" x14ac:dyDescent="0.25">
      <c r="B40" s="9" t="str">
        <v>Providence</v>
      </c>
      <c r="C40" s="3" t="str">
        <f>INDEX(Data1!$B$2:$B$51,MATCH(B40,Data1!$A$2:$A$51,0))</f>
        <v>Rhode Island</v>
      </c>
      <c r="D40" s="7">
        <f>VALUE(SUBSTITUTE(MID(Data1!C37,FIND("L",Data1!C37)+1,2),"Ø",0))</f>
        <v>21</v>
      </c>
      <c r="E40" s="7">
        <f>VALUE(SUBSTITUTE(MID(Data1!D37,FIND("L",Data1!D37)+1,2),"Ø",0))</f>
        <v>24</v>
      </c>
      <c r="F40" s="7">
        <f>VALUE(SUBSTITUTE(MID(Data1!E37,FIND("L",Data1!E37)+1,2),"Ø",0))</f>
        <v>30</v>
      </c>
      <c r="G40" s="7">
        <f>VALUE(SUBSTITUTE(MID(Data1!F37,FIND("L",Data1!F37)+1,2),"Ø",0))</f>
        <v>40</v>
      </c>
      <c r="H40" s="7">
        <f>VALUE(SUBSTITUTE(MID(Data1!G37,FIND("L",Data1!G37)+1,2),"Ø",0))</f>
        <v>49</v>
      </c>
      <c r="I40" s="7">
        <f>VALUE(SUBSTITUTE(MID(Data1!H37,FIND("L",Data1!H37)+1,2),"Ø",0))</f>
        <v>58</v>
      </c>
      <c r="J40" s="7">
        <f>VALUE(SUBSTITUTE(MID(Data1!I37,FIND("L",Data1!I37)+1,2),"Ø",0))</f>
        <v>64</v>
      </c>
      <c r="K40" s="7">
        <f>VALUE(SUBSTITUTE(MID(Data1!J37,FIND("L",Data1!J37)+1,2),"Ø",0))</f>
        <v>63</v>
      </c>
      <c r="L40" s="7">
        <f>VALUE(SUBSTITUTE(MID(Data1!K37,FIND("L",Data1!K37)+1,2),"Ø",0))</f>
        <v>55</v>
      </c>
      <c r="M40" s="7">
        <f>VALUE(SUBSTITUTE(MID(Data1!L37,FIND("L",Data1!L37)+1,2),"Ø",0))</f>
        <v>44</v>
      </c>
      <c r="N40" s="7">
        <f>VALUE(SUBSTITUTE(MID(Data1!M37,FIND("L",Data1!M37)+1,2),"Ø",0))</f>
        <v>36</v>
      </c>
      <c r="O40" s="7">
        <f>VALUE(SUBSTITUTE(MID(Data1!N37,FIND("L",Data1!N37)+1,2),"Ø",0))</f>
        <v>26</v>
      </c>
    </row>
    <row r="41" spans="2:15" x14ac:dyDescent="0.25">
      <c r="B41" s="9" t="str">
        <v>Raleigh</v>
      </c>
      <c r="C41" s="3" t="str">
        <f>INDEX(Data1!$B$2:$B$51,MATCH(B41,Data1!$A$2:$A$51,0))</f>
        <v>North Carolina</v>
      </c>
      <c r="D41" s="7">
        <f>VALUE(SUBSTITUTE(MID(Data1!C38,FIND("L",Data1!C38)+1,2),"Ø",0))</f>
        <v>30</v>
      </c>
      <c r="E41" s="7">
        <f>VALUE(SUBSTITUTE(MID(Data1!D38,FIND("L",Data1!D38)+1,2),"Ø",0))</f>
        <v>32</v>
      </c>
      <c r="F41" s="7">
        <f>VALUE(SUBSTITUTE(MID(Data1!E38,FIND("L",Data1!E38)+1,2),"Ø",0))</f>
        <v>39</v>
      </c>
      <c r="G41" s="7">
        <f>VALUE(SUBSTITUTE(MID(Data1!F38,FIND("L",Data1!F38)+1,2),"Ø",0))</f>
        <v>48</v>
      </c>
      <c r="H41" s="7">
        <f>VALUE(SUBSTITUTE(MID(Data1!G38,FIND("L",Data1!G38)+1,2),"Ø",0))</f>
        <v>57</v>
      </c>
      <c r="I41" s="7">
        <f>VALUE(SUBSTITUTE(MID(Data1!H38,FIND("L",Data1!H38)+1,2),"Ø",0))</f>
        <v>66</v>
      </c>
      <c r="J41" s="7">
        <f>VALUE(SUBSTITUTE(MID(Data1!I38,FIND("L",Data1!I38)+1,2),"Ø",0))</f>
        <v>69</v>
      </c>
      <c r="K41" s="7">
        <f>VALUE(SUBSTITUTE(MID(Data1!J38,FIND("L",Data1!J38)+1,2),"Ø",0))</f>
        <v>68</v>
      </c>
      <c r="L41" s="7">
        <f>VALUE(SUBSTITUTE(MID(Data1!K38,FIND("L",Data1!K38)+1,2),"Ø",0))</f>
        <v>61</v>
      </c>
      <c r="M41" s="7">
        <f>VALUE(SUBSTITUTE(MID(Data1!L38,FIND("L",Data1!L38)+1,2),"Ø",0))</f>
        <v>50</v>
      </c>
      <c r="N41" s="7">
        <f>VALUE(SUBSTITUTE(MID(Data1!M38,FIND("L",Data1!M38)+1,2),"Ø",0))</f>
        <v>41</v>
      </c>
      <c r="O41" s="7">
        <f>VALUE(SUBSTITUTE(MID(Data1!N38,FIND("L",Data1!N38)+1,2),"Ø",0))</f>
        <v>33</v>
      </c>
    </row>
    <row r="42" spans="2:15" x14ac:dyDescent="0.25">
      <c r="B42" s="9" t="str">
        <v>Richmond</v>
      </c>
      <c r="C42" s="3" t="str">
        <f>INDEX(Data1!$B$2:$B$51,MATCH(B42,Data1!$A$2:$A$51,0))</f>
        <v>Virginia</v>
      </c>
      <c r="D42" s="7">
        <f>VALUE(SUBSTITUTE(MID(Data1!C39,FIND("L",Data1!C39)+1,2),"Ø",0))</f>
        <v>28</v>
      </c>
      <c r="E42" s="7">
        <f>VALUE(SUBSTITUTE(MID(Data1!D39,FIND("L",Data1!D39)+1,2),"Ø",0))</f>
        <v>31</v>
      </c>
      <c r="F42" s="7">
        <f>VALUE(SUBSTITUTE(MID(Data1!E39,FIND("L",Data1!E39)+1,2),"Ø",0))</f>
        <v>37</v>
      </c>
      <c r="G42" s="7">
        <f>VALUE(SUBSTITUTE(MID(Data1!F39,FIND("L",Data1!F39)+1,2),"Ø",0))</f>
        <v>46</v>
      </c>
      <c r="H42" s="7">
        <f>VALUE(SUBSTITUTE(MID(Data1!G39,FIND("L",Data1!G39)+1,2),"Ø",0))</f>
        <v>55</v>
      </c>
      <c r="I42" s="7">
        <f>VALUE(SUBSTITUTE(MID(Data1!H39,FIND("L",Data1!H39)+1,2),"Ø",0))</f>
        <v>65</v>
      </c>
      <c r="J42" s="7">
        <f>VALUE(SUBSTITUTE(MID(Data1!I39,FIND("L",Data1!I39)+1,2),"Ø",0))</f>
        <v>69</v>
      </c>
      <c r="K42" s="7">
        <f>VALUE(SUBSTITUTE(MID(Data1!J39,FIND("L",Data1!J39)+1,2),"Ø",0))</f>
        <v>67</v>
      </c>
      <c r="L42" s="7">
        <f>VALUE(SUBSTITUTE(MID(Data1!K39,FIND("L",Data1!K39)+1,2),"Ø",0))</f>
        <v>60</v>
      </c>
      <c r="M42" s="7">
        <f>VALUE(SUBSTITUTE(MID(Data1!L39,FIND("L",Data1!L39)+1,2),"Ø",0))</f>
        <v>48</v>
      </c>
      <c r="N42" s="7">
        <f>VALUE(SUBSTITUTE(MID(Data1!M39,FIND("L",Data1!M39)+1,2),"Ø",0))</f>
        <v>39</v>
      </c>
      <c r="O42" s="7">
        <f>VALUE(SUBSTITUTE(MID(Data1!N39,FIND("L",Data1!N39)+1,2),"Ø",0))</f>
        <v>31</v>
      </c>
    </row>
    <row r="43" spans="2:15" x14ac:dyDescent="0.25">
      <c r="B43" s="9" t="str">
        <v>Riverside</v>
      </c>
      <c r="C43" s="3" t="str">
        <f>INDEX(Data1!$B$2:$B$51,MATCH(B43,Data1!$A$2:$A$51,0))</f>
        <v>California</v>
      </c>
      <c r="D43" s="7">
        <f>VALUE(SUBSTITUTE(MID(Data1!C40,FIND("L",Data1!C40)+1,2),"Ø",0))</f>
        <v>43</v>
      </c>
      <c r="E43" s="7">
        <f>VALUE(SUBSTITUTE(MID(Data1!D40,FIND("L",Data1!D40)+1,2),"Ø",0))</f>
        <v>45</v>
      </c>
      <c r="F43" s="7">
        <f>VALUE(SUBSTITUTE(MID(Data1!E40,FIND("L",Data1!E40)+1,2),"Ø",0))</f>
        <v>46</v>
      </c>
      <c r="G43" s="7">
        <f>VALUE(SUBSTITUTE(MID(Data1!F40,FIND("L",Data1!F40)+1,2),"Ø",0))</f>
        <v>50</v>
      </c>
      <c r="H43" s="7">
        <f>VALUE(SUBSTITUTE(MID(Data1!G40,FIND("L",Data1!G40)+1,2),"Ø",0))</f>
        <v>55</v>
      </c>
      <c r="I43" s="7">
        <f>VALUE(SUBSTITUTE(MID(Data1!H40,FIND("L",Data1!H40)+1,2),"Ø",0))</f>
        <v>59</v>
      </c>
      <c r="J43" s="7">
        <f>VALUE(SUBSTITUTE(MID(Data1!I40,FIND("L",Data1!I40)+1,2),"Ø",0))</f>
        <v>64</v>
      </c>
      <c r="K43" s="7">
        <f>VALUE(SUBSTITUTE(MID(Data1!J40,FIND("L",Data1!J40)+1,2),"Ø",0))</f>
        <v>65</v>
      </c>
      <c r="L43" s="7">
        <f>VALUE(SUBSTITUTE(MID(Data1!K40,FIND("L",Data1!K40)+1,2),"Ø",0))</f>
        <v>61</v>
      </c>
      <c r="M43" s="7">
        <f>VALUE(SUBSTITUTE(MID(Data1!L40,FIND("L",Data1!L40)+1,2),"Ø",0))</f>
        <v>55</v>
      </c>
      <c r="N43" s="7">
        <f>VALUE(SUBSTITUTE(MID(Data1!M40,FIND("L",Data1!M40)+1,2),"Ø",0))</f>
        <v>47</v>
      </c>
      <c r="O43" s="7">
        <f>VALUE(SUBSTITUTE(MID(Data1!N40,FIND("L",Data1!N40)+1,2),"Ø",0))</f>
        <v>42</v>
      </c>
    </row>
    <row r="44" spans="2:15" x14ac:dyDescent="0.25">
      <c r="B44" s="9" t="str">
        <v>Rochester</v>
      </c>
      <c r="C44" s="3" t="str">
        <f>INDEX(Data1!$B$2:$B$51,MATCH(B44,Data1!$A$2:$A$51,0))</f>
        <v>New York</v>
      </c>
      <c r="D44" s="7">
        <f>VALUE(SUBSTITUTE(MID(Data1!C41,FIND("L",Data1!C41)+1,2),"Ø",0))</f>
        <v>18</v>
      </c>
      <c r="E44" s="7">
        <f>VALUE(SUBSTITUTE(MID(Data1!D41,FIND("L",Data1!D41)+1,2),"Ø",0))</f>
        <v>19</v>
      </c>
      <c r="F44" s="7">
        <f>VALUE(SUBSTITUTE(MID(Data1!E41,FIND("L",Data1!E41)+1,2),"Ø",0))</f>
        <v>26</v>
      </c>
      <c r="G44" s="7">
        <f>VALUE(SUBSTITUTE(MID(Data1!F41,FIND("L",Data1!F41)+1,2),"Ø",0))</f>
        <v>37</v>
      </c>
      <c r="H44" s="7">
        <f>VALUE(SUBSTITUTE(MID(Data1!G41,FIND("L",Data1!G41)+1,2),"Ø",0))</f>
        <v>46</v>
      </c>
      <c r="I44" s="7">
        <f>VALUE(SUBSTITUTE(MID(Data1!H41,FIND("L",Data1!H41)+1,2),"Ø",0))</f>
        <v>56</v>
      </c>
      <c r="J44" s="7">
        <f>VALUE(SUBSTITUTE(MID(Data1!I41,FIND("L",Data1!I41)+1,2),"Ø",0))</f>
        <v>61</v>
      </c>
      <c r="K44" s="7">
        <f>VALUE(SUBSTITUTE(MID(Data1!J41,FIND("L",Data1!J41)+1,2),"Ø",0))</f>
        <v>60</v>
      </c>
      <c r="L44" s="7">
        <f>VALUE(SUBSTITUTE(MID(Data1!K41,FIND("L",Data1!K41)+1,2),"Ø",0))</f>
        <v>52</v>
      </c>
      <c r="M44" s="7">
        <f>VALUE(SUBSTITUTE(MID(Data1!L41,FIND("L",Data1!L41)+1,2),"Ø",0))</f>
        <v>42</v>
      </c>
      <c r="N44" s="7">
        <f>VALUE(SUBSTITUTE(MID(Data1!M41,FIND("L",Data1!M41)+1,2),"Ø",0))</f>
        <v>33</v>
      </c>
      <c r="O44" s="7">
        <f>VALUE(SUBSTITUTE(MID(Data1!N41,FIND("L",Data1!N41)+1,2),"Ø",0))</f>
        <v>24</v>
      </c>
    </row>
    <row r="45" spans="2:15" x14ac:dyDescent="0.25">
      <c r="B45" s="9" t="str">
        <v>Sacramento</v>
      </c>
      <c r="C45" s="3" t="str">
        <f>INDEX(Data1!$B$2:$B$51,MATCH(B45,Data1!$A$2:$A$51,0))</f>
        <v>California</v>
      </c>
      <c r="D45" s="7">
        <f>VALUE(SUBSTITUTE(MID(Data1!C42,FIND("L",Data1!C42)+1,2),"Ø",0))</f>
        <v>39</v>
      </c>
      <c r="E45" s="7">
        <f>VALUE(SUBSTITUTE(MID(Data1!D42,FIND("L",Data1!D42)+1,2),"Ø",0))</f>
        <v>41</v>
      </c>
      <c r="F45" s="7">
        <f>VALUE(SUBSTITUTE(MID(Data1!E42,FIND("L",Data1!E42)+1,2),"Ø",0))</f>
        <v>44</v>
      </c>
      <c r="G45" s="7">
        <f>VALUE(SUBSTITUTE(MID(Data1!F42,FIND("L",Data1!F42)+1,2),"Ø",0))</f>
        <v>46</v>
      </c>
      <c r="H45" s="7">
        <f>VALUE(SUBSTITUTE(MID(Data1!G42,FIND("L",Data1!G42)+1,2),"Ø",0))</f>
        <v>51</v>
      </c>
      <c r="I45" s="7">
        <f>VALUE(SUBSTITUTE(MID(Data1!H42,FIND("L",Data1!H42)+1,2),"Ø",0))</f>
        <v>56</v>
      </c>
      <c r="J45" s="7">
        <f>VALUE(SUBSTITUTE(MID(Data1!I42,FIND("L",Data1!I42)+1,2),"Ø",0))</f>
        <v>58</v>
      </c>
      <c r="K45" s="7">
        <f>VALUE(SUBSTITUTE(MID(Data1!J42,FIND("L",Data1!J42)+1,2),"Ø",0))</f>
        <v>58</v>
      </c>
      <c r="L45" s="7">
        <f>VALUE(SUBSTITUTE(MID(Data1!K42,FIND("L",Data1!K42)+1,2),"Ø",0))</f>
        <v>56</v>
      </c>
      <c r="M45" s="7">
        <f>VALUE(SUBSTITUTE(MID(Data1!L42,FIND("L",Data1!L42)+1,2),"Ø",0))</f>
        <v>50</v>
      </c>
      <c r="N45" s="7">
        <f>VALUE(SUBSTITUTE(MID(Data1!M42,FIND("L",Data1!M42)+1,2),"Ø",0))</f>
        <v>43</v>
      </c>
      <c r="O45" s="7">
        <f>VALUE(SUBSTITUTE(MID(Data1!N42,FIND("L",Data1!N42)+1,2),"Ø",0))</f>
        <v>38</v>
      </c>
    </row>
    <row r="46" spans="2:15" x14ac:dyDescent="0.25">
      <c r="B46" s="9" t="str">
        <v>Salt Lake City</v>
      </c>
      <c r="C46" s="3" t="str">
        <f>INDEX(Data1!$B$2:$B$51,MATCH(B46,Data1!$A$2:$A$51,0))</f>
        <v>Utah</v>
      </c>
      <c r="D46" s="7">
        <f>VALUE(SUBSTITUTE(MID(Data1!C43,FIND("L",Data1!C43)+1,2),"Ø",0))</f>
        <v>22</v>
      </c>
      <c r="E46" s="7">
        <f>VALUE(SUBSTITUTE(MID(Data1!D43,FIND("L",Data1!D43)+1,2),"Ø",0))</f>
        <v>25</v>
      </c>
      <c r="F46" s="7">
        <f>VALUE(SUBSTITUTE(MID(Data1!E43,FIND("L",Data1!E43)+1,2),"Ø",0))</f>
        <v>34</v>
      </c>
      <c r="G46" s="7">
        <f>VALUE(SUBSTITUTE(MID(Data1!F43,FIND("L",Data1!F43)+1,2),"Ø",0))</f>
        <v>40</v>
      </c>
      <c r="H46" s="7">
        <f>VALUE(SUBSTITUTE(MID(Data1!G43,FIND("L",Data1!G43)+1,2),"Ø",0))</f>
        <v>48</v>
      </c>
      <c r="I46" s="7">
        <f>VALUE(SUBSTITUTE(MID(Data1!H43,FIND("L",Data1!H43)+1,2),"Ø",0))</f>
        <v>56</v>
      </c>
      <c r="J46" s="7">
        <f>VALUE(SUBSTITUTE(MID(Data1!I43,FIND("L",Data1!I43)+1,2),"Ø",0))</f>
        <v>65</v>
      </c>
      <c r="K46" s="7">
        <f>VALUE(SUBSTITUTE(MID(Data1!J43,FIND("L",Data1!J43)+1,2),"Ø",0))</f>
        <v>63</v>
      </c>
      <c r="L46" s="7">
        <f>VALUE(SUBSTITUTE(MID(Data1!K43,FIND("L",Data1!K43)+1,2),"Ø",0))</f>
        <v>53</v>
      </c>
      <c r="M46" s="7">
        <f>VALUE(SUBSTITUTE(MID(Data1!L43,FIND("L",Data1!L43)+1,2),"Ø",0))</f>
        <v>41</v>
      </c>
      <c r="N46" s="7">
        <f>VALUE(SUBSTITUTE(MID(Data1!M43,FIND("L",Data1!M43)+1,2),"Ø",0))</f>
        <v>31</v>
      </c>
      <c r="O46" s="7">
        <f>VALUE(SUBSTITUTE(MID(Data1!N43,FIND("L",Data1!N43)+1,2),"Ø",0))</f>
        <v>23</v>
      </c>
    </row>
    <row r="47" spans="2:15" x14ac:dyDescent="0.25">
      <c r="B47" s="9" t="str">
        <v>San Antonio</v>
      </c>
      <c r="C47" s="3" t="str">
        <f>INDEX(Data1!$B$2:$B$51,MATCH(B47,Data1!$A$2:$A$51,0))</f>
        <v>Texas</v>
      </c>
      <c r="D47" s="7">
        <f>VALUE(SUBSTITUTE(MID(Data1!C44,FIND("L",Data1!C44)+1,2),"Ø",0))</f>
        <v>41</v>
      </c>
      <c r="E47" s="7">
        <f>VALUE(SUBSTITUTE(MID(Data1!D44,FIND("L",Data1!D44)+1,2),"Ø",0))</f>
        <v>44</v>
      </c>
      <c r="F47" s="7">
        <f>VALUE(SUBSTITUTE(MID(Data1!E44,FIND("L",Data1!E44)+1,2),"Ø",0))</f>
        <v>51</v>
      </c>
      <c r="G47" s="7">
        <f>VALUE(SUBSTITUTE(MID(Data1!F44,FIND("L",Data1!F44)+1,2),"Ø",0))</f>
        <v>58</v>
      </c>
      <c r="H47" s="7">
        <f>VALUE(SUBSTITUTE(MID(Data1!G44,FIND("L",Data1!G44)+1,2),"Ø",0))</f>
        <v>67</v>
      </c>
      <c r="I47" s="7">
        <f>VALUE(SUBSTITUTE(MID(Data1!H44,FIND("L",Data1!H44)+1,2),"Ø",0))</f>
        <v>73</v>
      </c>
      <c r="J47" s="7">
        <f>VALUE(SUBSTITUTE(MID(Data1!I44,FIND("L",Data1!I44)+1,2),"Ø",0))</f>
        <v>75</v>
      </c>
      <c r="K47" s="7">
        <f>VALUE(SUBSTITUTE(MID(Data1!J44,FIND("L",Data1!J44)+1,2),"Ø",0))</f>
        <v>75</v>
      </c>
      <c r="L47" s="7">
        <f>VALUE(SUBSTITUTE(MID(Data1!K44,FIND("L",Data1!K44)+1,2),"Ø",0))</f>
        <v>69</v>
      </c>
      <c r="M47" s="7">
        <f>VALUE(SUBSTITUTE(MID(Data1!L44,FIND("L",Data1!L44)+1,2),"Ø",0))</f>
        <v>60</v>
      </c>
      <c r="N47" s="7">
        <f>VALUE(SUBSTITUTE(MID(Data1!M44,FIND("L",Data1!M44)+1,2),"Ø",0))</f>
        <v>50</v>
      </c>
      <c r="O47" s="7">
        <f>VALUE(SUBSTITUTE(MID(Data1!N44,FIND("L",Data1!N44)+1,2),"Ø",0))</f>
        <v>42</v>
      </c>
    </row>
    <row r="48" spans="2:15" x14ac:dyDescent="0.25">
      <c r="B48" s="9" t="str">
        <v>San Diego</v>
      </c>
      <c r="C48" s="3" t="str">
        <f>INDEX(Data1!$B$2:$B$51,MATCH(B48,Data1!$A$2:$A$51,0))</f>
        <v>California</v>
      </c>
      <c r="D48" s="7">
        <f>VALUE(SUBSTITUTE(MID(Data1!C45,FIND("L",Data1!C45)+1,2),"Ø",0))</f>
        <v>49</v>
      </c>
      <c r="E48" s="7">
        <f>VALUE(SUBSTITUTE(MID(Data1!D45,FIND("L",Data1!D45)+1,2),"Ø",0))</f>
        <v>51</v>
      </c>
      <c r="F48" s="7">
        <f>VALUE(SUBSTITUTE(MID(Data1!E45,FIND("L",Data1!E45)+1,2),"Ø",0))</f>
        <v>53</v>
      </c>
      <c r="G48" s="7">
        <f>VALUE(SUBSTITUTE(MID(Data1!F45,FIND("L",Data1!F45)+1,2),"Ø",0))</f>
        <v>56</v>
      </c>
      <c r="H48" s="7">
        <f>VALUE(SUBSTITUTE(MID(Data1!G45,FIND("L",Data1!G45)+1,2),"Ø",0))</f>
        <v>59</v>
      </c>
      <c r="I48" s="7">
        <f>VALUE(SUBSTITUTE(MID(Data1!H45,FIND("L",Data1!H45)+1,2),"Ø",0))</f>
        <v>62</v>
      </c>
      <c r="J48" s="7">
        <f>VALUE(SUBSTITUTE(MID(Data1!I45,FIND("L",Data1!I45)+1,2),"Ø",0))</f>
        <v>65</v>
      </c>
      <c r="K48" s="7">
        <f>VALUE(SUBSTITUTE(MID(Data1!J45,FIND("L",Data1!J45)+1,2),"Ø",0))</f>
        <v>67</v>
      </c>
      <c r="L48" s="7">
        <f>VALUE(SUBSTITUTE(MID(Data1!K45,FIND("L",Data1!K45)+1,2),"Ø",0))</f>
        <v>65</v>
      </c>
      <c r="M48" s="7">
        <f>VALUE(SUBSTITUTE(MID(Data1!L45,FIND("L",Data1!L45)+1,2),"Ø",0))</f>
        <v>61</v>
      </c>
      <c r="N48" s="7">
        <f>VALUE(SUBSTITUTE(MID(Data1!M45,FIND("L",Data1!M45)+1,2),"Ø",0))</f>
        <v>54</v>
      </c>
      <c r="O48" s="7">
        <f>VALUE(SUBSTITUTE(MID(Data1!N45,FIND("L",Data1!N45)+1,2),"Ø",0))</f>
        <v>48</v>
      </c>
    </row>
    <row r="49" spans="2:15" x14ac:dyDescent="0.25">
      <c r="B49" s="9" t="str">
        <v>San Francisco</v>
      </c>
      <c r="C49" s="3" t="str">
        <f>INDEX(Data1!$B$2:$B$51,MATCH(B49,Data1!$A$2:$A$51,0))</f>
        <v>California</v>
      </c>
      <c r="D49" s="7">
        <f>VALUE(SUBSTITUTE(MID(Data1!C46,FIND("L",Data1!C46)+1,2),"Ø",0))</f>
        <v>46</v>
      </c>
      <c r="E49" s="7">
        <f>VALUE(SUBSTITUTE(MID(Data1!D46,FIND("L",Data1!D46)+1,2),"Ø",0))</f>
        <v>48</v>
      </c>
      <c r="F49" s="7">
        <f>VALUE(SUBSTITUTE(MID(Data1!E46,FIND("L",Data1!E46)+1,2),"Ø",0))</f>
        <v>49</v>
      </c>
      <c r="G49" s="7">
        <f>VALUE(SUBSTITUTE(MID(Data1!F46,FIND("L",Data1!F46)+1,2),"Ø",0))</f>
        <v>49</v>
      </c>
      <c r="H49" s="7">
        <f>VALUE(SUBSTITUTE(MID(Data1!G46,FIND("L",Data1!G46)+1,2),"Ø",0))</f>
        <v>51</v>
      </c>
      <c r="I49" s="7">
        <f>VALUE(SUBSTITUTE(MID(Data1!H46,FIND("L",Data1!H46)+1,2),"Ø",0))</f>
        <v>53</v>
      </c>
      <c r="J49" s="7">
        <f>VALUE(SUBSTITUTE(MID(Data1!I46,FIND("L",Data1!I46)+1,2),"Ø",0))</f>
        <v>54</v>
      </c>
      <c r="K49" s="7">
        <f>VALUE(SUBSTITUTE(MID(Data1!J46,FIND("L",Data1!J46)+1,2),"Ø",0))</f>
        <v>55</v>
      </c>
      <c r="L49" s="7">
        <f>VALUE(SUBSTITUTE(MID(Data1!K46,FIND("L",Data1!K46)+1,2),"Ø",0))</f>
        <v>55</v>
      </c>
      <c r="M49" s="7">
        <f>VALUE(SUBSTITUTE(MID(Data1!L46,FIND("L",Data1!L46)+1,2),"Ø",0))</f>
        <v>54</v>
      </c>
      <c r="N49" s="7">
        <f>VALUE(SUBSTITUTE(MID(Data1!M46,FIND("L",Data1!M46)+1,2),"Ø",0))</f>
        <v>50</v>
      </c>
      <c r="O49" s="7">
        <f>VALUE(SUBSTITUTE(MID(Data1!N46,FIND("L",Data1!N46)+1,2),"Ø",0))</f>
        <v>46</v>
      </c>
    </row>
    <row r="50" spans="2:15" x14ac:dyDescent="0.25">
      <c r="B50" s="9" t="str">
        <v>San Jose</v>
      </c>
      <c r="C50" s="3" t="str">
        <f>INDEX(Data1!$B$2:$B$51,MATCH(B50,Data1!$A$2:$A$51,0))</f>
        <v>California</v>
      </c>
      <c r="D50" s="7">
        <f>VALUE(SUBSTITUTE(MID(Data1!C47,FIND("L",Data1!C47)+1,2),"Ø",0))</f>
        <v>42</v>
      </c>
      <c r="E50" s="7">
        <f>VALUE(SUBSTITUTE(MID(Data1!D47,FIND("L",Data1!D47)+1,2),"Ø",0))</f>
        <v>45</v>
      </c>
      <c r="F50" s="7">
        <f>VALUE(SUBSTITUTE(MID(Data1!E47,FIND("L",Data1!E47)+1,2),"Ø",0))</f>
        <v>47</v>
      </c>
      <c r="G50" s="7">
        <f>VALUE(SUBSTITUTE(MID(Data1!F47,FIND("L",Data1!F47)+1,2),"Ø",0))</f>
        <v>49</v>
      </c>
      <c r="H50" s="7">
        <f>VALUE(SUBSTITUTE(MID(Data1!G47,FIND("L",Data1!G47)+1,2),"Ø",0))</f>
        <v>52</v>
      </c>
      <c r="I50" s="7">
        <f>VALUE(SUBSTITUTE(MID(Data1!H47,FIND("L",Data1!H47)+1,2),"Ø",0))</f>
        <v>56</v>
      </c>
      <c r="J50" s="7">
        <f>VALUE(SUBSTITUTE(MID(Data1!I47,FIND("L",Data1!I47)+1,2),"Ø",0))</f>
        <v>58</v>
      </c>
      <c r="K50" s="7">
        <f>VALUE(SUBSTITUTE(MID(Data1!J47,FIND("L",Data1!J47)+1,2),"Ø",0))</f>
        <v>58</v>
      </c>
      <c r="L50" s="7">
        <f>VALUE(SUBSTITUTE(MID(Data1!K47,FIND("L",Data1!K47)+1,2),"Ø",0))</f>
        <v>57</v>
      </c>
      <c r="M50" s="7">
        <f>VALUE(SUBSTITUTE(MID(Data1!L47,FIND("L",Data1!L47)+1,2),"Ø",0))</f>
        <v>53</v>
      </c>
      <c r="N50" s="7">
        <f>VALUE(SUBSTITUTE(MID(Data1!M47,FIND("L",Data1!M47)+1,2),"Ø",0))</f>
        <v>46</v>
      </c>
      <c r="O50" s="7">
        <f>VALUE(SUBSTITUTE(MID(Data1!N47,FIND("L",Data1!N47)+1,2),"Ø",0))</f>
        <v>42</v>
      </c>
    </row>
    <row r="51" spans="2:15" x14ac:dyDescent="0.25">
      <c r="B51" s="9" t="str">
        <v>Seattle</v>
      </c>
      <c r="C51" s="3" t="str">
        <f>INDEX(Data1!$B$2:$B$51,MATCH(B51,Data1!$A$2:$A$51,0))</f>
        <v>Washington</v>
      </c>
      <c r="D51" s="7">
        <f>VALUE(SUBSTITUTE(MID(Data1!C48,FIND("L",Data1!C48)+1,2),"Ø",0))</f>
        <v>37</v>
      </c>
      <c r="E51" s="7">
        <f>VALUE(SUBSTITUTE(MID(Data1!D48,FIND("L",Data1!D48)+1,2),"Ø",0))</f>
        <v>37</v>
      </c>
      <c r="F51" s="7">
        <f>VALUE(SUBSTITUTE(MID(Data1!E48,FIND("L",Data1!E48)+1,2),"Ø",0))</f>
        <v>40</v>
      </c>
      <c r="G51" s="7">
        <f>VALUE(SUBSTITUTE(MID(Data1!F48,FIND("L",Data1!F48)+1,2),"Ø",0))</f>
        <v>43</v>
      </c>
      <c r="H51" s="7">
        <f>VALUE(SUBSTITUTE(MID(Data1!G48,FIND("L",Data1!G48)+1,2),"Ø",0))</f>
        <v>49</v>
      </c>
      <c r="I51" s="7">
        <f>VALUE(SUBSTITUTE(MID(Data1!H48,FIND("L",Data1!H48)+1,2),"Ø",0))</f>
        <v>53</v>
      </c>
      <c r="J51" s="7">
        <f>VALUE(SUBSTITUTE(MID(Data1!I48,FIND("L",Data1!I48)+1,2),"Ø",0))</f>
        <v>57</v>
      </c>
      <c r="K51" s="7">
        <f>VALUE(SUBSTITUTE(MID(Data1!J48,FIND("L",Data1!J48)+1,2),"Ø",0))</f>
        <v>57</v>
      </c>
      <c r="L51" s="7">
        <f>VALUE(SUBSTITUTE(MID(Data1!K48,FIND("L",Data1!K48)+1,2),"Ø",0))</f>
        <v>53</v>
      </c>
      <c r="M51" s="7">
        <f>VALUE(SUBSTITUTE(MID(Data1!L48,FIND("L",Data1!L48)+1,2),"Ø",0))</f>
        <v>47</v>
      </c>
      <c r="N51" s="7">
        <f>VALUE(SUBSTITUTE(MID(Data1!M48,FIND("L",Data1!M48)+1,2),"Ø",0))</f>
        <v>41</v>
      </c>
      <c r="O51" s="7">
        <f>VALUE(SUBSTITUTE(MID(Data1!N48,FIND("L",Data1!N48)+1,2),"Ø",0))</f>
        <v>36</v>
      </c>
    </row>
    <row r="52" spans="2:15" x14ac:dyDescent="0.25">
      <c r="B52" s="9" t="str">
        <v>St. Louis</v>
      </c>
      <c r="C52" s="3" t="str">
        <f>INDEX(Data1!$B$2:$B$51,MATCH(B52,Data1!$A$2:$A$51,0))</f>
        <v>Missouri</v>
      </c>
      <c r="D52" s="7">
        <f>VALUE(SUBSTITUTE(MID(Data1!C49,FIND("L",Data1!C49)+1,2),"Ø",0))</f>
        <v>24</v>
      </c>
      <c r="E52" s="7">
        <f>VALUE(SUBSTITUTE(MID(Data1!D49,FIND("L",Data1!D49)+1,2),"Ø",0))</f>
        <v>28</v>
      </c>
      <c r="F52" s="7">
        <f>VALUE(SUBSTITUTE(MID(Data1!E49,FIND("L",Data1!E49)+1,2),"Ø",0))</f>
        <v>37</v>
      </c>
      <c r="G52" s="7">
        <f>VALUE(SUBSTITUTE(MID(Data1!F49,FIND("L",Data1!F49)+1,2),"Ø",0))</f>
        <v>47</v>
      </c>
      <c r="H52" s="7">
        <f>VALUE(SUBSTITUTE(MID(Data1!G49,FIND("L",Data1!G49)+1,2),"Ø",0))</f>
        <v>57</v>
      </c>
      <c r="I52" s="7">
        <f>VALUE(SUBSTITUTE(MID(Data1!H49,FIND("L",Data1!H49)+1,2),"Ø",0))</f>
        <v>67</v>
      </c>
      <c r="J52" s="7">
        <f>VALUE(SUBSTITUTE(MID(Data1!I49,FIND("L",Data1!I49)+1,2),"Ø",0))</f>
        <v>71</v>
      </c>
      <c r="K52" s="7">
        <f>VALUE(SUBSTITUTE(MID(Data1!J49,FIND("L",Data1!J49)+1,2),"Ø",0))</f>
        <v>69</v>
      </c>
      <c r="L52" s="7">
        <f>VALUE(SUBSTITUTE(MID(Data1!K49,FIND("L",Data1!K49)+1,2),"Ø",0))</f>
        <v>61</v>
      </c>
      <c r="M52" s="7">
        <f>VALUE(SUBSTITUTE(MID(Data1!L49,FIND("L",Data1!L49)+1,2),"Ø",0))</f>
        <v>49</v>
      </c>
      <c r="N52" s="7">
        <f>VALUE(SUBSTITUTE(MID(Data1!M49,FIND("L",Data1!M49)+1,2),"Ø",0))</f>
        <v>38</v>
      </c>
      <c r="O52" s="7">
        <f>VALUE(SUBSTITUTE(MID(Data1!N49,FIND("L",Data1!N49)+1,2),"Ø",0))</f>
        <v>27</v>
      </c>
    </row>
    <row r="53" spans="2:15" x14ac:dyDescent="0.25">
      <c r="B53" s="9" t="str">
        <v>Tampa</v>
      </c>
      <c r="C53" s="3" t="str">
        <f>INDEX(Data1!$B$2:$B$51,MATCH(B53,Data1!$A$2:$A$51,0))</f>
        <v>Florida</v>
      </c>
      <c r="D53" s="7">
        <f>VALUE(SUBSTITUTE(MID(Data1!C50,FIND("L",Data1!C50)+1,2),"Ø",0))</f>
        <v>52</v>
      </c>
      <c r="E53" s="7">
        <f>VALUE(SUBSTITUTE(MID(Data1!D50,FIND("L",Data1!D50)+1,2),"Ø",0))</f>
        <v>54</v>
      </c>
      <c r="F53" s="7">
        <f>VALUE(SUBSTITUTE(MID(Data1!E50,FIND("L",Data1!E50)+1,2),"Ø",0))</f>
        <v>58</v>
      </c>
      <c r="G53" s="7">
        <f>VALUE(SUBSTITUTE(MID(Data1!F50,FIND("L",Data1!F50)+1,2),"Ø",0))</f>
        <v>63</v>
      </c>
      <c r="H53" s="7">
        <f>VALUE(SUBSTITUTE(MID(Data1!G50,FIND("L",Data1!G50)+1,2),"Ø",0))</f>
        <v>70</v>
      </c>
      <c r="I53" s="7">
        <f>VALUE(SUBSTITUTE(MID(Data1!H50,FIND("L",Data1!H50)+1,2),"Ø",0))</f>
        <v>75</v>
      </c>
      <c r="J53" s="7">
        <f>VALUE(SUBSTITUTE(MID(Data1!I50,FIND("L",Data1!I50)+1,2),"Ø",0))</f>
        <v>76</v>
      </c>
      <c r="K53" s="7">
        <f>VALUE(SUBSTITUTE(MID(Data1!J50,FIND("L",Data1!J50)+1,2),"Ø",0))</f>
        <v>76</v>
      </c>
      <c r="L53" s="7">
        <f>VALUE(SUBSTITUTE(MID(Data1!K50,FIND("L",Data1!K50)+1,2),"Ø",0))</f>
        <v>75</v>
      </c>
      <c r="M53" s="7">
        <f>VALUE(SUBSTITUTE(MID(Data1!L50,FIND("L",Data1!L50)+1,2),"Ø",0))</f>
        <v>68</v>
      </c>
      <c r="N53" s="7">
        <f>VALUE(SUBSTITUTE(MID(Data1!M50,FIND("L",Data1!M50)+1,2),"Ø",0))</f>
        <v>60</v>
      </c>
      <c r="O53" s="7">
        <f>VALUE(SUBSTITUTE(MID(Data1!N50,FIND("L",Data1!N50)+1,2),"Ø",0))</f>
        <v>54</v>
      </c>
    </row>
    <row r="54" spans="2:15" x14ac:dyDescent="0.25">
      <c r="B54" s="10" t="str">
        <v>Virginia Beach</v>
      </c>
      <c r="C54" s="3" t="str">
        <f>INDEX(Data1!$B$2:$B$51,MATCH(B54,Data1!$A$2:$A$51,0))</f>
        <v>Virginia</v>
      </c>
      <c r="D54" s="7">
        <f>VALUE(SUBSTITUTE(MID(Data1!C51,FIND("L",Data1!C51)+1,2),"Ø",0))</f>
        <v>33</v>
      </c>
      <c r="E54" s="7">
        <f>VALUE(SUBSTITUTE(MID(Data1!D51,FIND("L",Data1!D51)+1,2),"Ø",0))</f>
        <v>34</v>
      </c>
      <c r="F54" s="7">
        <f>VALUE(SUBSTITUTE(MID(Data1!E51,FIND("L",Data1!E51)+1,2),"Ø",0))</f>
        <v>41</v>
      </c>
      <c r="G54" s="7">
        <f>VALUE(SUBSTITUTE(MID(Data1!F51,FIND("L",Data1!F51)+1,2),"Ø",0))</f>
        <v>49</v>
      </c>
      <c r="H54" s="7">
        <f>VALUE(SUBSTITUTE(MID(Data1!G51,FIND("L",Data1!G51)+1,2),"Ø",0))</f>
        <v>58</v>
      </c>
      <c r="I54" s="7">
        <f>VALUE(SUBSTITUTE(MID(Data1!H51,FIND("L",Data1!H51)+1,2),"Ø",0))</f>
        <v>67</v>
      </c>
      <c r="J54" s="7">
        <f>VALUE(SUBSTITUTE(MID(Data1!I51,FIND("L",Data1!I51)+1,2),"Ø",0))</f>
        <v>72</v>
      </c>
      <c r="K54" s="7">
        <f>VALUE(SUBSTITUTE(MID(Data1!J51,FIND("L",Data1!J51)+1,2),"Ø",0))</f>
        <v>71</v>
      </c>
      <c r="L54" s="7">
        <f>VALUE(SUBSTITUTE(MID(Data1!K51,FIND("L",Data1!K51)+1,2),"Ø",0))</f>
        <v>65</v>
      </c>
      <c r="M54" s="7">
        <f>VALUE(SUBSTITUTE(MID(Data1!L51,FIND("L",Data1!L51)+1,2),"Ø",0))</f>
        <v>54</v>
      </c>
      <c r="N54" s="7">
        <f>VALUE(SUBSTITUTE(MID(Data1!M51,FIND("L",Data1!M51)+1,2),"Ø",0))</f>
        <v>45</v>
      </c>
      <c r="O54" s="7">
        <f>VALUE(SUBSTITUTE(MID(Data1!N51,FIND("L",Data1!N51)+1,2),"Ø",0))</f>
        <v>36</v>
      </c>
    </row>
    <row r="55" spans="2:15" x14ac:dyDescent="0.25">
      <c r="B55" s="10" t="s">
        <v>681</v>
      </c>
      <c r="D55" s="7">
        <f>MIN(D5:D54)</f>
        <v>8</v>
      </c>
      <c r="E55" s="7">
        <f t="shared" ref="E55:O55" si="0">MIN(E5:E54)</f>
        <v>13</v>
      </c>
      <c r="F55" s="7">
        <f t="shared" si="0"/>
        <v>24</v>
      </c>
      <c r="G55" s="7">
        <f t="shared" si="0"/>
        <v>34</v>
      </c>
      <c r="H55" s="7">
        <f t="shared" si="0"/>
        <v>44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48</v>
      </c>
      <c r="M55" s="7">
        <f t="shared" si="0"/>
        <v>36</v>
      </c>
      <c r="N55" s="7">
        <f t="shared" si="0"/>
        <v>25</v>
      </c>
      <c r="O55" s="7">
        <f t="shared" si="0"/>
        <v>12</v>
      </c>
    </row>
    <row r="57" spans="2:15" x14ac:dyDescent="0.25">
      <c r="B57" s="33" t="s">
        <v>72</v>
      </c>
      <c r="C57" s="30"/>
      <c r="D57" s="34">
        <f t="array" ref="D57:O57">CheckSumLow</f>
        <v>172862</v>
      </c>
      <c r="E57" s="34">
        <v>185534</v>
      </c>
      <c r="F57" s="34">
        <v>214009</v>
      </c>
      <c r="G57" s="34">
        <v>248444</v>
      </c>
      <c r="H57" s="34">
        <v>287509</v>
      </c>
      <c r="I57" s="34">
        <v>323773</v>
      </c>
      <c r="J57" s="34">
        <v>343816</v>
      </c>
      <c r="K57" s="34">
        <v>340769</v>
      </c>
      <c r="L57" s="34">
        <v>312610</v>
      </c>
      <c r="M57" s="34">
        <v>266825</v>
      </c>
      <c r="N57" s="34">
        <v>222505</v>
      </c>
      <c r="O57" s="28">
        <v>182849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opLeftCell="A43" zoomScale="110" zoomScaleNormal="110" workbookViewId="0">
      <selection activeCell="M5" sqref="M5:M54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4" width="10.28515625" customWidth="1"/>
    <col min="16" max="16" width="9.28515625" customWidth="1"/>
    <col min="18" max="18" width="9.28515625" customWidth="1"/>
  </cols>
  <sheetData>
    <row r="1" spans="1:14" x14ac:dyDescent="0.25">
      <c r="J1" s="96" t="s">
        <v>682</v>
      </c>
      <c r="K1" s="96"/>
      <c r="L1" s="96"/>
      <c r="M1" s="96"/>
      <c r="N1" s="96"/>
    </row>
    <row r="2" spans="1:14" x14ac:dyDescent="0.25">
      <c r="B2" s="22" t="s">
        <v>67</v>
      </c>
      <c r="C2" s="23"/>
      <c r="J2" s="96" t="s">
        <v>683</v>
      </c>
      <c r="K2" s="98">
        <f>MATCH(C3,ListsMonthShort,0)</f>
        <v>1</v>
      </c>
      <c r="L2" s="96"/>
      <c r="M2" s="96"/>
      <c r="N2" s="96"/>
    </row>
    <row r="3" spans="1:14" x14ac:dyDescent="0.25">
      <c r="B3" s="24" t="s">
        <v>68</v>
      </c>
      <c r="C3" s="20" t="s">
        <v>54</v>
      </c>
      <c r="J3" s="96" t="s">
        <v>684</v>
      </c>
      <c r="K3" s="96" t="s">
        <v>685</v>
      </c>
      <c r="L3" s="96" t="s">
        <v>689</v>
      </c>
      <c r="M3" s="96" t="s">
        <v>686</v>
      </c>
      <c r="N3" s="96" t="s">
        <v>687</v>
      </c>
    </row>
    <row r="4" spans="1:14" x14ac:dyDescent="0.25">
      <c r="A4" s="15" t="s">
        <v>71</v>
      </c>
      <c r="B4" s="15" t="s">
        <v>0</v>
      </c>
      <c r="C4" s="15" t="s">
        <v>66</v>
      </c>
    </row>
    <row r="5" spans="1:14" x14ac:dyDescent="0.25">
      <c r="A5" s="109">
        <f t="array" ref="A5:A54">CS_Int</f>
        <v>1</v>
      </c>
      <c r="B5" s="19" t="str" cm="1">
        <f t="array" ref="B5">INDEX($J$5:$J$54,A5)</f>
        <v>Atlanta</v>
      </c>
      <c r="C5" s="21">
        <f>INDEX(K$5:K$54,$N5)</f>
        <v>76</v>
      </c>
      <c r="J5" t="str">
        <f>SummaryHigh!B5</f>
        <v>Atlanta</v>
      </c>
      <c r="K5" s="98">
        <f>VLOOKUP(J5,SummaryHigh!$B$5:$O$55,MonthSorted!$K$2+2,0)</f>
        <v>52</v>
      </c>
      <c r="L5" s="98">
        <f>K5-ROW(K5)/1000</f>
        <v>51.994999999999997</v>
      </c>
      <c r="M5" s="98">
        <f>RANK(L5,$L$5:$L$54)</f>
        <v>19</v>
      </c>
      <c r="N5" s="98">
        <f>MATCH(A5,$M$5:$M$54,0)</f>
        <v>24</v>
      </c>
    </row>
    <row r="6" spans="1:14" x14ac:dyDescent="0.25">
      <c r="A6" s="110">
        <v>2</v>
      </c>
      <c r="B6" s="19" t="str" cm="1">
        <f t="array" ref="B6">INDEX($J$5:$J$54,A6)</f>
        <v>Austin</v>
      </c>
      <c r="C6" s="21">
        <f t="shared" ref="C6:C54" si="0">INDEX(K$5:K$54,$N6)</f>
        <v>71</v>
      </c>
      <c r="J6" t="str">
        <f>SummaryHigh!B6</f>
        <v>Austin</v>
      </c>
      <c r="K6" s="98">
        <f>VLOOKUP(J6,SummaryHigh!$B$5:$O$55,MonthSorted!$K$2+2,0)</f>
        <v>62</v>
      </c>
      <c r="L6" s="98">
        <f t="shared" ref="L6:L54" si="1">K6-ROW(K6)/1000</f>
        <v>61.994</v>
      </c>
      <c r="M6" s="98">
        <f t="shared" ref="M6:M54" si="2">RANK(L6,$L$5:$L$54)</f>
        <v>11</v>
      </c>
      <c r="N6" s="98">
        <f t="shared" ref="N6:N54" si="3">MATCH(A6,$M$5:$M$54,0)</f>
        <v>31</v>
      </c>
    </row>
    <row r="7" spans="1:14" x14ac:dyDescent="0.25">
      <c r="A7" s="110">
        <v>3</v>
      </c>
      <c r="B7" s="19" t="str" cm="1">
        <f t="array" ref="B7">INDEX($J$5:$J$54,A7)</f>
        <v>Baltimore</v>
      </c>
      <c r="C7" s="21">
        <f t="shared" si="0"/>
        <v>70</v>
      </c>
      <c r="J7" t="str">
        <f>SummaryHigh!B7</f>
        <v>Baltimore</v>
      </c>
      <c r="K7" s="98">
        <f>VLOOKUP(J7,SummaryHigh!$B$5:$O$55,MonthSorted!$K$2+2,0)</f>
        <v>41</v>
      </c>
      <c r="L7" s="98">
        <f t="shared" si="1"/>
        <v>40.993000000000002</v>
      </c>
      <c r="M7" s="98">
        <f t="shared" si="2"/>
        <v>31</v>
      </c>
      <c r="N7" s="98">
        <f t="shared" si="3"/>
        <v>49</v>
      </c>
    </row>
    <row r="8" spans="1:14" x14ac:dyDescent="0.25">
      <c r="A8" s="110">
        <v>4</v>
      </c>
      <c r="B8" s="19" t="str" cm="1">
        <f t="array" ref="B8">INDEX($J$5:$J$54,A8)</f>
        <v>Birmingham</v>
      </c>
      <c r="C8" s="21">
        <f t="shared" si="0"/>
        <v>69</v>
      </c>
      <c r="J8" t="str">
        <f>SummaryHigh!B8</f>
        <v>Birmingham</v>
      </c>
      <c r="K8" s="98">
        <f>VLOOKUP(J8,SummaryHigh!$B$5:$O$55,MonthSorted!$K$2+2,0)</f>
        <v>54</v>
      </c>
      <c r="L8" s="98">
        <f t="shared" si="1"/>
        <v>53.991999999999997</v>
      </c>
      <c r="M8" s="98">
        <f t="shared" si="2"/>
        <v>17</v>
      </c>
      <c r="N8" s="98">
        <f t="shared" si="3"/>
        <v>33</v>
      </c>
    </row>
    <row r="9" spans="1:14" x14ac:dyDescent="0.25">
      <c r="A9" s="110">
        <v>5</v>
      </c>
      <c r="B9" s="19" t="str" cm="1">
        <f t="array" ref="B9">INDEX($J$5:$J$54,A9)</f>
        <v>Boston</v>
      </c>
      <c r="C9" s="21">
        <f t="shared" si="0"/>
        <v>69</v>
      </c>
      <c r="J9" t="str">
        <f>SummaryHigh!B9</f>
        <v>Boston</v>
      </c>
      <c r="K9" s="98">
        <f>VLOOKUP(J9,SummaryHigh!$B$5:$O$55,MonthSorted!$K$2+2,0)</f>
        <v>36</v>
      </c>
      <c r="L9" s="98">
        <f t="shared" si="1"/>
        <v>35.991</v>
      </c>
      <c r="M9" s="98">
        <f t="shared" si="2"/>
        <v>40</v>
      </c>
      <c r="N9" s="98">
        <f t="shared" si="3"/>
        <v>39</v>
      </c>
    </row>
    <row r="10" spans="1:14" x14ac:dyDescent="0.25">
      <c r="A10" s="110">
        <v>6</v>
      </c>
      <c r="B10" s="19" t="str" cm="1">
        <f t="array" ref="B10">INDEX($J$5:$J$54,A10)</f>
        <v>Buffalo</v>
      </c>
      <c r="C10" s="21">
        <f t="shared" si="0"/>
        <v>68</v>
      </c>
      <c r="J10" t="str">
        <f>SummaryHigh!B10</f>
        <v>Buffalo</v>
      </c>
      <c r="K10" s="98">
        <f>VLOOKUP(J10,SummaryHigh!$B$5:$O$55,MonthSorted!$K$2+2,0)</f>
        <v>31</v>
      </c>
      <c r="L10" s="98">
        <f t="shared" si="1"/>
        <v>30.99</v>
      </c>
      <c r="M10" s="98">
        <f t="shared" si="2"/>
        <v>47</v>
      </c>
      <c r="N10" s="98">
        <f t="shared" si="3"/>
        <v>21</v>
      </c>
    </row>
    <row r="11" spans="1:14" x14ac:dyDescent="0.25">
      <c r="A11" s="110">
        <v>7</v>
      </c>
      <c r="B11" s="19" t="str" cm="1">
        <f t="array" ref="B11">INDEX($J$5:$J$54,A11)</f>
        <v>Charlotte</v>
      </c>
      <c r="C11" s="21">
        <f t="shared" si="0"/>
        <v>65</v>
      </c>
      <c r="J11" t="str">
        <f>SummaryHigh!B11</f>
        <v>Charlotte</v>
      </c>
      <c r="K11" s="98">
        <f>VLOOKUP(J11,SummaryHigh!$B$5:$O$55,MonthSorted!$K$2+2,0)</f>
        <v>51</v>
      </c>
      <c r="L11" s="98">
        <f t="shared" si="1"/>
        <v>50.988999999999997</v>
      </c>
      <c r="M11" s="98">
        <f t="shared" si="2"/>
        <v>20</v>
      </c>
      <c r="N11" s="98">
        <f t="shared" si="3"/>
        <v>18</v>
      </c>
    </row>
    <row r="12" spans="1:14" x14ac:dyDescent="0.25">
      <c r="A12" s="110">
        <v>8</v>
      </c>
      <c r="B12" s="19" t="str" cm="1">
        <f t="array" ref="B12">INDEX($J$5:$J$54,A12)</f>
        <v>Chicago</v>
      </c>
      <c r="C12" s="21">
        <f t="shared" si="0"/>
        <v>65</v>
      </c>
      <c r="J12" t="str">
        <f>SummaryHigh!B12</f>
        <v>Chicago</v>
      </c>
      <c r="K12" s="98">
        <f>VLOOKUP(J12,SummaryHigh!$B$5:$O$55,MonthSorted!$K$2+2,0)</f>
        <v>31</v>
      </c>
      <c r="L12" s="98">
        <f t="shared" si="1"/>
        <v>30.988</v>
      </c>
      <c r="M12" s="98">
        <f t="shared" si="2"/>
        <v>48</v>
      </c>
      <c r="N12" s="98">
        <f t="shared" si="3"/>
        <v>44</v>
      </c>
    </row>
    <row r="13" spans="1:14" x14ac:dyDescent="0.25">
      <c r="A13" s="110">
        <v>9</v>
      </c>
      <c r="B13" s="19" t="str" cm="1">
        <f t="array" ref="B13">INDEX($J$5:$J$54,A13)</f>
        <v>Cincinnati</v>
      </c>
      <c r="C13" s="21">
        <f t="shared" si="0"/>
        <v>63</v>
      </c>
      <c r="J13" t="str">
        <f>SummaryHigh!B13</f>
        <v>Cincinnati</v>
      </c>
      <c r="K13" s="98">
        <f>VLOOKUP(J13,SummaryHigh!$B$5:$O$55,MonthSorted!$K$2+2,0)</f>
        <v>40</v>
      </c>
      <c r="L13" s="98">
        <f t="shared" si="1"/>
        <v>39.987000000000002</v>
      </c>
      <c r="M13" s="98">
        <f t="shared" si="2"/>
        <v>32</v>
      </c>
      <c r="N13" s="98">
        <f t="shared" si="3"/>
        <v>16</v>
      </c>
    </row>
    <row r="14" spans="1:14" x14ac:dyDescent="0.25">
      <c r="A14" s="110">
        <v>10</v>
      </c>
      <c r="B14" s="19" t="str" cm="1">
        <f t="array" ref="B14">INDEX($J$5:$J$54,A14)</f>
        <v>Cleveland</v>
      </c>
      <c r="C14" s="21">
        <f t="shared" si="0"/>
        <v>63</v>
      </c>
      <c r="J14" t="str">
        <f>SummaryHigh!B14</f>
        <v>Cleveland</v>
      </c>
      <c r="K14" s="98">
        <f>VLOOKUP(J14,SummaryHigh!$B$5:$O$55,MonthSorted!$K$2+2,0)</f>
        <v>34</v>
      </c>
      <c r="L14" s="98">
        <f t="shared" si="1"/>
        <v>33.985999999999997</v>
      </c>
      <c r="M14" s="98">
        <f t="shared" si="2"/>
        <v>44</v>
      </c>
      <c r="N14" s="98">
        <f t="shared" si="3"/>
        <v>43</v>
      </c>
    </row>
    <row r="15" spans="1:14" x14ac:dyDescent="0.25">
      <c r="A15" s="110">
        <v>11</v>
      </c>
      <c r="B15" s="19" t="str" cm="1">
        <f t="array" ref="B15">INDEX($J$5:$J$54,A15)</f>
        <v>Columbus</v>
      </c>
      <c r="C15" s="21">
        <f t="shared" si="0"/>
        <v>62</v>
      </c>
      <c r="J15" t="str">
        <f>SummaryHigh!B15</f>
        <v>Columbus</v>
      </c>
      <c r="K15" s="98">
        <f>VLOOKUP(J15,SummaryHigh!$B$5:$O$55,MonthSorted!$K$2+2,0)</f>
        <v>37</v>
      </c>
      <c r="L15" s="98">
        <f t="shared" si="1"/>
        <v>36.984999999999999</v>
      </c>
      <c r="M15" s="98">
        <f t="shared" si="2"/>
        <v>37</v>
      </c>
      <c r="N15" s="98">
        <f t="shared" si="3"/>
        <v>2</v>
      </c>
    </row>
    <row r="16" spans="1:14" x14ac:dyDescent="0.25">
      <c r="A16" s="110">
        <v>12</v>
      </c>
      <c r="B16" s="19" t="str" cm="1">
        <f t="array" ref="B16">INDEX($J$5:$J$54,A16)</f>
        <v>Dallas</v>
      </c>
      <c r="C16" s="21">
        <f t="shared" si="0"/>
        <v>62</v>
      </c>
      <c r="J16" t="str">
        <f>SummaryHigh!B16</f>
        <v>Dallas</v>
      </c>
      <c r="K16" s="98">
        <f>VLOOKUP(J16,SummaryHigh!$B$5:$O$55,MonthSorted!$K$2+2,0)</f>
        <v>57</v>
      </c>
      <c r="L16" s="98">
        <f t="shared" si="1"/>
        <v>56.984000000000002</v>
      </c>
      <c r="M16" s="98">
        <f t="shared" si="2"/>
        <v>15</v>
      </c>
      <c r="N16" s="98">
        <f t="shared" si="3"/>
        <v>28</v>
      </c>
    </row>
    <row r="17" spans="1:14" x14ac:dyDescent="0.25">
      <c r="A17" s="110">
        <v>13</v>
      </c>
      <c r="B17" s="19" t="str" cm="1">
        <f t="array" ref="B17">INDEX($J$5:$J$54,A17)</f>
        <v>Denver</v>
      </c>
      <c r="C17" s="21">
        <f t="shared" si="0"/>
        <v>58</v>
      </c>
      <c r="J17" t="str">
        <f>SummaryHigh!B17</f>
        <v>Denver</v>
      </c>
      <c r="K17" s="98">
        <f>VLOOKUP(J17,SummaryHigh!$B$5:$O$55,MonthSorted!$K$2+2,0)</f>
        <v>45</v>
      </c>
      <c r="L17" s="98">
        <f t="shared" si="1"/>
        <v>44.982999999999997</v>
      </c>
      <c r="M17" s="98">
        <f t="shared" si="2"/>
        <v>29</v>
      </c>
      <c r="N17" s="98">
        <f t="shared" si="3"/>
        <v>20</v>
      </c>
    </row>
    <row r="18" spans="1:14" x14ac:dyDescent="0.25">
      <c r="A18" s="110">
        <v>14</v>
      </c>
      <c r="B18" s="19" t="str" cm="1">
        <f t="array" ref="B18">INDEX($J$5:$J$54,A18)</f>
        <v>Detroit</v>
      </c>
      <c r="C18" s="21">
        <f t="shared" si="0"/>
        <v>58</v>
      </c>
      <c r="J18" t="str">
        <f>SummaryHigh!B18</f>
        <v>Detroit</v>
      </c>
      <c r="K18" s="98">
        <f>VLOOKUP(J18,SummaryHigh!$B$5:$O$55,MonthSorted!$K$2+2,0)</f>
        <v>32</v>
      </c>
      <c r="L18" s="98">
        <f t="shared" si="1"/>
        <v>31.981999999999999</v>
      </c>
      <c r="M18" s="98">
        <f t="shared" si="2"/>
        <v>45</v>
      </c>
      <c r="N18" s="98">
        <f t="shared" si="3"/>
        <v>46</v>
      </c>
    </row>
    <row r="19" spans="1:14" x14ac:dyDescent="0.25">
      <c r="A19" s="110">
        <v>15</v>
      </c>
      <c r="B19" s="19" t="str" cm="1">
        <f t="array" ref="B19">INDEX($J$5:$J$54,A19)</f>
        <v>Hartford</v>
      </c>
      <c r="C19" s="21">
        <f t="shared" si="0"/>
        <v>57</v>
      </c>
      <c r="J19" t="str">
        <f>SummaryHigh!B19</f>
        <v>Hartford</v>
      </c>
      <c r="K19" s="98">
        <f>VLOOKUP(J19,SummaryHigh!$B$5:$O$55,MonthSorted!$K$2+2,0)</f>
        <v>35</v>
      </c>
      <c r="L19" s="98">
        <f t="shared" si="1"/>
        <v>34.981000000000002</v>
      </c>
      <c r="M19" s="98">
        <f t="shared" si="2"/>
        <v>43</v>
      </c>
      <c r="N19" s="98">
        <f t="shared" si="3"/>
        <v>12</v>
      </c>
    </row>
    <row r="20" spans="1:14" x14ac:dyDescent="0.25">
      <c r="A20" s="110">
        <v>16</v>
      </c>
      <c r="B20" s="19" t="str" cm="1">
        <f t="array" ref="B20">INDEX($J$5:$J$54,A20)</f>
        <v>Houston</v>
      </c>
      <c r="C20" s="21">
        <f t="shared" si="0"/>
        <v>57</v>
      </c>
      <c r="J20" t="str">
        <f>SummaryHigh!B20</f>
        <v>Houston</v>
      </c>
      <c r="K20" s="98">
        <f>VLOOKUP(J20,SummaryHigh!$B$5:$O$55,MonthSorted!$K$2+2,0)</f>
        <v>63</v>
      </c>
      <c r="L20" s="98">
        <f t="shared" si="1"/>
        <v>62.98</v>
      </c>
      <c r="M20" s="98">
        <f t="shared" si="2"/>
        <v>9</v>
      </c>
      <c r="N20" s="98">
        <f t="shared" si="3"/>
        <v>45</v>
      </c>
    </row>
    <row r="21" spans="1:14" x14ac:dyDescent="0.25">
      <c r="A21" s="110">
        <v>17</v>
      </c>
      <c r="B21" s="19" t="str" cm="1">
        <f t="array" ref="B21">INDEX($J$5:$J$54,A21)</f>
        <v>Indianapolis</v>
      </c>
      <c r="C21" s="21">
        <f t="shared" si="0"/>
        <v>54</v>
      </c>
      <c r="J21" t="str">
        <f>SummaryHigh!B21</f>
        <v>Indianapolis</v>
      </c>
      <c r="K21" s="98">
        <f>VLOOKUP(J21,SummaryHigh!$B$5:$O$55,MonthSorted!$K$2+2,0)</f>
        <v>36</v>
      </c>
      <c r="L21" s="98">
        <f t="shared" si="1"/>
        <v>35.978999999999999</v>
      </c>
      <c r="M21" s="98">
        <f t="shared" si="2"/>
        <v>41</v>
      </c>
      <c r="N21" s="98">
        <f t="shared" si="3"/>
        <v>4</v>
      </c>
    </row>
    <row r="22" spans="1:14" x14ac:dyDescent="0.25">
      <c r="A22" s="110">
        <v>18</v>
      </c>
      <c r="B22" s="19" t="str" cm="1">
        <f t="array" ref="B22">INDEX($J$5:$J$54,A22)</f>
        <v>Jacksonville</v>
      </c>
      <c r="C22" s="21">
        <f t="shared" si="0"/>
        <v>54</v>
      </c>
      <c r="J22" t="str">
        <f>SummaryHigh!B22</f>
        <v>Jacksonville</v>
      </c>
      <c r="K22" s="98">
        <f>VLOOKUP(J22,SummaryHigh!$B$5:$O$55,MonthSorted!$K$2+2,0)</f>
        <v>65</v>
      </c>
      <c r="L22" s="98">
        <f t="shared" si="1"/>
        <v>64.977999999999994</v>
      </c>
      <c r="M22" s="98">
        <f t="shared" si="2"/>
        <v>7</v>
      </c>
      <c r="N22" s="98">
        <f t="shared" si="3"/>
        <v>41</v>
      </c>
    </row>
    <row r="23" spans="1:14" x14ac:dyDescent="0.25">
      <c r="A23" s="110">
        <v>19</v>
      </c>
      <c r="B23" s="19" t="str" cm="1">
        <f t="array" ref="B23">INDEX($J$5:$J$54,A23)</f>
        <v>Kansas City</v>
      </c>
      <c r="C23" s="21">
        <f t="shared" si="0"/>
        <v>52</v>
      </c>
      <c r="J23" t="str">
        <f>SummaryHigh!B23</f>
        <v>Kansas City</v>
      </c>
      <c r="K23" s="98">
        <f>VLOOKUP(J23,SummaryHigh!$B$5:$O$55,MonthSorted!$K$2+2,0)</f>
        <v>40</v>
      </c>
      <c r="L23" s="98">
        <f t="shared" si="1"/>
        <v>39.976999999999997</v>
      </c>
      <c r="M23" s="98">
        <f t="shared" si="2"/>
        <v>33</v>
      </c>
      <c r="N23" s="98">
        <f t="shared" si="3"/>
        <v>1</v>
      </c>
    </row>
    <row r="24" spans="1:14" x14ac:dyDescent="0.25">
      <c r="A24" s="110">
        <v>20</v>
      </c>
      <c r="B24" s="19" t="str" cm="1">
        <f t="array" ref="B24">INDEX($J$5:$J$54,A24)</f>
        <v>Las Vegas</v>
      </c>
      <c r="C24" s="21">
        <f t="shared" si="0"/>
        <v>51</v>
      </c>
      <c r="J24" t="str">
        <f>SummaryHigh!B24</f>
        <v>Las Vegas</v>
      </c>
      <c r="K24" s="98">
        <f>VLOOKUP(J24,SummaryHigh!$B$5:$O$55,MonthSorted!$K$2+2,0)</f>
        <v>58</v>
      </c>
      <c r="L24" s="98">
        <f t="shared" si="1"/>
        <v>57.975999999999999</v>
      </c>
      <c r="M24" s="98">
        <f t="shared" si="2"/>
        <v>13</v>
      </c>
      <c r="N24" s="98">
        <f t="shared" si="3"/>
        <v>7</v>
      </c>
    </row>
    <row r="25" spans="1:14" x14ac:dyDescent="0.25">
      <c r="A25" s="110">
        <v>21</v>
      </c>
      <c r="B25" s="19" t="str" cm="1">
        <f t="array" ref="B25">INDEX($J$5:$J$54,A25)</f>
        <v>Los Angeles</v>
      </c>
      <c r="C25" s="21">
        <f t="shared" si="0"/>
        <v>51</v>
      </c>
      <c r="J25" t="str">
        <f>SummaryHigh!B25</f>
        <v>Los Angeles</v>
      </c>
      <c r="K25" s="98">
        <f>VLOOKUP(J25,SummaryHigh!$B$5:$O$55,MonthSorted!$K$2+2,0)</f>
        <v>68</v>
      </c>
      <c r="L25" s="98">
        <f t="shared" si="1"/>
        <v>67.974999999999994</v>
      </c>
      <c r="M25" s="98">
        <f t="shared" si="2"/>
        <v>6</v>
      </c>
      <c r="N25" s="98">
        <f t="shared" si="3"/>
        <v>37</v>
      </c>
    </row>
    <row r="26" spans="1:14" x14ac:dyDescent="0.25">
      <c r="A26" s="110">
        <v>22</v>
      </c>
      <c r="B26" s="19" t="str" cm="1">
        <f t="array" ref="B26">INDEX($J$5:$J$54,A26)</f>
        <v>Louisville</v>
      </c>
      <c r="C26" s="21">
        <f t="shared" si="0"/>
        <v>50</v>
      </c>
      <c r="J26" t="str">
        <f>SummaryHigh!B26</f>
        <v>Louisville</v>
      </c>
      <c r="K26" s="98">
        <f>VLOOKUP(J26,SummaryHigh!$B$5:$O$55,MonthSorted!$K$2+2,0)</f>
        <v>43</v>
      </c>
      <c r="L26" s="98">
        <f t="shared" si="1"/>
        <v>42.973999999999997</v>
      </c>
      <c r="M26" s="98">
        <f t="shared" si="2"/>
        <v>30</v>
      </c>
      <c r="N26" s="98">
        <f t="shared" si="3"/>
        <v>23</v>
      </c>
    </row>
    <row r="27" spans="1:14" x14ac:dyDescent="0.25">
      <c r="A27" s="110">
        <v>23</v>
      </c>
      <c r="B27" s="19" t="str" cm="1">
        <f t="array" ref="B27">INDEX($J$5:$J$54,A27)</f>
        <v>Memphis</v>
      </c>
      <c r="C27" s="21">
        <f t="shared" si="0"/>
        <v>50</v>
      </c>
      <c r="J27" t="str">
        <f>SummaryHigh!B27</f>
        <v>Memphis</v>
      </c>
      <c r="K27" s="98">
        <f>VLOOKUP(J27,SummaryHigh!$B$5:$O$55,MonthSorted!$K$2+2,0)</f>
        <v>50</v>
      </c>
      <c r="L27" s="98">
        <f t="shared" si="1"/>
        <v>49.972999999999999</v>
      </c>
      <c r="M27" s="98">
        <f t="shared" si="2"/>
        <v>22</v>
      </c>
      <c r="N27" s="98">
        <f t="shared" si="3"/>
        <v>30</v>
      </c>
    </row>
    <row r="28" spans="1:14" x14ac:dyDescent="0.25">
      <c r="A28" s="110">
        <v>24</v>
      </c>
      <c r="B28" s="19" t="str" cm="1">
        <f t="array" ref="B28">INDEX($J$5:$J$54,A28)</f>
        <v>Miami</v>
      </c>
      <c r="C28" s="21">
        <f t="shared" si="0"/>
        <v>49</v>
      </c>
      <c r="J28" t="str">
        <f>SummaryHigh!B28</f>
        <v>Miami</v>
      </c>
      <c r="K28" s="98">
        <f>VLOOKUP(J28,SummaryHigh!$B$5:$O$55,MonthSorted!$K$2+2,0)</f>
        <v>76</v>
      </c>
      <c r="L28" s="98">
        <f t="shared" si="1"/>
        <v>75.971999999999994</v>
      </c>
      <c r="M28" s="98">
        <f t="shared" si="2"/>
        <v>1</v>
      </c>
      <c r="N28" s="98">
        <f t="shared" si="3"/>
        <v>47</v>
      </c>
    </row>
    <row r="29" spans="1:14" x14ac:dyDescent="0.25">
      <c r="A29" s="110">
        <v>25</v>
      </c>
      <c r="B29" s="19" t="str" cm="1">
        <f t="array" ref="B29">INDEX($J$5:$J$54,A29)</f>
        <v>Milwaukee</v>
      </c>
      <c r="C29" s="21">
        <f t="shared" si="0"/>
        <v>48</v>
      </c>
      <c r="J29" t="str">
        <f>SummaryHigh!B29</f>
        <v>Milwaukee</v>
      </c>
      <c r="K29" s="98">
        <f>VLOOKUP(J29,SummaryHigh!$B$5:$O$55,MonthSorted!$K$2+2,0)</f>
        <v>29</v>
      </c>
      <c r="L29" s="98">
        <f t="shared" si="1"/>
        <v>28.971</v>
      </c>
      <c r="M29" s="98">
        <f t="shared" si="2"/>
        <v>49</v>
      </c>
      <c r="N29" s="98">
        <f t="shared" si="3"/>
        <v>50</v>
      </c>
    </row>
    <row r="30" spans="1:14" x14ac:dyDescent="0.25">
      <c r="A30" s="110">
        <v>26</v>
      </c>
      <c r="B30" s="19" t="str" cm="1">
        <f t="array" ref="B30">INDEX($J$5:$J$54,A30)</f>
        <v>Minneapolis</v>
      </c>
      <c r="C30" s="21">
        <f t="shared" si="0"/>
        <v>47</v>
      </c>
      <c r="J30" t="str">
        <f>SummaryHigh!B30</f>
        <v>Minneapolis</v>
      </c>
      <c r="K30" s="98">
        <f>VLOOKUP(J30,SummaryHigh!$B$5:$O$55,MonthSorted!$K$2+2,0)</f>
        <v>24</v>
      </c>
      <c r="L30" s="98">
        <f t="shared" si="1"/>
        <v>23.97</v>
      </c>
      <c r="M30" s="98">
        <f t="shared" si="2"/>
        <v>50</v>
      </c>
      <c r="N30" s="98">
        <f t="shared" si="3"/>
        <v>27</v>
      </c>
    </row>
    <row r="31" spans="1:14" x14ac:dyDescent="0.25">
      <c r="A31" s="110">
        <v>27</v>
      </c>
      <c r="B31" s="19" t="str" cm="1">
        <f t="array" ref="B31">INDEX($J$5:$J$54,A31)</f>
        <v>Nashville</v>
      </c>
      <c r="C31" s="21">
        <f t="shared" si="0"/>
        <v>47</v>
      </c>
      <c r="J31" t="str">
        <f>SummaryHigh!B31</f>
        <v>Nashville</v>
      </c>
      <c r="K31" s="98">
        <f>VLOOKUP(J31,SummaryHigh!$B$5:$O$55,MonthSorted!$K$2+2,0)</f>
        <v>47</v>
      </c>
      <c r="L31" s="98">
        <f t="shared" si="1"/>
        <v>46.969000000000001</v>
      </c>
      <c r="M31" s="98">
        <f t="shared" si="2"/>
        <v>26</v>
      </c>
      <c r="N31" s="98">
        <f t="shared" si="3"/>
        <v>35</v>
      </c>
    </row>
    <row r="32" spans="1:14" x14ac:dyDescent="0.25">
      <c r="A32" s="110">
        <v>28</v>
      </c>
      <c r="B32" s="19" t="str" cm="1">
        <f t="array" ref="B32">INDEX($J$5:$J$54,A32)</f>
        <v>New Orleans</v>
      </c>
      <c r="C32" s="21">
        <f t="shared" si="0"/>
        <v>47</v>
      </c>
      <c r="J32" t="str">
        <f>SummaryHigh!B32</f>
        <v>New Orleans</v>
      </c>
      <c r="K32" s="98">
        <f>VLOOKUP(J32,SummaryHigh!$B$5:$O$55,MonthSorted!$K$2+2,0)</f>
        <v>62</v>
      </c>
      <c r="L32" s="98">
        <f t="shared" si="1"/>
        <v>61.968000000000004</v>
      </c>
      <c r="M32" s="98">
        <f t="shared" si="2"/>
        <v>12</v>
      </c>
      <c r="N32" s="98">
        <f t="shared" si="3"/>
        <v>38</v>
      </c>
    </row>
    <row r="33" spans="1:14" x14ac:dyDescent="0.25">
      <c r="A33" s="110">
        <v>29</v>
      </c>
      <c r="B33" s="19" t="str" cm="1">
        <f t="array" ref="B33">INDEX($J$5:$J$54,A33)</f>
        <v>New York</v>
      </c>
      <c r="C33" s="21">
        <f t="shared" si="0"/>
        <v>45</v>
      </c>
      <c r="J33" t="str">
        <f>SummaryHigh!B33</f>
        <v>New York</v>
      </c>
      <c r="K33" s="98">
        <f>VLOOKUP(J33,SummaryHigh!$B$5:$O$55,MonthSorted!$K$2+2,0)</f>
        <v>38</v>
      </c>
      <c r="L33" s="98">
        <f t="shared" si="1"/>
        <v>37.966999999999999</v>
      </c>
      <c r="M33" s="98">
        <f t="shared" si="2"/>
        <v>36</v>
      </c>
      <c r="N33" s="98">
        <f t="shared" si="3"/>
        <v>13</v>
      </c>
    </row>
    <row r="34" spans="1:14" x14ac:dyDescent="0.25">
      <c r="A34" s="110">
        <v>30</v>
      </c>
      <c r="B34" s="19" t="str" cm="1">
        <f t="array" ref="B34">INDEX($J$5:$J$54,A34)</f>
        <v>Oklahoma City</v>
      </c>
      <c r="C34" s="21">
        <f t="shared" si="0"/>
        <v>43</v>
      </c>
      <c r="J34" t="str">
        <f>SummaryHigh!B34</f>
        <v>Oklahoma City</v>
      </c>
      <c r="K34" s="98">
        <f>VLOOKUP(J34,SummaryHigh!$B$5:$O$55,MonthSorted!$K$2+2,0)</f>
        <v>50</v>
      </c>
      <c r="L34" s="98">
        <f t="shared" si="1"/>
        <v>49.966000000000001</v>
      </c>
      <c r="M34" s="98">
        <f t="shared" si="2"/>
        <v>23</v>
      </c>
      <c r="N34" s="98">
        <f t="shared" si="3"/>
        <v>22</v>
      </c>
    </row>
    <row r="35" spans="1:14" x14ac:dyDescent="0.25">
      <c r="A35" s="110">
        <v>31</v>
      </c>
      <c r="B35" s="19" t="str" cm="1">
        <f t="array" ref="B35">INDEX($J$5:$J$54,A35)</f>
        <v>Orlando</v>
      </c>
      <c r="C35" s="21">
        <f t="shared" si="0"/>
        <v>41</v>
      </c>
      <c r="J35" t="str">
        <f>SummaryHigh!B35</f>
        <v>Orlando</v>
      </c>
      <c r="K35" s="98">
        <f>VLOOKUP(J35,SummaryHigh!$B$5:$O$55,MonthSorted!$K$2+2,0)</f>
        <v>71</v>
      </c>
      <c r="L35" s="98">
        <f t="shared" si="1"/>
        <v>70.965000000000003</v>
      </c>
      <c r="M35" s="98">
        <f t="shared" si="2"/>
        <v>2</v>
      </c>
      <c r="N35" s="98">
        <f t="shared" si="3"/>
        <v>3</v>
      </c>
    </row>
    <row r="36" spans="1:14" x14ac:dyDescent="0.25">
      <c r="A36" s="110">
        <v>32</v>
      </c>
      <c r="B36" s="19" t="str" cm="1">
        <f t="array" ref="B36">INDEX($J$5:$J$54,A36)</f>
        <v>Philadelphia</v>
      </c>
      <c r="C36" s="21">
        <f t="shared" si="0"/>
        <v>40</v>
      </c>
      <c r="J36" t="str">
        <f>SummaryHigh!B36</f>
        <v>Philadelphia</v>
      </c>
      <c r="K36" s="98">
        <f>VLOOKUP(J36,SummaryHigh!$B$5:$O$55,MonthSorted!$K$2+2,0)</f>
        <v>40</v>
      </c>
      <c r="L36" s="98">
        <f t="shared" si="1"/>
        <v>39.963999999999999</v>
      </c>
      <c r="M36" s="98">
        <f t="shared" si="2"/>
        <v>34</v>
      </c>
      <c r="N36" s="98">
        <f t="shared" si="3"/>
        <v>9</v>
      </c>
    </row>
    <row r="37" spans="1:14" x14ac:dyDescent="0.25">
      <c r="A37" s="110">
        <v>33</v>
      </c>
      <c r="B37" s="19" t="str" cm="1">
        <f t="array" ref="B37">INDEX($J$5:$J$54,A37)</f>
        <v>Phoenix</v>
      </c>
      <c r="C37" s="21">
        <f t="shared" si="0"/>
        <v>40</v>
      </c>
      <c r="J37" t="str">
        <f>SummaryHigh!B37</f>
        <v>Phoenix</v>
      </c>
      <c r="K37" s="98">
        <f>VLOOKUP(J37,SummaryHigh!$B$5:$O$55,MonthSorted!$K$2+2,0)</f>
        <v>69</v>
      </c>
      <c r="L37" s="98">
        <f t="shared" si="1"/>
        <v>68.962999999999994</v>
      </c>
      <c r="M37" s="98">
        <f t="shared" si="2"/>
        <v>4</v>
      </c>
      <c r="N37" s="98">
        <f t="shared" si="3"/>
        <v>19</v>
      </c>
    </row>
    <row r="38" spans="1:14" x14ac:dyDescent="0.25">
      <c r="A38" s="110">
        <v>34</v>
      </c>
      <c r="B38" s="19" t="str" cm="1">
        <f t="array" ref="B38">INDEX($J$5:$J$54,A38)</f>
        <v>Pittsburgh</v>
      </c>
      <c r="C38" s="21">
        <f t="shared" si="0"/>
        <v>40</v>
      </c>
      <c r="J38" t="str">
        <f>SummaryHigh!B38</f>
        <v>Pittsburgh</v>
      </c>
      <c r="K38" s="98">
        <f>VLOOKUP(J38,SummaryHigh!$B$5:$O$55,MonthSorted!$K$2+2,0)</f>
        <v>36</v>
      </c>
      <c r="L38" s="98">
        <f t="shared" si="1"/>
        <v>35.962000000000003</v>
      </c>
      <c r="M38" s="98">
        <f t="shared" si="2"/>
        <v>42</v>
      </c>
      <c r="N38" s="98">
        <f t="shared" si="3"/>
        <v>32</v>
      </c>
    </row>
    <row r="39" spans="1:14" x14ac:dyDescent="0.25">
      <c r="A39" s="110">
        <v>35</v>
      </c>
      <c r="B39" s="19" t="str" cm="1">
        <f t="array" ref="B39">INDEX($J$5:$J$54,A39)</f>
        <v>Portland</v>
      </c>
      <c r="C39" s="21">
        <f t="shared" si="0"/>
        <v>40</v>
      </c>
      <c r="J39" t="str">
        <f>SummaryHigh!B39</f>
        <v>Portland</v>
      </c>
      <c r="K39" s="98">
        <f>VLOOKUP(J39,SummaryHigh!$B$5:$O$55,MonthSorted!$K$2+2,0)</f>
        <v>47</v>
      </c>
      <c r="L39" s="98">
        <f t="shared" si="1"/>
        <v>46.960999999999999</v>
      </c>
      <c r="M39" s="98">
        <f t="shared" si="2"/>
        <v>27</v>
      </c>
      <c r="N39" s="98">
        <f t="shared" si="3"/>
        <v>48</v>
      </c>
    </row>
    <row r="40" spans="1:14" x14ac:dyDescent="0.25">
      <c r="A40" s="110">
        <v>36</v>
      </c>
      <c r="B40" s="19" t="str" cm="1">
        <f t="array" ref="B40">INDEX($J$5:$J$54,A40)</f>
        <v>Providence</v>
      </c>
      <c r="C40" s="21">
        <f t="shared" si="0"/>
        <v>38</v>
      </c>
      <c r="J40" t="str">
        <f>SummaryHigh!B40</f>
        <v>Providence</v>
      </c>
      <c r="K40" s="98">
        <f>VLOOKUP(J40,SummaryHigh!$B$5:$O$55,MonthSorted!$K$2+2,0)</f>
        <v>37</v>
      </c>
      <c r="L40" s="98">
        <f t="shared" si="1"/>
        <v>36.96</v>
      </c>
      <c r="M40" s="98">
        <f t="shared" si="2"/>
        <v>38</v>
      </c>
      <c r="N40" s="98">
        <f t="shared" si="3"/>
        <v>29</v>
      </c>
    </row>
    <row r="41" spans="1:14" x14ac:dyDescent="0.25">
      <c r="A41" s="110">
        <v>37</v>
      </c>
      <c r="B41" s="19" t="str" cm="1">
        <f t="array" ref="B41">INDEX($J$5:$J$54,A41)</f>
        <v>Raleigh</v>
      </c>
      <c r="C41" s="21">
        <f t="shared" si="0"/>
        <v>37</v>
      </c>
      <c r="J41" t="str">
        <f>SummaryHigh!B41</f>
        <v>Raleigh</v>
      </c>
      <c r="K41" s="98">
        <f>VLOOKUP(J41,SummaryHigh!$B$5:$O$55,MonthSorted!$K$2+2,0)</f>
        <v>51</v>
      </c>
      <c r="L41" s="98">
        <f t="shared" si="1"/>
        <v>50.959000000000003</v>
      </c>
      <c r="M41" s="98">
        <f t="shared" si="2"/>
        <v>21</v>
      </c>
      <c r="N41" s="98">
        <f t="shared" si="3"/>
        <v>11</v>
      </c>
    </row>
    <row r="42" spans="1:14" x14ac:dyDescent="0.25">
      <c r="A42" s="110">
        <v>38</v>
      </c>
      <c r="B42" s="19" t="str" cm="1">
        <f t="array" ref="B42">INDEX($J$5:$J$54,A42)</f>
        <v>Richmond</v>
      </c>
      <c r="C42" s="21">
        <f t="shared" si="0"/>
        <v>37</v>
      </c>
      <c r="J42" t="str">
        <f>SummaryHigh!B42</f>
        <v>Richmond</v>
      </c>
      <c r="K42" s="98">
        <f>VLOOKUP(J42,SummaryHigh!$B$5:$O$55,MonthSorted!$K$2+2,0)</f>
        <v>47</v>
      </c>
      <c r="L42" s="98">
        <f t="shared" si="1"/>
        <v>46.957999999999998</v>
      </c>
      <c r="M42" s="98">
        <f t="shared" si="2"/>
        <v>28</v>
      </c>
      <c r="N42" s="98">
        <f t="shared" si="3"/>
        <v>36</v>
      </c>
    </row>
    <row r="43" spans="1:14" x14ac:dyDescent="0.25">
      <c r="A43" s="110">
        <v>39</v>
      </c>
      <c r="B43" s="19" t="str" cm="1">
        <f t="array" ref="B43">INDEX($J$5:$J$54,A43)</f>
        <v>Riverside</v>
      </c>
      <c r="C43" s="21">
        <f t="shared" si="0"/>
        <v>37</v>
      </c>
      <c r="J43" t="str">
        <f>SummaryHigh!B43</f>
        <v>Riverside</v>
      </c>
      <c r="K43" s="98">
        <f>VLOOKUP(J43,SummaryHigh!$B$5:$O$55,MonthSorted!$K$2+2,0)</f>
        <v>69</v>
      </c>
      <c r="L43" s="98">
        <f t="shared" si="1"/>
        <v>68.956999999999994</v>
      </c>
      <c r="M43" s="98">
        <f t="shared" si="2"/>
        <v>5</v>
      </c>
      <c r="N43" s="98">
        <f t="shared" si="3"/>
        <v>42</v>
      </c>
    </row>
    <row r="44" spans="1:14" x14ac:dyDescent="0.25">
      <c r="A44" s="110">
        <v>40</v>
      </c>
      <c r="B44" s="19" t="str" cm="1">
        <f t="array" ref="B44">INDEX($J$5:$J$54,A44)</f>
        <v>Rochester</v>
      </c>
      <c r="C44" s="21">
        <f t="shared" si="0"/>
        <v>36</v>
      </c>
      <c r="J44" t="str">
        <f>SummaryHigh!B44</f>
        <v>Rochester</v>
      </c>
      <c r="K44" s="98">
        <f>VLOOKUP(J44,SummaryHigh!$B$5:$O$55,MonthSorted!$K$2+2,0)</f>
        <v>32</v>
      </c>
      <c r="L44" s="98">
        <f t="shared" si="1"/>
        <v>31.956</v>
      </c>
      <c r="M44" s="98">
        <f t="shared" si="2"/>
        <v>46</v>
      </c>
      <c r="N44" s="98">
        <f t="shared" si="3"/>
        <v>5</v>
      </c>
    </row>
    <row r="45" spans="1:14" x14ac:dyDescent="0.25">
      <c r="A45" s="110">
        <v>41</v>
      </c>
      <c r="B45" s="19" t="str" cm="1">
        <f t="array" ref="B45">INDEX($J$5:$J$54,A45)</f>
        <v>Sacramento</v>
      </c>
      <c r="C45" s="21">
        <f t="shared" si="0"/>
        <v>36</v>
      </c>
      <c r="J45" t="str">
        <f>SummaryHigh!B45</f>
        <v>Sacramento</v>
      </c>
      <c r="K45" s="98">
        <f>VLOOKUP(J45,SummaryHigh!$B$5:$O$55,MonthSorted!$K$2+2,0)</f>
        <v>54</v>
      </c>
      <c r="L45" s="98">
        <f t="shared" si="1"/>
        <v>53.954999999999998</v>
      </c>
      <c r="M45" s="98">
        <f t="shared" si="2"/>
        <v>18</v>
      </c>
      <c r="N45" s="98">
        <f t="shared" si="3"/>
        <v>17</v>
      </c>
    </row>
    <row r="46" spans="1:14" x14ac:dyDescent="0.25">
      <c r="A46" s="110">
        <v>42</v>
      </c>
      <c r="B46" s="19" t="str" cm="1">
        <f t="array" ref="B46">INDEX($J$5:$J$54,A46)</f>
        <v>Salt Lake City</v>
      </c>
      <c r="C46" s="21">
        <f t="shared" si="0"/>
        <v>36</v>
      </c>
      <c r="J46" t="str">
        <f>SummaryHigh!B46</f>
        <v>Salt Lake City</v>
      </c>
      <c r="K46" s="98">
        <f>VLOOKUP(J46,SummaryHigh!$B$5:$O$55,MonthSorted!$K$2+2,0)</f>
        <v>37</v>
      </c>
      <c r="L46" s="98">
        <f t="shared" si="1"/>
        <v>36.954000000000001</v>
      </c>
      <c r="M46" s="98">
        <f t="shared" si="2"/>
        <v>39</v>
      </c>
      <c r="N46" s="98">
        <f t="shared" si="3"/>
        <v>34</v>
      </c>
    </row>
    <row r="47" spans="1:14" x14ac:dyDescent="0.25">
      <c r="A47" s="110">
        <v>43</v>
      </c>
      <c r="B47" s="19" t="str" cm="1">
        <f t="array" ref="B47">INDEX($J$5:$J$54,A47)</f>
        <v>San Antonio</v>
      </c>
      <c r="C47" s="21">
        <f t="shared" si="0"/>
        <v>35</v>
      </c>
      <c r="J47" t="str">
        <f>SummaryHigh!B47</f>
        <v>San Antonio</v>
      </c>
      <c r="K47" s="98">
        <f>VLOOKUP(J47,SummaryHigh!$B$5:$O$55,MonthSorted!$K$2+2,0)</f>
        <v>63</v>
      </c>
      <c r="L47" s="98">
        <f t="shared" si="1"/>
        <v>62.953000000000003</v>
      </c>
      <c r="M47" s="98">
        <f t="shared" si="2"/>
        <v>10</v>
      </c>
      <c r="N47" s="98">
        <f t="shared" si="3"/>
        <v>15</v>
      </c>
    </row>
    <row r="48" spans="1:14" x14ac:dyDescent="0.25">
      <c r="A48" s="110">
        <v>44</v>
      </c>
      <c r="B48" s="19" t="str" cm="1">
        <f t="array" ref="B48">INDEX($J$5:$J$54,A48)</f>
        <v>San Diego</v>
      </c>
      <c r="C48" s="21">
        <f t="shared" si="0"/>
        <v>34</v>
      </c>
      <c r="J48" t="str">
        <f>SummaryHigh!B48</f>
        <v>San Diego</v>
      </c>
      <c r="K48" s="98">
        <f>VLOOKUP(J48,SummaryHigh!$B$5:$O$55,MonthSorted!$K$2+2,0)</f>
        <v>65</v>
      </c>
      <c r="L48" s="98">
        <f t="shared" si="1"/>
        <v>64.951999999999998</v>
      </c>
      <c r="M48" s="98">
        <f t="shared" si="2"/>
        <v>8</v>
      </c>
      <c r="N48" s="98">
        <f t="shared" si="3"/>
        <v>10</v>
      </c>
    </row>
    <row r="49" spans="1:14" x14ac:dyDescent="0.25">
      <c r="A49" s="110">
        <v>45</v>
      </c>
      <c r="B49" s="19" t="str" cm="1">
        <f t="array" ref="B49">INDEX($J$5:$J$54,A49)</f>
        <v>San Francisco</v>
      </c>
      <c r="C49" s="21">
        <f t="shared" si="0"/>
        <v>32</v>
      </c>
      <c r="J49" t="str">
        <f>SummaryHigh!B49</f>
        <v>San Francisco</v>
      </c>
      <c r="K49" s="98">
        <f>VLOOKUP(J49,SummaryHigh!$B$5:$O$55,MonthSorted!$K$2+2,0)</f>
        <v>57</v>
      </c>
      <c r="L49" s="98">
        <f t="shared" si="1"/>
        <v>56.951000000000001</v>
      </c>
      <c r="M49" s="98">
        <f t="shared" si="2"/>
        <v>16</v>
      </c>
      <c r="N49" s="98">
        <f t="shared" si="3"/>
        <v>14</v>
      </c>
    </row>
    <row r="50" spans="1:14" x14ac:dyDescent="0.25">
      <c r="A50" s="110">
        <v>46</v>
      </c>
      <c r="B50" s="19" t="str" cm="1">
        <f t="array" ref="B50">INDEX($J$5:$J$54,A50)</f>
        <v>San Jose</v>
      </c>
      <c r="C50" s="21">
        <f t="shared" si="0"/>
        <v>32</v>
      </c>
      <c r="J50" t="str">
        <f>SummaryHigh!B50</f>
        <v>San Jose</v>
      </c>
      <c r="K50" s="98">
        <f>VLOOKUP(J50,SummaryHigh!$B$5:$O$55,MonthSorted!$K$2+2,0)</f>
        <v>58</v>
      </c>
      <c r="L50" s="98">
        <f t="shared" si="1"/>
        <v>57.95</v>
      </c>
      <c r="M50" s="98">
        <f t="shared" si="2"/>
        <v>14</v>
      </c>
      <c r="N50" s="98">
        <f t="shared" si="3"/>
        <v>40</v>
      </c>
    </row>
    <row r="51" spans="1:14" x14ac:dyDescent="0.25">
      <c r="A51" s="110">
        <v>47</v>
      </c>
      <c r="B51" s="19" t="str" cm="1">
        <f t="array" ref="B51">INDEX($J$5:$J$54,A51)</f>
        <v>Seattle</v>
      </c>
      <c r="C51" s="21">
        <f t="shared" si="0"/>
        <v>31</v>
      </c>
      <c r="J51" t="str">
        <f>SummaryHigh!B51</f>
        <v>Seattle</v>
      </c>
      <c r="K51" s="98">
        <f>VLOOKUP(J51,SummaryHigh!$B$5:$O$55,MonthSorted!$K$2+2,0)</f>
        <v>49</v>
      </c>
      <c r="L51" s="98">
        <f t="shared" si="1"/>
        <v>48.948999999999998</v>
      </c>
      <c r="M51" s="98">
        <f t="shared" si="2"/>
        <v>24</v>
      </c>
      <c r="N51" s="98">
        <f t="shared" si="3"/>
        <v>6</v>
      </c>
    </row>
    <row r="52" spans="1:14" x14ac:dyDescent="0.25">
      <c r="A52" s="110">
        <v>48</v>
      </c>
      <c r="B52" s="19" t="str" cm="1">
        <f t="array" ref="B52">INDEX($J$5:$J$54,A52)</f>
        <v>St. Louis</v>
      </c>
      <c r="C52" s="21">
        <f t="shared" si="0"/>
        <v>31</v>
      </c>
      <c r="J52" t="str">
        <f>SummaryHigh!B52</f>
        <v>St. Louis</v>
      </c>
      <c r="K52" s="98">
        <f>VLOOKUP(J52,SummaryHigh!$B$5:$O$55,MonthSorted!$K$2+2,0)</f>
        <v>40</v>
      </c>
      <c r="L52" s="98">
        <f t="shared" si="1"/>
        <v>39.948</v>
      </c>
      <c r="M52" s="98">
        <f t="shared" si="2"/>
        <v>35</v>
      </c>
      <c r="N52" s="98">
        <f t="shared" si="3"/>
        <v>8</v>
      </c>
    </row>
    <row r="53" spans="1:14" x14ac:dyDescent="0.25">
      <c r="A53" s="110">
        <v>49</v>
      </c>
      <c r="B53" s="19" t="str" cm="1">
        <f t="array" ref="B53">INDEX($J$5:$J$54,A53)</f>
        <v>Tampa</v>
      </c>
      <c r="C53" s="21">
        <f t="shared" si="0"/>
        <v>29</v>
      </c>
      <c r="J53" t="str">
        <f>SummaryHigh!B53</f>
        <v>Tampa</v>
      </c>
      <c r="K53" s="98">
        <f>VLOOKUP(J53,SummaryHigh!$B$5:$O$55,MonthSorted!$K$2+2,0)</f>
        <v>70</v>
      </c>
      <c r="L53" s="98">
        <f t="shared" si="1"/>
        <v>69.947000000000003</v>
      </c>
      <c r="M53" s="98">
        <f t="shared" si="2"/>
        <v>3</v>
      </c>
      <c r="N53" s="98">
        <f t="shared" si="3"/>
        <v>25</v>
      </c>
    </row>
    <row r="54" spans="1:14" x14ac:dyDescent="0.25">
      <c r="A54" s="111">
        <v>50</v>
      </c>
      <c r="B54" s="19" t="str" cm="1">
        <f t="array" ref="B54">INDEX($J$5:$J$54,A54)</f>
        <v>Virginia Beach</v>
      </c>
      <c r="C54" s="21">
        <f t="shared" si="0"/>
        <v>24</v>
      </c>
      <c r="J54" t="str">
        <f>SummaryHigh!B54</f>
        <v>Virginia Beach</v>
      </c>
      <c r="K54" s="98">
        <f>VLOOKUP(J54,SummaryHigh!$B$5:$O$55,MonthSorted!$K$2+2,0)</f>
        <v>48</v>
      </c>
      <c r="L54" s="98">
        <f t="shared" si="1"/>
        <v>47.945999999999998</v>
      </c>
      <c r="M54" s="98">
        <f t="shared" si="2"/>
        <v>25</v>
      </c>
      <c r="N54" s="98">
        <f t="shared" si="3"/>
        <v>26</v>
      </c>
    </row>
    <row r="56" spans="1:14" x14ac:dyDescent="0.25">
      <c r="A56" s="27" t="s">
        <v>72</v>
      </c>
      <c r="B56" s="28">
        <f>CheckSumSortCity</f>
        <v>409312</v>
      </c>
      <c r="C56" s="28">
        <f>CheckSumSortTemp</f>
        <v>203895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67" workbookViewId="0">
      <selection activeCell="F85" sqref="F85"/>
    </sheetView>
  </sheetViews>
  <sheetFormatPr defaultRowHeight="15" x14ac:dyDescent="0.25"/>
  <cols>
    <col min="2" max="2" width="9.140625" customWidth="1"/>
    <col min="3" max="7" width="15.7109375" customWidth="1"/>
  </cols>
  <sheetData>
    <row r="2" spans="1:15" x14ac:dyDescent="0.2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100</v>
      </c>
    </row>
    <row r="5" spans="1:15" x14ac:dyDescent="0.25">
      <c r="B5" t="s">
        <v>101</v>
      </c>
    </row>
    <row r="6" spans="1:15" x14ac:dyDescent="0.25">
      <c r="B6" t="s">
        <v>102</v>
      </c>
    </row>
    <row r="8" spans="1:15" x14ac:dyDescent="0.25">
      <c r="B8" s="73" t="s">
        <v>86</v>
      </c>
    </row>
    <row r="9" spans="1:15" x14ac:dyDescent="0.25">
      <c r="B9" t="s">
        <v>87</v>
      </c>
    </row>
    <row r="10" spans="1:15" x14ac:dyDescent="0.25">
      <c r="B10" s="72">
        <v>0.05</v>
      </c>
    </row>
    <row r="11" spans="1:15" x14ac:dyDescent="0.25">
      <c r="B11" s="72">
        <v>5.5E-2</v>
      </c>
    </row>
    <row r="12" spans="1:15" x14ac:dyDescent="0.25">
      <c r="B12" s="72">
        <v>0.06</v>
      </c>
    </row>
    <row r="13" spans="1:15" x14ac:dyDescent="0.25">
      <c r="B13" s="72">
        <v>6.5000000000000002E-2</v>
      </c>
    </row>
    <row r="14" spans="1:15" x14ac:dyDescent="0.25">
      <c r="B14" s="72">
        <v>7.0000000000000007E-2</v>
      </c>
    </row>
    <row r="15" spans="1:15" x14ac:dyDescent="0.25">
      <c r="B15" s="72">
        <v>7.5000000000000011E-2</v>
      </c>
    </row>
    <row r="16" spans="1:15" x14ac:dyDescent="0.25">
      <c r="B16" t="s">
        <v>90</v>
      </c>
    </row>
    <row r="18" spans="2:2" x14ac:dyDescent="0.25">
      <c r="B18" s="73" t="s">
        <v>88</v>
      </c>
    </row>
    <row r="19" spans="2:2" x14ac:dyDescent="0.25">
      <c r="B19" t="s">
        <v>89</v>
      </c>
    </row>
    <row r="20" spans="2:2" x14ac:dyDescent="0.25">
      <c r="B20" s="74">
        <v>4</v>
      </c>
    </row>
    <row r="21" spans="2:2" x14ac:dyDescent="0.25">
      <c r="B21" s="74">
        <v>5</v>
      </c>
    </row>
    <row r="22" spans="2:2" x14ac:dyDescent="0.25">
      <c r="B22" s="74">
        <v>6</v>
      </c>
    </row>
    <row r="23" spans="2:2" x14ac:dyDescent="0.25">
      <c r="B23" s="74">
        <v>7</v>
      </c>
    </row>
    <row r="24" spans="2:2" x14ac:dyDescent="0.25">
      <c r="B24" s="74">
        <v>8</v>
      </c>
    </row>
    <row r="26" spans="2:2" x14ac:dyDescent="0.25">
      <c r="B26" s="73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s="74">
        <v>1500</v>
      </c>
    </row>
    <row r="30" spans="2:2" x14ac:dyDescent="0.25">
      <c r="B30" s="74">
        <v>1800</v>
      </c>
    </row>
    <row r="31" spans="2:2" x14ac:dyDescent="0.25">
      <c r="B31" s="74">
        <v>2200</v>
      </c>
    </row>
    <row r="32" spans="2:2" x14ac:dyDescent="0.25">
      <c r="B32" s="74">
        <v>2700</v>
      </c>
    </row>
    <row r="34" spans="1:24" x14ac:dyDescent="0.25">
      <c r="B34" s="73" t="s">
        <v>94</v>
      </c>
    </row>
    <row r="35" spans="1:24" x14ac:dyDescent="0.25">
      <c r="B35" t="s">
        <v>95</v>
      </c>
    </row>
    <row r="36" spans="1:24" x14ac:dyDescent="0.25">
      <c r="B36" t="s">
        <v>96</v>
      </c>
    </row>
    <row r="37" spans="1:24" x14ac:dyDescent="0.25">
      <c r="B37" t="s">
        <v>97</v>
      </c>
    </row>
    <row r="38" spans="1:24" x14ac:dyDescent="0.25">
      <c r="B38" t="s">
        <v>98</v>
      </c>
    </row>
    <row r="40" spans="1:24" x14ac:dyDescent="0.25">
      <c r="B40" s="1" t="s">
        <v>99</v>
      </c>
    </row>
    <row r="42" spans="1:24" x14ac:dyDescent="0.2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109</v>
      </c>
    </row>
    <row r="45" spans="1:24" x14ac:dyDescent="0.25">
      <c r="B45" t="s">
        <v>113</v>
      </c>
    </row>
    <row r="47" spans="1:24" x14ac:dyDescent="0.25">
      <c r="B47" s="1" t="s">
        <v>110</v>
      </c>
    </row>
    <row r="48" spans="1:24" x14ac:dyDescent="0.25">
      <c r="B48" t="s">
        <v>111</v>
      </c>
    </row>
    <row r="49" spans="2:24" x14ac:dyDescent="0.25">
      <c r="B49" t="s">
        <v>112</v>
      </c>
    </row>
    <row r="50" spans="2:24" x14ac:dyDescent="0.25">
      <c r="B50" t="s">
        <v>114</v>
      </c>
    </row>
    <row r="52" spans="2:24" x14ac:dyDescent="0.25">
      <c r="I52" s="1" t="s">
        <v>106</v>
      </c>
    </row>
    <row r="53" spans="2:24" ht="30" x14ac:dyDescent="0.25">
      <c r="B53" s="80" t="s">
        <v>103</v>
      </c>
      <c r="C53" s="81" t="s">
        <v>86</v>
      </c>
      <c r="D53" s="82" t="s">
        <v>88</v>
      </c>
      <c r="E53" s="82" t="s">
        <v>91</v>
      </c>
      <c r="F53" s="82" t="s">
        <v>94</v>
      </c>
      <c r="G53" s="83" t="s">
        <v>105</v>
      </c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1"/>
    </row>
    <row r="54" spans="2:24" x14ac:dyDescent="0.25">
      <c r="B54" s="25">
        <v>1</v>
      </c>
      <c r="C54" s="76">
        <v>6.5000000000000002E-2</v>
      </c>
      <c r="D54" s="75">
        <v>4</v>
      </c>
      <c r="E54" s="75">
        <v>1500</v>
      </c>
      <c r="F54" s="92">
        <f ca="1">INDEX(INDIRECT("Rate_"&amp;C54*10000&amp;"!"&amp;"$C$3:$G$6"),MATCH(E54,$B$29:$B$32,0),MATCH(D54,$B$20:$B$24,0))</f>
        <v>5100</v>
      </c>
      <c r="G54" s="93">
        <f ca="1">FV(C54,D54,E54,F54)*(-1)</f>
        <v>13171.74032568749</v>
      </c>
      <c r="I54" s="84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85"/>
    </row>
    <row r="55" spans="2:24" x14ac:dyDescent="0.25">
      <c r="B55" s="25">
        <f t="shared" ref="B55:B70" si="0">B54+1</f>
        <v>2</v>
      </c>
      <c r="C55" s="77">
        <v>0.05</v>
      </c>
      <c r="D55" s="74">
        <v>6</v>
      </c>
      <c r="E55" s="74">
        <v>1800</v>
      </c>
      <c r="F55" s="92">
        <f t="shared" ref="F55:F83" ca="1" si="1">INDEX(INDIRECT("Rate_"&amp;C55*10000&amp;"!"&amp;"$C$3:$G$6"),MATCH(E55,$B$29:$B$32,0),MATCH(D55,$B$20:$B$24,0))</f>
        <v>7990</v>
      </c>
      <c r="G55" s="93">
        <f t="shared" ref="G55:G83" ca="1" si="2">FV(C55,D55,E55,F55)*(-1)</f>
        <v>22950.80723109375</v>
      </c>
      <c r="I55" s="86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8"/>
    </row>
    <row r="56" spans="2:24" x14ac:dyDescent="0.25">
      <c r="B56" s="25">
        <f t="shared" si="0"/>
        <v>3</v>
      </c>
      <c r="C56" s="77">
        <v>0.05</v>
      </c>
      <c r="D56" s="74">
        <v>7</v>
      </c>
      <c r="E56" s="74">
        <v>1500</v>
      </c>
      <c r="F56" s="92">
        <f t="shared" ca="1" si="1"/>
        <v>5940</v>
      </c>
      <c r="G56" s="93">
        <f t="shared" ca="1" si="2"/>
        <v>20571.189190265635</v>
      </c>
      <c r="I56" s="86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8"/>
    </row>
    <row r="57" spans="2:24" x14ac:dyDescent="0.25">
      <c r="B57" s="25">
        <f t="shared" si="0"/>
        <v>4</v>
      </c>
      <c r="C57" s="77">
        <v>7.5000000000000011E-2</v>
      </c>
      <c r="D57" s="74">
        <v>7</v>
      </c>
      <c r="E57" s="74">
        <v>2200</v>
      </c>
      <c r="F57" s="92">
        <f t="shared" ca="1" si="1"/>
        <v>6430</v>
      </c>
      <c r="G57" s="93">
        <f t="shared" ca="1" si="2"/>
        <v>29999.794078918509</v>
      </c>
      <c r="I57" s="86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8"/>
    </row>
    <row r="58" spans="2:24" x14ac:dyDescent="0.25">
      <c r="B58" s="25">
        <f t="shared" si="0"/>
        <v>5</v>
      </c>
      <c r="C58" s="77">
        <v>5.5E-2</v>
      </c>
      <c r="D58" s="74">
        <v>6</v>
      </c>
      <c r="E58" s="74">
        <v>2200</v>
      </c>
      <c r="F58" s="92">
        <f t="shared" ca="1" si="1"/>
        <v>7600</v>
      </c>
      <c r="G58" s="93">
        <f t="shared" ca="1" si="2"/>
        <v>25632.917601865978</v>
      </c>
      <c r="I58" s="86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8"/>
    </row>
    <row r="59" spans="2:24" x14ac:dyDescent="0.25">
      <c r="B59" s="25">
        <f t="shared" si="0"/>
        <v>6</v>
      </c>
      <c r="C59" s="77">
        <v>0.06</v>
      </c>
      <c r="D59" s="74">
        <v>7</v>
      </c>
      <c r="E59" s="74">
        <v>1500</v>
      </c>
      <c r="F59" s="92">
        <f t="shared" ca="1" si="1"/>
        <v>5650</v>
      </c>
      <c r="G59" s="93">
        <f t="shared" ca="1" si="2"/>
        <v>21086.267438085211</v>
      </c>
      <c r="I59" s="86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8"/>
    </row>
    <row r="60" spans="2:24" x14ac:dyDescent="0.25">
      <c r="B60" s="25">
        <f t="shared" si="0"/>
        <v>7</v>
      </c>
      <c r="C60" s="77">
        <v>7.0000000000000007E-2</v>
      </c>
      <c r="D60" s="74">
        <v>6</v>
      </c>
      <c r="E60" s="74">
        <v>2700</v>
      </c>
      <c r="F60" s="92">
        <f t="shared" ca="1" si="1"/>
        <v>6330</v>
      </c>
      <c r="G60" s="93">
        <f t="shared" ca="1" si="2"/>
        <v>28813.50812709417</v>
      </c>
      <c r="I60" s="86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8"/>
    </row>
    <row r="61" spans="2:24" x14ac:dyDescent="0.25">
      <c r="B61" s="25">
        <f t="shared" si="0"/>
        <v>8</v>
      </c>
      <c r="C61" s="77">
        <v>5.5E-2</v>
      </c>
      <c r="D61" s="74">
        <v>5</v>
      </c>
      <c r="E61" s="74">
        <v>1800</v>
      </c>
      <c r="F61" s="92">
        <f t="shared" ca="1" si="1"/>
        <v>6720</v>
      </c>
      <c r="G61" s="93">
        <f t="shared" ca="1" si="2"/>
        <v>18828.735089195987</v>
      </c>
      <c r="I61" s="86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8"/>
    </row>
    <row r="62" spans="2:24" x14ac:dyDescent="0.25">
      <c r="B62" s="25">
        <f t="shared" si="0"/>
        <v>9</v>
      </c>
      <c r="C62" s="77">
        <v>6.5000000000000002E-2</v>
      </c>
      <c r="D62" s="74">
        <v>4</v>
      </c>
      <c r="E62" s="74">
        <v>1800</v>
      </c>
      <c r="F62" s="92">
        <f t="shared" ca="1" si="1"/>
        <v>6280</v>
      </c>
      <c r="G62" s="93">
        <f t="shared" ca="1" si="2"/>
        <v>16011.923006924986</v>
      </c>
      <c r="I62" s="86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8"/>
    </row>
    <row r="63" spans="2:24" x14ac:dyDescent="0.25">
      <c r="B63" s="25">
        <f t="shared" si="0"/>
        <v>10</v>
      </c>
      <c r="C63" s="77">
        <v>0.06</v>
      </c>
      <c r="D63" s="74">
        <v>5</v>
      </c>
      <c r="E63" s="74">
        <v>1800</v>
      </c>
      <c r="F63" s="92">
        <f t="shared" ca="1" si="1"/>
        <v>6200</v>
      </c>
      <c r="G63" s="93">
        <f t="shared" ca="1" si="2"/>
        <v>18443.765909120018</v>
      </c>
      <c r="I63" s="86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8"/>
    </row>
    <row r="64" spans="2:24" x14ac:dyDescent="0.25">
      <c r="B64" s="25">
        <f t="shared" si="0"/>
        <v>11</v>
      </c>
      <c r="C64" s="77">
        <v>0.06</v>
      </c>
      <c r="D64" s="74">
        <v>4</v>
      </c>
      <c r="E64" s="74">
        <v>1500</v>
      </c>
      <c r="F64" s="92">
        <f t="shared" ca="1" si="1"/>
        <v>5260</v>
      </c>
      <c r="G64" s="93">
        <f t="shared" ca="1" si="2"/>
        <v>13202.552809600011</v>
      </c>
      <c r="I64" s="86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8"/>
    </row>
    <row r="65" spans="2:24" x14ac:dyDescent="0.25">
      <c r="B65" s="25">
        <f t="shared" si="0"/>
        <v>12</v>
      </c>
      <c r="C65" s="77">
        <v>6.5000000000000002E-2</v>
      </c>
      <c r="D65" s="74">
        <v>4</v>
      </c>
      <c r="E65" s="74">
        <v>2200</v>
      </c>
      <c r="F65" s="92">
        <f t="shared" ca="1" si="1"/>
        <v>7240</v>
      </c>
      <c r="G65" s="93">
        <f t="shared" ca="1" si="2"/>
        <v>19009.800553524983</v>
      </c>
      <c r="I65" s="86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8"/>
    </row>
    <row r="66" spans="2:24" x14ac:dyDescent="0.25">
      <c r="B66" s="25">
        <f t="shared" si="0"/>
        <v>13</v>
      </c>
      <c r="C66" s="77">
        <v>7.0000000000000007E-2</v>
      </c>
      <c r="D66" s="74">
        <v>6</v>
      </c>
      <c r="E66" s="74">
        <v>2200</v>
      </c>
      <c r="F66" s="92">
        <f t="shared" ca="1" si="1"/>
        <v>5130</v>
      </c>
      <c r="G66" s="93">
        <f t="shared" ca="1" si="2"/>
        <v>23435.986334525369</v>
      </c>
      <c r="I66" s="86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8"/>
    </row>
    <row r="67" spans="2:24" x14ac:dyDescent="0.25">
      <c r="B67" s="25">
        <f t="shared" si="0"/>
        <v>14</v>
      </c>
      <c r="C67" s="77">
        <v>0.06</v>
      </c>
      <c r="D67" s="74">
        <v>7</v>
      </c>
      <c r="E67" s="74">
        <v>2200</v>
      </c>
      <c r="F67" s="92">
        <f t="shared" ca="1" si="1"/>
        <v>5920</v>
      </c>
      <c r="G67" s="93">
        <f t="shared" ca="1" si="2"/>
        <v>27367.933962912088</v>
      </c>
      <c r="I67" s="86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8"/>
    </row>
    <row r="68" spans="2:24" x14ac:dyDescent="0.25">
      <c r="B68" s="25">
        <f t="shared" si="0"/>
        <v>15</v>
      </c>
      <c r="C68" s="77">
        <v>6.5000000000000002E-2</v>
      </c>
      <c r="D68" s="74">
        <v>8</v>
      </c>
      <c r="E68" s="74">
        <v>2700</v>
      </c>
      <c r="F68" s="92">
        <f t="shared" ca="1" si="1"/>
        <v>6870</v>
      </c>
      <c r="G68" s="93">
        <f t="shared" ca="1" si="2"/>
        <v>38577.332761520331</v>
      </c>
      <c r="I68" s="86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8"/>
    </row>
    <row r="69" spans="2:24" x14ac:dyDescent="0.25">
      <c r="B69" s="25">
        <f t="shared" si="0"/>
        <v>16</v>
      </c>
      <c r="C69" s="77">
        <v>7.5000000000000011E-2</v>
      </c>
      <c r="D69" s="74">
        <v>8</v>
      </c>
      <c r="E69" s="74">
        <v>1800</v>
      </c>
      <c r="F69" s="92">
        <f t="shared" ca="1" si="1"/>
        <v>6120</v>
      </c>
      <c r="G69" s="93">
        <f t="shared" ca="1" si="2"/>
        <v>29718.352105917667</v>
      </c>
      <c r="I69" s="86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8"/>
    </row>
    <row r="70" spans="2:24" x14ac:dyDescent="0.25">
      <c r="B70" s="25">
        <f t="shared" si="0"/>
        <v>17</v>
      </c>
      <c r="C70" s="77">
        <v>0.06</v>
      </c>
      <c r="D70" s="74">
        <v>6</v>
      </c>
      <c r="E70" s="74">
        <v>2700</v>
      </c>
      <c r="F70" s="92">
        <f t="shared" ca="1" si="1"/>
        <v>7440</v>
      </c>
      <c r="G70" s="93">
        <f t="shared" ca="1" si="2"/>
        <v>29387.142246704672</v>
      </c>
      <c r="I70" s="86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8"/>
    </row>
    <row r="71" spans="2:24" x14ac:dyDescent="0.25">
      <c r="B71" s="25">
        <f t="shared" ref="B71:B73" si="3">B70+1</f>
        <v>18</v>
      </c>
      <c r="C71" s="77">
        <v>0.06</v>
      </c>
      <c r="D71" s="74">
        <v>6</v>
      </c>
      <c r="E71" s="74">
        <v>1800</v>
      </c>
      <c r="F71" s="92">
        <f t="shared" ca="1" si="1"/>
        <v>5820</v>
      </c>
      <c r="G71" s="93">
        <f t="shared" ca="1" si="2"/>
        <v>20811.354601009938</v>
      </c>
      <c r="I71" s="86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8"/>
    </row>
    <row r="72" spans="2:24" x14ac:dyDescent="0.25">
      <c r="B72" s="25">
        <f t="shared" si="3"/>
        <v>19</v>
      </c>
      <c r="C72" s="77">
        <v>0.06</v>
      </c>
      <c r="D72" s="74">
        <v>8</v>
      </c>
      <c r="E72" s="74">
        <v>1500</v>
      </c>
      <c r="F72" s="92">
        <f t="shared" ca="1" si="1"/>
        <v>6970</v>
      </c>
      <c r="G72" s="93">
        <f t="shared" ca="1" si="2"/>
        <v>25955.32294275103</v>
      </c>
      <c r="I72" s="86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8"/>
    </row>
    <row r="73" spans="2:24" x14ac:dyDescent="0.25">
      <c r="B73" s="25">
        <f t="shared" si="3"/>
        <v>20</v>
      </c>
      <c r="C73" s="77">
        <v>6.5000000000000002E-2</v>
      </c>
      <c r="D73" s="74">
        <v>7</v>
      </c>
      <c r="E73" s="74">
        <v>1500</v>
      </c>
      <c r="F73" s="92">
        <f t="shared" ca="1" si="1"/>
        <v>6410</v>
      </c>
      <c r="G73" s="93">
        <f t="shared" ca="1" si="2"/>
        <v>22745.358662026054</v>
      </c>
      <c r="I73" s="86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8"/>
    </row>
    <row r="74" spans="2:24" x14ac:dyDescent="0.25">
      <c r="B74" s="25">
        <f t="shared" ref="B74:B81" si="4">B73+1</f>
        <v>21</v>
      </c>
      <c r="C74" s="77">
        <v>6.5000000000000002E-2</v>
      </c>
      <c r="D74" s="74">
        <v>7</v>
      </c>
      <c r="E74" s="74">
        <v>1800</v>
      </c>
      <c r="F74" s="92">
        <f t="shared" ca="1" si="1"/>
        <v>6740</v>
      </c>
      <c r="G74" s="93">
        <f t="shared" ca="1" si="2"/>
        <v>25815.035202817686</v>
      </c>
      <c r="I74" s="86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8"/>
    </row>
    <row r="75" spans="2:24" x14ac:dyDescent="0.25">
      <c r="B75" s="25">
        <f t="shared" si="4"/>
        <v>22</v>
      </c>
      <c r="C75" s="77">
        <v>7.0000000000000007E-2</v>
      </c>
      <c r="D75" s="74">
        <v>4</v>
      </c>
      <c r="E75" s="74">
        <v>2700</v>
      </c>
      <c r="F75" s="92">
        <f t="shared" ca="1" si="1"/>
        <v>6550</v>
      </c>
      <c r="G75" s="93">
        <f t="shared" ca="1" si="2"/>
        <v>20573.559965499997</v>
      </c>
      <c r="I75" s="86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8"/>
    </row>
    <row r="76" spans="2:24" x14ac:dyDescent="0.25">
      <c r="B76" s="25">
        <f t="shared" si="4"/>
        <v>23</v>
      </c>
      <c r="C76" s="77">
        <v>5.5E-2</v>
      </c>
      <c r="D76" s="74">
        <v>6</v>
      </c>
      <c r="E76" s="74">
        <v>2700</v>
      </c>
      <c r="F76" s="92">
        <f t="shared" ca="1" si="1"/>
        <v>6400</v>
      </c>
      <c r="G76" s="93">
        <f t="shared" ca="1" si="2"/>
        <v>27422.331749768891</v>
      </c>
      <c r="I76" s="86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8"/>
    </row>
    <row r="77" spans="2:24" x14ac:dyDescent="0.25">
      <c r="B77" s="25">
        <f t="shared" si="4"/>
        <v>24</v>
      </c>
      <c r="C77" s="77">
        <v>5.5E-2</v>
      </c>
      <c r="D77" s="74">
        <v>5</v>
      </c>
      <c r="E77" s="74">
        <v>2200</v>
      </c>
      <c r="F77" s="92">
        <f t="shared" ca="1" si="1"/>
        <v>7930</v>
      </c>
      <c r="G77" s="93">
        <f t="shared" ca="1" si="2"/>
        <v>22642.593107201326</v>
      </c>
      <c r="I77" s="86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8"/>
    </row>
    <row r="78" spans="2:24" x14ac:dyDescent="0.25">
      <c r="B78" s="25">
        <f t="shared" si="4"/>
        <v>25</v>
      </c>
      <c r="C78" s="77">
        <v>7.5000000000000011E-2</v>
      </c>
      <c r="D78" s="74">
        <v>8</v>
      </c>
      <c r="E78" s="74">
        <v>2700</v>
      </c>
      <c r="F78" s="92">
        <f t="shared" ca="1" si="1"/>
        <v>6560</v>
      </c>
      <c r="G78" s="93">
        <f t="shared" ca="1" si="2"/>
        <v>39904.816255904909</v>
      </c>
      <c r="I78" s="86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8"/>
    </row>
    <row r="79" spans="2:24" x14ac:dyDescent="0.25">
      <c r="B79" s="25">
        <f t="shared" si="4"/>
        <v>26</v>
      </c>
      <c r="C79" s="77">
        <v>0.06</v>
      </c>
      <c r="D79" s="74">
        <v>6</v>
      </c>
      <c r="E79" s="74">
        <v>2200</v>
      </c>
      <c r="F79" s="92">
        <f t="shared" ca="1" si="1"/>
        <v>6980</v>
      </c>
      <c r="G79" s="93">
        <f t="shared" ca="1" si="2"/>
        <v>25246.964186266905</v>
      </c>
      <c r="I79" s="86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8"/>
    </row>
    <row r="80" spans="2:24" x14ac:dyDescent="0.25">
      <c r="B80" s="25">
        <f t="shared" si="4"/>
        <v>27</v>
      </c>
      <c r="C80" s="77">
        <v>7.5000000000000011E-2</v>
      </c>
      <c r="D80" s="74">
        <v>7</v>
      </c>
      <c r="E80" s="74">
        <v>1800</v>
      </c>
      <c r="F80" s="92">
        <f t="shared" ca="1" si="1"/>
        <v>5500</v>
      </c>
      <c r="G80" s="93">
        <f t="shared" ca="1" si="2"/>
        <v>24941.949631692496</v>
      </c>
      <c r="I80" s="86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8"/>
    </row>
    <row r="81" spans="1:24" x14ac:dyDescent="0.25">
      <c r="B81" s="25">
        <f t="shared" si="4"/>
        <v>28</v>
      </c>
      <c r="C81" s="77">
        <v>7.5000000000000011E-2</v>
      </c>
      <c r="D81" s="74">
        <v>4</v>
      </c>
      <c r="E81" s="74">
        <v>2200</v>
      </c>
      <c r="F81" s="92">
        <f t="shared" ca="1" si="1"/>
        <v>7420</v>
      </c>
      <c r="G81" s="93">
        <f t="shared" ca="1" si="2"/>
        <v>19749.609148437496</v>
      </c>
      <c r="I81" s="86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8"/>
    </row>
    <row r="82" spans="1:24" x14ac:dyDescent="0.25">
      <c r="B82" s="25">
        <f t="shared" ref="B82:B83" si="5">B81+1</f>
        <v>29</v>
      </c>
      <c r="C82" s="77">
        <v>0.05</v>
      </c>
      <c r="D82" s="74">
        <v>5</v>
      </c>
      <c r="E82" s="74">
        <v>1500</v>
      </c>
      <c r="F82" s="92">
        <f t="shared" ca="1" si="1"/>
        <v>7840</v>
      </c>
      <c r="G82" s="93">
        <f t="shared" ca="1" si="2"/>
        <v>18294.494325000007</v>
      </c>
      <c r="I82" s="86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8"/>
    </row>
    <row r="83" spans="1:24" x14ac:dyDescent="0.25">
      <c r="B83" s="26">
        <f t="shared" si="5"/>
        <v>30</v>
      </c>
      <c r="C83" s="78">
        <v>6.5000000000000002E-2</v>
      </c>
      <c r="D83" s="79">
        <v>5</v>
      </c>
      <c r="E83" s="79">
        <v>2200</v>
      </c>
      <c r="F83" s="92">
        <f t="shared" ca="1" si="1"/>
        <v>7490</v>
      </c>
      <c r="G83" s="93">
        <f t="shared" ca="1" si="2"/>
        <v>22787.959255358015</v>
      </c>
      <c r="I83" s="89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</row>
    <row r="84" spans="1:24" x14ac:dyDescent="0.25">
      <c r="F84" s="71"/>
      <c r="G84" s="71"/>
    </row>
    <row r="85" spans="1:24" x14ac:dyDescent="0.25">
      <c r="E85" t="s">
        <v>72</v>
      </c>
      <c r="F85" s="94">
        <f ca="1">SUM(F54:F83)</f>
        <v>196830</v>
      </c>
      <c r="G85" s="94">
        <f ca="1">SUM(G54:G83)</f>
        <v>713101.09780669142</v>
      </c>
    </row>
    <row r="88" spans="1:24" x14ac:dyDescent="0.2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0.05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5530</v>
      </c>
      <c r="D3" s="48">
        <v>7840</v>
      </c>
      <c r="E3" s="48">
        <v>7440</v>
      </c>
      <c r="F3" s="48">
        <v>5940</v>
      </c>
      <c r="G3" s="65">
        <v>7510</v>
      </c>
    </row>
    <row r="4" spans="1:7" x14ac:dyDescent="0.25">
      <c r="A4" s="59" t="s">
        <v>81</v>
      </c>
      <c r="B4" s="60">
        <v>1800</v>
      </c>
      <c r="C4" s="56">
        <v>5850</v>
      </c>
      <c r="D4" s="47">
        <v>6160</v>
      </c>
      <c r="E4" s="47">
        <v>7990</v>
      </c>
      <c r="F4" s="47">
        <v>7300</v>
      </c>
      <c r="G4" s="66">
        <v>7110</v>
      </c>
    </row>
    <row r="5" spans="1:7" x14ac:dyDescent="0.25">
      <c r="A5" s="59" t="s">
        <v>82</v>
      </c>
      <c r="B5" s="60">
        <v>2200</v>
      </c>
      <c r="C5" s="56">
        <v>5270</v>
      </c>
      <c r="D5" s="47">
        <v>7900</v>
      </c>
      <c r="E5" s="47">
        <v>6250</v>
      </c>
      <c r="F5" s="47">
        <v>5750</v>
      </c>
      <c r="G5" s="66">
        <v>6070</v>
      </c>
    </row>
    <row r="6" spans="1:7" x14ac:dyDescent="0.25">
      <c r="A6" s="61" t="s">
        <v>83</v>
      </c>
      <c r="B6" s="62">
        <v>2700</v>
      </c>
      <c r="C6" s="67">
        <v>6950</v>
      </c>
      <c r="D6" s="68">
        <v>5860</v>
      </c>
      <c r="E6" s="68">
        <v>7420</v>
      </c>
      <c r="F6" s="68">
        <v>7930</v>
      </c>
      <c r="G6" s="69">
        <v>6170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5.5E-2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7620</v>
      </c>
      <c r="D3" s="48">
        <v>7540</v>
      </c>
      <c r="E3" s="48">
        <v>6660</v>
      </c>
      <c r="F3" s="48">
        <v>6120</v>
      </c>
      <c r="G3" s="65">
        <v>7520</v>
      </c>
    </row>
    <row r="4" spans="1:7" x14ac:dyDescent="0.25">
      <c r="A4" s="59" t="s">
        <v>81</v>
      </c>
      <c r="B4" s="60">
        <v>1800</v>
      </c>
      <c r="C4" s="56">
        <v>5940</v>
      </c>
      <c r="D4" s="47">
        <v>6720</v>
      </c>
      <c r="E4" s="47">
        <v>7720</v>
      </c>
      <c r="F4" s="47">
        <v>6860</v>
      </c>
      <c r="G4" s="66">
        <v>7210</v>
      </c>
    </row>
    <row r="5" spans="1:7" x14ac:dyDescent="0.25">
      <c r="A5" s="59" t="s">
        <v>82</v>
      </c>
      <c r="B5" s="60">
        <v>2200</v>
      </c>
      <c r="C5" s="56">
        <v>6060</v>
      </c>
      <c r="D5" s="47">
        <v>7930</v>
      </c>
      <c r="E5" s="47">
        <v>7600</v>
      </c>
      <c r="F5" s="47">
        <v>5940</v>
      </c>
      <c r="G5" s="66">
        <v>5980</v>
      </c>
    </row>
    <row r="6" spans="1:7" x14ac:dyDescent="0.25">
      <c r="A6" s="61" t="s">
        <v>83</v>
      </c>
      <c r="B6" s="62">
        <v>2700</v>
      </c>
      <c r="C6" s="67">
        <v>6430</v>
      </c>
      <c r="D6" s="68">
        <v>5960</v>
      </c>
      <c r="E6" s="68">
        <v>6400</v>
      </c>
      <c r="F6" s="68">
        <v>5560</v>
      </c>
      <c r="G6" s="69">
        <v>5810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0.06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5260</v>
      </c>
      <c r="D3" s="48">
        <v>6350</v>
      </c>
      <c r="E3" s="48">
        <v>6810</v>
      </c>
      <c r="F3" s="48">
        <v>5650</v>
      </c>
      <c r="G3" s="65">
        <v>6970</v>
      </c>
    </row>
    <row r="4" spans="1:7" x14ac:dyDescent="0.25">
      <c r="A4" s="59" t="s">
        <v>81</v>
      </c>
      <c r="B4" s="60">
        <v>1800</v>
      </c>
      <c r="C4" s="56">
        <v>7860</v>
      </c>
      <c r="D4" s="47">
        <v>6200</v>
      </c>
      <c r="E4" s="47">
        <v>5820</v>
      </c>
      <c r="F4" s="47">
        <v>5870</v>
      </c>
      <c r="G4" s="66">
        <v>5200</v>
      </c>
    </row>
    <row r="5" spans="1:7" x14ac:dyDescent="0.25">
      <c r="A5" s="59" t="s">
        <v>82</v>
      </c>
      <c r="B5" s="60">
        <v>2200</v>
      </c>
      <c r="C5" s="56">
        <v>7730</v>
      </c>
      <c r="D5" s="47">
        <v>6240</v>
      </c>
      <c r="E5" s="47">
        <v>6980</v>
      </c>
      <c r="F5" s="47">
        <v>5920</v>
      </c>
      <c r="G5" s="66">
        <v>5190</v>
      </c>
    </row>
    <row r="6" spans="1:7" x14ac:dyDescent="0.25">
      <c r="A6" s="61" t="s">
        <v>83</v>
      </c>
      <c r="B6" s="62">
        <v>2700</v>
      </c>
      <c r="C6" s="67">
        <v>5120</v>
      </c>
      <c r="D6" s="68">
        <v>5040</v>
      </c>
      <c r="E6" s="68">
        <v>7440</v>
      </c>
      <c r="F6" s="68">
        <v>5640</v>
      </c>
      <c r="G6" s="69">
        <v>5740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6.5000000000000002E-2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5100</v>
      </c>
      <c r="D3" s="48">
        <v>6270</v>
      </c>
      <c r="E3" s="48">
        <v>6700</v>
      </c>
      <c r="F3" s="48">
        <v>6410</v>
      </c>
      <c r="G3" s="65">
        <v>7600</v>
      </c>
    </row>
    <row r="4" spans="1:7" x14ac:dyDescent="0.25">
      <c r="A4" s="59" t="s">
        <v>81</v>
      </c>
      <c r="B4" s="60">
        <v>1800</v>
      </c>
      <c r="C4" s="56">
        <v>6280</v>
      </c>
      <c r="D4" s="47">
        <v>6110</v>
      </c>
      <c r="E4" s="47">
        <v>7600</v>
      </c>
      <c r="F4" s="47">
        <v>6740</v>
      </c>
      <c r="G4" s="66">
        <v>6090</v>
      </c>
    </row>
    <row r="5" spans="1:7" x14ac:dyDescent="0.25">
      <c r="A5" s="59" t="s">
        <v>82</v>
      </c>
      <c r="B5" s="60">
        <v>2200</v>
      </c>
      <c r="C5" s="56">
        <v>7240</v>
      </c>
      <c r="D5" s="47">
        <v>7490</v>
      </c>
      <c r="E5" s="47">
        <v>5130</v>
      </c>
      <c r="F5" s="47">
        <v>6240</v>
      </c>
      <c r="G5" s="66">
        <v>5910</v>
      </c>
    </row>
    <row r="6" spans="1:7" x14ac:dyDescent="0.25">
      <c r="A6" s="61" t="s">
        <v>83</v>
      </c>
      <c r="B6" s="62">
        <v>2700</v>
      </c>
      <c r="C6" s="67">
        <v>7940</v>
      </c>
      <c r="D6" s="68">
        <v>5960</v>
      </c>
      <c r="E6" s="68">
        <v>5450</v>
      </c>
      <c r="F6" s="68">
        <v>7070</v>
      </c>
      <c r="G6" s="69">
        <v>6870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7.0000000000000007E-2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6150</v>
      </c>
      <c r="D3" s="48">
        <v>7690</v>
      </c>
      <c r="E3" s="48">
        <v>6230</v>
      </c>
      <c r="F3" s="48">
        <v>6440</v>
      </c>
      <c r="G3" s="65">
        <v>7160</v>
      </c>
    </row>
    <row r="4" spans="1:7" x14ac:dyDescent="0.25">
      <c r="A4" s="59" t="s">
        <v>81</v>
      </c>
      <c r="B4" s="60">
        <v>1800</v>
      </c>
      <c r="C4" s="56">
        <v>7350</v>
      </c>
      <c r="D4" s="47">
        <v>5030</v>
      </c>
      <c r="E4" s="47">
        <v>7780</v>
      </c>
      <c r="F4" s="47">
        <v>6250</v>
      </c>
      <c r="G4" s="66">
        <v>6690</v>
      </c>
    </row>
    <row r="5" spans="1:7" x14ac:dyDescent="0.25">
      <c r="A5" s="59" t="s">
        <v>82</v>
      </c>
      <c r="B5" s="60">
        <v>2200</v>
      </c>
      <c r="C5" s="56">
        <v>5610</v>
      </c>
      <c r="D5" s="47">
        <v>7680</v>
      </c>
      <c r="E5" s="47">
        <v>5130</v>
      </c>
      <c r="F5" s="47">
        <v>7260</v>
      </c>
      <c r="G5" s="66">
        <v>7350</v>
      </c>
    </row>
    <row r="6" spans="1:7" x14ac:dyDescent="0.25">
      <c r="A6" s="61" t="s">
        <v>83</v>
      </c>
      <c r="B6" s="62">
        <v>2700</v>
      </c>
      <c r="C6" s="67">
        <v>6550</v>
      </c>
      <c r="D6" s="68">
        <v>5380</v>
      </c>
      <c r="E6" s="68">
        <v>6330</v>
      </c>
      <c r="F6" s="68">
        <v>7020</v>
      </c>
      <c r="G6" s="69">
        <v>6920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0">
        <v>7.4999999999999997E-2</v>
      </c>
      <c r="B1" s="63" t="s">
        <v>85</v>
      </c>
      <c r="C1" s="49" t="s">
        <v>80</v>
      </c>
      <c r="D1" s="50"/>
      <c r="E1" s="50"/>
      <c r="F1" s="50"/>
      <c r="G1" s="51"/>
    </row>
    <row r="2" spans="1:7" x14ac:dyDescent="0.25">
      <c r="A2" s="64"/>
      <c r="B2" s="46" t="s">
        <v>84</v>
      </c>
      <c r="C2" s="52">
        <v>4</v>
      </c>
      <c r="D2" s="53">
        <v>5</v>
      </c>
      <c r="E2" s="53">
        <v>6</v>
      </c>
      <c r="F2" s="53">
        <v>7</v>
      </c>
      <c r="G2" s="54">
        <v>8</v>
      </c>
    </row>
    <row r="3" spans="1:7" x14ac:dyDescent="0.25">
      <c r="A3" s="57" t="s">
        <v>79</v>
      </c>
      <c r="B3" s="58">
        <v>1500</v>
      </c>
      <c r="C3" s="55">
        <v>6240</v>
      </c>
      <c r="D3" s="48">
        <v>5320</v>
      </c>
      <c r="E3" s="48">
        <v>7500</v>
      </c>
      <c r="F3" s="48">
        <v>5770</v>
      </c>
      <c r="G3" s="65">
        <v>5220</v>
      </c>
    </row>
    <row r="4" spans="1:7" x14ac:dyDescent="0.25">
      <c r="A4" s="59" t="s">
        <v>81</v>
      </c>
      <c r="B4" s="60">
        <v>1800</v>
      </c>
      <c r="C4" s="56">
        <v>5950</v>
      </c>
      <c r="D4" s="47">
        <v>7680</v>
      </c>
      <c r="E4" s="47">
        <v>5450</v>
      </c>
      <c r="F4" s="47">
        <v>5500</v>
      </c>
      <c r="G4" s="66">
        <v>6120</v>
      </c>
    </row>
    <row r="5" spans="1:7" x14ac:dyDescent="0.25">
      <c r="A5" s="59" t="s">
        <v>82</v>
      </c>
      <c r="B5" s="60">
        <v>2200</v>
      </c>
      <c r="C5" s="56">
        <v>7420</v>
      </c>
      <c r="D5" s="47">
        <v>6480</v>
      </c>
      <c r="E5" s="47">
        <v>5480</v>
      </c>
      <c r="F5" s="47">
        <v>6430</v>
      </c>
      <c r="G5" s="66">
        <v>5480</v>
      </c>
    </row>
    <row r="6" spans="1:7" x14ac:dyDescent="0.25">
      <c r="A6" s="61" t="s">
        <v>83</v>
      </c>
      <c r="B6" s="62">
        <v>2700</v>
      </c>
      <c r="C6" s="67">
        <v>7020</v>
      </c>
      <c r="D6" s="68">
        <v>7590</v>
      </c>
      <c r="E6" s="68">
        <v>5280</v>
      </c>
      <c r="F6" s="68">
        <v>5240</v>
      </c>
      <c r="G6" s="69">
        <v>6560</v>
      </c>
    </row>
    <row r="8" spans="1:7" x14ac:dyDescent="0.25">
      <c r="C8" s="71"/>
      <c r="D8" s="71"/>
      <c r="E8" s="71"/>
      <c r="F8" s="71"/>
      <c r="G8" s="71"/>
    </row>
    <row r="9" spans="1:7" x14ac:dyDescent="0.25">
      <c r="C9" s="71"/>
      <c r="D9" s="71"/>
      <c r="E9" s="71"/>
      <c r="F9" s="71"/>
      <c r="G9" s="71"/>
    </row>
    <row r="10" spans="1:7" x14ac:dyDescent="0.25">
      <c r="C10" s="45"/>
      <c r="D10" s="45"/>
      <c r="E10" s="45"/>
      <c r="F10" s="45"/>
      <c r="G10" s="45"/>
    </row>
    <row r="11" spans="1:7" x14ac:dyDescent="0.25">
      <c r="C11" s="45"/>
      <c r="D11" s="45"/>
      <c r="E11" s="45"/>
      <c r="F11" s="45"/>
      <c r="G11" s="45"/>
    </row>
    <row r="12" spans="1:7" x14ac:dyDescent="0.25">
      <c r="C12" s="45"/>
      <c r="D12" s="45"/>
      <c r="E12" s="45"/>
      <c r="F12" s="45"/>
      <c r="G12" s="45"/>
    </row>
    <row r="13" spans="1:7" x14ac:dyDescent="0.25">
      <c r="C13" s="45"/>
      <c r="D13" s="45"/>
      <c r="E13" s="45"/>
      <c r="F13" s="45"/>
      <c r="G1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CheckSum</vt:lpstr>
      <vt:lpstr>Introduction</vt:lpstr>
      <vt:lpstr>Part 1</vt:lpstr>
      <vt:lpstr>Data1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Nguyễn Nguyện</cp:lastModifiedBy>
  <dcterms:created xsi:type="dcterms:W3CDTF">2017-11-16T07:17:50Z</dcterms:created>
  <dcterms:modified xsi:type="dcterms:W3CDTF">2023-02-19T05:27:33Z</dcterms:modified>
</cp:coreProperties>
</file>