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<sst xmlns="http://schemas.openxmlformats.org/spreadsheetml/2006/main" count="61" uniqueCount="59">
  <si>
    <t xml:space="preserve">BẢNG THỐNG KÊ KẾT QUẢ THI HỌC SINH GIỎI NĂN 200... </t>
  </si>
  <si>
    <t>Mã thí sinh</t>
  </si>
  <si>
    <t>Tên thí sinh</t>
  </si>
  <si>
    <t>Tên Trường</t>
  </si>
  <si>
    <t>Môn thi</t>
  </si>
  <si>
    <t>Điểm thi</t>
  </si>
  <si>
    <t>Kết quả</t>
  </si>
  <si>
    <t>Bảng tra tên trường</t>
  </si>
  <si>
    <t>Bảng tra xếp loại</t>
  </si>
  <si>
    <r>
      <rPr>
        <b/>
        <sz val="14"/>
        <color rgb="FFC00000"/>
        <rFont val="Times New Roman"/>
        <charset val="134"/>
      </rPr>
      <t>NK</t>
    </r>
    <r>
      <rPr>
        <b/>
        <sz val="14"/>
        <rFont val="Times New Roman"/>
        <charset val="134"/>
      </rPr>
      <t>52</t>
    </r>
    <r>
      <rPr>
        <b/>
        <sz val="14"/>
        <color theme="4" tint="-0.499984740745262"/>
        <rFont val="Times New Roman"/>
        <charset val="134"/>
      </rPr>
      <t>TH</t>
    </r>
  </si>
  <si>
    <t>Mã Trường</t>
  </si>
  <si>
    <t>Tên trường</t>
  </si>
  <si>
    <t>Điểm</t>
  </si>
  <si>
    <t>Xếp loại</t>
  </si>
  <si>
    <r>
      <rPr>
        <b/>
        <sz val="14"/>
        <color rgb="FFC00000"/>
        <rFont val="Times New Roman"/>
        <charset val="134"/>
      </rPr>
      <t>NK</t>
    </r>
    <r>
      <rPr>
        <b/>
        <sz val="14"/>
        <rFont val="Times New Roman"/>
        <charset val="134"/>
      </rPr>
      <t>10</t>
    </r>
    <r>
      <rPr>
        <b/>
        <sz val="14"/>
        <color theme="4" tint="-0.499984740745262"/>
        <rFont val="Times New Roman"/>
        <charset val="134"/>
      </rPr>
      <t>TO</t>
    </r>
  </si>
  <si>
    <t>TR</t>
  </si>
  <si>
    <t>Trần Đại Nghĩa</t>
  </si>
  <si>
    <t>Trung Bình</t>
  </si>
  <si>
    <r>
      <rPr>
        <b/>
        <sz val="14"/>
        <color rgb="FFC00000"/>
        <rFont val="Times New Roman"/>
        <charset val="134"/>
      </rPr>
      <t>SP</t>
    </r>
    <r>
      <rPr>
        <b/>
        <sz val="14"/>
        <rFont val="Times New Roman"/>
        <charset val="134"/>
      </rPr>
      <t>93</t>
    </r>
    <r>
      <rPr>
        <b/>
        <sz val="14"/>
        <color theme="4" tint="-0.499984740745262"/>
        <rFont val="Times New Roman"/>
        <charset val="134"/>
      </rPr>
      <t>SN</t>
    </r>
  </si>
  <si>
    <t>LE</t>
  </si>
  <si>
    <t>Lê Hồng Phong</t>
  </si>
  <si>
    <t>Khá</t>
  </si>
  <si>
    <r>
      <rPr>
        <b/>
        <sz val="14"/>
        <color rgb="FFC00000"/>
        <rFont val="Times New Roman"/>
        <charset val="134"/>
      </rPr>
      <t>TR</t>
    </r>
    <r>
      <rPr>
        <b/>
        <sz val="14"/>
        <rFont val="Times New Roman"/>
        <charset val="134"/>
      </rPr>
      <t>23</t>
    </r>
    <r>
      <rPr>
        <b/>
        <sz val="14"/>
        <color theme="4" tint="-0.499984740745262"/>
        <rFont val="Times New Roman"/>
        <charset val="134"/>
      </rPr>
      <t>SN</t>
    </r>
  </si>
  <si>
    <t>GD</t>
  </si>
  <si>
    <t>Gia Định</t>
  </si>
  <si>
    <t>Giỏi</t>
  </si>
  <si>
    <r>
      <rPr>
        <b/>
        <sz val="14"/>
        <color rgb="FFC00000"/>
        <rFont val="Times New Roman"/>
        <charset val="134"/>
      </rPr>
      <t>GD</t>
    </r>
    <r>
      <rPr>
        <b/>
        <sz val="14"/>
        <rFont val="Times New Roman"/>
        <charset val="134"/>
      </rPr>
      <t>13</t>
    </r>
    <r>
      <rPr>
        <b/>
        <sz val="14"/>
        <color theme="4" tint="-0.499984740745262"/>
        <rFont val="Times New Roman"/>
        <charset val="134"/>
      </rPr>
      <t>TH</t>
    </r>
  </si>
  <si>
    <t>NK</t>
  </si>
  <si>
    <t>Năng Khiếu</t>
  </si>
  <si>
    <t>Xuất sắc</t>
  </si>
  <si>
    <r>
      <rPr>
        <b/>
        <sz val="14"/>
        <color rgb="FFC00000"/>
        <rFont val="Times New Roman"/>
        <charset val="134"/>
      </rPr>
      <t>LE</t>
    </r>
    <r>
      <rPr>
        <b/>
        <sz val="14"/>
        <rFont val="Times New Roman"/>
        <charset val="134"/>
      </rPr>
      <t>56</t>
    </r>
    <r>
      <rPr>
        <b/>
        <sz val="14"/>
        <color theme="4" tint="-0.499984740745262"/>
        <rFont val="Times New Roman"/>
        <charset val="134"/>
      </rPr>
      <t>SN</t>
    </r>
  </si>
  <si>
    <t>TH</t>
  </si>
  <si>
    <t>Nguyễn Thượng Hiền</t>
  </si>
  <si>
    <r>
      <rPr>
        <b/>
        <sz val="14"/>
        <color rgb="FFC00000"/>
        <rFont val="Times New Roman"/>
        <charset val="134"/>
      </rPr>
      <t>GD</t>
    </r>
    <r>
      <rPr>
        <b/>
        <sz val="14"/>
        <rFont val="Times New Roman"/>
        <charset val="134"/>
      </rPr>
      <t>74</t>
    </r>
    <r>
      <rPr>
        <b/>
        <sz val="14"/>
        <color theme="4" tint="-0.499984740745262"/>
        <rFont val="Times New Roman"/>
        <charset val="134"/>
      </rPr>
      <t>TH</t>
    </r>
  </si>
  <si>
    <t>SP</t>
  </si>
  <si>
    <t>Sư Phạm</t>
  </si>
  <si>
    <r>
      <rPr>
        <b/>
        <sz val="14"/>
        <color rgb="FFC00000"/>
        <rFont val="Times New Roman"/>
        <charset val="134"/>
      </rPr>
      <t>TR</t>
    </r>
    <r>
      <rPr>
        <b/>
        <sz val="14"/>
        <rFont val="Times New Roman"/>
        <charset val="134"/>
      </rPr>
      <t>73</t>
    </r>
    <r>
      <rPr>
        <b/>
        <sz val="14"/>
        <color theme="4" tint="-0.499984740745262"/>
        <rFont val="Times New Roman"/>
        <charset val="134"/>
      </rPr>
      <t>TO</t>
    </r>
  </si>
  <si>
    <r>
      <rPr>
        <b/>
        <sz val="14"/>
        <color rgb="FFC00000"/>
        <rFont val="Times New Roman"/>
        <charset val="134"/>
      </rPr>
      <t>LE</t>
    </r>
    <r>
      <rPr>
        <b/>
        <sz val="14"/>
        <rFont val="Times New Roman"/>
        <charset val="134"/>
      </rPr>
      <t>20</t>
    </r>
    <r>
      <rPr>
        <b/>
        <sz val="14"/>
        <color theme="4" tint="-0.499984740745262"/>
        <rFont val="Times New Roman"/>
        <charset val="134"/>
      </rPr>
      <t>TH</t>
    </r>
  </si>
  <si>
    <t>Bảng tra môn thi</t>
  </si>
  <si>
    <r>
      <rPr>
        <b/>
        <sz val="14"/>
        <color rgb="FFC00000"/>
        <rFont val="Times New Roman"/>
        <charset val="134"/>
      </rPr>
      <t>NK</t>
    </r>
    <r>
      <rPr>
        <b/>
        <sz val="14"/>
        <rFont val="Times New Roman"/>
        <charset val="134"/>
      </rPr>
      <t>73</t>
    </r>
    <r>
      <rPr>
        <b/>
        <sz val="14"/>
        <color theme="4" tint="-0.499984740745262"/>
        <rFont val="Times New Roman"/>
        <charset val="134"/>
      </rPr>
      <t>TO</t>
    </r>
  </si>
  <si>
    <t>Mã Môn học</t>
  </si>
  <si>
    <t>TO</t>
  </si>
  <si>
    <t>SN</t>
  </si>
  <si>
    <t>Tên Môn thi</t>
  </si>
  <si>
    <t>Toán</t>
  </si>
  <si>
    <t>Sinh ngữ</t>
  </si>
  <si>
    <t>Tin Học</t>
  </si>
  <si>
    <r>
      <rPr>
        <b/>
        <sz val="14"/>
        <color rgb="FFC00000"/>
        <rFont val="Times New Roman"/>
        <charset val="134"/>
      </rPr>
      <t>NK</t>
    </r>
    <r>
      <rPr>
        <b/>
        <sz val="14"/>
        <rFont val="Times New Roman"/>
        <charset val="134"/>
      </rPr>
      <t>31</t>
    </r>
    <r>
      <rPr>
        <b/>
        <sz val="14"/>
        <color theme="4" tint="-0.499984740745262"/>
        <rFont val="Times New Roman"/>
        <charset val="134"/>
      </rPr>
      <t>SN</t>
    </r>
  </si>
  <si>
    <r>
      <rPr>
        <b/>
        <sz val="14"/>
        <color rgb="FFC00000"/>
        <rFont val="Times New Roman"/>
        <charset val="134"/>
      </rPr>
      <t>GD</t>
    </r>
    <r>
      <rPr>
        <b/>
        <sz val="14"/>
        <rFont val="Times New Roman"/>
        <charset val="134"/>
      </rPr>
      <t>59</t>
    </r>
    <r>
      <rPr>
        <b/>
        <sz val="14"/>
        <color theme="4" tint="-0.499984740745262"/>
        <rFont val="Times New Roman"/>
        <charset val="134"/>
      </rPr>
      <t>SN</t>
    </r>
  </si>
  <si>
    <r>
      <rPr>
        <b/>
        <sz val="14"/>
        <color rgb="FFC00000"/>
        <rFont val="Times New Roman"/>
        <charset val="134"/>
      </rPr>
      <t>TR</t>
    </r>
    <r>
      <rPr>
        <b/>
        <sz val="14"/>
        <rFont val="Times New Roman"/>
        <charset val="134"/>
      </rPr>
      <t>15</t>
    </r>
    <r>
      <rPr>
        <b/>
        <sz val="14"/>
        <color theme="4" tint="-0.499984740745262"/>
        <rFont val="Times New Roman"/>
        <charset val="134"/>
      </rPr>
      <t>TO</t>
    </r>
  </si>
  <si>
    <r>
      <rPr>
        <b/>
        <sz val="14"/>
        <color rgb="FFC00000"/>
        <rFont val="Times New Roman"/>
        <charset val="134"/>
      </rPr>
      <t>TH</t>
    </r>
    <r>
      <rPr>
        <b/>
        <sz val="14"/>
        <rFont val="Times New Roman"/>
        <charset val="134"/>
      </rPr>
      <t>90</t>
    </r>
    <r>
      <rPr>
        <b/>
        <sz val="14"/>
        <color theme="4" tint="-0.499984740745262"/>
        <rFont val="Times New Roman"/>
        <charset val="134"/>
      </rPr>
      <t>TO</t>
    </r>
  </si>
  <si>
    <t>Yêu cầu</t>
  </si>
  <si>
    <t>1. Lập công thức điền dữ liệu cho cột Tên trường dựa vào 2 ký tự đầu của Mã thí sinh và tìm trong Bảng tra tên trường.</t>
  </si>
  <si>
    <t>2. Lập công thức điền dữ liệu cho cột Môn thi, dựa vào 2 ký tự cuối của Mã thí sinh và tìm trong Bảng tra Môn thi.</t>
  </si>
  <si>
    <t>3. Lập công thức điền dữ liệu cho cột Kết quả, dựa vào Điểm thi và Bảng tra Xếp loại</t>
  </si>
  <si>
    <t>4. Lập công thức đổi định dạng cột Tên thí sinh có dạng chữ hoa đầu mỗi từ</t>
  </si>
  <si>
    <t>5. Định dạng bảng tính có dạng Table, lọc ra danh sách những thí sinh đạt kết quả là giỏi</t>
  </si>
  <si>
    <t>6. Định dạng cột Điểm thi sao cho những thí sinh có điểm &gt;9 có dạng in đậm và màu đỏ</t>
  </si>
  <si>
    <t xml:space="preserve">7. Chèn Header: Lề trái: Bài tập 1_ Chương 5, Lề phải: Ngày hiện hành 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</si>
</sst>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8">
    <font>
      <sz val="11"/>
      <color theme="1"/>
      <name val="Calibri"/>
      <charset val="134"/>
      <scheme val="minor"/>
    </font>
    <font>
      <b/>
      <sz val="14"/>
      <name val="Times New Roman"/>
      <charset val="134"/>
    </font>
    <font>
      <sz val="14"/>
      <name val="Times New Roman"/>
      <charset val="134"/>
    </font>
    <font>
      <sz val="11"/>
      <color theme="1"/>
      <name val="Calibri"/>
      <charset val="134"/>
      <scheme val="minor"/>
    </font>
    <font>
      <b/>
      <sz val="12"/>
      <color theme="1"/>
      <name val="Tahoma"/>
      <charset val="134"/>
    </font>
    <font>
      <sz val="16"/>
      <name val="Times New Roman"/>
      <charset val="134"/>
    </font>
    <font>
      <u/>
      <sz val="14"/>
      <name val="Times New Roman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4"/>
      <color rgb="FFC00000"/>
      <name val="Times New Roman"/>
      <charset val="134"/>
    </font>
    <font>
      <b/>
      <sz val="14"/>
      <color theme="4" tint="-0.499984740745262"/>
      <name val="Times New Roman"/>
      <charset val="134"/>
    </font>
  </fonts>
  <fills count="41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theme="4" tint="0.79998168889431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6" borderId="22" applyNumberFormat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0" fillId="22" borderId="23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5" borderId="21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9" fillId="21" borderId="25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4" fillId="21" borderId="21" applyNumberFormat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3" fillId="0" borderId="0" xfId="0" applyFont="1" applyFill="1" applyAlignme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4" borderId="5" xfId="0" applyFont="1" applyFill="1" applyBorder="1" applyAlignment="1"/>
    <xf numFmtId="58" fontId="2" fillId="4" borderId="5" xfId="0" applyNumberFormat="1" applyFont="1" applyFill="1" applyBorder="1" applyAlignment="1"/>
    <xf numFmtId="0" fontId="2" fillId="4" borderId="6" xfId="0" applyFont="1" applyFill="1" applyBorder="1" applyAlignment="1"/>
    <xf numFmtId="0" fontId="1" fillId="5" borderId="7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/>
    </xf>
    <xf numFmtId="0" fontId="2" fillId="6" borderId="5" xfId="0" applyFont="1" applyFill="1" applyBorder="1" applyAlignment="1"/>
    <xf numFmtId="58" fontId="1" fillId="0" borderId="8" xfId="0" applyNumberFormat="1" applyFont="1" applyFill="1" applyBorder="1" applyAlignment="1">
      <alignment horizontal="center"/>
    </xf>
    <xf numFmtId="49" fontId="1" fillId="0" borderId="8" xfId="0" applyNumberFormat="1" applyFont="1" applyFill="1" applyBorder="1" applyAlignment="1">
      <alignment horizontal="center"/>
    </xf>
    <xf numFmtId="0" fontId="5" fillId="0" borderId="0" xfId="0" applyFont="1" applyFill="1" applyAlignment="1"/>
    <xf numFmtId="0" fontId="4" fillId="3" borderId="9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2" fillId="4" borderId="11" xfId="0" applyFont="1" applyFill="1" applyBorder="1" applyAlignment="1"/>
    <xf numFmtId="58" fontId="2" fillId="4" borderId="11" xfId="0" applyNumberFormat="1" applyFont="1" applyFill="1" applyBorder="1" applyAlignment="1"/>
    <xf numFmtId="0" fontId="2" fillId="4" borderId="1" xfId="0" applyFont="1" applyFill="1" applyBorder="1" applyAlignment="1"/>
    <xf numFmtId="0" fontId="6" fillId="0" borderId="0" xfId="0" applyFont="1" applyFill="1" applyAlignment="1"/>
    <xf numFmtId="0" fontId="5" fillId="0" borderId="0" xfId="0" applyFont="1" applyFill="1" applyAlignment="1">
      <alignment wrapText="1"/>
    </xf>
    <xf numFmtId="0" fontId="4" fillId="3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8" borderId="4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2" fillId="0" borderId="14" xfId="0" applyFont="1" applyFill="1" applyBorder="1" applyAlignment="1"/>
    <xf numFmtId="0" fontId="1" fillId="0" borderId="8" xfId="0" applyFont="1" applyFill="1" applyBorder="1" applyAlignment="1"/>
    <xf numFmtId="0" fontId="1" fillId="0" borderId="10" xfId="0" applyFont="1" applyFill="1" applyBorder="1" applyAlignment="1"/>
    <xf numFmtId="0" fontId="2" fillId="0" borderId="15" xfId="0" applyFont="1" applyFill="1" applyBorder="1" applyAlignment="1"/>
    <xf numFmtId="0" fontId="4" fillId="3" borderId="16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2" fillId="0" borderId="18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4:F27" totalsRowShown="0">
  <autoFilter ref="A4:F27"/>
  <tableColumns count="6">
    <tableColumn id="1" name="Mã thí sinh"/>
    <tableColumn id="2" name="Tên thí sinh"/>
    <tableColumn id="3" name="Tên Trường"/>
    <tableColumn id="4" name="Môn thi"/>
    <tableColumn id="5" name="Điểm thi"/>
    <tableColumn id="6" name="Kết quả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tabSelected="1" workbookViewId="0">
      <selection activeCell="C1" sqref="C1"/>
    </sheetView>
  </sheetViews>
  <sheetFormatPr defaultColWidth="8.88888888888889" defaultRowHeight="14.4"/>
  <cols>
    <col min="1" max="1" width="21.3333333333333" customWidth="1"/>
    <col min="2" max="2" width="18.4444444444444" customWidth="1"/>
    <col min="3" max="3" width="25.6666666666667" customWidth="1"/>
    <col min="4" max="4" width="19.2222222222222" customWidth="1"/>
    <col min="5" max="5" width="19.4444444444444" customWidth="1"/>
    <col min="6" max="6" width="43.8888888888889" customWidth="1"/>
    <col min="8" max="8" width="18.2222222222222" customWidth="1"/>
    <col min="9" max="9" width="23.8888888888889" customWidth="1"/>
    <col min="11" max="11" width="10.3333333333333" customWidth="1"/>
    <col min="12" max="12" width="17.4444444444444" customWidth="1"/>
  </cols>
  <sheetData>
    <row r="1" spans="3:6">
      <c r="C1" s="1"/>
      <c r="D1" s="2"/>
      <c r="E1" s="2"/>
      <c r="F1" s="2"/>
    </row>
    <row r="2" ht="18" spans="1:12">
      <c r="A2" s="3" t="s">
        <v>0</v>
      </c>
      <c r="B2" s="3"/>
      <c r="C2" s="3"/>
      <c r="D2" s="3"/>
      <c r="E2" s="3"/>
      <c r="F2" s="3"/>
      <c r="G2" s="4"/>
      <c r="H2" s="5"/>
      <c r="I2" s="5"/>
      <c r="J2" s="4"/>
      <c r="K2" s="6"/>
      <c r="L2" s="6"/>
    </row>
    <row r="3" ht="18.75" spans="1:12">
      <c r="A3" s="5"/>
      <c r="B3" s="5"/>
      <c r="C3" s="5"/>
      <c r="D3" s="5"/>
      <c r="E3" s="5"/>
      <c r="F3" s="5"/>
      <c r="G3" s="4"/>
      <c r="H3" s="6"/>
      <c r="I3" s="6"/>
      <c r="J3" s="5"/>
      <c r="K3" s="6"/>
      <c r="L3" s="6"/>
    </row>
    <row r="4" ht="52.95" spans="1:12">
      <c r="A4" s="7" t="s">
        <v>1</v>
      </c>
      <c r="B4" s="7" t="s">
        <v>2</v>
      </c>
      <c r="C4" s="8" t="s">
        <v>3</v>
      </c>
      <c r="D4" s="8" t="s">
        <v>4</v>
      </c>
      <c r="E4" s="8" t="s">
        <v>5</v>
      </c>
      <c r="F4" s="9" t="s">
        <v>6</v>
      </c>
      <c r="G4" s="5"/>
      <c r="H4" s="10" t="s">
        <v>7</v>
      </c>
      <c r="I4" s="30"/>
      <c r="J4" s="6"/>
      <c r="K4" s="10" t="s">
        <v>8</v>
      </c>
      <c r="L4" s="30"/>
    </row>
    <row r="5" ht="52.2" spans="1:12">
      <c r="A5" s="11" t="s">
        <v>9</v>
      </c>
      <c r="B5" s="12" t="str">
        <f>PROPER("trần vinh")</f>
        <v>Trần Vinh</v>
      </c>
      <c r="C5" s="13" t="str">
        <f>VLOOKUP(LEFT(A5,2),$H$6:$I$11,2,0)</f>
        <v>Năng Khiếu</v>
      </c>
      <c r="D5" s="13" t="str">
        <f t="shared" ref="D5:D19" si="0">HLOOKUP(RIGHT(A5,2),$I$14:$K$15,2,0)</f>
        <v>Tin Học</v>
      </c>
      <c r="E5" s="12">
        <v>8.09</v>
      </c>
      <c r="F5" s="14" t="str">
        <f t="shared" ref="F5:F19" si="1">IF(E5&gt;=9.5,"Xuất sắc",IF(AND(E5&lt;9.5,E5&gt;=8),"Giỏi",IF(AND(E5&lt;8,E5&gt;=6.5),"Khá",IF(AND(E5&lt;6.5,E5&gt;=5),"Trung Bình","Yếu"))))</f>
        <v>Giỏi</v>
      </c>
      <c r="G5" s="5"/>
      <c r="H5" s="15" t="s">
        <v>10</v>
      </c>
      <c r="I5" s="31" t="s">
        <v>11</v>
      </c>
      <c r="J5" s="32"/>
      <c r="K5" s="33" t="s">
        <v>12</v>
      </c>
      <c r="L5" s="34" t="s">
        <v>13</v>
      </c>
    </row>
    <row r="6" ht="18" spans="1:12">
      <c r="A6" s="16" t="s">
        <v>14</v>
      </c>
      <c r="B6" s="17" t="str">
        <f>PROPER("lê vinh")</f>
        <v>Lê Vinh</v>
      </c>
      <c r="C6" s="13" t="str">
        <f>VLOOKUP(LEFT(A6,2),$H$6:$I$11,2,0)</f>
        <v>Năng Khiếu</v>
      </c>
      <c r="D6" s="13" t="str">
        <f t="shared" si="0"/>
        <v>Toán</v>
      </c>
      <c r="E6" s="17">
        <v>6.1</v>
      </c>
      <c r="F6" s="14" t="str">
        <f t="shared" si="1"/>
        <v>Trung Bình</v>
      </c>
      <c r="G6" s="5"/>
      <c r="H6" s="18" t="s">
        <v>15</v>
      </c>
      <c r="I6" s="35" t="s">
        <v>16</v>
      </c>
      <c r="J6" s="5"/>
      <c r="K6" s="36">
        <v>5</v>
      </c>
      <c r="L6" s="35" t="s">
        <v>17</v>
      </c>
    </row>
    <row r="7" ht="18" spans="1:12">
      <c r="A7" s="11" t="s">
        <v>18</v>
      </c>
      <c r="B7" s="12" t="str">
        <f>PROPER("phạm quân")</f>
        <v>Phạm Quân</v>
      </c>
      <c r="C7" s="13" t="str">
        <f>VLOOKUP(LEFT(A7,2),$H$6:$I$11,2,0)</f>
        <v>Sư Phạm</v>
      </c>
      <c r="D7" s="13" t="str">
        <f t="shared" si="0"/>
        <v>Sinh ngữ</v>
      </c>
      <c r="E7" s="12">
        <v>6.87</v>
      </c>
      <c r="F7" s="14" t="str">
        <f t="shared" si="1"/>
        <v>Khá</v>
      </c>
      <c r="G7" s="5"/>
      <c r="H7" s="19" t="s">
        <v>19</v>
      </c>
      <c r="I7" s="35" t="s">
        <v>20</v>
      </c>
      <c r="J7" s="5"/>
      <c r="K7" s="36">
        <v>6.5</v>
      </c>
      <c r="L7" s="35" t="s">
        <v>21</v>
      </c>
    </row>
    <row r="8" ht="18" spans="1:12">
      <c r="A8" s="16" t="s">
        <v>22</v>
      </c>
      <c r="B8" s="17" t="str">
        <f>PROPER("trần quân")</f>
        <v>Trần Quân</v>
      </c>
      <c r="C8" s="13" t="str">
        <f>VLOOKUP(LEFT(A8,2),$H$6:$I$11,2,0)</f>
        <v>Trần Đại Nghĩa</v>
      </c>
      <c r="D8" s="13" t="str">
        <f t="shared" si="0"/>
        <v>Sinh ngữ</v>
      </c>
      <c r="E8" s="17">
        <v>7.04</v>
      </c>
      <c r="F8" s="14" t="str">
        <f t="shared" si="1"/>
        <v>Khá</v>
      </c>
      <c r="G8" s="5"/>
      <c r="H8" s="19" t="s">
        <v>23</v>
      </c>
      <c r="I8" s="35" t="s">
        <v>24</v>
      </c>
      <c r="J8" s="5"/>
      <c r="K8" s="36">
        <v>8</v>
      </c>
      <c r="L8" s="35" t="s">
        <v>25</v>
      </c>
    </row>
    <row r="9" ht="18.75" spans="1:12">
      <c r="A9" s="11" t="s">
        <v>26</v>
      </c>
      <c r="B9" s="17" t="str">
        <f>PROPER("lê hoàng")</f>
        <v>Lê Hoàng</v>
      </c>
      <c r="C9" s="13" t="str">
        <f>VLOOKUP(LEFT(A9,2),$H$6:$I$11,2,0)</f>
        <v>Gia Định</v>
      </c>
      <c r="D9" s="13" t="str">
        <f t="shared" si="0"/>
        <v>Tin Học</v>
      </c>
      <c r="E9" s="12">
        <v>7.52</v>
      </c>
      <c r="F9" s="14" t="str">
        <f t="shared" si="1"/>
        <v>Khá</v>
      </c>
      <c r="G9" s="5"/>
      <c r="H9" s="19" t="s">
        <v>27</v>
      </c>
      <c r="I9" s="35" t="s">
        <v>28</v>
      </c>
      <c r="J9" s="5"/>
      <c r="K9" s="37">
        <v>9.5</v>
      </c>
      <c r="L9" s="38" t="s">
        <v>29</v>
      </c>
    </row>
    <row r="10" ht="18" spans="1:12">
      <c r="A10" s="16" t="s">
        <v>30</v>
      </c>
      <c r="B10" s="17" t="str">
        <f>PROPER("trần quân")</f>
        <v>Trần Quân</v>
      </c>
      <c r="C10" s="13" t="str">
        <f>VLOOKUP(LEFT(A10,2),$H$6:$I$11,2,0)</f>
        <v>Lê Hồng Phong</v>
      </c>
      <c r="D10" s="13" t="str">
        <f t="shared" si="0"/>
        <v>Sinh ngữ</v>
      </c>
      <c r="E10" s="17">
        <v>7.11</v>
      </c>
      <c r="F10" s="14" t="str">
        <f t="shared" si="1"/>
        <v>Khá</v>
      </c>
      <c r="G10" s="5"/>
      <c r="H10" s="19" t="s">
        <v>31</v>
      </c>
      <c r="I10" s="35" t="s">
        <v>32</v>
      </c>
      <c r="J10" s="5"/>
      <c r="K10" s="6"/>
      <c r="L10" s="6"/>
    </row>
    <row r="11" ht="21" spans="1:12">
      <c r="A11" s="11" t="s">
        <v>33</v>
      </c>
      <c r="B11" s="12" t="str">
        <f>PROPER("lê quân")</f>
        <v>Lê Quân</v>
      </c>
      <c r="C11" s="13" t="str">
        <f>VLOOKUP(LEFT(A11,2),$H$6:$I$11,2,0)</f>
        <v>Gia Định</v>
      </c>
      <c r="D11" s="13" t="str">
        <f t="shared" si="0"/>
        <v>Tin Học</v>
      </c>
      <c r="E11" s="12">
        <v>7.89</v>
      </c>
      <c r="F11" s="14" t="str">
        <f t="shared" si="1"/>
        <v>Khá</v>
      </c>
      <c r="G11" s="20"/>
      <c r="H11" s="19" t="s">
        <v>34</v>
      </c>
      <c r="I11" s="35" t="s">
        <v>35</v>
      </c>
      <c r="J11" s="20"/>
      <c r="K11" s="20"/>
      <c r="L11" s="5"/>
    </row>
    <row r="12" ht="18.75" spans="1:12">
      <c r="A12" s="16" t="s">
        <v>36</v>
      </c>
      <c r="B12" s="17" t="str">
        <f>PROPER("lê viên")</f>
        <v>Lê Viên</v>
      </c>
      <c r="C12" s="13" t="str">
        <f>VLOOKUP(LEFT(A12,2),$H$6:$I$11,2,0)</f>
        <v>Trần Đại Nghĩa</v>
      </c>
      <c r="D12" s="13" t="str">
        <f t="shared" si="0"/>
        <v>Toán</v>
      </c>
      <c r="E12" s="17">
        <v>6.1</v>
      </c>
      <c r="F12" s="14" t="str">
        <f t="shared" si="1"/>
        <v>Trung Bình</v>
      </c>
      <c r="G12" s="5"/>
      <c r="H12" s="5"/>
      <c r="I12" s="5"/>
      <c r="J12" s="5"/>
      <c r="K12" s="5"/>
      <c r="L12" s="5"/>
    </row>
    <row r="13" ht="18" spans="1:12">
      <c r="A13" s="11" t="s">
        <v>37</v>
      </c>
      <c r="B13" s="12" t="str">
        <f>PROPER("lê văn")</f>
        <v>Lê Văn</v>
      </c>
      <c r="C13" s="13" t="str">
        <f>VLOOKUP(LEFT(A13,2),$H$6:$I$11,2,0)</f>
        <v>Lê Hồng Phong</v>
      </c>
      <c r="D13" s="13" t="str">
        <f t="shared" si="0"/>
        <v>Tin Học</v>
      </c>
      <c r="E13" s="12">
        <v>6.87</v>
      </c>
      <c r="F13" s="14" t="str">
        <f t="shared" si="1"/>
        <v>Khá</v>
      </c>
      <c r="G13" s="5"/>
      <c r="H13" s="21" t="s">
        <v>38</v>
      </c>
      <c r="I13" s="39"/>
      <c r="J13" s="39"/>
      <c r="K13" s="40"/>
      <c r="L13" s="6"/>
    </row>
    <row r="14" ht="18" spans="1:12">
      <c r="A14" s="16" t="s">
        <v>39</v>
      </c>
      <c r="B14" s="17" t="str">
        <f>PROPER("lê thuý")</f>
        <v>Lê Thuý</v>
      </c>
      <c r="C14" s="13" t="str">
        <f>VLOOKUP(LEFT(A14,2),$H$6:$I$11,2,0)</f>
        <v>Năng Khiếu</v>
      </c>
      <c r="D14" s="13" t="str">
        <f t="shared" si="0"/>
        <v>Toán</v>
      </c>
      <c r="E14" s="17">
        <v>8.2</v>
      </c>
      <c r="F14" s="14" t="str">
        <f t="shared" si="1"/>
        <v>Giỏi</v>
      </c>
      <c r="G14" s="5"/>
      <c r="H14" s="22" t="s">
        <v>40</v>
      </c>
      <c r="I14" s="41" t="s">
        <v>41</v>
      </c>
      <c r="J14" s="41" t="s">
        <v>42</v>
      </c>
      <c r="K14" s="42" t="s">
        <v>31</v>
      </c>
      <c r="L14" s="6"/>
    </row>
    <row r="15" ht="18.75" spans="1:12">
      <c r="A15" s="11" t="s">
        <v>39</v>
      </c>
      <c r="B15" s="12" t="str">
        <f>PROPER("phạm quân")</f>
        <v>Phạm Quân</v>
      </c>
      <c r="C15" s="13" t="str">
        <f>VLOOKUP(LEFT(A15,2),$H$6:$I$11,2,0)</f>
        <v>Năng Khiếu</v>
      </c>
      <c r="D15" s="13" t="str">
        <f t="shared" si="0"/>
        <v>Toán</v>
      </c>
      <c r="E15" s="12">
        <v>9.86</v>
      </c>
      <c r="F15" s="14" t="str">
        <f t="shared" si="1"/>
        <v>Xuất sắc</v>
      </c>
      <c r="G15" s="5"/>
      <c r="H15" s="23" t="s">
        <v>43</v>
      </c>
      <c r="I15" s="43" t="s">
        <v>44</v>
      </c>
      <c r="J15" s="43" t="s">
        <v>45</v>
      </c>
      <c r="K15" s="38" t="s">
        <v>46</v>
      </c>
      <c r="L15" s="6"/>
    </row>
    <row r="16" ht="18" spans="1:12">
      <c r="A16" s="16" t="s">
        <v>47</v>
      </c>
      <c r="B16" s="17" t="str">
        <f>PROPER("phạm vinh")</f>
        <v>Phạm Vinh</v>
      </c>
      <c r="C16" s="13" t="str">
        <f>VLOOKUP(LEFT(A16,2),$H$6:$I$11,2,0)</f>
        <v>Năng Khiếu</v>
      </c>
      <c r="D16" s="13" t="str">
        <f t="shared" si="0"/>
        <v>Sinh ngữ</v>
      </c>
      <c r="E16" s="17">
        <v>9.66</v>
      </c>
      <c r="F16" s="14" t="str">
        <f t="shared" si="1"/>
        <v>Xuất sắc</v>
      </c>
      <c r="G16" s="5"/>
      <c r="H16" s="6"/>
      <c r="I16" s="6"/>
      <c r="J16" s="6"/>
      <c r="K16" s="6"/>
      <c r="L16" s="6"/>
    </row>
    <row r="17" ht="18" spans="1:12">
      <c r="A17" s="11" t="s">
        <v>48</v>
      </c>
      <c r="B17" s="12" t="str">
        <f>PROPER("trần my")</f>
        <v>Trần My</v>
      </c>
      <c r="C17" s="13" t="str">
        <f>VLOOKUP(LEFT(A17,2),$H$6:$I$11,2,0)</f>
        <v>Gia Định</v>
      </c>
      <c r="D17" s="13" t="str">
        <f t="shared" si="0"/>
        <v>Sinh ngữ</v>
      </c>
      <c r="E17" s="12">
        <v>9.87</v>
      </c>
      <c r="F17" s="14" t="str">
        <f t="shared" si="1"/>
        <v>Xuất sắc</v>
      </c>
      <c r="G17" s="5"/>
      <c r="H17" s="6"/>
      <c r="I17" s="6"/>
      <c r="J17" s="6"/>
      <c r="K17" s="6"/>
      <c r="L17" s="6"/>
    </row>
    <row r="18" ht="18" spans="1:12">
      <c r="A18" s="16" t="s">
        <v>49</v>
      </c>
      <c r="B18" s="17" t="str">
        <f>PROPER("lê hoàng")</f>
        <v>Lê Hoàng</v>
      </c>
      <c r="C18" s="13" t="str">
        <f>VLOOKUP(LEFT(A18,2),$H$6:$I$11,2,0)</f>
        <v>Trần Đại Nghĩa</v>
      </c>
      <c r="D18" s="13" t="str">
        <f t="shared" si="0"/>
        <v>Toán</v>
      </c>
      <c r="E18" s="17">
        <v>5.68</v>
      </c>
      <c r="F18" s="14" t="str">
        <f t="shared" si="1"/>
        <v>Trung Bình</v>
      </c>
      <c r="G18" s="5"/>
      <c r="H18" s="6"/>
      <c r="I18" s="6"/>
      <c r="J18" s="6"/>
      <c r="K18" s="6"/>
      <c r="L18" s="6"/>
    </row>
    <row r="19" ht="18" spans="1:12">
      <c r="A19" s="24" t="s">
        <v>50</v>
      </c>
      <c r="B19" s="25" t="str">
        <f>PROPER("lê nguyễn")</f>
        <v>Lê Nguyễn</v>
      </c>
      <c r="C19" s="26" t="str">
        <f>VLOOKUP(LEFT(A19,2),$H$6:$I$11,2,0)</f>
        <v>Nguyễn Thượng Hiền</v>
      </c>
      <c r="D19" s="26" t="str">
        <f t="shared" si="0"/>
        <v>Toán</v>
      </c>
      <c r="E19" s="27">
        <v>7.92</v>
      </c>
      <c r="F19" s="27" t="str">
        <f t="shared" si="1"/>
        <v>Khá</v>
      </c>
      <c r="G19" s="5"/>
      <c r="H19" s="6"/>
      <c r="I19" s="6"/>
      <c r="J19" s="6"/>
      <c r="K19" s="6"/>
      <c r="L19" s="6"/>
    </row>
    <row r="20" ht="18" spans="1:12">
      <c r="A20" s="28" t="s">
        <v>51</v>
      </c>
      <c r="B20" s="5"/>
      <c r="C20" s="5"/>
      <c r="D20" s="5"/>
      <c r="E20" s="5"/>
      <c r="F20" s="5"/>
      <c r="G20" s="4"/>
      <c r="H20" s="6"/>
      <c r="I20" s="6"/>
      <c r="J20" s="6"/>
      <c r="K20" s="6"/>
      <c r="L20" s="6"/>
    </row>
    <row r="21" ht="21" spans="1:12">
      <c r="A21" s="20" t="s">
        <v>52</v>
      </c>
      <c r="B21" s="29"/>
      <c r="C21" s="29"/>
      <c r="D21" s="29"/>
      <c r="E21" s="29"/>
      <c r="F21" s="29"/>
      <c r="G21" s="29"/>
      <c r="H21" s="29"/>
      <c r="I21" s="29"/>
      <c r="J21" s="6"/>
      <c r="K21" s="6"/>
      <c r="L21" s="6"/>
    </row>
    <row r="22" ht="21" spans="1:12">
      <c r="A22" s="20" t="s">
        <v>53</v>
      </c>
      <c r="B22" s="29"/>
      <c r="C22" s="29"/>
      <c r="D22" s="29"/>
      <c r="E22" s="29"/>
      <c r="F22" s="29"/>
      <c r="G22" s="4"/>
      <c r="H22" s="6"/>
      <c r="I22" s="6"/>
      <c r="J22" s="6"/>
      <c r="K22" s="6"/>
      <c r="L22" s="6"/>
    </row>
    <row r="23" ht="21" spans="1:12">
      <c r="A23" s="20" t="s">
        <v>54</v>
      </c>
      <c r="B23" s="20"/>
      <c r="C23" s="20"/>
      <c r="D23" s="20"/>
      <c r="E23" s="20"/>
      <c r="F23" s="5"/>
      <c r="G23" s="4"/>
      <c r="H23" s="6"/>
      <c r="I23" s="6"/>
      <c r="J23" s="6"/>
      <c r="K23" s="6"/>
      <c r="L23" s="6"/>
    </row>
    <row r="24" ht="21" spans="1:12">
      <c r="A24" s="20" t="s">
        <v>55</v>
      </c>
      <c r="B24" s="20"/>
      <c r="C24" s="20"/>
      <c r="D24" s="20"/>
      <c r="E24" s="20"/>
      <c r="F24" s="5"/>
      <c r="G24" s="4"/>
      <c r="H24" s="6"/>
      <c r="I24" s="6"/>
      <c r="J24" s="6"/>
      <c r="K24" s="6"/>
      <c r="L24" s="6"/>
    </row>
    <row r="25" ht="21" spans="1:12">
      <c r="A25" s="20" t="s">
        <v>56</v>
      </c>
      <c r="B25" s="29"/>
      <c r="C25" s="29"/>
      <c r="D25" s="29"/>
      <c r="E25" s="29"/>
      <c r="F25" s="29"/>
      <c r="G25" s="4"/>
      <c r="H25" s="6"/>
      <c r="I25" s="6"/>
      <c r="J25" s="6"/>
      <c r="K25" s="6"/>
      <c r="L25" s="6"/>
    </row>
    <row r="26" ht="21" spans="1:12">
      <c r="A26" s="20" t="s">
        <v>57</v>
      </c>
      <c r="B26" s="29"/>
      <c r="C26" s="29"/>
      <c r="D26" s="29"/>
      <c r="E26" s="29"/>
      <c r="F26" s="29"/>
      <c r="G26" s="4"/>
      <c r="H26" s="6"/>
      <c r="I26" s="6"/>
      <c r="J26" s="6"/>
      <c r="K26" s="6"/>
      <c r="L26" s="6"/>
    </row>
    <row r="27" ht="21" spans="1:12">
      <c r="A27" s="20" t="s">
        <v>58</v>
      </c>
      <c r="B27" s="20"/>
      <c r="C27" s="20"/>
      <c r="D27" s="20"/>
      <c r="E27" s="20"/>
      <c r="F27" s="20"/>
      <c r="G27" s="4"/>
      <c r="H27" s="6"/>
      <c r="I27" s="6"/>
      <c r="J27" s="6"/>
      <c r="K27" s="6"/>
      <c r="L27" s="6"/>
    </row>
  </sheetData>
  <mergeCells count="4">
    <mergeCell ref="A2:F2"/>
    <mergeCell ref="H4:I4"/>
    <mergeCell ref="K4:L4"/>
    <mergeCell ref="H13:K13"/>
  </mergeCells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2021-11-05T12:26:32Z</dcterms:created>
  <dcterms:modified xsi:type="dcterms:W3CDTF">2021-11-05T12:30:46Z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19BE8BF5A0634AFBADF8EC8E25431DC0</vt:lpwstr>
  </property>
  <property fmtid="{D5CDD505-2E9C-101B-9397-08002B2CF9AE}" pid="3" name="KSOProductBuildVer">
    <vt:lpwstr>1033-11.2.0.10351</vt:lpwstr>
  </property>
</Properties>
</file>