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tabRatio="803" firstSheet="8" activeTab="11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<sst xmlns="http://schemas.openxmlformats.org/spreadsheetml/2006/main" count="717" uniqueCount="427">
  <si>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</si>
  <si>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</si>
  <si>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</si>
  <si>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</si>
  <si>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</si>
  <si>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</si>
  <si>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</si>
  <si>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</si>
  <si>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</si>
  <si>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</si>
  <si>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</si>
  <si>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</si>
  <si>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</si>
  <si>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</si>
  <si>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</si>
  <si>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</si>
  <si>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</si>
  <si>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</si>
  <si>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</si>
  <si>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</si>
  <si>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</si>
  <si>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</si>
  <si>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</si>
  <si>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</si>
  <si>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</si>
  <si>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</si>
  <si>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</si>
  <si>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</si>
  <si>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</si>
  <si>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</si>
  <si>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</si>
  <si>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</si>
  <si>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</si>
  <si>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</si>
  <si>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</si>
  <si>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</si>
  <si>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</si>
  <si>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</si>
  <si>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</si>
  <si>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</si>
  <si>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</si>
  <si>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</si>
  <si>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</si>
  <si>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</si>
  <si>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</si>
  <si>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</si>
  <si>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</si>
  <si>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</si>
  <si>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</si>
  <si>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</si>
  <si>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</si>
  <si>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</si>
  <si>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</si>
  <si>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</si>
  <si>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</si>
  <si>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</si>
  <si>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</si>
  <si>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</si>
  <si>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</si>
  <si>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</si>
  <si>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</si>
  <si>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</si>
  <si>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</si>
  <si>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</si>
  <si>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</si>
  <si>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</si>
  <si>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</si>
  <si>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</si>
  <si>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</si>
  <si>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</si>
  <si>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</si>
  <si>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</si>
  <si>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</si>
  <si>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</si>
  <si>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</si>
  <si>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</si>
  <si>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</si>
  <si>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</si>
  <si>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</si>
  <si>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</si>
  <si>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</si>
  <si>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</si>
  <si>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</si>
  <si>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</si>
  <si>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</si>
  <si>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</si>
  <si>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</si>
  <si>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</si>
  <si>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</si>
  <si>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</si>
  <si>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</si>
  <si>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</si>
  <si>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</si>
  <si>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</si>
  <si>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</si>
  <si>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</si>
  <si>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</si>
  <si>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</si>
  <si>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</si>
  <si>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</si>
  <si>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</si>
  <si>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</si>
  <si>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</si>
  <si>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</si>
  <si>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</si>
  <si>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</si>
  <si>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</si>
  <si>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</si>
  <si>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</si>
  <si>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</si>
  <si>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</si>
  <si>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</si>
  <si>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</si>
  <si>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</si>
  <si>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</si>
  <si>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</si>
  <si>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</si>
  <si>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</si>
  <si>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</si>
  <si>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</si>
  <si>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</si>
  <si>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</si>
  <si>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</si>
  <si>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</si>
  <si>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</si>
  <si>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</si>
  <si>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</si>
  <si>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</si>
  <si>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</si>
  <si>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</si>
  <si>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</si>
  <si>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</si>
  <si>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</si>
  <si>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</si>
  <si>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</si>
  <si>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</si>
  <si>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</si>
  <si>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</si>
  <si>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</si>
  <si>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</si>
  <si>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</si>
  <si>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</si>
  <si>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</si>
  <si>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</si>
  <si>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</si>
  <si>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</si>
  <si>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</si>
  <si>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</si>
  <si>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</si>
  <si>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</si>
  <si>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</si>
  <si>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</si>
  <si>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</si>
  <si>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</si>
  <si>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</si>
  <si>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</si>
  <si>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</si>
  <si>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</si>
  <si>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</si>
  <si>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</si>
  <si>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</si>
  <si>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</si>
  <si>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</si>
  <si>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</si>
  <si>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</si>
  <si>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</si>
  <si>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</si>
  <si>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</si>
  <si>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</si>
  <si>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</si>
  <si>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</si>
  <si>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</si>
  <si>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</si>
  <si>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</si>
  <si>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</si>
  <si>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</si>
  <si>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</si>
  <si>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</si>
  <si>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</si>
  <si>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</si>
  <si>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</si>
  <si>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</si>
  <si>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</si>
  <si>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</si>
  <si>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</si>
  <si>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</si>
  <si>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</si>
  <si>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</si>
  <si>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</si>
  <si>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</si>
  <si>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</si>
  <si>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</si>
  <si>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</si>
  <si>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</si>
  <si>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</si>
  <si>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</si>
  <si>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</si>
  <si>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</si>
  <si>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</si>
  <si>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</si>
  <si>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</si>
  <si>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</si>
  <si>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</si>
  <si>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</si>
  <si>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</si>
  <si>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</si>
  <si>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</si>
  <si>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</si>
  <si>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</si>
  <si>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</si>
  <si>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</si>
  <si>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</si>
  <si>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</si>
  <si>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</si>
  <si>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</si>
  <si>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</si>
  <si>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</si>
  <si>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</si>
  <si>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</si>
  <si>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</si>
  <si>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</si>
  <si>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</si>
  <si>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</si>
  <si>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</si>
  <si>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</si>
  <si>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</si>
  <si>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</si>
  <si>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</si>
  <si>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</si>
  <si>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</si>
  <si>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</si>
  <si>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</si>
  <si>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</si>
  <si>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</si>
  <si>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</si>
  <si>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</si>
  <si>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</si>
  <si>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</si>
  <si>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</si>
  <si>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</si>
  <si>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</si>
  <si>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</si>
  <si>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</si>
  <si>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</si>
  <si>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</si>
  <si>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</si>
  <si>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</si>
  <si>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</si>
  <si>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</si>
  <si>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</si>
  <si>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</si>
  <si>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</si>
  <si>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</si>
  <si>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</si>
  <si>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</si>
  <si>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</si>
  <si>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</si>
  <si>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</si>
  <si>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</si>
  <si>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</si>
  <si>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</si>
  <si>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</si>
  <si>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</si>
  <si>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</si>
  <si>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</si>
  <si>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</si>
  <si>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</si>
  <si>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</si>
  <si>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</si>
  <si>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</si>
  <si>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</si>
  <si>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</si>
  <si>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</si>
  <si>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</si>
  <si>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</si>
  <si>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</si>
  <si>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</si>
  <si>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</si>
  <si>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</si>
  <si>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</si>
  <si>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</si>
  <si>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</si>
  <si>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</si>
  <si>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</si>
  <si>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</si>
  <si>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</si>
  <si>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</si>
  <si>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</si>
  <si>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</si>
  <si>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</si>
  <si>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</si>
  <si>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</si>
  <si>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</si>
  <si>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</si>
  <si>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Thông báo đăng nhập thành công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</si>
  <si>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</si>
  <si>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</si>
  <si>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</si>
  <si>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</si>
  <si>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</si>
  <si>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</si>
  <si>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</si>
  <si>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</si>
  <si>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</si>
  <si>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Sẽ báo lỗi sđt sai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</si>
  <si>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</si>
  <si>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</si>
  <si>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</si>
  <si>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Sẽ báo lỗi mật khẩu sai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</si>
  <si>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</si>
  <si>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</si>
  <si>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</si>
  <si>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</si>
  <si>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</si>
  <si>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</si>
  <si>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</si>
  <si>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</si>
  <si>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</si>
  <si>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</si>
  <si>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</si>
  <si>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</si>
  <si>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</si>
  <si>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</si>
  <si>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</si>
  <si>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</si>
  <si>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</si>
  <si>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</si>
  <si>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</si>
  <si>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</si>
  <si>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</si>
  <si>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</si>
  <si>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</si>
  <si>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</si>
  <si>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</si>
  <si>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</si>
  <si>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</si>
  <si>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</si>
  <si>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</si>
  <si>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</si>
  <si>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</si>
  <si>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</si>
  <si>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</si>
  <si>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</si>
  <si>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</si>
  <si>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>1. Giao diện gồm một form có: 2 TextInput là số điện 
thoại, password phụ; 1 xác nhận, 1 nút hủy.</t>
  </si>
  <si>
    <t>AM07.1</t>
  </si>
  <si>
    <t xml:space="preserve">
Bước 1: Bấm vào nút chưa có tài khoản
Bước 2: Nhập dữ liệu vào ô số điện thoạil
Bước 3: Nhập dữ liệu vào ô mật khẩu
Bước 4: Nhập dữ liệu vào ô xác nhận mật khẩu
Bước 5: Nhập dữ liệu vào ô câu hỏi phụ
Bước 6: Bấm vào nút hủy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</si>
  <si>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</si>
  <si>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AM07.2</t>
  </si>
  <si>
    <t xml:space="preserve">
Bước 2: Bấm vào nút đã có tài khoản
Bước 3: Nhập dữ liệu vào ô số điện thoại
Bước 4: nhập dữ liệu vào ô PAssWord
Bước 5: Bấm vào nút đăng nhập</t>
  </si>
  <si>
    <t xml:space="preserve">   + Nếu trùng với câu trả lời thì chuyển sang màn hình đổi mật khẩu .</t>
  </si>
  <si>
    <t>AM07.3</t>
  </si>
  <si>
    <t>Check sđt chưa tồn tại</t>
  </si>
  <si>
    <t>Bước 1: Bật app
Bước 2: Bấm vào nút chưa có tài khoản?
Bước 3: Bỏ trống các textinput rồi bấm vào nút đăng ký</t>
  </si>
  <si>
    <t xml:space="preserve">   + Nếu không trùng thì alert ""Không trùng khớp với câu trả  lời trước đó"</t>
  </si>
  <si>
    <t>AM07.4</t>
  </si>
  <si>
    <t xml:space="preserve">-click hủy: quay về màn hình đăng nhập </t>
  </si>
  <si>
    <t>AM07.5</t>
  </si>
  <si>
    <t>Sau khi ấn đặt lại sẽ hiển thị thông báo đổi thông tin thành công</t>
  </si>
  <si>
    <t>AM07.6</t>
  </si>
  <si>
    <t>Sẽ báo lỗi mật khẩu phải từ 6-12 kí tự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</si>
  <si>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</si>
  <si>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</si>
  <si>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</si>
  <si>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</si>
  <si>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</si>
  <si>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</si>
  <si>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</si>
  <si>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</si>
  <si>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</si>
  <si>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</si>
  <si>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</si>
  <si>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</si>
  <si>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</si>
  <si>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</si>
  <si>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</si>
  <si>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</si>
  <si>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</si>
  <si>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</si>
  <si>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</si>
  <si>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</si>
  <si>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</si>
  <si>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</si>
  <si>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</si>
  <si>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</si>
  <si>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Sẽ báo nhân viên đã tồn tại</t>
  </si>
  <si>
    <t>TNV08.8</t>
  </si>
  <si>
    <t>Check trùng tên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</si>
  <si>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nút tạo</t>
  </si>
  <si>
    <t>Sẽ báo lỗi trùng tên và sửa lại thêm tên khác</t>
  </si>
  <si>
    <t>TNV08.9</t>
  </si>
  <si>
    <t>Check nút hủy tạo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</si>
  <si>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hủy tạo</t>
  </si>
  <si>
    <t>Hủy đi các bước vừa tạo nhân viên</t>
  </si>
  <si>
    <t>ttt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</si>
  <si>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</si>
  <si>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</si>
  <si>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</si>
  <si>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</si>
  <si>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</si>
  <si>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</si>
  <si>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 xml:space="preserve">
Bước 1: Nhấn vào nút xóa
Bước 2:Xóa thành công</t>
  </si>
  <si>
    <t>XNV09.2</t>
  </si>
  <si>
    <t>check nút xóa thành công</t>
  </si>
  <si>
    <t>Bước 1:bấm vào thông tin nhân viên
Bước 2: Bấm vào nút đã có tài khoản
Bước 3: Nhập dữ liệu vào ô số điện thoại
Bước 4: nhập dữ liệu vào ô PAssWord
Bước 5: Bấm vào nút xóa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</si>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</sst>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"/>
    <numFmt numFmtId="177" formatCode="d\-mmm\-yy;@"/>
    <numFmt numFmtId="178" formatCode="_ * #,##0_ ;_ * \-#,##0_ ;_ * &quot;-&quot;_ ;_ @_ "/>
    <numFmt numFmtId="179" formatCode="_ * #,##0.00_ ;_ * \-#,##0.00_ ;_ * &quot;-&quot;??_ ;_ @_ "/>
  </numFmts>
  <fonts count="57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name val="ＭＳ Ｐゴシック"/>
      <charset val="128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indexed="41"/>
      </patternFill>
    </fill>
    <fill>
      <patternFill patternType="solid">
        <fgColor theme="4" tint="0.59999389629810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5"/>
        <bgColor indexed="26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0" fontId="36" fillId="3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23" borderId="49" applyNumberFormat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0" fillId="33" borderId="52" applyNumberFormat="0" applyFont="0" applyAlignment="0" applyProtection="0">
      <alignment vertical="center"/>
    </xf>
    <xf numFmtId="0" fontId="31" fillId="0" borderId="0" applyNumberFormat="0" applyFill="0" applyBorder="0" applyAlignment="0" applyProtection="0"/>
    <xf numFmtId="0" fontId="0" fillId="0" borderId="0"/>
    <xf numFmtId="0" fontId="35" fillId="4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0"/>
    <xf numFmtId="0" fontId="36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/>
    <xf numFmtId="0" fontId="50" fillId="0" borderId="48" applyNumberFormat="0" applyFill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9" borderId="47" applyNumberFormat="0" applyAlignment="0" applyProtection="0">
      <alignment vertical="center"/>
    </xf>
    <xf numFmtId="0" fontId="45" fillId="0" borderId="0"/>
    <xf numFmtId="0" fontId="35" fillId="4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7" fillId="26" borderId="50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3" fillId="26" borderId="47" applyNumberFormat="0" applyAlignment="0" applyProtection="0">
      <alignment vertical="center"/>
    </xf>
    <xf numFmtId="0" fontId="49" fillId="0" borderId="51" applyNumberFormat="0" applyFill="0" applyAlignment="0" applyProtection="0">
      <alignment vertical="center"/>
    </xf>
    <xf numFmtId="0" fontId="51" fillId="0" borderId="53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45" fillId="0" borderId="0"/>
    <xf numFmtId="0" fontId="36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5" fillId="0" borderId="0"/>
    <xf numFmtId="0" fontId="35" fillId="31" borderId="0" applyNumberFormat="0" applyBorder="0" applyAlignment="0" applyProtection="0">
      <alignment vertical="center"/>
    </xf>
    <xf numFmtId="0" fontId="45" fillId="0" borderId="0"/>
  </cellStyleXfs>
  <cellXfs count="233">
    <xf numFmtId="0" fontId="0" fillId="0" borderId="0" xfId="0"/>
    <xf numFmtId="0" fontId="1" fillId="2" borderId="0" xfId="0" applyFont="1" applyFill="1"/>
    <xf numFmtId="0" fontId="2" fillId="2" borderId="0" xfId="55" applyFont="1" applyFill="1" applyAlignment="1">
      <alignment horizontal="center"/>
    </xf>
    <xf numFmtId="0" fontId="3" fillId="2" borderId="0" xfId="55" applyFont="1" applyFill="1"/>
    <xf numFmtId="0" fontId="1" fillId="2" borderId="0" xfId="55" applyFont="1" applyFill="1"/>
    <xf numFmtId="177" fontId="1" fillId="2" borderId="0" xfId="55" applyNumberFormat="1" applyFont="1" applyFill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58" fontId="5" fillId="2" borderId="2" xfId="0" applyNumberFormat="1" applyFont="1" applyFill="1" applyBorder="1" applyAlignment="1">
      <alignment vertical="top"/>
    </xf>
    <xf numFmtId="0" fontId="5" fillId="2" borderId="1" xfId="55" applyFont="1" applyFill="1" applyBorder="1" applyAlignment="1">
      <alignment vertical="top" wrapText="1"/>
    </xf>
    <xf numFmtId="0" fontId="5" fillId="2" borderId="1" xfId="55" applyFont="1" applyFill="1" applyBorder="1" applyAlignment="1">
      <alignment vertical="top"/>
    </xf>
    <xf numFmtId="0" fontId="4" fillId="2" borderId="0" xfId="0" applyFont="1" applyFill="1"/>
    <xf numFmtId="0" fontId="5" fillId="2" borderId="0" xfId="55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53" applyFont="1" applyFill="1" applyBorder="1" applyAlignment="1">
      <alignment horizontal="left" vertical="top" wrapText="1"/>
    </xf>
    <xf numFmtId="0" fontId="5" fillId="2" borderId="16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center" wrapText="1"/>
    </xf>
    <xf numFmtId="0" fontId="3" fillId="2" borderId="18" xfId="53" applyFont="1" applyFill="1" applyBorder="1" applyAlignment="1">
      <alignment horizontal="left" vertical="top" wrapText="1"/>
    </xf>
    <xf numFmtId="0" fontId="5" fillId="2" borderId="19" xfId="53" applyFont="1" applyFill="1" applyBorder="1" applyAlignment="1">
      <alignment horizontal="left" vertical="top" wrapText="1"/>
    </xf>
    <xf numFmtId="0" fontId="5" fillId="2" borderId="17" xfId="53" applyFont="1" applyFill="1" applyBorder="1" applyAlignment="1">
      <alignment horizontal="left" vertical="top" wrapText="1"/>
    </xf>
    <xf numFmtId="0" fontId="12" fillId="2" borderId="20" xfId="40" applyFont="1" applyFill="1" applyBorder="1" applyAlignment="1">
      <alignment horizontal="left" vertical="top"/>
    </xf>
    <xf numFmtId="0" fontId="12" fillId="2" borderId="1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horizontal="left" vertical="top" wrapText="1"/>
    </xf>
    <xf numFmtId="0" fontId="12" fillId="2" borderId="2" xfId="40" applyFont="1" applyFill="1" applyBorder="1" applyAlignment="1">
      <alignment horizontal="left" vertical="top" wrapText="1"/>
    </xf>
    <xf numFmtId="0" fontId="3" fillId="2" borderId="19" xfId="40" applyFont="1" applyFill="1" applyBorder="1" applyAlignment="1">
      <alignment horizontal="left" vertical="top" wrapText="1"/>
    </xf>
    <xf numFmtId="0" fontId="3" fillId="2" borderId="2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vertical="top" wrapText="1"/>
    </xf>
    <xf numFmtId="0" fontId="12" fillId="2" borderId="17" xfId="40" applyFont="1" applyFill="1" applyBorder="1" applyAlignment="1">
      <alignment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26" xfId="40" applyFont="1" applyFill="1" applyBorder="1" applyAlignment="1">
      <alignment horizontal="left" vertical="top"/>
    </xf>
    <xf numFmtId="0" fontId="9" fillId="2" borderId="27" xfId="40" applyFont="1" applyFill="1" applyBorder="1" applyAlignment="1">
      <alignment vertical="top"/>
    </xf>
    <xf numFmtId="0" fontId="9" fillId="2" borderId="27" xfId="40" applyFont="1" applyFill="1" applyBorder="1" applyAlignment="1">
      <alignment horizontal="left" vertical="top"/>
    </xf>
    <xf numFmtId="0" fontId="9" fillId="2" borderId="28" xfId="40" applyFont="1" applyFill="1" applyBorder="1" applyAlignment="1">
      <alignment horizontal="left" vertical="top"/>
    </xf>
    <xf numFmtId="0" fontId="9" fillId="2" borderId="0" xfId="40" applyFont="1" applyFill="1" applyAlignment="1">
      <alignment horizontal="left" vertical="top"/>
    </xf>
    <xf numFmtId="0" fontId="1" fillId="2" borderId="0" xfId="40" applyFont="1" applyFill="1" applyAlignment="1">
      <alignment horizontal="left" vertical="center"/>
    </xf>
    <xf numFmtId="0" fontId="1" fillId="2" borderId="0" xfId="40" applyFont="1" applyFill="1" applyAlignment="1">
      <alignment horizontal="left" vertical="top"/>
    </xf>
    <xf numFmtId="0" fontId="9" fillId="2" borderId="0" xfId="40" applyFont="1" applyFill="1" applyAlignment="1">
      <alignment horizontal="left" vertical="top" wrapText="1"/>
    </xf>
    <xf numFmtId="0" fontId="6" fillId="3" borderId="1" xfId="53" applyFont="1" applyFill="1" applyBorder="1" applyAlignment="1">
      <alignment horizontal="center" vertical="center" wrapText="1"/>
    </xf>
    <xf numFmtId="0" fontId="6" fillId="3" borderId="29" xfId="53" applyFont="1" applyFill="1" applyBorder="1" applyAlignment="1">
      <alignment horizontal="center" vertical="center" wrapText="1"/>
    </xf>
    <xf numFmtId="0" fontId="3" fillId="5" borderId="30" xfId="20" applyFont="1" applyFill="1" applyBorder="1" applyAlignment="1">
      <alignment horizontal="left" vertical="top"/>
    </xf>
    <xf numFmtId="0" fontId="3" fillId="5" borderId="31" xfId="20" applyFont="1" applyFill="1" applyBorder="1" applyAlignment="1">
      <alignment horizontal="left" vertical="top"/>
    </xf>
    <xf numFmtId="0" fontId="13" fillId="5" borderId="31" xfId="20" applyFont="1" applyFill="1" applyBorder="1" applyAlignment="1">
      <alignment horizontal="left" vertical="center"/>
    </xf>
    <xf numFmtId="0" fontId="13" fillId="5" borderId="31" xfId="20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14" applyFont="1" applyBorder="1" applyAlignment="1">
      <alignment horizontal="center" vertical="center" wrapText="1"/>
    </xf>
    <xf numFmtId="0" fontId="0" fillId="0" borderId="15" xfId="14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2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2" borderId="15" xfId="25" applyFont="1" applyFill="1" applyBorder="1" applyAlignment="1">
      <alignment horizontal="left" vertical="center" wrapText="1"/>
    </xf>
    <xf numFmtId="0" fontId="16" fillId="0" borderId="15" xfId="40" applyFont="1" applyBorder="1" applyAlignment="1">
      <alignment horizontal="center" vertical="center" wrapText="1"/>
    </xf>
    <xf numFmtId="0" fontId="1" fillId="7" borderId="15" xfId="20" applyFont="1" applyFill="1" applyBorder="1" applyAlignment="1">
      <alignment horizontal="left" vertical="center" wrapText="1"/>
    </xf>
    <xf numFmtId="0" fontId="1" fillId="2" borderId="15" xfId="2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11" applyFont="1" applyBorder="1" applyAlignment="1">
      <alignment vertical="center" wrapText="1"/>
    </xf>
    <xf numFmtId="0" fontId="16" fillId="4" borderId="15" xfId="40" applyFont="1" applyFill="1" applyBorder="1" applyAlignment="1">
      <alignment horizontal="center" vertical="center" wrapText="1"/>
    </xf>
    <xf numFmtId="0" fontId="9" fillId="7" borderId="15" xfId="40" applyFont="1" applyFill="1" applyBorder="1" applyAlignment="1">
      <alignment horizontal="left" vertical="center"/>
    </xf>
    <xf numFmtId="0" fontId="9" fillId="7" borderId="15" xfId="40" applyFont="1" applyFill="1" applyBorder="1" applyAlignment="1">
      <alignment horizontal="left" vertical="center" wrapText="1"/>
    </xf>
    <xf numFmtId="0" fontId="5" fillId="2" borderId="32" xfId="53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5" fillId="2" borderId="32" xfId="53" applyFont="1" applyFill="1" applyBorder="1" applyAlignment="1">
      <alignment horizontal="left" vertical="top" wrapText="1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0" fontId="12" fillId="2" borderId="32" xfId="40" applyFont="1" applyFill="1" applyBorder="1" applyAlignment="1">
      <alignment vertical="top" wrapText="1"/>
    </xf>
    <xf numFmtId="22" fontId="1" fillId="2" borderId="1" xfId="20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40" applyFont="1" applyFill="1" applyBorder="1" applyAlignment="1">
      <alignment horizontal="left" vertical="top" wrapText="1"/>
    </xf>
    <xf numFmtId="22" fontId="1" fillId="2" borderId="1" xfId="20" applyNumberFormat="1" applyFont="1" applyFill="1" applyBorder="1" applyAlignment="1">
      <alignment horizontal="center" vertical="top" wrapText="1"/>
    </xf>
    <xf numFmtId="0" fontId="3" fillId="5" borderId="0" xfId="20" applyFont="1" applyFill="1" applyAlignment="1">
      <alignment horizontal="left" vertical="top"/>
    </xf>
    <xf numFmtId="0" fontId="3" fillId="5" borderId="35" xfId="20" applyFont="1" applyFill="1" applyBorder="1" applyAlignment="1">
      <alignment horizontal="left" vertical="top"/>
    </xf>
    <xf numFmtId="0" fontId="1" fillId="2" borderId="15" xfId="53" applyFont="1" applyFill="1" applyBorder="1" applyAlignment="1">
      <alignment horizontal="left" vertical="center" wrapText="1"/>
    </xf>
    <xf numFmtId="22" fontId="1" fillId="2" borderId="15" xfId="20" applyNumberFormat="1" applyFont="1" applyFill="1" applyBorder="1" applyAlignment="1">
      <alignment horizontal="left" vertical="center" wrapText="1"/>
    </xf>
    <xf numFmtId="0" fontId="1" fillId="2" borderId="15" xfId="2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" fillId="7" borderId="15" xfId="53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0" fontId="9" fillId="2" borderId="15" xfId="4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10" fillId="10" borderId="15" xfId="0" applyFont="1" applyFill="1" applyBorder="1" applyAlignment="1">
      <alignment horizontal="left" vertical="top" wrapText="1"/>
    </xf>
    <xf numFmtId="0" fontId="15" fillId="0" borderId="0" xfId="0" applyFont="1"/>
    <xf numFmtId="0" fontId="10" fillId="11" borderId="15" xfId="20" applyFont="1" applyFill="1" applyBorder="1" applyAlignment="1">
      <alignment horizontal="left" vertical="center" wrapText="1"/>
    </xf>
    <xf numFmtId="0" fontId="1" fillId="12" borderId="15" xfId="20" applyFont="1" applyFill="1" applyBorder="1" applyAlignment="1">
      <alignment horizontal="left" vertical="center" wrapText="1"/>
    </xf>
    <xf numFmtId="0" fontId="1" fillId="10" borderId="15" xfId="0" applyFont="1" applyFill="1" applyBorder="1" applyAlignment="1">
      <alignment vertical="center" wrapText="1"/>
    </xf>
    <xf numFmtId="0" fontId="9" fillId="7" borderId="15" xfId="40" applyFont="1" applyFill="1" applyBorder="1" applyAlignment="1">
      <alignment horizontal="left" vertical="top"/>
    </xf>
    <xf numFmtId="0" fontId="1" fillId="4" borderId="15" xfId="0" applyFont="1" applyFill="1" applyBorder="1" applyAlignment="1">
      <alignment vertical="top" wrapText="1"/>
    </xf>
    <xf numFmtId="0" fontId="9" fillId="7" borderId="15" xfId="40" applyFont="1" applyFill="1" applyBorder="1" applyAlignment="1">
      <alignment horizontal="left" vertical="top" wrapText="1"/>
    </xf>
    <xf numFmtId="0" fontId="9" fillId="2" borderId="15" xfId="40" applyFont="1" applyFill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9" fillId="2" borderId="15" xfId="4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25" applyFont="1" applyFill="1" applyBorder="1" applyAlignment="1">
      <alignment horizontal="left" vertical="top" wrapText="1"/>
    </xf>
    <xf numFmtId="0" fontId="1" fillId="2" borderId="15" xfId="53" applyFont="1" applyFill="1" applyBorder="1" applyAlignment="1">
      <alignment horizontal="left" vertical="top" wrapText="1"/>
    </xf>
    <xf numFmtId="22" fontId="1" fillId="2" borderId="15" xfId="20" applyNumberFormat="1" applyFont="1" applyFill="1" applyBorder="1" applyAlignment="1">
      <alignment horizontal="left" vertical="top" wrapText="1"/>
    </xf>
    <xf numFmtId="0" fontId="1" fillId="7" borderId="15" xfId="53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top" wrapText="1"/>
    </xf>
    <xf numFmtId="0" fontId="9" fillId="2" borderId="0" xfId="40" applyFont="1" applyFill="1" applyBorder="1" applyAlignment="1">
      <alignment horizontal="left" vertical="top"/>
    </xf>
    <xf numFmtId="0" fontId="14" fillId="0" borderId="15" xfId="0" applyFont="1" applyBorder="1" applyAlignment="1">
      <alignment horizontal="center" vertical="center" wrapText="1"/>
    </xf>
    <xf numFmtId="0" fontId="3" fillId="5" borderId="0" xfId="20" applyFont="1" applyFill="1" applyBorder="1" applyAlignment="1">
      <alignment horizontal="left" vertical="top"/>
    </xf>
    <xf numFmtId="0" fontId="10" fillId="6" borderId="15" xfId="20" applyFont="1" applyFill="1" applyBorder="1" applyAlignment="1">
      <alignment horizontal="left" wrapText="1"/>
    </xf>
    <xf numFmtId="0" fontId="14" fillId="0" borderId="15" xfId="14" applyFont="1" applyBorder="1" applyAlignment="1">
      <alignment horizontal="center" wrapText="1"/>
    </xf>
    <xf numFmtId="0" fontId="17" fillId="0" borderId="15" xfId="11" applyFont="1" applyBorder="1" applyAlignment="1">
      <alignment horizontal="left" vertical="center" wrapText="1"/>
    </xf>
    <xf numFmtId="0" fontId="1" fillId="2" borderId="15" xfId="20" applyFont="1" applyFill="1" applyBorder="1" applyAlignment="1">
      <alignment horizontal="left" vertical="top" wrapText="1"/>
    </xf>
    <xf numFmtId="0" fontId="9" fillId="2" borderId="15" xfId="2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8" fillId="4" borderId="36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9" fillId="0" borderId="0" xfId="0" applyFont="1"/>
    <xf numFmtId="0" fontId="28" fillId="4" borderId="38" xfId="0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28" fillId="4" borderId="4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19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3" borderId="41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0" applyNumberFormat="1" applyFill="1" applyBorder="1" applyAlignment="1" applyProtection="1">
      <alignment horizontal="left" vertical="center"/>
    </xf>
    <xf numFmtId="0" fontId="32" fillId="2" borderId="9" xfId="10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31" fillId="2" borderId="13" xfId="10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58" fontId="5" fillId="0" borderId="2" xfId="0" applyNumberFormat="1" applyFont="1" applyBorder="1" applyAlignment="1">
      <alignment horizontal="left" indent="1"/>
    </xf>
    <xf numFmtId="176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7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58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4" borderId="15" xfId="0" applyFont="1" applyFill="1" applyBorder="1" applyAlignment="1">
      <alignment horizontal="center"/>
    </xf>
    <xf numFmtId="0" fontId="4" fillId="14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applyFont="1" applyBorder="1" applyAlignment="1" quotePrefix="1">
      <alignment vertical="top" wrapText="1"/>
    </xf>
    <xf numFmtId="0" fontId="31" fillId="2" borderId="9" xfId="10" applyNumberFormat="1" applyFill="1" applyBorder="1" applyAlignment="1" applyProtection="1" quotePrefix="1">
      <alignment horizontal="left" vertical="center"/>
    </xf>
    <xf numFmtId="0" fontId="31" fillId="2" borderId="13" xfId="10" applyFill="1" applyBorder="1" applyAlignment="1" quotePrefix="1">
      <alignment horizontal="left" vertical="center"/>
    </xf>
    <xf numFmtId="0" fontId="1" fillId="2" borderId="15" xfId="20" applyFont="1" applyFill="1" applyBorder="1" applyAlignment="1" quotePrefix="1">
      <alignment horizontal="left" vertical="center" wrapText="1"/>
    </xf>
    <xf numFmtId="0" fontId="1" fillId="4" borderId="15" xfId="0" applyFont="1" applyFill="1" applyBorder="1" applyAlignment="1" quotePrefix="1">
      <alignment vertical="center" wrapText="1"/>
    </xf>
    <xf numFmtId="0" fontId="1" fillId="7" borderId="15" xfId="20" applyFont="1" applyFill="1" applyBorder="1" applyAlignment="1" quotePrefix="1">
      <alignment horizontal="left" vertical="center" wrapText="1"/>
    </xf>
    <xf numFmtId="0" fontId="1" fillId="0" borderId="15" xfId="0" applyFont="1" applyBorder="1" applyAlignment="1" quotePrefix="1">
      <alignment vertical="center" wrapText="1"/>
    </xf>
    <xf numFmtId="0" fontId="10" fillId="6" borderId="15" xfId="20" applyFont="1" applyFill="1" applyBorder="1" applyAlignment="1" quotePrefix="1">
      <alignment horizontal="left" vertical="center" wrapText="1"/>
    </xf>
    <xf numFmtId="0" fontId="10" fillId="6" borderId="15" xfId="20" applyFont="1" applyFill="1" applyBorder="1" applyAlignment="1" quotePrefix="1">
      <alignment horizontal="left" wrapText="1"/>
    </xf>
    <xf numFmtId="0" fontId="10" fillId="11" borderId="15" xfId="20" applyFont="1" applyFill="1" applyBorder="1" applyAlignment="1" quotePrefix="1">
      <alignment horizontal="left" vertical="center" wrapText="1"/>
    </xf>
    <xf numFmtId="0" fontId="1" fillId="12" borderId="15" xfId="20" applyFont="1" applyFill="1" applyBorder="1" applyAlignment="1" quotePrefix="1">
      <alignment horizontal="left" vertical="center" wrapText="1"/>
    </xf>
    <xf numFmtId="0" fontId="1" fillId="10" borderId="15" xfId="0" applyFont="1" applyFill="1" applyBorder="1" applyAlignment="1" quotePrefix="1">
      <alignment vertical="center" wrapText="1"/>
    </xf>
    <xf numFmtId="0" fontId="10" fillId="4" borderId="15" xfId="0" applyFont="1" applyFill="1" applyBorder="1" applyAlignment="1" quotePrefix="1">
      <alignment horizontal="left" vertical="center" wrapText="1"/>
    </xf>
    <xf numFmtId="0" fontId="10" fillId="9" borderId="15" xfId="0" applyFont="1" applyFill="1" applyBorder="1" applyAlignment="1" quotePrefix="1">
      <alignment horizontal="left" vertical="center" wrapText="1"/>
    </xf>
    <xf numFmtId="0" fontId="10" fillId="4" borderId="15" xfId="0" applyFont="1" applyFill="1" applyBorder="1" applyAlignment="1" quotePrefix="1">
      <alignment horizontal="left" vertical="center"/>
    </xf>
    <xf numFmtId="0" fontId="1" fillId="2" borderId="0" xfId="0" applyFont="1" applyFill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Normal_Template_ESTestPro_Test Case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ormal_Sheet1 3" xfId="20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_Sheet1 2" xfId="53"/>
    <cellStyle name="60% - Accent6" xfId="54" builtinId="52"/>
    <cellStyle name="Normal_Functional Test Case v1.0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ttps:\feedu-my.sharepoint.com\personal\dungna29_fe_edu_vn\Documents\PT14304-UD SOF303 Ki&#7875;m th&#7917;\Template\Template_Test 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5"/>
  <sheetViews>
    <sheetView zoomScale="98" zoomScaleNormal="98" topLeftCell="A2" workbookViewId="0">
      <selection activeCell="G24" sqref="G24"/>
    </sheetView>
  </sheetViews>
  <sheetFormatPr defaultColWidth="10.287037037037" defaultRowHeight="13.2"/>
  <cols>
    <col min="1" max="1" width="2.57407407407407" style="201" customWidth="1"/>
    <col min="2" max="2" width="22.4259259259259" style="202" customWidth="1"/>
    <col min="3" max="3" width="10.5740740740741" style="201" customWidth="1"/>
    <col min="4" max="4" width="16.5740740740741" style="201" customWidth="1"/>
    <col min="5" max="5" width="9.13888888888889" style="201" customWidth="1"/>
    <col min="6" max="6" width="35.5740740740741" style="201" customWidth="1"/>
    <col min="7" max="7" width="46.5740740740741" style="201" customWidth="1"/>
    <col min="8" max="16384" width="10.287037037037" style="201"/>
  </cols>
  <sheetData>
    <row r="2" s="198" customFormat="1" ht="31.8" spans="1:9">
      <c r="A2" s="203"/>
      <c r="B2" s="204"/>
      <c r="C2" s="205" t="s">
        <v>0</v>
      </c>
      <c r="D2" s="205"/>
      <c r="E2" s="205"/>
      <c r="F2" s="205"/>
      <c r="G2" s="205"/>
      <c r="I2" s="198" t="s">
        <v>1</v>
      </c>
    </row>
    <row r="3" spans="2:6">
      <c r="B3" s="206"/>
      <c r="C3" s="207"/>
      <c r="F3" s="1"/>
    </row>
    <row r="4" spans="2:7">
      <c r="B4" s="8" t="s">
        <v>2</v>
      </c>
      <c r="C4" s="208" t="s">
        <v>3</v>
      </c>
      <c r="D4" s="209"/>
      <c r="E4" s="210"/>
      <c r="F4" s="8" t="s">
        <v>4</v>
      </c>
      <c r="G4" s="10" t="s">
        <v>5</v>
      </c>
    </row>
    <row r="5" spans="2:7">
      <c r="B5" s="8" t="s">
        <v>6</v>
      </c>
      <c r="C5" s="211" t="s">
        <v>7</v>
      </c>
      <c r="D5" s="211"/>
      <c r="E5" s="211"/>
      <c r="F5" s="8" t="s">
        <v>8</v>
      </c>
      <c r="G5" s="10" t="s">
        <v>9</v>
      </c>
    </row>
    <row r="6" spans="2:7">
      <c r="B6" s="6" t="s">
        <v>10</v>
      </c>
      <c r="C6" s="212" t="s">
        <v>11</v>
      </c>
      <c r="D6" s="212"/>
      <c r="E6" s="212"/>
      <c r="F6" s="8" t="s">
        <v>12</v>
      </c>
      <c r="G6" s="213" t="s">
        <v>13</v>
      </c>
    </row>
    <row r="7" spans="2:7">
      <c r="B7" s="6"/>
      <c r="C7" s="212"/>
      <c r="D7" s="212"/>
      <c r="E7" s="212"/>
      <c r="F7" s="8" t="s">
        <v>14</v>
      </c>
      <c r="G7" s="214" t="s">
        <v>15</v>
      </c>
    </row>
    <row r="8" spans="2:7">
      <c r="B8" s="16"/>
      <c r="C8" s="215"/>
      <c r="F8" s="206"/>
      <c r="G8" s="207"/>
    </row>
    <row r="10" spans="2:3">
      <c r="B10" s="216" t="s">
        <v>16</v>
      </c>
      <c r="C10" s="201" t="s">
        <v>17</v>
      </c>
    </row>
    <row r="11" s="199" customFormat="1" spans="2:8">
      <c r="B11" s="217" t="s">
        <v>18</v>
      </c>
      <c r="C11" s="218" t="s">
        <v>14</v>
      </c>
      <c r="D11" s="218" t="s">
        <v>19</v>
      </c>
      <c r="E11" s="218" t="s">
        <v>20</v>
      </c>
      <c r="F11" s="218" t="s">
        <v>21</v>
      </c>
      <c r="G11" s="219" t="s">
        <v>22</v>
      </c>
      <c r="H11" s="198"/>
    </row>
    <row r="12" s="200" customFormat="1" spans="2:8">
      <c r="B12" s="220">
        <f ca="1">NOW()</f>
        <v>43993.6568634259</v>
      </c>
      <c r="C12" s="221" t="s">
        <v>23</v>
      </c>
      <c r="E12" s="222"/>
      <c r="F12" s="223"/>
      <c r="G12" s="224"/>
      <c r="H12" s="200" t="s">
        <v>24</v>
      </c>
    </row>
    <row r="13" s="200" customFormat="1" spans="2:8">
      <c r="B13" s="220" t="s">
        <v>25</v>
      </c>
      <c r="C13" s="221" t="s">
        <v>26</v>
      </c>
      <c r="D13" s="222" t="s">
        <v>27</v>
      </c>
      <c r="E13" s="222" t="s">
        <v>28</v>
      </c>
      <c r="F13" s="222" t="s">
        <v>29</v>
      </c>
      <c r="G13" s="233" t="s">
        <v>30</v>
      </c>
      <c r="H13" s="200" t="s">
        <v>31</v>
      </c>
    </row>
    <row r="14" s="200" customFormat="1" spans="2:7">
      <c r="B14" s="220"/>
      <c r="C14" s="221"/>
      <c r="D14" s="222"/>
      <c r="E14" s="222" t="s">
        <v>32</v>
      </c>
      <c r="F14" s="222"/>
      <c r="G14" s="224"/>
    </row>
    <row r="15" spans="5:5">
      <c r="E15" s="201" t="s">
        <v>33</v>
      </c>
    </row>
    <row r="17" spans="2:3">
      <c r="B17" s="225" t="s">
        <v>34</v>
      </c>
      <c r="C17" s="201">
        <v>5</v>
      </c>
    </row>
    <row r="18" spans="4:4">
      <c r="D18" s="225" t="s">
        <v>35</v>
      </c>
    </row>
    <row r="19" spans="2:6">
      <c r="B19" s="226" t="s">
        <v>36</v>
      </c>
      <c r="C19" s="226" t="s">
        <v>37</v>
      </c>
      <c r="D19" s="226"/>
      <c r="E19" s="226"/>
      <c r="F19" s="227" t="s">
        <v>38</v>
      </c>
    </row>
    <row r="20" spans="2:6">
      <c r="B20" s="228">
        <v>1</v>
      </c>
      <c r="C20" s="229"/>
      <c r="D20" s="230"/>
      <c r="E20" s="231"/>
      <c r="F20" s="232" t="s">
        <v>39</v>
      </c>
    </row>
    <row r="21" spans="2:6">
      <c r="B21" s="228">
        <v>2</v>
      </c>
      <c r="C21" s="229"/>
      <c r="D21" s="230"/>
      <c r="E21" s="231"/>
      <c r="F21" s="232" t="s">
        <v>40</v>
      </c>
    </row>
    <row r="22" spans="2:6">
      <c r="B22" s="228">
        <v>3</v>
      </c>
      <c r="C22" s="229"/>
      <c r="D22" s="230"/>
      <c r="E22" s="231"/>
      <c r="F22" s="232" t="s">
        <v>41</v>
      </c>
    </row>
    <row r="23" spans="2:6">
      <c r="B23" s="228">
        <v>4</v>
      </c>
      <c r="C23" s="229"/>
      <c r="D23" s="230"/>
      <c r="E23" s="231"/>
      <c r="F23" s="232" t="s">
        <v>42</v>
      </c>
    </row>
    <row r="24" spans="2:6">
      <c r="B24" s="228">
        <v>5</v>
      </c>
      <c r="C24" s="229"/>
      <c r="D24" s="230"/>
      <c r="E24" s="231"/>
      <c r="F24" s="232"/>
    </row>
    <row r="25" spans="2:6">
      <c r="B25" s="228">
        <v>6</v>
      </c>
      <c r="C25" s="229"/>
      <c r="D25" s="230"/>
      <c r="E25" s="231"/>
      <c r="F25" s="232"/>
    </row>
  </sheetData>
  <mergeCells count="9">
    <mergeCell ref="C2:G2"/>
    <mergeCell ref="C4:E4"/>
    <mergeCell ref="C5:E5"/>
    <mergeCell ref="C19:E19"/>
    <mergeCell ref="C20:E20"/>
    <mergeCell ref="C21:E21"/>
    <mergeCell ref="C25:E25"/>
    <mergeCell ref="B6:B7"/>
    <mergeCell ref="C6:E7"/>
  </mergeCells>
  <pageMargins left="0.7" right="0.7" top="0.75" bottom="0.75" header="0.3" footer="0.3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3" workbookViewId="0">
      <selection activeCell="F13" sqref="F13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317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9"/>
      <c r="O4" s="101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3.95" spans="1:9">
      <c r="A6" s="61">
        <f>COUNTIF(I10:I971,"Pass")</f>
        <v>0</v>
      </c>
      <c r="B6" s="62">
        <f>COUNTIF(I12:I971,"Fail")</f>
        <v>0</v>
      </c>
      <c r="C6" s="63">
        <f>G6-E6-B6-A6</f>
        <v>5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5"/>
    </row>
    <row r="7" spans="1:9">
      <c r="A7" s="67"/>
      <c r="B7" s="68"/>
      <c r="C7" s="69"/>
      <c r="D7" s="70"/>
      <c r="E7" s="71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8"/>
      <c r="K9" s="109"/>
    </row>
    <row r="10" s="40" customFormat="1" ht="52.8" spans="1:11">
      <c r="A10" s="89" t="s">
        <v>318</v>
      </c>
      <c r="B10" s="82"/>
      <c r="C10" s="83" t="s">
        <v>117</v>
      </c>
      <c r="D10" s="84" t="s">
        <v>319</v>
      </c>
      <c r="E10" s="137"/>
      <c r="F10" s="240" t="s">
        <v>320</v>
      </c>
      <c r="G10" s="87"/>
      <c r="H10" s="88"/>
      <c r="I10" s="110"/>
      <c r="J10" s="111"/>
      <c r="K10" s="133"/>
    </row>
    <row r="11" s="40" customFormat="1" ht="92.4" spans="1:11">
      <c r="A11" s="89" t="s">
        <v>321</v>
      </c>
      <c r="B11" s="89"/>
      <c r="C11" s="89" t="s">
        <v>322</v>
      </c>
      <c r="D11" s="90" t="s">
        <v>323</v>
      </c>
      <c r="E11" s="91"/>
      <c r="F11" s="92" t="s">
        <v>324</v>
      </c>
      <c r="G11" s="87"/>
      <c r="H11" s="93"/>
      <c r="I11" s="134"/>
      <c r="J11" s="135"/>
      <c r="K11" s="133"/>
    </row>
    <row r="12" s="41" customFormat="1" ht="66" spans="1:9">
      <c r="A12" s="89" t="s">
        <v>325</v>
      </c>
      <c r="B12" s="94"/>
      <c r="C12" s="94" t="s">
        <v>326</v>
      </c>
      <c r="D12" s="90" t="s">
        <v>327</v>
      </c>
      <c r="E12" s="126"/>
      <c r="F12" s="92" t="s">
        <v>328</v>
      </c>
      <c r="G12" s="127"/>
      <c r="H12" s="128"/>
      <c r="I12" s="136"/>
    </row>
    <row r="13" s="40" customFormat="1" ht="52.8" spans="1:9">
      <c r="A13" s="89" t="s">
        <v>329</v>
      </c>
      <c r="C13" s="89" t="s">
        <v>330</v>
      </c>
      <c r="D13" s="90" t="s">
        <v>331</v>
      </c>
      <c r="E13" s="129"/>
      <c r="F13" s="92" t="s">
        <v>332</v>
      </c>
      <c r="G13" s="130"/>
      <c r="H13" s="131"/>
      <c r="I13" s="134"/>
    </row>
    <row r="14" s="40" customFormat="1" ht="92.4" spans="1:9">
      <c r="A14" s="89" t="s">
        <v>333</v>
      </c>
      <c r="C14" s="89" t="s">
        <v>334</v>
      </c>
      <c r="D14" s="238" t="s">
        <v>335</v>
      </c>
      <c r="E14" s="129"/>
      <c r="F14" s="92" t="s">
        <v>336</v>
      </c>
      <c r="G14" s="132"/>
      <c r="H14" s="131"/>
      <c r="I14" s="134"/>
    </row>
    <row r="15" s="40" customFormat="1" ht="92.4" spans="1:9">
      <c r="A15" s="89" t="s">
        <v>337</v>
      </c>
      <c r="C15" s="83" t="s">
        <v>338</v>
      </c>
      <c r="D15" s="90" t="s">
        <v>323</v>
      </c>
      <c r="E15" s="129"/>
      <c r="F15" s="237" t="s">
        <v>339</v>
      </c>
      <c r="G15" s="132"/>
      <c r="H15" s="131"/>
      <c r="I15" s="134"/>
    </row>
    <row r="16" s="40" customFormat="1" ht="79.2" spans="1:9">
      <c r="A16" s="89" t="s">
        <v>340</v>
      </c>
      <c r="C16" s="83" t="s">
        <v>211</v>
      </c>
      <c r="D16" s="90" t="s">
        <v>341</v>
      </c>
      <c r="E16" s="129"/>
      <c r="F16" s="92" t="s">
        <v>213</v>
      </c>
      <c r="G16" s="132"/>
      <c r="H16" s="131"/>
      <c r="I16" s="13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6" workbookViewId="0">
      <selection activeCell="D10" sqref="D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342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9"/>
      <c r="O4" s="101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3.95" spans="1:9">
      <c r="A6" s="61">
        <f>COUNTIF(I10:I971,"Pass")</f>
        <v>0</v>
      </c>
      <c r="B6" s="62">
        <f>COUNTIF(I12:I971,"Fail")</f>
        <v>0</v>
      </c>
      <c r="C6" s="63">
        <f>G6-E6-B6-A6</f>
        <v>5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5"/>
    </row>
    <row r="7" spans="1:9">
      <c r="A7" s="67"/>
      <c r="B7" s="68"/>
      <c r="C7" s="69"/>
      <c r="D7" s="70"/>
      <c r="E7" s="71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8"/>
      <c r="K9" s="109"/>
    </row>
    <row r="10" s="40" customFormat="1" ht="118.8" spans="1:11">
      <c r="A10" s="89" t="s">
        <v>343</v>
      </c>
      <c r="B10" s="82"/>
      <c r="C10" s="89" t="s">
        <v>117</v>
      </c>
      <c r="D10" s="121" t="s">
        <v>344</v>
      </c>
      <c r="E10" s="122"/>
      <c r="F10" s="242" t="s">
        <v>181</v>
      </c>
      <c r="G10" s="87"/>
      <c r="H10" s="88"/>
      <c r="I10" s="110"/>
      <c r="J10" s="111"/>
      <c r="K10" s="133"/>
    </row>
    <row r="11" s="40" customFormat="1" ht="92.4" spans="1:11">
      <c r="A11" s="89" t="s">
        <v>345</v>
      </c>
      <c r="B11" s="89"/>
      <c r="C11" s="89" t="s">
        <v>292</v>
      </c>
      <c r="D11" s="124" t="s">
        <v>346</v>
      </c>
      <c r="E11" s="91"/>
      <c r="F11" s="125" t="s">
        <v>347</v>
      </c>
      <c r="G11" s="87"/>
      <c r="H11" s="93"/>
      <c r="I11" s="134"/>
      <c r="J11" s="135"/>
      <c r="K11" s="133"/>
    </row>
    <row r="12" s="41" customFormat="1" ht="66" spans="1:9">
      <c r="A12" s="89" t="s">
        <v>348</v>
      </c>
      <c r="B12" s="94"/>
      <c r="C12" s="89" t="s">
        <v>296</v>
      </c>
      <c r="D12" s="124" t="s">
        <v>349</v>
      </c>
      <c r="E12" s="126"/>
      <c r="F12" s="125" t="s">
        <v>350</v>
      </c>
      <c r="G12" s="127"/>
      <c r="H12" s="128"/>
      <c r="I12" s="136"/>
    </row>
    <row r="13" s="40" customFormat="1" ht="52.8" spans="1:9">
      <c r="A13" s="89" t="s">
        <v>351</v>
      </c>
      <c r="C13" s="89" t="s">
        <v>352</v>
      </c>
      <c r="D13" s="243" t="s">
        <v>353</v>
      </c>
      <c r="E13" s="129"/>
      <c r="F13" s="125" t="s">
        <v>354</v>
      </c>
      <c r="G13" s="130"/>
      <c r="H13" s="131"/>
      <c r="I13" s="134"/>
    </row>
    <row r="14" s="40" customFormat="1" ht="92.4" spans="1:9">
      <c r="A14" s="89" t="s">
        <v>355</v>
      </c>
      <c r="C14" s="89" t="s">
        <v>302</v>
      </c>
      <c r="D14" s="243" t="s">
        <v>335</v>
      </c>
      <c r="E14" s="129"/>
      <c r="F14" s="125" t="s">
        <v>356</v>
      </c>
      <c r="G14" s="132"/>
      <c r="H14" s="131"/>
      <c r="I14" s="134"/>
    </row>
    <row r="15" s="40" customFormat="1" ht="92.4" spans="1:9">
      <c r="A15" s="89" t="s">
        <v>357</v>
      </c>
      <c r="C15" s="83" t="s">
        <v>299</v>
      </c>
      <c r="D15" s="243" t="s">
        <v>335</v>
      </c>
      <c r="E15" s="129"/>
      <c r="F15" s="244" t="s">
        <v>358</v>
      </c>
      <c r="G15" s="132"/>
      <c r="H15" s="131"/>
      <c r="I15" s="134"/>
    </row>
    <row r="16" s="40" customFormat="1" ht="92.4" spans="1:9">
      <c r="A16" s="89" t="s">
        <v>359</v>
      </c>
      <c r="C16" s="83" t="s">
        <v>306</v>
      </c>
      <c r="D16" s="243" t="s">
        <v>335</v>
      </c>
      <c r="E16" s="129"/>
      <c r="F16" s="244" t="s">
        <v>360</v>
      </c>
      <c r="G16" s="132"/>
      <c r="H16" s="131"/>
      <c r="I16" s="13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topLeftCell="B19" workbookViewId="0">
      <selection activeCell="C20" sqref="C2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361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9"/>
      <c r="O4" s="101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3.95" spans="1:9">
      <c r="A6" s="61">
        <f>COUNTIF(I10:I972,"Pass")</f>
        <v>0</v>
      </c>
      <c r="B6" s="62">
        <f>COUNTIF(I12:I972,"Fail")</f>
        <v>0</v>
      </c>
      <c r="C6" s="63">
        <f>G6-E6-B6-A6</f>
        <v>8</v>
      </c>
      <c r="D6" s="64"/>
      <c r="E6" s="63">
        <f>COUNTIF(I$12:I$972,"N/A")</f>
        <v>0</v>
      </c>
      <c r="F6" s="64"/>
      <c r="G6" s="65">
        <f>COUNTA(A12:A972)</f>
        <v>8</v>
      </c>
      <c r="H6" s="66"/>
      <c r="I6" s="105"/>
    </row>
    <row r="7" spans="1:9">
      <c r="A7" s="67"/>
      <c r="B7" s="68"/>
      <c r="C7" s="69"/>
      <c r="D7" s="70"/>
      <c r="E7" s="71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8"/>
      <c r="K9" s="109"/>
    </row>
    <row r="10" s="113" customFormat="1" ht="92.4" spans="1:11">
      <c r="A10" s="81" t="s">
        <v>362</v>
      </c>
      <c r="B10" s="82"/>
      <c r="C10" s="83" t="s">
        <v>117</v>
      </c>
      <c r="D10" s="245" t="s">
        <v>363</v>
      </c>
      <c r="E10" s="85"/>
      <c r="F10" s="240" t="s">
        <v>364</v>
      </c>
      <c r="G10" s="87"/>
      <c r="H10" s="88"/>
      <c r="I10" s="110"/>
      <c r="J10" s="111"/>
      <c r="K10" s="112"/>
    </row>
    <row r="11" s="113" customFormat="1" ht="145.2" spans="1:11">
      <c r="A11" s="81" t="s">
        <v>365</v>
      </c>
      <c r="B11" s="89"/>
      <c r="C11" s="83" t="s">
        <v>366</v>
      </c>
      <c r="D11" s="245" t="s">
        <v>367</v>
      </c>
      <c r="E11" s="91"/>
      <c r="F11" s="92" t="s">
        <v>368</v>
      </c>
      <c r="G11" s="87"/>
      <c r="H11" s="93"/>
      <c r="I11" s="110"/>
      <c r="J11" s="111"/>
      <c r="K11" s="112"/>
    </row>
    <row r="12" s="115" customFormat="1" ht="132" spans="1:9">
      <c r="A12" s="81" t="s">
        <v>369</v>
      </c>
      <c r="B12" s="94"/>
      <c r="C12" s="83" t="s">
        <v>370</v>
      </c>
      <c r="D12" s="245" t="s">
        <v>371</v>
      </c>
      <c r="E12" s="95"/>
      <c r="F12" s="92" t="s">
        <v>372</v>
      </c>
      <c r="G12" s="92"/>
      <c r="H12" s="96"/>
      <c r="I12" s="114"/>
    </row>
    <row r="13" s="113" customFormat="1" ht="132" spans="1:9">
      <c r="A13" s="81" t="s">
        <v>373</v>
      </c>
      <c r="C13" s="83" t="s">
        <v>374</v>
      </c>
      <c r="D13" s="245" t="s">
        <v>375</v>
      </c>
      <c r="E13" s="116"/>
      <c r="F13" s="237" t="s">
        <v>131</v>
      </c>
      <c r="G13" s="117"/>
      <c r="H13" s="118"/>
      <c r="I13" s="110"/>
    </row>
    <row r="14" s="113" customFormat="1" ht="132" spans="1:9">
      <c r="A14" s="81" t="s">
        <v>376</v>
      </c>
      <c r="C14" s="83" t="s">
        <v>377</v>
      </c>
      <c r="D14" s="245" t="s">
        <v>378</v>
      </c>
      <c r="E14" s="116"/>
      <c r="F14" s="237" t="s">
        <v>131</v>
      </c>
      <c r="G14" s="119"/>
      <c r="H14" s="118"/>
      <c r="I14" s="110"/>
    </row>
    <row r="15" s="113" customFormat="1" ht="132" spans="1:9">
      <c r="A15" s="81" t="s">
        <v>379</v>
      </c>
      <c r="C15" s="83" t="s">
        <v>296</v>
      </c>
      <c r="D15" s="245" t="s">
        <v>380</v>
      </c>
      <c r="E15" s="116"/>
      <c r="F15" s="237" t="s">
        <v>131</v>
      </c>
      <c r="G15" s="119"/>
      <c r="H15" s="118"/>
      <c r="I15" s="110"/>
    </row>
    <row r="16" s="113" customFormat="1" ht="132" spans="1:9">
      <c r="A16" s="81" t="s">
        <v>381</v>
      </c>
      <c r="C16" s="83" t="s">
        <v>382</v>
      </c>
      <c r="D16" s="245" t="s">
        <v>383</v>
      </c>
      <c r="E16" s="116"/>
      <c r="F16" s="237" t="s">
        <v>131</v>
      </c>
      <c r="G16" s="119"/>
      <c r="H16" s="118"/>
      <c r="I16" s="110"/>
    </row>
    <row r="17" s="113" customFormat="1" ht="132" spans="1:9">
      <c r="A17" s="81" t="s">
        <v>384</v>
      </c>
      <c r="C17" s="83" t="s">
        <v>125</v>
      </c>
      <c r="D17" s="246" t="s">
        <v>383</v>
      </c>
      <c r="E17" s="116"/>
      <c r="F17" s="237" t="s">
        <v>385</v>
      </c>
      <c r="G17" s="119"/>
      <c r="H17" s="118"/>
      <c r="I17" s="110"/>
    </row>
    <row r="18" s="113" customFormat="1" ht="93.95" customHeight="1" spans="1:6">
      <c r="A18" s="81" t="s">
        <v>386</v>
      </c>
      <c r="C18" s="83" t="s">
        <v>387</v>
      </c>
      <c r="D18" s="84" t="s">
        <v>388</v>
      </c>
      <c r="F18" s="247" t="s">
        <v>389</v>
      </c>
    </row>
    <row r="19" s="113" customFormat="1" ht="96" customHeight="1" spans="1:6">
      <c r="A19" s="81" t="s">
        <v>390</v>
      </c>
      <c r="C19" s="83" t="s">
        <v>391</v>
      </c>
      <c r="D19" s="84" t="s">
        <v>392</v>
      </c>
      <c r="F19" s="115" t="s">
        <v>393</v>
      </c>
    </row>
    <row r="20" spans="3:3">
      <c r="C20" s="42" t="s">
        <v>394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A6" workbookViewId="0">
      <selection activeCell="E10" sqref="E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395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9"/>
      <c r="O4" s="101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3.95" spans="1:9">
      <c r="A6" s="61">
        <f>COUNTIF(I10:I967,"Pass")</f>
        <v>0</v>
      </c>
      <c r="B6" s="62">
        <f>COUNTIF(I12:I967,"Fail")</f>
        <v>0</v>
      </c>
      <c r="C6" s="63">
        <f>G6-E6-B6-A6</f>
        <v>1</v>
      </c>
      <c r="D6" s="64"/>
      <c r="E6" s="63">
        <f>COUNTIF(I$12:I$967,"N/A")</f>
        <v>0</v>
      </c>
      <c r="F6" s="64"/>
      <c r="G6" s="65">
        <f>COUNTA(A12:A967)</f>
        <v>1</v>
      </c>
      <c r="H6" s="66"/>
      <c r="I6" s="105"/>
    </row>
    <row r="7" spans="1:9">
      <c r="A7" s="67"/>
      <c r="B7" s="68"/>
      <c r="C7" s="69"/>
      <c r="D7" s="70"/>
      <c r="E7" s="71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8"/>
      <c r="K9" s="109"/>
    </row>
    <row r="10" s="40" customFormat="1" ht="79.2" spans="1:15">
      <c r="A10" s="81" t="s">
        <v>396</v>
      </c>
      <c r="B10" s="82"/>
      <c r="C10" s="83" t="s">
        <v>117</v>
      </c>
      <c r="D10" s="245" t="s">
        <v>397</v>
      </c>
      <c r="E10" s="85"/>
      <c r="F10" s="240" t="s">
        <v>398</v>
      </c>
      <c r="G10" s="87"/>
      <c r="H10" s="88"/>
      <c r="I10" s="110"/>
      <c r="J10" s="111"/>
      <c r="K10" s="112"/>
      <c r="L10" s="113"/>
      <c r="M10" s="113"/>
      <c r="N10" s="113"/>
      <c r="O10" s="113"/>
    </row>
    <row r="11" s="40" customFormat="1" ht="92.4" spans="1:15">
      <c r="A11" s="81" t="s">
        <v>399</v>
      </c>
      <c r="B11" s="89"/>
      <c r="C11" s="89" t="s">
        <v>400</v>
      </c>
      <c r="D11" s="90" t="s">
        <v>401</v>
      </c>
      <c r="E11" s="91"/>
      <c r="F11" s="92" t="s">
        <v>347</v>
      </c>
      <c r="G11" s="87"/>
      <c r="H11" s="93"/>
      <c r="I11" s="110"/>
      <c r="J11" s="111"/>
      <c r="K11" s="112"/>
      <c r="L11" s="113"/>
      <c r="M11" s="113"/>
      <c r="N11" s="113"/>
      <c r="O11" s="113"/>
    </row>
    <row r="12" s="41" customFormat="1" ht="66" spans="1:15">
      <c r="A12" s="81" t="s">
        <v>402</v>
      </c>
      <c r="B12" s="94"/>
      <c r="C12" s="89" t="s">
        <v>403</v>
      </c>
      <c r="D12" s="90" t="s">
        <v>404</v>
      </c>
      <c r="E12" s="95"/>
      <c r="F12" s="92" t="s">
        <v>405</v>
      </c>
      <c r="G12" s="92"/>
      <c r="H12" s="96"/>
      <c r="I12" s="114"/>
      <c r="J12" s="115"/>
      <c r="K12" s="115"/>
      <c r="L12" s="115"/>
      <c r="M12" s="115"/>
      <c r="N12" s="115"/>
      <c r="O12" s="115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2">
      <formula1>$O$2:$O$6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4" sqref="R34"/>
    </sheetView>
  </sheetViews>
  <sheetFormatPr defaultColWidth="9" defaultRowHeight="14.4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60" zoomScaleNormal="160" topLeftCell="B1" workbookViewId="0">
      <selection activeCell="C26" sqref="C26"/>
    </sheetView>
  </sheetViews>
  <sheetFormatPr defaultColWidth="10.287037037037" defaultRowHeight="13.2"/>
  <cols>
    <col min="1" max="1" width="10.287037037037" style="1"/>
    <col min="2" max="2" width="15.4259259259259" style="1" customWidth="1"/>
    <col min="3" max="3" width="22.1388888888889" style="1" customWidth="1"/>
    <col min="4" max="7" width="10.287037037037" style="1"/>
    <col min="8" max="8" width="46.5740740740741" style="1" customWidth="1"/>
    <col min="9" max="9" width="37.8518518518519" style="1" customWidth="1"/>
    <col min="10" max="16384" width="10.287037037037" style="1"/>
  </cols>
  <sheetData>
    <row r="1" ht="24.6" spans="2:8">
      <c r="B1" s="2" t="s">
        <v>406</v>
      </c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/>
    </row>
    <row r="3" spans="2:8">
      <c r="B3" s="6" t="s">
        <v>2</v>
      </c>
      <c r="C3" s="7" t="s">
        <v>407</v>
      </c>
      <c r="D3" s="7"/>
      <c r="E3" s="8" t="s">
        <v>4</v>
      </c>
      <c r="F3" s="8"/>
      <c r="G3" s="9"/>
      <c r="H3" s="10" t="s">
        <v>408</v>
      </c>
    </row>
    <row r="4" spans="2:8">
      <c r="B4" s="6" t="s">
        <v>6</v>
      </c>
      <c r="C4" s="7" t="s">
        <v>409</v>
      </c>
      <c r="D4" s="7"/>
      <c r="E4" s="8" t="s">
        <v>8</v>
      </c>
      <c r="F4" s="8"/>
      <c r="G4" s="9"/>
      <c r="H4" s="11"/>
    </row>
    <row r="5" spans="2:8">
      <c r="B5" s="12" t="s">
        <v>10</v>
      </c>
      <c r="C5" s="7" t="str">
        <f>C4&amp;"_"&amp;"Test Report"&amp;"_"&amp;"vx.x"</f>
        <v>KH_HUE_T07_Test Report_vx.x</v>
      </c>
      <c r="D5" s="7"/>
      <c r="E5" s="8" t="s">
        <v>12</v>
      </c>
      <c r="F5" s="8"/>
      <c r="G5" s="9"/>
      <c r="H5" s="13">
        <v>42666</v>
      </c>
    </row>
    <row r="6" spans="1:8">
      <c r="A6" s="3"/>
      <c r="B6" s="12" t="s">
        <v>410</v>
      </c>
      <c r="C6" s="14" t="s">
        <v>411</v>
      </c>
      <c r="D6" s="15"/>
      <c r="E6" s="15"/>
      <c r="F6" s="15"/>
      <c r="G6" s="15"/>
      <c r="H6" s="15"/>
    </row>
    <row r="7" spans="1:8">
      <c r="A7" s="3"/>
      <c r="B7" s="16"/>
      <c r="C7" s="17"/>
      <c r="D7" s="4"/>
      <c r="E7" s="4"/>
      <c r="F7" s="4"/>
      <c r="G7" s="4"/>
      <c r="H7" s="5"/>
    </row>
    <row r="8" spans="2:8">
      <c r="B8" s="16"/>
      <c r="C8" s="17"/>
      <c r="D8" s="4"/>
      <c r="E8" s="4"/>
      <c r="F8" s="4"/>
      <c r="G8" s="4"/>
      <c r="H8" s="5"/>
    </row>
    <row r="9" spans="3:3">
      <c r="C9" s="248" t="s">
        <v>412</v>
      </c>
    </row>
    <row r="10" spans="1:8">
      <c r="A10" s="18"/>
      <c r="B10" s="19" t="s">
        <v>413</v>
      </c>
      <c r="C10" s="20" t="s">
        <v>414</v>
      </c>
      <c r="D10" s="21" t="s">
        <v>93</v>
      </c>
      <c r="E10" s="20" t="s">
        <v>95</v>
      </c>
      <c r="F10" s="20" t="s">
        <v>98</v>
      </c>
      <c r="G10" s="22" t="s">
        <v>102</v>
      </c>
      <c r="H10" s="23" t="s">
        <v>415</v>
      </c>
    </row>
    <row r="11" spans="1:9">
      <c r="A11" s="18"/>
      <c r="B11" s="24">
        <v>1</v>
      </c>
      <c r="C11" s="25" t="str">
        <f>'[1]1.Login-logout'!B2</f>
        <v>Login_logout</v>
      </c>
      <c r="D11" s="26">
        <f>'[1]1.Login-logout'!A6</f>
        <v>0</v>
      </c>
      <c r="E11" s="26">
        <f>'[1]1.Login-logout'!B6</f>
        <v>0</v>
      </c>
      <c r="F11" s="26">
        <f>'[1]1.Login-logout'!C6</f>
        <v>17</v>
      </c>
      <c r="G11" s="26">
        <f>'[1]1.Login-logout'!D6</f>
        <v>0</v>
      </c>
      <c r="H11" s="26">
        <f>'[1]1.Login-logout'!E6</f>
        <v>17</v>
      </c>
      <c r="I11" s="1" t="s">
        <v>416</v>
      </c>
    </row>
    <row r="12" spans="1:9">
      <c r="A12" s="18"/>
      <c r="B12" s="24">
        <v>2</v>
      </c>
      <c r="C12" s="25" t="str">
        <f t="shared" ref="C12:C17" si="0">I12&amp;"'!B2"</f>
        <v>2.organisation'!B2</v>
      </c>
      <c r="D12" s="26" t="e">
        <f>#REF!</f>
        <v>#REF!</v>
      </c>
      <c r="E12" s="26" t="e">
        <f>#REF!</f>
        <v>#REF!</v>
      </c>
      <c r="F12" s="26" t="e">
        <f>#REF!</f>
        <v>#REF!</v>
      </c>
      <c r="G12" s="27" t="e">
        <f>#REF!</f>
        <v>#REF!</v>
      </c>
      <c r="H12" s="28" t="e">
        <f>#REF!</f>
        <v>#REF!</v>
      </c>
      <c r="I12" s="1" t="s">
        <v>417</v>
      </c>
    </row>
    <row r="13" spans="1:9">
      <c r="A13" s="18"/>
      <c r="B13" s="24">
        <v>3</v>
      </c>
      <c r="C13" s="25" t="str">
        <f t="shared" si="0"/>
        <v>3.service'!B2</v>
      </c>
      <c r="D13" s="26" t="e">
        <f>#REF!</f>
        <v>#REF!</v>
      </c>
      <c r="E13" s="26" t="e">
        <f>#REF!</f>
        <v>#REF!</v>
      </c>
      <c r="F13" s="26" t="e">
        <f>#REF!</f>
        <v>#REF!</v>
      </c>
      <c r="G13" s="27" t="e">
        <f>#REF!</f>
        <v>#REF!</v>
      </c>
      <c r="H13" s="28" t="e">
        <f>#REF!</f>
        <v>#REF!</v>
      </c>
      <c r="I13" s="1" t="s">
        <v>418</v>
      </c>
    </row>
    <row r="14" spans="1:9">
      <c r="A14" s="18"/>
      <c r="B14" s="24">
        <v>4</v>
      </c>
      <c r="C14" s="25" t="str">
        <f t="shared" si="0"/>
        <v>4.programe'!B2</v>
      </c>
      <c r="D14" s="26" t="e">
        <f>#REF!</f>
        <v>#REF!</v>
      </c>
      <c r="E14" s="26" t="e">
        <f>#REF!</f>
        <v>#REF!</v>
      </c>
      <c r="F14" s="26" t="e">
        <f>#REF!</f>
        <v>#REF!</v>
      </c>
      <c r="G14" s="27" t="e">
        <f>#REF!</f>
        <v>#REF!</v>
      </c>
      <c r="H14" s="28" t="e">
        <f>#REF!</f>
        <v>#REF!</v>
      </c>
      <c r="I14" s="1" t="s">
        <v>419</v>
      </c>
    </row>
    <row r="15" spans="1:9">
      <c r="A15" s="18"/>
      <c r="B15" s="24">
        <v>5</v>
      </c>
      <c r="C15" s="25" t="str">
        <f t="shared" si="0"/>
        <v>5. premise'!B2</v>
      </c>
      <c r="D15" s="26" t="e">
        <f>#REF!</f>
        <v>#REF!</v>
      </c>
      <c r="E15" s="26" t="e">
        <f>#REF!</f>
        <v>#REF!</v>
      </c>
      <c r="F15" s="26" t="e">
        <f>#REF!</f>
        <v>#REF!</v>
      </c>
      <c r="G15" s="27" t="e">
        <f>#REF!</f>
        <v>#REF!</v>
      </c>
      <c r="H15" s="28" t="e">
        <f>#REF!</f>
        <v>#REF!</v>
      </c>
      <c r="I15" s="1" t="s">
        <v>420</v>
      </c>
    </row>
    <row r="16" spans="1:9">
      <c r="A16" s="18"/>
      <c r="B16" s="24">
        <v>6</v>
      </c>
      <c r="C16" s="25" t="str">
        <f t="shared" si="0"/>
        <v>6.Geography'!B2</v>
      </c>
      <c r="D16" s="26" t="e">
        <f>#REF!</f>
        <v>#REF!</v>
      </c>
      <c r="E16" s="26" t="e">
        <f>#REF!</f>
        <v>#REF!</v>
      </c>
      <c r="F16" s="26" t="e">
        <f>#REF!</f>
        <v>#REF!</v>
      </c>
      <c r="G16" s="27" t="e">
        <f>#REF!</f>
        <v>#REF!</v>
      </c>
      <c r="H16" s="28" t="e">
        <f>#REF!</f>
        <v>#REF!</v>
      </c>
      <c r="I16" s="1" t="s">
        <v>421</v>
      </c>
    </row>
    <row r="17" spans="1:9">
      <c r="A17" s="18"/>
      <c r="B17" s="24">
        <v>7</v>
      </c>
      <c r="C17" s="25" t="str">
        <f t="shared" si="0"/>
        <v>7.Search'!B2</v>
      </c>
      <c r="D17" s="26" t="e">
        <f>#REF!</f>
        <v>#REF!</v>
      </c>
      <c r="E17" s="26" t="e">
        <f>#REF!</f>
        <v>#REF!</v>
      </c>
      <c r="F17" s="26" t="e">
        <f>#REF!</f>
        <v>#REF!</v>
      </c>
      <c r="G17" s="27" t="e">
        <f>#REF!</f>
        <v>#REF!</v>
      </c>
      <c r="H17" s="28" t="e">
        <f>#REF!</f>
        <v>#REF!</v>
      </c>
      <c r="I17" s="1" t="s">
        <v>422</v>
      </c>
    </row>
    <row r="18" spans="1:8">
      <c r="A18" s="18"/>
      <c r="B18" s="24">
        <v>8</v>
      </c>
      <c r="C18" s="25"/>
      <c r="D18" s="26" t="e">
        <f>#REF!</f>
        <v>#REF!</v>
      </c>
      <c r="E18" s="26" t="e">
        <f>#REF!</f>
        <v>#REF!</v>
      </c>
      <c r="F18" s="26" t="e">
        <f>#REF!</f>
        <v>#REF!</v>
      </c>
      <c r="G18" s="27" t="e">
        <f>#REF!</f>
        <v>#REF!</v>
      </c>
      <c r="H18" s="28" t="e">
        <f>#REF!</f>
        <v>#REF!</v>
      </c>
    </row>
    <row r="19" spans="1:8">
      <c r="A19" s="18"/>
      <c r="B19" s="24">
        <v>9</v>
      </c>
      <c r="C19" s="25"/>
      <c r="D19" s="26" t="e">
        <f>#REF!</f>
        <v>#REF!</v>
      </c>
      <c r="E19" s="26" t="e">
        <f>#REF!</f>
        <v>#REF!</v>
      </c>
      <c r="F19" s="26" t="e">
        <f>#REF!</f>
        <v>#REF!</v>
      </c>
      <c r="G19" s="27" t="e">
        <f>#REF!</f>
        <v>#REF!</v>
      </c>
      <c r="H19" s="28" t="e">
        <f>#REF!</f>
        <v>#REF!</v>
      </c>
    </row>
    <row r="20" spans="1:8">
      <c r="A20" s="18"/>
      <c r="B20" s="29"/>
      <c r="C20" s="30" t="s">
        <v>423</v>
      </c>
      <c r="D20" s="31" t="e">
        <f>SUM(D9:D19)</f>
        <v>#REF!</v>
      </c>
      <c r="E20" s="31" t="e">
        <f>SUM(E9:E19)</f>
        <v>#REF!</v>
      </c>
      <c r="F20" s="31" t="e">
        <f>SUM(F9:F19)</f>
        <v>#REF!</v>
      </c>
      <c r="G20" s="31" t="e">
        <f>SUM(G9:G19)</f>
        <v>#REF!</v>
      </c>
      <c r="H20" s="32" t="e">
        <f>SUM(H9:H19)</f>
        <v>#REF!</v>
      </c>
    </row>
    <row r="21" spans="2:8">
      <c r="B21" s="33"/>
      <c r="D21" s="34"/>
      <c r="E21" s="35"/>
      <c r="F21" s="35"/>
      <c r="G21" s="35"/>
      <c r="H21" s="35"/>
    </row>
    <row r="22" spans="3:8">
      <c r="C22" s="36" t="s">
        <v>424</v>
      </c>
      <c r="E22" s="37" t="e">
        <f>(D20+E20)*100/(H20-G20)</f>
        <v>#REF!</v>
      </c>
      <c r="F22" s="1" t="s">
        <v>425</v>
      </c>
      <c r="H22" s="38"/>
    </row>
    <row r="23" spans="3:8">
      <c r="C23" s="36" t="s">
        <v>426</v>
      </c>
      <c r="E23" s="37" t="e">
        <f>D20*100/(H20-G20)</f>
        <v>#REF!</v>
      </c>
      <c r="F23" s="1" t="s">
        <v>425</v>
      </c>
      <c r="H23" s="38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C32" sqref="C32"/>
    </sheetView>
  </sheetViews>
  <sheetFormatPr defaultColWidth="10.287037037037" defaultRowHeight="13.2" outlineLevelCol="5"/>
  <cols>
    <col min="1" max="1" width="1.57407407407407" style="1" customWidth="1"/>
    <col min="2" max="2" width="13.4259259259259" style="172" customWidth="1"/>
    <col min="3" max="3" width="43.287037037037" style="173" customWidth="1"/>
    <col min="4" max="4" width="34.8518518518519" style="173" customWidth="1"/>
    <col min="5" max="5" width="35.712962962963" style="173" customWidth="1"/>
    <col min="6" max="6" width="42.712962962963" style="173" customWidth="1"/>
    <col min="7" max="16384" width="10.287037037037" style="1"/>
  </cols>
  <sheetData>
    <row r="1" ht="24.6" spans="2:5">
      <c r="B1" s="174"/>
      <c r="D1" s="175" t="s">
        <v>43</v>
      </c>
      <c r="E1" s="176"/>
    </row>
    <row r="2" spans="2:5">
      <c r="B2" s="174"/>
      <c r="D2" s="177"/>
      <c r="E2" s="177"/>
    </row>
    <row r="3" spans="2:6">
      <c r="B3" s="178" t="s">
        <v>2</v>
      </c>
      <c r="C3" s="178"/>
      <c r="D3" s="7" t="str">
        <f>[1]Cover!C4</f>
        <v>HỆ THỐNG SERVICE DIRECTORY</v>
      </c>
      <c r="E3" s="7"/>
      <c r="F3" s="7"/>
    </row>
    <row r="4" spans="2:6">
      <c r="B4" s="178" t="s">
        <v>6</v>
      </c>
      <c r="C4" s="178"/>
      <c r="D4" s="7" t="str">
        <f>[1]Cover!C5</f>
        <v>SD_SOF303</v>
      </c>
      <c r="E4" s="7"/>
      <c r="F4" s="7"/>
    </row>
    <row r="5" s="169" customFormat="1" spans="2:6">
      <c r="B5" s="179" t="s">
        <v>44</v>
      </c>
      <c r="C5" s="179"/>
      <c r="D5" s="180" t="s">
        <v>45</v>
      </c>
      <c r="E5" s="180"/>
      <c r="F5" s="180"/>
    </row>
    <row r="6" spans="2:6">
      <c r="B6" s="181"/>
      <c r="C6" s="1"/>
      <c r="D6" s="1"/>
      <c r="E6" s="1"/>
      <c r="F6" s="1"/>
    </row>
    <row r="7" s="170" customFormat="1" spans="2:6">
      <c r="B7" s="182"/>
      <c r="C7" s="183"/>
      <c r="D7" s="183"/>
      <c r="E7" s="183"/>
      <c r="F7" s="183"/>
    </row>
    <row r="8" s="171" customFormat="1" spans="2:6">
      <c r="B8" s="184" t="s">
        <v>46</v>
      </c>
      <c r="C8" s="185" t="s">
        <v>47</v>
      </c>
      <c r="D8" s="185" t="s">
        <v>48</v>
      </c>
      <c r="E8" s="186" t="s">
        <v>49</v>
      </c>
      <c r="F8" s="187" t="s">
        <v>50</v>
      </c>
    </row>
    <row r="9" ht="14.4" spans="2:6">
      <c r="B9" s="188">
        <v>1</v>
      </c>
      <c r="C9" s="189" t="s">
        <v>51</v>
      </c>
      <c r="D9" s="234" t="s">
        <v>52</v>
      </c>
      <c r="E9" s="191"/>
      <c r="F9" s="192"/>
    </row>
    <row r="10" ht="14.4" spans="2:6">
      <c r="B10" s="188">
        <v>2</v>
      </c>
      <c r="C10" s="189" t="s">
        <v>53</v>
      </c>
      <c r="D10" s="190"/>
      <c r="E10" s="191"/>
      <c r="F10" s="192" t="s">
        <v>54</v>
      </c>
    </row>
    <row r="11" ht="14.4" spans="2:6">
      <c r="B11" s="188">
        <v>3</v>
      </c>
      <c r="C11" s="189"/>
      <c r="D11" s="190"/>
      <c r="E11" s="191"/>
      <c r="F11" s="192"/>
    </row>
    <row r="12" ht="14.4" spans="2:6">
      <c r="B12" s="188">
        <v>4</v>
      </c>
      <c r="C12" s="189"/>
      <c r="D12" s="190"/>
      <c r="E12" s="191"/>
      <c r="F12" s="192"/>
    </row>
    <row r="13" ht="14.4" spans="2:6">
      <c r="B13" s="188">
        <v>5</v>
      </c>
      <c r="C13" s="189"/>
      <c r="D13" s="190"/>
      <c r="E13" s="193"/>
      <c r="F13" s="192"/>
    </row>
    <row r="14" ht="14.4" spans="2:6">
      <c r="B14" s="188">
        <v>6</v>
      </c>
      <c r="C14" s="189"/>
      <c r="D14" s="190"/>
      <c r="E14" s="193"/>
      <c r="F14" s="192"/>
    </row>
    <row r="15" ht="14.4" spans="2:6">
      <c r="B15" s="188">
        <v>7</v>
      </c>
      <c r="C15" s="194"/>
      <c r="D15" s="235" t="s">
        <v>55</v>
      </c>
      <c r="E15" s="196"/>
      <c r="F15" s="19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/>
    <hyperlink ref="D15" location="'7.Search'!A1" display="7.TimKiem'!A1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3" sqref="B13:B18"/>
    </sheetView>
  </sheetViews>
  <sheetFormatPr defaultColWidth="10.287037037037" defaultRowHeight="13.8" outlineLevelCol="5"/>
  <cols>
    <col min="1" max="1" width="21" style="151" customWidth="1"/>
    <col min="2" max="2" width="38.712962962963" style="151" customWidth="1"/>
    <col min="3" max="3" width="52.5740740740741" style="151" customWidth="1"/>
    <col min="4" max="16384" width="10.287037037037" style="151"/>
  </cols>
  <sheetData>
    <row r="1" s="149" customFormat="1" ht="24.6" spans="1:3">
      <c r="A1" s="152"/>
      <c r="B1" s="153"/>
      <c r="C1" s="154" t="s">
        <v>56</v>
      </c>
    </row>
    <row r="2" s="149" customFormat="1" ht="13.2" spans="1:3">
      <c r="A2" s="152"/>
      <c r="B2" s="153"/>
      <c r="C2" s="155"/>
    </row>
    <row r="3" s="149" customFormat="1" ht="13.2" spans="1:3">
      <c r="A3" s="156" t="s">
        <v>2</v>
      </c>
      <c r="B3" s="156"/>
      <c r="C3" s="157" t="str">
        <f>[1]Cover!C4</f>
        <v>HỆ THỐNG SERVICE DIRECTORY</v>
      </c>
    </row>
    <row r="4" s="149" customFormat="1" ht="13.2" spans="1:3">
      <c r="A4" s="156" t="s">
        <v>6</v>
      </c>
      <c r="B4" s="156"/>
      <c r="C4" s="157" t="str">
        <f>[1]Cover!C5</f>
        <v>SD_SOF303</v>
      </c>
    </row>
    <row r="5" s="150" customFormat="1" ht="13.2" spans="1:3">
      <c r="A5" s="158"/>
      <c r="B5" s="158"/>
      <c r="C5" s="159"/>
    </row>
    <row r="7" spans="1:3">
      <c r="A7" s="160" t="s">
        <v>57</v>
      </c>
      <c r="B7" s="160" t="s">
        <v>58</v>
      </c>
      <c r="C7" s="160" t="s">
        <v>59</v>
      </c>
    </row>
    <row r="8" spans="1:6">
      <c r="A8" s="160" t="s">
        <v>60</v>
      </c>
      <c r="B8" s="161"/>
      <c r="C8" s="162" t="s">
        <v>61</v>
      </c>
      <c r="F8" s="151" t="s">
        <v>62</v>
      </c>
    </row>
    <row r="9" spans="1:3">
      <c r="A9" s="160"/>
      <c r="B9" s="161"/>
      <c r="C9" s="162" t="s">
        <v>63</v>
      </c>
    </row>
    <row r="10" spans="1:3">
      <c r="A10" s="160"/>
      <c r="B10" s="161"/>
      <c r="C10" s="162" t="s">
        <v>51</v>
      </c>
    </row>
    <row r="11" spans="1:3">
      <c r="A11" s="160"/>
      <c r="B11" s="161"/>
      <c r="C11" s="162" t="s">
        <v>64</v>
      </c>
    </row>
    <row r="12" spans="1:3">
      <c r="A12" s="160"/>
      <c r="B12" s="161"/>
      <c r="C12" s="162" t="s">
        <v>65</v>
      </c>
    </row>
    <row r="13" spans="1:4">
      <c r="A13" s="160" t="s">
        <v>66</v>
      </c>
      <c r="B13" s="163" t="s">
        <v>67</v>
      </c>
      <c r="C13" s="164" t="s">
        <v>68</v>
      </c>
      <c r="D13" s="165" t="s">
        <v>69</v>
      </c>
    </row>
    <row r="14" spans="1:4">
      <c r="A14" s="160"/>
      <c r="B14" s="166"/>
      <c r="C14" s="167"/>
      <c r="D14" s="165" t="s">
        <v>70</v>
      </c>
    </row>
    <row r="15" spans="1:4">
      <c r="A15" s="160"/>
      <c r="B15" s="166"/>
      <c r="C15" s="162" t="s">
        <v>71</v>
      </c>
      <c r="D15" s="165" t="s">
        <v>72</v>
      </c>
    </row>
    <row r="16" spans="1:4">
      <c r="A16" s="160"/>
      <c r="B16" s="166"/>
      <c r="C16" s="162" t="s">
        <v>73</v>
      </c>
      <c r="D16" s="165" t="s">
        <v>74</v>
      </c>
    </row>
    <row r="17" spans="1:4">
      <c r="A17" s="160"/>
      <c r="B17" s="166"/>
      <c r="C17" s="162" t="s">
        <v>75</v>
      </c>
      <c r="D17" s="165" t="s">
        <v>76</v>
      </c>
    </row>
    <row r="18" spans="1:4">
      <c r="A18" s="160"/>
      <c r="B18" s="168"/>
      <c r="C18" s="151" t="s">
        <v>77</v>
      </c>
      <c r="D18" s="165" t="s">
        <v>78</v>
      </c>
    </row>
    <row r="19" spans="1:3">
      <c r="A19" s="160"/>
      <c r="B19" s="161" t="s">
        <v>79</v>
      </c>
      <c r="C19" s="162"/>
    </row>
    <row r="20" spans="1:3">
      <c r="A20" s="160"/>
      <c r="B20" s="161" t="s">
        <v>80</v>
      </c>
      <c r="C20" s="162"/>
    </row>
    <row r="21" spans="1:3">
      <c r="A21" s="160"/>
      <c r="B21" s="161" t="s">
        <v>81</v>
      </c>
      <c r="C21" s="162"/>
    </row>
    <row r="22" spans="1:3">
      <c r="A22" s="160"/>
      <c r="B22" s="161" t="s">
        <v>82</v>
      </c>
      <c r="C22" s="162"/>
    </row>
    <row r="23" spans="1:3">
      <c r="A23" s="160"/>
      <c r="B23" s="161" t="s">
        <v>83</v>
      </c>
      <c r="C23" s="162"/>
    </row>
    <row r="24" spans="1:3">
      <c r="A24" s="160"/>
      <c r="B24" s="161" t="s">
        <v>84</v>
      </c>
      <c r="C24" s="162"/>
    </row>
    <row r="25" spans="1:3">
      <c r="A25" s="160"/>
      <c r="B25" s="161" t="s">
        <v>85</v>
      </c>
      <c r="C25" s="162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5"/>
  <sheetViews>
    <sheetView workbookViewId="0">
      <selection activeCell="C30" sqref="C30"/>
    </sheetView>
  </sheetViews>
  <sheetFormatPr defaultColWidth="9" defaultRowHeight="14.4" outlineLevelCol="7"/>
  <sheetData>
    <row r="3" spans="1:1">
      <c r="A3" s="148" t="s">
        <v>87</v>
      </c>
    </row>
    <row r="5" spans="1:1">
      <c r="A5" t="s">
        <v>88</v>
      </c>
    </row>
    <row r="19" spans="8:8">
      <c r="H19" t="s">
        <v>89</v>
      </c>
    </row>
    <row r="25" spans="1:1">
      <c r="A25" t="s">
        <v>90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7" zoomScaleNormal="87" topLeftCell="A25" workbookViewId="0">
      <selection activeCell="C19" sqref="C19"/>
    </sheetView>
  </sheetViews>
  <sheetFormatPr defaultColWidth="10.287037037037" defaultRowHeight="13.2"/>
  <cols>
    <col min="1" max="1" width="20.287037037037" style="42" customWidth="1"/>
    <col min="2" max="2" width="27.287037037037" style="42" customWidth="1"/>
    <col min="3" max="4" width="41.4259259259259" style="42" customWidth="1"/>
    <col min="5" max="5" width="21.712962962963" style="42" customWidth="1"/>
    <col min="6" max="6" width="45.8518518518519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92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9"/>
      <c r="O4" s="101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5.75" customHeight="1" spans="1:9">
      <c r="A6" s="61">
        <f>COUNTIF(I10:I978,"Pass")</f>
        <v>0</v>
      </c>
      <c r="B6" s="62">
        <f>COUNTIF(I12:I978,"Fail")</f>
        <v>0</v>
      </c>
      <c r="C6" s="63">
        <f>G6-E6-B6-A6</f>
        <v>15</v>
      </c>
      <c r="D6" s="64"/>
      <c r="E6" s="63">
        <f>COUNTIF(I$12:I$978,"N/A")</f>
        <v>0</v>
      </c>
      <c r="F6" s="64"/>
      <c r="G6" s="65">
        <f>COUNTA(A12:A978)</f>
        <v>15</v>
      </c>
      <c r="H6" s="66"/>
      <c r="I6" s="105"/>
    </row>
    <row r="7" spans="1:9">
      <c r="A7" s="67"/>
      <c r="B7" s="68"/>
      <c r="C7" s="69"/>
      <c r="D7" s="70"/>
      <c r="E7" s="139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41"/>
      <c r="K9" s="109"/>
    </row>
    <row r="10" s="40" customFormat="1" ht="92.4" spans="1:11">
      <c r="A10" s="89" t="s">
        <v>116</v>
      </c>
      <c r="B10" s="144"/>
      <c r="C10" s="89" t="s">
        <v>117</v>
      </c>
      <c r="D10" s="236" t="s">
        <v>118</v>
      </c>
      <c r="E10" s="91"/>
      <c r="F10" s="86" t="s">
        <v>119</v>
      </c>
      <c r="G10" s="87"/>
      <c r="H10" s="88"/>
      <c r="I10" s="110"/>
      <c r="J10" s="111"/>
      <c r="K10" s="133"/>
    </row>
    <row r="11" s="40" customFormat="1" ht="105.6" spans="1:11">
      <c r="A11" s="89" t="s">
        <v>120</v>
      </c>
      <c r="C11" s="89" t="s">
        <v>121</v>
      </c>
      <c r="D11" s="236" t="s">
        <v>122</v>
      </c>
      <c r="E11" s="91"/>
      <c r="F11" s="237" t="s">
        <v>123</v>
      </c>
      <c r="G11" s="87"/>
      <c r="H11" s="93"/>
      <c r="I11" s="134"/>
      <c r="J11" s="135"/>
      <c r="K11" s="133"/>
    </row>
    <row r="12" s="41" customFormat="1" ht="118.8" spans="1:9">
      <c r="A12" s="94" t="s">
        <v>124</v>
      </c>
      <c r="C12" s="94" t="s">
        <v>125</v>
      </c>
      <c r="D12" s="238" t="s">
        <v>126</v>
      </c>
      <c r="E12" s="126"/>
      <c r="F12" s="115" t="s">
        <v>127</v>
      </c>
      <c r="G12" s="127"/>
      <c r="H12" s="128"/>
      <c r="I12" s="136"/>
    </row>
    <row r="13" s="40" customFormat="1" ht="52.8" spans="1:9">
      <c r="A13" s="89" t="s">
        <v>128</v>
      </c>
      <c r="C13" s="89" t="s">
        <v>129</v>
      </c>
      <c r="D13" s="236" t="s">
        <v>130</v>
      </c>
      <c r="E13" s="129"/>
      <c r="F13" s="239" t="s">
        <v>131</v>
      </c>
      <c r="G13" s="130"/>
      <c r="H13" s="131"/>
      <c r="I13" s="134"/>
    </row>
    <row r="14" s="40" customFormat="1" ht="92.4" spans="1:9">
      <c r="A14" s="94" t="s">
        <v>132</v>
      </c>
      <c r="C14" s="89" t="s">
        <v>133</v>
      </c>
      <c r="D14" s="236" t="s">
        <v>134</v>
      </c>
      <c r="E14" s="129"/>
      <c r="F14" s="239" t="s">
        <v>135</v>
      </c>
      <c r="G14" s="132"/>
      <c r="H14" s="131"/>
      <c r="I14" s="134"/>
    </row>
    <row r="15" s="40" customFormat="1" ht="92.4" spans="1:9">
      <c r="A15" s="89" t="s">
        <v>136</v>
      </c>
      <c r="C15" s="82" t="s">
        <v>137</v>
      </c>
      <c r="D15" s="236" t="s">
        <v>138</v>
      </c>
      <c r="E15" s="129"/>
      <c r="F15" s="239" t="s">
        <v>135</v>
      </c>
      <c r="G15" s="132"/>
      <c r="H15" s="131"/>
      <c r="I15" s="134"/>
    </row>
    <row r="16" s="40" customFormat="1" ht="92.4" spans="1:6">
      <c r="A16" s="94" t="s">
        <v>139</v>
      </c>
      <c r="C16" s="82" t="s">
        <v>140</v>
      </c>
      <c r="D16" s="236" t="s">
        <v>141</v>
      </c>
      <c r="F16" s="239" t="s">
        <v>131</v>
      </c>
    </row>
    <row r="17" s="40" customFormat="1" ht="92.4" spans="1:11">
      <c r="A17" s="89" t="s">
        <v>142</v>
      </c>
      <c r="C17" s="82" t="s">
        <v>143</v>
      </c>
      <c r="D17" s="236" t="s">
        <v>144</v>
      </c>
      <c r="E17" s="145"/>
      <c r="F17" s="239" t="s">
        <v>131</v>
      </c>
      <c r="G17" s="138"/>
      <c r="H17" s="146"/>
      <c r="I17" s="134"/>
      <c r="J17" s="145"/>
      <c r="K17" s="133"/>
    </row>
    <row r="18" s="40" customFormat="1" ht="92.4" spans="1:11">
      <c r="A18" s="94" t="s">
        <v>145</v>
      </c>
      <c r="C18" s="82" t="s">
        <v>146</v>
      </c>
      <c r="D18" s="236" t="s">
        <v>147</v>
      </c>
      <c r="E18" s="145"/>
      <c r="F18" s="239" t="s">
        <v>131</v>
      </c>
      <c r="G18" s="138"/>
      <c r="H18" s="146"/>
      <c r="I18" s="134"/>
      <c r="J18" s="145"/>
      <c r="K18" s="133"/>
    </row>
    <row r="19" s="40" customFormat="1" ht="39.6" spans="1:11">
      <c r="A19" s="89" t="s">
        <v>148</v>
      </c>
      <c r="C19" s="82" t="s">
        <v>149</v>
      </c>
      <c r="D19" s="236" t="s">
        <v>150</v>
      </c>
      <c r="E19" s="145"/>
      <c r="F19" s="87" t="s">
        <v>151</v>
      </c>
      <c r="G19" s="138"/>
      <c r="H19" s="146"/>
      <c r="I19" s="134"/>
      <c r="J19" s="145"/>
      <c r="K19" s="133"/>
    </row>
    <row r="20" s="40" customFormat="1" ht="118.8" spans="1:11">
      <c r="A20" s="94" t="s">
        <v>152</v>
      </c>
      <c r="C20" s="82" t="s">
        <v>153</v>
      </c>
      <c r="D20" s="236" t="s">
        <v>154</v>
      </c>
      <c r="E20" s="145"/>
      <c r="F20" s="87" t="s">
        <v>155</v>
      </c>
      <c r="G20" s="138"/>
      <c r="H20" s="146"/>
      <c r="I20" s="134"/>
      <c r="J20" s="145"/>
      <c r="K20" s="133"/>
    </row>
    <row r="21" s="40" customFormat="1" ht="118.8" spans="1:11">
      <c r="A21" s="89" t="s">
        <v>156</v>
      </c>
      <c r="C21" s="82" t="s">
        <v>157</v>
      </c>
      <c r="D21" s="236" t="s">
        <v>158</v>
      </c>
      <c r="E21" s="145"/>
      <c r="F21" s="87" t="s">
        <v>159</v>
      </c>
      <c r="G21" s="138"/>
      <c r="H21" s="146"/>
      <c r="I21" s="134"/>
      <c r="J21" s="145"/>
      <c r="K21" s="133"/>
    </row>
    <row r="22" s="40" customFormat="1" ht="105.6" spans="1:11">
      <c r="A22" s="94" t="s">
        <v>160</v>
      </c>
      <c r="C22" s="82" t="s">
        <v>161</v>
      </c>
      <c r="D22" s="236" t="s">
        <v>162</v>
      </c>
      <c r="E22" s="145"/>
      <c r="F22" s="87" t="s">
        <v>163</v>
      </c>
      <c r="G22" s="138"/>
      <c r="H22" s="146"/>
      <c r="I22" s="134"/>
      <c r="J22" s="145"/>
      <c r="K22" s="133"/>
    </row>
    <row r="23" s="40" customFormat="1" ht="118.8" spans="1:11">
      <c r="A23" s="89" t="s">
        <v>164</v>
      </c>
      <c r="C23" s="82" t="s">
        <v>165</v>
      </c>
      <c r="D23" s="236" t="s">
        <v>166</v>
      </c>
      <c r="E23" s="145"/>
      <c r="F23" s="87" t="s">
        <v>163</v>
      </c>
      <c r="G23" s="138"/>
      <c r="H23" s="146"/>
      <c r="I23" s="134"/>
      <c r="J23" s="145"/>
      <c r="K23" s="133"/>
    </row>
    <row r="24" s="40" customFormat="1" ht="118.8" spans="1:11">
      <c r="A24" s="94" t="s">
        <v>167</v>
      </c>
      <c r="C24" s="82" t="s">
        <v>168</v>
      </c>
      <c r="D24" s="236" t="s">
        <v>169</v>
      </c>
      <c r="E24" s="145"/>
      <c r="F24" s="87" t="s">
        <v>170</v>
      </c>
      <c r="G24" s="138"/>
      <c r="H24" s="146"/>
      <c r="I24" s="134"/>
      <c r="J24" s="145"/>
      <c r="K24" s="133"/>
    </row>
    <row r="25" s="40" customFormat="1" ht="118.8" spans="1:11">
      <c r="A25" s="89" t="s">
        <v>171</v>
      </c>
      <c r="C25" s="82" t="s">
        <v>172</v>
      </c>
      <c r="D25" s="236" t="s">
        <v>173</v>
      </c>
      <c r="E25" s="145"/>
      <c r="F25" s="87" t="s">
        <v>174</v>
      </c>
      <c r="G25" s="138"/>
      <c r="H25" s="146"/>
      <c r="I25" s="134"/>
      <c r="J25" s="145"/>
      <c r="K25" s="133"/>
    </row>
    <row r="26" s="40" customFormat="1" ht="118.8" spans="1:11">
      <c r="A26" s="94" t="s">
        <v>175</v>
      </c>
      <c r="C26" s="82" t="s">
        <v>176</v>
      </c>
      <c r="D26" s="236" t="s">
        <v>177</v>
      </c>
      <c r="E26" s="145"/>
      <c r="F26" s="87" t="s">
        <v>174</v>
      </c>
      <c r="G26" s="138"/>
      <c r="H26" s="146"/>
      <c r="I26" s="134"/>
      <c r="J26" s="145"/>
      <c r="K26" s="133"/>
    </row>
    <row r="27" spans="3:3">
      <c r="C27" s="147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5 I17:I26">
      <formula1>$O$2:$O$6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91" zoomScaleNormal="91" topLeftCell="A8" workbookViewId="0">
      <selection activeCell="D11" sqref="D11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178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9"/>
      <c r="O4" s="101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5.75" customHeight="1" spans="1:9">
      <c r="A6" s="61">
        <f>COUNTIF(I10:I973,"Pass")</f>
        <v>0</v>
      </c>
      <c r="B6" s="62">
        <f>COUNTIF(I15:I973,"Fail")</f>
        <v>0</v>
      </c>
      <c r="C6" s="63">
        <f>G6-E6-B6-A6</f>
        <v>7</v>
      </c>
      <c r="D6" s="64"/>
      <c r="E6" s="63">
        <f>COUNTIF(I$15:I$973,"N/A")</f>
        <v>0</v>
      </c>
      <c r="F6" s="64"/>
      <c r="G6" s="65">
        <f>COUNTA(A15:A973)</f>
        <v>7</v>
      </c>
      <c r="H6" s="66"/>
      <c r="I6" s="105"/>
    </row>
    <row r="7" spans="1:9">
      <c r="A7" s="67"/>
      <c r="B7" s="68"/>
      <c r="C7" s="69"/>
      <c r="D7" s="70"/>
      <c r="E7" s="139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41"/>
      <c r="K9" s="109"/>
    </row>
    <row r="10" s="40" customFormat="1" ht="118.8" spans="1:11">
      <c r="A10" s="89" t="s">
        <v>179</v>
      </c>
      <c r="B10" s="82"/>
      <c r="C10" s="82" t="s">
        <v>117</v>
      </c>
      <c r="D10" s="238" t="s">
        <v>180</v>
      </c>
      <c r="E10" s="91"/>
      <c r="F10" s="240" t="s">
        <v>181</v>
      </c>
      <c r="G10" s="87"/>
      <c r="H10" s="88"/>
      <c r="I10" s="110"/>
      <c r="J10" s="111"/>
      <c r="K10" s="133"/>
    </row>
    <row r="11" s="40" customFormat="1" ht="105.6" spans="1:11">
      <c r="A11" s="89" t="s">
        <v>182</v>
      </c>
      <c r="B11" s="82"/>
      <c r="C11" s="82" t="s">
        <v>183</v>
      </c>
      <c r="D11" s="238" t="s">
        <v>184</v>
      </c>
      <c r="E11" s="91"/>
      <c r="F11" s="240" t="s">
        <v>185</v>
      </c>
      <c r="G11" s="87"/>
      <c r="H11" s="88"/>
      <c r="I11" s="110"/>
      <c r="J11" s="111"/>
      <c r="K11" s="133"/>
    </row>
    <row r="12" s="40" customFormat="1" ht="92.4" spans="1:11">
      <c r="A12" s="89" t="s">
        <v>186</v>
      </c>
      <c r="B12" s="82"/>
      <c r="C12" s="89" t="s">
        <v>137</v>
      </c>
      <c r="D12" s="238" t="s">
        <v>187</v>
      </c>
      <c r="E12" s="91"/>
      <c r="F12" s="240" t="s">
        <v>131</v>
      </c>
      <c r="G12" s="87"/>
      <c r="H12" s="88"/>
      <c r="I12" s="110"/>
      <c r="J12" s="111"/>
      <c r="K12" s="133"/>
    </row>
    <row r="13" s="40" customFormat="1" ht="118.8" spans="1:11">
      <c r="A13" s="89" t="s">
        <v>188</v>
      </c>
      <c r="B13" s="82"/>
      <c r="C13" s="89" t="s">
        <v>189</v>
      </c>
      <c r="D13" s="238" t="s">
        <v>190</v>
      </c>
      <c r="E13" s="91"/>
      <c r="F13" s="240" t="s">
        <v>191</v>
      </c>
      <c r="G13" s="87"/>
      <c r="H13" s="88"/>
      <c r="I13" s="110"/>
      <c r="J13" s="111"/>
      <c r="K13" s="133"/>
    </row>
    <row r="14" s="40" customFormat="1" ht="92.4" spans="1:11">
      <c r="A14" s="89" t="s">
        <v>192</v>
      </c>
      <c r="B14" s="89"/>
      <c r="C14" s="89" t="s">
        <v>193</v>
      </c>
      <c r="D14" s="238" t="s">
        <v>194</v>
      </c>
      <c r="E14" s="91"/>
      <c r="F14" s="237" t="s">
        <v>131</v>
      </c>
      <c r="G14" s="87"/>
      <c r="H14" s="93"/>
      <c r="I14" s="134"/>
      <c r="J14" s="135"/>
      <c r="K14" s="133"/>
    </row>
    <row r="15" s="40" customFormat="1" ht="92.4" spans="1:9">
      <c r="A15" s="89" t="s">
        <v>195</v>
      </c>
      <c r="C15" s="94" t="s">
        <v>196</v>
      </c>
      <c r="D15" s="238" t="s">
        <v>197</v>
      </c>
      <c r="E15" s="129"/>
      <c r="F15" s="237" t="s">
        <v>131</v>
      </c>
      <c r="G15" s="130"/>
      <c r="H15" s="131"/>
      <c r="I15" s="134"/>
    </row>
    <row r="16" s="40" customFormat="1" ht="118.8" spans="1:9">
      <c r="A16" s="89" t="s">
        <v>198</v>
      </c>
      <c r="C16" s="89" t="s">
        <v>199</v>
      </c>
      <c r="D16" s="238" t="s">
        <v>200</v>
      </c>
      <c r="E16" s="129"/>
      <c r="F16" s="239" t="s">
        <v>155</v>
      </c>
      <c r="G16" s="132"/>
      <c r="H16" s="131"/>
      <c r="I16" s="134"/>
    </row>
    <row r="17" s="40" customFormat="1" ht="105.6" spans="1:9">
      <c r="A17" s="89" t="s">
        <v>201</v>
      </c>
      <c r="C17" s="89" t="s">
        <v>161</v>
      </c>
      <c r="D17" s="238" t="s">
        <v>202</v>
      </c>
      <c r="E17" s="129"/>
      <c r="F17" s="239" t="s">
        <v>203</v>
      </c>
      <c r="G17" s="132"/>
      <c r="H17" s="131"/>
      <c r="I17" s="134"/>
    </row>
    <row r="18" s="40" customFormat="1" ht="105.6" spans="1:9">
      <c r="A18" s="89" t="s">
        <v>204</v>
      </c>
      <c r="C18" s="82" t="s">
        <v>165</v>
      </c>
      <c r="D18" s="238" t="s">
        <v>205</v>
      </c>
      <c r="E18" s="129"/>
      <c r="F18" s="239" t="s">
        <v>203</v>
      </c>
      <c r="G18" s="132"/>
      <c r="H18" s="131"/>
      <c r="I18" s="134"/>
    </row>
    <row r="19" s="40" customFormat="1" ht="105.6" spans="1:9">
      <c r="A19" s="89" t="s">
        <v>206</v>
      </c>
      <c r="C19" s="89" t="s">
        <v>172</v>
      </c>
      <c r="D19" s="238" t="s">
        <v>207</v>
      </c>
      <c r="E19" s="129"/>
      <c r="F19" s="239" t="s">
        <v>174</v>
      </c>
      <c r="G19" s="132"/>
      <c r="H19" s="131"/>
      <c r="I19" s="134"/>
    </row>
    <row r="20" s="40" customFormat="1" ht="105.6" spans="1:9">
      <c r="A20" s="89" t="s">
        <v>208</v>
      </c>
      <c r="C20" s="89" t="s">
        <v>176</v>
      </c>
      <c r="D20" s="238" t="s">
        <v>209</v>
      </c>
      <c r="E20" s="129"/>
      <c r="F20" s="239" t="s">
        <v>174</v>
      </c>
      <c r="G20" s="132"/>
      <c r="H20" s="131"/>
      <c r="I20" s="134"/>
    </row>
    <row r="21" s="40" customFormat="1" ht="66" spans="1:9">
      <c r="A21" s="89" t="s">
        <v>210</v>
      </c>
      <c r="C21" s="89" t="s">
        <v>211</v>
      </c>
      <c r="D21" s="238" t="s">
        <v>212</v>
      </c>
      <c r="E21" s="129"/>
      <c r="F21" s="239" t="s">
        <v>213</v>
      </c>
      <c r="G21" s="132"/>
      <c r="H21" s="131"/>
      <c r="I21" s="13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1">
      <formula1>$O$2:$O$6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D17" sqref="D17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214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9"/>
      <c r="O4" s="101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5</v>
      </c>
      <c r="D6" s="64"/>
      <c r="E6" s="63">
        <f>COUNTIF(I$12:I$972,"N/A")</f>
        <v>0</v>
      </c>
      <c r="F6" s="64"/>
      <c r="G6" s="65">
        <f>COUNTA(A12:A972)</f>
        <v>5</v>
      </c>
      <c r="H6" s="66"/>
      <c r="I6" s="105"/>
    </row>
    <row r="7" spans="1:9">
      <c r="A7" s="67"/>
      <c r="B7" s="68"/>
      <c r="C7" s="69"/>
      <c r="D7" s="70"/>
      <c r="E7" s="139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41"/>
      <c r="K9" s="109"/>
    </row>
    <row r="10" s="138" customFormat="1" ht="52.8" spans="1:11">
      <c r="A10" s="89" t="s">
        <v>215</v>
      </c>
      <c r="B10" s="82"/>
      <c r="C10" s="89" t="s">
        <v>117</v>
      </c>
      <c r="D10" s="238" t="s">
        <v>216</v>
      </c>
      <c r="E10" s="91"/>
      <c r="F10" s="241" t="s">
        <v>217</v>
      </c>
      <c r="G10" s="87"/>
      <c r="H10" s="88"/>
      <c r="I10" s="110"/>
      <c r="J10" s="111"/>
      <c r="K10" s="133"/>
    </row>
    <row r="11" s="40" customFormat="1" ht="39.75" customHeight="1" spans="1:11">
      <c r="A11" s="89" t="s">
        <v>218</v>
      </c>
      <c r="B11" s="89"/>
      <c r="C11" s="89" t="s">
        <v>219</v>
      </c>
      <c r="D11" s="238" t="s">
        <v>220</v>
      </c>
      <c r="E11" s="91"/>
      <c r="F11" s="237" t="s">
        <v>221</v>
      </c>
      <c r="G11" s="87"/>
      <c r="H11" s="93"/>
      <c r="I11" s="134"/>
      <c r="J11" s="135"/>
      <c r="K11" s="133"/>
    </row>
    <row r="12" s="41" customFormat="1" ht="39.6" spans="1:9">
      <c r="A12" s="89" t="s">
        <v>222</v>
      </c>
      <c r="B12" s="94"/>
      <c r="C12" s="143" t="s">
        <v>223</v>
      </c>
      <c r="D12" s="238" t="s">
        <v>224</v>
      </c>
      <c r="E12" s="126"/>
      <c r="F12" s="237" t="s">
        <v>225</v>
      </c>
      <c r="G12" s="127"/>
      <c r="H12" s="128"/>
      <c r="I12" s="136"/>
    </row>
    <row r="13" s="40" customFormat="1" ht="39.6" spans="1:9">
      <c r="A13" s="89" t="s">
        <v>226</v>
      </c>
      <c r="C13" s="143" t="s">
        <v>227</v>
      </c>
      <c r="D13" s="238" t="s">
        <v>228</v>
      </c>
      <c r="E13" s="129"/>
      <c r="F13" s="237" t="s">
        <v>229</v>
      </c>
      <c r="G13" s="130"/>
      <c r="H13" s="131"/>
      <c r="I13" s="134"/>
    </row>
    <row r="14" s="138" customFormat="1" ht="39.6" spans="1:9">
      <c r="A14" s="89" t="s">
        <v>230</v>
      </c>
      <c r="C14" s="82" t="s">
        <v>231</v>
      </c>
      <c r="D14" s="238" t="s">
        <v>232</v>
      </c>
      <c r="E14" s="131"/>
      <c r="F14" s="237" t="s">
        <v>233</v>
      </c>
      <c r="G14" s="132"/>
      <c r="H14" s="131"/>
      <c r="I14" s="134"/>
    </row>
    <row r="15" s="138" customFormat="1" ht="39.6" spans="1:9">
      <c r="A15" s="89" t="s">
        <v>234</v>
      </c>
      <c r="C15" s="82" t="s">
        <v>235</v>
      </c>
      <c r="D15" s="238" t="s">
        <v>236</v>
      </c>
      <c r="E15" s="131"/>
      <c r="F15" s="239" t="s">
        <v>237</v>
      </c>
      <c r="G15" s="132"/>
      <c r="H15" s="131"/>
      <c r="I15" s="134"/>
    </row>
    <row r="16" s="138" customFormat="1" ht="39.6" spans="1:9">
      <c r="A16" s="89" t="s">
        <v>238</v>
      </c>
      <c r="C16" s="82" t="s">
        <v>239</v>
      </c>
      <c r="D16" s="238" t="s">
        <v>240</v>
      </c>
      <c r="E16" s="131"/>
      <c r="F16" s="239" t="s">
        <v>241</v>
      </c>
      <c r="G16" s="132"/>
      <c r="H16" s="131"/>
      <c r="I16" s="13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opLeftCell="A13" workbookViewId="0">
      <selection activeCell="F24" sqref="F24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242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9"/>
      <c r="O4" s="101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5.75" customHeight="1" spans="1:9">
      <c r="A6" s="61">
        <f>COUNTIF(I10:I971,"Pass")</f>
        <v>0</v>
      </c>
      <c r="B6" s="62">
        <f>COUNTIF(I12:I971,"Fail")</f>
        <v>0</v>
      </c>
      <c r="C6" s="63">
        <f>G6-E6-B6-A6</f>
        <v>13</v>
      </c>
      <c r="D6" s="64"/>
      <c r="E6" s="63">
        <f>COUNTIF(I$12:I$971,"N/A")</f>
        <v>0</v>
      </c>
      <c r="F6" s="64"/>
      <c r="G6" s="65">
        <f>COUNTA(A12:A971)</f>
        <v>13</v>
      </c>
      <c r="H6" s="66"/>
      <c r="I6" s="105"/>
    </row>
    <row r="7" spans="1:9">
      <c r="A7" s="67"/>
      <c r="B7" s="68"/>
      <c r="C7" s="69"/>
      <c r="D7" s="70"/>
      <c r="E7" s="139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41"/>
      <c r="K9" s="109"/>
    </row>
    <row r="10" s="87" customFormat="1" ht="79.2" spans="1:11">
      <c r="A10" s="140" t="s">
        <v>243</v>
      </c>
      <c r="B10" s="82"/>
      <c r="C10" s="82" t="s">
        <v>117</v>
      </c>
      <c r="D10" s="238" t="s">
        <v>244</v>
      </c>
      <c r="E10" s="91"/>
      <c r="F10" s="240" t="s">
        <v>245</v>
      </c>
      <c r="H10" s="88"/>
      <c r="I10" s="110"/>
      <c r="J10" s="111"/>
      <c r="K10" s="112"/>
    </row>
    <row r="11" s="113" customFormat="1" ht="66" spans="1:11">
      <c r="A11" s="140" t="s">
        <v>246</v>
      </c>
      <c r="B11" s="89"/>
      <c r="C11" s="82" t="s">
        <v>247</v>
      </c>
      <c r="D11" s="238" t="s">
        <v>244</v>
      </c>
      <c r="E11" s="91"/>
      <c r="F11" s="237" t="s">
        <v>248</v>
      </c>
      <c r="G11" s="87"/>
      <c r="H11" s="93"/>
      <c r="I11" s="110"/>
      <c r="J11" s="111"/>
      <c r="K11" s="112"/>
    </row>
    <row r="12" s="115" customFormat="1" ht="132" spans="1:9">
      <c r="A12" s="140" t="s">
        <v>249</v>
      </c>
      <c r="B12" s="94"/>
      <c r="C12" s="82" t="s">
        <v>250</v>
      </c>
      <c r="D12" s="238" t="s">
        <v>251</v>
      </c>
      <c r="E12" s="95"/>
      <c r="F12" s="237" t="s">
        <v>131</v>
      </c>
      <c r="G12" s="92"/>
      <c r="H12" s="96"/>
      <c r="I12" s="114"/>
    </row>
    <row r="13" s="113" customFormat="1" ht="132" spans="1:9">
      <c r="A13" s="140" t="s">
        <v>252</v>
      </c>
      <c r="C13" s="82" t="s">
        <v>253</v>
      </c>
      <c r="D13" s="238" t="s">
        <v>254</v>
      </c>
      <c r="E13" s="116"/>
      <c r="F13" s="237" t="s">
        <v>131</v>
      </c>
      <c r="G13" s="117"/>
      <c r="H13" s="118"/>
      <c r="I13" s="110"/>
    </row>
    <row r="14" s="87" customFormat="1" ht="132" spans="1:9">
      <c r="A14" s="140" t="s">
        <v>255</v>
      </c>
      <c r="C14" s="82" t="s">
        <v>143</v>
      </c>
      <c r="D14" s="238" t="s">
        <v>256</v>
      </c>
      <c r="E14" s="118"/>
      <c r="F14" s="237" t="s">
        <v>131</v>
      </c>
      <c r="G14" s="119"/>
      <c r="H14" s="118"/>
      <c r="I14" s="110"/>
    </row>
    <row r="15" s="87" customFormat="1" ht="132" spans="1:9">
      <c r="A15" s="140" t="s">
        <v>257</v>
      </c>
      <c r="C15" s="82" t="s">
        <v>137</v>
      </c>
      <c r="D15" s="238" t="s">
        <v>258</v>
      </c>
      <c r="E15" s="118"/>
      <c r="F15" s="237" t="s">
        <v>131</v>
      </c>
      <c r="G15" s="119"/>
      <c r="H15" s="118"/>
      <c r="I15" s="110"/>
    </row>
    <row r="16" s="87" customFormat="1" ht="132" spans="1:9">
      <c r="A16" s="140" t="s">
        <v>259</v>
      </c>
      <c r="C16" s="82" t="s">
        <v>260</v>
      </c>
      <c r="D16" s="238" t="s">
        <v>261</v>
      </c>
      <c r="E16" s="118"/>
      <c r="F16" s="237" t="s">
        <v>131</v>
      </c>
      <c r="G16" s="119"/>
      <c r="H16" s="118"/>
      <c r="I16" s="110"/>
    </row>
    <row r="17" s="87" customFormat="1" ht="145.2" spans="1:9">
      <c r="A17" s="140" t="s">
        <v>262</v>
      </c>
      <c r="C17" s="82" t="s">
        <v>161</v>
      </c>
      <c r="D17" s="238" t="s">
        <v>263</v>
      </c>
      <c r="E17" s="118"/>
      <c r="F17" s="239" t="s">
        <v>163</v>
      </c>
      <c r="G17" s="119"/>
      <c r="H17" s="118"/>
      <c r="I17" s="110"/>
    </row>
    <row r="18" s="87" customFormat="1" ht="145.2" spans="1:9">
      <c r="A18" s="140" t="s">
        <v>264</v>
      </c>
      <c r="C18" s="82" t="s">
        <v>165</v>
      </c>
      <c r="D18" s="238" t="s">
        <v>265</v>
      </c>
      <c r="E18" s="118"/>
      <c r="F18" s="239" t="s">
        <v>163</v>
      </c>
      <c r="G18" s="119"/>
      <c r="H18" s="118"/>
      <c r="I18" s="110"/>
    </row>
    <row r="19" s="87" customFormat="1" ht="145.2" spans="1:9">
      <c r="A19" s="140" t="s">
        <v>266</v>
      </c>
      <c r="C19" s="82" t="s">
        <v>172</v>
      </c>
      <c r="D19" s="238" t="s">
        <v>267</v>
      </c>
      <c r="E19" s="118"/>
      <c r="F19" s="239" t="s">
        <v>174</v>
      </c>
      <c r="G19" s="119"/>
      <c r="H19" s="118"/>
      <c r="I19" s="110"/>
    </row>
    <row r="20" s="87" customFormat="1" ht="145.2" spans="1:9">
      <c r="A20" s="140" t="s">
        <v>268</v>
      </c>
      <c r="C20" s="82" t="s">
        <v>176</v>
      </c>
      <c r="D20" s="238" t="s">
        <v>269</v>
      </c>
      <c r="E20" s="118"/>
      <c r="F20" s="239" t="s">
        <v>174</v>
      </c>
      <c r="G20" s="119"/>
      <c r="H20" s="118"/>
      <c r="I20" s="110"/>
    </row>
    <row r="21" s="87" customFormat="1" ht="158.4" spans="1:9">
      <c r="A21" s="140" t="s">
        <v>270</v>
      </c>
      <c r="C21" s="82" t="s">
        <v>271</v>
      </c>
      <c r="D21" s="238" t="s">
        <v>272</v>
      </c>
      <c r="E21" s="118"/>
      <c r="F21" s="239" t="s">
        <v>273</v>
      </c>
      <c r="G21" s="119"/>
      <c r="H21" s="118"/>
      <c r="I21" s="110"/>
    </row>
    <row r="22" s="87" customFormat="1" ht="145.2" spans="1:9">
      <c r="A22" s="140" t="s">
        <v>274</v>
      </c>
      <c r="C22" s="82" t="s">
        <v>275</v>
      </c>
      <c r="D22" s="238" t="s">
        <v>276</v>
      </c>
      <c r="E22" s="118"/>
      <c r="F22" s="239" t="s">
        <v>277</v>
      </c>
      <c r="G22" s="119"/>
      <c r="H22" s="118"/>
      <c r="I22" s="110"/>
    </row>
    <row r="23" s="87" customFormat="1" ht="145.2" spans="1:9">
      <c r="A23" s="140" t="s">
        <v>278</v>
      </c>
      <c r="C23" s="82" t="s">
        <v>279</v>
      </c>
      <c r="D23" s="238" t="s">
        <v>280</v>
      </c>
      <c r="E23" s="118"/>
      <c r="F23" s="239" t="s">
        <v>281</v>
      </c>
      <c r="G23" s="119"/>
      <c r="H23" s="118"/>
      <c r="I23" s="110"/>
    </row>
    <row r="24" s="138" customFormat="1" ht="99.75" customHeight="1" spans="1:6">
      <c r="A24" s="140" t="s">
        <v>282</v>
      </c>
      <c r="C24" s="82" t="s">
        <v>283</v>
      </c>
      <c r="D24" s="238" t="s">
        <v>284</v>
      </c>
      <c r="F24" s="87" t="s">
        <v>285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3">
      <formula1>$O$2:$O$6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96" zoomScaleNormal="96" topLeftCell="A7" workbookViewId="0">
      <selection activeCell="F10" sqref="F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286</v>
      </c>
      <c r="C2" s="48"/>
      <c r="D2" s="48"/>
      <c r="E2" s="48"/>
      <c r="F2" s="49"/>
      <c r="G2" s="48"/>
      <c r="H2" s="48"/>
      <c r="I2" s="97"/>
      <c r="O2" s="98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9"/>
      <c r="O3" s="100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9"/>
      <c r="O4" s="101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2"/>
      <c r="K5" s="103">
        <f ca="1">NOW()</f>
        <v>43993.6568634259</v>
      </c>
      <c r="L5" s="104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6</v>
      </c>
      <c r="D6" s="64"/>
      <c r="E6" s="63">
        <f>COUNTIF(I$12:I$972,"N/A")</f>
        <v>0</v>
      </c>
      <c r="F6" s="64"/>
      <c r="G6" s="65">
        <f>COUNTA(A12:A972)</f>
        <v>6</v>
      </c>
      <c r="H6" s="66"/>
      <c r="I6" s="105"/>
    </row>
    <row r="7" spans="1:9">
      <c r="A7" s="67"/>
      <c r="B7" s="68"/>
      <c r="C7" s="69"/>
      <c r="D7" s="70"/>
      <c r="E7" s="71"/>
      <c r="F7" s="72"/>
      <c r="G7" s="73"/>
      <c r="H7" s="74"/>
      <c r="I7" s="106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7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8"/>
      <c r="K9" s="109"/>
    </row>
    <row r="10" s="40" customFormat="1" ht="89.1" customHeight="1" spans="1:11">
      <c r="A10" s="89" t="s">
        <v>288</v>
      </c>
      <c r="B10" s="82"/>
      <c r="C10" s="89" t="s">
        <v>117</v>
      </c>
      <c r="D10" s="238" t="s">
        <v>289</v>
      </c>
      <c r="E10" s="90"/>
      <c r="F10" s="240" t="s">
        <v>290</v>
      </c>
      <c r="G10" s="87"/>
      <c r="H10" s="88"/>
      <c r="I10" s="110"/>
      <c r="J10" s="111"/>
      <c r="K10" s="133"/>
    </row>
    <row r="11" s="40" customFormat="1" ht="87.95" customHeight="1" spans="1:11">
      <c r="A11" s="89" t="s">
        <v>291</v>
      </c>
      <c r="B11" s="89"/>
      <c r="C11" s="89" t="s">
        <v>292</v>
      </c>
      <c r="D11" s="238" t="s">
        <v>293</v>
      </c>
      <c r="E11" s="91"/>
      <c r="F11" s="237" t="s">
        <v>294</v>
      </c>
      <c r="G11" s="87"/>
      <c r="H11" s="93"/>
      <c r="I11" s="134"/>
      <c r="J11" s="135"/>
      <c r="K11" s="133"/>
    </row>
    <row r="12" s="41" customFormat="1" ht="117" customHeight="1" spans="1:9">
      <c r="A12" s="89" t="s">
        <v>295</v>
      </c>
      <c r="B12" s="94"/>
      <c r="C12" s="89" t="s">
        <v>296</v>
      </c>
      <c r="D12" s="238" t="s">
        <v>297</v>
      </c>
      <c r="E12" s="126"/>
      <c r="F12" s="237" t="s">
        <v>131</v>
      </c>
      <c r="G12" s="127"/>
      <c r="H12" s="128"/>
      <c r="I12" s="136"/>
    </row>
    <row r="13" s="41" customFormat="1" ht="90.95" customHeight="1" spans="1:9">
      <c r="A13" s="89" t="s">
        <v>298</v>
      </c>
      <c r="B13" s="94"/>
      <c r="C13" s="89" t="s">
        <v>299</v>
      </c>
      <c r="D13" s="238" t="s">
        <v>300</v>
      </c>
      <c r="E13" s="126"/>
      <c r="F13" s="237" t="s">
        <v>131</v>
      </c>
      <c r="G13" s="127"/>
      <c r="H13" s="128"/>
      <c r="I13" s="136"/>
    </row>
    <row r="14" s="40" customFormat="1" ht="69.95" customHeight="1" spans="1:9">
      <c r="A14" s="89" t="s">
        <v>301</v>
      </c>
      <c r="C14" s="89" t="s">
        <v>302</v>
      </c>
      <c r="D14" s="238" t="s">
        <v>303</v>
      </c>
      <c r="E14" s="129"/>
      <c r="F14" s="92" t="s">
        <v>304</v>
      </c>
      <c r="G14" s="132"/>
      <c r="H14" s="131"/>
      <c r="I14" s="134"/>
    </row>
    <row r="15" s="40" customFormat="1" ht="98.1" customHeight="1" spans="1:9">
      <c r="A15" s="89" t="s">
        <v>305</v>
      </c>
      <c r="C15" s="83" t="s">
        <v>306</v>
      </c>
      <c r="D15" s="238" t="s">
        <v>307</v>
      </c>
      <c r="E15" s="129"/>
      <c r="F15" s="92" t="s">
        <v>308</v>
      </c>
      <c r="G15" s="132"/>
      <c r="H15" s="131"/>
      <c r="I15" s="134"/>
    </row>
    <row r="16" s="40" customFormat="1" ht="80.1" customHeight="1" spans="1:9">
      <c r="A16" s="89" t="s">
        <v>309</v>
      </c>
      <c r="C16" s="83" t="s">
        <v>310</v>
      </c>
      <c r="D16" s="90" t="s">
        <v>311</v>
      </c>
      <c r="E16" s="129"/>
      <c r="F16" s="92" t="s">
        <v>312</v>
      </c>
      <c r="G16" s="132"/>
      <c r="H16" s="131"/>
      <c r="I16" s="134"/>
    </row>
    <row r="17" s="40" customFormat="1" ht="93" customHeight="1" spans="1:9">
      <c r="A17" s="89" t="s">
        <v>313</v>
      </c>
      <c r="C17" s="83" t="s">
        <v>314</v>
      </c>
      <c r="D17" s="90" t="s">
        <v>315</v>
      </c>
      <c r="E17" s="129"/>
      <c r="F17" s="92" t="s">
        <v>316</v>
      </c>
      <c r="G17" s="132"/>
      <c r="H17" s="131"/>
      <c r="I17" s="13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hp</cp:lastModifiedBy>
  <dcterms:created xsi:type="dcterms:W3CDTF">2015-06-05T18:17:00Z</dcterms:created>
  <dcterms:modified xsi:type="dcterms:W3CDTF">2020-06-11T08:45:59Z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