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D:\QLPM_Agile\GitHub\NHOM-5-PT14351-MOB-Agile-MOB104\Tester\"/>
    </mc:Choice>
  </mc:AlternateContent>
  <xr:revisionPtr revIDLastSave="0" documentId="13_ncr:1_{4F028B39-3DDA-4311-836E-54E25B7210BD}" xr6:coauthVersionLast="45" xr6:coauthVersionMax="45" xr10:uidLastSave="{00000000-0000-0000-0000-000000000000}"/>
  <bookViews>
    <workbookView xWindow="-120" yWindow="-120" windowWidth="20730" windowHeight="11160" tabRatio="803" firstSheet="10" activeTab="12" xr2:uid="{00000000-000D-0000-FFFF-FFFF00000000}"/>
  </bookViews>
  <sheets>
    <sheet name="Cover (Tổng quan)" sheetId="1" r:id="rId1"/>
    <sheet name="Test case List (DS Test Case)" sheetId="2" r:id="rId2"/>
    <sheet name="FUNCTION" sheetId="4" r:id="rId3"/>
    <sheet name="PROTOTYPE" sheetId="5" r:id="rId4"/>
    <sheet name="C01.2 - RQ01-Đăng ký" sheetId="3" r:id="rId5"/>
    <sheet name="C01.4 - RQ1 Đổi mật khẩu (ND) " sheetId="7" r:id="rId6"/>
    <sheet name="C12.1 - RQ12 Màn hình chính app" sheetId="10" r:id="rId7"/>
    <sheet name="C013.2 - RQ13 sửa nhân viên" sheetId="11" r:id="rId8"/>
    <sheet name="C01.1 - RQ01-Đăng nhập(ND)" sheetId="12" r:id="rId9"/>
    <sheet name="C01.3 - RQ1 Quên mật khẩu(ND)" sheetId="13" r:id="rId10"/>
    <sheet name="C08.1-RQ08- Đăng nhập(admin)" sheetId="15" r:id="rId11"/>
    <sheet name="C013.1 - RQ13 Thêm nhân viên" sheetId="14" r:id="rId12"/>
    <sheet name="C013.3-RQ13 Xóa nhân viên" sheetId="9" r:id="rId13"/>
    <sheet name="5. Non Function" sheetId="8" r:id="rId14"/>
    <sheet name="Test Report" sheetId="6" r:id="rId15"/>
  </sheets>
  <externalReferences>
    <externalReference r:id="rId16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9" l="1"/>
  <c r="E6" i="9"/>
  <c r="B6" i="9"/>
  <c r="A6" i="9"/>
  <c r="K5" i="9"/>
  <c r="G6" i="14"/>
  <c r="C6" i="14" s="1"/>
  <c r="E6" i="14"/>
  <c r="B6" i="14"/>
  <c r="A6" i="14"/>
  <c r="K5" i="14"/>
  <c r="G6" i="15"/>
  <c r="E6" i="15"/>
  <c r="C6" i="15" s="1"/>
  <c r="B6" i="15"/>
  <c r="A6" i="15"/>
  <c r="K5" i="15"/>
  <c r="G6" i="13"/>
  <c r="E6" i="13"/>
  <c r="B6" i="13"/>
  <c r="C6" i="13" s="1"/>
  <c r="A6" i="13"/>
  <c r="K5" i="13"/>
  <c r="C6" i="9" l="1"/>
  <c r="G6" i="12"/>
  <c r="C6" i="12" s="1"/>
  <c r="G6" i="10"/>
  <c r="G6" i="7"/>
  <c r="G6" i="3"/>
  <c r="C6" i="3" s="1"/>
  <c r="G6" i="11"/>
  <c r="C6" i="11" s="1"/>
  <c r="E6" i="12"/>
  <c r="B6" i="12"/>
  <c r="A6" i="12"/>
  <c r="K5" i="12"/>
  <c r="E6" i="11"/>
  <c r="B6" i="11"/>
  <c r="A6" i="11"/>
  <c r="K5" i="11"/>
  <c r="E6" i="10"/>
  <c r="B6" i="10"/>
  <c r="A6" i="10"/>
  <c r="K5" i="10"/>
  <c r="E6" i="7"/>
  <c r="B6" i="7"/>
  <c r="A6" i="7"/>
  <c r="K5" i="7"/>
  <c r="E6" i="3"/>
  <c r="B6" i="3"/>
  <c r="A6" i="3"/>
  <c r="K5" i="3"/>
  <c r="G20" i="6"/>
  <c r="H19" i="6"/>
  <c r="G19" i="6"/>
  <c r="F19" i="6"/>
  <c r="E19" i="6"/>
  <c r="D19" i="6"/>
  <c r="H18" i="6"/>
  <c r="G18" i="6"/>
  <c r="F18" i="6"/>
  <c r="E18" i="6"/>
  <c r="D18" i="6"/>
  <c r="H17" i="6"/>
  <c r="G17" i="6"/>
  <c r="F17" i="6"/>
  <c r="E17" i="6"/>
  <c r="D17" i="6"/>
  <c r="C17" i="6"/>
  <c r="H16" i="6"/>
  <c r="G16" i="6"/>
  <c r="F16" i="6"/>
  <c r="E16" i="6"/>
  <c r="D16" i="6"/>
  <c r="C16" i="6"/>
  <c r="H15" i="6"/>
  <c r="G15" i="6"/>
  <c r="F15" i="6"/>
  <c r="E15" i="6"/>
  <c r="D15" i="6"/>
  <c r="C15" i="6"/>
  <c r="H14" i="6"/>
  <c r="G14" i="6"/>
  <c r="F14" i="6"/>
  <c r="E14" i="6"/>
  <c r="D14" i="6"/>
  <c r="C14" i="6"/>
  <c r="H13" i="6"/>
  <c r="G13" i="6"/>
  <c r="F13" i="6"/>
  <c r="E13" i="6"/>
  <c r="D13" i="6"/>
  <c r="C13" i="6"/>
  <c r="H12" i="6"/>
  <c r="G12" i="6"/>
  <c r="F12" i="6"/>
  <c r="E12" i="6"/>
  <c r="D12" i="6"/>
  <c r="C12" i="6"/>
  <c r="H11" i="6"/>
  <c r="H20" i="6" s="1"/>
  <c r="G11" i="6"/>
  <c r="F11" i="6"/>
  <c r="F20" i="6" s="1"/>
  <c r="E11" i="6"/>
  <c r="E20" i="6" s="1"/>
  <c r="D11" i="6"/>
  <c r="D20" i="6" s="1"/>
  <c r="C11" i="6"/>
  <c r="C5" i="6"/>
  <c r="C4" i="4"/>
  <c r="C3" i="4"/>
  <c r="D4" i="2"/>
  <c r="D3" i="2"/>
  <c r="B12" i="1"/>
  <c r="C6" i="10" l="1"/>
  <c r="E23" i="6"/>
  <c r="E2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b/>
            <sz val="10"/>
            <color indexed="8"/>
            <rFont val="Times New Roman"/>
            <charset val="134"/>
          </rPr>
          <t>*A</t>
        </r>
        <r>
          <rPr>
            <sz val="10"/>
            <color indexed="8"/>
            <rFont val="Times New Roman"/>
            <charset val="134"/>
          </rPr>
          <t xml:space="preserve">: Add
  </t>
        </r>
        <r>
          <rPr>
            <b/>
            <sz val="10"/>
            <color indexed="8"/>
            <rFont val="Times New Roman"/>
            <charset val="134"/>
          </rPr>
          <t>M</t>
        </r>
        <r>
          <rPr>
            <sz val="10"/>
            <color indexed="8"/>
            <rFont val="Times New Roman"/>
            <charset val="134"/>
          </rPr>
          <t xml:space="preserve">: Modify
  </t>
        </r>
        <r>
          <rPr>
            <b/>
            <sz val="10"/>
            <color indexed="8"/>
            <rFont val="Times New Roman"/>
            <charset val="134"/>
          </rPr>
          <t>D</t>
        </r>
        <r>
          <rPr>
            <sz val="10"/>
            <color indexed="8"/>
            <rFont val="Times New Roman"/>
            <charset val="134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98B1C4B3-E3B3-4DE7-8A42-65BA52942D36}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4E79D6B7-2629-4F49-AE0A-D0CC6C9B54B5}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9B94DA0A-D08B-456D-B5D8-7FC754C73C65}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C00796D0-79DB-43B2-9038-D06A769D75F5}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239A56E5-025A-4174-8755-CC4CFD302188}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80EF3EC7-EC06-45AF-84E1-A6C2B1A12704}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B7CE4EE7-4BE2-416B-A874-568DCD6E1257}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BAAE9A67-855A-4B4E-A5BB-EE94CAE5F3AD}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8" authorId="0" shapeId="0" xr:uid="{E93ECB04-5552-47B1-906D-9177FAEE68DD}">
      <text>
        <r>
          <rPr>
            <b/>
            <sz val="8"/>
            <color indexed="8"/>
            <rFont val="Times New Roman"/>
            <charset val="134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<sst xmlns="http://schemas.openxmlformats.org/spreadsheetml/2006/main" count="924" uniqueCount="425">
  <si>
    <t>TRƯỜNG HỢP KIỂM THỬ</t>
  </si>
  <si>
    <t>File này là file report cuối cùng của dự án</t>
  </si>
  <si>
    <t>Project Name</t>
  </si>
  <si>
    <t>Tên dự án</t>
  </si>
  <si>
    <t>Creator</t>
  </si>
  <si>
    <t>Người tạo  ghi tên và mã sinh viên</t>
  </si>
  <si>
    <t>Project Code</t>
  </si>
  <si>
    <t>Mã dự án  WEBBONG2020</t>
  </si>
  <si>
    <t>Reviewer/Approver</t>
  </si>
  <si>
    <t>Người phản biện và người phê duyệt</t>
  </si>
  <si>
    <t>Document Code</t>
  </si>
  <si>
    <t>Mã dự án + tên</t>
  </si>
  <si>
    <t>Issue Date</t>
  </si>
  <si>
    <t xml:space="preserve">Ngày tạo </t>
  </si>
  <si>
    <t>Version</t>
  </si>
  <si>
    <t>Phiên bản v1.0</t>
  </si>
  <si>
    <t>Record of change</t>
  </si>
  <si>
    <t xml:space="preserve">Ghi lại các thay đổi </t>
  </si>
  <si>
    <t>Effective Date</t>
  </si>
  <si>
    <t>Change Item</t>
  </si>
  <si>
    <t>*A,D,M</t>
  </si>
  <si>
    <t>Change description</t>
  </si>
  <si>
    <t>Reference</t>
  </si>
  <si>
    <t>1.0</t>
  </si>
  <si>
    <t>Các version thực hiện test khác nhau</t>
  </si>
  <si>
    <t>Ngày hiệu lực</t>
  </si>
  <si>
    <t>Phiên bản</t>
  </si>
  <si>
    <t>Thay đổi hạng mục</t>
  </si>
  <si>
    <t>Add: Thêm</t>
  </si>
  <si>
    <t>Mô tả thay đổi gì trong phiên bản</t>
  </si>
  <si>
    <t>Tài liệu tham khảo là tài liệu nào</t>
  </si>
  <si>
    <t>Dạng kiểu file Test case</t>
  </si>
  <si>
    <t>Delete:Xóa</t>
  </si>
  <si>
    <t>Modify: Sửa</t>
  </si>
  <si>
    <t>Group:</t>
  </si>
  <si>
    <t>MEMBER</t>
  </si>
  <si>
    <t>STT</t>
  </si>
  <si>
    <t>Tên thành viên</t>
  </si>
  <si>
    <t>Nhiệm vụ</t>
  </si>
  <si>
    <t>Leader</t>
  </si>
  <si>
    <t>làm phần Mark in-active</t>
  </si>
  <si>
    <t>làm phần add</t>
  </si>
  <si>
    <t>làm phần List</t>
  </si>
  <si>
    <t>TEST CASE LIST</t>
  </si>
  <si>
    <t>Test Environment Setup Description</t>
  </si>
  <si>
    <t>Môi trường thiết lập để có thể test là gì</t>
  </si>
  <si>
    <t>No(STT)</t>
  </si>
  <si>
    <t>Function Name(Tên chức năng)</t>
  </si>
  <si>
    <t>Sheet Name(Tên Sheet trong excel)</t>
  </si>
  <si>
    <t>Description(Mô tả)</t>
  </si>
  <si>
    <t>Pre-Condition(Điều kiện trước khi test)</t>
  </si>
  <si>
    <t>Login</t>
  </si>
  <si>
    <t>1.Login-logout'!A1</t>
  </si>
  <si>
    <t>Newfeeds</t>
  </si>
  <si>
    <t>Thỏa mãn đã login vào</t>
  </si>
  <si>
    <t>7.TimKiem'!A1</t>
  </si>
  <si>
    <t>FUNCTION</t>
  </si>
  <si>
    <t>Funtion level 1</t>
  </si>
  <si>
    <t>Funtion level 2</t>
  </si>
  <si>
    <t>Action &amp; Even</t>
  </si>
  <si>
    <t>6.1 Logon &amp; Logout</t>
  </si>
  <si>
    <t>Nhập user</t>
  </si>
  <si>
    <t>Diễn giải hành động và sự kiện của dự án đã có ví dụ diễn giải cách phân tích để lấy.</t>
  </si>
  <si>
    <t>Nhập pass</t>
  </si>
  <si>
    <t>Forgot pass</t>
  </si>
  <si>
    <t>Logout</t>
  </si>
  <si>
    <t>6.2 Organisations</t>
  </si>
  <si>
    <t>6.2.1  List Organisations</t>
  </si>
  <si>
    <t>Hiển thị danh sách</t>
  </si>
  <si>
    <t>Bấm Organisation tại menu</t>
  </si>
  <si>
    <t>Tich nut include in-active</t>
  </si>
  <si>
    <t>Filter</t>
  </si>
  <si>
    <t>Bấm chọn các vùng lọc</t>
  </si>
  <si>
    <t>Sort</t>
  </si>
  <si>
    <t>Bấm chọn các cột</t>
  </si>
  <si>
    <t>Phân trang</t>
  </si>
  <si>
    <t>Bấm chọn các nút dịch chuyển</t>
  </si>
  <si>
    <t>Chọn 1 Organisation</t>
  </si>
  <si>
    <t>Bấm chọn với organisation đang active và inactive</t>
  </si>
  <si>
    <t>6.2.2  Add Organisation</t>
  </si>
  <si>
    <t>6.2.3  Amend Organisation</t>
  </si>
  <si>
    <t>6.2.4  Mark In-active Organisation</t>
  </si>
  <si>
    <t>6.2.5  Supporting Materials Maintenance</t>
  </si>
  <si>
    <t>6.2.6  Directorate Maintenance</t>
  </si>
  <si>
    <t>6.2.7  Department Maintenance</t>
  </si>
  <si>
    <t>6.2.8  Team Maintenance</t>
  </si>
  <si>
    <t>list team</t>
  </si>
  <si>
    <t>Oranisation List</t>
  </si>
  <si>
    <t>Tên chức năng</t>
  </si>
  <si>
    <t>Hình ảnh chức năng</t>
  </si>
  <si>
    <t>Liệt kê các chức năng thực hiện kiểm thử theo thứ tự và kèm hình ảnh</t>
  </si>
  <si>
    <t>Module Code(Mã Module)</t>
  </si>
  <si>
    <t>Pass</t>
  </si>
  <si>
    <t>Test requirement(Yêu cầu test)</t>
  </si>
  <si>
    <t>Fail</t>
  </si>
  <si>
    <t>Tester(Người thực hiện kiểm thử)</t>
  </si>
  <si>
    <t>huongdttph07261</t>
  </si>
  <si>
    <t>Untested</t>
  </si>
  <si>
    <t>Untested(Chưa được Test)</t>
  </si>
  <si>
    <t>N/A(Không xác định)</t>
  </si>
  <si>
    <t>Number of Test cases (Số lượng TestCase)</t>
  </si>
  <si>
    <t>N/A</t>
  </si>
  <si>
    <t>ID (Mã chức năng)</t>
  </si>
  <si>
    <t>Test Title</t>
  </si>
  <si>
    <t>Test Case Description(Mô tả trường hợp)</t>
  </si>
  <si>
    <t>Test Case Procedure(Thủ tục thực hiện hay có thể dùng là Test Case Steps - Các bước thực hiện)</t>
  </si>
  <si>
    <t>Test Data (Dữ Liệu Truyền Vào Test)</t>
  </si>
  <si>
    <t>Expected Output(Kết quả mong muốn)</t>
  </si>
  <si>
    <t>Actual Result(Kết quả thực tế)</t>
  </si>
  <si>
    <t>Inter-test case Dependence (Những Test case liên quan để có thể thực  hiện được test case này)</t>
  </si>
  <si>
    <t>Result</t>
  </si>
  <si>
    <t>Test date (Ngày thực hiện)</t>
  </si>
  <si>
    <t>Note (Ghi Chú)</t>
  </si>
  <si>
    <t>Check GUI - Login</t>
  </si>
  <si>
    <t>Pass orr Fail</t>
  </si>
  <si>
    <t>DK01</t>
  </si>
  <si>
    <t xml:space="preserve">Check giao diện </t>
  </si>
  <si>
    <t>DK01.1</t>
  </si>
  <si>
    <t>Check đăng ký thành công</t>
  </si>
  <si>
    <t>Bước 1: Bật app
Bước 2: Bấm vào nút chưa có tài khoản
Bước 3: Nhập dữ liệu vào ô họ và tên
Bước 4: Nhập dữ liệu vào ô số điện thoại
Bước 5: Nhập dữ liệu vào ô mật khẩu
Bước 6: Nhập dữ liệu vào ô nhập lại pass
Bước 7: Nhập dữ liệu vào ô câu hỏi phụ
Bước 8: Bấm vào nút đăng ký</t>
  </si>
  <si>
    <t>DK01.2</t>
  </si>
  <si>
    <t>Check sđt đã tồn tại</t>
  </si>
  <si>
    <t>Bước 1: Bật app
Bước 2: Bấm vào nút đã có tài khoản
Bước 3: Nhập dữ liệu vào ô họ tên
Bước 4: Nhập dữ liệu vào ô số điện thoại trùng với số đã đăng ký
Bước 5: Nhập dữ liệu vào ô mật khẩu
Bước 6: Nhập dữ liệu vào ô nhập lại pass
Bước 7: Nhập dữ liệu vào ô câu hỏi phụ
Bước 8: Bấm vào nút đăng ký</t>
  </si>
  <si>
    <t>Sẽ báo lỗi sđt đã tồn tại</t>
  </si>
  <si>
    <t>DK01.3</t>
  </si>
  <si>
    <t>Sẽ báo lỗi không được để trống</t>
  </si>
  <si>
    <t>DK01.4</t>
  </si>
  <si>
    <t>Check ô user để trống</t>
  </si>
  <si>
    <t>Bước 1: Bật app
Bước 2: Bấm vào nút chưa có tài khoản
Bước 3: Nhập dữ liệu vào ô sđt
Bước 4: Nhập dữ liệu vào ô pass
Bước 5: Nhập dữ liệu vào ô nhập lại pass
Bước 6: Nhập dữ liệu vào ô câu hỏi phụ
Bước 7: Bấm vào nút đăng ký</t>
  </si>
  <si>
    <t xml:space="preserve">Sẽ báo lỗi không được để trống </t>
  </si>
  <si>
    <t>DK01.5</t>
  </si>
  <si>
    <t>Check ô sđt để trống</t>
  </si>
  <si>
    <t>Bước 1: Bật app
Bước 2: Bấm vào nút chưa có tài khoản?
Bước 3: Nhập dữ liệu vào ô họ tên
Bước 4: Nhập dữ liệu vào ô pass
Bước 5: Nhập dữ liệu vào ô nhập lại pass
Bước 6: Nhập dữ liệu vào ô câu hỏi phụ
Bước 7: Bấm vào nút đăng ký</t>
  </si>
  <si>
    <t>DK01.6</t>
  </si>
  <si>
    <t>Check ô pass để trống</t>
  </si>
  <si>
    <t>Bước 1: Bật app
Bước 2: Bấm vào nút chưa có tài khoản
Bước 3: Nhập dữ liệu vào ô họ tên
Bước 4: Nhập dữ liệu vào ô sđt
Bước 5: Nhập dữ liệu vào ô nhập lại pass
Bước 6: Nhập dữ liệu vào ô câu hỏi phụ
Bước 7: Bấm vào nút đăng ký</t>
  </si>
  <si>
    <t>DK01.7</t>
  </si>
  <si>
    <t>Check ô xác nhận pass để trống</t>
  </si>
  <si>
    <t>Bước 1: Bật app
Bước 2: Bấm vào nút chưa có tài khoản
Bước 3: Nhập dữ liệu vào ô họ tên
Bước 4: Nhập dữ liệu vào ô sđt
Bước 5: Nhập dữ liệu vào ô pass
Bước 6: Nhập dữ liệu vào ô câu hỏi phụ
Bước 7: Bấm vào nút đăng ký</t>
  </si>
  <si>
    <t>DK01.8</t>
  </si>
  <si>
    <t>Check ô câu hỏi phụ để trống</t>
  </si>
  <si>
    <t>Bước 1: Bật app
Bước 2: Bấm vào nút chưa có tài khoản
Bước 3: Nhập dữ liệu vào ô họ tên
Bước 4: Nhập dữ liệu vào ô sđt
Bước 5: Nhập dữ liệu vào ô pass
Bước 6: Nhập dữ liệu vào ô nhập lại pass
Bước 7: Bấm vào nút đăng ký</t>
  </si>
  <si>
    <t>DK01.9</t>
  </si>
  <si>
    <t>check nút đã có tài khoản</t>
  </si>
  <si>
    <t>DK01.10</t>
  </si>
  <si>
    <t>Check ô nhập lại pass không trùng với ô mật khẩu</t>
  </si>
  <si>
    <t>Bước 1: Bật app
Bước 2: Bấm vào nút chưa có tài khoản
Bước 3: Nhập dữ liệu vào ô họ và tên
Bước 4: Nhập dữ liệu vào ô số điện thoại
Bước 5: Nhập dữ liệu vào ô mật khẩu
Bước 6: Nhập dữ liệu vào ô nhập lại pass không trùng với ô mật khẩu
Bước 7: Nhập dữ liệu vào ô câu hỏi phụ
Bước 8: Bấm vào nút đăng ký</t>
  </si>
  <si>
    <t>Sẽ báo lỗi mật khẩu không trùng khớp</t>
  </si>
  <si>
    <t>DK01.11</t>
  </si>
  <si>
    <t>Check họ tên có kí tự đặc biệt</t>
  </si>
  <si>
    <t>Bước 1: Bật app
Bước 2: Bấm vào nút chưa có tài khoản
Bước 3: Nhập dữ liệu vào ô họ và tên có kí tự đặc biệt
Bước 4: Nhập dữ liệu vào ô số điện thoại
Bước 5: Nhập dữ liệu vào ô mật khẩu
Bước 6: Nhập dữ liệu vào ô nhập lại pass
Bước 7: Nhập dữ liệu vào ô câu hỏi phụ
Bước 8: Bấm vào nút đăng ký</t>
  </si>
  <si>
    <t>Sẽ báo lỗi họ tên có kí tự đặc biệt</t>
  </si>
  <si>
    <t>DK01.12</t>
  </si>
  <si>
    <t>Check mật khẩu dưới 6 kí tự</t>
  </si>
  <si>
    <t>Bước 1: Bật app
Bước 2: Bấm vào nút chưa có tài khoản
Bước 3: Nhập dữ liệu vào ô họ và tên
Bước 4: Nhập dữ liệu vào ô số điện thoại
Bước 5: Nhập dữ liệu vào ô mật khẩu dưới 6 kí tự
Bước 6: Nhập dữ liệu vào ô nhập lại pass
Bước 7: Nhập dữ liệu vào ô câu hỏi phụ
Bước 8: Bấm vào nút đăng ký</t>
  </si>
  <si>
    <t>Sẽ báo lỗi mật khẩu phải từ 6-20 kí tự</t>
  </si>
  <si>
    <t>DK01.13</t>
  </si>
  <si>
    <t>Check mật khẩu trên 20 kí tự</t>
  </si>
  <si>
    <t>Bước 1: Bật app
Bước 2: Bấm vào nút chưa có tài khoản
Bước 3: Nhập dữ liệu vào ô họ và tên
Bước 4: Nhập dữ liệu vào ô số điện thoại
Bước 5: Nhập dữ liệu vào ô mật khẩu trên 20 kí tự
Bước 6: Nhập dữ liệu vào ô nhập lại pass
Bước 7: Nhập dữ liệu vào ô câu hỏi phụ
Bước 8: Bấm vào nút đăng ký</t>
  </si>
  <si>
    <t>DK01.14</t>
  </si>
  <si>
    <t>Check câu hỏi phụ có kí tự không phải chữ</t>
  </si>
  <si>
    <t>Bước 1: Bật app
Bước 2: Bấm vào nút chưa có tài khoản
Bước 3: Nhập dữ liệu vào ô họ và tên
Bước 4: Nhập dữ liệu vào ô số điện thoại
Bước 5: Nhập dữ liệu vào ô mật khẩu
Bước 6: Nhập dữ liệu vào ô nhập lại pass
Bước 7: Nhập dữ liệu không phải chữ vào ô câu hỏi phụ 
Bước 8: Bấm vào nút đăng ký</t>
  </si>
  <si>
    <t>Sẽ báo lỗi câu hỏi phụ chỉ được nhập chữ</t>
  </si>
  <si>
    <t>DK01.15</t>
  </si>
  <si>
    <t>Check mật khẩu không có chữ</t>
  </si>
  <si>
    <t>Bước 1: Bật app
Bước 2: Bấm vào nút chưa có tài khoản
Bước 3: Nhập dữ liệu vào ô họ và tên
Bước 4: Nhập dữ liệu vào ô số điện thoại
Bước 5: Nhập dữ liệu không có chữ vào ô mật khẩu
Bước 6: Nhập dữ liệu vào ô nhập lại pass
Bước 7: Nhập dữ liệu vào ô câu hỏi phụ
Bước 8: Bấm vào nút đăng ký</t>
  </si>
  <si>
    <t>Sẽ báo lỗi mật khẩu phải có cả chữ và số</t>
  </si>
  <si>
    <t>Check mật khẩu không có số</t>
  </si>
  <si>
    <t>Bước 1: Bật app
Bước 2: Bấm vào nút chưa có tài khoản
Bước 3: Nhập dữ liệu vào ô họ và tên
Bước 4: Nhập dữ liệu vào ô số điện thoại
Bước 5: Nhập dữ liệu không có số vào ô mật khẩu
Bước 6: Nhập dữ liệu vào ô nhập lại pass
Bước 7: Nhập dữ liệu vào ô câu hỏi phụ
Bước 8: Bấm vào nút đăng ký</t>
  </si>
  <si>
    <t xml:space="preserve">C01.4 - RQ1 Đổi mật khẩu (ND) </t>
  </si>
  <si>
    <t>DMK02</t>
  </si>
  <si>
    <t xml:space="preserve">+ Giao diện gồm một form có: 2 TextInput là password, confirm  password; 1 nút xác nhận, 1 nút hủy. 
+ Mã màu backround #00FF0050; Mã màu form backround #fff; Title form chữ Tahoma, size 16; Mã màu button #32CD32,fontSize: 16, color: '#fff'
</t>
  </si>
  <si>
    <t>DMK02.1</t>
  </si>
  <si>
    <t>check đổi mật khẩu thành công</t>
  </si>
  <si>
    <t>Thông báo đổi mật khẩu thành công</t>
  </si>
  <si>
    <t>DMK02.2</t>
  </si>
  <si>
    <t>DMK02.3</t>
  </si>
  <si>
    <t>DMK02.4</t>
  </si>
  <si>
    <t>check ô mật khẩu mới để trống</t>
  </si>
  <si>
    <t>Bước 1: Bật app
Bước 2: Đăng nhập thành công
Bước 3: Vào màn hình chính ấn nút trang cá nhân
Bước 4: Ấn vào nút đổi mật khẩu
Bước 5: Nhập đữ liệu vào ô sđt
Bước 6: Nhập dữ liệu vào ô nhập lại mật khẩu
Bước 7: Ấn vào nút đổi mật khẩu</t>
  </si>
  <si>
    <t>DMK02.5</t>
  </si>
  <si>
    <t>check ô nhập lại mật khẩu mới để trống</t>
  </si>
  <si>
    <t>Bước 1: Bật app
Bước 2: Đăng nhập thành công
Bước 3: Vào màn hình chính ấn nút trang cá nhân
Bước 4: Ấn vào nút đổi mật khẩu
Bước 5: Nhập đữ liệu vào ô sđt
Bước 6: Nhập dữ liệu vào ô mật khẩu
Bước 7: Ấn vào nút đổi mật khẩu</t>
  </si>
  <si>
    <t>DMK02.6</t>
  </si>
  <si>
    <t>check ô nhập lại mật khẩu không trùng khớp với ô nhập mật khẩu mới</t>
  </si>
  <si>
    <t>Bước 1: Bật app
Bước 2: Đăng nhập thành công
Bước 3: Vào màn hình chính ấn nút trang cá nhân
Bước 4: Ấn vào nút đổi mật khẩu
Bước 5: Nhập đữ liệu vào ô sđt
Bước 6: Nhập dữ liệu vào ô mật khẩu
Bước 7: Nhập dữ liệu không trùng với ô mật khẩu vào ô nhập lại mật khẩu
Bước 8: Ấn vào nút đổi mật khẩu</t>
  </si>
  <si>
    <t>DMK02.7</t>
  </si>
  <si>
    <t>Bước 1: Bật app
Bước 2: Đăng nhập thành công
Bước 3: Vào màn hình chính ấn nút trang cá nhân
Bước 4: Ấn vào nút đổi mật khẩu
Bước 5: Nhập đữ liệu vào ô sđt
Bước 6: Nhập dữ liệu dưới 6 kí tự vào ô mật khẩu
Bước 7: Nhập dữ liệu  vào ô nhập lại mật khẩu
Bước 8: Ấn vào nút đổi mật khẩu</t>
  </si>
  <si>
    <t>DMK02.8</t>
  </si>
  <si>
    <t>Bước 1: Bật app
Bước 2: Đăng nhập thành công
Bước 3: Vào màn hình chính ấn nút trang cá nhân
Bước 4: Ấn vào nút đổi mật khẩu
Bước 5: Nhập đữ liệu vào ô sđt
Bước 6: Nhập dữ liệu trên 20 kí tự vào ô mật khẩu
Bước 7: Nhập dữ liệu  vào ô nhập lại mật khẩu
Bước 8: Ấn vào nút đổi mật khẩu</t>
  </si>
  <si>
    <t>DMK02.9</t>
  </si>
  <si>
    <t>Bước 1: Bật app
Bước 2: Đăng nhập thành công
Bước 3: Vào màn hình chính ấn nút trang cá nhân
Bước 4: Ấn vào nút đổi mật khẩu
Bước 5: Nhập đữ liệu vào ô sđt
Bước 6: Nhập dữ liệu không có chữ vào ô mật khẩu
Bước 7: Nhập dữ liệu  vào ô nhập lại mật khẩu
Bước 8: Ấn vào nút đổi mật khẩu</t>
  </si>
  <si>
    <t>DMK02.10</t>
  </si>
  <si>
    <t>Bước 1: Bật app
Bước 2: Đăng nhập thành công
Bước 3: Vào màn hình chính ấn nút trang cá nhân
Bước 4: Ấn vào nút đổi mật khẩu
Bước 5: Nhập đữ liệu vào ô sđt
Bước 6: Nhập dữ liệu không có số vào ô mật khẩu
Bước 7: Nhập dữ liệu  vào ô nhập lại mật khẩu
Bước 8: Ấn vào nút đổi mật khẩu</t>
  </si>
  <si>
    <t>check nút hủy</t>
  </si>
  <si>
    <t>Bước 1: Bật app
Bước 2: Đăng nhập thành công
Bước 3: Vào màn hình chính ấn nút trang cá nhân
Bước 4: Ấn vào nút đổi mật khẩu
Bước 5: Ấn nút hủy</t>
  </si>
  <si>
    <t>Sẽ chuyển về màn hình đăng nhập</t>
  </si>
  <si>
    <t>C12.1 - RQ12 Màn hình chính app</t>
  </si>
  <si>
    <t>Home03</t>
  </si>
  <si>
    <t>Bước 1: Bật app
Bước 2: Đăng nhập thành công</t>
  </si>
  <si>
    <t xml:space="preserve">Là màn hình chưa các nút liên kết với các chức năng:
 - Gồm 3 button: Thuê nhà trọ, timg ở ghép, chuyển đồ
 - Gồm 3 nút menu: Home, Đăng tin, cá nhân.
</t>
  </si>
  <si>
    <t>Home03.1</t>
  </si>
  <si>
    <t>Check nút thuê nhà trọ</t>
  </si>
  <si>
    <t>Bước 1: Bật app
Bước 2: Đăng nhập thành công
Bước 3: Ấn nút thuê nhà trọ</t>
  </si>
  <si>
    <t>Sẽ ra màn hình danh sách những bài đăng cho thuê nhà trọ</t>
  </si>
  <si>
    <t>Home03.2</t>
  </si>
  <si>
    <t>Check nút tìm ở ghép</t>
  </si>
  <si>
    <t>Bước 1: Bật app
Bước 2: Đăng nhập thành công
Bước 3: Ấn nút tìm ở ghép</t>
  </si>
  <si>
    <t>Sẽ chuyển sang màn hình danh sách những bài đăng cho ở ghép</t>
  </si>
  <si>
    <t>Home03.3</t>
  </si>
  <si>
    <t>Check nút chuyển đồ</t>
  </si>
  <si>
    <t>Bước 1: Bật app
Bước 2: Đăng nhập thành công
Bước 3: Ấn nút chuyển đồ</t>
  </si>
  <si>
    <t>Sẽ chuyển sang màn hình danh sách những thông tin người nhận chuyển đồ</t>
  </si>
  <si>
    <t>Home03.4</t>
  </si>
  <si>
    <t>Check nút home</t>
  </si>
  <si>
    <t>Bước 1: Bật app
Bước 2: Đăng nhập thành công
Bước 3: Ấn nút home</t>
  </si>
  <si>
    <t>Vẫn ở màn hình chính</t>
  </si>
  <si>
    <t>Home03.5</t>
  </si>
  <si>
    <t>Check nút đăng tin</t>
  </si>
  <si>
    <t>Bước 1: Bật app
Bước 2: Đăng nhập thành công
Bước 3: Ấn nút đăng tin</t>
  </si>
  <si>
    <t>Sẽ chuyển sang màn hình đăng tin</t>
  </si>
  <si>
    <t>Home03.6</t>
  </si>
  <si>
    <t>Check nút trang cá nhân</t>
  </si>
  <si>
    <t>Bước 1: Bật app
Bước 2: Đăng nhập thành công
Bước 3: Ấn nút trang cá nhân</t>
  </si>
  <si>
    <t>Sẽ chuyển sang màn hình thông tin cá nhân</t>
  </si>
  <si>
    <t>C013.2 - RQ13 sửa nhân viên</t>
  </si>
  <si>
    <t>SNV04</t>
  </si>
  <si>
    <t>SNV04.1</t>
  </si>
  <si>
    <t>Check sửa thành công</t>
  </si>
  <si>
    <t>Sẽ thông báo sửa nhân viên thành công</t>
  </si>
  <si>
    <t>SNV04.2</t>
  </si>
  <si>
    <t>Check user để trống</t>
  </si>
  <si>
    <t>Bước 1: Mở trang web
Bước 2: Đăng nhập web thành công
Bước 3: Từ màn hình chính của web ấn tab quản lý nhân viên
Bước 4: Ấn vào trang sửa nhân viên
Bước 5: Nhập dữ liệu vào ô pass
Bước 6: Nhập dữ liệu vào ô xác nhận pass
Bước 7: Nhập dữ liệu vào ô sđt
Bước 8: Nhập dữ liệu vào ô địa chỉ
Bước 9: Ấn nút sửa</t>
  </si>
  <si>
    <t>SNV04.3</t>
  </si>
  <si>
    <t>Check pass để trống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</si>
  <si>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xác nhận pass
Bước 7: Nhập dữ liệu vào ô sđt
Bước 8: Nhập dữ liệu vào ô địa chỉ
Bước 9: Ấn nút sửa</t>
  </si>
  <si>
    <t>SNV04.4</t>
  </si>
  <si>
    <t>SNV04.5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</si>
  <si>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pass
Bước 7: Nhập dữ liệu vào ô nhập lại pass
Bước 8: Nhập dữ liệu vào ô địa chỉ
Bước 9: Ấn nút sửa</t>
  </si>
  <si>
    <t>SNV04.6</t>
  </si>
  <si>
    <t>Check ô địa chỉ để trống</t>
  </si>
  <si>
    <t>Bước 1: Mở trang web
Bước 2: Đăng nhập web thành công
Bước 3: Từ màn hình chính của web ấn tab quản lý nhân viên
Bước 4: Ấn vào trang sửa nhân viên
Bước 5: Nhập dữ liệu vào ô user
Bước 6: Nhập dữ liệu vào ô pass
Bước 7: Nhập dữ liệu vào ô nhập lại pass
Bước 8: Nhập dữ liệu vào ô sđt
Bước 9: Ấn nút sửa</t>
  </si>
  <si>
    <t>SNV04.7</t>
  </si>
  <si>
    <t>Check nút hủy</t>
  </si>
  <si>
    <t>Sẽ chuyển về màn hình quản lý nhân viên</t>
  </si>
  <si>
    <t>loanhttph07179</t>
  </si>
  <si>
    <t>DN05</t>
  </si>
  <si>
    <t xml:space="preserve">Bước 1: Bật app
</t>
  </si>
  <si>
    <t>-Giao diện gồm có một form có: 2 TextInput là số điện thoại, password; 1 nút đăng ký tài khoản, 1 nút quên mật khẩu, 1 nút đăng nhập. 
- Mã màu form backround #fff , size 16; Mã màu button #32CD32,fontSize: 16, color: '#000000'</t>
  </si>
  <si>
    <t>DN05.1</t>
  </si>
  <si>
    <t>Check đăng nhập thành công</t>
  </si>
  <si>
    <t>Bước 1: Bật app
Bước 2: Nhập dữ liệu vào ô sđt
Bước 3: Nhập dữ liệu vào ô pass
Bước 4: Ấn nút đăng nhập</t>
  </si>
  <si>
    <t>DN05.2</t>
  </si>
  <si>
    <t>Check sđt rỗng</t>
  </si>
  <si>
    <t>Bước 1: Bật app
Bước 2: Nhập dữ liệu vào ô pass
Bước 3: Ấn nút đăng nhập</t>
  </si>
  <si>
    <t>DN05.3</t>
  </si>
  <si>
    <t>Check mật khẩu rỗng</t>
  </si>
  <si>
    <t>Bước 1: Bật app
Bước 2: Nhập dữ liệu vào ô sđt
Bước 3: Ấn nút đăng nhập</t>
  </si>
  <si>
    <t>DN05.4</t>
  </si>
  <si>
    <t>Check sđt sai</t>
  </si>
  <si>
    <t>Bước 1: Bật app
Bước 2: Nhập sđt không đúng vào ô sđt
Bước 2: Nhập dữ liệu vào ô pass
Bước 3: Ấn nút đăng nhập</t>
  </si>
  <si>
    <t>DN05.5</t>
  </si>
  <si>
    <t>Check mật khẩu sai</t>
  </si>
  <si>
    <t>Bước 1: Bật app
Bước 2: Nhập dữ liệu vào ô sđt
Bước 2: Nhập mật khẩu sai vào ô pass
Bước 3: Ấn nút đăng nhập</t>
  </si>
  <si>
    <t>DN05.6</t>
  </si>
  <si>
    <t>Check nút bạn chưa có tài khoản</t>
  </si>
  <si>
    <t>Bước 1: Bật app
Bước 2: Ấn nút chưa có tài khoản</t>
  </si>
  <si>
    <t>Sẽ chuyển sang màn hình đăng ký</t>
  </si>
  <si>
    <t>DN05.7</t>
  </si>
  <si>
    <t>Check nút quên mật khẩu</t>
  </si>
  <si>
    <t>Bước 1: Bật app
Bước 2: Ấn nút quên mật khẩu</t>
  </si>
  <si>
    <t>Sẽ chuyển sang màn hình quên mật khẩu</t>
  </si>
  <si>
    <t>C01.3 - RQ1 Quên mật khẩu(ND)</t>
  </si>
  <si>
    <t>QMK06</t>
  </si>
  <si>
    <t>Bước 1: Bật app
Bước 2: Đăng nhập không thành công
Bước 3: Ấn vào nút quên mật khẩu</t>
  </si>
  <si>
    <t xml:space="preserve">+ Giao diện gồm một form có: 2 TextInput là số điện thoại, password phụ; 1 xác nhận, 1 nút hủy. 
-size 16; Mã màu button #32CD32,fontSize: 16, color: '#fff' </t>
  </si>
  <si>
    <t>QMK06.1</t>
  </si>
  <si>
    <t>Check xác nhận thành công</t>
  </si>
  <si>
    <t xml:space="preserve">Bước 1: Bật app
Bước 2: Đăng nhập không thành công
Bước 3: Ấn vào nút quên mật khẩu
Bước 4: Nhập dữ liệu vào ô sđt
Bước 5: Trả lời câu hỏi
Bước 6: Ấn vào nút xác nhận
</t>
  </si>
  <si>
    <t>Sẽ thông báo xác nhận thành công</t>
  </si>
  <si>
    <t>QMK06.2</t>
  </si>
  <si>
    <t>check sđt rỗng</t>
  </si>
  <si>
    <t xml:space="preserve">Bước 1: Bật app
Bước 2: Đăng nhập không thành công
Bước 3: Ấn vào nút quên mật khẩu
Bước 4: Nhập dữ liệu vào ô sđt
</t>
  </si>
  <si>
    <t>Sẽ báo sđt ko được bỏ trống</t>
  </si>
  <si>
    <t>QMK06.3</t>
  </si>
  <si>
    <t>check sđt không tồn tại</t>
  </si>
  <si>
    <t>Bước 1: Bật app
Bước 2: Đăng nhập không thành công
Bước 3: Ấn vào nút quên mật khẩu
Bước 4: Nhập dữ liệu vào ô sđt</t>
  </si>
  <si>
    <t>Sẽ báo sđt ko tồn tại</t>
  </si>
  <si>
    <t>QMK06.4</t>
  </si>
  <si>
    <t>check câu trả lời rỗng</t>
  </si>
  <si>
    <t>Bước 1: Bật app
Bước 2: Bấm vào nút chưa có tài khoản?
Bước 3: Nhập dữ liệu vào ô sđt
Bước 4: Nhập dữ liệu vào ô pass
Bước 5: Nhập dữ liệu vào ô nhập lại pass
Bước 6: Nhập dữ liệu vào ô câu hỏi phụ
Bước 7: Bấm vào nút đăng ký</t>
  </si>
  <si>
    <t xml:space="preserve">Sẽ quay về màn hình đăng nhập </t>
  </si>
  <si>
    <t>QMK06.5</t>
  </si>
  <si>
    <t>check câu trả lời sai</t>
  </si>
  <si>
    <t>Sẽ hiển thị bạn trả lời sai yêu cầu trả lời lại</t>
  </si>
  <si>
    <t>QMK06.6</t>
  </si>
  <si>
    <t>Bước 1: Bật app
Bước 2: Đăng nhập không thành công
Bước 3: Ấn vào nút quên mật khẩu
Bước 4: Nhập dữ liệu vào ô sđt
Bước 5: Trả lời câu hỏi
Bước 6: Ấn vào nút hủy</t>
  </si>
  <si>
    <t>C08.1-RQ08- Đăng nhập(admin)</t>
  </si>
  <si>
    <t>AM07</t>
  </si>
  <si>
    <t>AM07.1</t>
  </si>
  <si>
    <t>AM07.2</t>
  </si>
  <si>
    <t>AM07.3</t>
  </si>
  <si>
    <t>Check sđt chưa tồn tại</t>
  </si>
  <si>
    <t>AM07.4</t>
  </si>
  <si>
    <t>AM07.5</t>
  </si>
  <si>
    <t>AM07.6</t>
  </si>
  <si>
    <t>C013.1 - RQ13 Thêm nhân viên</t>
  </si>
  <si>
    <t>TNV08</t>
  </si>
  <si>
    <t>Bước 1: Mở trang web
Bước 2: Đăng nhập web thành công
Bước 3: Từ màn hình chính của web ấn tab quản lý nhân viên
Bước 4: Ấn vào trang thêm nhân viên</t>
  </si>
  <si>
    <t xml:space="preserve">+Gồm một form có: 4 TextInput là username, password,tên nhân viên , số điện thoại, địa chỉ ; 1 nút tạo tài khoản, 1 hủy. . 
+ Mã màu backround #00FF0050; Mã màu form backround #fff; Title form chữ Tahoma, size 16; Mã màu button #32CD32,fontSize: 16, color: '#fff'
</t>
  </si>
  <si>
    <t>TNV08.1</t>
  </si>
  <si>
    <t>Check thêm thành công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</si>
  <si>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tên nhận viên
Bước 8: Nhập dữ liệu vào ô sđt
Bước 9: Nhập dữ liệu vào ô địa chỉ
Bước 10: Ấn nút tạo mới</t>
  </si>
  <si>
    <t>Sẽ thông báo thêm thành công</t>
  </si>
  <si>
    <t>TNV08.2</t>
  </si>
  <si>
    <t>Check tài khoản rỗng</t>
  </si>
  <si>
    <t>Bước 1: Mở trang web
Bước 2: Đăng nhập web thành công
Bước 3: Từ màn hình chính của web ấn tab quản lý nhân viên
Bước 4: Ấn vào trang thêm nhân viên
Bước 5: Nhập dữ liệu vào ô pass
Bước 6: Nhập dữ liệu vào ô tên nhận viên
Bước 7: Nhập dữ liệu vào ô sđt
Bước 8: Nhập dữ liệu vào ô địa chỉ
Bước 9: Ấn nút tạo mới</t>
  </si>
  <si>
    <t>Sẽ thông báo không được để trống</t>
  </si>
  <si>
    <t>TNV08.3</t>
  </si>
  <si>
    <t>Check pass rỗng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</si>
  <si>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tên nhận viên
Bước 7: Nhập dữ liệu vào ô sđt
Bước 8: Nhập dữ liệu vào ô địa chỉ
Bước 9: Ấn nút tạo mới</t>
  </si>
  <si>
    <t>TNV08.4</t>
  </si>
  <si>
    <t>Check tên nhân viên rỗng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</si>
  <si>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sđt
Bước 8: Nhập dữ liệu vào ô địa chỉ
Bước 9: Ấn nút tạo mới</t>
  </si>
  <si>
    <t>TNV08.5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</si>
  <si>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tên nhân viên
Bước 8: Nhập dữ liệu vào ô địa chỉ
Bước 9: Ấn nút tạo mới</t>
  </si>
  <si>
    <t>TNV08.6</t>
  </si>
  <si>
    <t>Check địa chỉ rỗng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</si>
  <si>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tên nhân viên
Bước 8: Nhập dữ liệu vào ô sđt
Bước 9: Ấn nút tạo mới</t>
  </si>
  <si>
    <t>TNV08.7</t>
  </si>
  <si>
    <t>Sẽ báo nhân viên đã tồn tại</t>
  </si>
  <si>
    <t>TNV08.8</t>
  </si>
  <si>
    <t>Check trùng tên</t>
  </si>
  <si>
    <t>Sẽ báo lỗi trùng tên và sửa lại thêm tên khác</t>
  </si>
  <si>
    <t>TNV08.9</t>
  </si>
  <si>
    <t>Check nút hủy tạo</t>
  </si>
  <si>
    <t>C013.3-RQ13 Xóa nhân viên</t>
  </si>
  <si>
    <t>XNV09</t>
  </si>
  <si>
    <t>Bước 1: Mở trang web
Bước 2: Đăng nhập web thành công
Bước 3: Từ màn hình chính của web ấn tab quản lý nhân viên
Bước 4: Ấn vào thông tin nhân viên muốn xóa 
Bước 5: Nhấn vào nút xóa</t>
  </si>
  <si>
    <t>+ Giao diện gồm một form có: 2 TextInput là password, confirm  password; 1 nút xác nhận, 1 nút xóa.
+ Mã màu backround #00FF0050; Mã màu form backround #fff; Title form chữ Tahoma, size 16; Mã màu button #32CD32,fontSize: 16, color: '#fff'</t>
  </si>
  <si>
    <t>XNV09.1</t>
  </si>
  <si>
    <t>check nút xóa thành công</t>
  </si>
  <si>
    <t xml:space="preserve">   +  Xóa thành công nhân viên</t>
  </si>
  <si>
    <t>TEST REPORT</t>
  </si>
  <si>
    <t>Xây dựng website đấu giá</t>
  </si>
  <si>
    <t>Lê Chiêu Quốc, Thái Trung Đức, Phạm Như Ngọc Tuấn</t>
  </si>
  <si>
    <t>KH_HUE_T07</t>
  </si>
  <si>
    <t>Notes</t>
  </si>
  <si>
    <t xml:space="preserve">Release 1 includes 9 modules:
1. Đăng ký
2. Đăng nhập
3. Xem danh sách phiên đấu giá - Tìm kiếm
4. Xem chi tiết phiên đấu giá - Đấu giá/Hủy đấu giá
5. Cập nhật thông tin cá nhân - Xem lịch sử giao dịch
6. Quản lý Phiên đấu giá (Thêm - Chỉnh sửa - Xóa)
7. Quản lý Sản phẩm (Thêm - Chỉnh sửa - Xóa)
8. Quản lý Thành viên (Thêm - Chỉnh sửa)
9. Nạp/Rút tiền
</t>
  </si>
  <si>
    <t>1.Login-logout'!B5</t>
  </si>
  <si>
    <t>No</t>
  </si>
  <si>
    <t>Module code</t>
  </si>
  <si>
    <t>Number of  test cases</t>
  </si>
  <si>
    <t>1.Login-logout</t>
  </si>
  <si>
    <t>2.organisation</t>
  </si>
  <si>
    <t>3.service</t>
  </si>
  <si>
    <t>4.programe</t>
  </si>
  <si>
    <t>5. premise</t>
  </si>
  <si>
    <t>6.Geography</t>
  </si>
  <si>
    <t>7.Search</t>
  </si>
  <si>
    <t>Sub total</t>
  </si>
  <si>
    <t>Test coverage</t>
  </si>
  <si>
    <t>%</t>
  </si>
  <si>
    <t>Test successful coverage</t>
  </si>
  <si>
    <t>C01.2 - RQ01 Đăng ký</t>
  </si>
  <si>
    <t>Bước 1: Bật app
Bước 2: Bấm vào nút chưa có tài khoản</t>
  </si>
  <si>
    <t>Giao diện gồm một form có: 5 TextInput là Họ tên, Số điện thoại, Mật khẩu, Xác nhận mật khẩu, Câu hỏi phụ; 1 nút đăng ký tài khoản, 1 nút đã có tài khoản 
 Mã màu backround #fff;
 Mã màu button #32CD32 , color: '#fff'
 Người dùng nhập Họ tên ,Số điện thoại, Mật khẩu, Xác nhận mật khẩu, Câu hỏi phụ.</t>
  </si>
  <si>
    <t>12/06/2020</t>
  </si>
  <si>
    <t>Sẽ thông báo đăng ký thành công</t>
  </si>
  <si>
    <t>Thông báo đăng kí thành công</t>
  </si>
  <si>
    <t>Báo lỗi sđt đã tồn tại</t>
  </si>
  <si>
    <t>Báo lỗi vui lòng nhập họ tên</t>
  </si>
  <si>
    <t>Báo lỗi vui lòng nhập sđt</t>
  </si>
  <si>
    <t>Báo lỗi vui lòng nhập mật khẩu</t>
  </si>
  <si>
    <t>Báo lỗi vui lòng xác nhận mật khẩu</t>
  </si>
  <si>
    <t>Báo lỗi vui lòng trả lời câu hỏi</t>
  </si>
  <si>
    <t>Bước 1: Bật app
Bước 2: Bấm vào nút chưa có tài khoản
Bước 3: Bấm vào đã có tài khoản</t>
  </si>
  <si>
    <t xml:space="preserve">Sẽ chuyển sang màn hình đăng nhập </t>
  </si>
  <si>
    <t>Chuyển sang màn hình đăng nhập</t>
  </si>
  <si>
    <t>Báo lỗi xác nhận mật khẩu không trùng với mật khẩu</t>
  </si>
  <si>
    <t>Báo lỗi họ tên không được chứa kí tự đặc biệt</t>
  </si>
  <si>
    <t>Báo lỗi mật khẩu phải từ 6-20 kí tự</t>
  </si>
  <si>
    <t>Báo lỗi câu hỏi phụ chỉ được nhập chữ</t>
  </si>
  <si>
    <t>Báo lỗi mật khẩu phải có cả chữ và số</t>
  </si>
  <si>
    <t>Bước 1: Bật app
Bước 2: Ấn vào quên mật khẩu
Bước 3: Nhập dữ liệu vào ô sđt
Bước 4: Nhập dữ liệu vào ô câu hỏi phụ
Bước 5: Ấn xác nhận</t>
  </si>
  <si>
    <t xml:space="preserve">+ Giao diện gồm một form có: 2 TextInput là password, confirm  password; 1 nút xác nhận, 1 nút hủy. 
+ Mã màu backround #00FF0050; Mã màu form backround #fff; Title form chữ Tahoma, size 16; Mã màu button #32CD32,fontSize: 16, color: '#fff'
</t>
  </si>
  <si>
    <t>Bước 1: Bật app
Bước 2: Ấn vào quên mật khẩu
Bước 3: Nhập dữ liệu vào ô sđt
Bước 4: Nhập dữ liệu vào ô câu hỏi phụ
Bước 5: Ấn xác nhận
Bước 6: Nhập mật khẩu mới vào ô mật khẩu
Bước 7: Nhập lại mật khẩu vào ô xác nhận mật khẩu
Bước 8: Ấn xác nhận</t>
  </si>
  <si>
    <t>Bước 1: Bật app
Bước 2: Ấn vào quên mật khẩu
Bước 3: Nhập dữ liệu vào ô câu hỏi phụ
Bước 4: Ấn xác nhận
Bước 5: Nhập mật khẩu mới vào ô mật khẩu
Bước 6: Nhập lại mật khẩu vào ô xác nhận mật khẩu
Bước 7: Ấn xác nhận</t>
  </si>
  <si>
    <t>Thông báo nhập sđt</t>
  </si>
  <si>
    <t>Thông báo nhập mật khẩu</t>
  </si>
  <si>
    <t>Thông báo nhập lại mật khẩu</t>
  </si>
  <si>
    <t>Thông báo xác nhận mật khẩu không trùng với mật khẩu</t>
  </si>
  <si>
    <t>Là màn hình chưa các nút liên kết với các chức năng:
 - Gồm 3 button: Thuê nhà trọ, timg ở ghép, chuyển đồ
 - Gồm 3 nút menu: Home, Đăng tin, cá nhân.</t>
  </si>
  <si>
    <t>C01.1 - RQ01 Đăng nhập người dùng</t>
  </si>
  <si>
    <t>Bước 1: Mở trang web
Bước 2: Đăng nhập web thành công
Bước 3: Từ màn hình chính của web ấn tab quản lý nhân viên
Bước 4: Ấn vào nút sửa</t>
  </si>
  <si>
    <t xml:space="preserve">-Gồm một form có: 6 TextInput là tên tài khoản, password, confirm pass, Họ tên, sđt, địa chỉ; 1 nút cập nhật, 1 nút hủy.
-Mã màu form backround #fff; Title form chữ Tahoma; Mã màu button khi di chuột vào #32CD32, fontSize: 16, color: '#fff'
</t>
  </si>
  <si>
    <t>-Gồm một form có: 6 TextInput là tên tài khoản, password, confirm pass, Họ tên, sđt, địa chỉ; 1 nút cập nhật, 1 nút hủy.
-Mã màu form backround #fff; Title form chữ Tahoma; Mã màu button khi di chuột vào #32CD32, fontSize: 16, color: '#fff'</t>
  </si>
  <si>
    <t>C08.1 - RQ08 Đăng nhập admin
C14.1- RQ14 Màn hình Dashboard</t>
  </si>
  <si>
    <t>Bước 1: Mở trang web
Bước 2: Đăng nhập web thành công
Bước 3: Từ màn hình chính của web ấn tab quản lý nhân viên
Bước 4: Ấn vào trang sửa nhân viên
Bước 5: Nhập dữ liệu vào ô tên đăng nhập
Bước 6: Nhập dữ liệu vào ô pass
Bước 7: Nhập dữ liệu vào ô xác nhận pass
Bước 8: Nhập dữ liệu vào ô tên nhân viên
Bước 9: Nhập dữ liệu vào ô sđt
Bước 10: Nhập dữ liệu vào ô địa chỉ
Bước 11: Ấn nút sửa</t>
  </si>
  <si>
    <t>Sửa thành công quay về màn hình quản lý nhân viên</t>
  </si>
  <si>
    <t>Check tên đăng nhập để trống</t>
  </si>
  <si>
    <t xml:space="preserve">Bước 1: Mở trang web
Bước 2: Đăng nhập web thành công
Bước 3: Từ màn hình chính của web ấn tab quản lý nhân viên
Bước 4: Ấn vào trang sửa nhân viên
Bước 5: Nhập dữ liệu vào ô pass
Bước 6: Nhập dữ liệu vào ô xác nhận pass
Bước 7: Nhập dữ liệu vào ô tên nhân viên
Bước 8: Nhập dữ liệu vào ô sđt
Bước 9: Nhập dữ liệu vào ô địa chỉ
Bước 10: Ấn nút sửa
</t>
  </si>
  <si>
    <t>Báo lỗi không được để trống</t>
  </si>
  <si>
    <t>Bước 1: Mở trang web
Bước 2: Đăng nhập web thành công
Bước 3: Từ màn hình chính của web ấn tab quản lý nhân viên
Bước 4: Ấn vào trang sửa nhân viên
Bước 5: Ấn nút hủy</t>
  </si>
  <si>
    <t>Chuyển về màn hình quản lý nhân viên</t>
  </si>
  <si>
    <t>C01.1 - RQ01 Đăng nhập(ND)</t>
  </si>
  <si>
    <t>Chuyển sang màn hình chính của app</t>
  </si>
  <si>
    <t>Thông báo vui lòng nhập sđt</t>
  </si>
  <si>
    <t>Thông báo vui lòng nhập mật khẩu</t>
  </si>
  <si>
    <t>Thông báo tài khoản hoặc mật khẩu sai</t>
  </si>
  <si>
    <t>13/06/2020</t>
  </si>
  <si>
    <t xml:space="preserve">Bước 1: Mở trang web
</t>
  </si>
  <si>
    <t>Bước 1: Mở trang web
Bước 2: Nhập dữ liệu vào ô sđt
Bước 3: Nhập dữ liệu vào ô pass
Bước 4: Ấn nút đăng nhập</t>
  </si>
  <si>
    <t>Thông báo đăng nhập thành công</t>
  </si>
  <si>
    <t>Bước 1: Mở trang web
Bước 2: Nhập dữ liệu vào ô pass
Bước 3: Ấn nút đăng nhập</t>
  </si>
  <si>
    <t>Bước 1: Mở trang web
Bước 2: Đăng nhập không thành công
Bước 3: Ấn vào nút quên mật khẩu
Bước 4: Nhập dữ liệu vào ô sđt</t>
  </si>
  <si>
    <t>Bước 1: Mở trang web
Bước 2: Nhập sđt không đúng vào ô sđt
Bước 2: Nhập dữ liệu vào ô pass
Bước 3: Ấn nút đăng nhập</t>
  </si>
  <si>
    <t>Sẽ báo lỗi sđt sai</t>
  </si>
  <si>
    <t>Bước 1: Mở trang web
Bước 2: Nhập dữ liệu vào ô sđt
Bước 3: Ấn nút đăng nhập</t>
  </si>
  <si>
    <t>Bước 1: Mở trang web
Bước 2: Nhập dữ liệu vào ô sđt
Bước 2: Nhập mật khẩu sai vào ô pass
Bước 3: Ấn nút đăng nhập</t>
  </si>
  <si>
    <t>Sẽ báo lỗi mật khẩu sai</t>
  </si>
  <si>
    <t>C08.1 - RQ08 Đăng nhập admin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</si>
  <si>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dữ liệu vào ô tên nhận viên
Bước 8: Nhập sđt đã tồn tại vào ô sđt
Bước 9: Nhập dữ liệu vào ô địa chỉ
Bước 10: Ấn nút tạo mới</t>
  </si>
  <si>
    <t>Bước 1: Mở trang web
Bước 2: Đăng nhập web thành công
Bước 3: Từ màn hình chính của web ấn tab quản lý nhân viên
Bước 4: Ấn vào trang thêm nhân viên
Bước 5: Nhập dữ liệu vào ô tài khoản
Bước 6: Nhập dữ liệu vào ô pass
Bước 7: Nhập trùng  tên nhận viên vào ô tên nhận viên
Bước 8: Nhập dữ liệu vào ô sđt
Bước 9: Nhập dữ liệu vào ô địa chỉ
Bước 10: Ấn nút tạo mới</t>
  </si>
  <si>
    <t xml:space="preserve">Bước 1: Mở trang web
Bước 2: Đăng nhập web thành công
Bước 3: Từ màn hình chính của web ấn tab quản lý nhân viên
Bước 4: Ấn vào trang thêm nhân viên
Bước 5: Bấm vào hủy tạo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</si>
</sst>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;@"/>
  </numFmts>
  <fonts count="41">
    <font>
      <sz val="11"/>
      <color theme="1"/>
      <name val="Calibri"/>
      <charset val="134"/>
      <scheme val="minor"/>
    </font>
    <font>
      <sz val="10"/>
      <name val="Tahoma"/>
      <charset val="134"/>
    </font>
    <font>
      <b/>
      <sz val="20"/>
      <color indexed="8"/>
      <name val="Tahoma"/>
      <charset val="134"/>
    </font>
    <font>
      <b/>
      <sz val="10"/>
      <name val="Tahoma"/>
      <charset val="134"/>
    </font>
    <font>
      <b/>
      <sz val="10"/>
      <color indexed="60"/>
      <name val="Tahoma"/>
      <charset val="134"/>
    </font>
    <font>
      <i/>
      <sz val="10"/>
      <color indexed="17"/>
      <name val="Tahoma"/>
      <charset val="134"/>
    </font>
    <font>
      <b/>
      <sz val="10"/>
      <color indexed="9"/>
      <name val="Tahoma"/>
      <charset val="134"/>
    </font>
    <font>
      <sz val="10"/>
      <color indexed="9"/>
      <name val="Tahoma"/>
      <charset val="134"/>
    </font>
    <font>
      <b/>
      <sz val="10"/>
      <color indexed="12"/>
      <name val="Tahoma"/>
      <charset val="134"/>
    </font>
    <font>
      <sz val="10"/>
      <color indexed="8"/>
      <name val="Tahoma"/>
      <charset val="134"/>
    </font>
    <font>
      <sz val="10"/>
      <color theme="1"/>
      <name val="Tahoma"/>
      <charset val="134"/>
    </font>
    <font>
      <sz val="10"/>
      <color rgb="FF0070C0"/>
      <name val="Tahoma"/>
      <charset val="134"/>
    </font>
    <font>
      <b/>
      <sz val="10"/>
      <color indexed="8"/>
      <name val="Tahoma"/>
      <charset val="134"/>
    </font>
    <font>
      <b/>
      <sz val="10"/>
      <color rgb="FF0070C0"/>
      <name val="Tahoma"/>
      <charset val="134"/>
    </font>
    <font>
      <sz val="10"/>
      <name val="Arial"/>
      <charset val="134"/>
    </font>
    <font>
      <sz val="10.5"/>
      <color rgb="FF172B4D"/>
      <name val="Segoe UI"/>
      <charset val="134"/>
    </font>
    <font>
      <sz val="10"/>
      <color theme="1"/>
      <name val="Arial"/>
      <charset val="134"/>
    </font>
    <font>
      <sz val="12"/>
      <color theme="1"/>
      <name val="Calibri"/>
      <charset val="163"/>
      <scheme val="minor"/>
    </font>
    <font>
      <b/>
      <sz val="10"/>
      <color theme="1"/>
      <name val="Tahoma"/>
      <charset val="134"/>
    </font>
    <font>
      <b/>
      <sz val="10"/>
      <color theme="0"/>
      <name val="Tahoma"/>
      <charset val="134"/>
    </font>
    <font>
      <b/>
      <sz val="11"/>
      <name val="ＭＳ Ｐゴシック"/>
      <charset val="134"/>
    </font>
    <font>
      <sz val="10"/>
      <name val="Times New Roman"/>
      <charset val="134"/>
    </font>
    <font>
      <sz val="11"/>
      <name val="Times New Roman"/>
      <charset val="134"/>
    </font>
    <font>
      <b/>
      <sz val="20"/>
      <color indexed="8"/>
      <name val="Times New Roman"/>
      <charset val="134"/>
    </font>
    <font>
      <b/>
      <sz val="10"/>
      <color indexed="10"/>
      <name val="Times New Roman"/>
      <charset val="134"/>
    </font>
    <font>
      <b/>
      <sz val="10"/>
      <color indexed="60"/>
      <name val="Times New Roman"/>
      <charset val="134"/>
    </font>
    <font>
      <i/>
      <sz val="10"/>
      <color indexed="17"/>
      <name val="Times New Roman"/>
      <charset val="134"/>
    </font>
    <font>
      <b/>
      <sz val="11"/>
      <color theme="3" tint="-0.249977111117893"/>
      <name val="Times New Roman"/>
      <charset val="134"/>
    </font>
    <font>
      <sz val="11"/>
      <color theme="3" tint="-0.249977111117893"/>
      <name val="Times New Roman"/>
      <charset val="134"/>
    </font>
    <font>
      <i/>
      <sz val="11"/>
      <name val="Times New Roman"/>
      <charset val="134"/>
    </font>
    <font>
      <b/>
      <sz val="10"/>
      <color indexed="10"/>
      <name val="Tahoma"/>
      <charset val="134"/>
    </font>
    <font>
      <u/>
      <sz val="11"/>
      <color theme="10"/>
      <name val="Calibri"/>
      <charset val="134"/>
      <scheme val="minor"/>
    </font>
    <font>
      <u/>
      <sz val="10"/>
      <color indexed="12"/>
      <name val="Tahoma"/>
      <charset val="134"/>
    </font>
    <font>
      <b/>
      <sz val="22"/>
      <color indexed="10"/>
      <name val="Tahoma"/>
      <charset val="134"/>
    </font>
    <font>
      <b/>
      <sz val="26"/>
      <color indexed="10"/>
      <name val="Tahoma"/>
      <charset val="134"/>
    </font>
    <font>
      <sz val="11"/>
      <name val="ＭＳ Ｐゴシック"/>
      <charset val="128"/>
    </font>
    <font>
      <b/>
      <sz val="8"/>
      <color indexed="8"/>
      <name val="Times New Roman"/>
      <charset val="134"/>
    </font>
    <font>
      <sz val="10"/>
      <color indexed="8"/>
      <name val="Times New Roman"/>
      <charset val="134"/>
    </font>
    <font>
      <b/>
      <sz val="10"/>
      <color indexed="8"/>
      <name val="Times New Roman"/>
      <charset val="134"/>
    </font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theme="0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theme="0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theme="9" tint="0.59999389629810485"/>
        <bgColor indexed="26"/>
      </patternFill>
    </fill>
  </fills>
  <borders count="4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1" fillId="0" borderId="0" applyNumberFormat="0" applyFill="0" applyBorder="0" applyAlignment="0" applyProtection="0"/>
    <xf numFmtId="0" fontId="3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</cellStyleXfs>
  <cellXfs count="256">
    <xf numFmtId="0" fontId="0" fillId="0" borderId="0" xfId="0"/>
    <xf numFmtId="0" fontId="1" fillId="2" borderId="0" xfId="0" applyFont="1" applyFill="1"/>
    <xf numFmtId="0" fontId="3" fillId="2" borderId="0" xfId="8" applyFont="1" applyFill="1"/>
    <xf numFmtId="0" fontId="1" fillId="2" borderId="0" xfId="8" applyFont="1" applyFill="1"/>
    <xf numFmtId="165" fontId="1" fillId="2" borderId="0" xfId="8" applyNumberFormat="1" applyFont="1" applyFill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1" fillId="0" borderId="2" xfId="0" applyFont="1" applyBorder="1"/>
    <xf numFmtId="0" fontId="1" fillId="2" borderId="2" xfId="0" applyFont="1" applyFill="1" applyBorder="1" applyAlignment="1">
      <alignment vertical="top"/>
    </xf>
    <xf numFmtId="0" fontId="4" fillId="2" borderId="1" xfId="0" applyFont="1" applyFill="1" applyBorder="1" applyAlignment="1">
      <alignment vertical="center"/>
    </xf>
    <xf numFmtId="14" fontId="5" fillId="2" borderId="2" xfId="0" applyNumberFormat="1" applyFont="1" applyFill="1" applyBorder="1" applyAlignment="1">
      <alignment vertical="top"/>
    </xf>
    <xf numFmtId="0" fontId="4" fillId="2" borderId="0" xfId="0" applyFont="1" applyFill="1"/>
    <xf numFmtId="0" fontId="5" fillId="2" borderId="0" xfId="8" applyFont="1" applyFill="1"/>
    <xf numFmtId="0" fontId="1" fillId="2" borderId="3" xfId="0" applyFont="1" applyFill="1" applyBorder="1"/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6" fillId="3" borderId="13" xfId="0" applyFont="1" applyFill="1" applyBorder="1"/>
    <xf numFmtId="0" fontId="7" fillId="3" borderId="13" xfId="0" applyFont="1" applyFill="1" applyBorder="1" applyAlignment="1">
      <alignment horizontal="center"/>
    </xf>
    <xf numFmtId="0" fontId="7" fillId="3" borderId="1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9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2" fontId="8" fillId="2" borderId="0" xfId="0" applyNumberFormat="1" applyFont="1" applyFill="1" applyAlignment="1">
      <alignment horizontal="right" wrapText="1"/>
    </xf>
    <xf numFmtId="0" fontId="9" fillId="2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top"/>
    </xf>
    <xf numFmtId="0" fontId="10" fillId="0" borderId="15" xfId="0" applyFont="1" applyBorder="1" applyAlignment="1">
      <alignment horizontal="left" vertical="top"/>
    </xf>
    <xf numFmtId="0" fontId="10" fillId="4" borderId="15" xfId="0" applyFont="1" applyFill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3" fillId="2" borderId="15" xfId="7" applyFont="1" applyFill="1" applyBorder="1" applyAlignment="1">
      <alignment horizontal="left" vertical="top" wrapText="1"/>
    </xf>
    <xf numFmtId="0" fontId="5" fillId="2" borderId="16" xfId="7" applyFont="1" applyFill="1" applyBorder="1" applyAlignment="1">
      <alignment vertical="top" wrapText="1"/>
    </xf>
    <xf numFmtId="0" fontId="5" fillId="2" borderId="17" xfId="7" applyFont="1" applyFill="1" applyBorder="1" applyAlignment="1">
      <alignment vertical="top" wrapText="1"/>
    </xf>
    <xf numFmtId="0" fontId="5" fillId="2" borderId="17" xfId="7" applyFont="1" applyFill="1" applyBorder="1" applyAlignment="1">
      <alignment vertical="center" wrapText="1"/>
    </xf>
    <xf numFmtId="0" fontId="3" fillId="2" borderId="18" xfId="7" applyFont="1" applyFill="1" applyBorder="1" applyAlignment="1">
      <alignment horizontal="left" vertical="top" wrapText="1"/>
    </xf>
    <xf numFmtId="0" fontId="12" fillId="2" borderId="20" xfId="6" applyFont="1" applyFill="1" applyBorder="1" applyAlignment="1">
      <alignment horizontal="left" vertical="top"/>
    </xf>
    <xf numFmtId="0" fontId="12" fillId="2" borderId="1" xfId="6" applyFont="1" applyFill="1" applyBorder="1" applyAlignment="1">
      <alignment horizontal="left" vertical="top" wrapText="1"/>
    </xf>
    <xf numFmtId="0" fontId="9" fillId="2" borderId="21" xfId="0" applyFont="1" applyFill="1" applyBorder="1" applyAlignment="1">
      <alignment horizontal="left" vertical="top"/>
    </xf>
    <xf numFmtId="0" fontId="9" fillId="2" borderId="22" xfId="0" applyFont="1" applyFill="1" applyBorder="1" applyAlignment="1">
      <alignment horizontal="left" vertical="top"/>
    </xf>
    <xf numFmtId="0" fontId="9" fillId="2" borderId="26" xfId="6" applyFont="1" applyFill="1" applyBorder="1" applyAlignment="1">
      <alignment horizontal="left" vertical="top"/>
    </xf>
    <xf numFmtId="0" fontId="9" fillId="2" borderId="27" xfId="6" applyFont="1" applyFill="1" applyBorder="1" applyAlignment="1">
      <alignment vertical="top"/>
    </xf>
    <xf numFmtId="0" fontId="9" fillId="2" borderId="27" xfId="6" applyFont="1" applyFill="1" applyBorder="1" applyAlignment="1">
      <alignment horizontal="left" vertical="top"/>
    </xf>
    <xf numFmtId="0" fontId="9" fillId="2" borderId="28" xfId="6" applyFont="1" applyFill="1" applyBorder="1" applyAlignment="1">
      <alignment horizontal="left" vertical="top"/>
    </xf>
    <xf numFmtId="0" fontId="9" fillId="2" borderId="0" xfId="6" applyFont="1" applyFill="1" applyAlignment="1">
      <alignment horizontal="left" vertical="top"/>
    </xf>
    <xf numFmtId="0" fontId="1" fillId="2" borderId="0" xfId="6" applyFont="1" applyFill="1" applyAlignment="1">
      <alignment horizontal="left" vertical="center"/>
    </xf>
    <xf numFmtId="0" fontId="1" fillId="2" borderId="0" xfId="6" applyFont="1" applyFill="1" applyAlignment="1">
      <alignment horizontal="left" vertical="top"/>
    </xf>
    <xf numFmtId="0" fontId="9" fillId="2" borderId="0" xfId="6" applyFont="1" applyFill="1" applyAlignment="1">
      <alignment horizontal="left" vertical="top" wrapText="1"/>
    </xf>
    <xf numFmtId="0" fontId="6" fillId="3" borderId="1" xfId="7" applyFont="1" applyFill="1" applyBorder="1" applyAlignment="1">
      <alignment horizontal="center" vertical="center" wrapText="1"/>
    </xf>
    <xf numFmtId="0" fontId="6" fillId="3" borderId="29" xfId="7" applyFont="1" applyFill="1" applyBorder="1" applyAlignment="1">
      <alignment horizontal="center" vertical="center" wrapText="1"/>
    </xf>
    <xf numFmtId="0" fontId="3" fillId="5" borderId="30" xfId="4" applyFont="1" applyFill="1" applyBorder="1" applyAlignment="1">
      <alignment horizontal="left" vertical="top"/>
    </xf>
    <xf numFmtId="0" fontId="3" fillId="5" borderId="31" xfId="4" applyFont="1" applyFill="1" applyBorder="1" applyAlignment="1">
      <alignment horizontal="left" vertical="top"/>
    </xf>
    <xf numFmtId="0" fontId="13" fillId="5" borderId="31" xfId="4" applyFont="1" applyFill="1" applyBorder="1" applyAlignment="1">
      <alignment horizontal="left" vertical="center"/>
    </xf>
    <xf numFmtId="0" fontId="13" fillId="5" borderId="31" xfId="4" applyFont="1" applyFill="1" applyBorder="1" applyAlignment="1">
      <alignment horizontal="left" vertical="top"/>
    </xf>
    <xf numFmtId="0" fontId="0" fillId="0" borderId="15" xfId="0" applyBorder="1" applyAlignment="1">
      <alignment horizontal="center" vertical="center" wrapText="1"/>
    </xf>
    <xf numFmtId="0" fontId="14" fillId="0" borderId="15" xfId="3" applyFont="1" applyBorder="1" applyAlignment="1">
      <alignment horizontal="center" vertical="center" wrapText="1"/>
    </xf>
    <xf numFmtId="0" fontId="0" fillId="0" borderId="15" xfId="3" applyFont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0" fontId="10" fillId="6" borderId="15" xfId="4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9" fillId="2" borderId="15" xfId="5" applyFont="1" applyFill="1" applyBorder="1" applyAlignment="1">
      <alignment horizontal="left" vertical="center" wrapText="1"/>
    </xf>
    <xf numFmtId="0" fontId="16" fillId="0" borderId="15" xfId="6" applyFont="1" applyBorder="1" applyAlignment="1">
      <alignment horizontal="center" vertical="center" wrapText="1"/>
    </xf>
    <xf numFmtId="0" fontId="1" fillId="7" borderId="15" xfId="4" applyFont="1" applyFill="1" applyBorder="1" applyAlignment="1">
      <alignment horizontal="left" vertical="center" wrapText="1"/>
    </xf>
    <xf numFmtId="0" fontId="1" fillId="2" borderId="15" xfId="4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vertical="center" wrapText="1"/>
    </xf>
    <xf numFmtId="0" fontId="17" fillId="0" borderId="15" xfId="2" applyFont="1" applyBorder="1" applyAlignment="1">
      <alignment vertical="center" wrapText="1"/>
    </xf>
    <xf numFmtId="0" fontId="16" fillId="4" borderId="15" xfId="6" applyFont="1" applyFill="1" applyBorder="1" applyAlignment="1">
      <alignment horizontal="center" vertical="center" wrapText="1"/>
    </xf>
    <xf numFmtId="0" fontId="9" fillId="7" borderId="15" xfId="6" applyFont="1" applyFill="1" applyBorder="1" applyAlignment="1">
      <alignment horizontal="left" vertical="center"/>
    </xf>
    <xf numFmtId="0" fontId="9" fillId="7" borderId="15" xfId="6" applyFont="1" applyFill="1" applyBorder="1" applyAlignment="1">
      <alignment horizontal="left" vertical="center" wrapText="1"/>
    </xf>
    <xf numFmtId="0" fontId="5" fillId="2" borderId="32" xfId="7" applyFont="1" applyFill="1" applyBorder="1" applyAlignment="1">
      <alignment vertical="top" wrapText="1"/>
    </xf>
    <xf numFmtId="0" fontId="18" fillId="0" borderId="0" xfId="0" applyFont="1" applyAlignment="1">
      <alignment horizontal="left" vertical="top"/>
    </xf>
    <xf numFmtId="0" fontId="19" fillId="8" borderId="0" xfId="0" applyFont="1" applyFill="1" applyAlignment="1">
      <alignment horizontal="left" vertical="top"/>
    </xf>
    <xf numFmtId="0" fontId="18" fillId="9" borderId="0" xfId="0" applyFont="1" applyFill="1" applyAlignment="1">
      <alignment horizontal="left" vertical="top"/>
    </xf>
    <xf numFmtId="22" fontId="1" fillId="2" borderId="1" xfId="4" applyNumberFormat="1" applyFont="1" applyFill="1" applyBorder="1" applyAlignment="1">
      <alignment horizontal="left" vertical="top" wrapText="1"/>
    </xf>
    <xf numFmtId="22" fontId="10" fillId="0" borderId="0" xfId="0" applyNumberFormat="1" applyFont="1" applyAlignment="1">
      <alignment horizontal="left" vertical="top"/>
    </xf>
    <xf numFmtId="0" fontId="9" fillId="2" borderId="34" xfId="6" applyFont="1" applyFill="1" applyBorder="1" applyAlignment="1">
      <alignment horizontal="left" vertical="top" wrapText="1"/>
    </xf>
    <xf numFmtId="22" fontId="1" fillId="2" borderId="1" xfId="4" applyNumberFormat="1" applyFont="1" applyFill="1" applyBorder="1" applyAlignment="1">
      <alignment horizontal="center" vertical="top" wrapText="1"/>
    </xf>
    <xf numFmtId="0" fontId="3" fillId="5" borderId="0" xfId="4" applyFont="1" applyFill="1" applyAlignment="1">
      <alignment horizontal="left" vertical="top"/>
    </xf>
    <xf numFmtId="0" fontId="3" fillId="5" borderId="35" xfId="4" applyFont="1" applyFill="1" applyBorder="1" applyAlignment="1">
      <alignment horizontal="left" vertical="top"/>
    </xf>
    <xf numFmtId="0" fontId="1" fillId="2" borderId="15" xfId="5" applyFont="1" applyFill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/>
    </xf>
    <xf numFmtId="0" fontId="10" fillId="4" borderId="15" xfId="0" applyFont="1" applyFill="1" applyBorder="1" applyAlignment="1">
      <alignment horizontal="left" vertical="center"/>
    </xf>
    <xf numFmtId="0" fontId="9" fillId="2" borderId="15" xfId="6" applyFont="1" applyFill="1" applyBorder="1" applyAlignment="1">
      <alignment horizontal="left" vertical="center"/>
    </xf>
    <xf numFmtId="0" fontId="1" fillId="0" borderId="15" xfId="0" applyFont="1" applyBorder="1" applyAlignment="1">
      <alignment vertical="center" wrapText="1"/>
    </xf>
    <xf numFmtId="0" fontId="9" fillId="2" borderId="15" xfId="6" applyFont="1" applyFill="1" applyBorder="1" applyAlignment="1">
      <alignment horizontal="left" vertical="center" wrapText="1"/>
    </xf>
    <xf numFmtId="0" fontId="9" fillId="2" borderId="15" xfId="0" applyFont="1" applyFill="1" applyBorder="1" applyAlignment="1">
      <alignment horizontal="left" vertical="center" wrapText="1"/>
    </xf>
    <xf numFmtId="0" fontId="9" fillId="7" borderId="15" xfId="6" applyFont="1" applyFill="1" applyBorder="1" applyAlignment="1">
      <alignment horizontal="left" vertical="top"/>
    </xf>
    <xf numFmtId="0" fontId="9" fillId="7" borderId="15" xfId="6" applyFont="1" applyFill="1" applyBorder="1" applyAlignment="1">
      <alignment horizontal="left" vertical="top" wrapText="1"/>
    </xf>
    <xf numFmtId="0" fontId="9" fillId="2" borderId="15" xfId="6" applyFont="1" applyFill="1" applyBorder="1" applyAlignment="1">
      <alignment horizontal="left" vertical="top"/>
    </xf>
    <xf numFmtId="0" fontId="9" fillId="2" borderId="15" xfId="6" applyFont="1" applyFill="1" applyBorder="1" applyAlignment="1">
      <alignment horizontal="left" vertical="top" wrapText="1"/>
    </xf>
    <xf numFmtId="0" fontId="1" fillId="2" borderId="15" xfId="5" applyFont="1" applyFill="1" applyBorder="1" applyAlignment="1">
      <alignment horizontal="left" vertical="top" wrapText="1"/>
    </xf>
    <xf numFmtId="0" fontId="15" fillId="0" borderId="15" xfId="0" applyFont="1" applyBorder="1"/>
    <xf numFmtId="0" fontId="10" fillId="0" borderId="15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center" vertical="center" wrapText="1"/>
    </xf>
    <xf numFmtId="0" fontId="14" fillId="0" borderId="15" xfId="3" applyFont="1" applyBorder="1" applyAlignment="1">
      <alignment horizontal="center" wrapText="1"/>
    </xf>
    <xf numFmtId="0" fontId="17" fillId="0" borderId="15" xfId="2" applyFont="1" applyBorder="1" applyAlignment="1">
      <alignment horizontal="left" vertical="center" wrapText="1"/>
    </xf>
    <xf numFmtId="0" fontId="1" fillId="2" borderId="15" xfId="4" applyFont="1" applyFill="1" applyBorder="1" applyAlignment="1">
      <alignment horizontal="left" vertical="top" wrapText="1"/>
    </xf>
    <xf numFmtId="0" fontId="9" fillId="2" borderId="15" xfId="5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20" fillId="0" borderId="0" xfId="0" applyFont="1"/>
    <xf numFmtId="0" fontId="21" fillId="2" borderId="0" xfId="0" applyFont="1" applyFill="1"/>
    <xf numFmtId="0" fontId="21" fillId="2" borderId="0" xfId="0" applyFont="1" applyFill="1" applyAlignment="1">
      <alignment wrapText="1"/>
    </xf>
    <xf numFmtId="0" fontId="22" fillId="0" borderId="0" xfId="0" applyFont="1"/>
    <xf numFmtId="1" fontId="21" fillId="2" borderId="0" xfId="0" applyNumberFormat="1" applyFont="1" applyFill="1" applyProtection="1">
      <protection hidden="1"/>
    </xf>
    <xf numFmtId="0" fontId="21" fillId="2" borderId="0" xfId="0" applyFont="1" applyFill="1" applyAlignment="1">
      <alignment horizontal="left"/>
    </xf>
    <xf numFmtId="0" fontId="23" fillId="2" borderId="0" xfId="0" applyFont="1" applyFill="1" applyAlignment="1">
      <alignment horizontal="left"/>
    </xf>
    <xf numFmtId="0" fontId="24" fillId="2" borderId="0" xfId="0" applyFont="1" applyFill="1" applyAlignment="1">
      <alignment horizontal="left"/>
    </xf>
    <xf numFmtId="1" fontId="25" fillId="2" borderId="19" xfId="0" applyNumberFormat="1" applyFont="1" applyFill="1" applyBorder="1"/>
    <xf numFmtId="0" fontId="26" fillId="2" borderId="1" xfId="0" applyFont="1" applyFill="1" applyBorder="1" applyAlignment="1">
      <alignment horizontal="left"/>
    </xf>
    <xf numFmtId="1" fontId="25" fillId="2" borderId="1" xfId="0" applyNumberFormat="1" applyFont="1" applyFill="1" applyBorder="1" applyAlignment="1">
      <alignment vertical="center" wrapText="1"/>
    </xf>
    <xf numFmtId="0" fontId="26" fillId="2" borderId="1" xfId="0" applyFont="1" applyFill="1" applyBorder="1" applyAlignment="1">
      <alignment vertical="top" wrapText="1"/>
    </xf>
    <xf numFmtId="0" fontId="27" fillId="4" borderId="15" xfId="0" applyFont="1" applyFill="1" applyBorder="1" applyAlignment="1">
      <alignment horizontal="center" vertical="center"/>
    </xf>
    <xf numFmtId="0" fontId="28" fillId="4" borderId="15" xfId="0" applyFont="1" applyFill="1" applyBorder="1" applyAlignment="1">
      <alignment vertical="center"/>
    </xf>
    <xf numFmtId="0" fontId="22" fillId="0" borderId="15" xfId="0" applyFont="1" applyBorder="1"/>
    <xf numFmtId="0" fontId="29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horizontal="center"/>
    </xf>
    <xf numFmtId="1" fontId="1" fillId="2" borderId="0" xfId="0" applyNumberFormat="1" applyFont="1" applyFill="1"/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Protection="1">
      <protection hidden="1"/>
    </xf>
    <xf numFmtId="0" fontId="2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30" fillId="2" borderId="0" xfId="0" applyFont="1" applyFill="1" applyAlignment="1">
      <alignment horizontal="left"/>
    </xf>
    <xf numFmtId="1" fontId="4" fillId="2" borderId="0" xfId="0" applyNumberFormat="1" applyFont="1" applyFill="1"/>
    <xf numFmtId="1" fontId="1" fillId="2" borderId="0" xfId="0" applyNumberFormat="1" applyFont="1" applyFill="1" applyAlignment="1" applyProtection="1">
      <alignment vertical="center"/>
      <protection hidden="1"/>
    </xf>
    <xf numFmtId="0" fontId="1" fillId="2" borderId="0" xfId="0" applyFont="1" applyFill="1" applyAlignment="1">
      <alignment horizontal="left" vertical="center"/>
    </xf>
    <xf numFmtId="1" fontId="6" fillId="10" borderId="41" xfId="0" applyNumberFormat="1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6" fillId="10" borderId="42" xfId="0" applyFont="1" applyFill="1" applyBorder="1" applyAlignment="1">
      <alignment horizontal="center" vertical="center"/>
    </xf>
    <xf numFmtId="1" fontId="1" fillId="2" borderId="43" xfId="0" applyNumberFormat="1" applyFont="1" applyFill="1" applyBorder="1" applyAlignment="1">
      <alignment vertical="center"/>
    </xf>
    <xf numFmtId="49" fontId="1" fillId="2" borderId="9" xfId="0" applyNumberFormat="1" applyFont="1" applyFill="1" applyBorder="1" applyAlignment="1">
      <alignment horizontal="left" vertical="center"/>
    </xf>
    <xf numFmtId="0" fontId="31" fillId="2" borderId="9" xfId="1" applyNumberFormat="1" applyFill="1" applyBorder="1" applyAlignment="1" applyProtection="1">
      <alignment horizontal="left" vertical="center"/>
    </xf>
    <xf numFmtId="0" fontId="32" fillId="2" borderId="9" xfId="1" applyNumberFormat="1" applyFont="1" applyFill="1" applyBorder="1" applyAlignment="1" applyProtection="1">
      <alignment horizontal="left" vertical="center"/>
    </xf>
    <xf numFmtId="0" fontId="1" fillId="2" borderId="44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49" fontId="1" fillId="2" borderId="13" xfId="0" applyNumberFormat="1" applyFont="1" applyFill="1" applyBorder="1" applyAlignment="1">
      <alignment horizontal="left" vertical="center"/>
    </xf>
    <xf numFmtId="0" fontId="1" fillId="2" borderId="13" xfId="0" applyFont="1" applyFill="1" applyBorder="1" applyAlignment="1">
      <alignment horizontal="left" vertical="center"/>
    </xf>
    <xf numFmtId="0" fontId="1" fillId="2" borderId="45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horizontal="left" indent="1"/>
    </xf>
    <xf numFmtId="0" fontId="33" fillId="2" borderId="0" xfId="0" applyFont="1" applyFill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4" fillId="2" borderId="0" xfId="0" applyFont="1" applyFill="1" applyAlignment="1">
      <alignment horizontal="left" indent="1"/>
    </xf>
    <xf numFmtId="0" fontId="5" fillId="0" borderId="0" xfId="0" applyFont="1" applyAlignment="1">
      <alignment horizontal="left" indent="1"/>
    </xf>
    <xf numFmtId="14" fontId="5" fillId="0" borderId="2" xfId="0" applyNumberFormat="1" applyFont="1" applyBorder="1" applyAlignment="1">
      <alignment horizontal="left" indent="1"/>
    </xf>
    <xf numFmtId="164" fontId="5" fillId="0" borderId="2" xfId="0" applyNumberFormat="1" applyFont="1" applyBorder="1" applyAlignment="1">
      <alignment horizontal="left" inden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5" fontId="6" fillId="3" borderId="41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42" xfId="0" applyFont="1" applyFill="1" applyBorder="1" applyAlignment="1">
      <alignment horizontal="center" vertical="center"/>
    </xf>
    <xf numFmtId="14" fontId="5" fillId="0" borderId="43" xfId="0" applyNumberFormat="1" applyFont="1" applyBorder="1" applyAlignment="1">
      <alignment vertical="top" wrapText="1"/>
    </xf>
    <xf numFmtId="49" fontId="1" fillId="0" borderId="9" xfId="0" applyNumberFormat="1" applyFont="1" applyBorder="1" applyAlignment="1">
      <alignment vertical="top"/>
    </xf>
    <xf numFmtId="0" fontId="1" fillId="0" borderId="9" xfId="0" applyFont="1" applyBorder="1" applyAlignment="1">
      <alignment vertical="top"/>
    </xf>
    <xf numFmtId="15" fontId="1" fillId="0" borderId="9" xfId="0" applyNumberFormat="1" applyFont="1" applyBorder="1" applyAlignment="1">
      <alignment vertical="top"/>
    </xf>
    <xf numFmtId="0" fontId="5" fillId="0" borderId="44" xfId="0" applyFont="1" applyBorder="1" applyAlignment="1">
      <alignment vertical="top" wrapText="1"/>
    </xf>
    <xf numFmtId="0" fontId="3" fillId="0" borderId="0" xfId="0" applyFont="1" applyAlignment="1">
      <alignment horizontal="left" indent="1"/>
    </xf>
    <xf numFmtId="0" fontId="4" fillId="11" borderId="15" xfId="0" applyFont="1" applyFill="1" applyBorder="1" applyAlignment="1">
      <alignment horizontal="center"/>
    </xf>
    <xf numFmtId="0" fontId="4" fillId="11" borderId="15" xfId="0" applyFont="1" applyFill="1" applyBorder="1"/>
    <xf numFmtId="0" fontId="4" fillId="2" borderId="15" xfId="0" applyFont="1" applyFill="1" applyBorder="1"/>
    <xf numFmtId="0" fontId="4" fillId="2" borderId="26" xfId="0" applyFont="1" applyFill="1" applyBorder="1"/>
    <xf numFmtId="0" fontId="4" fillId="2" borderId="28" xfId="0" applyFont="1" applyFill="1" applyBorder="1"/>
    <xf numFmtId="0" fontId="4" fillId="2" borderId="46" xfId="0" applyFont="1" applyFill="1" applyBorder="1"/>
    <xf numFmtId="0" fontId="1" fillId="0" borderId="15" xfId="0" applyFont="1" applyBorder="1"/>
    <xf numFmtId="0" fontId="5" fillId="0" borderId="44" xfId="0" quotePrefix="1" applyFont="1" applyBorder="1" applyAlignment="1">
      <alignment vertical="top" wrapText="1"/>
    </xf>
    <xf numFmtId="0" fontId="31" fillId="2" borderId="9" xfId="1" quotePrefix="1" applyNumberFormat="1" applyFill="1" applyBorder="1" applyAlignment="1" applyProtection="1">
      <alignment horizontal="left" vertical="center"/>
    </xf>
    <xf numFmtId="0" fontId="31" fillId="2" borderId="13" xfId="1" quotePrefix="1" applyFill="1" applyBorder="1" applyAlignment="1">
      <alignment horizontal="left" vertical="center"/>
    </xf>
    <xf numFmtId="0" fontId="1" fillId="2" borderId="15" xfId="4" quotePrefix="1" applyFont="1" applyFill="1" applyBorder="1" applyAlignment="1">
      <alignment horizontal="left" vertical="center" wrapText="1"/>
    </xf>
    <xf numFmtId="0" fontId="1" fillId="4" borderId="15" xfId="0" quotePrefix="1" applyFont="1" applyFill="1" applyBorder="1" applyAlignment="1">
      <alignment vertical="center" wrapText="1"/>
    </xf>
    <xf numFmtId="0" fontId="1" fillId="7" borderId="15" xfId="4" quotePrefix="1" applyFont="1" applyFill="1" applyBorder="1" applyAlignment="1">
      <alignment horizontal="left" vertical="center" wrapText="1"/>
    </xf>
    <xf numFmtId="0" fontId="1" fillId="0" borderId="15" xfId="0" quotePrefix="1" applyFont="1" applyBorder="1" applyAlignment="1">
      <alignment vertical="center" wrapText="1"/>
    </xf>
    <xf numFmtId="0" fontId="10" fillId="6" borderId="15" xfId="4" quotePrefix="1" applyFont="1" applyFill="1" applyBorder="1" applyAlignment="1">
      <alignment horizontal="left" vertical="center" wrapText="1"/>
    </xf>
    <xf numFmtId="0" fontId="10" fillId="6" borderId="15" xfId="4" quotePrefix="1" applyFont="1" applyFill="1" applyBorder="1" applyAlignment="1">
      <alignment horizontal="left" wrapText="1"/>
    </xf>
    <xf numFmtId="0" fontId="10" fillId="4" borderId="15" xfId="0" quotePrefix="1" applyFont="1" applyFill="1" applyBorder="1" applyAlignment="1">
      <alignment horizontal="left" vertical="center" wrapText="1"/>
    </xf>
    <xf numFmtId="0" fontId="10" fillId="4" borderId="15" xfId="0" quotePrefix="1" applyFont="1" applyFill="1" applyBorder="1" applyAlignment="1">
      <alignment horizontal="left" vertical="center"/>
    </xf>
    <xf numFmtId="0" fontId="1" fillId="2" borderId="0" xfId="0" quotePrefix="1" applyFont="1" applyFill="1"/>
    <xf numFmtId="0" fontId="3" fillId="5" borderId="30" xfId="4" applyFont="1" applyFill="1" applyBorder="1" applyAlignment="1">
      <alignment horizontal="left" vertical="top"/>
    </xf>
    <xf numFmtId="0" fontId="3" fillId="5" borderId="31" xfId="4" applyFont="1" applyFill="1" applyBorder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5" fillId="2" borderId="16" xfId="7" applyFont="1" applyFill="1" applyBorder="1" applyAlignment="1">
      <alignment vertical="center" wrapText="1"/>
    </xf>
    <xf numFmtId="0" fontId="9" fillId="2" borderId="28" xfId="6" applyFont="1" applyFill="1" applyBorder="1" applyAlignment="1">
      <alignment horizontal="left" vertical="top" wrapText="1"/>
    </xf>
    <xf numFmtId="0" fontId="3" fillId="5" borderId="31" xfId="4" applyFont="1" applyFill="1" applyBorder="1" applyAlignment="1">
      <alignment horizontal="left" vertical="top" wrapText="1"/>
    </xf>
    <xf numFmtId="0" fontId="3" fillId="5" borderId="0" xfId="4" applyFont="1" applyFill="1" applyAlignment="1">
      <alignment horizontal="center" vertical="center"/>
    </xf>
    <xf numFmtId="0" fontId="1" fillId="2" borderId="15" xfId="7" applyFont="1" applyFill="1" applyBorder="1" applyAlignment="1">
      <alignment horizontal="center" vertical="center" wrapText="1"/>
    </xf>
    <xf numFmtId="22" fontId="1" fillId="2" borderId="15" xfId="4" quotePrefix="1" applyNumberFormat="1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1" fillId="2" borderId="15" xfId="4" applyFont="1" applyFill="1" applyBorder="1" applyAlignment="1">
      <alignment horizontal="center" vertical="center" wrapText="1"/>
    </xf>
    <xf numFmtId="0" fontId="10" fillId="0" borderId="15" xfId="0" quotePrefix="1" applyFont="1" applyBorder="1" applyAlignment="1">
      <alignment horizontal="left" vertical="center" wrapText="1"/>
    </xf>
    <xf numFmtId="0" fontId="1" fillId="2" borderId="15" xfId="5" applyFont="1" applyFill="1" applyBorder="1" applyAlignment="1">
      <alignment horizontal="center" vertical="center" wrapText="1"/>
    </xf>
    <xf numFmtId="0" fontId="1" fillId="4" borderId="15" xfId="0" quotePrefix="1" applyFont="1" applyFill="1" applyBorder="1" applyAlignment="1">
      <alignment horizontal="left" vertical="center" wrapText="1"/>
    </xf>
    <xf numFmtId="0" fontId="9" fillId="7" borderId="15" xfId="6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9" fillId="2" borderId="15" xfId="6" applyFont="1" applyFill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9" fillId="2" borderId="15" xfId="6" applyFont="1" applyFill="1" applyBorder="1" applyAlignment="1">
      <alignment horizontal="center" vertical="center" wrapText="1"/>
    </xf>
    <xf numFmtId="0" fontId="4" fillId="2" borderId="26" xfId="0" applyFont="1" applyFill="1" applyBorder="1"/>
    <xf numFmtId="0" fontId="4" fillId="2" borderId="28" xfId="0" applyFont="1" applyFill="1" applyBorder="1"/>
    <xf numFmtId="0" fontId="4" fillId="2" borderId="46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0" borderId="19" xfId="0" applyFont="1" applyBorder="1" applyAlignment="1">
      <alignment horizontal="left" wrapText="1"/>
    </xf>
    <xf numFmtId="0" fontId="5" fillId="0" borderId="17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11" borderId="15" xfId="0" applyFont="1" applyFill="1" applyBorder="1" applyAlignment="1">
      <alignment horizontal="center"/>
    </xf>
    <xf numFmtId="1" fontId="4" fillId="2" borderId="19" xfId="0" applyNumberFormat="1" applyFont="1" applyFill="1" applyBorder="1"/>
    <xf numFmtId="0" fontId="5" fillId="2" borderId="1" xfId="0" applyFont="1" applyFill="1" applyBorder="1" applyAlignment="1">
      <alignment horizontal="left"/>
    </xf>
    <xf numFmtId="1" fontId="4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top" wrapText="1"/>
    </xf>
    <xf numFmtId="0" fontId="27" fillId="4" borderId="15" xfId="0" applyFont="1" applyFill="1" applyBorder="1" applyAlignment="1">
      <alignment horizontal="center" vertical="center"/>
    </xf>
    <xf numFmtId="0" fontId="28" fillId="4" borderId="36" xfId="0" applyFont="1" applyFill="1" applyBorder="1" applyAlignment="1">
      <alignment horizontal="left" vertical="center"/>
    </xf>
    <xf numFmtId="0" fontId="28" fillId="4" borderId="38" xfId="0" applyFont="1" applyFill="1" applyBorder="1" applyAlignment="1">
      <alignment horizontal="left" vertical="center"/>
    </xf>
    <xf numFmtId="0" fontId="28" fillId="4" borderId="40" xfId="0" applyFont="1" applyFill="1" applyBorder="1" applyAlignment="1">
      <alignment horizontal="left" vertical="center"/>
    </xf>
    <xf numFmtId="0" fontId="22" fillId="0" borderId="37" xfId="0" applyFont="1" applyBorder="1" applyAlignment="1">
      <alignment horizontal="left"/>
    </xf>
    <xf numFmtId="0" fontId="22" fillId="0" borderId="39" xfId="0" applyFont="1" applyBorder="1" applyAlignment="1">
      <alignment horizontal="left"/>
    </xf>
    <xf numFmtId="0" fontId="9" fillId="2" borderId="23" xfId="0" applyFont="1" applyFill="1" applyBorder="1" applyAlignment="1">
      <alignment horizontal="left" vertical="top"/>
    </xf>
    <xf numFmtId="0" fontId="9" fillId="2" borderId="24" xfId="0" applyFont="1" applyFill="1" applyBorder="1" applyAlignment="1">
      <alignment horizontal="left" vertical="top"/>
    </xf>
    <xf numFmtId="0" fontId="9" fillId="2" borderId="23" xfId="0" applyFont="1" applyFill="1" applyBorder="1" applyAlignment="1">
      <alignment horizontal="left" vertical="top" wrapText="1"/>
    </xf>
    <xf numFmtId="0" fontId="9" fillId="2" borderId="25" xfId="0" applyFont="1" applyFill="1" applyBorder="1" applyAlignment="1">
      <alignment horizontal="left" vertical="top" wrapText="1"/>
    </xf>
    <xf numFmtId="0" fontId="9" fillId="2" borderId="33" xfId="0" applyFont="1" applyFill="1" applyBorder="1" applyAlignment="1">
      <alignment horizontal="left" vertical="top" wrapText="1"/>
    </xf>
    <xf numFmtId="0" fontId="3" fillId="5" borderId="30" xfId="4" applyFont="1" applyFill="1" applyBorder="1" applyAlignment="1">
      <alignment horizontal="left" vertical="top"/>
    </xf>
    <xf numFmtId="0" fontId="3" fillId="5" borderId="31" xfId="4" applyFont="1" applyFill="1" applyBorder="1" applyAlignment="1">
      <alignment horizontal="left" vertical="top"/>
    </xf>
    <xf numFmtId="0" fontId="5" fillId="2" borderId="19" xfId="7" applyFont="1" applyFill="1" applyBorder="1" applyAlignment="1">
      <alignment horizontal="left" vertical="top" wrapText="1"/>
    </xf>
    <xf numFmtId="0" fontId="5" fillId="2" borderId="17" xfId="7" applyFont="1" applyFill="1" applyBorder="1" applyAlignment="1">
      <alignment horizontal="left" vertical="top" wrapText="1"/>
    </xf>
    <xf numFmtId="0" fontId="5" fillId="2" borderId="32" xfId="7" applyFont="1" applyFill="1" applyBorder="1" applyAlignment="1">
      <alignment horizontal="left" vertical="top" wrapText="1"/>
    </xf>
    <xf numFmtId="0" fontId="12" fillId="2" borderId="19" xfId="6" applyFont="1" applyFill="1" applyBorder="1" applyAlignment="1">
      <alignment horizontal="left" vertical="top" wrapText="1"/>
    </xf>
    <xf numFmtId="0" fontId="12" fillId="2" borderId="2" xfId="6" applyFont="1" applyFill="1" applyBorder="1" applyAlignment="1">
      <alignment horizontal="left" vertical="top" wrapText="1"/>
    </xf>
    <xf numFmtId="0" fontId="3" fillId="2" borderId="19" xfId="6" applyFont="1" applyFill="1" applyBorder="1" applyAlignment="1">
      <alignment horizontal="left" vertical="top" wrapText="1"/>
    </xf>
    <xf numFmtId="0" fontId="3" fillId="2" borderId="2" xfId="6" applyFont="1" applyFill="1" applyBorder="1" applyAlignment="1">
      <alignment horizontal="left" vertical="top" wrapText="1"/>
    </xf>
    <xf numFmtId="0" fontId="12" fillId="2" borderId="19" xfId="6" applyFont="1" applyFill="1" applyBorder="1" applyAlignment="1">
      <alignment vertical="top" wrapText="1"/>
    </xf>
    <xf numFmtId="0" fontId="12" fillId="2" borderId="17" xfId="6" applyFont="1" applyFill="1" applyBorder="1" applyAlignment="1">
      <alignment vertical="top" wrapText="1"/>
    </xf>
    <xf numFmtId="0" fontId="12" fillId="2" borderId="32" xfId="6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/>
    </xf>
    <xf numFmtId="0" fontId="5" fillId="2" borderId="1" xfId="8" applyFont="1" applyFill="1" applyBorder="1" applyAlignment="1">
      <alignment vertical="top" wrapText="1"/>
    </xf>
    <xf numFmtId="0" fontId="5" fillId="2" borderId="1" xfId="8" applyFont="1" applyFill="1" applyBorder="1" applyAlignment="1">
      <alignment vertical="top"/>
    </xf>
    <xf numFmtId="0" fontId="2" fillId="2" borderId="0" xfId="8" applyFont="1" applyFill="1" applyAlignment="1">
      <alignment horizontal="center"/>
    </xf>
    <xf numFmtId="0" fontId="15" fillId="0" borderId="15" xfId="0" applyFont="1" applyBorder="1" applyAlignment="1">
      <alignment vertical="center"/>
    </xf>
  </cellXfs>
  <cellStyles count="9">
    <cellStyle name="Hyperlink" xfId="1" builtinId="8"/>
    <cellStyle name="Normal" xfId="0" builtinId="0"/>
    <cellStyle name="Normal 3" xfId="6" xr:uid="{00000000-0005-0000-0000-000028000000}"/>
    <cellStyle name="Normal 4" xfId="5" xr:uid="{00000000-0005-0000-0000-000019000000}"/>
    <cellStyle name="Normal 5" xfId="2" xr:uid="{00000000-0005-0000-0000-00000B000000}"/>
    <cellStyle name="Normal_Functional Test Case v1.0" xfId="8" xr:uid="{00000000-0005-0000-0000-000037000000}"/>
    <cellStyle name="Normal_Sheet1 2" xfId="7" xr:uid="{00000000-0005-0000-0000-000035000000}"/>
    <cellStyle name="Normal_Sheet1 3" xfId="4" xr:uid="{00000000-0005-0000-0000-000014000000}"/>
    <cellStyle name="Normal_Template_ESTestPro_Test Case" xfId="3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28575</xdr:colOff>
      <xdr:row>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530" y="167640"/>
          <a:ext cx="1566545" cy="4133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228600</xdr:colOff>
      <xdr:row>1</xdr:row>
      <xdr:rowOff>133351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57300" cy="4457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0</xdr:col>
      <xdr:colOff>1104900</xdr:colOff>
      <xdr:row>1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933450" cy="4076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2</xdr:row>
      <xdr:rowOff>19050</xdr:rowOff>
    </xdr:from>
    <xdr:to>
      <xdr:col>13</xdr:col>
      <xdr:colOff>590550</xdr:colOff>
      <xdr:row>17</xdr:row>
      <xdr:rowOff>2358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90900" y="384810"/>
          <a:ext cx="5223510" cy="27260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feedu-my.sharepoint.com\personal\dungna29_fe_edu_vn\Documents\PT14304-UD%20SOF303%20Ki&#7875;m%20th&#7917;\Template\Template_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FUNCTION"/>
      <sheetName val="PROTOTYPE"/>
      <sheetName val="1.Login-logout"/>
      <sheetName val="2.organisation"/>
      <sheetName val="3.service"/>
      <sheetName val="4.programe"/>
      <sheetName val="5. premise"/>
      <sheetName val="6.Geography"/>
      <sheetName val="7.Search"/>
      <sheetName val="Test Report"/>
    </sheetNames>
    <sheetDataSet>
      <sheetData sheetId="0">
        <row r="4">
          <cell r="C4" t="str">
            <v>HỆ THỐNG SERVICE DIRECTORY</v>
          </cell>
        </row>
        <row r="5">
          <cell r="C5" t="str">
            <v>SD_SOF303</v>
          </cell>
        </row>
      </sheetData>
      <sheetData sheetId="1" refreshError="1"/>
      <sheetData sheetId="2" refreshError="1"/>
      <sheetData sheetId="3" refreshError="1"/>
      <sheetData sheetId="4">
        <row r="2">
          <cell r="B2" t="str">
            <v>Login_logout</v>
          </cell>
        </row>
        <row r="6">
          <cell r="A6">
            <v>0</v>
          </cell>
          <cell r="B6">
            <v>0</v>
          </cell>
          <cell r="C6">
            <v>17</v>
          </cell>
          <cell r="D6">
            <v>0</v>
          </cell>
          <cell r="E6">
            <v>17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5"/>
  <sheetViews>
    <sheetView topLeftCell="A2" zoomScale="98" zoomScaleNormal="98" workbookViewId="0">
      <selection activeCell="G24" sqref="G24"/>
    </sheetView>
  </sheetViews>
  <sheetFormatPr defaultColWidth="10.28515625" defaultRowHeight="12.75"/>
  <cols>
    <col min="1" max="1" width="2.5703125" style="155" customWidth="1"/>
    <col min="2" max="2" width="22.42578125" style="156" customWidth="1"/>
    <col min="3" max="3" width="10.5703125" style="155" customWidth="1"/>
    <col min="4" max="4" width="16.5703125" style="155" customWidth="1"/>
    <col min="5" max="5" width="9.140625" style="155" customWidth="1"/>
    <col min="6" max="6" width="35.5703125" style="155" customWidth="1"/>
    <col min="7" max="7" width="46.5703125" style="155" customWidth="1"/>
    <col min="8" max="16384" width="10.28515625" style="155"/>
  </cols>
  <sheetData>
    <row r="2" spans="1:9" s="152" customFormat="1" ht="32.25">
      <c r="A2" s="157"/>
      <c r="B2" s="158"/>
      <c r="C2" s="218" t="s">
        <v>0</v>
      </c>
      <c r="D2" s="218"/>
      <c r="E2" s="218"/>
      <c r="F2" s="218"/>
      <c r="G2" s="218"/>
      <c r="I2" s="152" t="s">
        <v>1</v>
      </c>
    </row>
    <row r="3" spans="1:9">
      <c r="B3" s="159"/>
      <c r="C3" s="160"/>
      <c r="F3" s="1"/>
    </row>
    <row r="4" spans="1:9">
      <c r="B4" s="6" t="s">
        <v>2</v>
      </c>
      <c r="C4" s="219" t="s">
        <v>3</v>
      </c>
      <c r="D4" s="220"/>
      <c r="E4" s="221"/>
      <c r="F4" s="6" t="s">
        <v>4</v>
      </c>
      <c r="G4" s="8" t="s">
        <v>5</v>
      </c>
    </row>
    <row r="5" spans="1:9">
      <c r="B5" s="6" t="s">
        <v>6</v>
      </c>
      <c r="C5" s="222" t="s">
        <v>7</v>
      </c>
      <c r="D5" s="222"/>
      <c r="E5" s="222"/>
      <c r="F5" s="6" t="s">
        <v>8</v>
      </c>
      <c r="G5" s="8" t="s">
        <v>9</v>
      </c>
    </row>
    <row r="6" spans="1:9">
      <c r="B6" s="216" t="s">
        <v>10</v>
      </c>
      <c r="C6" s="217" t="s">
        <v>11</v>
      </c>
      <c r="D6" s="217"/>
      <c r="E6" s="217"/>
      <c r="F6" s="6" t="s">
        <v>12</v>
      </c>
      <c r="G6" s="161" t="s">
        <v>13</v>
      </c>
    </row>
    <row r="7" spans="1:9">
      <c r="B7" s="216"/>
      <c r="C7" s="217"/>
      <c r="D7" s="217"/>
      <c r="E7" s="217"/>
      <c r="F7" s="6" t="s">
        <v>14</v>
      </c>
      <c r="G7" s="162" t="s">
        <v>15</v>
      </c>
    </row>
    <row r="8" spans="1:9">
      <c r="B8" s="12"/>
      <c r="C8" s="163"/>
      <c r="F8" s="159"/>
      <c r="G8" s="160"/>
    </row>
    <row r="10" spans="1:9">
      <c r="B10" s="164" t="s">
        <v>16</v>
      </c>
      <c r="C10" s="155" t="s">
        <v>17</v>
      </c>
    </row>
    <row r="11" spans="1:9" s="153" customFormat="1">
      <c r="B11" s="165" t="s">
        <v>18</v>
      </c>
      <c r="C11" s="166" t="s">
        <v>14</v>
      </c>
      <c r="D11" s="166" t="s">
        <v>19</v>
      </c>
      <c r="E11" s="166" t="s">
        <v>20</v>
      </c>
      <c r="F11" s="166" t="s">
        <v>21</v>
      </c>
      <c r="G11" s="167" t="s">
        <v>22</v>
      </c>
      <c r="H11" s="152"/>
    </row>
    <row r="12" spans="1:9" s="154" customFormat="1">
      <c r="B12" s="168">
        <f ca="1">NOW()</f>
        <v>43998.606405439816</v>
      </c>
      <c r="C12" s="169" t="s">
        <v>23</v>
      </c>
      <c r="E12" s="170"/>
      <c r="F12" s="171"/>
      <c r="G12" s="172"/>
      <c r="H12" s="154" t="s">
        <v>24</v>
      </c>
    </row>
    <row r="13" spans="1:9" s="154" customFormat="1">
      <c r="B13" s="168" t="s">
        <v>25</v>
      </c>
      <c r="C13" s="169" t="s">
        <v>26</v>
      </c>
      <c r="D13" s="170" t="s">
        <v>27</v>
      </c>
      <c r="E13" s="170" t="s">
        <v>28</v>
      </c>
      <c r="F13" s="170" t="s">
        <v>29</v>
      </c>
      <c r="G13" s="181" t="s">
        <v>30</v>
      </c>
      <c r="H13" s="154" t="s">
        <v>31</v>
      </c>
    </row>
    <row r="14" spans="1:9" s="154" customFormat="1">
      <c r="B14" s="168"/>
      <c r="C14" s="169"/>
      <c r="D14" s="170"/>
      <c r="E14" s="170" t="s">
        <v>32</v>
      </c>
      <c r="F14" s="170"/>
      <c r="G14" s="172"/>
    </row>
    <row r="15" spans="1:9">
      <c r="E15" s="155" t="s">
        <v>33</v>
      </c>
    </row>
    <row r="17" spans="2:6">
      <c r="B17" s="173" t="s">
        <v>34</v>
      </c>
      <c r="C17" s="155">
        <v>5</v>
      </c>
    </row>
    <row r="18" spans="2:6">
      <c r="D18" s="173" t="s">
        <v>35</v>
      </c>
    </row>
    <row r="19" spans="2:6">
      <c r="B19" s="174" t="s">
        <v>36</v>
      </c>
      <c r="C19" s="223" t="s">
        <v>37</v>
      </c>
      <c r="D19" s="223"/>
      <c r="E19" s="223"/>
      <c r="F19" s="175" t="s">
        <v>38</v>
      </c>
    </row>
    <row r="20" spans="2:6">
      <c r="B20" s="176">
        <v>1</v>
      </c>
      <c r="C20" s="213"/>
      <c r="D20" s="214"/>
      <c r="E20" s="215"/>
      <c r="F20" s="180" t="s">
        <v>39</v>
      </c>
    </row>
    <row r="21" spans="2:6">
      <c r="B21" s="176">
        <v>2</v>
      </c>
      <c r="C21" s="213"/>
      <c r="D21" s="214"/>
      <c r="E21" s="215"/>
      <c r="F21" s="180" t="s">
        <v>40</v>
      </c>
    </row>
    <row r="22" spans="2:6">
      <c r="B22" s="176">
        <v>3</v>
      </c>
      <c r="C22" s="177"/>
      <c r="D22" s="178"/>
      <c r="E22" s="179"/>
      <c r="F22" s="180" t="s">
        <v>41</v>
      </c>
    </row>
    <row r="23" spans="2:6">
      <c r="B23" s="176">
        <v>4</v>
      </c>
      <c r="C23" s="177"/>
      <c r="D23" s="178"/>
      <c r="E23" s="179"/>
      <c r="F23" s="180" t="s">
        <v>42</v>
      </c>
    </row>
    <row r="24" spans="2:6">
      <c r="B24" s="176">
        <v>5</v>
      </c>
      <c r="C24" s="177"/>
      <c r="D24" s="178"/>
      <c r="E24" s="179"/>
      <c r="F24" s="180"/>
    </row>
    <row r="25" spans="2:6">
      <c r="B25" s="176">
        <v>6</v>
      </c>
      <c r="C25" s="213"/>
      <c r="D25" s="214"/>
      <c r="E25" s="215"/>
      <c r="F25" s="180"/>
    </row>
  </sheetData>
  <mergeCells count="9">
    <mergeCell ref="C21:E21"/>
    <mergeCell ref="C25:E25"/>
    <mergeCell ref="B6:B7"/>
    <mergeCell ref="C6:E7"/>
    <mergeCell ref="C2:G2"/>
    <mergeCell ref="C4:E4"/>
    <mergeCell ref="C5:E5"/>
    <mergeCell ref="C19:E19"/>
    <mergeCell ref="C20:E20"/>
  </mergeCells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6"/>
  <sheetViews>
    <sheetView workbookViewId="0">
      <selection activeCell="D11" sqref="D11"/>
    </sheetView>
  </sheetViews>
  <sheetFormatPr defaultColWidth="10.28515625" defaultRowHeight="12.75"/>
  <cols>
    <col min="1" max="1" width="19.5703125" style="38" customWidth="1"/>
    <col min="2" max="2" width="18.140625" style="38" customWidth="1"/>
    <col min="3" max="3" width="41.85546875" style="38" customWidth="1"/>
    <col min="4" max="4" width="45.5703125" style="38" customWidth="1"/>
    <col min="5" max="5" width="18.7109375" style="38" customWidth="1"/>
    <col min="6" max="6" width="46.28515625" style="39" customWidth="1"/>
    <col min="7" max="7" width="47.7109375" style="38" customWidth="1"/>
    <col min="8" max="8" width="29" style="38" customWidth="1"/>
    <col min="9" max="9" width="19" style="38" customWidth="1"/>
    <col min="10" max="12" width="15.85546875" style="38" customWidth="1"/>
    <col min="13" max="16384" width="10.28515625" style="38"/>
  </cols>
  <sheetData>
    <row r="1" spans="1:15">
      <c r="F1" s="40"/>
      <c r="G1" s="41"/>
    </row>
    <row r="2" spans="1:15" ht="25.5">
      <c r="A2" s="42" t="s">
        <v>91</v>
      </c>
      <c r="B2" s="43" t="s">
        <v>272</v>
      </c>
      <c r="C2" s="44"/>
      <c r="D2" s="44"/>
      <c r="E2" s="44"/>
      <c r="F2" s="45"/>
      <c r="G2" s="44"/>
      <c r="H2" s="44"/>
      <c r="I2" s="81"/>
      <c r="O2" s="82" t="s">
        <v>92</v>
      </c>
    </row>
    <row r="3" spans="1:15" ht="38.25">
      <c r="A3" s="46" t="s">
        <v>93</v>
      </c>
      <c r="B3" s="241"/>
      <c r="C3" s="242"/>
      <c r="D3" s="242"/>
      <c r="E3" s="242"/>
      <c r="F3" s="242"/>
      <c r="G3" s="242"/>
      <c r="H3" s="242"/>
      <c r="I3" s="243"/>
      <c r="O3" s="83" t="s">
        <v>94</v>
      </c>
    </row>
    <row r="4" spans="1:15" ht="25.5">
      <c r="A4" s="46" t="s">
        <v>95</v>
      </c>
      <c r="B4" s="241" t="s">
        <v>245</v>
      </c>
      <c r="C4" s="242"/>
      <c r="D4" s="242"/>
      <c r="E4" s="242"/>
      <c r="F4" s="242"/>
      <c r="G4" s="242"/>
      <c r="H4" s="242"/>
      <c r="I4" s="243"/>
      <c r="O4" s="84" t="s">
        <v>97</v>
      </c>
    </row>
    <row r="5" spans="1:15">
      <c r="A5" s="47" t="s">
        <v>92</v>
      </c>
      <c r="B5" s="48" t="s">
        <v>94</v>
      </c>
      <c r="C5" s="244" t="s">
        <v>98</v>
      </c>
      <c r="D5" s="245"/>
      <c r="E5" s="246" t="s">
        <v>99</v>
      </c>
      <c r="F5" s="247"/>
      <c r="G5" s="248" t="s">
        <v>100</v>
      </c>
      <c r="H5" s="249"/>
      <c r="I5" s="250"/>
      <c r="K5" s="85">
        <f ca="1">NOW()</f>
        <v>43998.606405439816</v>
      </c>
      <c r="L5" s="86"/>
      <c r="O5" s="38" t="s">
        <v>101</v>
      </c>
    </row>
    <row r="6" spans="1:15">
      <c r="A6" s="49">
        <f>COUNTIF(I10:I971,"Pass")</f>
        <v>7</v>
      </c>
      <c r="B6" s="50">
        <f>COUNTIF(I12:I971,"Fail")</f>
        <v>0</v>
      </c>
      <c r="C6" s="234">
        <f>G6-E6-B6-A6</f>
        <v>-2</v>
      </c>
      <c r="D6" s="235"/>
      <c r="E6" s="234">
        <f>COUNTIF(I$12:I$971,"N/A")</f>
        <v>0</v>
      </c>
      <c r="F6" s="235"/>
      <c r="G6" s="236">
        <f>COUNTA(A12:A971)</f>
        <v>5</v>
      </c>
      <c r="H6" s="237"/>
      <c r="I6" s="238"/>
    </row>
    <row r="7" spans="1:15">
      <c r="A7" s="51"/>
      <c r="B7" s="52"/>
      <c r="C7" s="53"/>
      <c r="D7" s="54"/>
      <c r="E7" s="55"/>
      <c r="F7" s="56"/>
      <c r="G7" s="57"/>
      <c r="H7" s="58"/>
      <c r="I7" s="87"/>
    </row>
    <row r="8" spans="1:15" s="35" customFormat="1" ht="51">
      <c r="A8" s="59" t="s">
        <v>102</v>
      </c>
      <c r="B8" s="59" t="s">
        <v>103</v>
      </c>
      <c r="C8" s="59" t="s">
        <v>104</v>
      </c>
      <c r="D8" s="59" t="s">
        <v>105</v>
      </c>
      <c r="E8" s="59" t="s">
        <v>106</v>
      </c>
      <c r="F8" s="59" t="s">
        <v>107</v>
      </c>
      <c r="G8" s="60" t="s">
        <v>108</v>
      </c>
      <c r="H8" s="60" t="s">
        <v>109</v>
      </c>
      <c r="I8" s="60" t="s">
        <v>110</v>
      </c>
      <c r="J8" s="60" t="s">
        <v>111</v>
      </c>
      <c r="K8" s="60" t="s">
        <v>112</v>
      </c>
      <c r="M8" s="88"/>
    </row>
    <row r="9" spans="1:15">
      <c r="A9" s="193"/>
      <c r="B9" s="239" t="s">
        <v>113</v>
      </c>
      <c r="C9" s="240"/>
      <c r="D9" s="194"/>
      <c r="E9" s="194"/>
      <c r="F9" s="63"/>
      <c r="G9" s="64"/>
      <c r="H9" s="194"/>
      <c r="I9" s="194" t="s">
        <v>114</v>
      </c>
      <c r="J9" s="89"/>
      <c r="K9" s="90"/>
    </row>
    <row r="10" spans="1:15" s="36" customFormat="1" ht="51">
      <c r="A10" s="73" t="s">
        <v>273</v>
      </c>
      <c r="B10" s="66"/>
      <c r="C10" s="67" t="s">
        <v>116</v>
      </c>
      <c r="D10" s="68" t="s">
        <v>274</v>
      </c>
      <c r="E10" s="103"/>
      <c r="F10" s="188" t="s">
        <v>275</v>
      </c>
      <c r="G10" s="188" t="s">
        <v>275</v>
      </c>
      <c r="H10" s="72"/>
      <c r="I10" s="200" t="s">
        <v>92</v>
      </c>
      <c r="J10" s="201" t="s">
        <v>410</v>
      </c>
      <c r="K10" s="102"/>
    </row>
    <row r="11" spans="1:15" s="36" customFormat="1" ht="89.25">
      <c r="A11" s="73" t="s">
        <v>276</v>
      </c>
      <c r="B11" s="73"/>
      <c r="C11" s="73" t="s">
        <v>277</v>
      </c>
      <c r="D11" s="74" t="s">
        <v>278</v>
      </c>
      <c r="E11" s="75"/>
      <c r="F11" s="76" t="s">
        <v>279</v>
      </c>
      <c r="G11" s="76" t="s">
        <v>279</v>
      </c>
      <c r="H11" s="77"/>
      <c r="I11" s="200" t="s">
        <v>92</v>
      </c>
      <c r="J11" s="201" t="s">
        <v>410</v>
      </c>
      <c r="K11" s="102"/>
    </row>
    <row r="12" spans="1:15" s="37" customFormat="1" ht="63.75">
      <c r="A12" s="73" t="s">
        <v>280</v>
      </c>
      <c r="B12" s="78"/>
      <c r="C12" s="78" t="s">
        <v>281</v>
      </c>
      <c r="D12" s="74" t="s">
        <v>282</v>
      </c>
      <c r="E12" s="98"/>
      <c r="F12" s="76" t="s">
        <v>283</v>
      </c>
      <c r="G12" s="76" t="s">
        <v>283</v>
      </c>
      <c r="H12" s="99"/>
      <c r="I12" s="200" t="s">
        <v>92</v>
      </c>
      <c r="J12" s="201" t="s">
        <v>410</v>
      </c>
    </row>
    <row r="13" spans="1:15" s="36" customFormat="1" ht="51">
      <c r="A13" s="73" t="s">
        <v>284</v>
      </c>
      <c r="C13" s="73" t="s">
        <v>285</v>
      </c>
      <c r="D13" s="74" t="s">
        <v>286</v>
      </c>
      <c r="E13" s="100"/>
      <c r="F13" s="76" t="s">
        <v>287</v>
      </c>
      <c r="G13" s="76" t="s">
        <v>287</v>
      </c>
      <c r="H13" s="101"/>
      <c r="I13" s="200" t="s">
        <v>92</v>
      </c>
      <c r="J13" s="201" t="s">
        <v>410</v>
      </c>
    </row>
    <row r="14" spans="1:15" s="36" customFormat="1" ht="89.25">
      <c r="A14" s="73" t="s">
        <v>288</v>
      </c>
      <c r="C14" s="73" t="s">
        <v>289</v>
      </c>
      <c r="D14" s="186" t="s">
        <v>290</v>
      </c>
      <c r="E14" s="100"/>
      <c r="F14" s="76" t="s">
        <v>291</v>
      </c>
      <c r="G14" s="76" t="s">
        <v>291</v>
      </c>
      <c r="H14" s="101"/>
      <c r="I14" s="200" t="s">
        <v>92</v>
      </c>
      <c r="J14" s="201" t="s">
        <v>410</v>
      </c>
    </row>
    <row r="15" spans="1:15" s="36" customFormat="1" ht="89.25">
      <c r="A15" s="73" t="s">
        <v>292</v>
      </c>
      <c r="C15" s="67" t="s">
        <v>293</v>
      </c>
      <c r="D15" s="74" t="s">
        <v>278</v>
      </c>
      <c r="E15" s="100"/>
      <c r="F15" s="185" t="s">
        <v>294</v>
      </c>
      <c r="G15" s="185" t="s">
        <v>294</v>
      </c>
      <c r="H15" s="101"/>
      <c r="I15" s="200" t="s">
        <v>92</v>
      </c>
      <c r="J15" s="201" t="s">
        <v>410</v>
      </c>
    </row>
    <row r="16" spans="1:15" s="36" customFormat="1" ht="76.5">
      <c r="A16" s="73" t="s">
        <v>295</v>
      </c>
      <c r="C16" s="67" t="s">
        <v>194</v>
      </c>
      <c r="D16" s="74" t="s">
        <v>296</v>
      </c>
      <c r="E16" s="100"/>
      <c r="F16" s="76" t="s">
        <v>196</v>
      </c>
      <c r="G16" s="76" t="s">
        <v>196</v>
      </c>
      <c r="H16" s="101"/>
      <c r="I16" s="200" t="s">
        <v>92</v>
      </c>
      <c r="J16" s="201" t="s">
        <v>410</v>
      </c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:I16" xr:uid="{A8A3D751-D7CF-427E-ABA7-4621EF29D3AC}">
      <formula1>$O$2:$O$6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6"/>
  <sheetViews>
    <sheetView topLeftCell="B6" workbookViewId="0">
      <selection activeCell="D10" sqref="D10"/>
    </sheetView>
  </sheetViews>
  <sheetFormatPr defaultColWidth="10.28515625" defaultRowHeight="12.75"/>
  <cols>
    <col min="1" max="1" width="19.5703125" style="38" customWidth="1"/>
    <col min="2" max="2" width="18.140625" style="38" customWidth="1"/>
    <col min="3" max="3" width="41.85546875" style="38" customWidth="1"/>
    <col min="4" max="4" width="45.5703125" style="38" customWidth="1"/>
    <col min="5" max="5" width="18.7109375" style="38" customWidth="1"/>
    <col min="6" max="6" width="46.28515625" style="39" customWidth="1"/>
    <col min="7" max="7" width="47.7109375" style="38" customWidth="1"/>
    <col min="8" max="8" width="29" style="38" customWidth="1"/>
    <col min="9" max="9" width="19" style="38" customWidth="1"/>
    <col min="10" max="12" width="15.85546875" style="38" customWidth="1"/>
    <col min="13" max="16384" width="10.28515625" style="38"/>
  </cols>
  <sheetData>
    <row r="1" spans="1:15">
      <c r="F1" s="40"/>
      <c r="G1" s="41"/>
    </row>
    <row r="2" spans="1:15" ht="25.5">
      <c r="A2" s="42" t="s">
        <v>91</v>
      </c>
      <c r="B2" s="43" t="s">
        <v>297</v>
      </c>
      <c r="C2" s="44"/>
      <c r="D2" s="44"/>
      <c r="E2" s="44"/>
      <c r="F2" s="45"/>
      <c r="G2" s="44"/>
      <c r="H2" s="44"/>
      <c r="I2" s="81"/>
      <c r="O2" s="82" t="s">
        <v>92</v>
      </c>
    </row>
    <row r="3" spans="1:15" ht="38.25">
      <c r="A3" s="46" t="s">
        <v>93</v>
      </c>
      <c r="B3" s="241"/>
      <c r="C3" s="242"/>
      <c r="D3" s="242"/>
      <c r="E3" s="242"/>
      <c r="F3" s="242"/>
      <c r="G3" s="242"/>
      <c r="H3" s="242"/>
      <c r="I3" s="243"/>
      <c r="O3" s="83" t="s">
        <v>94</v>
      </c>
    </row>
    <row r="4" spans="1:15" ht="25.5">
      <c r="A4" s="46" t="s">
        <v>95</v>
      </c>
      <c r="B4" s="241" t="s">
        <v>245</v>
      </c>
      <c r="C4" s="242"/>
      <c r="D4" s="242"/>
      <c r="E4" s="242"/>
      <c r="F4" s="242"/>
      <c r="G4" s="242"/>
      <c r="H4" s="242"/>
      <c r="I4" s="243"/>
      <c r="O4" s="84" t="s">
        <v>97</v>
      </c>
    </row>
    <row r="5" spans="1:15">
      <c r="A5" s="47" t="s">
        <v>92</v>
      </c>
      <c r="B5" s="48" t="s">
        <v>94</v>
      </c>
      <c r="C5" s="244" t="s">
        <v>98</v>
      </c>
      <c r="D5" s="245"/>
      <c r="E5" s="246" t="s">
        <v>99</v>
      </c>
      <c r="F5" s="247"/>
      <c r="G5" s="248" t="s">
        <v>100</v>
      </c>
      <c r="H5" s="249"/>
      <c r="I5" s="250"/>
      <c r="K5" s="85">
        <f ca="1">NOW()</f>
        <v>43998.606405439816</v>
      </c>
      <c r="L5" s="86"/>
      <c r="O5" s="38" t="s">
        <v>101</v>
      </c>
    </row>
    <row r="6" spans="1:15">
      <c r="A6" s="49">
        <f>COUNTIF(I10:I971,"Pass")</f>
        <v>7</v>
      </c>
      <c r="B6" s="50">
        <f>COUNTIF(I12:I971,"Fail")</f>
        <v>0</v>
      </c>
      <c r="C6" s="234">
        <f>G6-E6-B6-A6</f>
        <v>-2</v>
      </c>
      <c r="D6" s="235"/>
      <c r="E6" s="234">
        <f>COUNTIF(I$12:I$971,"N/A")</f>
        <v>0</v>
      </c>
      <c r="F6" s="235"/>
      <c r="G6" s="236">
        <f>COUNTA(A12:A971)</f>
        <v>5</v>
      </c>
      <c r="H6" s="237"/>
      <c r="I6" s="238"/>
    </row>
    <row r="7" spans="1:15">
      <c r="A7" s="51"/>
      <c r="B7" s="52"/>
      <c r="C7" s="53"/>
      <c r="D7" s="54"/>
      <c r="E7" s="55"/>
      <c r="F7" s="56"/>
      <c r="G7" s="57"/>
      <c r="H7" s="58"/>
      <c r="I7" s="87"/>
    </row>
    <row r="8" spans="1:15" s="35" customFormat="1" ht="51">
      <c r="A8" s="59" t="s">
        <v>102</v>
      </c>
      <c r="B8" s="59" t="s">
        <v>103</v>
      </c>
      <c r="C8" s="59" t="s">
        <v>104</v>
      </c>
      <c r="D8" s="59" t="s">
        <v>105</v>
      </c>
      <c r="E8" s="59" t="s">
        <v>106</v>
      </c>
      <c r="F8" s="59" t="s">
        <v>107</v>
      </c>
      <c r="G8" s="60" t="s">
        <v>108</v>
      </c>
      <c r="H8" s="60" t="s">
        <v>109</v>
      </c>
      <c r="I8" s="60" t="s">
        <v>110</v>
      </c>
      <c r="J8" s="60" t="s">
        <v>111</v>
      </c>
      <c r="K8" s="60" t="s">
        <v>112</v>
      </c>
      <c r="M8" s="88"/>
    </row>
    <row r="9" spans="1:15">
      <c r="A9" s="193"/>
      <c r="B9" s="239" t="s">
        <v>113</v>
      </c>
      <c r="C9" s="240"/>
      <c r="D9" s="194"/>
      <c r="E9" s="194"/>
      <c r="F9" s="63"/>
      <c r="G9" s="64"/>
      <c r="H9" s="194"/>
      <c r="I9" s="194" t="s">
        <v>114</v>
      </c>
      <c r="J9" s="89"/>
      <c r="K9" s="90"/>
    </row>
    <row r="10" spans="1:15" s="36" customFormat="1" ht="114.75">
      <c r="A10" s="73" t="s">
        <v>298</v>
      </c>
      <c r="B10" s="66"/>
      <c r="C10" s="73" t="s">
        <v>116</v>
      </c>
      <c r="D10" s="186" t="s">
        <v>411</v>
      </c>
      <c r="E10" s="103"/>
      <c r="F10" s="188" t="s">
        <v>171</v>
      </c>
      <c r="G10" s="188" t="s">
        <v>171</v>
      </c>
      <c r="H10" s="72"/>
      <c r="I10" s="200" t="s">
        <v>92</v>
      </c>
      <c r="J10" s="201" t="s">
        <v>367</v>
      </c>
      <c r="K10" s="102"/>
    </row>
    <row r="11" spans="1:15" s="36" customFormat="1" ht="77.099999999999994" customHeight="1">
      <c r="A11" s="73" t="s">
        <v>299</v>
      </c>
      <c r="B11" s="73"/>
      <c r="C11" s="73" t="s">
        <v>250</v>
      </c>
      <c r="D11" s="186" t="s">
        <v>412</v>
      </c>
      <c r="E11" s="75"/>
      <c r="F11" s="185" t="s">
        <v>413</v>
      </c>
      <c r="G11" s="185" t="s">
        <v>413</v>
      </c>
      <c r="H11" s="77"/>
      <c r="I11" s="200" t="s">
        <v>92</v>
      </c>
      <c r="J11" s="201" t="s">
        <v>367</v>
      </c>
      <c r="K11" s="102"/>
    </row>
    <row r="12" spans="1:15" s="37" customFormat="1" ht="77.099999999999994" customHeight="1">
      <c r="A12" s="73" t="s">
        <v>300</v>
      </c>
      <c r="B12" s="78"/>
      <c r="C12" s="73" t="s">
        <v>253</v>
      </c>
      <c r="D12" s="186" t="s">
        <v>414</v>
      </c>
      <c r="E12" s="98"/>
      <c r="F12" s="76" t="s">
        <v>125</v>
      </c>
      <c r="G12" s="76" t="s">
        <v>125</v>
      </c>
      <c r="H12" s="99"/>
      <c r="I12" s="200" t="s">
        <v>92</v>
      </c>
      <c r="J12" s="201" t="s">
        <v>367</v>
      </c>
    </row>
    <row r="13" spans="1:15" s="36" customFormat="1" ht="90.95" customHeight="1">
      <c r="A13" s="73" t="s">
        <v>301</v>
      </c>
      <c r="C13" s="73" t="s">
        <v>302</v>
      </c>
      <c r="D13" s="74" t="s">
        <v>415</v>
      </c>
      <c r="E13" s="100"/>
      <c r="F13" s="76" t="s">
        <v>287</v>
      </c>
      <c r="G13" s="76" t="s">
        <v>287</v>
      </c>
      <c r="H13" s="101"/>
      <c r="I13" s="200" t="s">
        <v>92</v>
      </c>
      <c r="J13" s="201" t="s">
        <v>367</v>
      </c>
    </row>
    <row r="14" spans="1:15" s="36" customFormat="1" ht="84.95" customHeight="1">
      <c r="A14" s="73" t="s">
        <v>303</v>
      </c>
      <c r="C14" s="73" t="s">
        <v>259</v>
      </c>
      <c r="D14" s="186" t="s">
        <v>416</v>
      </c>
      <c r="E14" s="100"/>
      <c r="F14" s="76" t="s">
        <v>417</v>
      </c>
      <c r="G14" s="76" t="s">
        <v>417</v>
      </c>
      <c r="H14" s="101"/>
      <c r="I14" s="200" t="s">
        <v>92</v>
      </c>
      <c r="J14" s="201" t="s">
        <v>367</v>
      </c>
    </row>
    <row r="15" spans="1:15" s="36" customFormat="1" ht="84" customHeight="1">
      <c r="A15" s="73" t="s">
        <v>304</v>
      </c>
      <c r="C15" s="67" t="s">
        <v>256</v>
      </c>
      <c r="D15" s="186" t="s">
        <v>418</v>
      </c>
      <c r="E15" s="100"/>
      <c r="F15" s="185" t="s">
        <v>125</v>
      </c>
      <c r="G15" s="185" t="s">
        <v>125</v>
      </c>
      <c r="H15" s="101"/>
      <c r="I15" s="200" t="s">
        <v>92</v>
      </c>
      <c r="J15" s="201" t="s">
        <v>367</v>
      </c>
    </row>
    <row r="16" spans="1:15" s="36" customFormat="1" ht="93" customHeight="1">
      <c r="A16" s="73" t="s">
        <v>305</v>
      </c>
      <c r="C16" s="67" t="s">
        <v>262</v>
      </c>
      <c r="D16" s="186" t="s">
        <v>419</v>
      </c>
      <c r="E16" s="100"/>
      <c r="F16" s="76" t="s">
        <v>420</v>
      </c>
      <c r="G16" s="76" t="s">
        <v>420</v>
      </c>
      <c r="H16" s="101"/>
      <c r="I16" s="200" t="s">
        <v>92</v>
      </c>
      <c r="J16" s="201" t="s">
        <v>367</v>
      </c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:I16" xr:uid="{F43D7300-FD31-4D31-A776-C2042E0055B4}">
      <formula1>$O$2:$O$6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9"/>
  <sheetViews>
    <sheetView workbookViewId="0">
      <selection activeCell="C10" sqref="C10"/>
    </sheetView>
  </sheetViews>
  <sheetFormatPr defaultColWidth="10.28515625" defaultRowHeight="12.75"/>
  <cols>
    <col min="1" max="1" width="19.5703125" style="38" customWidth="1"/>
    <col min="2" max="2" width="18.140625" style="38" customWidth="1"/>
    <col min="3" max="3" width="41.85546875" style="38" customWidth="1"/>
    <col min="4" max="4" width="45.5703125" style="38" customWidth="1"/>
    <col min="5" max="5" width="18.7109375" style="38" customWidth="1"/>
    <col min="6" max="6" width="46.28515625" style="39" customWidth="1"/>
    <col min="7" max="7" width="47.7109375" style="38" customWidth="1"/>
    <col min="8" max="8" width="29" style="38" customWidth="1"/>
    <col min="9" max="9" width="19" style="38" customWidth="1"/>
    <col min="10" max="12" width="15.85546875" style="38" customWidth="1"/>
    <col min="13" max="16384" width="10.28515625" style="38"/>
  </cols>
  <sheetData>
    <row r="1" spans="1:15">
      <c r="F1" s="40"/>
      <c r="G1" s="41"/>
    </row>
    <row r="2" spans="1:15" ht="25.5">
      <c r="A2" s="42" t="s">
        <v>91</v>
      </c>
      <c r="B2" s="43" t="s">
        <v>306</v>
      </c>
      <c r="C2" s="44"/>
      <c r="D2" s="44"/>
      <c r="E2" s="44"/>
      <c r="F2" s="45"/>
      <c r="G2" s="44"/>
      <c r="H2" s="44"/>
      <c r="I2" s="81"/>
      <c r="O2" s="82" t="s">
        <v>92</v>
      </c>
    </row>
    <row r="3" spans="1:15" ht="38.25">
      <c r="A3" s="46" t="s">
        <v>93</v>
      </c>
      <c r="B3" s="241"/>
      <c r="C3" s="242"/>
      <c r="D3" s="242"/>
      <c r="E3" s="242"/>
      <c r="F3" s="242"/>
      <c r="G3" s="242"/>
      <c r="H3" s="242"/>
      <c r="I3" s="243"/>
      <c r="O3" s="83" t="s">
        <v>94</v>
      </c>
    </row>
    <row r="4" spans="1:15" ht="25.5">
      <c r="A4" s="46" t="s">
        <v>95</v>
      </c>
      <c r="B4" s="241" t="s">
        <v>245</v>
      </c>
      <c r="C4" s="242"/>
      <c r="D4" s="242"/>
      <c r="E4" s="242"/>
      <c r="F4" s="242"/>
      <c r="G4" s="242"/>
      <c r="H4" s="242"/>
      <c r="I4" s="243"/>
      <c r="O4" s="84" t="s">
        <v>97</v>
      </c>
    </row>
    <row r="5" spans="1:15">
      <c r="A5" s="47" t="s">
        <v>92</v>
      </c>
      <c r="B5" s="48" t="s">
        <v>94</v>
      </c>
      <c r="C5" s="244" t="s">
        <v>98</v>
      </c>
      <c r="D5" s="245"/>
      <c r="E5" s="246" t="s">
        <v>99</v>
      </c>
      <c r="F5" s="247"/>
      <c r="G5" s="248" t="s">
        <v>100</v>
      </c>
      <c r="H5" s="249"/>
      <c r="I5" s="250"/>
      <c r="K5" s="85">
        <f ca="1">NOW()</f>
        <v>43998.606405439816</v>
      </c>
      <c r="L5" s="86"/>
      <c r="O5" s="38" t="s">
        <v>101</v>
      </c>
    </row>
    <row r="6" spans="1:15">
      <c r="A6" s="49">
        <f>COUNTIF(I10:I972,"Pass")</f>
        <v>10</v>
      </c>
      <c r="B6" s="50">
        <f>COUNTIF(I12:I972,"Fail")</f>
        <v>0</v>
      </c>
      <c r="C6" s="234">
        <f>G6-E6-B6-A6</f>
        <v>-2</v>
      </c>
      <c r="D6" s="235"/>
      <c r="E6" s="234">
        <f>COUNTIF(I$12:I$972,"N/A")</f>
        <v>0</v>
      </c>
      <c r="F6" s="235"/>
      <c r="G6" s="236">
        <f>COUNTA(A12:A972)</f>
        <v>8</v>
      </c>
      <c r="H6" s="237"/>
      <c r="I6" s="238"/>
    </row>
    <row r="7" spans="1:15">
      <c r="A7" s="51"/>
      <c r="B7" s="52"/>
      <c r="C7" s="53"/>
      <c r="D7" s="54"/>
      <c r="E7" s="55"/>
      <c r="F7" s="56"/>
      <c r="G7" s="57"/>
      <c r="H7" s="58"/>
      <c r="I7" s="87"/>
    </row>
    <row r="8" spans="1:15" s="35" customFormat="1" ht="51">
      <c r="A8" s="59" t="s">
        <v>102</v>
      </c>
      <c r="B8" s="59" t="s">
        <v>103</v>
      </c>
      <c r="C8" s="59" t="s">
        <v>104</v>
      </c>
      <c r="D8" s="59" t="s">
        <v>105</v>
      </c>
      <c r="E8" s="59" t="s">
        <v>106</v>
      </c>
      <c r="F8" s="59" t="s">
        <v>107</v>
      </c>
      <c r="G8" s="60" t="s">
        <v>108</v>
      </c>
      <c r="H8" s="60" t="s">
        <v>109</v>
      </c>
      <c r="I8" s="60" t="s">
        <v>110</v>
      </c>
      <c r="J8" s="60" t="s">
        <v>111</v>
      </c>
      <c r="K8" s="60" t="s">
        <v>112</v>
      </c>
      <c r="M8" s="88"/>
    </row>
    <row r="9" spans="1:15">
      <c r="A9" s="193"/>
      <c r="B9" s="239" t="s">
        <v>113</v>
      </c>
      <c r="C9" s="240"/>
      <c r="D9" s="194"/>
      <c r="E9" s="194"/>
      <c r="F9" s="63"/>
      <c r="G9" s="64"/>
      <c r="H9" s="194"/>
      <c r="I9" s="194" t="s">
        <v>114</v>
      </c>
      <c r="J9" s="89"/>
      <c r="K9" s="90"/>
    </row>
    <row r="10" spans="1:15" s="92" customFormat="1" ht="89.25">
      <c r="A10" s="65" t="s">
        <v>307</v>
      </c>
      <c r="B10" s="66"/>
      <c r="C10" s="67" t="s">
        <v>116</v>
      </c>
      <c r="D10" s="190" t="s">
        <v>308</v>
      </c>
      <c r="E10" s="69"/>
      <c r="F10" s="188" t="s">
        <v>309</v>
      </c>
      <c r="G10" s="188" t="s">
        <v>309</v>
      </c>
      <c r="H10" s="72"/>
      <c r="I10" s="200" t="s">
        <v>92</v>
      </c>
      <c r="J10" s="201" t="s">
        <v>367</v>
      </c>
      <c r="K10" s="91"/>
    </row>
    <row r="11" spans="1:15" s="92" customFormat="1" ht="140.25">
      <c r="A11" s="65" t="s">
        <v>310</v>
      </c>
      <c r="B11" s="73"/>
      <c r="C11" s="67" t="s">
        <v>311</v>
      </c>
      <c r="D11" s="190" t="s">
        <v>312</v>
      </c>
      <c r="E11" s="75"/>
      <c r="F11" s="76" t="s">
        <v>313</v>
      </c>
      <c r="G11" s="76" t="s">
        <v>313</v>
      </c>
      <c r="H11" s="77"/>
      <c r="I11" s="200" t="s">
        <v>92</v>
      </c>
      <c r="J11" s="201" t="s">
        <v>367</v>
      </c>
      <c r="K11" s="91"/>
    </row>
    <row r="12" spans="1:15" s="93" customFormat="1" ht="127.5">
      <c r="A12" s="65" t="s">
        <v>314</v>
      </c>
      <c r="B12" s="78"/>
      <c r="C12" s="67" t="s">
        <v>315</v>
      </c>
      <c r="D12" s="190" t="s">
        <v>316</v>
      </c>
      <c r="E12" s="79"/>
      <c r="F12" s="76" t="s">
        <v>317</v>
      </c>
      <c r="G12" s="76" t="s">
        <v>317</v>
      </c>
      <c r="H12" s="80"/>
      <c r="I12" s="200" t="s">
        <v>92</v>
      </c>
      <c r="J12" s="201" t="s">
        <v>367</v>
      </c>
    </row>
    <row r="13" spans="1:15" s="92" customFormat="1" ht="127.5">
      <c r="A13" s="65" t="s">
        <v>318</v>
      </c>
      <c r="C13" s="67" t="s">
        <v>319</v>
      </c>
      <c r="D13" s="190" t="s">
        <v>320</v>
      </c>
      <c r="E13" s="94"/>
      <c r="F13" s="185" t="s">
        <v>125</v>
      </c>
      <c r="G13" s="185" t="s">
        <v>125</v>
      </c>
      <c r="H13" s="96"/>
      <c r="I13" s="200" t="s">
        <v>92</v>
      </c>
      <c r="J13" s="201" t="s">
        <v>367</v>
      </c>
    </row>
    <row r="14" spans="1:15" s="92" customFormat="1" ht="127.5">
      <c r="A14" s="65" t="s">
        <v>321</v>
      </c>
      <c r="C14" s="67" t="s">
        <v>322</v>
      </c>
      <c r="D14" s="190" t="s">
        <v>323</v>
      </c>
      <c r="E14" s="94"/>
      <c r="F14" s="185" t="s">
        <v>125</v>
      </c>
      <c r="G14" s="185" t="s">
        <v>125</v>
      </c>
      <c r="H14" s="96"/>
      <c r="I14" s="200" t="s">
        <v>92</v>
      </c>
      <c r="J14" s="201" t="s">
        <v>367</v>
      </c>
    </row>
    <row r="15" spans="1:15" s="92" customFormat="1" ht="127.5">
      <c r="A15" s="65" t="s">
        <v>324</v>
      </c>
      <c r="C15" s="67" t="s">
        <v>253</v>
      </c>
      <c r="D15" s="190" t="s">
        <v>325</v>
      </c>
      <c r="E15" s="94"/>
      <c r="F15" s="185" t="s">
        <v>125</v>
      </c>
      <c r="G15" s="185" t="s">
        <v>125</v>
      </c>
      <c r="H15" s="96" t="s">
        <v>421</v>
      </c>
      <c r="I15" s="200" t="s">
        <v>92</v>
      </c>
      <c r="J15" s="201" t="s">
        <v>367</v>
      </c>
    </row>
    <row r="16" spans="1:15" s="92" customFormat="1" ht="127.5">
      <c r="A16" s="65" t="s">
        <v>326</v>
      </c>
      <c r="C16" s="67" t="s">
        <v>327</v>
      </c>
      <c r="D16" s="190" t="s">
        <v>328</v>
      </c>
      <c r="E16" s="94"/>
      <c r="F16" s="185" t="s">
        <v>125</v>
      </c>
      <c r="G16" s="185" t="s">
        <v>125</v>
      </c>
      <c r="H16" s="96" t="s">
        <v>421</v>
      </c>
      <c r="I16" s="200" t="s">
        <v>92</v>
      </c>
      <c r="J16" s="201" t="s">
        <v>367</v>
      </c>
    </row>
    <row r="17" spans="1:10" s="92" customFormat="1" ht="140.25">
      <c r="A17" s="65" t="s">
        <v>329</v>
      </c>
      <c r="C17" s="67" t="s">
        <v>121</v>
      </c>
      <c r="D17" s="190" t="s">
        <v>422</v>
      </c>
      <c r="E17" s="94"/>
      <c r="F17" s="185" t="s">
        <v>330</v>
      </c>
      <c r="G17" s="185" t="s">
        <v>330</v>
      </c>
      <c r="H17" s="96" t="s">
        <v>421</v>
      </c>
      <c r="I17" s="200" t="s">
        <v>92</v>
      </c>
      <c r="J17" s="201" t="s">
        <v>367</v>
      </c>
    </row>
    <row r="18" spans="1:10" s="92" customFormat="1" ht="171.95" customHeight="1">
      <c r="A18" s="65" t="s">
        <v>331</v>
      </c>
      <c r="C18" s="67" t="s">
        <v>332</v>
      </c>
      <c r="D18" s="190" t="s">
        <v>423</v>
      </c>
      <c r="F18" s="191" t="s">
        <v>333</v>
      </c>
      <c r="G18" s="191" t="s">
        <v>333</v>
      </c>
      <c r="H18" s="92" t="s">
        <v>421</v>
      </c>
      <c r="I18" s="200" t="s">
        <v>92</v>
      </c>
      <c r="J18" s="201" t="s">
        <v>367</v>
      </c>
    </row>
    <row r="19" spans="1:10" s="92" customFormat="1" ht="111" customHeight="1">
      <c r="A19" s="65" t="s">
        <v>334</v>
      </c>
      <c r="C19" s="67" t="s">
        <v>335</v>
      </c>
      <c r="D19" s="190" t="s">
        <v>424</v>
      </c>
      <c r="F19" s="93" t="s">
        <v>404</v>
      </c>
      <c r="G19" s="93" t="s">
        <v>404</v>
      </c>
      <c r="H19" s="92" t="s">
        <v>421</v>
      </c>
      <c r="I19" s="200" t="s">
        <v>92</v>
      </c>
      <c r="J19" s="201" t="s">
        <v>367</v>
      </c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:I19" xr:uid="{8A2392D8-218D-45AD-9B63-A3C9C5708DA1}">
      <formula1>$O$2:$O$6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1"/>
  <sheetViews>
    <sheetView tabSelected="1" workbookViewId="0">
      <selection activeCell="C10" sqref="C10"/>
    </sheetView>
  </sheetViews>
  <sheetFormatPr defaultColWidth="10.28515625" defaultRowHeight="12.75"/>
  <cols>
    <col min="1" max="1" width="19.5703125" style="38" customWidth="1"/>
    <col min="2" max="2" width="18.140625" style="38" customWidth="1"/>
    <col min="3" max="3" width="41.85546875" style="38" customWidth="1"/>
    <col min="4" max="4" width="45.5703125" style="38" customWidth="1"/>
    <col min="5" max="5" width="18.7109375" style="38" customWidth="1"/>
    <col min="6" max="6" width="46.28515625" style="39" customWidth="1"/>
    <col min="7" max="7" width="47.7109375" style="38" customWidth="1"/>
    <col min="8" max="8" width="29" style="38" customWidth="1"/>
    <col min="9" max="9" width="19" style="38" customWidth="1"/>
    <col min="10" max="12" width="15.85546875" style="38" customWidth="1"/>
    <col min="13" max="16384" width="10.28515625" style="38"/>
  </cols>
  <sheetData>
    <row r="1" spans="1:15">
      <c r="F1" s="40"/>
      <c r="G1" s="41"/>
    </row>
    <row r="2" spans="1:15" ht="25.5">
      <c r="A2" s="42" t="s">
        <v>91</v>
      </c>
      <c r="B2" s="43" t="s">
        <v>336</v>
      </c>
      <c r="C2" s="44"/>
      <c r="D2" s="44"/>
      <c r="E2" s="44"/>
      <c r="F2" s="45"/>
      <c r="G2" s="44"/>
      <c r="H2" s="44"/>
      <c r="I2" s="81"/>
      <c r="O2" s="82" t="s">
        <v>92</v>
      </c>
    </row>
    <row r="3" spans="1:15" ht="38.25">
      <c r="A3" s="46" t="s">
        <v>93</v>
      </c>
      <c r="B3" s="241"/>
      <c r="C3" s="242"/>
      <c r="D3" s="242"/>
      <c r="E3" s="242"/>
      <c r="F3" s="242"/>
      <c r="G3" s="242"/>
      <c r="H3" s="242"/>
      <c r="I3" s="243"/>
      <c r="O3" s="83" t="s">
        <v>94</v>
      </c>
    </row>
    <row r="4" spans="1:15" ht="25.5">
      <c r="A4" s="46" t="s">
        <v>95</v>
      </c>
      <c r="B4" s="241" t="s">
        <v>245</v>
      </c>
      <c r="C4" s="242"/>
      <c r="D4" s="242"/>
      <c r="E4" s="242"/>
      <c r="F4" s="242"/>
      <c r="G4" s="242"/>
      <c r="H4" s="242"/>
      <c r="I4" s="243"/>
      <c r="O4" s="84" t="s">
        <v>97</v>
      </c>
    </row>
    <row r="5" spans="1:15">
      <c r="A5" s="47" t="s">
        <v>92</v>
      </c>
      <c r="B5" s="48" t="s">
        <v>94</v>
      </c>
      <c r="C5" s="244" t="s">
        <v>98</v>
      </c>
      <c r="D5" s="245"/>
      <c r="E5" s="246" t="s">
        <v>99</v>
      </c>
      <c r="F5" s="247"/>
      <c r="G5" s="248" t="s">
        <v>100</v>
      </c>
      <c r="H5" s="249"/>
      <c r="I5" s="250"/>
      <c r="K5" s="85">
        <f ca="1">NOW()</f>
        <v>43998.606405439816</v>
      </c>
      <c r="L5" s="86"/>
      <c r="O5" s="38" t="s">
        <v>101</v>
      </c>
    </row>
    <row r="6" spans="1:15">
      <c r="A6" s="49">
        <f>COUNTIF(I10:I966,"Pass")</f>
        <v>2</v>
      </c>
      <c r="B6" s="50">
        <f>COUNTIF(I12:I966,"Fail")</f>
        <v>0</v>
      </c>
      <c r="C6" s="234">
        <f>G6-E6-B6-A6</f>
        <v>-2</v>
      </c>
      <c r="D6" s="235"/>
      <c r="E6" s="234">
        <f>COUNTIF(I$12:I$966,"N/A")</f>
        <v>0</v>
      </c>
      <c r="F6" s="235"/>
      <c r="G6" s="236">
        <f>COUNTA(A12:A966)</f>
        <v>0</v>
      </c>
      <c r="H6" s="237"/>
      <c r="I6" s="238"/>
    </row>
    <row r="7" spans="1:15">
      <c r="A7" s="51"/>
      <c r="B7" s="52"/>
      <c r="C7" s="53"/>
      <c r="D7" s="54"/>
      <c r="E7" s="55"/>
      <c r="F7" s="56"/>
      <c r="G7" s="57"/>
      <c r="H7" s="58"/>
      <c r="I7" s="87"/>
    </row>
    <row r="8" spans="1:15" s="35" customFormat="1" ht="51">
      <c r="A8" s="59" t="s">
        <v>102</v>
      </c>
      <c r="B8" s="59" t="s">
        <v>103</v>
      </c>
      <c r="C8" s="59" t="s">
        <v>104</v>
      </c>
      <c r="D8" s="59" t="s">
        <v>105</v>
      </c>
      <c r="E8" s="59" t="s">
        <v>106</v>
      </c>
      <c r="F8" s="59" t="s">
        <v>107</v>
      </c>
      <c r="G8" s="60" t="s">
        <v>108</v>
      </c>
      <c r="H8" s="60" t="s">
        <v>109</v>
      </c>
      <c r="I8" s="60" t="s">
        <v>110</v>
      </c>
      <c r="J8" s="60" t="s">
        <v>111</v>
      </c>
      <c r="K8" s="60" t="s">
        <v>112</v>
      </c>
      <c r="M8" s="88"/>
    </row>
    <row r="9" spans="1:15">
      <c r="A9" s="193"/>
      <c r="B9" s="239" t="s">
        <v>113</v>
      </c>
      <c r="C9" s="240"/>
      <c r="D9" s="194"/>
      <c r="E9" s="194"/>
      <c r="F9" s="63"/>
      <c r="G9" s="64"/>
      <c r="H9" s="194"/>
      <c r="I9" s="194" t="s">
        <v>114</v>
      </c>
      <c r="J9" s="89"/>
      <c r="K9" s="90"/>
    </row>
    <row r="10" spans="1:15" s="36" customFormat="1" ht="76.5">
      <c r="A10" s="65" t="s">
        <v>337</v>
      </c>
      <c r="B10" s="66"/>
      <c r="C10" s="67" t="s">
        <v>116</v>
      </c>
      <c r="D10" s="190" t="s">
        <v>338</v>
      </c>
      <c r="E10" s="255"/>
      <c r="F10" s="188" t="s">
        <v>339</v>
      </c>
      <c r="G10" s="188" t="s">
        <v>339</v>
      </c>
      <c r="H10" s="72"/>
      <c r="I10" s="200" t="s">
        <v>92</v>
      </c>
      <c r="J10" s="201" t="s">
        <v>367</v>
      </c>
      <c r="K10" s="91"/>
      <c r="L10" s="92"/>
      <c r="M10" s="92"/>
      <c r="N10" s="92"/>
      <c r="O10" s="92"/>
    </row>
    <row r="11" spans="1:15" s="36" customFormat="1" ht="76.5">
      <c r="A11" s="65" t="s">
        <v>340</v>
      </c>
      <c r="B11" s="73"/>
      <c r="C11" s="73" t="s">
        <v>341</v>
      </c>
      <c r="D11" s="190" t="s">
        <v>338</v>
      </c>
      <c r="E11" s="79"/>
      <c r="F11" s="76" t="s">
        <v>342</v>
      </c>
      <c r="G11" s="76" t="s">
        <v>342</v>
      </c>
      <c r="H11" s="77"/>
      <c r="I11" s="200" t="s">
        <v>92</v>
      </c>
      <c r="J11" s="201" t="s">
        <v>367</v>
      </c>
      <c r="K11" s="91"/>
      <c r="L11" s="92"/>
      <c r="M11" s="92"/>
      <c r="N11" s="92"/>
      <c r="O11" s="92"/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:I11" xr:uid="{7FE83DAC-86BD-4D7B-8B7D-23938D84536C}">
      <formula1>$O$2:$O$6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R34" sqref="R34"/>
    </sheetView>
  </sheetViews>
  <sheetFormatPr defaultColWidth="9"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3"/>
  <sheetViews>
    <sheetView topLeftCell="B1" zoomScale="160" zoomScaleNormal="160" workbookViewId="0">
      <selection activeCell="C26" sqref="C26"/>
    </sheetView>
  </sheetViews>
  <sheetFormatPr defaultColWidth="10.28515625" defaultRowHeight="12.75"/>
  <cols>
    <col min="1" max="1" width="10.28515625" style="1"/>
    <col min="2" max="2" width="15.42578125" style="1" customWidth="1"/>
    <col min="3" max="3" width="22.140625" style="1" customWidth="1"/>
    <col min="4" max="7" width="10.28515625" style="1"/>
    <col min="8" max="8" width="46.5703125" style="1" customWidth="1"/>
    <col min="9" max="9" width="37.85546875" style="1" customWidth="1"/>
    <col min="10" max="16384" width="10.28515625" style="1"/>
  </cols>
  <sheetData>
    <row r="1" spans="1:9" ht="25.5">
      <c r="B1" s="254" t="s">
        <v>343</v>
      </c>
      <c r="C1" s="254"/>
      <c r="D1" s="254"/>
      <c r="E1" s="254"/>
      <c r="F1" s="254"/>
      <c r="G1" s="254"/>
      <c r="H1" s="254"/>
    </row>
    <row r="2" spans="1:9">
      <c r="A2" s="2"/>
      <c r="B2" s="2"/>
      <c r="C2" s="3"/>
      <c r="D2" s="3"/>
      <c r="E2" s="3"/>
      <c r="F2" s="3"/>
      <c r="G2" s="3"/>
      <c r="H2" s="4"/>
    </row>
    <row r="3" spans="1:9">
      <c r="B3" s="5" t="s">
        <v>2</v>
      </c>
      <c r="C3" s="225" t="s">
        <v>344</v>
      </c>
      <c r="D3" s="225"/>
      <c r="E3" s="251" t="s">
        <v>4</v>
      </c>
      <c r="F3" s="251"/>
      <c r="G3" s="7"/>
      <c r="H3" s="8" t="s">
        <v>345</v>
      </c>
    </row>
    <row r="4" spans="1:9">
      <c r="B4" s="5" t="s">
        <v>6</v>
      </c>
      <c r="C4" s="225" t="s">
        <v>346</v>
      </c>
      <c r="D4" s="225"/>
      <c r="E4" s="251" t="s">
        <v>8</v>
      </c>
      <c r="F4" s="251"/>
      <c r="G4" s="7"/>
      <c r="H4" s="9"/>
    </row>
    <row r="5" spans="1:9">
      <c r="B5" s="10" t="s">
        <v>10</v>
      </c>
      <c r="C5" s="225" t="str">
        <f>C4&amp;"_"&amp;"Test Report"&amp;"_"&amp;"vx.x"</f>
        <v>KH_HUE_T07_Test Report_vx.x</v>
      </c>
      <c r="D5" s="225"/>
      <c r="E5" s="251" t="s">
        <v>12</v>
      </c>
      <c r="F5" s="251"/>
      <c r="G5" s="7"/>
      <c r="H5" s="11">
        <v>42666</v>
      </c>
    </row>
    <row r="6" spans="1:9">
      <c r="A6" s="2"/>
      <c r="B6" s="10" t="s">
        <v>347</v>
      </c>
      <c r="C6" s="252" t="s">
        <v>348</v>
      </c>
      <c r="D6" s="253"/>
      <c r="E6" s="253"/>
      <c r="F6" s="253"/>
      <c r="G6" s="253"/>
      <c r="H6" s="253"/>
    </row>
    <row r="7" spans="1:9">
      <c r="A7" s="2"/>
      <c r="B7" s="12"/>
      <c r="C7" s="13"/>
      <c r="D7" s="3"/>
      <c r="E7" s="3"/>
      <c r="F7" s="3"/>
      <c r="G7" s="3"/>
      <c r="H7" s="4"/>
    </row>
    <row r="8" spans="1:9">
      <c r="B8" s="12"/>
      <c r="C8" s="13"/>
      <c r="D8" s="3"/>
      <c r="E8" s="3"/>
      <c r="F8" s="3"/>
      <c r="G8" s="3"/>
      <c r="H8" s="4"/>
    </row>
    <row r="9" spans="1:9">
      <c r="C9" s="192" t="s">
        <v>349</v>
      </c>
    </row>
    <row r="10" spans="1:9">
      <c r="A10" s="14"/>
      <c r="B10" s="15" t="s">
        <v>350</v>
      </c>
      <c r="C10" s="16" t="s">
        <v>351</v>
      </c>
      <c r="D10" s="17" t="s">
        <v>92</v>
      </c>
      <c r="E10" s="16" t="s">
        <v>94</v>
      </c>
      <c r="F10" s="16" t="s">
        <v>97</v>
      </c>
      <c r="G10" s="18" t="s">
        <v>101</v>
      </c>
      <c r="H10" s="19" t="s">
        <v>352</v>
      </c>
    </row>
    <row r="11" spans="1:9">
      <c r="A11" s="14"/>
      <c r="B11" s="20">
        <v>1</v>
      </c>
      <c r="C11" s="21" t="str">
        <f>'[1]1.Login-logout'!B2</f>
        <v>Login_logout</v>
      </c>
      <c r="D11" s="22">
        <f>'[1]1.Login-logout'!A6</f>
        <v>0</v>
      </c>
      <c r="E11" s="22">
        <f>'[1]1.Login-logout'!B6</f>
        <v>0</v>
      </c>
      <c r="F11" s="22">
        <f>'[1]1.Login-logout'!C6</f>
        <v>17</v>
      </c>
      <c r="G11" s="22">
        <f>'[1]1.Login-logout'!D6</f>
        <v>0</v>
      </c>
      <c r="H11" s="22">
        <f>'[1]1.Login-logout'!E6</f>
        <v>17</v>
      </c>
      <c r="I11" s="1" t="s">
        <v>353</v>
      </c>
    </row>
    <row r="12" spans="1:9">
      <c r="A12" s="14"/>
      <c r="B12" s="20">
        <v>2</v>
      </c>
      <c r="C12" s="21" t="str">
        <f t="shared" ref="C12:C17" si="0">I12&amp;"'!B2"</f>
        <v>2.organisation'!B2</v>
      </c>
      <c r="D12" s="22" t="e">
        <f>#REF!</f>
        <v>#REF!</v>
      </c>
      <c r="E12" s="22" t="e">
        <f>#REF!</f>
        <v>#REF!</v>
      </c>
      <c r="F12" s="22" t="e">
        <f>#REF!</f>
        <v>#REF!</v>
      </c>
      <c r="G12" s="23" t="e">
        <f>#REF!</f>
        <v>#REF!</v>
      </c>
      <c r="H12" s="24" t="e">
        <f>#REF!</f>
        <v>#REF!</v>
      </c>
      <c r="I12" s="1" t="s">
        <v>354</v>
      </c>
    </row>
    <row r="13" spans="1:9">
      <c r="A13" s="14"/>
      <c r="B13" s="20">
        <v>3</v>
      </c>
      <c r="C13" s="21" t="str">
        <f t="shared" si="0"/>
        <v>3.service'!B2</v>
      </c>
      <c r="D13" s="22" t="e">
        <f>#REF!</f>
        <v>#REF!</v>
      </c>
      <c r="E13" s="22" t="e">
        <f>#REF!</f>
        <v>#REF!</v>
      </c>
      <c r="F13" s="22" t="e">
        <f>#REF!</f>
        <v>#REF!</v>
      </c>
      <c r="G13" s="23" t="e">
        <f>#REF!</f>
        <v>#REF!</v>
      </c>
      <c r="H13" s="24" t="e">
        <f>#REF!</f>
        <v>#REF!</v>
      </c>
      <c r="I13" s="1" t="s">
        <v>355</v>
      </c>
    </row>
    <row r="14" spans="1:9">
      <c r="A14" s="14"/>
      <c r="B14" s="20">
        <v>4</v>
      </c>
      <c r="C14" s="21" t="str">
        <f t="shared" si="0"/>
        <v>4.programe'!B2</v>
      </c>
      <c r="D14" s="22" t="e">
        <f>#REF!</f>
        <v>#REF!</v>
      </c>
      <c r="E14" s="22" t="e">
        <f>#REF!</f>
        <v>#REF!</v>
      </c>
      <c r="F14" s="22" t="e">
        <f>#REF!</f>
        <v>#REF!</v>
      </c>
      <c r="G14" s="23" t="e">
        <f>#REF!</f>
        <v>#REF!</v>
      </c>
      <c r="H14" s="24" t="e">
        <f>#REF!</f>
        <v>#REF!</v>
      </c>
      <c r="I14" s="1" t="s">
        <v>356</v>
      </c>
    </row>
    <row r="15" spans="1:9">
      <c r="A15" s="14"/>
      <c r="B15" s="20">
        <v>5</v>
      </c>
      <c r="C15" s="21" t="str">
        <f t="shared" si="0"/>
        <v>5. premise'!B2</v>
      </c>
      <c r="D15" s="22" t="e">
        <f>#REF!</f>
        <v>#REF!</v>
      </c>
      <c r="E15" s="22" t="e">
        <f>#REF!</f>
        <v>#REF!</v>
      </c>
      <c r="F15" s="22" t="e">
        <f>#REF!</f>
        <v>#REF!</v>
      </c>
      <c r="G15" s="23" t="e">
        <f>#REF!</f>
        <v>#REF!</v>
      </c>
      <c r="H15" s="24" t="e">
        <f>#REF!</f>
        <v>#REF!</v>
      </c>
      <c r="I15" s="1" t="s">
        <v>357</v>
      </c>
    </row>
    <row r="16" spans="1:9">
      <c r="A16" s="14"/>
      <c r="B16" s="20">
        <v>6</v>
      </c>
      <c r="C16" s="21" t="str">
        <f t="shared" si="0"/>
        <v>6.Geography'!B2</v>
      </c>
      <c r="D16" s="22" t="e">
        <f>#REF!</f>
        <v>#REF!</v>
      </c>
      <c r="E16" s="22" t="e">
        <f>#REF!</f>
        <v>#REF!</v>
      </c>
      <c r="F16" s="22" t="e">
        <f>#REF!</f>
        <v>#REF!</v>
      </c>
      <c r="G16" s="23" t="e">
        <f>#REF!</f>
        <v>#REF!</v>
      </c>
      <c r="H16" s="24" t="e">
        <f>#REF!</f>
        <v>#REF!</v>
      </c>
      <c r="I16" s="1" t="s">
        <v>358</v>
      </c>
    </row>
    <row r="17" spans="1:9">
      <c r="A17" s="14"/>
      <c r="B17" s="20">
        <v>7</v>
      </c>
      <c r="C17" s="21" t="str">
        <f t="shared" si="0"/>
        <v>7.Search'!B2</v>
      </c>
      <c r="D17" s="22" t="e">
        <f>#REF!</f>
        <v>#REF!</v>
      </c>
      <c r="E17" s="22" t="e">
        <f>#REF!</f>
        <v>#REF!</v>
      </c>
      <c r="F17" s="22" t="e">
        <f>#REF!</f>
        <v>#REF!</v>
      </c>
      <c r="G17" s="23" t="e">
        <f>#REF!</f>
        <v>#REF!</v>
      </c>
      <c r="H17" s="24" t="e">
        <f>#REF!</f>
        <v>#REF!</v>
      </c>
      <c r="I17" s="1" t="s">
        <v>359</v>
      </c>
    </row>
    <row r="18" spans="1:9">
      <c r="A18" s="14"/>
      <c r="B18" s="20">
        <v>8</v>
      </c>
      <c r="C18" s="21"/>
      <c r="D18" s="22" t="e">
        <f>#REF!</f>
        <v>#REF!</v>
      </c>
      <c r="E18" s="22" t="e">
        <f>#REF!</f>
        <v>#REF!</v>
      </c>
      <c r="F18" s="22" t="e">
        <f>#REF!</f>
        <v>#REF!</v>
      </c>
      <c r="G18" s="23" t="e">
        <f>#REF!</f>
        <v>#REF!</v>
      </c>
      <c r="H18" s="24" t="e">
        <f>#REF!</f>
        <v>#REF!</v>
      </c>
    </row>
    <row r="19" spans="1:9">
      <c r="A19" s="14"/>
      <c r="B19" s="20">
        <v>9</v>
      </c>
      <c r="C19" s="21"/>
      <c r="D19" s="22" t="e">
        <f>#REF!</f>
        <v>#REF!</v>
      </c>
      <c r="E19" s="22" t="e">
        <f>#REF!</f>
        <v>#REF!</v>
      </c>
      <c r="F19" s="22" t="e">
        <f>#REF!</f>
        <v>#REF!</v>
      </c>
      <c r="G19" s="23" t="e">
        <f>#REF!</f>
        <v>#REF!</v>
      </c>
      <c r="H19" s="24" t="e">
        <f>#REF!</f>
        <v>#REF!</v>
      </c>
    </row>
    <row r="20" spans="1:9">
      <c r="A20" s="14"/>
      <c r="B20" s="25"/>
      <c r="C20" s="26" t="s">
        <v>360</v>
      </c>
      <c r="D20" s="27" t="e">
        <f>SUM(D9:D19)</f>
        <v>#REF!</v>
      </c>
      <c r="E20" s="27" t="e">
        <f>SUM(E9:E19)</f>
        <v>#REF!</v>
      </c>
      <c r="F20" s="27" t="e">
        <f>SUM(F9:F19)</f>
        <v>#REF!</v>
      </c>
      <c r="G20" s="27" t="e">
        <f>SUM(G9:G19)</f>
        <v>#REF!</v>
      </c>
      <c r="H20" s="28" t="e">
        <f>SUM(H9:H19)</f>
        <v>#REF!</v>
      </c>
    </row>
    <row r="21" spans="1:9">
      <c r="B21" s="29"/>
      <c r="D21" s="30"/>
      <c r="E21" s="31"/>
      <c r="F21" s="31"/>
      <c r="G21" s="31"/>
      <c r="H21" s="31"/>
    </row>
    <row r="22" spans="1:9">
      <c r="C22" s="32" t="s">
        <v>361</v>
      </c>
      <c r="E22" s="33" t="e">
        <f>(D20+E20)*100/(H20-G20)</f>
        <v>#REF!</v>
      </c>
      <c r="F22" s="1" t="s">
        <v>362</v>
      </c>
      <c r="H22" s="34"/>
    </row>
    <row r="23" spans="1:9">
      <c r="C23" s="32" t="s">
        <v>363</v>
      </c>
      <c r="E23" s="33" t="e">
        <f>D20*100/(H20-G20)</f>
        <v>#REF!</v>
      </c>
      <c r="F23" s="1" t="s">
        <v>362</v>
      </c>
      <c r="H23" s="34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5"/>
  <sheetViews>
    <sheetView workbookViewId="0">
      <selection activeCell="C32" sqref="C32"/>
    </sheetView>
  </sheetViews>
  <sheetFormatPr defaultColWidth="10.28515625" defaultRowHeight="12.75"/>
  <cols>
    <col min="1" max="1" width="1.5703125" style="1" customWidth="1"/>
    <col min="2" max="2" width="13.42578125" style="130" customWidth="1"/>
    <col min="3" max="3" width="43.28515625" style="131" customWidth="1"/>
    <col min="4" max="4" width="34.85546875" style="131" customWidth="1"/>
    <col min="5" max="5" width="35.7109375" style="131" customWidth="1"/>
    <col min="6" max="6" width="42.7109375" style="131" customWidth="1"/>
    <col min="7" max="16384" width="10.28515625" style="1"/>
  </cols>
  <sheetData>
    <row r="1" spans="2:6" ht="25.5">
      <c r="B1" s="132"/>
      <c r="D1" s="133" t="s">
        <v>43</v>
      </c>
      <c r="E1" s="134"/>
    </row>
    <row r="2" spans="2:6">
      <c r="B2" s="132"/>
      <c r="D2" s="135"/>
      <c r="E2" s="135"/>
    </row>
    <row r="3" spans="2:6">
      <c r="B3" s="224" t="s">
        <v>2</v>
      </c>
      <c r="C3" s="224"/>
      <c r="D3" s="225" t="str">
        <f>[1]Cover!C4</f>
        <v>HỆ THỐNG SERVICE DIRECTORY</v>
      </c>
      <c r="E3" s="225"/>
      <c r="F3" s="225"/>
    </row>
    <row r="4" spans="2:6">
      <c r="B4" s="224" t="s">
        <v>6</v>
      </c>
      <c r="C4" s="224"/>
      <c r="D4" s="225" t="str">
        <f>[1]Cover!C5</f>
        <v>SD_SOF303</v>
      </c>
      <c r="E4" s="225"/>
      <c r="F4" s="225"/>
    </row>
    <row r="5" spans="2:6" s="127" customFormat="1">
      <c r="B5" s="226" t="s">
        <v>44</v>
      </c>
      <c r="C5" s="226"/>
      <c r="D5" s="227" t="s">
        <v>45</v>
      </c>
      <c r="E5" s="227"/>
      <c r="F5" s="227"/>
    </row>
    <row r="6" spans="2:6">
      <c r="B6" s="136"/>
      <c r="C6" s="1"/>
      <c r="D6" s="1"/>
      <c r="E6" s="1"/>
      <c r="F6" s="1"/>
    </row>
    <row r="7" spans="2:6" s="128" customFormat="1">
      <c r="B7" s="137"/>
      <c r="C7" s="138"/>
      <c r="D7" s="138"/>
      <c r="E7" s="138"/>
      <c r="F7" s="138"/>
    </row>
    <row r="8" spans="2:6" s="129" customFormat="1">
      <c r="B8" s="139" t="s">
        <v>46</v>
      </c>
      <c r="C8" s="140" t="s">
        <v>47</v>
      </c>
      <c r="D8" s="140" t="s">
        <v>48</v>
      </c>
      <c r="E8" s="141" t="s">
        <v>49</v>
      </c>
      <c r="F8" s="142" t="s">
        <v>50</v>
      </c>
    </row>
    <row r="9" spans="2:6" ht="15">
      <c r="B9" s="143">
        <v>1</v>
      </c>
      <c r="C9" s="144" t="s">
        <v>51</v>
      </c>
      <c r="D9" s="182" t="s">
        <v>52</v>
      </c>
      <c r="E9" s="146"/>
      <c r="F9" s="147"/>
    </row>
    <row r="10" spans="2:6" ht="15">
      <c r="B10" s="143">
        <v>2</v>
      </c>
      <c r="C10" s="144" t="s">
        <v>53</v>
      </c>
      <c r="D10" s="145"/>
      <c r="E10" s="146"/>
      <c r="F10" s="147" t="s">
        <v>54</v>
      </c>
    </row>
    <row r="11" spans="2:6" ht="15">
      <c r="B11" s="143">
        <v>3</v>
      </c>
      <c r="C11" s="144"/>
      <c r="D11" s="145"/>
      <c r="E11" s="146"/>
      <c r="F11" s="147"/>
    </row>
    <row r="12" spans="2:6" ht="15">
      <c r="B12" s="143">
        <v>4</v>
      </c>
      <c r="C12" s="144"/>
      <c r="D12" s="145"/>
      <c r="E12" s="146"/>
      <c r="F12" s="147"/>
    </row>
    <row r="13" spans="2:6" ht="15">
      <c r="B13" s="143">
        <v>5</v>
      </c>
      <c r="C13" s="144"/>
      <c r="D13" s="145"/>
      <c r="E13" s="148"/>
      <c r="F13" s="147"/>
    </row>
    <row r="14" spans="2:6" ht="15">
      <c r="B14" s="143">
        <v>6</v>
      </c>
      <c r="C14" s="144"/>
      <c r="D14" s="145"/>
      <c r="E14" s="148"/>
      <c r="F14" s="147"/>
    </row>
    <row r="15" spans="2:6" ht="15">
      <c r="B15" s="143">
        <v>7</v>
      </c>
      <c r="C15" s="149"/>
      <c r="D15" s="183" t="s">
        <v>55</v>
      </c>
      <c r="E15" s="150"/>
      <c r="F15" s="151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'1.Login-logout'!A1" display="1.Login-logout'!A1" xr:uid="{00000000-0004-0000-0100-000000000000}"/>
    <hyperlink ref="D15" location="'7.Search'!A1" display="7.TimKiem'!A1" xr:uid="{00000000-0004-0000-0100-00000100000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5"/>
  <sheetViews>
    <sheetView workbookViewId="0">
      <selection activeCell="B13" sqref="B13:B18"/>
    </sheetView>
  </sheetViews>
  <sheetFormatPr defaultColWidth="10.28515625" defaultRowHeight="15"/>
  <cols>
    <col min="1" max="1" width="21" style="114" customWidth="1"/>
    <col min="2" max="2" width="38.7109375" style="114" customWidth="1"/>
    <col min="3" max="3" width="52.5703125" style="114" customWidth="1"/>
    <col min="4" max="16384" width="10.28515625" style="114"/>
  </cols>
  <sheetData>
    <row r="1" spans="1:6" s="112" customFormat="1" ht="25.5">
      <c r="A1" s="115"/>
      <c r="B1" s="116"/>
      <c r="C1" s="117" t="s">
        <v>56</v>
      </c>
    </row>
    <row r="2" spans="1:6" s="112" customFormat="1" ht="12.75">
      <c r="A2" s="115"/>
      <c r="B2" s="116"/>
      <c r="C2" s="118"/>
    </row>
    <row r="3" spans="1:6" s="112" customFormat="1" ht="12.75">
      <c r="A3" s="119" t="s">
        <v>2</v>
      </c>
      <c r="B3" s="119"/>
      <c r="C3" s="120" t="str">
        <f>[1]Cover!C4</f>
        <v>HỆ THỐNG SERVICE DIRECTORY</v>
      </c>
    </row>
    <row r="4" spans="1:6" s="112" customFormat="1" ht="12.75">
      <c r="A4" s="119" t="s">
        <v>6</v>
      </c>
      <c r="B4" s="119"/>
      <c r="C4" s="120" t="str">
        <f>[1]Cover!C5</f>
        <v>SD_SOF303</v>
      </c>
    </row>
    <row r="5" spans="1:6" s="113" customFormat="1" ht="12.75">
      <c r="A5" s="121"/>
      <c r="B5" s="121"/>
      <c r="C5" s="122"/>
    </row>
    <row r="7" spans="1:6">
      <c r="A7" s="123" t="s">
        <v>57</v>
      </c>
      <c r="B7" s="123" t="s">
        <v>58</v>
      </c>
      <c r="C7" s="123" t="s">
        <v>59</v>
      </c>
    </row>
    <row r="8" spans="1:6">
      <c r="A8" s="123" t="s">
        <v>60</v>
      </c>
      <c r="B8" s="124"/>
      <c r="C8" s="125" t="s">
        <v>61</v>
      </c>
      <c r="F8" s="114" t="s">
        <v>62</v>
      </c>
    </row>
    <row r="9" spans="1:6">
      <c r="A9" s="123"/>
      <c r="B9" s="124"/>
      <c r="C9" s="125" t="s">
        <v>63</v>
      </c>
    </row>
    <row r="10" spans="1:6">
      <c r="A10" s="123"/>
      <c r="B10" s="124"/>
      <c r="C10" s="125" t="s">
        <v>51</v>
      </c>
    </row>
    <row r="11" spans="1:6">
      <c r="A11" s="123"/>
      <c r="B11" s="124"/>
      <c r="C11" s="125" t="s">
        <v>64</v>
      </c>
    </row>
    <row r="12" spans="1:6">
      <c r="A12" s="123"/>
      <c r="B12" s="124"/>
      <c r="C12" s="125" t="s">
        <v>65</v>
      </c>
    </row>
    <row r="13" spans="1:6">
      <c r="A13" s="228" t="s">
        <v>66</v>
      </c>
      <c r="B13" s="229" t="s">
        <v>67</v>
      </c>
      <c r="C13" s="232" t="s">
        <v>68</v>
      </c>
      <c r="D13" s="126" t="s">
        <v>69</v>
      </c>
    </row>
    <row r="14" spans="1:6">
      <c r="A14" s="228"/>
      <c r="B14" s="230"/>
      <c r="C14" s="233"/>
      <c r="D14" s="126" t="s">
        <v>70</v>
      </c>
    </row>
    <row r="15" spans="1:6">
      <c r="A15" s="228"/>
      <c r="B15" s="230"/>
      <c r="C15" s="125" t="s">
        <v>71</v>
      </c>
      <c r="D15" s="126" t="s">
        <v>72</v>
      </c>
    </row>
    <row r="16" spans="1:6">
      <c r="A16" s="228"/>
      <c r="B16" s="230"/>
      <c r="C16" s="125" t="s">
        <v>73</v>
      </c>
      <c r="D16" s="126" t="s">
        <v>74</v>
      </c>
    </row>
    <row r="17" spans="1:4">
      <c r="A17" s="228"/>
      <c r="B17" s="230"/>
      <c r="C17" s="125" t="s">
        <v>75</v>
      </c>
      <c r="D17" s="126" t="s">
        <v>76</v>
      </c>
    </row>
    <row r="18" spans="1:4">
      <c r="A18" s="228"/>
      <c r="B18" s="231"/>
      <c r="C18" s="114" t="s">
        <v>77</v>
      </c>
      <c r="D18" s="126" t="s">
        <v>78</v>
      </c>
    </row>
    <row r="19" spans="1:4">
      <c r="A19" s="228"/>
      <c r="B19" s="124" t="s">
        <v>79</v>
      </c>
      <c r="C19" s="125"/>
    </row>
    <row r="20" spans="1:4">
      <c r="A20" s="228"/>
      <c r="B20" s="124" t="s">
        <v>80</v>
      </c>
      <c r="C20" s="125"/>
    </row>
    <row r="21" spans="1:4">
      <c r="A21" s="228"/>
      <c r="B21" s="124" t="s">
        <v>81</v>
      </c>
      <c r="C21" s="125"/>
    </row>
    <row r="22" spans="1:4">
      <c r="A22" s="228"/>
      <c r="B22" s="124" t="s">
        <v>82</v>
      </c>
      <c r="C22" s="125"/>
    </row>
    <row r="23" spans="1:4">
      <c r="A23" s="228"/>
      <c r="B23" s="124" t="s">
        <v>83</v>
      </c>
      <c r="C23" s="125"/>
    </row>
    <row r="24" spans="1:4">
      <c r="A24" s="228"/>
      <c r="B24" s="124" t="s">
        <v>84</v>
      </c>
      <c r="C24" s="125"/>
    </row>
    <row r="25" spans="1:4">
      <c r="A25" s="228"/>
      <c r="B25" s="124" t="s">
        <v>85</v>
      </c>
      <c r="C25" s="125" t="s">
        <v>86</v>
      </c>
    </row>
  </sheetData>
  <mergeCells count="3">
    <mergeCell ref="A13:A25"/>
    <mergeCell ref="B13:B18"/>
    <mergeCell ref="C13:C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25"/>
  <sheetViews>
    <sheetView workbookViewId="0">
      <selection activeCell="C30" sqref="C30"/>
    </sheetView>
  </sheetViews>
  <sheetFormatPr defaultColWidth="9" defaultRowHeight="15"/>
  <sheetData>
    <row r="3" spans="1:1">
      <c r="A3" s="111" t="s">
        <v>87</v>
      </c>
    </row>
    <row r="5" spans="1:1">
      <c r="A5" t="s">
        <v>88</v>
      </c>
    </row>
    <row r="19" spans="1:8">
      <c r="H19" t="s">
        <v>89</v>
      </c>
    </row>
    <row r="25" spans="1:8">
      <c r="A25" t="s">
        <v>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6"/>
  <sheetViews>
    <sheetView topLeftCell="C1" zoomScale="87" zoomScaleNormal="87" workbookViewId="0">
      <selection activeCell="G7" sqref="G7"/>
    </sheetView>
  </sheetViews>
  <sheetFormatPr defaultColWidth="10.28515625" defaultRowHeight="12.75"/>
  <cols>
    <col min="1" max="1" width="20.28515625" style="38" customWidth="1"/>
    <col min="2" max="2" width="27.28515625" style="38" customWidth="1"/>
    <col min="3" max="3" width="41.42578125" style="38" customWidth="1"/>
    <col min="4" max="4" width="41.42578125" style="110" customWidth="1"/>
    <col min="5" max="5" width="21.7109375" style="38" customWidth="1"/>
    <col min="6" max="6" width="45.85546875" style="39" customWidth="1"/>
    <col min="7" max="7" width="47.7109375" style="39" customWidth="1"/>
    <col min="8" max="8" width="29" style="38" customWidth="1"/>
    <col min="9" max="9" width="19" style="38" customWidth="1"/>
    <col min="10" max="10" width="15.85546875" style="195" customWidth="1"/>
    <col min="11" max="12" width="15.85546875" style="38" customWidth="1"/>
    <col min="13" max="16384" width="10.28515625" style="38"/>
  </cols>
  <sheetData>
    <row r="1" spans="1:15">
      <c r="F1" s="40"/>
      <c r="G1" s="40"/>
    </row>
    <row r="2" spans="1:15" ht="25.5">
      <c r="A2" s="42" t="s">
        <v>91</v>
      </c>
      <c r="B2" s="196" t="s">
        <v>364</v>
      </c>
      <c r="C2" s="44"/>
      <c r="D2" s="44"/>
      <c r="E2" s="44"/>
      <c r="F2" s="45"/>
      <c r="G2" s="45"/>
      <c r="H2" s="44"/>
      <c r="I2" s="81"/>
      <c r="O2" s="82" t="s">
        <v>92</v>
      </c>
    </row>
    <row r="3" spans="1:15" ht="38.25">
      <c r="A3" s="46" t="s">
        <v>93</v>
      </c>
      <c r="B3" s="241"/>
      <c r="C3" s="242"/>
      <c r="D3" s="242"/>
      <c r="E3" s="242"/>
      <c r="F3" s="242"/>
      <c r="G3" s="242"/>
      <c r="H3" s="242"/>
      <c r="I3" s="243"/>
      <c r="O3" s="83" t="s">
        <v>94</v>
      </c>
    </row>
    <row r="4" spans="1:15" ht="25.5">
      <c r="A4" s="46" t="s">
        <v>95</v>
      </c>
      <c r="B4" s="241" t="s">
        <v>96</v>
      </c>
      <c r="C4" s="242"/>
      <c r="D4" s="242"/>
      <c r="E4" s="242"/>
      <c r="F4" s="242"/>
      <c r="G4" s="242"/>
      <c r="H4" s="242"/>
      <c r="I4" s="243"/>
      <c r="O4" s="84" t="s">
        <v>97</v>
      </c>
    </row>
    <row r="5" spans="1:15" ht="15" customHeight="1">
      <c r="A5" s="47" t="s">
        <v>92</v>
      </c>
      <c r="B5" s="48" t="s">
        <v>94</v>
      </c>
      <c r="C5" s="244" t="s">
        <v>98</v>
      </c>
      <c r="D5" s="245"/>
      <c r="E5" s="246" t="s">
        <v>99</v>
      </c>
      <c r="F5" s="247"/>
      <c r="G5" s="248" t="s">
        <v>100</v>
      </c>
      <c r="H5" s="249"/>
      <c r="I5" s="250"/>
      <c r="K5" s="85">
        <f ca="1">NOW()</f>
        <v>43998.606405439816</v>
      </c>
      <c r="L5" s="86"/>
      <c r="O5" s="38" t="s">
        <v>101</v>
      </c>
    </row>
    <row r="6" spans="1:15" ht="15.75" customHeight="1">
      <c r="A6" s="49">
        <f>COUNTIF(I10:I977,"Pass")</f>
        <v>16</v>
      </c>
      <c r="B6" s="50">
        <f>COUNTIF(I12:I977,"Fail")</f>
        <v>0</v>
      </c>
      <c r="C6" s="234">
        <f>G6-E6-B6-A6</f>
        <v>0</v>
      </c>
      <c r="D6" s="235"/>
      <c r="E6" s="234">
        <f>COUNTIF(I$12:I$977,"N/A")</f>
        <v>0</v>
      </c>
      <c r="F6" s="235"/>
      <c r="G6" s="236">
        <f>COUNTA(A10:A977)</f>
        <v>16</v>
      </c>
      <c r="H6" s="237"/>
      <c r="I6" s="238"/>
    </row>
    <row r="7" spans="1:15">
      <c r="A7" s="51"/>
      <c r="B7" s="52"/>
      <c r="C7" s="53"/>
      <c r="D7" s="197"/>
      <c r="E7" s="55"/>
      <c r="F7" s="56"/>
      <c r="G7" s="56"/>
      <c r="H7" s="58"/>
      <c r="I7" s="87"/>
    </row>
    <row r="8" spans="1:15" s="35" customFormat="1" ht="51">
      <c r="A8" s="59" t="s">
        <v>102</v>
      </c>
      <c r="B8" s="59" t="s">
        <v>103</v>
      </c>
      <c r="C8" s="59" t="s">
        <v>104</v>
      </c>
      <c r="D8" s="59" t="s">
        <v>105</v>
      </c>
      <c r="E8" s="59" t="s">
        <v>106</v>
      </c>
      <c r="F8" s="59" t="s">
        <v>107</v>
      </c>
      <c r="G8" s="60" t="s">
        <v>108</v>
      </c>
      <c r="H8" s="60" t="s">
        <v>109</v>
      </c>
      <c r="I8" s="60" t="s">
        <v>110</v>
      </c>
      <c r="J8" s="60" t="s">
        <v>111</v>
      </c>
      <c r="K8" s="60" t="s">
        <v>112</v>
      </c>
      <c r="M8" s="88"/>
    </row>
    <row r="9" spans="1:15">
      <c r="A9" s="61"/>
      <c r="B9" s="239" t="s">
        <v>113</v>
      </c>
      <c r="C9" s="240"/>
      <c r="D9" s="198"/>
      <c r="E9" s="62"/>
      <c r="F9" s="63"/>
      <c r="G9" s="63"/>
      <c r="H9" s="62"/>
      <c r="I9" s="62" t="s">
        <v>114</v>
      </c>
      <c r="J9" s="199"/>
      <c r="K9" s="90"/>
    </row>
    <row r="10" spans="1:15" s="36" customFormat="1" ht="120.75" customHeight="1">
      <c r="A10" s="73" t="s">
        <v>115</v>
      </c>
      <c r="B10" s="107"/>
      <c r="C10" s="73" t="s">
        <v>116</v>
      </c>
      <c r="D10" s="184" t="s">
        <v>365</v>
      </c>
      <c r="E10" s="75"/>
      <c r="F10" s="70" t="s">
        <v>366</v>
      </c>
      <c r="G10" s="70" t="s">
        <v>366</v>
      </c>
      <c r="H10" s="72"/>
      <c r="I10" s="200" t="s">
        <v>92</v>
      </c>
      <c r="J10" s="201" t="s">
        <v>367</v>
      </c>
      <c r="K10" s="102"/>
    </row>
    <row r="11" spans="1:15" s="36" customFormat="1" ht="108" customHeight="1">
      <c r="A11" s="73" t="s">
        <v>117</v>
      </c>
      <c r="C11" s="73" t="s">
        <v>118</v>
      </c>
      <c r="D11" s="184" t="s">
        <v>119</v>
      </c>
      <c r="E11" s="75"/>
      <c r="F11" s="185" t="s">
        <v>368</v>
      </c>
      <c r="G11" s="68" t="s">
        <v>369</v>
      </c>
      <c r="H11" s="77"/>
      <c r="I11" s="200" t="s">
        <v>92</v>
      </c>
      <c r="J11" s="201" t="s">
        <v>367</v>
      </c>
      <c r="K11" s="102"/>
    </row>
    <row r="12" spans="1:15" s="37" customFormat="1" ht="121.5" customHeight="1">
      <c r="A12" s="78" t="s">
        <v>120</v>
      </c>
      <c r="C12" s="78" t="s">
        <v>121</v>
      </c>
      <c r="D12" s="186" t="s">
        <v>122</v>
      </c>
      <c r="E12" s="98"/>
      <c r="F12" s="93" t="s">
        <v>123</v>
      </c>
      <c r="G12" s="76" t="s">
        <v>370</v>
      </c>
      <c r="H12" s="99"/>
      <c r="I12" s="200" t="s">
        <v>92</v>
      </c>
      <c r="J12" s="201" t="s">
        <v>367</v>
      </c>
    </row>
    <row r="13" spans="1:15" s="36" customFormat="1" ht="95.25" customHeight="1">
      <c r="A13" s="73" t="s">
        <v>124</v>
      </c>
      <c r="C13" s="73" t="s">
        <v>127</v>
      </c>
      <c r="D13" s="184" t="s">
        <v>128</v>
      </c>
      <c r="E13" s="100"/>
      <c r="F13" s="187" t="s">
        <v>129</v>
      </c>
      <c r="G13" s="95" t="s">
        <v>371</v>
      </c>
      <c r="H13" s="101"/>
      <c r="I13" s="200" t="s">
        <v>92</v>
      </c>
      <c r="J13" s="201" t="s">
        <v>367</v>
      </c>
    </row>
    <row r="14" spans="1:15" s="36" customFormat="1" ht="96.75" customHeight="1">
      <c r="A14" s="78" t="s">
        <v>126</v>
      </c>
      <c r="C14" s="66" t="s">
        <v>131</v>
      </c>
      <c r="D14" s="184" t="s">
        <v>132</v>
      </c>
      <c r="E14" s="100"/>
      <c r="F14" s="187" t="s">
        <v>129</v>
      </c>
      <c r="G14" s="95" t="s">
        <v>372</v>
      </c>
      <c r="H14" s="101"/>
      <c r="I14" s="200" t="s">
        <v>92</v>
      </c>
      <c r="J14" s="201" t="s">
        <v>367</v>
      </c>
    </row>
    <row r="15" spans="1:15" s="36" customFormat="1" ht="96" customHeight="1">
      <c r="A15" s="73" t="s">
        <v>130</v>
      </c>
      <c r="C15" s="66" t="s">
        <v>134</v>
      </c>
      <c r="D15" s="184" t="s">
        <v>135</v>
      </c>
      <c r="F15" s="187" t="s">
        <v>125</v>
      </c>
      <c r="G15" s="95" t="s">
        <v>373</v>
      </c>
      <c r="H15" s="101"/>
      <c r="I15" s="200" t="s">
        <v>92</v>
      </c>
      <c r="J15" s="201" t="s">
        <v>367</v>
      </c>
    </row>
    <row r="16" spans="1:15" s="36" customFormat="1" ht="96" customHeight="1">
      <c r="A16" s="78" t="s">
        <v>133</v>
      </c>
      <c r="C16" s="66" t="s">
        <v>137</v>
      </c>
      <c r="D16" s="184" t="s">
        <v>138</v>
      </c>
      <c r="E16" s="108"/>
      <c r="F16" s="187" t="s">
        <v>125</v>
      </c>
      <c r="G16" s="95" t="s">
        <v>374</v>
      </c>
      <c r="I16" s="200" t="s">
        <v>92</v>
      </c>
      <c r="J16" s="201" t="s">
        <v>367</v>
      </c>
    </row>
    <row r="17" spans="1:11" s="36" customFormat="1" ht="96.75" customHeight="1">
      <c r="A17" s="73" t="s">
        <v>136</v>
      </c>
      <c r="C17" s="66" t="s">
        <v>140</v>
      </c>
      <c r="D17" s="184" t="s">
        <v>141</v>
      </c>
      <c r="E17" s="108"/>
      <c r="F17" s="187" t="s">
        <v>125</v>
      </c>
      <c r="G17" s="71" t="s">
        <v>375</v>
      </c>
      <c r="H17" s="109"/>
      <c r="I17" s="200" t="s">
        <v>92</v>
      </c>
      <c r="J17" s="201" t="s">
        <v>367</v>
      </c>
      <c r="K17" s="102"/>
    </row>
    <row r="18" spans="1:11" s="36" customFormat="1" ht="45" customHeight="1">
      <c r="A18" s="78" t="s">
        <v>139</v>
      </c>
      <c r="C18" s="66" t="s">
        <v>143</v>
      </c>
      <c r="D18" s="184" t="s">
        <v>376</v>
      </c>
      <c r="E18" s="108"/>
      <c r="F18" s="71" t="s">
        <v>377</v>
      </c>
      <c r="G18" s="71" t="s">
        <v>378</v>
      </c>
      <c r="H18" s="109"/>
      <c r="I18" s="200" t="s">
        <v>92</v>
      </c>
      <c r="J18" s="201" t="s">
        <v>367</v>
      </c>
      <c r="K18" s="102"/>
    </row>
    <row r="19" spans="1:11" s="36" customFormat="1" ht="124.5" customHeight="1">
      <c r="A19" s="73" t="s">
        <v>142</v>
      </c>
      <c r="C19" s="66" t="s">
        <v>145</v>
      </c>
      <c r="D19" s="184" t="s">
        <v>146</v>
      </c>
      <c r="E19" s="108"/>
      <c r="F19" s="71" t="s">
        <v>147</v>
      </c>
      <c r="G19" s="71" t="s">
        <v>379</v>
      </c>
      <c r="H19" s="109"/>
      <c r="I19" s="200" t="s">
        <v>92</v>
      </c>
      <c r="J19" s="201" t="s">
        <v>367</v>
      </c>
      <c r="K19" s="102"/>
    </row>
    <row r="20" spans="1:11" s="36" customFormat="1" ht="124.5" customHeight="1">
      <c r="A20" s="78" t="s">
        <v>144</v>
      </c>
      <c r="C20" s="66" t="s">
        <v>149</v>
      </c>
      <c r="D20" s="184" t="s">
        <v>150</v>
      </c>
      <c r="E20" s="108"/>
      <c r="F20" s="71" t="s">
        <v>151</v>
      </c>
      <c r="G20" s="71" t="s">
        <v>380</v>
      </c>
      <c r="H20" s="109"/>
      <c r="I20" s="200" t="s">
        <v>92</v>
      </c>
      <c r="J20" s="201" t="s">
        <v>367</v>
      </c>
      <c r="K20" s="102"/>
    </row>
    <row r="21" spans="1:11" s="36" customFormat="1" ht="123" customHeight="1">
      <c r="A21" s="73" t="s">
        <v>148</v>
      </c>
      <c r="C21" s="66" t="s">
        <v>153</v>
      </c>
      <c r="D21" s="184" t="s">
        <v>154</v>
      </c>
      <c r="E21" s="108"/>
      <c r="F21" s="71" t="s">
        <v>155</v>
      </c>
      <c r="G21" s="71" t="s">
        <v>381</v>
      </c>
      <c r="H21" s="109"/>
      <c r="I21" s="200" t="s">
        <v>92</v>
      </c>
      <c r="J21" s="201" t="s">
        <v>367</v>
      </c>
      <c r="K21" s="102"/>
    </row>
    <row r="22" spans="1:11" s="36" customFormat="1" ht="114.75">
      <c r="A22" s="78" t="s">
        <v>152</v>
      </c>
      <c r="C22" s="66" t="s">
        <v>157</v>
      </c>
      <c r="D22" s="184" t="s">
        <v>158</v>
      </c>
      <c r="E22" s="108"/>
      <c r="F22" s="71" t="s">
        <v>155</v>
      </c>
      <c r="G22" s="71" t="s">
        <v>381</v>
      </c>
      <c r="H22" s="109"/>
      <c r="I22" s="200" t="s">
        <v>92</v>
      </c>
      <c r="J22" s="201" t="s">
        <v>367</v>
      </c>
      <c r="K22" s="102"/>
    </row>
    <row r="23" spans="1:11" s="36" customFormat="1" ht="123" customHeight="1">
      <c r="A23" s="73" t="s">
        <v>156</v>
      </c>
      <c r="C23" s="66" t="s">
        <v>160</v>
      </c>
      <c r="D23" s="184" t="s">
        <v>161</v>
      </c>
      <c r="E23" s="108"/>
      <c r="F23" s="71" t="s">
        <v>162</v>
      </c>
      <c r="G23" s="71" t="s">
        <v>382</v>
      </c>
      <c r="H23" s="109"/>
      <c r="I23" s="200" t="s">
        <v>92</v>
      </c>
      <c r="J23" s="201" t="s">
        <v>367</v>
      </c>
      <c r="K23" s="102"/>
    </row>
    <row r="24" spans="1:11" s="36" customFormat="1" ht="121.5" customHeight="1">
      <c r="A24" s="78" t="s">
        <v>159</v>
      </c>
      <c r="C24" s="66" t="s">
        <v>164</v>
      </c>
      <c r="D24" s="184" t="s">
        <v>165</v>
      </c>
      <c r="E24" s="108"/>
      <c r="F24" s="71" t="s">
        <v>166</v>
      </c>
      <c r="G24" s="71" t="s">
        <v>383</v>
      </c>
      <c r="H24" s="109"/>
      <c r="I24" s="200" t="s">
        <v>92</v>
      </c>
      <c r="J24" s="201" t="s">
        <v>367</v>
      </c>
      <c r="K24" s="102"/>
    </row>
    <row r="25" spans="1:11" s="36" customFormat="1" ht="124.5" customHeight="1">
      <c r="A25" s="73" t="s">
        <v>163</v>
      </c>
      <c r="C25" s="66" t="s">
        <v>167</v>
      </c>
      <c r="D25" s="184" t="s">
        <v>168</v>
      </c>
      <c r="E25" s="108"/>
      <c r="F25" s="71" t="s">
        <v>166</v>
      </c>
      <c r="G25" s="71" t="s">
        <v>383</v>
      </c>
      <c r="H25" s="109"/>
      <c r="I25" s="200" t="s">
        <v>92</v>
      </c>
      <c r="J25" s="201" t="s">
        <v>367</v>
      </c>
      <c r="K25" s="102"/>
    </row>
    <row r="26" spans="1:11">
      <c r="C26" s="110"/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:I25" xr:uid="{C8651A0C-C76F-47B0-A803-1CCD28013199}">
      <formula1>$O$2:$O$6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0"/>
  <sheetViews>
    <sheetView topLeftCell="C1" zoomScale="91" zoomScaleNormal="91" workbookViewId="0">
      <selection activeCell="G7" sqref="G7"/>
    </sheetView>
  </sheetViews>
  <sheetFormatPr defaultColWidth="10.28515625" defaultRowHeight="12.75"/>
  <cols>
    <col min="1" max="1" width="19.5703125" style="38" customWidth="1"/>
    <col min="2" max="2" width="23.140625" style="38" customWidth="1"/>
    <col min="3" max="3" width="41.85546875" style="38" customWidth="1"/>
    <col min="4" max="4" width="45.5703125" style="38" customWidth="1"/>
    <col min="5" max="5" width="18.7109375" style="38" customWidth="1"/>
    <col min="6" max="6" width="46.28515625" style="39" customWidth="1"/>
    <col min="7" max="7" width="47.7109375" style="38" customWidth="1"/>
    <col min="8" max="8" width="29" style="38" customWidth="1"/>
    <col min="9" max="9" width="19" style="38" customWidth="1"/>
    <col min="10" max="12" width="15.85546875" style="38" customWidth="1"/>
    <col min="13" max="16384" width="10.28515625" style="38"/>
  </cols>
  <sheetData>
    <row r="1" spans="1:15">
      <c r="F1" s="40"/>
      <c r="G1" s="41"/>
    </row>
    <row r="2" spans="1:15" ht="25.5">
      <c r="A2" s="42" t="s">
        <v>91</v>
      </c>
      <c r="B2" s="43" t="s">
        <v>169</v>
      </c>
      <c r="C2" s="44"/>
      <c r="D2" s="44"/>
      <c r="E2" s="44"/>
      <c r="F2" s="45"/>
      <c r="G2" s="44"/>
      <c r="H2" s="44"/>
      <c r="I2" s="81"/>
      <c r="O2" s="82" t="s">
        <v>92</v>
      </c>
    </row>
    <row r="3" spans="1:15" ht="38.25">
      <c r="A3" s="46" t="s">
        <v>93</v>
      </c>
      <c r="B3" s="241"/>
      <c r="C3" s="242"/>
      <c r="D3" s="242"/>
      <c r="E3" s="242"/>
      <c r="F3" s="242"/>
      <c r="G3" s="242"/>
      <c r="H3" s="242"/>
      <c r="I3" s="243"/>
      <c r="O3" s="83" t="s">
        <v>94</v>
      </c>
    </row>
    <row r="4" spans="1:15" ht="25.5">
      <c r="A4" s="46" t="s">
        <v>95</v>
      </c>
      <c r="B4" s="241" t="s">
        <v>96</v>
      </c>
      <c r="C4" s="242"/>
      <c r="D4" s="242"/>
      <c r="E4" s="242"/>
      <c r="F4" s="242"/>
      <c r="G4" s="242"/>
      <c r="H4" s="242"/>
      <c r="I4" s="243"/>
      <c r="O4" s="84" t="s">
        <v>97</v>
      </c>
    </row>
    <row r="5" spans="1:15" ht="15" customHeight="1">
      <c r="A5" s="47" t="s">
        <v>92</v>
      </c>
      <c r="B5" s="48" t="s">
        <v>94</v>
      </c>
      <c r="C5" s="244" t="s">
        <v>98</v>
      </c>
      <c r="D5" s="245"/>
      <c r="E5" s="246" t="s">
        <v>99</v>
      </c>
      <c r="F5" s="247"/>
      <c r="G5" s="248" t="s">
        <v>100</v>
      </c>
      <c r="H5" s="249"/>
      <c r="I5" s="250"/>
      <c r="K5" s="85">
        <f ca="1">NOW()</f>
        <v>43998.606405439816</v>
      </c>
      <c r="L5" s="86"/>
      <c r="O5" s="38" t="s">
        <v>101</v>
      </c>
    </row>
    <row r="6" spans="1:15" ht="15.75" customHeight="1">
      <c r="A6" s="49">
        <f>COUNTIF(I10:I966,"Pass")</f>
        <v>11</v>
      </c>
      <c r="B6" s="50">
        <f>COUNTIF(I15:I966,"Fail")</f>
        <v>0</v>
      </c>
      <c r="C6" s="234"/>
      <c r="D6" s="235"/>
      <c r="E6" s="234">
        <f>COUNTIF(I$15:I$966,"N/A")</f>
        <v>0</v>
      </c>
      <c r="F6" s="235"/>
      <c r="G6" s="236">
        <f>COUNTA(A10:A966)</f>
        <v>11</v>
      </c>
      <c r="H6" s="237"/>
      <c r="I6" s="238"/>
    </row>
    <row r="7" spans="1:15">
      <c r="A7" s="51"/>
      <c r="B7" s="52"/>
      <c r="C7" s="53"/>
      <c r="D7" s="54"/>
      <c r="E7" s="55"/>
      <c r="F7" s="56"/>
      <c r="G7" s="57"/>
      <c r="H7" s="58"/>
      <c r="I7" s="87"/>
    </row>
    <row r="8" spans="1:15" s="35" customFormat="1" ht="51">
      <c r="A8" s="59" t="s">
        <v>102</v>
      </c>
      <c r="B8" s="59" t="s">
        <v>103</v>
      </c>
      <c r="C8" s="59" t="s">
        <v>104</v>
      </c>
      <c r="D8" s="59" t="s">
        <v>105</v>
      </c>
      <c r="E8" s="59" t="s">
        <v>106</v>
      </c>
      <c r="F8" s="59" t="s">
        <v>107</v>
      </c>
      <c r="G8" s="60" t="s">
        <v>108</v>
      </c>
      <c r="H8" s="60" t="s">
        <v>109</v>
      </c>
      <c r="I8" s="60" t="s">
        <v>110</v>
      </c>
      <c r="J8" s="60" t="s">
        <v>111</v>
      </c>
      <c r="K8" s="60" t="s">
        <v>112</v>
      </c>
      <c r="M8" s="88"/>
    </row>
    <row r="9" spans="1:15">
      <c r="A9" s="61"/>
      <c r="B9" s="239" t="s">
        <v>113</v>
      </c>
      <c r="C9" s="240"/>
      <c r="D9" s="62"/>
      <c r="E9" s="62"/>
      <c r="F9" s="63"/>
      <c r="G9" s="64"/>
      <c r="H9" s="62"/>
      <c r="I9" s="62" t="s">
        <v>114</v>
      </c>
      <c r="J9" s="89"/>
      <c r="K9" s="90"/>
    </row>
    <row r="10" spans="1:15" s="36" customFormat="1" ht="89.25">
      <c r="A10" s="73" t="s">
        <v>170</v>
      </c>
      <c r="B10" s="66"/>
      <c r="C10" s="66" t="s">
        <v>116</v>
      </c>
      <c r="D10" s="186" t="s">
        <v>384</v>
      </c>
      <c r="E10" s="75"/>
      <c r="F10" s="188" t="s">
        <v>385</v>
      </c>
      <c r="G10" s="188" t="s">
        <v>385</v>
      </c>
      <c r="H10" s="72"/>
      <c r="I10" s="200" t="s">
        <v>92</v>
      </c>
      <c r="J10" s="201" t="s">
        <v>367</v>
      </c>
      <c r="K10" s="102"/>
    </row>
    <row r="11" spans="1:15" s="36" customFormat="1" ht="129" customHeight="1">
      <c r="A11" s="73" t="s">
        <v>172</v>
      </c>
      <c r="B11" s="66"/>
      <c r="C11" s="66" t="s">
        <v>173</v>
      </c>
      <c r="D11" s="186" t="s">
        <v>386</v>
      </c>
      <c r="E11" s="75"/>
      <c r="F11" s="188" t="s">
        <v>174</v>
      </c>
      <c r="G11" s="71" t="s">
        <v>174</v>
      </c>
      <c r="H11" s="72"/>
      <c r="I11" s="200" t="s">
        <v>92</v>
      </c>
      <c r="J11" s="201" t="s">
        <v>367</v>
      </c>
      <c r="K11" s="102"/>
    </row>
    <row r="12" spans="1:15" s="36" customFormat="1" ht="114" customHeight="1">
      <c r="A12" s="73" t="s">
        <v>175</v>
      </c>
      <c r="B12" s="66"/>
      <c r="C12" s="73" t="s">
        <v>131</v>
      </c>
      <c r="D12" s="186" t="s">
        <v>387</v>
      </c>
      <c r="E12" s="75"/>
      <c r="F12" s="188" t="s">
        <v>125</v>
      </c>
      <c r="G12" s="71" t="s">
        <v>388</v>
      </c>
      <c r="H12" s="72"/>
      <c r="I12" s="200" t="s">
        <v>92</v>
      </c>
      <c r="J12" s="201" t="s">
        <v>367</v>
      </c>
      <c r="K12" s="102"/>
    </row>
    <row r="13" spans="1:15" s="36" customFormat="1" ht="123.75" customHeight="1">
      <c r="A13" s="73" t="s">
        <v>176</v>
      </c>
      <c r="B13" s="66"/>
      <c r="C13" s="73" t="s">
        <v>178</v>
      </c>
      <c r="D13" s="186" t="s">
        <v>179</v>
      </c>
      <c r="E13" s="75"/>
      <c r="F13" s="185" t="s">
        <v>125</v>
      </c>
      <c r="G13" s="71" t="s">
        <v>389</v>
      </c>
      <c r="H13" s="72"/>
      <c r="I13" s="200" t="s">
        <v>92</v>
      </c>
      <c r="J13" s="201" t="s">
        <v>367</v>
      </c>
      <c r="K13" s="102"/>
    </row>
    <row r="14" spans="1:15" s="36" customFormat="1" ht="98.25" customHeight="1">
      <c r="A14" s="73" t="s">
        <v>177</v>
      </c>
      <c r="B14" s="73"/>
      <c r="C14" s="78" t="s">
        <v>181</v>
      </c>
      <c r="D14" s="186" t="s">
        <v>182</v>
      </c>
      <c r="E14" s="100"/>
      <c r="F14" s="185" t="s">
        <v>125</v>
      </c>
      <c r="G14" s="202" t="s">
        <v>390</v>
      </c>
      <c r="H14" s="77"/>
      <c r="I14" s="200" t="s">
        <v>92</v>
      </c>
      <c r="J14" s="201" t="s">
        <v>367</v>
      </c>
      <c r="K14" s="102"/>
    </row>
    <row r="15" spans="1:15" s="36" customFormat="1" ht="96.75" customHeight="1">
      <c r="A15" s="73" t="s">
        <v>180</v>
      </c>
      <c r="C15" s="73" t="s">
        <v>184</v>
      </c>
      <c r="D15" s="186" t="s">
        <v>185</v>
      </c>
      <c r="E15" s="100"/>
      <c r="F15" s="187" t="s">
        <v>147</v>
      </c>
      <c r="G15" s="97" t="s">
        <v>391</v>
      </c>
      <c r="H15" s="101"/>
      <c r="I15" s="200" t="s">
        <v>92</v>
      </c>
      <c r="J15" s="201" t="s">
        <v>367</v>
      </c>
    </row>
    <row r="16" spans="1:15" s="36" customFormat="1" ht="123.75" customHeight="1">
      <c r="A16" s="73" t="s">
        <v>183</v>
      </c>
      <c r="C16" s="73" t="s">
        <v>153</v>
      </c>
      <c r="D16" s="186" t="s">
        <v>187</v>
      </c>
      <c r="E16" s="100"/>
      <c r="F16" s="187" t="s">
        <v>155</v>
      </c>
      <c r="G16" s="187" t="s">
        <v>155</v>
      </c>
      <c r="H16" s="101"/>
      <c r="I16" s="200" t="s">
        <v>92</v>
      </c>
      <c r="J16" s="201" t="s">
        <v>367</v>
      </c>
    </row>
    <row r="17" spans="1:10" s="36" customFormat="1" ht="118.5" customHeight="1">
      <c r="A17" s="73" t="s">
        <v>186</v>
      </c>
      <c r="C17" s="66" t="s">
        <v>157</v>
      </c>
      <c r="D17" s="186" t="s">
        <v>189</v>
      </c>
      <c r="E17" s="100"/>
      <c r="F17" s="187" t="s">
        <v>155</v>
      </c>
      <c r="G17" s="187" t="s">
        <v>155</v>
      </c>
      <c r="H17" s="101"/>
      <c r="I17" s="200" t="s">
        <v>92</v>
      </c>
      <c r="J17" s="201" t="s">
        <v>367</v>
      </c>
    </row>
    <row r="18" spans="1:10" s="36" customFormat="1" ht="102">
      <c r="A18" s="73" t="s">
        <v>188</v>
      </c>
      <c r="C18" s="73" t="s">
        <v>164</v>
      </c>
      <c r="D18" s="186" t="s">
        <v>191</v>
      </c>
      <c r="E18" s="100"/>
      <c r="F18" s="187" t="s">
        <v>166</v>
      </c>
      <c r="G18" s="187" t="s">
        <v>166</v>
      </c>
      <c r="H18" s="101"/>
      <c r="I18" s="200" t="s">
        <v>92</v>
      </c>
      <c r="J18" s="201" t="s">
        <v>367</v>
      </c>
    </row>
    <row r="19" spans="1:10" s="36" customFormat="1" ht="102">
      <c r="A19" s="73" t="s">
        <v>190</v>
      </c>
      <c r="C19" s="73" t="s">
        <v>167</v>
      </c>
      <c r="D19" s="186" t="s">
        <v>193</v>
      </c>
      <c r="E19" s="100"/>
      <c r="F19" s="187" t="s">
        <v>166</v>
      </c>
      <c r="G19" s="187" t="s">
        <v>166</v>
      </c>
      <c r="H19" s="101"/>
      <c r="I19" s="200" t="s">
        <v>92</v>
      </c>
      <c r="J19" s="201" t="s">
        <v>367</v>
      </c>
    </row>
    <row r="20" spans="1:10" s="36" customFormat="1" ht="109.5" customHeight="1">
      <c r="A20" s="73" t="s">
        <v>192</v>
      </c>
      <c r="C20" s="73" t="s">
        <v>194</v>
      </c>
      <c r="D20" s="186" t="s">
        <v>195</v>
      </c>
      <c r="E20" s="100"/>
      <c r="F20" s="187" t="s">
        <v>196</v>
      </c>
      <c r="G20" s="187" t="s">
        <v>196</v>
      </c>
      <c r="H20" s="101"/>
      <c r="I20" s="200" t="s">
        <v>92</v>
      </c>
      <c r="J20" s="201" t="s">
        <v>367</v>
      </c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:I20" xr:uid="{8EF34D38-72E9-4C92-9848-2DD18CAC5B81}">
      <formula1>$O$2:$O$6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6"/>
  <sheetViews>
    <sheetView topLeftCell="C4" workbookViewId="0">
      <selection activeCell="G7" sqref="G7"/>
    </sheetView>
  </sheetViews>
  <sheetFormatPr defaultColWidth="10.28515625" defaultRowHeight="12.75"/>
  <cols>
    <col min="1" max="1" width="19.7109375" style="38" customWidth="1"/>
    <col min="2" max="2" width="17.5703125" style="38" customWidth="1"/>
    <col min="3" max="3" width="33.42578125" style="38" customWidth="1"/>
    <col min="4" max="4" width="33" style="38" customWidth="1"/>
    <col min="5" max="5" width="16.7109375" style="38" customWidth="1"/>
    <col min="6" max="6" width="42.42578125" style="39" customWidth="1"/>
    <col min="7" max="7" width="47.7109375" style="38" customWidth="1"/>
    <col min="8" max="8" width="34" style="38" customWidth="1"/>
    <col min="9" max="9" width="19" style="38" customWidth="1"/>
    <col min="10" max="12" width="15.85546875" style="38" customWidth="1"/>
    <col min="13" max="16384" width="10.28515625" style="38"/>
  </cols>
  <sheetData>
    <row r="1" spans="1:15">
      <c r="F1" s="40"/>
      <c r="G1" s="41"/>
    </row>
    <row r="2" spans="1:15" ht="25.5">
      <c r="A2" s="42" t="s">
        <v>91</v>
      </c>
      <c r="B2" s="43" t="s">
        <v>197</v>
      </c>
      <c r="C2" s="44"/>
      <c r="D2" s="44"/>
      <c r="E2" s="44"/>
      <c r="F2" s="45"/>
      <c r="G2" s="44"/>
      <c r="H2" s="44"/>
      <c r="I2" s="81"/>
      <c r="O2" s="82" t="s">
        <v>92</v>
      </c>
    </row>
    <row r="3" spans="1:15" ht="38.25">
      <c r="A3" s="46" t="s">
        <v>93</v>
      </c>
      <c r="B3" s="241"/>
      <c r="C3" s="242"/>
      <c r="D3" s="242"/>
      <c r="E3" s="242"/>
      <c r="F3" s="242"/>
      <c r="G3" s="242"/>
      <c r="H3" s="242"/>
      <c r="I3" s="243"/>
      <c r="O3" s="83" t="s">
        <v>94</v>
      </c>
    </row>
    <row r="4" spans="1:15" ht="25.5">
      <c r="A4" s="46" t="s">
        <v>95</v>
      </c>
      <c r="B4" s="241" t="s">
        <v>96</v>
      </c>
      <c r="C4" s="242"/>
      <c r="D4" s="242"/>
      <c r="E4" s="242"/>
      <c r="F4" s="242"/>
      <c r="G4" s="242"/>
      <c r="H4" s="242"/>
      <c r="I4" s="243"/>
      <c r="O4" s="84" t="s">
        <v>97</v>
      </c>
    </row>
    <row r="5" spans="1:15" ht="15" customHeight="1">
      <c r="A5" s="47" t="s">
        <v>92</v>
      </c>
      <c r="B5" s="48" t="s">
        <v>94</v>
      </c>
      <c r="C5" s="244" t="s">
        <v>98</v>
      </c>
      <c r="D5" s="245"/>
      <c r="E5" s="246" t="s">
        <v>99</v>
      </c>
      <c r="F5" s="247"/>
      <c r="G5" s="248" t="s">
        <v>100</v>
      </c>
      <c r="H5" s="249"/>
      <c r="I5" s="250"/>
      <c r="K5" s="85">
        <f ca="1">NOW()</f>
        <v>43998.606405439816</v>
      </c>
      <c r="L5" s="86"/>
      <c r="O5" s="38" t="s">
        <v>101</v>
      </c>
    </row>
    <row r="6" spans="1:15" ht="15.75" customHeight="1">
      <c r="A6" s="49">
        <f>COUNTIF(I10:I970,"Pass")</f>
        <v>7</v>
      </c>
      <c r="B6" s="50">
        <f>COUNTIF(I12:I970,"Fail")</f>
        <v>0</v>
      </c>
      <c r="C6" s="234">
        <f>G6-E6-B6-A6</f>
        <v>0</v>
      </c>
      <c r="D6" s="235"/>
      <c r="E6" s="234">
        <f>COUNTIF(I$12:I$970,"N/A")</f>
        <v>0</v>
      </c>
      <c r="F6" s="235"/>
      <c r="G6" s="236">
        <f>COUNTA(A10:A970)</f>
        <v>7</v>
      </c>
      <c r="H6" s="237"/>
      <c r="I6" s="238"/>
    </row>
    <row r="7" spans="1:15">
      <c r="A7" s="51"/>
      <c r="B7" s="52"/>
      <c r="C7" s="53"/>
      <c r="D7" s="54"/>
      <c r="E7" s="55"/>
      <c r="F7" s="56"/>
      <c r="G7" s="57"/>
      <c r="H7" s="58"/>
      <c r="I7" s="87"/>
    </row>
    <row r="8" spans="1:15" s="35" customFormat="1" ht="51">
      <c r="A8" s="59" t="s">
        <v>102</v>
      </c>
      <c r="B8" s="59" t="s">
        <v>103</v>
      </c>
      <c r="C8" s="59" t="s">
        <v>104</v>
      </c>
      <c r="D8" s="59" t="s">
        <v>105</v>
      </c>
      <c r="E8" s="59" t="s">
        <v>106</v>
      </c>
      <c r="F8" s="59" t="s">
        <v>107</v>
      </c>
      <c r="G8" s="60" t="s">
        <v>108</v>
      </c>
      <c r="H8" s="60" t="s">
        <v>109</v>
      </c>
      <c r="I8" s="60" t="s">
        <v>110</v>
      </c>
      <c r="J8" s="60" t="s">
        <v>111</v>
      </c>
      <c r="K8" s="60" t="s">
        <v>112</v>
      </c>
      <c r="M8" s="88"/>
    </row>
    <row r="9" spans="1:15">
      <c r="A9" s="61"/>
      <c r="B9" s="239" t="s">
        <v>113</v>
      </c>
      <c r="C9" s="240"/>
      <c r="D9" s="62"/>
      <c r="E9" s="62"/>
      <c r="F9" s="63"/>
      <c r="G9" s="64"/>
      <c r="H9" s="62"/>
      <c r="I9" s="62" t="s">
        <v>114</v>
      </c>
      <c r="J9" s="89"/>
      <c r="K9" s="90"/>
    </row>
    <row r="10" spans="1:15" s="104" customFormat="1" ht="76.5">
      <c r="A10" s="73" t="s">
        <v>198</v>
      </c>
      <c r="B10" s="66"/>
      <c r="C10" s="73" t="s">
        <v>116</v>
      </c>
      <c r="D10" s="186" t="s">
        <v>199</v>
      </c>
      <c r="E10" s="75"/>
      <c r="F10" s="189" t="s">
        <v>200</v>
      </c>
      <c r="G10" s="188" t="s">
        <v>392</v>
      </c>
      <c r="H10" s="72" t="s">
        <v>393</v>
      </c>
      <c r="I10" s="200" t="s">
        <v>92</v>
      </c>
      <c r="J10" s="201" t="s">
        <v>367</v>
      </c>
      <c r="K10" s="102"/>
    </row>
    <row r="11" spans="1:15" s="36" customFormat="1" ht="39.75" customHeight="1">
      <c r="A11" s="73" t="s">
        <v>201</v>
      </c>
      <c r="B11" s="73"/>
      <c r="C11" s="73" t="s">
        <v>202</v>
      </c>
      <c r="D11" s="186" t="s">
        <v>203</v>
      </c>
      <c r="E11" s="75"/>
      <c r="F11" s="185" t="s">
        <v>204</v>
      </c>
      <c r="G11" s="185" t="s">
        <v>204</v>
      </c>
      <c r="H11" s="72" t="s">
        <v>393</v>
      </c>
      <c r="I11" s="200" t="s">
        <v>92</v>
      </c>
      <c r="J11" s="201" t="s">
        <v>367</v>
      </c>
      <c r="K11" s="102"/>
    </row>
    <row r="12" spans="1:15" s="37" customFormat="1" ht="38.25">
      <c r="A12" s="73" t="s">
        <v>205</v>
      </c>
      <c r="B12" s="78"/>
      <c r="C12" s="106" t="s">
        <v>206</v>
      </c>
      <c r="D12" s="186" t="s">
        <v>207</v>
      </c>
      <c r="E12" s="98"/>
      <c r="F12" s="185" t="s">
        <v>208</v>
      </c>
      <c r="G12" s="185" t="s">
        <v>208</v>
      </c>
      <c r="H12" s="72" t="s">
        <v>393</v>
      </c>
      <c r="I12" s="200" t="s">
        <v>92</v>
      </c>
      <c r="J12" s="201" t="s">
        <v>367</v>
      </c>
    </row>
    <row r="13" spans="1:15" s="36" customFormat="1" ht="38.25">
      <c r="A13" s="73" t="s">
        <v>209</v>
      </c>
      <c r="C13" s="106" t="s">
        <v>210</v>
      </c>
      <c r="D13" s="186" t="s">
        <v>211</v>
      </c>
      <c r="E13" s="100"/>
      <c r="F13" s="185" t="s">
        <v>212</v>
      </c>
      <c r="G13" s="185" t="s">
        <v>212</v>
      </c>
      <c r="H13" s="72" t="s">
        <v>393</v>
      </c>
      <c r="I13" s="200" t="s">
        <v>92</v>
      </c>
      <c r="J13" s="201" t="s">
        <v>367</v>
      </c>
    </row>
    <row r="14" spans="1:15" s="104" customFormat="1" ht="38.25">
      <c r="A14" s="73" t="s">
        <v>213</v>
      </c>
      <c r="C14" s="66" t="s">
        <v>214</v>
      </c>
      <c r="D14" s="186" t="s">
        <v>215</v>
      </c>
      <c r="E14" s="101"/>
      <c r="F14" s="185" t="s">
        <v>216</v>
      </c>
      <c r="G14" s="185" t="s">
        <v>216</v>
      </c>
      <c r="H14" s="72" t="s">
        <v>393</v>
      </c>
      <c r="I14" s="200" t="s">
        <v>92</v>
      </c>
      <c r="J14" s="201" t="s">
        <v>367</v>
      </c>
    </row>
    <row r="15" spans="1:15" s="104" customFormat="1" ht="38.25">
      <c r="A15" s="73" t="s">
        <v>217</v>
      </c>
      <c r="C15" s="66" t="s">
        <v>218</v>
      </c>
      <c r="D15" s="186" t="s">
        <v>219</v>
      </c>
      <c r="E15" s="101"/>
      <c r="F15" s="187" t="s">
        <v>220</v>
      </c>
      <c r="G15" s="187" t="s">
        <v>220</v>
      </c>
      <c r="H15" s="72" t="s">
        <v>393</v>
      </c>
      <c r="I15" s="200" t="s">
        <v>92</v>
      </c>
      <c r="J15" s="201" t="s">
        <v>367</v>
      </c>
    </row>
    <row r="16" spans="1:15" s="104" customFormat="1" ht="38.25">
      <c r="A16" s="73" t="s">
        <v>221</v>
      </c>
      <c r="C16" s="66" t="s">
        <v>222</v>
      </c>
      <c r="D16" s="186" t="s">
        <v>223</v>
      </c>
      <c r="E16" s="101"/>
      <c r="F16" s="187" t="s">
        <v>224</v>
      </c>
      <c r="G16" s="187" t="s">
        <v>224</v>
      </c>
      <c r="H16" s="72" t="s">
        <v>393</v>
      </c>
      <c r="I16" s="200" t="s">
        <v>92</v>
      </c>
      <c r="J16" s="201" t="s">
        <v>367</v>
      </c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phoneticPr fontId="40" type="noConversion"/>
  <dataValidations count="1">
    <dataValidation type="list" allowBlank="1" showErrorMessage="1" sqref="I8 I10:I16" xr:uid="{E0BD903E-94D7-48AD-953D-AA1ED2E3B653}">
      <formula1>$O$2:$O$6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7"/>
  <sheetViews>
    <sheetView workbookViewId="0">
      <selection activeCell="C10" sqref="C10"/>
    </sheetView>
  </sheetViews>
  <sheetFormatPr defaultColWidth="10.28515625" defaultRowHeight="12.75"/>
  <cols>
    <col min="1" max="1" width="19.5703125" style="38" customWidth="1"/>
    <col min="2" max="2" width="18" style="38" customWidth="1"/>
    <col min="3" max="3" width="41.85546875" style="38" customWidth="1"/>
    <col min="4" max="4" width="41.42578125" style="38" customWidth="1"/>
    <col min="5" max="5" width="20.140625" style="38" customWidth="1"/>
    <col min="6" max="6" width="43.7109375" style="39" customWidth="1"/>
    <col min="7" max="7" width="43.5703125" style="38" customWidth="1"/>
    <col min="8" max="8" width="36.7109375" style="38" customWidth="1"/>
    <col min="9" max="9" width="13.28515625" style="38" customWidth="1"/>
    <col min="10" max="12" width="15.85546875" style="38" customWidth="1"/>
    <col min="13" max="16384" width="10.28515625" style="38"/>
  </cols>
  <sheetData>
    <row r="1" spans="1:15">
      <c r="F1" s="40"/>
      <c r="G1" s="41"/>
    </row>
    <row r="2" spans="1:15" ht="25.5">
      <c r="A2" s="42" t="s">
        <v>91</v>
      </c>
      <c r="B2" s="43" t="s">
        <v>225</v>
      </c>
      <c r="C2" s="44"/>
      <c r="D2" s="44"/>
      <c r="E2" s="44"/>
      <c r="F2" s="45"/>
      <c r="G2" s="44"/>
      <c r="H2" s="44"/>
      <c r="I2" s="81"/>
      <c r="O2" s="82" t="s">
        <v>92</v>
      </c>
    </row>
    <row r="3" spans="1:15" ht="38.25">
      <c r="A3" s="46" t="s">
        <v>93</v>
      </c>
      <c r="B3" s="241"/>
      <c r="C3" s="242"/>
      <c r="D3" s="242"/>
      <c r="E3" s="242"/>
      <c r="F3" s="242"/>
      <c r="G3" s="242"/>
      <c r="H3" s="242"/>
      <c r="I3" s="243"/>
      <c r="O3" s="83" t="s">
        <v>94</v>
      </c>
    </row>
    <row r="4" spans="1:15" ht="25.5">
      <c r="A4" s="46" t="s">
        <v>95</v>
      </c>
      <c r="B4" s="241" t="s">
        <v>96</v>
      </c>
      <c r="C4" s="242"/>
      <c r="D4" s="242"/>
      <c r="E4" s="242"/>
      <c r="F4" s="242"/>
      <c r="G4" s="242"/>
      <c r="H4" s="242"/>
      <c r="I4" s="243"/>
      <c r="O4" s="84" t="s">
        <v>97</v>
      </c>
    </row>
    <row r="5" spans="1:15" ht="15" customHeight="1">
      <c r="A5" s="47" t="s">
        <v>92</v>
      </c>
      <c r="B5" s="48" t="s">
        <v>94</v>
      </c>
      <c r="C5" s="244" t="s">
        <v>98</v>
      </c>
      <c r="D5" s="245"/>
      <c r="E5" s="246" t="s">
        <v>99</v>
      </c>
      <c r="F5" s="247"/>
      <c r="G5" s="248" t="s">
        <v>100</v>
      </c>
      <c r="H5" s="249"/>
      <c r="I5" s="250"/>
      <c r="K5" s="85">
        <f ca="1">NOW()</f>
        <v>43998.606405439816</v>
      </c>
      <c r="L5" s="86"/>
      <c r="O5" s="38" t="s">
        <v>101</v>
      </c>
    </row>
    <row r="6" spans="1:15" ht="15.75" customHeight="1">
      <c r="A6" s="49">
        <f>COUNTIF(I10:I947,"Pass")</f>
        <v>8</v>
      </c>
      <c r="B6" s="50">
        <f>COUNTIF(I13:I947,"Fail")</f>
        <v>0</v>
      </c>
      <c r="C6" s="234">
        <f>G6-E6-B6-A6</f>
        <v>0</v>
      </c>
      <c r="D6" s="235"/>
      <c r="E6" s="234">
        <f>COUNTIF(I$13:I$947,"N/A")</f>
        <v>0</v>
      </c>
      <c r="F6" s="235"/>
      <c r="G6" s="236">
        <f>COUNTA(A10:A947)</f>
        <v>8</v>
      </c>
      <c r="H6" s="237"/>
      <c r="I6" s="238"/>
    </row>
    <row r="7" spans="1:15">
      <c r="A7" s="51"/>
      <c r="B7" s="52"/>
      <c r="C7" s="53"/>
      <c r="D7" s="54"/>
      <c r="E7" s="55"/>
      <c r="F7" s="56"/>
      <c r="G7" s="57"/>
      <c r="H7" s="58"/>
      <c r="I7" s="87"/>
    </row>
    <row r="8" spans="1:15" s="35" customFormat="1" ht="38.25">
      <c r="A8" s="59" t="s">
        <v>102</v>
      </c>
      <c r="B8" s="59" t="s">
        <v>103</v>
      </c>
      <c r="C8" s="59" t="s">
        <v>104</v>
      </c>
      <c r="D8" s="59" t="s">
        <v>105</v>
      </c>
      <c r="E8" s="59" t="s">
        <v>106</v>
      </c>
      <c r="F8" s="59" t="s">
        <v>107</v>
      </c>
      <c r="G8" s="60" t="s">
        <v>108</v>
      </c>
      <c r="H8" s="60" t="s">
        <v>109</v>
      </c>
      <c r="I8" s="60" t="s">
        <v>110</v>
      </c>
      <c r="J8" s="60" t="s">
        <v>111</v>
      </c>
      <c r="K8" s="60" t="s">
        <v>112</v>
      </c>
      <c r="M8" s="88"/>
    </row>
    <row r="9" spans="1:15">
      <c r="A9" s="61"/>
      <c r="B9" s="239" t="s">
        <v>113</v>
      </c>
      <c r="C9" s="240"/>
      <c r="D9" s="62"/>
      <c r="E9" s="62"/>
      <c r="F9" s="63"/>
      <c r="G9" s="64"/>
      <c r="H9" s="62"/>
      <c r="I9" s="62" t="s">
        <v>114</v>
      </c>
      <c r="J9" s="89"/>
      <c r="K9" s="90"/>
    </row>
    <row r="10" spans="1:15" s="71" customFormat="1" ht="89.25">
      <c r="A10" s="105" t="s">
        <v>226</v>
      </c>
      <c r="B10" s="66"/>
      <c r="C10" s="66" t="s">
        <v>116</v>
      </c>
      <c r="D10" s="186" t="s">
        <v>394</v>
      </c>
      <c r="E10" s="203"/>
      <c r="F10" s="188" t="s">
        <v>395</v>
      </c>
      <c r="G10" s="204" t="s">
        <v>396</v>
      </c>
      <c r="H10" s="72" t="s">
        <v>397</v>
      </c>
      <c r="I10" s="200" t="s">
        <v>92</v>
      </c>
      <c r="J10" s="201" t="s">
        <v>367</v>
      </c>
      <c r="K10" s="205"/>
    </row>
    <row r="11" spans="1:15" s="92" customFormat="1" ht="166.5" customHeight="1">
      <c r="A11" s="105" t="s">
        <v>227</v>
      </c>
      <c r="B11" s="66"/>
      <c r="C11" s="66" t="s">
        <v>228</v>
      </c>
      <c r="D11" s="186" t="s">
        <v>398</v>
      </c>
      <c r="E11" s="203"/>
      <c r="F11" s="206" t="s">
        <v>229</v>
      </c>
      <c r="G11" s="71" t="s">
        <v>399</v>
      </c>
      <c r="H11" s="72" t="s">
        <v>397</v>
      </c>
      <c r="I11" s="200" t="s">
        <v>92</v>
      </c>
      <c r="J11" s="201" t="s">
        <v>367</v>
      </c>
      <c r="K11" s="205"/>
    </row>
    <row r="12" spans="1:15" s="92" customFormat="1" ht="159" customHeight="1">
      <c r="A12" s="105" t="s">
        <v>230</v>
      </c>
      <c r="B12" s="66"/>
      <c r="C12" s="66" t="s">
        <v>400</v>
      </c>
      <c r="D12" s="186" t="s">
        <v>401</v>
      </c>
      <c r="E12" s="203"/>
      <c r="F12" s="206" t="s">
        <v>125</v>
      </c>
      <c r="G12" s="71" t="s">
        <v>402</v>
      </c>
      <c r="H12" s="72" t="s">
        <v>397</v>
      </c>
      <c r="I12" s="200" t="s">
        <v>92</v>
      </c>
      <c r="J12" s="201" t="s">
        <v>367</v>
      </c>
      <c r="K12" s="205"/>
    </row>
    <row r="13" spans="1:15" s="93" customFormat="1" ht="135.75" customHeight="1">
      <c r="A13" s="105" t="s">
        <v>233</v>
      </c>
      <c r="B13" s="66"/>
      <c r="C13" s="66" t="s">
        <v>231</v>
      </c>
      <c r="D13" s="186" t="s">
        <v>232</v>
      </c>
      <c r="E13" s="207"/>
      <c r="F13" s="206" t="s">
        <v>125</v>
      </c>
      <c r="G13" s="71" t="s">
        <v>402</v>
      </c>
      <c r="H13" s="72" t="s">
        <v>397</v>
      </c>
      <c r="I13" s="200" t="s">
        <v>92</v>
      </c>
      <c r="J13" s="201" t="s">
        <v>367</v>
      </c>
      <c r="K13" s="208"/>
    </row>
    <row r="14" spans="1:15" s="92" customFormat="1" ht="135.75" customHeight="1">
      <c r="A14" s="105" t="s">
        <v>236</v>
      </c>
      <c r="B14" s="66"/>
      <c r="C14" s="66" t="s">
        <v>234</v>
      </c>
      <c r="D14" s="186" t="s">
        <v>235</v>
      </c>
      <c r="E14" s="210"/>
      <c r="F14" s="206" t="s">
        <v>125</v>
      </c>
      <c r="G14" s="71" t="s">
        <v>402</v>
      </c>
      <c r="H14" s="72" t="s">
        <v>397</v>
      </c>
      <c r="I14" s="200" t="s">
        <v>92</v>
      </c>
      <c r="J14" s="201" t="s">
        <v>367</v>
      </c>
      <c r="K14" s="209"/>
    </row>
    <row r="15" spans="1:15" s="71" customFormat="1" ht="127.5">
      <c r="A15" s="105" t="s">
        <v>237</v>
      </c>
      <c r="B15" s="66"/>
      <c r="C15" s="66" t="s">
        <v>131</v>
      </c>
      <c r="D15" s="186" t="s">
        <v>238</v>
      </c>
      <c r="E15" s="212"/>
      <c r="F15" s="206" t="s">
        <v>125</v>
      </c>
      <c r="G15" s="71" t="s">
        <v>402</v>
      </c>
      <c r="H15" s="72" t="s">
        <v>397</v>
      </c>
      <c r="I15" s="200" t="s">
        <v>92</v>
      </c>
      <c r="J15" s="201" t="s">
        <v>367</v>
      </c>
      <c r="K15" s="211"/>
    </row>
    <row r="16" spans="1:15" s="71" customFormat="1" ht="143.25" customHeight="1">
      <c r="A16" s="105" t="s">
        <v>239</v>
      </c>
      <c r="B16" s="66"/>
      <c r="C16" s="66" t="s">
        <v>240</v>
      </c>
      <c r="D16" s="186" t="s">
        <v>241</v>
      </c>
      <c r="E16" s="212"/>
      <c r="F16" s="206" t="s">
        <v>125</v>
      </c>
      <c r="G16" s="71" t="s">
        <v>402</v>
      </c>
      <c r="H16" s="72" t="s">
        <v>397</v>
      </c>
      <c r="I16" s="200" t="s">
        <v>92</v>
      </c>
      <c r="J16" s="201" t="s">
        <v>367</v>
      </c>
      <c r="K16" s="211"/>
    </row>
    <row r="17" spans="1:11" s="71" customFormat="1" ht="99" customHeight="1">
      <c r="A17" s="105" t="s">
        <v>242</v>
      </c>
      <c r="B17" s="66"/>
      <c r="C17" s="66" t="s">
        <v>243</v>
      </c>
      <c r="D17" s="186" t="s">
        <v>403</v>
      </c>
      <c r="E17" s="211"/>
      <c r="F17" s="71" t="s">
        <v>244</v>
      </c>
      <c r="G17" s="97" t="s">
        <v>404</v>
      </c>
      <c r="H17" s="72" t="s">
        <v>397</v>
      </c>
      <c r="I17" s="200" t="s">
        <v>92</v>
      </c>
      <c r="J17" s="201" t="s">
        <v>367</v>
      </c>
      <c r="K17" s="211"/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:I17" xr:uid="{5224F231-7358-4BDB-9DDA-24FA92FFF788}">
      <formula1>$O$2:$O$6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7"/>
  <sheetViews>
    <sheetView zoomScale="96" zoomScaleNormal="96" workbookViewId="0">
      <selection activeCell="C10" sqref="C10"/>
    </sheetView>
  </sheetViews>
  <sheetFormatPr defaultColWidth="10.28515625" defaultRowHeight="12.75"/>
  <cols>
    <col min="1" max="1" width="19.5703125" style="38" customWidth="1"/>
    <col min="2" max="2" width="18.140625" style="38" customWidth="1"/>
    <col min="3" max="3" width="41.85546875" style="38" customWidth="1"/>
    <col min="4" max="4" width="41.42578125" style="38" customWidth="1"/>
    <col min="5" max="5" width="20.140625" style="38" customWidth="1"/>
    <col min="6" max="6" width="46.28515625" style="39" customWidth="1"/>
    <col min="7" max="7" width="47.7109375" style="39" customWidth="1"/>
    <col min="8" max="8" width="29" style="38" customWidth="1"/>
    <col min="9" max="9" width="19" style="38" customWidth="1"/>
    <col min="10" max="12" width="15.85546875" style="38" customWidth="1"/>
    <col min="13" max="16384" width="10.28515625" style="38"/>
  </cols>
  <sheetData>
    <row r="1" spans="1:15">
      <c r="F1" s="40"/>
      <c r="G1" s="41"/>
    </row>
    <row r="2" spans="1:15" ht="25.5">
      <c r="A2" s="42" t="s">
        <v>91</v>
      </c>
      <c r="B2" s="43" t="s">
        <v>405</v>
      </c>
      <c r="C2" s="44"/>
      <c r="D2" s="44"/>
      <c r="E2" s="44"/>
      <c r="F2" s="45"/>
      <c r="G2" s="44"/>
      <c r="H2" s="44"/>
      <c r="I2" s="81"/>
      <c r="O2" s="82" t="s">
        <v>92</v>
      </c>
    </row>
    <row r="3" spans="1:15" ht="38.25">
      <c r="A3" s="46" t="s">
        <v>93</v>
      </c>
      <c r="B3" s="241"/>
      <c r="C3" s="242"/>
      <c r="D3" s="242"/>
      <c r="E3" s="242"/>
      <c r="F3" s="242"/>
      <c r="G3" s="242"/>
      <c r="H3" s="242"/>
      <c r="I3" s="243"/>
      <c r="O3" s="83" t="s">
        <v>94</v>
      </c>
    </row>
    <row r="4" spans="1:15" ht="25.5">
      <c r="A4" s="46" t="s">
        <v>95</v>
      </c>
      <c r="B4" s="241" t="s">
        <v>96</v>
      </c>
      <c r="C4" s="242"/>
      <c r="D4" s="242"/>
      <c r="E4" s="242"/>
      <c r="F4" s="242"/>
      <c r="G4" s="242"/>
      <c r="H4" s="242"/>
      <c r="I4" s="243"/>
      <c r="O4" s="84" t="s">
        <v>97</v>
      </c>
    </row>
    <row r="5" spans="1:15" ht="15" customHeight="1">
      <c r="A5" s="47" t="s">
        <v>92</v>
      </c>
      <c r="B5" s="48" t="s">
        <v>94</v>
      </c>
      <c r="C5" s="244" t="s">
        <v>98</v>
      </c>
      <c r="D5" s="245"/>
      <c r="E5" s="246" t="s">
        <v>99</v>
      </c>
      <c r="F5" s="247"/>
      <c r="G5" s="248" t="s">
        <v>100</v>
      </c>
      <c r="H5" s="249"/>
      <c r="I5" s="250"/>
      <c r="K5" s="85">
        <f ca="1">NOW()</f>
        <v>43998.606405439816</v>
      </c>
      <c r="L5" s="86"/>
      <c r="O5" s="38" t="s">
        <v>101</v>
      </c>
    </row>
    <row r="6" spans="1:15" ht="15.75" customHeight="1">
      <c r="A6" s="49">
        <f>COUNTIF(I10:I972,"Pass")</f>
        <v>8</v>
      </c>
      <c r="B6" s="50">
        <f>COUNTIF(I12:I972,"Fail")</f>
        <v>0</v>
      </c>
      <c r="C6" s="234">
        <f>G6-E6-B6-A6</f>
        <v>0</v>
      </c>
      <c r="D6" s="235"/>
      <c r="E6" s="234">
        <f>COUNTIF(I$12:I$972,"N/A")</f>
        <v>0</v>
      </c>
      <c r="F6" s="235"/>
      <c r="G6" s="236">
        <f>COUNTA(A10:A972)</f>
        <v>8</v>
      </c>
      <c r="H6" s="237"/>
      <c r="I6" s="238"/>
    </row>
    <row r="7" spans="1:15">
      <c r="A7" s="51"/>
      <c r="B7" s="52"/>
      <c r="C7" s="53"/>
      <c r="D7" s="54"/>
      <c r="E7" s="55"/>
      <c r="F7" s="56"/>
      <c r="G7" s="57"/>
      <c r="H7" s="58"/>
      <c r="I7" s="87"/>
    </row>
    <row r="8" spans="1:15" s="35" customFormat="1" ht="51">
      <c r="A8" s="59" t="s">
        <v>102</v>
      </c>
      <c r="B8" s="59" t="s">
        <v>103</v>
      </c>
      <c r="C8" s="59" t="s">
        <v>104</v>
      </c>
      <c r="D8" s="59" t="s">
        <v>105</v>
      </c>
      <c r="E8" s="59" t="s">
        <v>106</v>
      </c>
      <c r="F8" s="59" t="s">
        <v>107</v>
      </c>
      <c r="G8" s="60" t="s">
        <v>108</v>
      </c>
      <c r="H8" s="60" t="s">
        <v>109</v>
      </c>
      <c r="I8" s="60" t="s">
        <v>110</v>
      </c>
      <c r="J8" s="60" t="s">
        <v>111</v>
      </c>
      <c r="K8" s="60" t="s">
        <v>112</v>
      </c>
      <c r="M8" s="88"/>
    </row>
    <row r="9" spans="1:15">
      <c r="A9" s="61"/>
      <c r="B9" s="239" t="s">
        <v>113</v>
      </c>
      <c r="C9" s="240"/>
      <c r="D9" s="62"/>
      <c r="E9" s="62"/>
      <c r="F9" s="63"/>
      <c r="G9" s="64"/>
      <c r="H9" s="62"/>
      <c r="I9" s="62" t="s">
        <v>114</v>
      </c>
      <c r="J9" s="89"/>
      <c r="K9" s="90"/>
    </row>
    <row r="10" spans="1:15" s="36" customFormat="1" ht="89.1" customHeight="1">
      <c r="A10" s="73" t="s">
        <v>246</v>
      </c>
      <c r="B10" s="66"/>
      <c r="C10" s="73" t="s">
        <v>116</v>
      </c>
      <c r="D10" s="186" t="s">
        <v>247</v>
      </c>
      <c r="E10" s="74"/>
      <c r="F10" s="188" t="s">
        <v>248</v>
      </c>
      <c r="G10" s="188" t="s">
        <v>248</v>
      </c>
      <c r="H10" s="72"/>
      <c r="I10" s="200" t="s">
        <v>92</v>
      </c>
      <c r="J10" s="201" t="s">
        <v>367</v>
      </c>
      <c r="K10" s="102"/>
    </row>
    <row r="11" spans="1:15" s="36" customFormat="1" ht="87.95" customHeight="1">
      <c r="A11" s="73" t="s">
        <v>249</v>
      </c>
      <c r="B11" s="73"/>
      <c r="C11" s="73" t="s">
        <v>250</v>
      </c>
      <c r="D11" s="186" t="s">
        <v>251</v>
      </c>
      <c r="E11" s="75"/>
      <c r="F11" s="185" t="s">
        <v>406</v>
      </c>
      <c r="G11" s="185" t="s">
        <v>406</v>
      </c>
      <c r="H11" s="77"/>
      <c r="I11" s="200" t="s">
        <v>92</v>
      </c>
      <c r="J11" s="201" t="s">
        <v>367</v>
      </c>
      <c r="K11" s="102"/>
    </row>
    <row r="12" spans="1:15" s="37" customFormat="1" ht="117" customHeight="1">
      <c r="A12" s="73" t="s">
        <v>252</v>
      </c>
      <c r="B12" s="78"/>
      <c r="C12" s="73" t="s">
        <v>253</v>
      </c>
      <c r="D12" s="186" t="s">
        <v>254</v>
      </c>
      <c r="E12" s="98"/>
      <c r="F12" s="76" t="s">
        <v>407</v>
      </c>
      <c r="G12" s="76" t="s">
        <v>407</v>
      </c>
      <c r="H12" s="99"/>
      <c r="I12" s="200" t="s">
        <v>92</v>
      </c>
      <c r="J12" s="201" t="s">
        <v>367</v>
      </c>
    </row>
    <row r="13" spans="1:15" s="37" customFormat="1" ht="90.95" customHeight="1">
      <c r="A13" s="73" t="s">
        <v>255</v>
      </c>
      <c r="B13" s="78"/>
      <c r="C13" s="73" t="s">
        <v>256</v>
      </c>
      <c r="D13" s="186" t="s">
        <v>257</v>
      </c>
      <c r="E13" s="98"/>
      <c r="F13" s="76" t="s">
        <v>408</v>
      </c>
      <c r="G13" s="76" t="s">
        <v>408</v>
      </c>
      <c r="H13" s="99"/>
      <c r="I13" s="200" t="s">
        <v>92</v>
      </c>
      <c r="J13" s="201" t="s">
        <v>367</v>
      </c>
    </row>
    <row r="14" spans="1:15" s="36" customFormat="1" ht="69.95" customHeight="1">
      <c r="A14" s="73" t="s">
        <v>258</v>
      </c>
      <c r="C14" s="73" t="s">
        <v>259</v>
      </c>
      <c r="D14" s="186" t="s">
        <v>260</v>
      </c>
      <c r="E14" s="100"/>
      <c r="F14" s="97" t="s">
        <v>409</v>
      </c>
      <c r="G14" s="97" t="s">
        <v>409</v>
      </c>
      <c r="H14" s="101"/>
      <c r="I14" s="200" t="s">
        <v>92</v>
      </c>
      <c r="J14" s="201" t="s">
        <v>367</v>
      </c>
    </row>
    <row r="15" spans="1:15" s="36" customFormat="1" ht="98.1" customHeight="1">
      <c r="A15" s="73" t="s">
        <v>261</v>
      </c>
      <c r="C15" s="67" t="s">
        <v>262</v>
      </c>
      <c r="D15" s="186" t="s">
        <v>263</v>
      </c>
      <c r="E15" s="100"/>
      <c r="F15" s="97" t="s">
        <v>409</v>
      </c>
      <c r="G15" s="97" t="s">
        <v>409</v>
      </c>
      <c r="H15" s="101"/>
      <c r="I15" s="200" t="s">
        <v>92</v>
      </c>
      <c r="J15" s="201" t="s">
        <v>367</v>
      </c>
    </row>
    <row r="16" spans="1:15" s="36" customFormat="1" ht="80.099999999999994" customHeight="1">
      <c r="A16" s="73" t="s">
        <v>264</v>
      </c>
      <c r="C16" s="67" t="s">
        <v>265</v>
      </c>
      <c r="D16" s="74" t="s">
        <v>266</v>
      </c>
      <c r="E16" s="100"/>
      <c r="F16" s="76" t="s">
        <v>267</v>
      </c>
      <c r="G16" s="76" t="s">
        <v>267</v>
      </c>
      <c r="H16" s="101"/>
      <c r="I16" s="200" t="s">
        <v>92</v>
      </c>
      <c r="J16" s="201" t="s">
        <v>367</v>
      </c>
    </row>
    <row r="17" spans="1:10" s="36" customFormat="1" ht="93" customHeight="1">
      <c r="A17" s="73" t="s">
        <v>268</v>
      </c>
      <c r="C17" s="67" t="s">
        <v>269</v>
      </c>
      <c r="D17" s="74" t="s">
        <v>270</v>
      </c>
      <c r="E17" s="100"/>
      <c r="F17" s="76" t="s">
        <v>271</v>
      </c>
      <c r="G17" s="76" t="s">
        <v>271</v>
      </c>
      <c r="H17" s="101"/>
      <c r="I17" s="200" t="s">
        <v>92</v>
      </c>
      <c r="J17" s="201" t="s">
        <v>367</v>
      </c>
    </row>
  </sheetData>
  <mergeCells count="9">
    <mergeCell ref="C6:D6"/>
    <mergeCell ref="E6:F6"/>
    <mergeCell ref="G6:I6"/>
    <mergeCell ref="B9:C9"/>
    <mergeCell ref="B3:I3"/>
    <mergeCell ref="B4:I4"/>
    <mergeCell ref="C5:D5"/>
    <mergeCell ref="E5:F5"/>
    <mergeCell ref="G5:I5"/>
  </mergeCells>
  <dataValidations count="1">
    <dataValidation type="list" allowBlank="1" showErrorMessage="1" sqref="I8 I10:I17" xr:uid="{A631F98F-F917-47FD-B9E7-08103A58B633}">
      <formula1>$O$2:$O$6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Cover (Tổng quan)</vt:lpstr>
      <vt:lpstr>Test case List (DS Test Case)</vt:lpstr>
      <vt:lpstr>FUNCTION</vt:lpstr>
      <vt:lpstr>PROTOTYPE</vt:lpstr>
      <vt:lpstr>C01.2 - RQ01-Đăng ký</vt:lpstr>
      <vt:lpstr>C01.4 - RQ1 Đổi mật khẩu (ND) </vt:lpstr>
      <vt:lpstr>C12.1 - RQ12 Màn hình chính app</vt:lpstr>
      <vt:lpstr>C013.2 - RQ13 sửa nhân viên</vt:lpstr>
      <vt:lpstr>C01.1 - RQ01-Đăng nhập(ND)</vt:lpstr>
      <vt:lpstr>C01.3 - RQ1 Quên mật khẩu(ND)</vt:lpstr>
      <vt:lpstr>C08.1-RQ08- Đăng nhập(admin)</vt:lpstr>
      <vt:lpstr>C013.1 - RQ13 Thêm nhân viên</vt:lpstr>
      <vt:lpstr>C013.3-RQ13 Xóa nhân viên</vt:lpstr>
      <vt:lpstr>5. Non Function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Anh Dung</dc:creator>
  <cp:lastModifiedBy>pc</cp:lastModifiedBy>
  <dcterms:created xsi:type="dcterms:W3CDTF">2015-06-05T18:17:00Z</dcterms:created>
  <dcterms:modified xsi:type="dcterms:W3CDTF">2020-06-16T07:33:22Z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