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ngoc_ntb185388_sis_hust_edu_vn/Documents/"/>
    </mc:Choice>
  </mc:AlternateContent>
  <xr:revisionPtr revIDLastSave="88" documentId="8_{EC9E7F56-C8A9-1A48-BA55-DE3AB8B508E7}" xr6:coauthVersionLast="47" xr6:coauthVersionMax="47" xr10:uidLastSave="{772CA1C8-1225-480E-B23E-15E14A9860B2}"/>
  <bookViews>
    <workbookView xWindow="-108" yWindow="-108" windowWidth="23256" windowHeight="12576" firstSheet="1" activeTab="2" xr2:uid="{371D3B3C-5B36-4C43-9BB1-3206FD8EF7CF}"/>
  </bookViews>
  <sheets>
    <sheet name="BT1" sheetId="1" r:id="rId1"/>
    <sheet name="số liệu Iris" sheetId="3" r:id="rId2"/>
    <sheet name="BT2(Iris)" sheetId="2" r:id="rId3"/>
  </sheets>
  <definedNames>
    <definedName name="_xlnm._FilterDatabase" localSheetId="2" hidden="1">'BT2(Iris)'!$B$3:$B$111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2" l="1" a="1"/>
  <c r="I21" i="2" s="1"/>
  <c r="I16" i="2" a="1"/>
  <c r="I16" i="2" s="1"/>
  <c r="I10" i="2" a="1"/>
  <c r="I10" i="2" s="1"/>
  <c r="T9" i="2" a="1"/>
  <c r="T9" i="2" s="1"/>
  <c r="T3" i="2" a="1"/>
  <c r="T3" i="2" s="1"/>
  <c r="N6" i="2"/>
  <c r="N5" i="2"/>
  <c r="N4" i="2"/>
  <c r="N3" i="2"/>
  <c r="K4" i="2"/>
  <c r="J4" i="2"/>
  <c r="K5" i="2"/>
  <c r="L5" i="2"/>
  <c r="M5" i="2"/>
  <c r="L4" i="2"/>
  <c r="M4" i="2"/>
  <c r="K3" i="2"/>
  <c r="L3" i="2"/>
  <c r="M3" i="2"/>
  <c r="J5" i="2"/>
  <c r="J3" i="2"/>
  <c r="O3" i="2" a="1"/>
  <c r="O3" i="2"/>
  <c r="M6" i="2"/>
  <c r="J6" i="2"/>
  <c r="G148" i="2"/>
  <c r="G149" i="2"/>
  <c r="G150" i="2"/>
  <c r="G151" i="2"/>
  <c r="G152" i="2"/>
  <c r="G153" i="2"/>
  <c r="G154" i="2"/>
  <c r="G155" i="2"/>
  <c r="G156" i="2"/>
  <c r="G144" i="2"/>
  <c r="G145" i="2"/>
  <c r="G146" i="2"/>
  <c r="G147" i="2"/>
  <c r="G136" i="2"/>
  <c r="G137" i="2"/>
  <c r="G138" i="2"/>
  <c r="G139" i="2"/>
  <c r="G140" i="2"/>
  <c r="G141" i="2"/>
  <c r="G142" i="2"/>
  <c r="G143" i="2"/>
  <c r="G128" i="2"/>
  <c r="G129" i="2"/>
  <c r="G130" i="2"/>
  <c r="G131" i="2"/>
  <c r="G132" i="2"/>
  <c r="G133" i="2"/>
  <c r="G134" i="2"/>
  <c r="G135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12" i="2"/>
  <c r="G107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" i="2"/>
  <c r="Q11" i="1" a="1"/>
  <c r="Q11" i="1"/>
  <c r="N11" i="1" a="1"/>
  <c r="N11" i="1"/>
  <c r="K11" i="1" a="1"/>
  <c r="K11" i="1"/>
  <c r="G11" i="1" a="1"/>
  <c r="G11" i="1"/>
  <c r="K6" i="2"/>
  <c r="L6" i="2"/>
  <c r="K12" i="1" a="1"/>
  <c r="K12" i="1"/>
  <c r="K13" i="1" a="1"/>
  <c r="K13" i="1"/>
  <c r="K14" i="1" a="1"/>
  <c r="K14" i="1"/>
  <c r="K15" i="1" a="1"/>
  <c r="K15" i="1"/>
  <c r="K16" i="1" a="1"/>
  <c r="K16" i="1"/>
  <c r="I18" i="2" l="1" a="1"/>
  <c r="I18" i="2" s="1"/>
  <c r="I17" i="2" l="1" a="1"/>
  <c r="I17" i="2" s="1"/>
  <c r="H112" i="2" a="1"/>
  <c r="L115" i="2" l="1"/>
  <c r="L132" i="2"/>
  <c r="L136" i="2"/>
  <c r="L139" i="2"/>
  <c r="L125" i="2"/>
  <c r="L121" i="2"/>
  <c r="L152" i="2"/>
  <c r="L127" i="2"/>
  <c r="L131" i="2"/>
  <c r="L156" i="2"/>
  <c r="L126" i="2"/>
  <c r="L155" i="2"/>
  <c r="L130" i="2"/>
  <c r="L113" i="2"/>
  <c r="L144" i="2"/>
  <c r="L151" i="2"/>
  <c r="L147" i="2"/>
  <c r="L128" i="2"/>
  <c r="L119" i="2"/>
  <c r="L122" i="2"/>
  <c r="L141" i="2"/>
  <c r="L153" i="2"/>
  <c r="L117" i="2"/>
  <c r="L145" i="2"/>
  <c r="L154" i="2"/>
  <c r="L143" i="2"/>
  <c r="L114" i="2"/>
  <c r="L146" i="2"/>
  <c r="L137" i="2"/>
  <c r="L134" i="2"/>
  <c r="L140" i="2"/>
  <c r="L120" i="2"/>
  <c r="L148" i="2"/>
  <c r="L118" i="2"/>
  <c r="L123" i="2"/>
  <c r="L116" i="2"/>
  <c r="L142" i="2"/>
  <c r="L133" i="2"/>
  <c r="L124" i="2"/>
  <c r="L149" i="2"/>
  <c r="L129" i="2"/>
  <c r="L150" i="2"/>
  <c r="H112" i="2"/>
  <c r="L112" i="2" s="1"/>
  <c r="L135" i="2"/>
  <c r="L13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<sst xmlns="http://schemas.openxmlformats.org/spreadsheetml/2006/main" count="358" uniqueCount="53">
  <si>
    <t>Ma trận hiệp phương sai mẫu S</t>
  </si>
  <si>
    <t>Nghịch đảo ma trận hiệp phương sai mẫu S^-1</t>
  </si>
  <si>
    <t>Mẫu kiểm  định U</t>
  </si>
  <si>
    <t>Xây dựng mô hình dự báo</t>
  </si>
  <si>
    <t>B1: MMULT(C11:E16,M3:O5)</t>
  </si>
  <si>
    <t>B2: MMULT(Gi:Ii,TRANSPOSE(Ci:Ei))/2</t>
  </si>
  <si>
    <t>B3: LN(B11:B16/B17)</t>
  </si>
  <si>
    <t>B4: MMULT(G11:I16,TRANSPOSE(R3:T3))-K11:K16+N11:N16</t>
  </si>
  <si>
    <t>n(i)</t>
  </si>
  <si>
    <t>u1n</t>
  </si>
  <si>
    <t>u2n</t>
  </si>
  <si>
    <t>u3n</t>
  </si>
  <si>
    <t>L^T = u(i)^T*S^-1</t>
  </si>
  <si>
    <t>(1/2)*u(i)^T*S^-1*u(i)</t>
  </si>
  <si>
    <t>ln(pi) = ln(n(i)/N)</t>
  </si>
  <si>
    <t>Giá trị kiểm định</t>
  </si>
  <si>
    <t>I</t>
  </si>
  <si>
    <t>II</t>
  </si>
  <si>
    <t>III</t>
  </si>
  <si>
    <t>IV</t>
  </si>
  <si>
    <t>V</t>
  </si>
  <si>
    <t>VI</t>
  </si>
  <si>
    <t>SUM</t>
  </si>
  <si>
    <t>STT</t>
  </si>
  <si>
    <t>Chiều dài đài hoa</t>
  </si>
  <si>
    <t>Chiều rộng đài hoa</t>
  </si>
  <si>
    <t>Chiều dài cánh hoa</t>
  </si>
  <si>
    <t>Chiều rộng cánh hoa</t>
  </si>
  <si>
    <t>Loài</t>
  </si>
  <si>
    <t>I. setosa</t>
  </si>
  <si>
    <t>I. versicolor</t>
  </si>
  <si>
    <t>I. virginica</t>
  </si>
  <si>
    <t>Mẫu xây dựng</t>
  </si>
  <si>
    <t>B1:Tính trung bình mẫu cho từng nhóm và toàn bộ dữ liệu SUM()/COUNT()</t>
  </si>
  <si>
    <t>B2: Tính sai số của dữ liệu so với trung bình mẫu</t>
  </si>
  <si>
    <t>B3: Tính ma trận hiệp phương sai mẫu MMULT()/COUNT()</t>
  </si>
  <si>
    <t>Nhóm</t>
  </si>
  <si>
    <t>ni</t>
  </si>
  <si>
    <t>SSE</t>
  </si>
  <si>
    <t>Iris-setosa</t>
  </si>
  <si>
    <t>Nhóm 1</t>
  </si>
  <si>
    <t>Nhóm 2</t>
  </si>
  <si>
    <t>Nhóm 3</t>
  </si>
  <si>
    <t>mẫu</t>
  </si>
  <si>
    <t>B4: Lặp lại các bước ở bài toán 1</t>
  </si>
  <si>
    <t>và nghịch đảo của ma trận hiệp phương sai mẫu MINVERSE()</t>
  </si>
  <si>
    <t>L^T</t>
  </si>
  <si>
    <t>Ln(pi(i))</t>
  </si>
  <si>
    <t>Iris-versicolor</t>
  </si>
  <si>
    <t>Iris-virginica</t>
  </si>
  <si>
    <t>Mẫu kiểm định</t>
  </si>
  <si>
    <t>B5: Kiểm tra</t>
  </si>
  <si>
    <t>(SSE^T*SSE)/(N-1)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</si>
</sst>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i/>
      <sz val="8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1" applyNumberFormat="1" applyFont="1"/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4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5" fillId="4" borderId="14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0" xfId="0" applyFont="1" applyBorder="1"/>
    <xf numFmtId="0" fontId="5" fillId="4" borderId="2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2" xfId="0" applyFill="1" applyBorder="1"/>
    <xf numFmtId="0" fontId="0" fillId="5" borderId="1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0" xfId="0" applyFont="1" applyBorder="1"/>
    <xf numFmtId="0" fontId="3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257721</xdr:colOff>
      <xdr:row>3</xdr:row>
      <xdr:rowOff>152448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46E7B1-7ACE-4C1B-87F4-1CBB8D4AC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3915321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3ECD-A1C8-4AEA-AF50-5F376784F6B4}">
  <sheetPr codeName="Sheet1"/>
  <dimension ref="A1:V17"/>
  <sheetViews>
    <sheetView topLeftCell="L1" workbookViewId="0">
      <selection activeCell="G10" sqref="G10"/>
    </sheetView>
  </sheetViews>
  <sheetFormatPr defaultRowHeight="14.4" x14ac:dyDescent="0.3"/>
  <cols>
    <col min="3" max="4" width="9.109375" customWidth="1"/>
  </cols>
  <sheetData>
    <row r="1" spans="1:22" x14ac:dyDescent="0.3">
      <c r="B1" s="49"/>
      <c r="C1" s="49"/>
      <c r="D1" s="49"/>
      <c r="E1" s="49"/>
      <c r="F1" s="49"/>
      <c r="G1" s="49"/>
    </row>
    <row r="2" spans="1:22" x14ac:dyDescent="0.3">
      <c r="B2" s="49"/>
      <c r="C2" s="49"/>
      <c r="D2" s="49"/>
      <c r="E2" s="49"/>
      <c r="F2" s="49"/>
      <c r="G2" s="49"/>
      <c r="J2" s="49" t="s">
        <v>0</v>
      </c>
      <c r="M2" s="1" t="s">
        <v>1</v>
      </c>
      <c r="N2" s="1"/>
      <c r="R2" t="s">
        <v>2</v>
      </c>
    </row>
    <row r="3" spans="1:22" x14ac:dyDescent="0.3">
      <c r="I3">
        <v>2.3008000000000002</v>
      </c>
      <c r="J3">
        <v>0.25159999999999999</v>
      </c>
      <c r="K3">
        <v>0.47420000000000001</v>
      </c>
      <c r="M3">
        <v>0.54320000000000002</v>
      </c>
      <c r="N3">
        <v>-0.20019999999999999</v>
      </c>
      <c r="O3">
        <v>-0.42080000000000001</v>
      </c>
      <c r="R3">
        <v>0.82010000000000005</v>
      </c>
      <c r="S3">
        <v>1.6</v>
      </c>
      <c r="T3">
        <v>0.68</v>
      </c>
    </row>
    <row r="4" spans="1:22" x14ac:dyDescent="0.3">
      <c r="I4">
        <v>0.25159999999999999</v>
      </c>
      <c r="J4">
        <v>0.60750000000000004</v>
      </c>
      <c r="K4">
        <v>3.5799999999999998E-2</v>
      </c>
      <c r="M4">
        <v>-0.20019999999999999</v>
      </c>
      <c r="N4">
        <v>1.7258</v>
      </c>
      <c r="O4">
        <v>5.5800000000000002E-2</v>
      </c>
    </row>
    <row r="5" spans="1:22" x14ac:dyDescent="0.3">
      <c r="I5">
        <v>0.47420000000000001</v>
      </c>
      <c r="J5">
        <v>3.5799999999999998E-2</v>
      </c>
      <c r="K5">
        <v>0.59509999999999996</v>
      </c>
      <c r="M5">
        <v>-0.42080000000000001</v>
      </c>
      <c r="N5">
        <v>5.5800000000000002E-2</v>
      </c>
      <c r="O5">
        <v>2.0123000000000002</v>
      </c>
    </row>
    <row r="8" spans="1:22" x14ac:dyDescent="0.3">
      <c r="A8" t="s">
        <v>3</v>
      </c>
    </row>
    <row r="9" spans="1:22" x14ac:dyDescent="0.3">
      <c r="G9" s="50" t="s">
        <v>4</v>
      </c>
      <c r="H9" s="50"/>
      <c r="I9" s="50"/>
      <c r="J9" s="52" t="s">
        <v>5</v>
      </c>
      <c r="K9" s="52"/>
      <c r="L9" s="52"/>
      <c r="M9" s="52"/>
      <c r="N9" s="52" t="s">
        <v>6</v>
      </c>
      <c r="O9" s="52"/>
      <c r="Q9" s="51" t="s">
        <v>7</v>
      </c>
      <c r="R9" s="51"/>
      <c r="S9" s="51"/>
      <c r="T9" s="51"/>
      <c r="U9" s="51"/>
      <c r="V9" s="51"/>
    </row>
    <row r="10" spans="1:22" x14ac:dyDescent="0.3">
      <c r="B10" t="s">
        <v>8</v>
      </c>
      <c r="C10" t="s">
        <v>9</v>
      </c>
      <c r="D10" t="s">
        <v>10</v>
      </c>
      <c r="E10" t="s">
        <v>11</v>
      </c>
      <c r="G10" t="s">
        <v>12</v>
      </c>
      <c r="K10" t="s">
        <v>13</v>
      </c>
      <c r="N10" t="s">
        <v>14</v>
      </c>
      <c r="Q10" s="51" t="s">
        <v>15</v>
      </c>
      <c r="R10" s="51"/>
    </row>
    <row r="11" spans="1:22" x14ac:dyDescent="0.3">
      <c r="A11" s="49" t="s">
        <v>16</v>
      </c>
      <c r="B11">
        <v>114</v>
      </c>
      <c r="C11">
        <v>2.9298000000000002</v>
      </c>
      <c r="D11">
        <v>1.667</v>
      </c>
      <c r="E11">
        <v>0.72809999999999997</v>
      </c>
      <c r="G11" s="4" cm="1">
        <f t="array" ref="G11:I16">MMULT(C11:E16,M3:O5)</f>
        <v>0.95134948000000019</v>
      </c>
      <c r="H11">
        <v>2.3309906200000001</v>
      </c>
      <c r="I11">
        <v>0.32531438999999995</v>
      </c>
      <c r="K11" cm="1">
        <f t="array" ref="K11">MMULT(G11:I11,TRANSPOSE(C11:E11))/2</f>
        <v>3.4549432387015009</v>
      </c>
      <c r="N11" cm="1">
        <f t="array" ref="N11:N16">LN(B11:B16/B17)</f>
        <v>-0.80897899608506696</v>
      </c>
      <c r="Q11" cm="1">
        <f t="array" ref="Q11:Q16">MMULT(G11:I16,TRANSPOSE(R3:T3))-K11:K16+N11:N16</f>
        <v>0.46707825096143207</v>
      </c>
    </row>
    <row r="12" spans="1:22" x14ac:dyDescent="0.3">
      <c r="A12" s="49" t="s">
        <v>17</v>
      </c>
      <c r="B12">
        <v>33</v>
      </c>
      <c r="C12">
        <v>3.0303</v>
      </c>
      <c r="D12">
        <v>1.2423999999999999</v>
      </c>
      <c r="E12">
        <v>0.54549999999999998</v>
      </c>
      <c r="G12">
        <v>1.1677840799999999</v>
      </c>
      <c r="H12">
        <v>1.5679067599999998</v>
      </c>
      <c r="I12">
        <v>-0.10811466999999997</v>
      </c>
      <c r="K12" cm="1">
        <f t="array" ref="K12">MMULT(G12:I12,TRANSPOSE(C12:E12))/2</f>
        <v>2.7138634518814997</v>
      </c>
      <c r="N12">
        <v>-2.0486698830130821</v>
      </c>
      <c r="Q12">
        <v>-1.369700770486582</v>
      </c>
    </row>
    <row r="13" spans="1:22" x14ac:dyDescent="0.3">
      <c r="A13" s="49" t="s">
        <v>18</v>
      </c>
      <c r="B13">
        <v>32</v>
      </c>
      <c r="C13">
        <v>3.8125</v>
      </c>
      <c r="D13">
        <v>1.8438000000000001</v>
      </c>
      <c r="E13">
        <v>0.8125</v>
      </c>
      <c r="G13">
        <v>1.3599212399999998</v>
      </c>
      <c r="H13">
        <v>2.4641050400000002</v>
      </c>
      <c r="I13">
        <v>0.13357779000000014</v>
      </c>
      <c r="K13" cm="1">
        <f t="array" ref="K13">MMULT(G13:I13,TRANSPOSE(C13:E13))/2</f>
        <v>4.9182742773134995</v>
      </c>
      <c r="N13">
        <v>-2.0794415416798357</v>
      </c>
      <c r="Q13">
        <v>-1.849043448869335</v>
      </c>
    </row>
    <row r="14" spans="1:22" x14ac:dyDescent="0.3">
      <c r="A14" s="49" t="s">
        <v>19</v>
      </c>
      <c r="B14">
        <v>17</v>
      </c>
      <c r="C14">
        <v>4.7058999999999997</v>
      </c>
      <c r="D14">
        <v>1.5882000000000001</v>
      </c>
      <c r="E14">
        <v>1.1175999999999999</v>
      </c>
      <c r="G14">
        <v>1.7680011600000001</v>
      </c>
      <c r="H14">
        <v>1.8611564599999999</v>
      </c>
      <c r="I14">
        <v>0.35732531999999995</v>
      </c>
      <c r="K14" cm="1">
        <f t="array" ref="K14">MMULT(G14:I14,TRANSPOSE(C14:E14))/2</f>
        <v>5.8376360631239992</v>
      </c>
      <c r="N14">
        <v>-2.7119641004233466</v>
      </c>
      <c r="Q14">
        <v>-3.8788308586313458</v>
      </c>
    </row>
    <row r="15" spans="1:22" x14ac:dyDescent="0.3">
      <c r="A15" s="49" t="s">
        <v>20</v>
      </c>
      <c r="B15">
        <v>5</v>
      </c>
      <c r="C15">
        <v>1.4</v>
      </c>
      <c r="D15">
        <v>0.2</v>
      </c>
      <c r="E15">
        <v>0</v>
      </c>
      <c r="G15">
        <v>0.72043999999999997</v>
      </c>
      <c r="H15">
        <v>6.4880000000000049E-2</v>
      </c>
      <c r="I15">
        <v>-0.57796000000000003</v>
      </c>
      <c r="K15" cm="1">
        <f t="array" ref="K15">MMULT(G15:I15,TRANSPOSE(C15:E15))/2</f>
        <v>0.51079600000000003</v>
      </c>
      <c r="N15">
        <v>-3.9357395320454622</v>
      </c>
      <c r="Q15">
        <v>-4.1449074880454617</v>
      </c>
    </row>
    <row r="16" spans="1:22" x14ac:dyDescent="0.3">
      <c r="A16" s="49" t="s">
        <v>21</v>
      </c>
      <c r="B16">
        <v>55</v>
      </c>
      <c r="C16">
        <v>0.6</v>
      </c>
      <c r="D16">
        <v>0.14549999999999999</v>
      </c>
      <c r="E16">
        <v>0.21820000000000001</v>
      </c>
      <c r="G16">
        <v>0.20497233999999998</v>
      </c>
      <c r="H16">
        <v>0.14315945999999999</v>
      </c>
      <c r="I16">
        <v>0.19472276000000008</v>
      </c>
      <c r="K16" cm="1">
        <f t="array" ref="K16">MMULT(G16:I16,TRANSPOSE(C16:E16))/2</f>
        <v>9.3150805830999994E-2</v>
      </c>
      <c r="N16">
        <v>-1.5378442592470916</v>
      </c>
      <c r="Q16">
        <v>-1.1014306362440915</v>
      </c>
    </row>
    <row r="17" spans="1:2" x14ac:dyDescent="0.3">
      <c r="A17" s="49" t="s">
        <v>22</v>
      </c>
      <c r="B17">
        <v>256</v>
      </c>
    </row>
  </sheetData>
  <mergeCells count="5">
    <mergeCell ref="G9:I9"/>
    <mergeCell ref="J9:M9"/>
    <mergeCell ref="N9:O9"/>
    <mergeCell ref="Q10:R10"/>
    <mergeCell ref="Q9:V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B4B1-725C-406F-8ABF-C561E1A63425}">
  <sheetPr codeName="Sheet3"/>
  <dimension ref="A1:F151"/>
  <sheetViews>
    <sheetView workbookViewId="0">
      <selection sqref="A1:F1"/>
    </sheetView>
  </sheetViews>
  <sheetFormatPr defaultRowHeight="14.4" x14ac:dyDescent="0.3"/>
  <sheetData>
    <row r="1" spans="1:6" ht="21" thickBo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" thickBot="1" x14ac:dyDescent="0.35">
      <c r="A2" s="6">
        <v>1</v>
      </c>
      <c r="B2" s="6">
        <v>5.0999999999999996</v>
      </c>
      <c r="C2" s="6">
        <v>3.5</v>
      </c>
      <c r="D2" s="6">
        <v>1.4</v>
      </c>
      <c r="E2" s="6">
        <v>0.2</v>
      </c>
      <c r="F2" s="7" t="s">
        <v>29</v>
      </c>
    </row>
    <row r="3" spans="1:6" ht="15" thickBot="1" x14ac:dyDescent="0.35">
      <c r="A3" s="6">
        <v>2</v>
      </c>
      <c r="B3" s="6">
        <v>4.9000000000000004</v>
      </c>
      <c r="C3" s="6">
        <v>3</v>
      </c>
      <c r="D3" s="6">
        <v>1.4</v>
      </c>
      <c r="E3" s="6">
        <v>0.2</v>
      </c>
      <c r="F3" s="7" t="s">
        <v>29</v>
      </c>
    </row>
    <row r="4" spans="1:6" ht="15" thickBot="1" x14ac:dyDescent="0.35">
      <c r="A4" s="6">
        <v>3</v>
      </c>
      <c r="B4" s="6">
        <v>4.7</v>
      </c>
      <c r="C4" s="6">
        <v>3.2</v>
      </c>
      <c r="D4" s="6">
        <v>1.3</v>
      </c>
      <c r="E4" s="6">
        <v>0.2</v>
      </c>
      <c r="F4" s="7" t="s">
        <v>29</v>
      </c>
    </row>
    <row r="5" spans="1:6" ht="15" thickBot="1" x14ac:dyDescent="0.35">
      <c r="A5" s="6">
        <v>4</v>
      </c>
      <c r="B5" s="6">
        <v>4.5999999999999996</v>
      </c>
      <c r="C5" s="6">
        <v>3.1</v>
      </c>
      <c r="D5" s="6">
        <v>1.5</v>
      </c>
      <c r="E5" s="6">
        <v>0.2</v>
      </c>
      <c r="F5" s="7" t="s">
        <v>29</v>
      </c>
    </row>
    <row r="6" spans="1:6" ht="15" thickBot="1" x14ac:dyDescent="0.35">
      <c r="A6" s="6">
        <v>5</v>
      </c>
      <c r="B6" s="6">
        <v>5</v>
      </c>
      <c r="C6" s="6">
        <v>3.6</v>
      </c>
      <c r="D6" s="6">
        <v>1.4</v>
      </c>
      <c r="E6" s="6">
        <v>0.3</v>
      </c>
      <c r="F6" s="7" t="s">
        <v>29</v>
      </c>
    </row>
    <row r="7" spans="1:6" ht="15" thickBot="1" x14ac:dyDescent="0.35">
      <c r="A7" s="6">
        <v>6</v>
      </c>
      <c r="B7" s="6">
        <v>5.4</v>
      </c>
      <c r="C7" s="6">
        <v>3.9</v>
      </c>
      <c r="D7" s="6">
        <v>1.7</v>
      </c>
      <c r="E7" s="6">
        <v>0.4</v>
      </c>
      <c r="F7" s="7" t="s">
        <v>29</v>
      </c>
    </row>
    <row r="8" spans="1:6" ht="15" thickBot="1" x14ac:dyDescent="0.35">
      <c r="A8" s="6">
        <v>7</v>
      </c>
      <c r="B8" s="6">
        <v>4.5999999999999996</v>
      </c>
      <c r="C8" s="6">
        <v>3.4</v>
      </c>
      <c r="D8" s="6">
        <v>1.4</v>
      </c>
      <c r="E8" s="6">
        <v>0.3</v>
      </c>
      <c r="F8" s="7" t="s">
        <v>29</v>
      </c>
    </row>
    <row r="9" spans="1:6" ht="15" thickBot="1" x14ac:dyDescent="0.35">
      <c r="A9" s="6">
        <v>8</v>
      </c>
      <c r="B9" s="6">
        <v>5</v>
      </c>
      <c r="C9" s="6">
        <v>3.4</v>
      </c>
      <c r="D9" s="6">
        <v>1.5</v>
      </c>
      <c r="E9" s="6">
        <v>0.2</v>
      </c>
      <c r="F9" s="7" t="s">
        <v>29</v>
      </c>
    </row>
    <row r="10" spans="1:6" ht="15" thickBot="1" x14ac:dyDescent="0.35">
      <c r="A10" s="6">
        <v>9</v>
      </c>
      <c r="B10" s="6">
        <v>4.4000000000000004</v>
      </c>
      <c r="C10" s="6">
        <v>2.9</v>
      </c>
      <c r="D10" s="6">
        <v>1.4</v>
      </c>
      <c r="E10" s="6">
        <v>0.2</v>
      </c>
      <c r="F10" s="7" t="s">
        <v>29</v>
      </c>
    </row>
    <row r="11" spans="1:6" ht="15" thickBot="1" x14ac:dyDescent="0.35">
      <c r="A11" s="6">
        <v>10</v>
      </c>
      <c r="B11" s="6">
        <v>4.9000000000000004</v>
      </c>
      <c r="C11" s="6">
        <v>3.1</v>
      </c>
      <c r="D11" s="6">
        <v>1.5</v>
      </c>
      <c r="E11" s="6">
        <v>0.1</v>
      </c>
      <c r="F11" s="7" t="s">
        <v>29</v>
      </c>
    </row>
    <row r="12" spans="1:6" ht="15" thickBot="1" x14ac:dyDescent="0.35">
      <c r="A12" s="6">
        <v>11</v>
      </c>
      <c r="B12" s="6">
        <v>5.4</v>
      </c>
      <c r="C12" s="6">
        <v>3.7</v>
      </c>
      <c r="D12" s="6">
        <v>1.5</v>
      </c>
      <c r="E12" s="6">
        <v>0.2</v>
      </c>
      <c r="F12" s="7" t="s">
        <v>29</v>
      </c>
    </row>
    <row r="13" spans="1:6" ht="15" thickBot="1" x14ac:dyDescent="0.35">
      <c r="A13" s="6">
        <v>12</v>
      </c>
      <c r="B13" s="6">
        <v>4.8</v>
      </c>
      <c r="C13" s="6">
        <v>3.4</v>
      </c>
      <c r="D13" s="6">
        <v>1.6</v>
      </c>
      <c r="E13" s="6">
        <v>0.2</v>
      </c>
      <c r="F13" s="7" t="s">
        <v>29</v>
      </c>
    </row>
    <row r="14" spans="1:6" ht="15" thickBot="1" x14ac:dyDescent="0.35">
      <c r="A14" s="6">
        <v>13</v>
      </c>
      <c r="B14" s="6">
        <v>4.8</v>
      </c>
      <c r="C14" s="6">
        <v>3</v>
      </c>
      <c r="D14" s="6">
        <v>1.4</v>
      </c>
      <c r="E14" s="6">
        <v>0.1</v>
      </c>
      <c r="F14" s="7" t="s">
        <v>29</v>
      </c>
    </row>
    <row r="15" spans="1:6" ht="15" thickBot="1" x14ac:dyDescent="0.35">
      <c r="A15" s="6">
        <v>14</v>
      </c>
      <c r="B15" s="6">
        <v>4.3</v>
      </c>
      <c r="C15" s="6">
        <v>3</v>
      </c>
      <c r="D15" s="6">
        <v>1.1000000000000001</v>
      </c>
      <c r="E15" s="6">
        <v>0.1</v>
      </c>
      <c r="F15" s="7" t="s">
        <v>29</v>
      </c>
    </row>
    <row r="16" spans="1:6" ht="15" thickBot="1" x14ac:dyDescent="0.35">
      <c r="A16" s="6">
        <v>15</v>
      </c>
      <c r="B16" s="6">
        <v>5.8</v>
      </c>
      <c r="C16" s="6">
        <v>4</v>
      </c>
      <c r="D16" s="6">
        <v>1.2</v>
      </c>
      <c r="E16" s="6">
        <v>0.2</v>
      </c>
      <c r="F16" s="7" t="s">
        <v>29</v>
      </c>
    </row>
    <row r="17" spans="1:6" ht="15" thickBot="1" x14ac:dyDescent="0.35">
      <c r="A17" s="6">
        <v>16</v>
      </c>
      <c r="B17" s="6">
        <v>5.7</v>
      </c>
      <c r="C17" s="6">
        <v>4.4000000000000004</v>
      </c>
      <c r="D17" s="6">
        <v>1.5</v>
      </c>
      <c r="E17" s="6">
        <v>0.4</v>
      </c>
      <c r="F17" s="7" t="s">
        <v>29</v>
      </c>
    </row>
    <row r="18" spans="1:6" ht="15" thickBot="1" x14ac:dyDescent="0.35">
      <c r="A18" s="6">
        <v>17</v>
      </c>
      <c r="B18" s="6">
        <v>5.4</v>
      </c>
      <c r="C18" s="6">
        <v>3.9</v>
      </c>
      <c r="D18" s="6">
        <v>1.3</v>
      </c>
      <c r="E18" s="6">
        <v>0.4</v>
      </c>
      <c r="F18" s="7" t="s">
        <v>29</v>
      </c>
    </row>
    <row r="19" spans="1:6" ht="15" thickBot="1" x14ac:dyDescent="0.35">
      <c r="A19" s="6">
        <v>18</v>
      </c>
      <c r="B19" s="6">
        <v>5.0999999999999996</v>
      </c>
      <c r="C19" s="6">
        <v>3.5</v>
      </c>
      <c r="D19" s="6">
        <v>1.4</v>
      </c>
      <c r="E19" s="6">
        <v>0.3</v>
      </c>
      <c r="F19" s="7" t="s">
        <v>29</v>
      </c>
    </row>
    <row r="20" spans="1:6" ht="15" thickBot="1" x14ac:dyDescent="0.35">
      <c r="A20" s="6">
        <v>19</v>
      </c>
      <c r="B20" s="6">
        <v>5.7</v>
      </c>
      <c r="C20" s="6">
        <v>3.8</v>
      </c>
      <c r="D20" s="6">
        <v>1.7</v>
      </c>
      <c r="E20" s="6">
        <v>0.3</v>
      </c>
      <c r="F20" s="7" t="s">
        <v>29</v>
      </c>
    </row>
    <row r="21" spans="1:6" ht="15" thickBot="1" x14ac:dyDescent="0.35">
      <c r="A21" s="6">
        <v>20</v>
      </c>
      <c r="B21" s="6">
        <v>5.0999999999999996</v>
      </c>
      <c r="C21" s="6">
        <v>3.8</v>
      </c>
      <c r="D21" s="6">
        <v>1.5</v>
      </c>
      <c r="E21" s="6">
        <v>0.3</v>
      </c>
      <c r="F21" s="7" t="s">
        <v>29</v>
      </c>
    </row>
    <row r="22" spans="1:6" ht="15" thickBot="1" x14ac:dyDescent="0.35">
      <c r="A22" s="6">
        <v>21</v>
      </c>
      <c r="B22" s="6">
        <v>5.4</v>
      </c>
      <c r="C22" s="6">
        <v>3.4</v>
      </c>
      <c r="D22" s="6">
        <v>1.7</v>
      </c>
      <c r="E22" s="6">
        <v>0.2</v>
      </c>
      <c r="F22" s="7" t="s">
        <v>29</v>
      </c>
    </row>
    <row r="23" spans="1:6" ht="15" thickBot="1" x14ac:dyDescent="0.35">
      <c r="A23" s="6">
        <v>22</v>
      </c>
      <c r="B23" s="6">
        <v>5.0999999999999996</v>
      </c>
      <c r="C23" s="6">
        <v>3.7</v>
      </c>
      <c r="D23" s="6">
        <v>1.5</v>
      </c>
      <c r="E23" s="6">
        <v>0.4</v>
      </c>
      <c r="F23" s="7" t="s">
        <v>29</v>
      </c>
    </row>
    <row r="24" spans="1:6" ht="15" thickBot="1" x14ac:dyDescent="0.35">
      <c r="A24" s="6">
        <v>23</v>
      </c>
      <c r="B24" s="6">
        <v>4.5999999999999996</v>
      </c>
      <c r="C24" s="6">
        <v>3.6</v>
      </c>
      <c r="D24" s="6">
        <v>1</v>
      </c>
      <c r="E24" s="6">
        <v>0.2</v>
      </c>
      <c r="F24" s="7" t="s">
        <v>29</v>
      </c>
    </row>
    <row r="25" spans="1:6" ht="15" thickBot="1" x14ac:dyDescent="0.35">
      <c r="A25" s="6">
        <v>24</v>
      </c>
      <c r="B25" s="6">
        <v>5.0999999999999996</v>
      </c>
      <c r="C25" s="6">
        <v>3.3</v>
      </c>
      <c r="D25" s="6">
        <v>1.7</v>
      </c>
      <c r="E25" s="6">
        <v>0.5</v>
      </c>
      <c r="F25" s="7" t="s">
        <v>29</v>
      </c>
    </row>
    <row r="26" spans="1:6" ht="15" thickBot="1" x14ac:dyDescent="0.35">
      <c r="A26" s="6">
        <v>25</v>
      </c>
      <c r="B26" s="6">
        <v>4.8</v>
      </c>
      <c r="C26" s="6">
        <v>3.4</v>
      </c>
      <c r="D26" s="6">
        <v>1.9</v>
      </c>
      <c r="E26" s="6">
        <v>0.2</v>
      </c>
      <c r="F26" s="7" t="s">
        <v>29</v>
      </c>
    </row>
    <row r="27" spans="1:6" ht="15" thickBot="1" x14ac:dyDescent="0.35">
      <c r="A27" s="6">
        <v>26</v>
      </c>
      <c r="B27" s="6">
        <v>5</v>
      </c>
      <c r="C27" s="6">
        <v>3</v>
      </c>
      <c r="D27" s="6">
        <v>1.6</v>
      </c>
      <c r="E27" s="6">
        <v>0.2</v>
      </c>
      <c r="F27" s="7" t="s">
        <v>29</v>
      </c>
    </row>
    <row r="28" spans="1:6" ht="15" thickBot="1" x14ac:dyDescent="0.35">
      <c r="A28" s="6">
        <v>27</v>
      </c>
      <c r="B28" s="6">
        <v>5</v>
      </c>
      <c r="C28" s="6">
        <v>3.4</v>
      </c>
      <c r="D28" s="6">
        <v>1.6</v>
      </c>
      <c r="E28" s="6">
        <v>0.4</v>
      </c>
      <c r="F28" s="7" t="s">
        <v>29</v>
      </c>
    </row>
    <row r="29" spans="1:6" ht="15" thickBot="1" x14ac:dyDescent="0.35">
      <c r="A29" s="6">
        <v>28</v>
      </c>
      <c r="B29" s="6">
        <v>5.2</v>
      </c>
      <c r="C29" s="6">
        <v>3.5</v>
      </c>
      <c r="D29" s="6">
        <v>1.5</v>
      </c>
      <c r="E29" s="6">
        <v>0.2</v>
      </c>
      <c r="F29" s="7" t="s">
        <v>29</v>
      </c>
    </row>
    <row r="30" spans="1:6" ht="15" thickBot="1" x14ac:dyDescent="0.35">
      <c r="A30" s="6">
        <v>29</v>
      </c>
      <c r="B30" s="6">
        <v>5.2</v>
      </c>
      <c r="C30" s="6">
        <v>3.4</v>
      </c>
      <c r="D30" s="6">
        <v>1.4</v>
      </c>
      <c r="E30" s="6">
        <v>0.2</v>
      </c>
      <c r="F30" s="7" t="s">
        <v>29</v>
      </c>
    </row>
    <row r="31" spans="1:6" ht="15" thickBot="1" x14ac:dyDescent="0.35">
      <c r="A31" s="6">
        <v>30</v>
      </c>
      <c r="B31" s="6">
        <v>4.7</v>
      </c>
      <c r="C31" s="6">
        <v>3.2</v>
      </c>
      <c r="D31" s="6">
        <v>1.6</v>
      </c>
      <c r="E31" s="6">
        <v>0.2</v>
      </c>
      <c r="F31" s="7" t="s">
        <v>29</v>
      </c>
    </row>
    <row r="32" spans="1:6" ht="15" thickBot="1" x14ac:dyDescent="0.35">
      <c r="A32" s="6">
        <v>31</v>
      </c>
      <c r="B32" s="6">
        <v>4.8</v>
      </c>
      <c r="C32" s="6">
        <v>3.1</v>
      </c>
      <c r="D32" s="6">
        <v>1.6</v>
      </c>
      <c r="E32" s="6">
        <v>0.2</v>
      </c>
      <c r="F32" s="7" t="s">
        <v>29</v>
      </c>
    </row>
    <row r="33" spans="1:6" ht="15" thickBot="1" x14ac:dyDescent="0.35">
      <c r="A33" s="6">
        <v>32</v>
      </c>
      <c r="B33" s="6">
        <v>5.4</v>
      </c>
      <c r="C33" s="6">
        <v>3.4</v>
      </c>
      <c r="D33" s="6">
        <v>1.5</v>
      </c>
      <c r="E33" s="6">
        <v>0.4</v>
      </c>
      <c r="F33" s="7" t="s">
        <v>29</v>
      </c>
    </row>
    <row r="34" spans="1:6" ht="15" thickBot="1" x14ac:dyDescent="0.35">
      <c r="A34" s="6">
        <v>33</v>
      </c>
      <c r="B34" s="6">
        <v>5.2</v>
      </c>
      <c r="C34" s="6">
        <v>4.0999999999999996</v>
      </c>
      <c r="D34" s="6">
        <v>1.5</v>
      </c>
      <c r="E34" s="6">
        <v>0.1</v>
      </c>
      <c r="F34" s="7" t="s">
        <v>29</v>
      </c>
    </row>
    <row r="35" spans="1:6" ht="15" thickBot="1" x14ac:dyDescent="0.35">
      <c r="A35" s="6">
        <v>34</v>
      </c>
      <c r="B35" s="6">
        <v>5.5</v>
      </c>
      <c r="C35" s="6">
        <v>4.2</v>
      </c>
      <c r="D35" s="6">
        <v>1.4</v>
      </c>
      <c r="E35" s="6">
        <v>0.2</v>
      </c>
      <c r="F35" s="7" t="s">
        <v>29</v>
      </c>
    </row>
    <row r="36" spans="1:6" ht="15" thickBot="1" x14ac:dyDescent="0.35">
      <c r="A36" s="6">
        <v>35</v>
      </c>
      <c r="B36" s="6">
        <v>4.9000000000000004</v>
      </c>
      <c r="C36" s="6">
        <v>3.1</v>
      </c>
      <c r="D36" s="6">
        <v>1.5</v>
      </c>
      <c r="E36" s="6">
        <v>0.2</v>
      </c>
      <c r="F36" s="7" t="s">
        <v>29</v>
      </c>
    </row>
    <row r="37" spans="1:6" ht="15" thickBot="1" x14ac:dyDescent="0.35">
      <c r="A37" s="6">
        <v>36</v>
      </c>
      <c r="B37" s="6">
        <v>5</v>
      </c>
      <c r="C37" s="6">
        <v>3.2</v>
      </c>
      <c r="D37" s="6">
        <v>1.2</v>
      </c>
      <c r="E37" s="6">
        <v>0.2</v>
      </c>
      <c r="F37" s="7" t="s">
        <v>29</v>
      </c>
    </row>
    <row r="38" spans="1:6" ht="15" thickBot="1" x14ac:dyDescent="0.35">
      <c r="A38" s="6">
        <v>37</v>
      </c>
      <c r="B38" s="6">
        <v>5.5</v>
      </c>
      <c r="C38" s="6">
        <v>3.5</v>
      </c>
      <c r="D38" s="6">
        <v>1.3</v>
      </c>
      <c r="E38" s="6">
        <v>0.2</v>
      </c>
      <c r="F38" s="7" t="s">
        <v>29</v>
      </c>
    </row>
    <row r="39" spans="1:6" ht="15" thickBot="1" x14ac:dyDescent="0.35">
      <c r="A39" s="6">
        <v>38</v>
      </c>
      <c r="B39" s="6">
        <v>4.9000000000000004</v>
      </c>
      <c r="C39" s="6">
        <v>3.6</v>
      </c>
      <c r="D39" s="6">
        <v>1.4</v>
      </c>
      <c r="E39" s="6">
        <v>0.1</v>
      </c>
      <c r="F39" s="7" t="s">
        <v>29</v>
      </c>
    </row>
    <row r="40" spans="1:6" ht="15" thickBot="1" x14ac:dyDescent="0.35">
      <c r="A40" s="6">
        <v>39</v>
      </c>
      <c r="B40" s="6">
        <v>4.4000000000000004</v>
      </c>
      <c r="C40" s="6">
        <v>3</v>
      </c>
      <c r="D40" s="6">
        <v>1.3</v>
      </c>
      <c r="E40" s="6">
        <v>0.2</v>
      </c>
      <c r="F40" s="7" t="s">
        <v>29</v>
      </c>
    </row>
    <row r="41" spans="1:6" ht="15" thickBot="1" x14ac:dyDescent="0.35">
      <c r="A41" s="6">
        <v>40</v>
      </c>
      <c r="B41" s="6">
        <v>5.0999999999999996</v>
      </c>
      <c r="C41" s="6">
        <v>3.4</v>
      </c>
      <c r="D41" s="6">
        <v>1.5</v>
      </c>
      <c r="E41" s="6">
        <v>0.2</v>
      </c>
      <c r="F41" s="7" t="s">
        <v>29</v>
      </c>
    </row>
    <row r="42" spans="1:6" ht="15" thickBot="1" x14ac:dyDescent="0.35">
      <c r="A42" s="6">
        <v>41</v>
      </c>
      <c r="B42" s="6">
        <v>5</v>
      </c>
      <c r="C42" s="6">
        <v>3.5</v>
      </c>
      <c r="D42" s="6">
        <v>1.3</v>
      </c>
      <c r="E42" s="6">
        <v>0.3</v>
      </c>
      <c r="F42" s="7" t="s">
        <v>29</v>
      </c>
    </row>
    <row r="43" spans="1:6" ht="15" thickBot="1" x14ac:dyDescent="0.35">
      <c r="A43" s="6">
        <v>42</v>
      </c>
      <c r="B43" s="6">
        <v>4.5</v>
      </c>
      <c r="C43" s="6">
        <v>2.2999999999999998</v>
      </c>
      <c r="D43" s="6">
        <v>1.3</v>
      </c>
      <c r="E43" s="6">
        <v>0.3</v>
      </c>
      <c r="F43" s="7" t="s">
        <v>29</v>
      </c>
    </row>
    <row r="44" spans="1:6" ht="15" thickBot="1" x14ac:dyDescent="0.35">
      <c r="A44" s="6">
        <v>43</v>
      </c>
      <c r="B44" s="6">
        <v>4.4000000000000004</v>
      </c>
      <c r="C44" s="6">
        <v>3.2</v>
      </c>
      <c r="D44" s="6">
        <v>1.3</v>
      </c>
      <c r="E44" s="6">
        <v>0.2</v>
      </c>
      <c r="F44" s="7" t="s">
        <v>29</v>
      </c>
    </row>
    <row r="45" spans="1:6" ht="15" thickBot="1" x14ac:dyDescent="0.35">
      <c r="A45" s="6">
        <v>44</v>
      </c>
      <c r="B45" s="6">
        <v>5</v>
      </c>
      <c r="C45" s="6">
        <v>3.5</v>
      </c>
      <c r="D45" s="6">
        <v>1.6</v>
      </c>
      <c r="E45" s="6">
        <v>0.6</v>
      </c>
      <c r="F45" s="7" t="s">
        <v>29</v>
      </c>
    </row>
    <row r="46" spans="1:6" ht="15" thickBot="1" x14ac:dyDescent="0.35">
      <c r="A46" s="6">
        <v>45</v>
      </c>
      <c r="B46" s="6">
        <v>5.0999999999999996</v>
      </c>
      <c r="C46" s="6">
        <v>3.8</v>
      </c>
      <c r="D46" s="6">
        <v>1.9</v>
      </c>
      <c r="E46" s="6">
        <v>0.4</v>
      </c>
      <c r="F46" s="7" t="s">
        <v>29</v>
      </c>
    </row>
    <row r="47" spans="1:6" ht="15" thickBot="1" x14ac:dyDescent="0.35">
      <c r="A47" s="6">
        <v>46</v>
      </c>
      <c r="B47" s="6">
        <v>4.8</v>
      </c>
      <c r="C47" s="6">
        <v>3</v>
      </c>
      <c r="D47" s="6">
        <v>1.4</v>
      </c>
      <c r="E47" s="6">
        <v>0.3</v>
      </c>
      <c r="F47" s="7" t="s">
        <v>29</v>
      </c>
    </row>
    <row r="48" spans="1:6" ht="15" thickBot="1" x14ac:dyDescent="0.35">
      <c r="A48" s="6">
        <v>47</v>
      </c>
      <c r="B48" s="6">
        <v>5.0999999999999996</v>
      </c>
      <c r="C48" s="6">
        <v>3.8</v>
      </c>
      <c r="D48" s="6">
        <v>1.6</v>
      </c>
      <c r="E48" s="6">
        <v>0.2</v>
      </c>
      <c r="F48" s="7" t="s">
        <v>29</v>
      </c>
    </row>
    <row r="49" spans="1:6" ht="15" thickBot="1" x14ac:dyDescent="0.35">
      <c r="A49" s="6">
        <v>48</v>
      </c>
      <c r="B49" s="6">
        <v>4.5999999999999996</v>
      </c>
      <c r="C49" s="6">
        <v>3.2</v>
      </c>
      <c r="D49" s="6">
        <v>1.4</v>
      </c>
      <c r="E49" s="6">
        <v>0.2</v>
      </c>
      <c r="F49" s="7" t="s">
        <v>29</v>
      </c>
    </row>
    <row r="50" spans="1:6" ht="15" thickBot="1" x14ac:dyDescent="0.35">
      <c r="A50" s="6">
        <v>49</v>
      </c>
      <c r="B50" s="6">
        <v>5.3</v>
      </c>
      <c r="C50" s="6">
        <v>3.7</v>
      </c>
      <c r="D50" s="6">
        <v>1.5</v>
      </c>
      <c r="E50" s="6">
        <v>0.2</v>
      </c>
      <c r="F50" s="7" t="s">
        <v>29</v>
      </c>
    </row>
    <row r="51" spans="1:6" ht="15" thickBot="1" x14ac:dyDescent="0.35">
      <c r="A51" s="6">
        <v>50</v>
      </c>
      <c r="B51" s="6">
        <v>5</v>
      </c>
      <c r="C51" s="6">
        <v>3.3</v>
      </c>
      <c r="D51" s="6">
        <v>1.4</v>
      </c>
      <c r="E51" s="6">
        <v>0.2</v>
      </c>
      <c r="F51" s="7" t="s">
        <v>29</v>
      </c>
    </row>
    <row r="52" spans="1:6" ht="15" thickBot="1" x14ac:dyDescent="0.35">
      <c r="A52" s="6">
        <v>51</v>
      </c>
      <c r="B52" s="6">
        <v>7</v>
      </c>
      <c r="C52" s="6">
        <v>3.2</v>
      </c>
      <c r="D52" s="6">
        <v>4.7</v>
      </c>
      <c r="E52" s="6">
        <v>1.4</v>
      </c>
      <c r="F52" s="7" t="s">
        <v>30</v>
      </c>
    </row>
    <row r="53" spans="1:6" ht="15" thickBot="1" x14ac:dyDescent="0.35">
      <c r="A53" s="6">
        <v>52</v>
      </c>
      <c r="B53" s="6">
        <v>6.4</v>
      </c>
      <c r="C53" s="6">
        <v>3.2</v>
      </c>
      <c r="D53" s="6">
        <v>4.5</v>
      </c>
      <c r="E53" s="6">
        <v>1.5</v>
      </c>
      <c r="F53" s="7" t="s">
        <v>30</v>
      </c>
    </row>
    <row r="54" spans="1:6" ht="15" thickBot="1" x14ac:dyDescent="0.35">
      <c r="A54" s="6">
        <v>53</v>
      </c>
      <c r="B54" s="6">
        <v>6.9</v>
      </c>
      <c r="C54" s="6">
        <v>3.1</v>
      </c>
      <c r="D54" s="6">
        <v>4.9000000000000004</v>
      </c>
      <c r="E54" s="6">
        <v>1.5</v>
      </c>
      <c r="F54" s="7" t="s">
        <v>30</v>
      </c>
    </row>
    <row r="55" spans="1:6" ht="15" thickBot="1" x14ac:dyDescent="0.35">
      <c r="A55" s="6">
        <v>54</v>
      </c>
      <c r="B55" s="6">
        <v>5.5</v>
      </c>
      <c r="C55" s="6">
        <v>2.2999999999999998</v>
      </c>
      <c r="D55" s="6">
        <v>4</v>
      </c>
      <c r="E55" s="6">
        <v>1.3</v>
      </c>
      <c r="F55" s="7" t="s">
        <v>30</v>
      </c>
    </row>
    <row r="56" spans="1:6" ht="15" thickBot="1" x14ac:dyDescent="0.35">
      <c r="A56" s="6">
        <v>55</v>
      </c>
      <c r="B56" s="6">
        <v>6.5</v>
      </c>
      <c r="C56" s="6">
        <v>2.8</v>
      </c>
      <c r="D56" s="6">
        <v>4.5999999999999996</v>
      </c>
      <c r="E56" s="6">
        <v>1.5</v>
      </c>
      <c r="F56" s="7" t="s">
        <v>30</v>
      </c>
    </row>
    <row r="57" spans="1:6" ht="15" thickBot="1" x14ac:dyDescent="0.35">
      <c r="A57" s="6">
        <v>56</v>
      </c>
      <c r="B57" s="6">
        <v>5.7</v>
      </c>
      <c r="C57" s="6">
        <v>2.8</v>
      </c>
      <c r="D57" s="6">
        <v>4.5</v>
      </c>
      <c r="E57" s="6">
        <v>1.3</v>
      </c>
      <c r="F57" s="7" t="s">
        <v>30</v>
      </c>
    </row>
    <row r="58" spans="1:6" ht="15" thickBot="1" x14ac:dyDescent="0.35">
      <c r="A58" s="6">
        <v>57</v>
      </c>
      <c r="B58" s="6">
        <v>6.3</v>
      </c>
      <c r="C58" s="6">
        <v>3.3</v>
      </c>
      <c r="D58" s="6">
        <v>4.7</v>
      </c>
      <c r="E58" s="6">
        <v>1.6</v>
      </c>
      <c r="F58" s="7" t="s">
        <v>30</v>
      </c>
    </row>
    <row r="59" spans="1:6" ht="15" thickBot="1" x14ac:dyDescent="0.35">
      <c r="A59" s="6">
        <v>58</v>
      </c>
      <c r="B59" s="6">
        <v>4.9000000000000004</v>
      </c>
      <c r="C59" s="6">
        <v>2.4</v>
      </c>
      <c r="D59" s="6">
        <v>3.3</v>
      </c>
      <c r="E59" s="6">
        <v>1</v>
      </c>
      <c r="F59" s="7" t="s">
        <v>30</v>
      </c>
    </row>
    <row r="60" spans="1:6" ht="15" thickBot="1" x14ac:dyDescent="0.35">
      <c r="A60" s="6">
        <v>59</v>
      </c>
      <c r="B60" s="6">
        <v>6.6</v>
      </c>
      <c r="C60" s="6">
        <v>2.9</v>
      </c>
      <c r="D60" s="6">
        <v>4.5999999999999996</v>
      </c>
      <c r="E60" s="6">
        <v>1.3</v>
      </c>
      <c r="F60" s="7" t="s">
        <v>30</v>
      </c>
    </row>
    <row r="61" spans="1:6" ht="15" thickBot="1" x14ac:dyDescent="0.35">
      <c r="A61" s="6">
        <v>60</v>
      </c>
      <c r="B61" s="6">
        <v>5.2</v>
      </c>
      <c r="C61" s="6">
        <v>2.7</v>
      </c>
      <c r="D61" s="6">
        <v>3.9</v>
      </c>
      <c r="E61" s="6">
        <v>1.4</v>
      </c>
      <c r="F61" s="7" t="s">
        <v>30</v>
      </c>
    </row>
    <row r="62" spans="1:6" ht="15" thickBot="1" x14ac:dyDescent="0.35">
      <c r="A62" s="6">
        <v>61</v>
      </c>
      <c r="B62" s="6">
        <v>5</v>
      </c>
      <c r="C62" s="6">
        <v>2</v>
      </c>
      <c r="D62" s="6">
        <v>3.5</v>
      </c>
      <c r="E62" s="6">
        <v>1</v>
      </c>
      <c r="F62" s="7" t="s">
        <v>30</v>
      </c>
    </row>
    <row r="63" spans="1:6" ht="15" thickBot="1" x14ac:dyDescent="0.35">
      <c r="A63" s="6">
        <v>62</v>
      </c>
      <c r="B63" s="6">
        <v>5.9</v>
      </c>
      <c r="C63" s="6">
        <v>3</v>
      </c>
      <c r="D63" s="6">
        <v>4.2</v>
      </c>
      <c r="E63" s="6">
        <v>1.5</v>
      </c>
      <c r="F63" s="7" t="s">
        <v>30</v>
      </c>
    </row>
    <row r="64" spans="1:6" ht="15" thickBot="1" x14ac:dyDescent="0.35">
      <c r="A64" s="6">
        <v>63</v>
      </c>
      <c r="B64" s="6">
        <v>6</v>
      </c>
      <c r="C64" s="6">
        <v>2.2000000000000002</v>
      </c>
      <c r="D64" s="6">
        <v>4</v>
      </c>
      <c r="E64" s="6">
        <v>1</v>
      </c>
      <c r="F64" s="7" t="s">
        <v>30</v>
      </c>
    </row>
    <row r="65" spans="1:6" ht="15" thickBot="1" x14ac:dyDescent="0.35">
      <c r="A65" s="6">
        <v>64</v>
      </c>
      <c r="B65" s="6">
        <v>6.1</v>
      </c>
      <c r="C65" s="6">
        <v>2.9</v>
      </c>
      <c r="D65" s="6">
        <v>4.7</v>
      </c>
      <c r="E65" s="6">
        <v>1.4</v>
      </c>
      <c r="F65" s="7" t="s">
        <v>30</v>
      </c>
    </row>
    <row r="66" spans="1:6" ht="15" thickBot="1" x14ac:dyDescent="0.35">
      <c r="A66" s="6">
        <v>65</v>
      </c>
      <c r="B66" s="6">
        <v>5.6</v>
      </c>
      <c r="C66" s="6">
        <v>2.9</v>
      </c>
      <c r="D66" s="6">
        <v>3.6</v>
      </c>
      <c r="E66" s="6">
        <v>1.3</v>
      </c>
      <c r="F66" s="7" t="s">
        <v>30</v>
      </c>
    </row>
    <row r="67" spans="1:6" ht="15" thickBot="1" x14ac:dyDescent="0.35">
      <c r="A67" s="6">
        <v>66</v>
      </c>
      <c r="B67" s="6">
        <v>6.7</v>
      </c>
      <c r="C67" s="6">
        <v>3.1</v>
      </c>
      <c r="D67" s="6">
        <v>4.4000000000000004</v>
      </c>
      <c r="E67" s="6">
        <v>1.4</v>
      </c>
      <c r="F67" s="7" t="s">
        <v>30</v>
      </c>
    </row>
    <row r="68" spans="1:6" ht="15" thickBot="1" x14ac:dyDescent="0.35">
      <c r="A68" s="6">
        <v>67</v>
      </c>
      <c r="B68" s="6">
        <v>5.6</v>
      </c>
      <c r="C68" s="6">
        <v>3</v>
      </c>
      <c r="D68" s="6">
        <v>4.5</v>
      </c>
      <c r="E68" s="6">
        <v>1.5</v>
      </c>
      <c r="F68" s="7" t="s">
        <v>30</v>
      </c>
    </row>
    <row r="69" spans="1:6" ht="15" thickBot="1" x14ac:dyDescent="0.35">
      <c r="A69" s="6">
        <v>68</v>
      </c>
      <c r="B69" s="6">
        <v>5.8</v>
      </c>
      <c r="C69" s="6">
        <v>2.7</v>
      </c>
      <c r="D69" s="6">
        <v>4.0999999999999996</v>
      </c>
      <c r="E69" s="6">
        <v>1</v>
      </c>
      <c r="F69" s="7" t="s">
        <v>30</v>
      </c>
    </row>
    <row r="70" spans="1:6" ht="15" thickBot="1" x14ac:dyDescent="0.35">
      <c r="A70" s="6">
        <v>69</v>
      </c>
      <c r="B70" s="6">
        <v>6.2</v>
      </c>
      <c r="C70" s="6">
        <v>2.2000000000000002</v>
      </c>
      <c r="D70" s="6">
        <v>4.5</v>
      </c>
      <c r="E70" s="6">
        <v>1.5</v>
      </c>
      <c r="F70" s="7" t="s">
        <v>30</v>
      </c>
    </row>
    <row r="71" spans="1:6" ht="15" thickBot="1" x14ac:dyDescent="0.35">
      <c r="A71" s="6">
        <v>70</v>
      </c>
      <c r="B71" s="6">
        <v>5.6</v>
      </c>
      <c r="C71" s="6">
        <v>2.5</v>
      </c>
      <c r="D71" s="6">
        <v>3.9</v>
      </c>
      <c r="E71" s="6">
        <v>1.1000000000000001</v>
      </c>
      <c r="F71" s="7" t="s">
        <v>30</v>
      </c>
    </row>
    <row r="72" spans="1:6" ht="15" thickBot="1" x14ac:dyDescent="0.35">
      <c r="A72" s="6">
        <v>71</v>
      </c>
      <c r="B72" s="6">
        <v>5.9</v>
      </c>
      <c r="C72" s="6">
        <v>3.2</v>
      </c>
      <c r="D72" s="6">
        <v>4.8</v>
      </c>
      <c r="E72" s="6">
        <v>1.8</v>
      </c>
      <c r="F72" s="7" t="s">
        <v>30</v>
      </c>
    </row>
    <row r="73" spans="1:6" ht="15" thickBot="1" x14ac:dyDescent="0.35">
      <c r="A73" s="6">
        <v>72</v>
      </c>
      <c r="B73" s="6">
        <v>6.1</v>
      </c>
      <c r="C73" s="6">
        <v>2.8</v>
      </c>
      <c r="D73" s="6">
        <v>4</v>
      </c>
      <c r="E73" s="6">
        <v>1.3</v>
      </c>
      <c r="F73" s="7" t="s">
        <v>30</v>
      </c>
    </row>
    <row r="74" spans="1:6" ht="15" thickBot="1" x14ac:dyDescent="0.35">
      <c r="A74" s="6">
        <v>73</v>
      </c>
      <c r="B74" s="6">
        <v>6.3</v>
      </c>
      <c r="C74" s="6">
        <v>2.5</v>
      </c>
      <c r="D74" s="6">
        <v>4.9000000000000004</v>
      </c>
      <c r="E74" s="6">
        <v>1.5</v>
      </c>
      <c r="F74" s="7" t="s">
        <v>30</v>
      </c>
    </row>
    <row r="75" spans="1:6" ht="15" thickBot="1" x14ac:dyDescent="0.35">
      <c r="A75" s="6">
        <v>74</v>
      </c>
      <c r="B75" s="6">
        <v>6.1</v>
      </c>
      <c r="C75" s="6">
        <v>2.8</v>
      </c>
      <c r="D75" s="6">
        <v>4.7</v>
      </c>
      <c r="E75" s="6">
        <v>1.2</v>
      </c>
      <c r="F75" s="7" t="s">
        <v>30</v>
      </c>
    </row>
    <row r="76" spans="1:6" ht="15" thickBot="1" x14ac:dyDescent="0.35">
      <c r="A76" s="6">
        <v>75</v>
      </c>
      <c r="B76" s="6">
        <v>6.4</v>
      </c>
      <c r="C76" s="6">
        <v>2.9</v>
      </c>
      <c r="D76" s="6">
        <v>4.3</v>
      </c>
      <c r="E76" s="6">
        <v>1.3</v>
      </c>
      <c r="F76" s="7" t="s">
        <v>30</v>
      </c>
    </row>
    <row r="77" spans="1:6" ht="15" thickBot="1" x14ac:dyDescent="0.35">
      <c r="A77" s="6">
        <v>76</v>
      </c>
      <c r="B77" s="6">
        <v>6.6</v>
      </c>
      <c r="C77" s="6">
        <v>3</v>
      </c>
      <c r="D77" s="6">
        <v>4.4000000000000004</v>
      </c>
      <c r="E77" s="6">
        <v>1.4</v>
      </c>
      <c r="F77" s="7" t="s">
        <v>30</v>
      </c>
    </row>
    <row r="78" spans="1:6" ht="15" thickBot="1" x14ac:dyDescent="0.35">
      <c r="A78" s="6">
        <v>77</v>
      </c>
      <c r="B78" s="6">
        <v>6.8</v>
      </c>
      <c r="C78" s="6">
        <v>2.8</v>
      </c>
      <c r="D78" s="6">
        <v>4.8</v>
      </c>
      <c r="E78" s="6">
        <v>1.4</v>
      </c>
      <c r="F78" s="7" t="s">
        <v>30</v>
      </c>
    </row>
    <row r="79" spans="1:6" ht="15" thickBot="1" x14ac:dyDescent="0.35">
      <c r="A79" s="6">
        <v>78</v>
      </c>
      <c r="B79" s="6">
        <v>6.7</v>
      </c>
      <c r="C79" s="6">
        <v>3</v>
      </c>
      <c r="D79" s="6">
        <v>5</v>
      </c>
      <c r="E79" s="6">
        <v>1.7</v>
      </c>
      <c r="F79" s="7" t="s">
        <v>30</v>
      </c>
    </row>
    <row r="80" spans="1:6" ht="15" thickBot="1" x14ac:dyDescent="0.35">
      <c r="A80" s="6">
        <v>79</v>
      </c>
      <c r="B80" s="6">
        <v>6</v>
      </c>
      <c r="C80" s="6">
        <v>2.9</v>
      </c>
      <c r="D80" s="6">
        <v>4.5</v>
      </c>
      <c r="E80" s="6">
        <v>1.5</v>
      </c>
      <c r="F80" s="7" t="s">
        <v>30</v>
      </c>
    </row>
    <row r="81" spans="1:6" ht="15" thickBot="1" x14ac:dyDescent="0.35">
      <c r="A81" s="6">
        <v>80</v>
      </c>
      <c r="B81" s="6">
        <v>5.7</v>
      </c>
      <c r="C81" s="6">
        <v>2.6</v>
      </c>
      <c r="D81" s="6">
        <v>3.5</v>
      </c>
      <c r="E81" s="6">
        <v>1</v>
      </c>
      <c r="F81" s="7" t="s">
        <v>30</v>
      </c>
    </row>
    <row r="82" spans="1:6" ht="15" thickBot="1" x14ac:dyDescent="0.35">
      <c r="A82" s="6">
        <v>81</v>
      </c>
      <c r="B82" s="6">
        <v>5.5</v>
      </c>
      <c r="C82" s="6">
        <v>2.4</v>
      </c>
      <c r="D82" s="6">
        <v>3.8</v>
      </c>
      <c r="E82" s="6">
        <v>1.1000000000000001</v>
      </c>
      <c r="F82" s="7" t="s">
        <v>30</v>
      </c>
    </row>
    <row r="83" spans="1:6" ht="15" thickBot="1" x14ac:dyDescent="0.35">
      <c r="A83" s="6">
        <v>82</v>
      </c>
      <c r="B83" s="6">
        <v>5.5</v>
      </c>
      <c r="C83" s="6">
        <v>2.4</v>
      </c>
      <c r="D83" s="6">
        <v>3.7</v>
      </c>
      <c r="E83" s="6">
        <v>1</v>
      </c>
      <c r="F83" s="7" t="s">
        <v>30</v>
      </c>
    </row>
    <row r="84" spans="1:6" ht="15" thickBot="1" x14ac:dyDescent="0.35">
      <c r="A84" s="6">
        <v>83</v>
      </c>
      <c r="B84" s="6">
        <v>5.8</v>
      </c>
      <c r="C84" s="6">
        <v>2.7</v>
      </c>
      <c r="D84" s="6">
        <v>3.9</v>
      </c>
      <c r="E84" s="6">
        <v>1.2</v>
      </c>
      <c r="F84" s="7" t="s">
        <v>30</v>
      </c>
    </row>
    <row r="85" spans="1:6" ht="15" thickBot="1" x14ac:dyDescent="0.35">
      <c r="A85" s="6">
        <v>84</v>
      </c>
      <c r="B85" s="6">
        <v>6</v>
      </c>
      <c r="C85" s="6">
        <v>2.7</v>
      </c>
      <c r="D85" s="6">
        <v>5.0999999999999996</v>
      </c>
      <c r="E85" s="6">
        <v>1.6</v>
      </c>
      <c r="F85" s="7" t="s">
        <v>30</v>
      </c>
    </row>
    <row r="86" spans="1:6" ht="15" thickBot="1" x14ac:dyDescent="0.35">
      <c r="A86" s="6">
        <v>85</v>
      </c>
      <c r="B86" s="6">
        <v>5.4</v>
      </c>
      <c r="C86" s="6">
        <v>3</v>
      </c>
      <c r="D86" s="6">
        <v>4.5</v>
      </c>
      <c r="E86" s="6">
        <v>1.5</v>
      </c>
      <c r="F86" s="7" t="s">
        <v>30</v>
      </c>
    </row>
    <row r="87" spans="1:6" ht="15" thickBot="1" x14ac:dyDescent="0.35">
      <c r="A87" s="6">
        <v>86</v>
      </c>
      <c r="B87" s="6">
        <v>6</v>
      </c>
      <c r="C87" s="6">
        <v>3.4</v>
      </c>
      <c r="D87" s="6">
        <v>4.5</v>
      </c>
      <c r="E87" s="6">
        <v>1.6</v>
      </c>
      <c r="F87" s="7" t="s">
        <v>30</v>
      </c>
    </row>
    <row r="88" spans="1:6" ht="15" thickBot="1" x14ac:dyDescent="0.35">
      <c r="A88" s="6">
        <v>87</v>
      </c>
      <c r="B88" s="6">
        <v>6.7</v>
      </c>
      <c r="C88" s="6">
        <v>3.1</v>
      </c>
      <c r="D88" s="6">
        <v>4.7</v>
      </c>
      <c r="E88" s="6">
        <v>1.5</v>
      </c>
      <c r="F88" s="7" t="s">
        <v>30</v>
      </c>
    </row>
    <row r="89" spans="1:6" ht="15" thickBot="1" x14ac:dyDescent="0.35">
      <c r="A89" s="6">
        <v>88</v>
      </c>
      <c r="B89" s="6">
        <v>6.3</v>
      </c>
      <c r="C89" s="6">
        <v>2.2999999999999998</v>
      </c>
      <c r="D89" s="6">
        <v>4.4000000000000004</v>
      </c>
      <c r="E89" s="6">
        <v>1.3</v>
      </c>
      <c r="F89" s="7" t="s">
        <v>30</v>
      </c>
    </row>
    <row r="90" spans="1:6" ht="15" thickBot="1" x14ac:dyDescent="0.35">
      <c r="A90" s="6">
        <v>89</v>
      </c>
      <c r="B90" s="6">
        <v>5.6</v>
      </c>
      <c r="C90" s="6">
        <v>3</v>
      </c>
      <c r="D90" s="6">
        <v>4.0999999999999996</v>
      </c>
      <c r="E90" s="6">
        <v>1.3</v>
      </c>
      <c r="F90" s="7" t="s">
        <v>30</v>
      </c>
    </row>
    <row r="91" spans="1:6" ht="15" thickBot="1" x14ac:dyDescent="0.35">
      <c r="A91" s="6">
        <v>90</v>
      </c>
      <c r="B91" s="6">
        <v>5.5</v>
      </c>
      <c r="C91" s="6">
        <v>2.5</v>
      </c>
      <c r="D91" s="6">
        <v>4</v>
      </c>
      <c r="E91" s="6">
        <v>1.3</v>
      </c>
      <c r="F91" s="7" t="s">
        <v>30</v>
      </c>
    </row>
    <row r="92" spans="1:6" ht="15" thickBot="1" x14ac:dyDescent="0.35">
      <c r="A92" s="6">
        <v>91</v>
      </c>
      <c r="B92" s="6">
        <v>5.5</v>
      </c>
      <c r="C92" s="6">
        <v>2.6</v>
      </c>
      <c r="D92" s="6">
        <v>4.4000000000000004</v>
      </c>
      <c r="E92" s="6">
        <v>1.2</v>
      </c>
      <c r="F92" s="7" t="s">
        <v>30</v>
      </c>
    </row>
    <row r="93" spans="1:6" ht="15" thickBot="1" x14ac:dyDescent="0.35">
      <c r="A93" s="6">
        <v>92</v>
      </c>
      <c r="B93" s="6">
        <v>6.1</v>
      </c>
      <c r="C93" s="6">
        <v>3</v>
      </c>
      <c r="D93" s="6">
        <v>4.5999999999999996</v>
      </c>
      <c r="E93" s="6">
        <v>1.4</v>
      </c>
      <c r="F93" s="7" t="s">
        <v>30</v>
      </c>
    </row>
    <row r="94" spans="1:6" ht="15" thickBot="1" x14ac:dyDescent="0.35">
      <c r="A94" s="6">
        <v>93</v>
      </c>
      <c r="B94" s="6">
        <v>5.8</v>
      </c>
      <c r="C94" s="6">
        <v>2.6</v>
      </c>
      <c r="D94" s="6">
        <v>4</v>
      </c>
      <c r="E94" s="6">
        <v>1.2</v>
      </c>
      <c r="F94" s="7" t="s">
        <v>30</v>
      </c>
    </row>
    <row r="95" spans="1:6" ht="15" thickBot="1" x14ac:dyDescent="0.35">
      <c r="A95" s="6">
        <v>94</v>
      </c>
      <c r="B95" s="6">
        <v>5</v>
      </c>
      <c r="C95" s="6">
        <v>2.2999999999999998</v>
      </c>
      <c r="D95" s="6">
        <v>3.3</v>
      </c>
      <c r="E95" s="6">
        <v>1</v>
      </c>
      <c r="F95" s="7" t="s">
        <v>30</v>
      </c>
    </row>
    <row r="96" spans="1:6" ht="15" thickBot="1" x14ac:dyDescent="0.35">
      <c r="A96" s="6">
        <v>95</v>
      </c>
      <c r="B96" s="6">
        <v>5.6</v>
      </c>
      <c r="C96" s="6">
        <v>2.7</v>
      </c>
      <c r="D96" s="6">
        <v>4.2</v>
      </c>
      <c r="E96" s="6">
        <v>1.3</v>
      </c>
      <c r="F96" s="7" t="s">
        <v>30</v>
      </c>
    </row>
    <row r="97" spans="1:6" ht="15" thickBot="1" x14ac:dyDescent="0.35">
      <c r="A97" s="6">
        <v>96</v>
      </c>
      <c r="B97" s="6">
        <v>5.7</v>
      </c>
      <c r="C97" s="6">
        <v>3</v>
      </c>
      <c r="D97" s="6">
        <v>4.2</v>
      </c>
      <c r="E97" s="6">
        <v>1.2</v>
      </c>
      <c r="F97" s="7" t="s">
        <v>30</v>
      </c>
    </row>
    <row r="98" spans="1:6" ht="15" thickBot="1" x14ac:dyDescent="0.35">
      <c r="A98" s="6">
        <v>97</v>
      </c>
      <c r="B98" s="6">
        <v>5.7</v>
      </c>
      <c r="C98" s="6">
        <v>2.9</v>
      </c>
      <c r="D98" s="6">
        <v>4.2</v>
      </c>
      <c r="E98" s="6">
        <v>1.3</v>
      </c>
      <c r="F98" s="7" t="s">
        <v>30</v>
      </c>
    </row>
    <row r="99" spans="1:6" ht="15" thickBot="1" x14ac:dyDescent="0.35">
      <c r="A99" s="6">
        <v>98</v>
      </c>
      <c r="B99" s="6">
        <v>6.2</v>
      </c>
      <c r="C99" s="6">
        <v>2.9</v>
      </c>
      <c r="D99" s="6">
        <v>4.3</v>
      </c>
      <c r="E99" s="6">
        <v>1.3</v>
      </c>
      <c r="F99" s="7" t="s">
        <v>30</v>
      </c>
    </row>
    <row r="100" spans="1:6" ht="15" thickBot="1" x14ac:dyDescent="0.35">
      <c r="A100" s="6">
        <v>99</v>
      </c>
      <c r="B100" s="6">
        <v>5.0999999999999996</v>
      </c>
      <c r="C100" s="6">
        <v>2.5</v>
      </c>
      <c r="D100" s="6">
        <v>3</v>
      </c>
      <c r="E100" s="6">
        <v>1.1000000000000001</v>
      </c>
      <c r="F100" s="7" t="s">
        <v>30</v>
      </c>
    </row>
    <row r="101" spans="1:6" ht="15" thickBot="1" x14ac:dyDescent="0.35">
      <c r="A101" s="6">
        <v>100</v>
      </c>
      <c r="B101" s="6">
        <v>5.7</v>
      </c>
      <c r="C101" s="6">
        <v>2.8</v>
      </c>
      <c r="D101" s="6">
        <v>4.0999999999999996</v>
      </c>
      <c r="E101" s="6">
        <v>1.3</v>
      </c>
      <c r="F101" s="7" t="s">
        <v>30</v>
      </c>
    </row>
    <row r="102" spans="1:6" ht="15" thickBot="1" x14ac:dyDescent="0.35">
      <c r="A102" s="6">
        <v>101</v>
      </c>
      <c r="B102" s="6">
        <v>6.3</v>
      </c>
      <c r="C102" s="6">
        <v>3.3</v>
      </c>
      <c r="D102" s="6">
        <v>6</v>
      </c>
      <c r="E102" s="6">
        <v>2.5</v>
      </c>
      <c r="F102" s="7" t="s">
        <v>31</v>
      </c>
    </row>
    <row r="103" spans="1:6" ht="15" thickBot="1" x14ac:dyDescent="0.35">
      <c r="A103" s="6">
        <v>102</v>
      </c>
      <c r="B103" s="6">
        <v>5.8</v>
      </c>
      <c r="C103" s="6">
        <v>2.7</v>
      </c>
      <c r="D103" s="6">
        <v>5.0999999999999996</v>
      </c>
      <c r="E103" s="6">
        <v>1.9</v>
      </c>
      <c r="F103" s="7" t="s">
        <v>31</v>
      </c>
    </row>
    <row r="104" spans="1:6" ht="15" thickBot="1" x14ac:dyDescent="0.35">
      <c r="A104" s="6">
        <v>103</v>
      </c>
      <c r="B104" s="6">
        <v>7.1</v>
      </c>
      <c r="C104" s="6">
        <v>3</v>
      </c>
      <c r="D104" s="6">
        <v>5.9</v>
      </c>
      <c r="E104" s="6">
        <v>2.1</v>
      </c>
      <c r="F104" s="7" t="s">
        <v>31</v>
      </c>
    </row>
    <row r="105" spans="1:6" ht="15" thickBot="1" x14ac:dyDescent="0.35">
      <c r="A105" s="6">
        <v>104</v>
      </c>
      <c r="B105" s="6">
        <v>6.3</v>
      </c>
      <c r="C105" s="6">
        <v>2.9</v>
      </c>
      <c r="D105" s="6">
        <v>5.6</v>
      </c>
      <c r="E105" s="6">
        <v>1.8</v>
      </c>
      <c r="F105" s="7" t="s">
        <v>31</v>
      </c>
    </row>
    <row r="106" spans="1:6" ht="15" thickBot="1" x14ac:dyDescent="0.35">
      <c r="A106" s="6">
        <v>105</v>
      </c>
      <c r="B106" s="6">
        <v>6.5</v>
      </c>
      <c r="C106" s="6">
        <v>3</v>
      </c>
      <c r="D106" s="6">
        <v>5.8</v>
      </c>
      <c r="E106" s="6">
        <v>2.2000000000000002</v>
      </c>
      <c r="F106" s="7" t="s">
        <v>31</v>
      </c>
    </row>
    <row r="107" spans="1:6" ht="15" thickBot="1" x14ac:dyDescent="0.35">
      <c r="A107" s="6">
        <v>106</v>
      </c>
      <c r="B107" s="6">
        <v>7.6</v>
      </c>
      <c r="C107" s="6">
        <v>3</v>
      </c>
      <c r="D107" s="6">
        <v>6.6</v>
      </c>
      <c r="E107" s="6">
        <v>2.1</v>
      </c>
      <c r="F107" s="7" t="s">
        <v>31</v>
      </c>
    </row>
    <row r="108" spans="1:6" ht="15" thickBot="1" x14ac:dyDescent="0.35">
      <c r="A108" s="6">
        <v>107</v>
      </c>
      <c r="B108" s="6">
        <v>4.9000000000000004</v>
      </c>
      <c r="C108" s="6">
        <v>2.5</v>
      </c>
      <c r="D108" s="6">
        <v>4.5</v>
      </c>
      <c r="E108" s="6">
        <v>1.7</v>
      </c>
      <c r="F108" s="7" t="s">
        <v>31</v>
      </c>
    </row>
    <row r="109" spans="1:6" ht="15" thickBot="1" x14ac:dyDescent="0.35">
      <c r="A109" s="6">
        <v>108</v>
      </c>
      <c r="B109" s="6">
        <v>7.3</v>
      </c>
      <c r="C109" s="6">
        <v>2.9</v>
      </c>
      <c r="D109" s="6">
        <v>6.3</v>
      </c>
      <c r="E109" s="6">
        <v>1.8</v>
      </c>
      <c r="F109" s="7" t="s">
        <v>31</v>
      </c>
    </row>
    <row r="110" spans="1:6" ht="15" thickBot="1" x14ac:dyDescent="0.35">
      <c r="A110" s="6">
        <v>109</v>
      </c>
      <c r="B110" s="6">
        <v>6.7</v>
      </c>
      <c r="C110" s="6">
        <v>2.5</v>
      </c>
      <c r="D110" s="6">
        <v>5.8</v>
      </c>
      <c r="E110" s="6">
        <v>1.8</v>
      </c>
      <c r="F110" s="7" t="s">
        <v>31</v>
      </c>
    </row>
    <row r="111" spans="1:6" ht="15" thickBot="1" x14ac:dyDescent="0.35">
      <c r="A111" s="6">
        <v>110</v>
      </c>
      <c r="B111" s="6">
        <v>7.2</v>
      </c>
      <c r="C111" s="6">
        <v>3.6</v>
      </c>
      <c r="D111" s="6">
        <v>6.1</v>
      </c>
      <c r="E111" s="6">
        <v>2.5</v>
      </c>
      <c r="F111" s="7" t="s">
        <v>31</v>
      </c>
    </row>
    <row r="112" spans="1:6" ht="15" thickBot="1" x14ac:dyDescent="0.35">
      <c r="A112" s="6">
        <v>111</v>
      </c>
      <c r="B112" s="6">
        <v>6.5</v>
      </c>
      <c r="C112" s="6">
        <v>3.2</v>
      </c>
      <c r="D112" s="6">
        <v>5.0999999999999996</v>
      </c>
      <c r="E112" s="6">
        <v>2</v>
      </c>
      <c r="F112" s="7" t="s">
        <v>31</v>
      </c>
    </row>
    <row r="113" spans="1:6" ht="15" thickBot="1" x14ac:dyDescent="0.35">
      <c r="A113" s="6">
        <v>112</v>
      </c>
      <c r="B113" s="6">
        <v>6.4</v>
      </c>
      <c r="C113" s="6">
        <v>2.7</v>
      </c>
      <c r="D113" s="6">
        <v>5.3</v>
      </c>
      <c r="E113" s="6">
        <v>1.9</v>
      </c>
      <c r="F113" s="7" t="s">
        <v>31</v>
      </c>
    </row>
    <row r="114" spans="1:6" ht="15" thickBot="1" x14ac:dyDescent="0.35">
      <c r="A114" s="6">
        <v>113</v>
      </c>
      <c r="B114" s="6">
        <v>6.8</v>
      </c>
      <c r="C114" s="6">
        <v>3</v>
      </c>
      <c r="D114" s="6">
        <v>5.5</v>
      </c>
      <c r="E114" s="6">
        <v>2.1</v>
      </c>
      <c r="F114" s="7" t="s">
        <v>31</v>
      </c>
    </row>
    <row r="115" spans="1:6" ht="15" thickBot="1" x14ac:dyDescent="0.35">
      <c r="A115" s="6">
        <v>114</v>
      </c>
      <c r="B115" s="6">
        <v>5.7</v>
      </c>
      <c r="C115" s="6">
        <v>2.5</v>
      </c>
      <c r="D115" s="6">
        <v>5</v>
      </c>
      <c r="E115" s="6">
        <v>2</v>
      </c>
      <c r="F115" s="7" t="s">
        <v>31</v>
      </c>
    </row>
    <row r="116" spans="1:6" ht="15" thickBot="1" x14ac:dyDescent="0.35">
      <c r="A116" s="6">
        <v>115</v>
      </c>
      <c r="B116" s="6">
        <v>5.8</v>
      </c>
      <c r="C116" s="6">
        <v>2.8</v>
      </c>
      <c r="D116" s="6">
        <v>5.0999999999999996</v>
      </c>
      <c r="E116" s="6">
        <v>2.4</v>
      </c>
      <c r="F116" s="7" t="s">
        <v>31</v>
      </c>
    </row>
    <row r="117" spans="1:6" ht="15" thickBot="1" x14ac:dyDescent="0.35">
      <c r="A117" s="6">
        <v>116</v>
      </c>
      <c r="B117" s="6">
        <v>6.4</v>
      </c>
      <c r="C117" s="6">
        <v>3.2</v>
      </c>
      <c r="D117" s="6">
        <v>5.3</v>
      </c>
      <c r="E117" s="6">
        <v>2.2999999999999998</v>
      </c>
      <c r="F117" s="7" t="s">
        <v>31</v>
      </c>
    </row>
    <row r="118" spans="1:6" ht="15" thickBot="1" x14ac:dyDescent="0.35">
      <c r="A118" s="6">
        <v>117</v>
      </c>
      <c r="B118" s="6">
        <v>6.5</v>
      </c>
      <c r="C118" s="6">
        <v>3</v>
      </c>
      <c r="D118" s="6">
        <v>5.5</v>
      </c>
      <c r="E118" s="6">
        <v>1.8</v>
      </c>
      <c r="F118" s="7" t="s">
        <v>31</v>
      </c>
    </row>
    <row r="119" spans="1:6" ht="15" thickBot="1" x14ac:dyDescent="0.35">
      <c r="A119" s="6">
        <v>118</v>
      </c>
      <c r="B119" s="6">
        <v>7.7</v>
      </c>
      <c r="C119" s="6">
        <v>3.8</v>
      </c>
      <c r="D119" s="6">
        <v>6.7</v>
      </c>
      <c r="E119" s="6">
        <v>2.2000000000000002</v>
      </c>
      <c r="F119" s="7" t="s">
        <v>31</v>
      </c>
    </row>
    <row r="120" spans="1:6" ht="15" thickBot="1" x14ac:dyDescent="0.35">
      <c r="A120" s="6">
        <v>119</v>
      </c>
      <c r="B120" s="6">
        <v>7.7</v>
      </c>
      <c r="C120" s="6">
        <v>2.6</v>
      </c>
      <c r="D120" s="6">
        <v>6.9</v>
      </c>
      <c r="E120" s="6">
        <v>2.2999999999999998</v>
      </c>
      <c r="F120" s="7" t="s">
        <v>31</v>
      </c>
    </row>
    <row r="121" spans="1:6" ht="15" thickBot="1" x14ac:dyDescent="0.35">
      <c r="A121" s="6">
        <v>120</v>
      </c>
      <c r="B121" s="6">
        <v>6</v>
      </c>
      <c r="C121" s="6">
        <v>2.2000000000000002</v>
      </c>
      <c r="D121" s="6">
        <v>5</v>
      </c>
      <c r="E121" s="6">
        <v>1.5</v>
      </c>
      <c r="F121" s="7" t="s">
        <v>31</v>
      </c>
    </row>
    <row r="122" spans="1:6" ht="15" thickBot="1" x14ac:dyDescent="0.35">
      <c r="A122" s="6">
        <v>121</v>
      </c>
      <c r="B122" s="6">
        <v>6.9</v>
      </c>
      <c r="C122" s="6">
        <v>3.2</v>
      </c>
      <c r="D122" s="6">
        <v>5.7</v>
      </c>
      <c r="E122" s="6">
        <v>2.2999999999999998</v>
      </c>
      <c r="F122" s="7" t="s">
        <v>31</v>
      </c>
    </row>
    <row r="123" spans="1:6" ht="15" thickBot="1" x14ac:dyDescent="0.35">
      <c r="A123" s="6">
        <v>122</v>
      </c>
      <c r="B123" s="6">
        <v>5.6</v>
      </c>
      <c r="C123" s="6">
        <v>2.8</v>
      </c>
      <c r="D123" s="6">
        <v>4.9000000000000004</v>
      </c>
      <c r="E123" s="6">
        <v>2</v>
      </c>
      <c r="F123" s="7" t="s">
        <v>31</v>
      </c>
    </row>
    <row r="124" spans="1:6" ht="15" thickBot="1" x14ac:dyDescent="0.35">
      <c r="A124" s="6">
        <v>123</v>
      </c>
      <c r="B124" s="6">
        <v>7.7</v>
      </c>
      <c r="C124" s="6">
        <v>2.8</v>
      </c>
      <c r="D124" s="6">
        <v>6.7</v>
      </c>
      <c r="E124" s="6">
        <v>2</v>
      </c>
      <c r="F124" s="7" t="s">
        <v>31</v>
      </c>
    </row>
    <row r="125" spans="1:6" ht="15" thickBot="1" x14ac:dyDescent="0.35">
      <c r="A125" s="6">
        <v>124</v>
      </c>
      <c r="B125" s="6">
        <v>6.3</v>
      </c>
      <c r="C125" s="6">
        <v>2.7</v>
      </c>
      <c r="D125" s="6">
        <v>4.9000000000000004</v>
      </c>
      <c r="E125" s="6">
        <v>1.8</v>
      </c>
      <c r="F125" s="7" t="s">
        <v>31</v>
      </c>
    </row>
    <row r="126" spans="1:6" ht="15" thickBot="1" x14ac:dyDescent="0.35">
      <c r="A126" s="6">
        <v>125</v>
      </c>
      <c r="B126" s="6">
        <v>6.7</v>
      </c>
      <c r="C126" s="6">
        <v>3.3</v>
      </c>
      <c r="D126" s="6">
        <v>5.7</v>
      </c>
      <c r="E126" s="6">
        <v>2.1</v>
      </c>
      <c r="F126" s="7" t="s">
        <v>31</v>
      </c>
    </row>
    <row r="127" spans="1:6" ht="15" thickBot="1" x14ac:dyDescent="0.35">
      <c r="A127" s="6">
        <v>126</v>
      </c>
      <c r="B127" s="6">
        <v>7.2</v>
      </c>
      <c r="C127" s="6">
        <v>3.2</v>
      </c>
      <c r="D127" s="6">
        <v>6</v>
      </c>
      <c r="E127" s="6">
        <v>1.8</v>
      </c>
      <c r="F127" s="7" t="s">
        <v>31</v>
      </c>
    </row>
    <row r="128" spans="1:6" ht="15" thickBot="1" x14ac:dyDescent="0.35">
      <c r="A128" s="6">
        <v>127</v>
      </c>
      <c r="B128" s="6">
        <v>6.2</v>
      </c>
      <c r="C128" s="6">
        <v>2.8</v>
      </c>
      <c r="D128" s="6">
        <v>4.8</v>
      </c>
      <c r="E128" s="6">
        <v>1.8</v>
      </c>
      <c r="F128" s="7" t="s">
        <v>31</v>
      </c>
    </row>
    <row r="129" spans="1:6" ht="15" thickBot="1" x14ac:dyDescent="0.35">
      <c r="A129" s="6">
        <v>128</v>
      </c>
      <c r="B129" s="6">
        <v>6.1</v>
      </c>
      <c r="C129" s="6">
        <v>3</v>
      </c>
      <c r="D129" s="6">
        <v>4.9000000000000004</v>
      </c>
      <c r="E129" s="6">
        <v>1.8</v>
      </c>
      <c r="F129" s="7" t="s">
        <v>31</v>
      </c>
    </row>
    <row r="130" spans="1:6" ht="15" thickBot="1" x14ac:dyDescent="0.35">
      <c r="A130" s="6">
        <v>129</v>
      </c>
      <c r="B130" s="6">
        <v>6.4</v>
      </c>
      <c r="C130" s="6">
        <v>2.8</v>
      </c>
      <c r="D130" s="6">
        <v>5.6</v>
      </c>
      <c r="E130" s="6">
        <v>2.1</v>
      </c>
      <c r="F130" s="7" t="s">
        <v>31</v>
      </c>
    </row>
    <row r="131" spans="1:6" ht="15" thickBot="1" x14ac:dyDescent="0.35">
      <c r="A131" s="6">
        <v>130</v>
      </c>
      <c r="B131" s="6">
        <v>7.2</v>
      </c>
      <c r="C131" s="6">
        <v>3</v>
      </c>
      <c r="D131" s="6">
        <v>5.8</v>
      </c>
      <c r="E131" s="6">
        <v>1.6</v>
      </c>
      <c r="F131" s="7" t="s">
        <v>31</v>
      </c>
    </row>
    <row r="132" spans="1:6" ht="15" thickBot="1" x14ac:dyDescent="0.35">
      <c r="A132" s="6">
        <v>131</v>
      </c>
      <c r="B132" s="6">
        <v>7.4</v>
      </c>
      <c r="C132" s="6">
        <v>2.8</v>
      </c>
      <c r="D132" s="6">
        <v>6.1</v>
      </c>
      <c r="E132" s="6">
        <v>1.9</v>
      </c>
      <c r="F132" s="7" t="s">
        <v>31</v>
      </c>
    </row>
    <row r="133" spans="1:6" ht="15" thickBot="1" x14ac:dyDescent="0.35">
      <c r="A133" s="6">
        <v>132</v>
      </c>
      <c r="B133" s="6">
        <v>7.9</v>
      </c>
      <c r="C133" s="6">
        <v>3.8</v>
      </c>
      <c r="D133" s="6">
        <v>6.4</v>
      </c>
      <c r="E133" s="6">
        <v>2</v>
      </c>
      <c r="F133" s="7" t="s">
        <v>31</v>
      </c>
    </row>
    <row r="134" spans="1:6" ht="15" thickBot="1" x14ac:dyDescent="0.35">
      <c r="A134" s="6">
        <v>133</v>
      </c>
      <c r="B134" s="6">
        <v>6.4</v>
      </c>
      <c r="C134" s="6">
        <v>2.8</v>
      </c>
      <c r="D134" s="6">
        <v>5.6</v>
      </c>
      <c r="E134" s="6">
        <v>2.2000000000000002</v>
      </c>
      <c r="F134" s="7" t="s">
        <v>31</v>
      </c>
    </row>
    <row r="135" spans="1:6" ht="15" thickBot="1" x14ac:dyDescent="0.35">
      <c r="A135" s="6">
        <v>134</v>
      </c>
      <c r="B135" s="6">
        <v>6.3</v>
      </c>
      <c r="C135" s="6">
        <v>2.8</v>
      </c>
      <c r="D135" s="6">
        <v>5.0999999999999996</v>
      </c>
      <c r="E135" s="6">
        <v>1.5</v>
      </c>
      <c r="F135" s="7" t="s">
        <v>31</v>
      </c>
    </row>
    <row r="136" spans="1:6" ht="15" thickBot="1" x14ac:dyDescent="0.35">
      <c r="A136" s="6">
        <v>135</v>
      </c>
      <c r="B136" s="6">
        <v>6.1</v>
      </c>
      <c r="C136" s="6">
        <v>2.6</v>
      </c>
      <c r="D136" s="6">
        <v>5.6</v>
      </c>
      <c r="E136" s="6">
        <v>1.4</v>
      </c>
      <c r="F136" s="7" t="s">
        <v>31</v>
      </c>
    </row>
    <row r="137" spans="1:6" ht="15" thickBot="1" x14ac:dyDescent="0.35">
      <c r="A137" s="6">
        <v>136</v>
      </c>
      <c r="B137" s="6">
        <v>7.7</v>
      </c>
      <c r="C137" s="6">
        <v>3</v>
      </c>
      <c r="D137" s="6">
        <v>6.1</v>
      </c>
      <c r="E137" s="6">
        <v>2.2999999999999998</v>
      </c>
      <c r="F137" s="7" t="s">
        <v>31</v>
      </c>
    </row>
    <row r="138" spans="1:6" ht="15" thickBot="1" x14ac:dyDescent="0.35">
      <c r="A138" s="6">
        <v>137</v>
      </c>
      <c r="B138" s="6">
        <v>6.3</v>
      </c>
      <c r="C138" s="6">
        <v>3.4</v>
      </c>
      <c r="D138" s="6">
        <v>5.6</v>
      </c>
      <c r="E138" s="6">
        <v>2.4</v>
      </c>
      <c r="F138" s="7" t="s">
        <v>31</v>
      </c>
    </row>
    <row r="139" spans="1:6" ht="15" thickBot="1" x14ac:dyDescent="0.35">
      <c r="A139" s="6">
        <v>138</v>
      </c>
      <c r="B139" s="6">
        <v>6.4</v>
      </c>
      <c r="C139" s="6">
        <v>3.1</v>
      </c>
      <c r="D139" s="6">
        <v>5.5</v>
      </c>
      <c r="E139" s="6">
        <v>1.8</v>
      </c>
      <c r="F139" s="7" t="s">
        <v>31</v>
      </c>
    </row>
    <row r="140" spans="1:6" ht="15" thickBot="1" x14ac:dyDescent="0.35">
      <c r="A140" s="6">
        <v>139</v>
      </c>
      <c r="B140" s="6">
        <v>6</v>
      </c>
      <c r="C140" s="6">
        <v>3</v>
      </c>
      <c r="D140" s="6">
        <v>4.8</v>
      </c>
      <c r="E140" s="6">
        <v>1.8</v>
      </c>
      <c r="F140" s="7" t="s">
        <v>31</v>
      </c>
    </row>
    <row r="141" spans="1:6" ht="15" thickBot="1" x14ac:dyDescent="0.35">
      <c r="A141" s="6">
        <v>140</v>
      </c>
      <c r="B141" s="6">
        <v>6.9</v>
      </c>
      <c r="C141" s="6">
        <v>3.1</v>
      </c>
      <c r="D141" s="6">
        <v>5.4</v>
      </c>
      <c r="E141" s="6">
        <v>2.1</v>
      </c>
      <c r="F141" s="7" t="s">
        <v>31</v>
      </c>
    </row>
    <row r="142" spans="1:6" ht="15" thickBot="1" x14ac:dyDescent="0.35">
      <c r="A142" s="6">
        <v>141</v>
      </c>
      <c r="B142" s="6">
        <v>6.7</v>
      </c>
      <c r="C142" s="6">
        <v>3.1</v>
      </c>
      <c r="D142" s="6">
        <v>5.6</v>
      </c>
      <c r="E142" s="6">
        <v>2.4</v>
      </c>
      <c r="F142" s="7" t="s">
        <v>31</v>
      </c>
    </row>
    <row r="143" spans="1:6" ht="15" thickBot="1" x14ac:dyDescent="0.35">
      <c r="A143" s="6">
        <v>142</v>
      </c>
      <c r="B143" s="6">
        <v>6.9</v>
      </c>
      <c r="C143" s="6">
        <v>3.1</v>
      </c>
      <c r="D143" s="6">
        <v>5.0999999999999996</v>
      </c>
      <c r="E143" s="6">
        <v>2.2999999999999998</v>
      </c>
      <c r="F143" s="7" t="s">
        <v>31</v>
      </c>
    </row>
    <row r="144" spans="1:6" ht="15" thickBot="1" x14ac:dyDescent="0.35">
      <c r="A144" s="6">
        <v>143</v>
      </c>
      <c r="B144" s="6">
        <v>5.8</v>
      </c>
      <c r="C144" s="6">
        <v>2.7</v>
      </c>
      <c r="D144" s="6">
        <v>5.0999999999999996</v>
      </c>
      <c r="E144" s="6">
        <v>1.9</v>
      </c>
      <c r="F144" s="7" t="s">
        <v>31</v>
      </c>
    </row>
    <row r="145" spans="1:6" ht="15" thickBot="1" x14ac:dyDescent="0.35">
      <c r="A145" s="6">
        <v>144</v>
      </c>
      <c r="B145" s="6">
        <v>6.8</v>
      </c>
      <c r="C145" s="6">
        <v>3.2</v>
      </c>
      <c r="D145" s="6">
        <v>5.9</v>
      </c>
      <c r="E145" s="6">
        <v>2.2999999999999998</v>
      </c>
      <c r="F145" s="7" t="s">
        <v>31</v>
      </c>
    </row>
    <row r="146" spans="1:6" ht="15" thickBot="1" x14ac:dyDescent="0.35">
      <c r="A146" s="6">
        <v>145</v>
      </c>
      <c r="B146" s="6">
        <v>6.7</v>
      </c>
      <c r="C146" s="6">
        <v>3.3</v>
      </c>
      <c r="D146" s="6">
        <v>5.7</v>
      </c>
      <c r="E146" s="6">
        <v>2.5</v>
      </c>
      <c r="F146" s="7" t="s">
        <v>31</v>
      </c>
    </row>
    <row r="147" spans="1:6" ht="15" thickBot="1" x14ac:dyDescent="0.35">
      <c r="A147" s="6">
        <v>146</v>
      </c>
      <c r="B147" s="6">
        <v>6.7</v>
      </c>
      <c r="C147" s="6">
        <v>3</v>
      </c>
      <c r="D147" s="6">
        <v>5.2</v>
      </c>
      <c r="E147" s="6">
        <v>2.2999999999999998</v>
      </c>
      <c r="F147" s="7" t="s">
        <v>31</v>
      </c>
    </row>
    <row r="148" spans="1:6" ht="15" thickBot="1" x14ac:dyDescent="0.35">
      <c r="A148" s="6">
        <v>147</v>
      </c>
      <c r="B148" s="6">
        <v>6.3</v>
      </c>
      <c r="C148" s="6">
        <v>2.5</v>
      </c>
      <c r="D148" s="6">
        <v>5</v>
      </c>
      <c r="E148" s="6">
        <v>1.9</v>
      </c>
      <c r="F148" s="7" t="s">
        <v>31</v>
      </c>
    </row>
    <row r="149" spans="1:6" ht="15" thickBot="1" x14ac:dyDescent="0.35">
      <c r="A149" s="6">
        <v>148</v>
      </c>
      <c r="B149" s="6">
        <v>6.5</v>
      </c>
      <c r="C149" s="6">
        <v>3</v>
      </c>
      <c r="D149" s="6">
        <v>5.2</v>
      </c>
      <c r="E149" s="6">
        <v>2</v>
      </c>
      <c r="F149" s="7" t="s">
        <v>31</v>
      </c>
    </row>
    <row r="150" spans="1:6" ht="15" thickBot="1" x14ac:dyDescent="0.35">
      <c r="A150" s="6">
        <v>149</v>
      </c>
      <c r="B150" s="6">
        <v>6.2</v>
      </c>
      <c r="C150" s="6">
        <v>3.4</v>
      </c>
      <c r="D150" s="6">
        <v>5.4</v>
      </c>
      <c r="E150" s="6">
        <v>2.2999999999999998</v>
      </c>
      <c r="F150" s="7" t="s">
        <v>31</v>
      </c>
    </row>
    <row r="151" spans="1:6" ht="15" thickBot="1" x14ac:dyDescent="0.35">
      <c r="A151" s="6">
        <v>150</v>
      </c>
      <c r="B151" s="6">
        <v>5.9</v>
      </c>
      <c r="C151" s="6">
        <v>3</v>
      </c>
      <c r="D151" s="6">
        <v>5.0999999999999996</v>
      </c>
      <c r="E151" s="6">
        <v>1.8</v>
      </c>
      <c r="F151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5DE3-1B75-4126-9543-C4F1FBE2848A}">
  <sheetPr codeName="Sheet2"/>
  <dimension ref="A1:Y164"/>
  <sheetViews>
    <sheetView tabSelected="1" topLeftCell="D1" zoomScale="99" zoomScaleNormal="100" workbookViewId="0">
      <selection activeCell="O3" sqref="O3"/>
    </sheetView>
  </sheetViews>
  <sheetFormatPr defaultRowHeight="14.4" x14ac:dyDescent="0.3"/>
  <cols>
    <col min="1" max="1" width="3.88671875" customWidth="1"/>
    <col min="2" max="2" width="9" customWidth="1"/>
    <col min="3" max="3" width="9.5546875" customWidth="1"/>
    <col min="4" max="4" width="8.109375" customWidth="1"/>
    <col min="5" max="5" width="9.88671875" customWidth="1"/>
    <col min="6" max="6" width="8.6640625" style="46"/>
    <col min="13" max="13" width="11.88671875" bestFit="1" customWidth="1"/>
    <col min="15" max="15" width="12.5546875" bestFit="1" customWidth="1"/>
    <col min="20" max="20" width="11.88671875" bestFit="1" customWidth="1"/>
  </cols>
  <sheetData>
    <row r="1" spans="1:25" x14ac:dyDescent="0.3">
      <c r="A1" s="19"/>
      <c r="B1" s="59" t="s">
        <v>32</v>
      </c>
      <c r="C1" s="59"/>
      <c r="D1" s="59"/>
      <c r="E1" s="59"/>
      <c r="F1" s="59"/>
      <c r="G1" s="60"/>
      <c r="H1" s="51" t="s">
        <v>33</v>
      </c>
      <c r="I1" s="51"/>
      <c r="J1" s="51"/>
      <c r="K1" s="51"/>
      <c r="L1" s="51"/>
      <c r="M1" s="51"/>
      <c r="N1" s="51"/>
      <c r="O1" s="50" t="s">
        <v>34</v>
      </c>
      <c r="P1" s="50"/>
      <c r="Q1" s="50"/>
      <c r="R1" s="50"/>
      <c r="S1" s="50"/>
      <c r="T1" s="50" t="s">
        <v>35</v>
      </c>
      <c r="U1" s="50"/>
      <c r="V1" s="50"/>
      <c r="W1" s="50"/>
      <c r="X1" s="50"/>
      <c r="Y1" s="50"/>
    </row>
    <row r="2" spans="1:25" ht="16.95" customHeight="1" x14ac:dyDescent="0.3">
      <c r="A2" s="23" t="s">
        <v>23</v>
      </c>
      <c r="B2" s="25" t="s">
        <v>24</v>
      </c>
      <c r="C2" s="25" t="s">
        <v>25</v>
      </c>
      <c r="D2" s="25" t="s">
        <v>26</v>
      </c>
      <c r="E2" s="8" t="s">
        <v>27</v>
      </c>
      <c r="F2" s="44" t="s">
        <v>28</v>
      </c>
      <c r="G2" s="24" t="s">
        <v>36</v>
      </c>
      <c r="H2" s="16"/>
      <c r="I2" s="27"/>
      <c r="J2" s="28" t="s">
        <v>16</v>
      </c>
      <c r="K2" s="28" t="s">
        <v>17</v>
      </c>
      <c r="L2" s="28" t="s">
        <v>18</v>
      </c>
      <c r="M2" s="28" t="s">
        <v>19</v>
      </c>
      <c r="N2" s="29" t="s">
        <v>37</v>
      </c>
      <c r="O2" s="26" t="s">
        <v>38</v>
      </c>
      <c r="T2" t="s">
        <v>52</v>
      </c>
    </row>
    <row r="3" spans="1:25" x14ac:dyDescent="0.3">
      <c r="A3" s="11">
        <v>1</v>
      </c>
      <c r="B3" s="10">
        <v>5.0999999999999996</v>
      </c>
      <c r="C3" s="10">
        <v>3.5</v>
      </c>
      <c r="D3" s="10">
        <v>1.4</v>
      </c>
      <c r="E3" s="10">
        <v>0.2</v>
      </c>
      <c r="F3" s="45" t="s">
        <v>39</v>
      </c>
      <c r="G3" s="9">
        <f>IF(F3 =  "Iris-setosa",1,IF(F3 = "Iris-versicolor",2,3))</f>
        <v>1</v>
      </c>
      <c r="I3" s="30" t="s">
        <v>40</v>
      </c>
      <c r="J3" s="31">
        <f>SUM(B3:B36)/COUNT(B3:B36)</f>
        <v>5.0176470588235293</v>
      </c>
      <c r="K3" s="31">
        <f t="shared" ref="K3:M3" si="0">SUM(C3:C36)/COUNT(C3:C36)</f>
        <v>3.4617647058823531</v>
      </c>
      <c r="L3" s="31">
        <f t="shared" si="0"/>
        <v>1.4852941176470589</v>
      </c>
      <c r="M3" s="31">
        <f t="shared" si="0"/>
        <v>0.26470588235294118</v>
      </c>
      <c r="N3" s="43">
        <f>COUNTIF($G$3:$G$107,1)</f>
        <v>34</v>
      </c>
      <c r="O3" s="62" cm="1">
        <f t="array" ref="O3:R107">B3:E107 - J6:M6</f>
        <v>-0.75523809523809771</v>
      </c>
      <c r="P3" s="14">
        <v>0.43047619047619001</v>
      </c>
      <c r="Q3" s="14">
        <v>-2.4209523809523805</v>
      </c>
      <c r="R3" s="15">
        <v>-1.0257142857142854</v>
      </c>
      <c r="T3" s="27" cm="1">
        <f t="array" ref="T3:W6">MMULT(TRANSPOSE(O3:R107),(O3:R107))/(N6-1)</f>
        <v>0.72903479853479858</v>
      </c>
      <c r="U3" s="14">
        <v>-3.4358058608058607E-2</v>
      </c>
      <c r="V3" s="14">
        <v>1.3117161172161178</v>
      </c>
      <c r="W3" s="15">
        <v>0.50750824175824194</v>
      </c>
    </row>
    <row r="4" spans="1:25" x14ac:dyDescent="0.3">
      <c r="A4" s="11">
        <v>2</v>
      </c>
      <c r="B4" s="10">
        <v>4.9000000000000004</v>
      </c>
      <c r="C4" s="10">
        <v>3</v>
      </c>
      <c r="D4" s="10">
        <v>1.4</v>
      </c>
      <c r="E4" s="10">
        <v>0.2</v>
      </c>
      <c r="F4" s="45" t="s">
        <v>39</v>
      </c>
      <c r="G4" s="9">
        <f t="shared" ref="G4:G67" si="1">IF(F4 =  "Iris-setosa",1,IF(F4 = "Iris-versicolor",2,3))</f>
        <v>1</v>
      </c>
      <c r="I4" s="16" t="s">
        <v>41</v>
      </c>
      <c r="J4" s="31">
        <f>SUM(B37:B70)/COUNT(B37:B70)</f>
        <v>5.8764705882352928</v>
      </c>
      <c r="K4" s="31">
        <f>SUM(C37:C70)/COUNT(C37:C70)</f>
        <v>2.797058823529412</v>
      </c>
      <c r="L4" s="31">
        <f t="shared" ref="K4:M4" si="2">SUM(D37:D70)/COUNT(D37:D70)</f>
        <v>4.2411764705882353</v>
      </c>
      <c r="M4" s="31">
        <f t="shared" si="2"/>
        <v>1.3323529411764705</v>
      </c>
      <c r="N4" s="43">
        <f>COUNTIF($G$3:$G$107,2)</f>
        <v>34</v>
      </c>
      <c r="O4" s="16">
        <v>-0.955238095238097</v>
      </c>
      <c r="P4" s="13">
        <v>-6.9523809523809987E-2</v>
      </c>
      <c r="Q4" s="13">
        <v>-2.4209523809523805</v>
      </c>
      <c r="R4" s="17">
        <v>-1.0257142857142854</v>
      </c>
      <c r="T4" s="16">
        <v>-3.4358058608058607E-2</v>
      </c>
      <c r="U4" s="13">
        <v>0.19598534798534792</v>
      </c>
      <c r="V4" s="13">
        <v>-0.33993223443223458</v>
      </c>
      <c r="W4" s="17">
        <v>-0.12853571428571434</v>
      </c>
    </row>
    <row r="5" spans="1:25" x14ac:dyDescent="0.3">
      <c r="A5" s="11">
        <v>3</v>
      </c>
      <c r="B5" s="10">
        <v>4.7</v>
      </c>
      <c r="C5" s="10">
        <v>3.2</v>
      </c>
      <c r="D5" s="10">
        <v>1.3</v>
      </c>
      <c r="E5" s="10">
        <v>0.2</v>
      </c>
      <c r="F5" s="45" t="s">
        <v>39</v>
      </c>
      <c r="G5" s="9">
        <f t="shared" si="1"/>
        <v>1</v>
      </c>
      <c r="I5" s="16" t="s">
        <v>42</v>
      </c>
      <c r="J5" s="31">
        <f>SUM(B71:B107)/COUNT(B71:B107)</f>
        <v>6.6054054054054046</v>
      </c>
      <c r="K5" s="31">
        <f t="shared" ref="K5:M5" si="3">SUM(C71:C107)/COUNT(C71:C107)</f>
        <v>2.9594594594594597</v>
      </c>
      <c r="L5" s="31">
        <f t="shared" si="3"/>
        <v>5.5810810810810807</v>
      </c>
      <c r="M5" s="31">
        <f t="shared" si="3"/>
        <v>2.0108108108108103</v>
      </c>
      <c r="N5" s="43">
        <f>COUNTIF($G$3:$G$107,3)</f>
        <v>37</v>
      </c>
      <c r="O5" s="16">
        <v>-1.1552380952380972</v>
      </c>
      <c r="P5" s="13">
        <v>0.13047619047619019</v>
      </c>
      <c r="Q5" s="13">
        <v>-2.5209523809523802</v>
      </c>
      <c r="R5" s="17">
        <v>-1.0257142857142854</v>
      </c>
      <c r="T5" s="16">
        <v>1.3117161172161178</v>
      </c>
      <c r="U5" s="13">
        <v>-0.33993223443223458</v>
      </c>
      <c r="V5" s="13">
        <v>3.1541721611721618</v>
      </c>
      <c r="W5" s="17">
        <v>1.279936813186813</v>
      </c>
    </row>
    <row r="6" spans="1:25" x14ac:dyDescent="0.3">
      <c r="A6" s="11">
        <v>4</v>
      </c>
      <c r="B6" s="10">
        <v>4.5999999999999996</v>
      </c>
      <c r="C6" s="10">
        <v>3.1</v>
      </c>
      <c r="D6" s="10">
        <v>1.5</v>
      </c>
      <c r="E6" s="10">
        <v>0.2</v>
      </c>
      <c r="F6" s="45" t="s">
        <v>39</v>
      </c>
      <c r="G6" s="9">
        <f t="shared" si="1"/>
        <v>1</v>
      </c>
      <c r="I6" s="18" t="s">
        <v>43</v>
      </c>
      <c r="J6" s="19">
        <f>SUM(B3:B107)/COUNT(B3:B107)</f>
        <v>5.8552380952380974</v>
      </c>
      <c r="K6" s="19">
        <f t="shared" ref="K6:L6" si="4">SUM(C3:C107)/COUNT(C3:C107)</f>
        <v>3.06952380952381</v>
      </c>
      <c r="L6" s="19">
        <f t="shared" si="4"/>
        <v>3.8209523809523804</v>
      </c>
      <c r="M6" s="19">
        <f>SUM(E3:E107)/COUNT(E3:E107)</f>
        <v>1.2257142857142853</v>
      </c>
      <c r="N6" s="61">
        <f>SUM(N3:N5)</f>
        <v>105</v>
      </c>
      <c r="O6" s="16">
        <v>-1.2552380952380977</v>
      </c>
      <c r="P6" s="13">
        <v>3.0476190476190101E-2</v>
      </c>
      <c r="Q6" s="13">
        <v>-2.3209523809523804</v>
      </c>
      <c r="R6" s="17">
        <v>-1.0257142857142854</v>
      </c>
      <c r="T6" s="18">
        <v>0.50750824175824194</v>
      </c>
      <c r="U6" s="19">
        <v>-0.12853571428571434</v>
      </c>
      <c r="V6" s="19">
        <v>1.279936813186813</v>
      </c>
      <c r="W6" s="20">
        <v>0.55923626373626356</v>
      </c>
    </row>
    <row r="7" spans="1:25" x14ac:dyDescent="0.3">
      <c r="A7" s="11">
        <v>5</v>
      </c>
      <c r="B7" s="10">
        <v>5</v>
      </c>
      <c r="C7" s="10">
        <v>3.6</v>
      </c>
      <c r="D7" s="10">
        <v>1.4</v>
      </c>
      <c r="E7" s="10">
        <v>0.3</v>
      </c>
      <c r="F7" s="45" t="s">
        <v>39</v>
      </c>
      <c r="G7" s="9">
        <f t="shared" si="1"/>
        <v>1</v>
      </c>
      <c r="O7" s="16">
        <v>-0.85523809523809735</v>
      </c>
      <c r="P7" s="13">
        <v>0.5304761904761901</v>
      </c>
      <c r="Q7" s="13">
        <v>-2.4209523809523805</v>
      </c>
      <c r="R7" s="17">
        <v>-0.92571428571428527</v>
      </c>
    </row>
    <row r="8" spans="1:25" x14ac:dyDescent="0.3">
      <c r="A8" s="11">
        <v>6</v>
      </c>
      <c r="B8" s="10">
        <v>5.4</v>
      </c>
      <c r="C8" s="10">
        <v>3.9</v>
      </c>
      <c r="D8" s="10">
        <v>1.7</v>
      </c>
      <c r="E8" s="10">
        <v>0.4</v>
      </c>
      <c r="F8" s="45" t="s">
        <v>39</v>
      </c>
      <c r="G8" s="9">
        <f t="shared" si="1"/>
        <v>1</v>
      </c>
      <c r="I8" s="50" t="s">
        <v>44</v>
      </c>
      <c r="J8" s="50"/>
      <c r="K8" s="50"/>
      <c r="L8" s="50"/>
      <c r="O8" s="16">
        <v>-0.455238095238097</v>
      </c>
      <c r="P8" s="13">
        <v>0.83047619047618992</v>
      </c>
      <c r="Q8" s="13">
        <v>-2.1209523809523807</v>
      </c>
      <c r="R8" s="17">
        <v>-0.82571428571428529</v>
      </c>
      <c r="T8" s="50" t="s">
        <v>45</v>
      </c>
      <c r="U8" s="50"/>
      <c r="V8" s="50"/>
      <c r="W8" s="50"/>
      <c r="X8" s="50"/>
      <c r="Y8" s="50"/>
    </row>
    <row r="9" spans="1:25" x14ac:dyDescent="0.3">
      <c r="A9" s="11">
        <v>7</v>
      </c>
      <c r="B9" s="10">
        <v>4.5999999999999996</v>
      </c>
      <c r="C9" s="10">
        <v>3.4</v>
      </c>
      <c r="D9" s="10">
        <v>1.4</v>
      </c>
      <c r="E9" s="10">
        <v>0.3</v>
      </c>
      <c r="F9" s="45" t="s">
        <v>39</v>
      </c>
      <c r="G9" s="9">
        <f t="shared" si="1"/>
        <v>1</v>
      </c>
      <c r="I9" s="3" t="s">
        <v>46</v>
      </c>
      <c r="J9" s="2"/>
      <c r="K9" s="2"/>
      <c r="L9" s="2"/>
      <c r="O9" s="16">
        <v>-1.2552380952380977</v>
      </c>
      <c r="P9" s="13">
        <v>0.33047619047618992</v>
      </c>
      <c r="Q9" s="13">
        <v>-2.4209523809523805</v>
      </c>
      <c r="R9" s="17">
        <v>-0.92571428571428527</v>
      </c>
      <c r="T9" s="27" cm="1">
        <f t="array" ref="T9:W12">MINVERSE(_xlfn.ANCHORARRAY(T3))</f>
        <v>11.484494960773016</v>
      </c>
      <c r="U9" s="14">
        <v>-8.2485936053056825</v>
      </c>
      <c r="V9" s="14">
        <v>-9.3525556577047446</v>
      </c>
      <c r="W9" s="15">
        <v>9.0873319512372071</v>
      </c>
    </row>
    <row r="10" spans="1:25" x14ac:dyDescent="0.3">
      <c r="A10" s="11">
        <v>8</v>
      </c>
      <c r="B10" s="10">
        <v>5</v>
      </c>
      <c r="C10" s="10">
        <v>3.4</v>
      </c>
      <c r="D10" s="10">
        <v>1.5</v>
      </c>
      <c r="E10" s="10">
        <v>0.2</v>
      </c>
      <c r="F10" s="45" t="s">
        <v>39</v>
      </c>
      <c r="G10" s="9">
        <f t="shared" si="1"/>
        <v>1</v>
      </c>
      <c r="I10" s="32" cm="1">
        <f t="array" ref="I10:L12">MMULT(J3:M5,T9:W12)</f>
        <v>17.584626465013034</v>
      </c>
      <c r="J10" s="33">
        <v>10.927798131850585</v>
      </c>
      <c r="K10" s="33">
        <v>-5.6119410034281767</v>
      </c>
      <c r="L10" s="34">
        <v>-0.12891645157598397</v>
      </c>
      <c r="O10" s="16">
        <v>-0.85523809523809735</v>
      </c>
      <c r="P10" s="13">
        <v>0.33047619047618992</v>
      </c>
      <c r="Q10" s="13">
        <v>-2.3209523809523804</v>
      </c>
      <c r="R10" s="17">
        <v>-1.0257142857142854</v>
      </c>
      <c r="T10" s="16">
        <v>-8.2485936053056808</v>
      </c>
      <c r="U10" s="13">
        <v>12.28861024961528</v>
      </c>
      <c r="V10" s="13">
        <v>8.012820862253033</v>
      </c>
      <c r="W10" s="17">
        <v>-8.0290749306030378</v>
      </c>
    </row>
    <row r="11" spans="1:25" x14ac:dyDescent="0.3">
      <c r="A11" s="11">
        <v>9</v>
      </c>
      <c r="B11" s="10">
        <v>4.4000000000000004</v>
      </c>
      <c r="C11" s="10">
        <v>2.9</v>
      </c>
      <c r="D11" s="10">
        <v>1.4</v>
      </c>
      <c r="E11" s="10">
        <v>0.2</v>
      </c>
      <c r="F11" s="45" t="s">
        <v>39</v>
      </c>
      <c r="G11" s="9">
        <f t="shared" si="1"/>
        <v>1</v>
      </c>
      <c r="I11" s="35">
        <v>16.858189789644086</v>
      </c>
      <c r="J11" s="31">
        <v>9.1855737170267062</v>
      </c>
      <c r="K11" s="31">
        <v>-4.0915182595540891</v>
      </c>
      <c r="L11" s="36">
        <v>-1.4408189335538069</v>
      </c>
      <c r="O11" s="16">
        <v>-1.455238095238097</v>
      </c>
      <c r="P11" s="13">
        <v>-0.16952380952381008</v>
      </c>
      <c r="Q11" s="13">
        <v>-2.4209523809523805</v>
      </c>
      <c r="R11" s="17">
        <v>-1.0257142857142854</v>
      </c>
      <c r="T11" s="16">
        <v>-9.3525556577047446</v>
      </c>
      <c r="U11" s="13">
        <v>8.012820862253033</v>
      </c>
      <c r="V11" s="13">
        <v>12.329439841847242</v>
      </c>
      <c r="W11" s="17">
        <v>-17.889525156955131</v>
      </c>
    </row>
    <row r="12" spans="1:25" x14ac:dyDescent="0.3">
      <c r="A12" s="11">
        <v>10</v>
      </c>
      <c r="B12" s="10">
        <v>4.9000000000000004</v>
      </c>
      <c r="C12" s="10">
        <v>3.1</v>
      </c>
      <c r="D12" s="10">
        <v>1.5</v>
      </c>
      <c r="E12" s="10">
        <v>0.1</v>
      </c>
      <c r="F12" s="45" t="s">
        <v>39</v>
      </c>
      <c r="G12" s="9">
        <f t="shared" si="1"/>
        <v>1</v>
      </c>
      <c r="I12" s="37">
        <v>17.523900607782998</v>
      </c>
      <c r="J12" s="38">
        <v>10.457591308501343</v>
      </c>
      <c r="K12" s="38">
        <v>-5.2246503422253525</v>
      </c>
      <c r="L12" s="39">
        <v>2.0540211296812743</v>
      </c>
      <c r="O12" s="16">
        <v>-0.955238095238097</v>
      </c>
      <c r="P12" s="13">
        <v>3.0476190476190101E-2</v>
      </c>
      <c r="Q12" s="13">
        <v>-2.3209523809523804</v>
      </c>
      <c r="R12" s="17">
        <v>-1.1257142857142852</v>
      </c>
      <c r="T12" s="18">
        <v>9.0873319512372053</v>
      </c>
      <c r="U12" s="19">
        <v>-8.0290749306030396</v>
      </c>
      <c r="V12" s="19">
        <v>-17.889525156955131</v>
      </c>
      <c r="W12" s="20">
        <v>32.640127724840085</v>
      </c>
    </row>
    <row r="13" spans="1:25" x14ac:dyDescent="0.3">
      <c r="A13" s="11">
        <v>11</v>
      </c>
      <c r="B13" s="10">
        <v>5.4</v>
      </c>
      <c r="C13" s="10">
        <v>3.7</v>
      </c>
      <c r="D13" s="10">
        <v>1.5</v>
      </c>
      <c r="E13" s="10">
        <v>0.2</v>
      </c>
      <c r="F13" s="45" t="s">
        <v>39</v>
      </c>
      <c r="G13" s="9">
        <f t="shared" si="1"/>
        <v>1</v>
      </c>
      <c r="O13" s="16">
        <v>-0.455238095238097</v>
      </c>
      <c r="P13" s="13">
        <v>0.63047619047619019</v>
      </c>
      <c r="Q13" s="13">
        <v>-2.3209523809523804</v>
      </c>
      <c r="R13" s="17">
        <v>-1.0257142857142854</v>
      </c>
    </row>
    <row r="14" spans="1:25" x14ac:dyDescent="0.3">
      <c r="A14" s="11">
        <v>12</v>
      </c>
      <c r="B14" s="10">
        <v>4.8</v>
      </c>
      <c r="C14" s="10">
        <v>3.4</v>
      </c>
      <c r="D14" s="10">
        <v>1.6</v>
      </c>
      <c r="E14" s="10">
        <v>0.2</v>
      </c>
      <c r="F14" s="45" t="s">
        <v>39</v>
      </c>
      <c r="G14" s="9">
        <f t="shared" si="1"/>
        <v>1</v>
      </c>
      <c r="O14" s="16">
        <v>-1.0552380952380975</v>
      </c>
      <c r="P14" s="13">
        <v>0.33047619047618992</v>
      </c>
      <c r="Q14" s="13">
        <v>-2.2209523809523803</v>
      </c>
      <c r="R14" s="17">
        <v>-1.0257142857142854</v>
      </c>
    </row>
    <row r="15" spans="1:25" x14ac:dyDescent="0.3">
      <c r="A15" s="11">
        <v>13</v>
      </c>
      <c r="B15" s="10">
        <v>4.8</v>
      </c>
      <c r="C15" s="10">
        <v>3</v>
      </c>
      <c r="D15" s="10">
        <v>1.4</v>
      </c>
      <c r="E15" s="10">
        <v>0.1</v>
      </c>
      <c r="F15" s="45" t="s">
        <v>39</v>
      </c>
      <c r="G15" s="9">
        <f t="shared" si="1"/>
        <v>1</v>
      </c>
      <c r="I15" s="3" t="s">
        <v>13</v>
      </c>
      <c r="J15" s="3"/>
      <c r="O15" s="16">
        <v>-1.0552380952380975</v>
      </c>
      <c r="P15" s="13">
        <v>-6.9523809523809987E-2</v>
      </c>
      <c r="Q15" s="13">
        <v>-2.4209523809523805</v>
      </c>
      <c r="R15" s="17">
        <v>-1.1257142857142852</v>
      </c>
    </row>
    <row r="16" spans="1:25" x14ac:dyDescent="0.3">
      <c r="A16" s="11">
        <v>14</v>
      </c>
      <c r="B16" s="10">
        <v>4.3</v>
      </c>
      <c r="C16" s="10">
        <v>3</v>
      </c>
      <c r="D16" s="10">
        <v>1.1000000000000001</v>
      </c>
      <c r="E16" s="10">
        <v>0.1</v>
      </c>
      <c r="F16" s="45" t="s">
        <v>39</v>
      </c>
      <c r="G16" s="9">
        <f t="shared" si="1"/>
        <v>1</v>
      </c>
      <c r="I16" s="40" cm="1">
        <f t="array" ref="I16">(1/2)*MMULT(I10:L10,TRANSPOSE(J3:M3))</f>
        <v>58.846703622246046</v>
      </c>
      <c r="O16" s="16">
        <v>-1.5552380952380975</v>
      </c>
      <c r="P16" s="13">
        <v>-6.9523809523809987E-2</v>
      </c>
      <c r="Q16" s="13">
        <v>-2.7209523809523803</v>
      </c>
      <c r="R16" s="17">
        <v>-1.1257142857142852</v>
      </c>
    </row>
    <row r="17" spans="1:18" x14ac:dyDescent="0.3">
      <c r="A17" s="11">
        <v>15</v>
      </c>
      <c r="B17" s="10">
        <v>5.8</v>
      </c>
      <c r="C17" s="10">
        <v>4</v>
      </c>
      <c r="D17" s="10">
        <v>1.2</v>
      </c>
      <c r="E17" s="10">
        <v>0.2</v>
      </c>
      <c r="F17" s="45" t="s">
        <v>39</v>
      </c>
      <c r="G17" s="9">
        <f t="shared" si="1"/>
        <v>1</v>
      </c>
      <c r="I17" s="41" cm="1">
        <f t="array" ref="I17">(1/2)*MMULT(I11:L11,TRANSPOSE(J4:M4))</f>
        <v>52.743358084447657</v>
      </c>
      <c r="O17" s="16">
        <v>-5.5238095238097529E-2</v>
      </c>
      <c r="P17" s="13">
        <v>0.93047619047619001</v>
      </c>
      <c r="Q17" s="13">
        <v>-2.6209523809523807</v>
      </c>
      <c r="R17" s="17">
        <v>-1.0257142857142854</v>
      </c>
    </row>
    <row r="18" spans="1:18" x14ac:dyDescent="0.3">
      <c r="A18" s="11">
        <v>16</v>
      </c>
      <c r="B18" s="10">
        <v>5.7</v>
      </c>
      <c r="C18" s="10">
        <v>4.4000000000000004</v>
      </c>
      <c r="D18" s="10">
        <v>1.5</v>
      </c>
      <c r="E18" s="10">
        <v>0.4</v>
      </c>
      <c r="F18" s="45" t="s">
        <v>39</v>
      </c>
      <c r="G18" s="9">
        <f t="shared" si="1"/>
        <v>1</v>
      </c>
      <c r="I18" s="42" cm="1">
        <f t="array" ref="I18">(1/2)*MMULT(I12:L12,TRANSPOSE(J5:M5))</f>
        <v>60.836168016240713</v>
      </c>
      <c r="O18" s="16">
        <v>-0.15523809523809717</v>
      </c>
      <c r="P18" s="13">
        <v>1.3304761904761904</v>
      </c>
      <c r="Q18" s="13">
        <v>-2.3209523809523804</v>
      </c>
      <c r="R18" s="17">
        <v>-0.82571428571428529</v>
      </c>
    </row>
    <row r="19" spans="1:18" x14ac:dyDescent="0.3">
      <c r="A19" s="11">
        <v>17</v>
      </c>
      <c r="B19" s="10">
        <v>5.4</v>
      </c>
      <c r="C19" s="10">
        <v>3.9</v>
      </c>
      <c r="D19" s="10">
        <v>1.3</v>
      </c>
      <c r="E19" s="10">
        <v>0.4</v>
      </c>
      <c r="F19" s="45" t="s">
        <v>39</v>
      </c>
      <c r="G19" s="9">
        <f t="shared" si="1"/>
        <v>1</v>
      </c>
      <c r="O19" s="16">
        <v>-0.455238095238097</v>
      </c>
      <c r="P19" s="13">
        <v>0.83047619047618992</v>
      </c>
      <c r="Q19" s="13">
        <v>-2.5209523809523802</v>
      </c>
      <c r="R19" s="17">
        <v>-0.82571428571428529</v>
      </c>
    </row>
    <row r="20" spans="1:18" x14ac:dyDescent="0.3">
      <c r="A20" s="11">
        <v>18</v>
      </c>
      <c r="B20" s="10">
        <v>5.0999999999999996</v>
      </c>
      <c r="C20" s="10">
        <v>3.5</v>
      </c>
      <c r="D20" s="10">
        <v>1.4</v>
      </c>
      <c r="E20" s="10">
        <v>0.3</v>
      </c>
      <c r="F20" s="45" t="s">
        <v>39</v>
      </c>
      <c r="G20" s="9">
        <f t="shared" si="1"/>
        <v>1</v>
      </c>
      <c r="I20" t="s">
        <v>47</v>
      </c>
      <c r="O20" s="16">
        <v>-0.75523809523809771</v>
      </c>
      <c r="P20" s="13">
        <v>0.43047619047619001</v>
      </c>
      <c r="Q20" s="13">
        <v>-2.4209523809523805</v>
      </c>
      <c r="R20" s="17">
        <v>-0.92571428571428527</v>
      </c>
    </row>
    <row r="21" spans="1:18" x14ac:dyDescent="0.3">
      <c r="A21" s="11">
        <v>19</v>
      </c>
      <c r="B21" s="10">
        <v>5.7</v>
      </c>
      <c r="C21" s="10">
        <v>3.8</v>
      </c>
      <c r="D21" s="10">
        <v>1.7</v>
      </c>
      <c r="E21" s="10">
        <v>0.3</v>
      </c>
      <c r="F21" s="45" t="s">
        <v>39</v>
      </c>
      <c r="G21" s="9">
        <f t="shared" si="1"/>
        <v>1</v>
      </c>
      <c r="I21" s="40" cm="1">
        <f t="array" ref="I21:I23">LN(N3:N5/SUM(N3:N5))</f>
        <v>-1.127599825541362</v>
      </c>
      <c r="O21" s="16">
        <v>-0.15523809523809717</v>
      </c>
      <c r="P21" s="13">
        <v>0.73047619047618984</v>
      </c>
      <c r="Q21" s="13">
        <v>-2.1209523809523807</v>
      </c>
      <c r="R21" s="17">
        <v>-0.92571428571428527</v>
      </c>
    </row>
    <row r="22" spans="1:18" x14ac:dyDescent="0.3">
      <c r="A22" s="11">
        <v>20</v>
      </c>
      <c r="B22" s="10">
        <v>5.0999999999999996</v>
      </c>
      <c r="C22" s="10">
        <v>3.8</v>
      </c>
      <c r="D22" s="10">
        <v>1.5</v>
      </c>
      <c r="E22" s="10">
        <v>0.3</v>
      </c>
      <c r="F22" s="45" t="s">
        <v>39</v>
      </c>
      <c r="G22" s="9">
        <f t="shared" si="1"/>
        <v>1</v>
      </c>
      <c r="I22" s="41">
        <v>-1.127599825541362</v>
      </c>
      <c r="O22" s="16">
        <v>-0.75523809523809771</v>
      </c>
      <c r="P22" s="13">
        <v>0.73047619047618984</v>
      </c>
      <c r="Q22" s="13">
        <v>-2.3209523809523804</v>
      </c>
      <c r="R22" s="17">
        <v>-0.92571428571428527</v>
      </c>
    </row>
    <row r="23" spans="1:18" x14ac:dyDescent="0.3">
      <c r="A23" s="11">
        <v>21</v>
      </c>
      <c r="B23" s="10">
        <v>5.4</v>
      </c>
      <c r="C23" s="10">
        <v>3.4</v>
      </c>
      <c r="D23" s="10">
        <v>1.7</v>
      </c>
      <c r="E23" s="10">
        <v>0.2</v>
      </c>
      <c r="F23" s="45" t="s">
        <v>39</v>
      </c>
      <c r="G23" s="9">
        <f t="shared" si="1"/>
        <v>1</v>
      </c>
      <c r="I23" s="42">
        <v>-1.0430424375132989</v>
      </c>
      <c r="O23" s="16">
        <v>-0.455238095238097</v>
      </c>
      <c r="P23" s="13">
        <v>0.33047619047618992</v>
      </c>
      <c r="Q23" s="13">
        <v>-2.1209523809523807</v>
      </c>
      <c r="R23" s="17">
        <v>-1.0257142857142854</v>
      </c>
    </row>
    <row r="24" spans="1:18" x14ac:dyDescent="0.3">
      <c r="A24" s="11">
        <v>22</v>
      </c>
      <c r="B24" s="10">
        <v>5.0999999999999996</v>
      </c>
      <c r="C24" s="10">
        <v>3.7</v>
      </c>
      <c r="D24" s="10">
        <v>1.5</v>
      </c>
      <c r="E24" s="10">
        <v>0.4</v>
      </c>
      <c r="F24" s="45" t="s">
        <v>39</v>
      </c>
      <c r="G24" s="9">
        <f t="shared" si="1"/>
        <v>1</v>
      </c>
      <c r="O24" s="16">
        <v>-0.75523809523809771</v>
      </c>
      <c r="P24" s="13">
        <v>0.63047619047619019</v>
      </c>
      <c r="Q24" s="13">
        <v>-2.3209523809523804</v>
      </c>
      <c r="R24" s="17">
        <v>-0.82571428571428529</v>
      </c>
    </row>
    <row r="25" spans="1:18" x14ac:dyDescent="0.3">
      <c r="A25" s="11">
        <v>23</v>
      </c>
      <c r="B25" s="10">
        <v>4.5999999999999996</v>
      </c>
      <c r="C25" s="10">
        <v>3.6</v>
      </c>
      <c r="D25" s="10">
        <v>1</v>
      </c>
      <c r="E25" s="10">
        <v>0.2</v>
      </c>
      <c r="F25" s="45" t="s">
        <v>39</v>
      </c>
      <c r="G25" s="9">
        <f t="shared" si="1"/>
        <v>1</v>
      </c>
      <c r="O25" s="16">
        <v>-1.2552380952380977</v>
      </c>
      <c r="P25" s="13">
        <v>0.5304761904761901</v>
      </c>
      <c r="Q25" s="13">
        <v>-2.8209523809523804</v>
      </c>
      <c r="R25" s="17">
        <v>-1.0257142857142854</v>
      </c>
    </row>
    <row r="26" spans="1:18" x14ac:dyDescent="0.3">
      <c r="A26" s="11">
        <v>24</v>
      </c>
      <c r="B26" s="10">
        <v>5.0999999999999996</v>
      </c>
      <c r="C26" s="10">
        <v>3.3</v>
      </c>
      <c r="D26" s="10">
        <v>1.7</v>
      </c>
      <c r="E26" s="10">
        <v>0.5</v>
      </c>
      <c r="F26" s="45" t="s">
        <v>39</v>
      </c>
      <c r="G26" s="9">
        <f t="shared" si="1"/>
        <v>1</v>
      </c>
      <c r="O26" s="16">
        <v>-0.75523809523809771</v>
      </c>
      <c r="P26" s="13">
        <v>0.23047619047618984</v>
      </c>
      <c r="Q26" s="13">
        <v>-2.1209523809523807</v>
      </c>
      <c r="R26" s="17">
        <v>-0.72571428571428531</v>
      </c>
    </row>
    <row r="27" spans="1:18" x14ac:dyDescent="0.3">
      <c r="A27" s="11">
        <v>25</v>
      </c>
      <c r="B27" s="10">
        <v>4.8</v>
      </c>
      <c r="C27" s="10">
        <v>3.4</v>
      </c>
      <c r="D27" s="10">
        <v>1.9</v>
      </c>
      <c r="E27" s="10">
        <v>0.2</v>
      </c>
      <c r="F27" s="45" t="s">
        <v>39</v>
      </c>
      <c r="G27" s="9">
        <f t="shared" si="1"/>
        <v>1</v>
      </c>
      <c r="O27" s="16">
        <v>-1.0552380952380975</v>
      </c>
      <c r="P27" s="13">
        <v>0.33047619047618992</v>
      </c>
      <c r="Q27" s="13">
        <v>-1.9209523809523805</v>
      </c>
      <c r="R27" s="17">
        <v>-1.0257142857142854</v>
      </c>
    </row>
    <row r="28" spans="1:18" x14ac:dyDescent="0.3">
      <c r="A28" s="11">
        <v>26</v>
      </c>
      <c r="B28" s="10">
        <v>5</v>
      </c>
      <c r="C28" s="10">
        <v>3</v>
      </c>
      <c r="D28" s="10">
        <v>1.6</v>
      </c>
      <c r="E28" s="10">
        <v>0.2</v>
      </c>
      <c r="F28" s="45" t="s">
        <v>39</v>
      </c>
      <c r="G28" s="9">
        <f t="shared" si="1"/>
        <v>1</v>
      </c>
      <c r="O28" s="16">
        <v>-0.85523809523809735</v>
      </c>
      <c r="P28" s="13">
        <v>-6.9523809523809987E-2</v>
      </c>
      <c r="Q28" s="13">
        <v>-2.2209523809523803</v>
      </c>
      <c r="R28" s="17">
        <v>-1.0257142857142854</v>
      </c>
    </row>
    <row r="29" spans="1:18" x14ac:dyDescent="0.3">
      <c r="A29" s="11">
        <v>27</v>
      </c>
      <c r="B29" s="10">
        <v>5</v>
      </c>
      <c r="C29" s="10">
        <v>3.4</v>
      </c>
      <c r="D29" s="10">
        <v>1.6</v>
      </c>
      <c r="E29" s="10">
        <v>0.4</v>
      </c>
      <c r="F29" s="45" t="s">
        <v>39</v>
      </c>
      <c r="G29" s="9">
        <f t="shared" si="1"/>
        <v>1</v>
      </c>
      <c r="O29" s="16">
        <v>-0.85523809523809735</v>
      </c>
      <c r="P29" s="13">
        <v>0.33047619047618992</v>
      </c>
      <c r="Q29" s="13">
        <v>-2.2209523809523803</v>
      </c>
      <c r="R29" s="17">
        <v>-0.82571428571428529</v>
      </c>
    </row>
    <row r="30" spans="1:18" x14ac:dyDescent="0.3">
      <c r="A30" s="11">
        <v>44</v>
      </c>
      <c r="B30" s="10">
        <v>5</v>
      </c>
      <c r="C30" s="10">
        <v>3.5</v>
      </c>
      <c r="D30" s="10">
        <v>1.6</v>
      </c>
      <c r="E30" s="10">
        <v>0.6</v>
      </c>
      <c r="F30" s="45" t="s">
        <v>39</v>
      </c>
      <c r="G30" s="9">
        <f t="shared" si="1"/>
        <v>1</v>
      </c>
      <c r="O30" s="16">
        <v>-0.85523809523809735</v>
      </c>
      <c r="P30" s="13">
        <v>0.43047619047619001</v>
      </c>
      <c r="Q30" s="13">
        <v>-2.2209523809523803</v>
      </c>
      <c r="R30" s="17">
        <v>-0.62571428571428533</v>
      </c>
    </row>
    <row r="31" spans="1:18" x14ac:dyDescent="0.3">
      <c r="A31" s="11">
        <v>45</v>
      </c>
      <c r="B31" s="10">
        <v>5.0999999999999996</v>
      </c>
      <c r="C31" s="10">
        <v>3.8</v>
      </c>
      <c r="D31" s="10">
        <v>1.9</v>
      </c>
      <c r="E31" s="10">
        <v>0.4</v>
      </c>
      <c r="F31" s="45" t="s">
        <v>39</v>
      </c>
      <c r="G31" s="9">
        <f t="shared" si="1"/>
        <v>1</v>
      </c>
      <c r="O31" s="16">
        <v>-0.75523809523809771</v>
      </c>
      <c r="P31" s="13">
        <v>0.73047619047618984</v>
      </c>
      <c r="Q31" s="13">
        <v>-1.9209523809523805</v>
      </c>
      <c r="R31" s="17">
        <v>-0.82571428571428529</v>
      </c>
    </row>
    <row r="32" spans="1:18" x14ac:dyDescent="0.3">
      <c r="A32" s="11">
        <v>46</v>
      </c>
      <c r="B32" s="10">
        <v>4.8</v>
      </c>
      <c r="C32" s="10">
        <v>3</v>
      </c>
      <c r="D32" s="10">
        <v>1.4</v>
      </c>
      <c r="E32" s="10">
        <v>0.3</v>
      </c>
      <c r="F32" s="45" t="s">
        <v>39</v>
      </c>
      <c r="G32" s="9">
        <f t="shared" si="1"/>
        <v>1</v>
      </c>
      <c r="O32" s="16">
        <v>-1.0552380952380975</v>
      </c>
      <c r="P32" s="13">
        <v>-6.9523809523809987E-2</v>
      </c>
      <c r="Q32" s="13">
        <v>-2.4209523809523805</v>
      </c>
      <c r="R32" s="17">
        <v>-0.92571428571428527</v>
      </c>
    </row>
    <row r="33" spans="1:18" x14ac:dyDescent="0.3">
      <c r="A33" s="11">
        <v>47</v>
      </c>
      <c r="B33" s="10">
        <v>5.0999999999999996</v>
      </c>
      <c r="C33" s="10">
        <v>3.8</v>
      </c>
      <c r="D33" s="10">
        <v>1.6</v>
      </c>
      <c r="E33" s="10">
        <v>0.2</v>
      </c>
      <c r="F33" s="45" t="s">
        <v>39</v>
      </c>
      <c r="G33" s="9">
        <f t="shared" si="1"/>
        <v>1</v>
      </c>
      <c r="O33" s="16">
        <v>-0.75523809523809771</v>
      </c>
      <c r="P33" s="13">
        <v>0.73047619047618984</v>
      </c>
      <c r="Q33" s="13">
        <v>-2.2209523809523803</v>
      </c>
      <c r="R33" s="17">
        <v>-1.0257142857142854</v>
      </c>
    </row>
    <row r="34" spans="1:18" x14ac:dyDescent="0.3">
      <c r="A34" s="11">
        <v>48</v>
      </c>
      <c r="B34" s="10">
        <v>4.5999999999999996</v>
      </c>
      <c r="C34" s="10">
        <v>3.2</v>
      </c>
      <c r="D34" s="10">
        <v>1.4</v>
      </c>
      <c r="E34" s="10">
        <v>0.2</v>
      </c>
      <c r="F34" s="45" t="s">
        <v>39</v>
      </c>
      <c r="G34" s="9">
        <f t="shared" si="1"/>
        <v>1</v>
      </c>
      <c r="O34" s="16">
        <v>-1.2552380952380977</v>
      </c>
      <c r="P34" s="13">
        <v>0.13047619047619019</v>
      </c>
      <c r="Q34" s="13">
        <v>-2.4209523809523805</v>
      </c>
      <c r="R34" s="17">
        <v>-1.0257142857142854</v>
      </c>
    </row>
    <row r="35" spans="1:18" x14ac:dyDescent="0.3">
      <c r="A35" s="11">
        <v>49</v>
      </c>
      <c r="B35" s="10">
        <v>5.3</v>
      </c>
      <c r="C35" s="10">
        <v>3.7</v>
      </c>
      <c r="D35" s="10">
        <v>1.5</v>
      </c>
      <c r="E35" s="10">
        <v>0.2</v>
      </c>
      <c r="F35" s="45" t="s">
        <v>39</v>
      </c>
      <c r="G35" s="9">
        <f t="shared" si="1"/>
        <v>1</v>
      </c>
      <c r="O35" s="16">
        <v>-0.55523809523809753</v>
      </c>
      <c r="P35" s="13">
        <v>0.63047619047619019</v>
      </c>
      <c r="Q35" s="13">
        <v>-2.3209523809523804</v>
      </c>
      <c r="R35" s="17">
        <v>-1.0257142857142854</v>
      </c>
    </row>
    <row r="36" spans="1:18" x14ac:dyDescent="0.3">
      <c r="A36" s="11">
        <v>50</v>
      </c>
      <c r="B36" s="10">
        <v>5</v>
      </c>
      <c r="C36" s="10">
        <v>3.3</v>
      </c>
      <c r="D36" s="10">
        <v>1.4</v>
      </c>
      <c r="E36" s="10">
        <v>0.2</v>
      </c>
      <c r="F36" s="45" t="s">
        <v>39</v>
      </c>
      <c r="G36" s="9">
        <f t="shared" si="1"/>
        <v>1</v>
      </c>
      <c r="O36" s="16">
        <v>-0.85523809523809735</v>
      </c>
      <c r="P36" s="13">
        <v>0.23047619047618984</v>
      </c>
      <c r="Q36" s="13">
        <v>-2.4209523809523805</v>
      </c>
      <c r="R36" s="17">
        <v>-1.0257142857142854</v>
      </c>
    </row>
    <row r="37" spans="1:18" x14ac:dyDescent="0.3">
      <c r="A37" s="11">
        <v>51</v>
      </c>
      <c r="B37" s="10">
        <v>7</v>
      </c>
      <c r="C37" s="10">
        <v>3.2</v>
      </c>
      <c r="D37" s="10">
        <v>4.7</v>
      </c>
      <c r="E37" s="10">
        <v>1.4</v>
      </c>
      <c r="F37" s="45" t="s">
        <v>48</v>
      </c>
      <c r="G37" s="9">
        <f>IF(F37 =  "Iris-setosa",1,IF(F37 = "Iris-versicolor",2,3))</f>
        <v>2</v>
      </c>
      <c r="O37" s="16">
        <v>1.1447619047619026</v>
      </c>
      <c r="P37" s="13">
        <v>0.13047619047619019</v>
      </c>
      <c r="Q37" s="13">
        <v>0.87904761904761974</v>
      </c>
      <c r="R37" s="17">
        <v>0.1742857142857146</v>
      </c>
    </row>
    <row r="38" spans="1:18" x14ac:dyDescent="0.3">
      <c r="A38" s="11">
        <v>52</v>
      </c>
      <c r="B38" s="10">
        <v>6.4</v>
      </c>
      <c r="C38" s="10">
        <v>3.2</v>
      </c>
      <c r="D38" s="10">
        <v>4.5</v>
      </c>
      <c r="E38" s="10">
        <v>1.5</v>
      </c>
      <c r="F38" s="45" t="s">
        <v>48</v>
      </c>
      <c r="G38" s="9">
        <f t="shared" si="1"/>
        <v>2</v>
      </c>
      <c r="O38" s="16">
        <v>0.544761904761903</v>
      </c>
      <c r="P38" s="13">
        <v>0.13047619047619019</v>
      </c>
      <c r="Q38" s="13">
        <v>0.67904761904761957</v>
      </c>
      <c r="R38" s="17">
        <v>0.27428571428571469</v>
      </c>
    </row>
    <row r="39" spans="1:18" x14ac:dyDescent="0.3">
      <c r="A39" s="11">
        <v>53</v>
      </c>
      <c r="B39" s="10">
        <v>6.9</v>
      </c>
      <c r="C39" s="10">
        <v>3.1</v>
      </c>
      <c r="D39" s="10">
        <v>4.9000000000000004</v>
      </c>
      <c r="E39" s="10">
        <v>1.5</v>
      </c>
      <c r="F39" s="45" t="s">
        <v>48</v>
      </c>
      <c r="G39" s="9">
        <f t="shared" si="1"/>
        <v>2</v>
      </c>
      <c r="O39" s="16">
        <v>1.044761904761903</v>
      </c>
      <c r="P39" s="13">
        <v>3.0476190476190101E-2</v>
      </c>
      <c r="Q39" s="13">
        <v>1.0790476190476199</v>
      </c>
      <c r="R39" s="17">
        <v>0.27428571428571469</v>
      </c>
    </row>
    <row r="40" spans="1:18" x14ac:dyDescent="0.3">
      <c r="A40" s="11">
        <v>54</v>
      </c>
      <c r="B40" s="10">
        <v>5.5</v>
      </c>
      <c r="C40" s="10">
        <v>2.2999999999999998</v>
      </c>
      <c r="D40" s="10">
        <v>4</v>
      </c>
      <c r="E40" s="10">
        <v>1.3</v>
      </c>
      <c r="F40" s="45" t="s">
        <v>48</v>
      </c>
      <c r="G40" s="9">
        <f t="shared" si="1"/>
        <v>2</v>
      </c>
      <c r="O40" s="16">
        <v>-0.35523809523809735</v>
      </c>
      <c r="P40" s="13">
        <v>-0.76952380952381016</v>
      </c>
      <c r="Q40" s="13">
        <v>0.17904761904761957</v>
      </c>
      <c r="R40" s="17">
        <v>7.4285714285714732E-2</v>
      </c>
    </row>
    <row r="41" spans="1:18" x14ac:dyDescent="0.3">
      <c r="A41" s="11">
        <v>55</v>
      </c>
      <c r="B41" s="10">
        <v>6.5</v>
      </c>
      <c r="C41" s="10">
        <v>2.8</v>
      </c>
      <c r="D41" s="10">
        <v>4.5999999999999996</v>
      </c>
      <c r="E41" s="10">
        <v>1.5</v>
      </c>
      <c r="F41" s="45" t="s">
        <v>48</v>
      </c>
      <c r="G41" s="9">
        <f t="shared" si="1"/>
        <v>2</v>
      </c>
      <c r="O41" s="16">
        <v>0.64476190476190265</v>
      </c>
      <c r="P41" s="13">
        <v>-0.26952380952381016</v>
      </c>
      <c r="Q41" s="13">
        <v>0.77904761904761921</v>
      </c>
      <c r="R41" s="17">
        <v>0.27428571428571469</v>
      </c>
    </row>
    <row r="42" spans="1:18" x14ac:dyDescent="0.3">
      <c r="A42" s="11">
        <v>56</v>
      </c>
      <c r="B42" s="10">
        <v>5.7</v>
      </c>
      <c r="C42" s="10">
        <v>2.8</v>
      </c>
      <c r="D42" s="10">
        <v>4.5</v>
      </c>
      <c r="E42" s="10">
        <v>1.3</v>
      </c>
      <c r="F42" s="45" t="s">
        <v>48</v>
      </c>
      <c r="G42" s="9">
        <f t="shared" si="1"/>
        <v>2</v>
      </c>
      <c r="O42" s="16">
        <v>-0.15523809523809717</v>
      </c>
      <c r="P42" s="13">
        <v>-0.26952380952381016</v>
      </c>
      <c r="Q42" s="13">
        <v>0.67904761904761957</v>
      </c>
      <c r="R42" s="17">
        <v>7.4285714285714732E-2</v>
      </c>
    </row>
    <row r="43" spans="1:18" x14ac:dyDescent="0.3">
      <c r="A43" s="11">
        <v>57</v>
      </c>
      <c r="B43" s="10">
        <v>6.3</v>
      </c>
      <c r="C43" s="10">
        <v>3.3</v>
      </c>
      <c r="D43" s="10">
        <v>4.7</v>
      </c>
      <c r="E43" s="10">
        <v>1.6</v>
      </c>
      <c r="F43" s="45" t="s">
        <v>48</v>
      </c>
      <c r="G43" s="9">
        <f t="shared" si="1"/>
        <v>2</v>
      </c>
      <c r="O43" s="16">
        <v>0.44476190476190247</v>
      </c>
      <c r="P43" s="13">
        <v>0.23047619047618984</v>
      </c>
      <c r="Q43" s="13">
        <v>0.87904761904761974</v>
      </c>
      <c r="R43" s="17">
        <v>0.37428571428571478</v>
      </c>
    </row>
    <row r="44" spans="1:18" x14ac:dyDescent="0.3">
      <c r="A44" s="11">
        <v>58</v>
      </c>
      <c r="B44" s="10">
        <v>4.9000000000000004</v>
      </c>
      <c r="C44" s="10">
        <v>2.4</v>
      </c>
      <c r="D44" s="10">
        <v>3.3</v>
      </c>
      <c r="E44" s="10">
        <v>1</v>
      </c>
      <c r="F44" s="45" t="s">
        <v>48</v>
      </c>
      <c r="G44" s="9">
        <f t="shared" si="1"/>
        <v>2</v>
      </c>
      <c r="O44" s="16">
        <v>-0.955238095238097</v>
      </c>
      <c r="P44" s="13">
        <v>-0.66952380952381008</v>
      </c>
      <c r="Q44" s="13">
        <v>-0.52095238095238061</v>
      </c>
      <c r="R44" s="17">
        <v>-0.22571428571428531</v>
      </c>
    </row>
    <row r="45" spans="1:18" x14ac:dyDescent="0.3">
      <c r="A45" s="11">
        <v>59</v>
      </c>
      <c r="B45" s="10">
        <v>6.6</v>
      </c>
      <c r="C45" s="10">
        <v>2.9</v>
      </c>
      <c r="D45" s="10">
        <v>4.5999999999999996</v>
      </c>
      <c r="E45" s="10">
        <v>1.3</v>
      </c>
      <c r="F45" s="45" t="s">
        <v>48</v>
      </c>
      <c r="G45" s="9">
        <f t="shared" si="1"/>
        <v>2</v>
      </c>
      <c r="O45" s="16">
        <v>0.74476190476190229</v>
      </c>
      <c r="P45" s="13">
        <v>-0.16952380952381008</v>
      </c>
      <c r="Q45" s="13">
        <v>0.77904761904761921</v>
      </c>
      <c r="R45" s="17">
        <v>7.4285714285714732E-2</v>
      </c>
    </row>
    <row r="46" spans="1:18" x14ac:dyDescent="0.3">
      <c r="A46" s="11">
        <v>60</v>
      </c>
      <c r="B46" s="10">
        <v>5.2</v>
      </c>
      <c r="C46" s="10">
        <v>2.7</v>
      </c>
      <c r="D46" s="10">
        <v>3.9</v>
      </c>
      <c r="E46" s="10">
        <v>1.4</v>
      </c>
      <c r="F46" s="45" t="s">
        <v>48</v>
      </c>
      <c r="G46" s="9">
        <f t="shared" si="1"/>
        <v>2</v>
      </c>
      <c r="O46" s="16">
        <v>-0.65523809523809717</v>
      </c>
      <c r="P46" s="13">
        <v>-0.36952380952380981</v>
      </c>
      <c r="Q46" s="13">
        <v>7.9047619047619477E-2</v>
      </c>
      <c r="R46" s="17">
        <v>0.1742857142857146</v>
      </c>
    </row>
    <row r="47" spans="1:18" x14ac:dyDescent="0.3">
      <c r="A47" s="11">
        <v>61</v>
      </c>
      <c r="B47" s="10">
        <v>5</v>
      </c>
      <c r="C47" s="10">
        <v>2</v>
      </c>
      <c r="D47" s="10">
        <v>3.5</v>
      </c>
      <c r="E47" s="10">
        <v>1</v>
      </c>
      <c r="F47" s="45" t="s">
        <v>48</v>
      </c>
      <c r="G47" s="9">
        <f t="shared" si="1"/>
        <v>2</v>
      </c>
      <c r="O47" s="16">
        <v>-0.85523809523809735</v>
      </c>
      <c r="P47" s="13">
        <v>-1.06952380952381</v>
      </c>
      <c r="Q47" s="13">
        <v>-0.32095238095238043</v>
      </c>
      <c r="R47" s="17">
        <v>-0.22571428571428531</v>
      </c>
    </row>
    <row r="48" spans="1:18" x14ac:dyDescent="0.3">
      <c r="A48" s="11">
        <v>62</v>
      </c>
      <c r="B48" s="10">
        <v>5.9</v>
      </c>
      <c r="C48" s="10">
        <v>3</v>
      </c>
      <c r="D48" s="10">
        <v>4.2</v>
      </c>
      <c r="E48" s="10">
        <v>1.5</v>
      </c>
      <c r="F48" s="45" t="s">
        <v>48</v>
      </c>
      <c r="G48" s="9">
        <f t="shared" si="1"/>
        <v>2</v>
      </c>
      <c r="O48" s="16">
        <v>4.4761904761903004E-2</v>
      </c>
      <c r="P48" s="13">
        <v>-6.9523809523809987E-2</v>
      </c>
      <c r="Q48" s="13">
        <v>0.37904761904761974</v>
      </c>
      <c r="R48" s="17">
        <v>0.27428571428571469</v>
      </c>
    </row>
    <row r="49" spans="1:18" x14ac:dyDescent="0.3">
      <c r="A49" s="11">
        <v>63</v>
      </c>
      <c r="B49" s="10">
        <v>6</v>
      </c>
      <c r="C49" s="10">
        <v>2.2000000000000002</v>
      </c>
      <c r="D49" s="10">
        <v>4</v>
      </c>
      <c r="E49" s="10">
        <v>1</v>
      </c>
      <c r="F49" s="45" t="s">
        <v>48</v>
      </c>
      <c r="G49" s="9">
        <f t="shared" si="1"/>
        <v>2</v>
      </c>
      <c r="O49" s="16">
        <v>0.14476190476190265</v>
      </c>
      <c r="P49" s="13">
        <v>-0.86952380952380981</v>
      </c>
      <c r="Q49" s="13">
        <v>0.17904761904761957</v>
      </c>
      <c r="R49" s="17">
        <v>-0.22571428571428531</v>
      </c>
    </row>
    <row r="50" spans="1:18" x14ac:dyDescent="0.3">
      <c r="A50" s="11">
        <v>64</v>
      </c>
      <c r="B50" s="10">
        <v>6.1</v>
      </c>
      <c r="C50" s="10">
        <v>2.9</v>
      </c>
      <c r="D50" s="10">
        <v>4.7</v>
      </c>
      <c r="E50" s="10">
        <v>1.4</v>
      </c>
      <c r="F50" s="45" t="s">
        <v>48</v>
      </c>
      <c r="G50" s="9">
        <f t="shared" si="1"/>
        <v>2</v>
      </c>
      <c r="O50" s="16">
        <v>0.24476190476190229</v>
      </c>
      <c r="P50" s="13">
        <v>-0.16952380952381008</v>
      </c>
      <c r="Q50" s="13">
        <v>0.87904761904761974</v>
      </c>
      <c r="R50" s="17">
        <v>0.1742857142857146</v>
      </c>
    </row>
    <row r="51" spans="1:18" x14ac:dyDescent="0.3">
      <c r="A51" s="11">
        <v>65</v>
      </c>
      <c r="B51" s="10">
        <v>5.6</v>
      </c>
      <c r="C51" s="10">
        <v>2.9</v>
      </c>
      <c r="D51" s="10">
        <v>3.6</v>
      </c>
      <c r="E51" s="10">
        <v>1.3</v>
      </c>
      <c r="F51" s="45" t="s">
        <v>48</v>
      </c>
      <c r="G51" s="9">
        <f t="shared" si="1"/>
        <v>2</v>
      </c>
      <c r="O51" s="16">
        <v>-0.25523809523809771</v>
      </c>
      <c r="P51" s="13">
        <v>-0.16952380952381008</v>
      </c>
      <c r="Q51" s="13">
        <v>-0.22095238095238035</v>
      </c>
      <c r="R51" s="17">
        <v>7.4285714285714732E-2</v>
      </c>
    </row>
    <row r="52" spans="1:18" x14ac:dyDescent="0.3">
      <c r="A52" s="11">
        <v>66</v>
      </c>
      <c r="B52" s="10">
        <v>6.7</v>
      </c>
      <c r="C52" s="10">
        <v>3.1</v>
      </c>
      <c r="D52" s="10">
        <v>4.4000000000000004</v>
      </c>
      <c r="E52" s="10">
        <v>1.4</v>
      </c>
      <c r="F52" s="45" t="s">
        <v>48</v>
      </c>
      <c r="G52" s="9">
        <f t="shared" si="1"/>
        <v>2</v>
      </c>
      <c r="O52" s="16">
        <v>0.84476190476190283</v>
      </c>
      <c r="P52" s="13">
        <v>3.0476190476190101E-2</v>
      </c>
      <c r="Q52" s="13">
        <v>0.57904761904761992</v>
      </c>
      <c r="R52" s="17">
        <v>0.1742857142857146</v>
      </c>
    </row>
    <row r="53" spans="1:18" x14ac:dyDescent="0.3">
      <c r="A53" s="11">
        <v>67</v>
      </c>
      <c r="B53" s="10">
        <v>5.6</v>
      </c>
      <c r="C53" s="10">
        <v>3</v>
      </c>
      <c r="D53" s="10">
        <v>4.5</v>
      </c>
      <c r="E53" s="10">
        <v>1.5</v>
      </c>
      <c r="F53" s="45" t="s">
        <v>48</v>
      </c>
      <c r="G53" s="9">
        <f t="shared" si="1"/>
        <v>2</v>
      </c>
      <c r="O53" s="16">
        <v>-0.25523809523809771</v>
      </c>
      <c r="P53" s="13">
        <v>-6.9523809523809987E-2</v>
      </c>
      <c r="Q53" s="13">
        <v>0.67904761904761957</v>
      </c>
      <c r="R53" s="17">
        <v>0.27428571428571469</v>
      </c>
    </row>
    <row r="54" spans="1:18" x14ac:dyDescent="0.3">
      <c r="A54" s="11">
        <v>84</v>
      </c>
      <c r="B54" s="10">
        <v>6</v>
      </c>
      <c r="C54" s="10">
        <v>2.7</v>
      </c>
      <c r="D54" s="10">
        <v>5.0999999999999996</v>
      </c>
      <c r="E54" s="10">
        <v>1.6</v>
      </c>
      <c r="F54" s="45" t="s">
        <v>48</v>
      </c>
      <c r="G54" s="9">
        <f t="shared" si="1"/>
        <v>2</v>
      </c>
      <c r="O54" s="16">
        <v>0.14476190476190265</v>
      </c>
      <c r="P54" s="13">
        <v>-0.36952380952380981</v>
      </c>
      <c r="Q54" s="13">
        <v>1.2790476190476192</v>
      </c>
      <c r="R54" s="17">
        <v>0.37428571428571478</v>
      </c>
    </row>
    <row r="55" spans="1:18" x14ac:dyDescent="0.3">
      <c r="A55" s="11">
        <v>85</v>
      </c>
      <c r="B55" s="10">
        <v>5.4</v>
      </c>
      <c r="C55" s="10">
        <v>3</v>
      </c>
      <c r="D55" s="10">
        <v>4.5</v>
      </c>
      <c r="E55" s="10">
        <v>1.5</v>
      </c>
      <c r="F55" s="45" t="s">
        <v>48</v>
      </c>
      <c r="G55" s="9">
        <f t="shared" si="1"/>
        <v>2</v>
      </c>
      <c r="O55" s="16">
        <v>-0.455238095238097</v>
      </c>
      <c r="P55" s="13">
        <v>-6.9523809523809987E-2</v>
      </c>
      <c r="Q55" s="13">
        <v>0.67904761904761957</v>
      </c>
      <c r="R55" s="17">
        <v>0.27428571428571469</v>
      </c>
    </row>
    <row r="56" spans="1:18" x14ac:dyDescent="0.3">
      <c r="A56" s="11">
        <v>86</v>
      </c>
      <c r="B56" s="10">
        <v>6</v>
      </c>
      <c r="C56" s="10">
        <v>3.4</v>
      </c>
      <c r="D56" s="10">
        <v>4.5</v>
      </c>
      <c r="E56" s="10">
        <v>1.6</v>
      </c>
      <c r="F56" s="45" t="s">
        <v>48</v>
      </c>
      <c r="G56" s="9">
        <f t="shared" si="1"/>
        <v>2</v>
      </c>
      <c r="O56" s="16">
        <v>0.14476190476190265</v>
      </c>
      <c r="P56" s="13">
        <v>0.33047619047618992</v>
      </c>
      <c r="Q56" s="13">
        <v>0.67904761904761957</v>
      </c>
      <c r="R56" s="17">
        <v>0.37428571428571478</v>
      </c>
    </row>
    <row r="57" spans="1:18" x14ac:dyDescent="0.3">
      <c r="A57" s="11">
        <v>87</v>
      </c>
      <c r="B57" s="10">
        <v>6.7</v>
      </c>
      <c r="C57" s="10">
        <v>3.1</v>
      </c>
      <c r="D57" s="10">
        <v>4.7</v>
      </c>
      <c r="E57" s="10">
        <v>1.5</v>
      </c>
      <c r="F57" s="45" t="s">
        <v>48</v>
      </c>
      <c r="G57" s="9">
        <f t="shared" si="1"/>
        <v>2</v>
      </c>
      <c r="O57" s="16">
        <v>0.84476190476190283</v>
      </c>
      <c r="P57" s="13">
        <v>3.0476190476190101E-2</v>
      </c>
      <c r="Q57" s="13">
        <v>0.87904761904761974</v>
      </c>
      <c r="R57" s="17">
        <v>0.27428571428571469</v>
      </c>
    </row>
    <row r="58" spans="1:18" x14ac:dyDescent="0.3">
      <c r="A58" s="11">
        <v>88</v>
      </c>
      <c r="B58" s="10">
        <v>6.3</v>
      </c>
      <c r="C58" s="10">
        <v>2.2999999999999998</v>
      </c>
      <c r="D58" s="10">
        <v>4.4000000000000004</v>
      </c>
      <c r="E58" s="10">
        <v>1.3</v>
      </c>
      <c r="F58" s="45" t="s">
        <v>48</v>
      </c>
      <c r="G58" s="9">
        <f t="shared" si="1"/>
        <v>2</v>
      </c>
      <c r="O58" s="16">
        <v>0.44476190476190247</v>
      </c>
      <c r="P58" s="13">
        <v>-0.76952380952381016</v>
      </c>
      <c r="Q58" s="13">
        <v>0.57904761904761992</v>
      </c>
      <c r="R58" s="17">
        <v>7.4285714285714732E-2</v>
      </c>
    </row>
    <row r="59" spans="1:18" x14ac:dyDescent="0.3">
      <c r="A59" s="11">
        <v>89</v>
      </c>
      <c r="B59" s="10">
        <v>5.6</v>
      </c>
      <c r="C59" s="10">
        <v>3</v>
      </c>
      <c r="D59" s="10">
        <v>4.0999999999999996</v>
      </c>
      <c r="E59" s="10">
        <v>1.3</v>
      </c>
      <c r="F59" s="45" t="s">
        <v>48</v>
      </c>
      <c r="G59" s="9">
        <f t="shared" si="1"/>
        <v>2</v>
      </c>
      <c r="O59" s="16">
        <v>-0.25523809523809771</v>
      </c>
      <c r="P59" s="13">
        <v>-6.9523809523809987E-2</v>
      </c>
      <c r="Q59" s="13">
        <v>0.27904761904761921</v>
      </c>
      <c r="R59" s="17">
        <v>7.4285714285714732E-2</v>
      </c>
    </row>
    <row r="60" spans="1:18" x14ac:dyDescent="0.3">
      <c r="A60" s="11">
        <v>90</v>
      </c>
      <c r="B60" s="10">
        <v>5.5</v>
      </c>
      <c r="C60" s="10">
        <v>2.5</v>
      </c>
      <c r="D60" s="10">
        <v>4</v>
      </c>
      <c r="E60" s="10">
        <v>1.3</v>
      </c>
      <c r="F60" s="45" t="s">
        <v>48</v>
      </c>
      <c r="G60" s="9">
        <f t="shared" si="1"/>
        <v>2</v>
      </c>
      <c r="O60" s="16">
        <v>-0.35523809523809735</v>
      </c>
      <c r="P60" s="13">
        <v>-0.56952380952380999</v>
      </c>
      <c r="Q60" s="13">
        <v>0.17904761904761957</v>
      </c>
      <c r="R60" s="17">
        <v>7.4285714285714732E-2</v>
      </c>
    </row>
    <row r="61" spans="1:18" x14ac:dyDescent="0.3">
      <c r="A61" s="11">
        <v>91</v>
      </c>
      <c r="B61" s="10">
        <v>5.5</v>
      </c>
      <c r="C61" s="10">
        <v>2.6</v>
      </c>
      <c r="D61" s="10">
        <v>4.4000000000000004</v>
      </c>
      <c r="E61" s="10">
        <v>1.2</v>
      </c>
      <c r="F61" s="45" t="s">
        <v>48</v>
      </c>
      <c r="G61" s="9">
        <f t="shared" si="1"/>
        <v>2</v>
      </c>
      <c r="O61" s="16">
        <v>-0.35523809523809735</v>
      </c>
      <c r="P61" s="13">
        <v>-0.4695238095238099</v>
      </c>
      <c r="Q61" s="13">
        <v>0.57904761904761992</v>
      </c>
      <c r="R61" s="17">
        <v>-2.5714285714285356E-2</v>
      </c>
    </row>
    <row r="62" spans="1:18" x14ac:dyDescent="0.3">
      <c r="A62" s="11">
        <v>92</v>
      </c>
      <c r="B62" s="10">
        <v>6.1</v>
      </c>
      <c r="C62" s="10">
        <v>3</v>
      </c>
      <c r="D62" s="10">
        <v>4.5999999999999996</v>
      </c>
      <c r="E62" s="10">
        <v>1.4</v>
      </c>
      <c r="F62" s="45" t="s">
        <v>48</v>
      </c>
      <c r="G62" s="9">
        <f t="shared" si="1"/>
        <v>2</v>
      </c>
      <c r="O62" s="16">
        <v>0.24476190476190229</v>
      </c>
      <c r="P62" s="13">
        <v>-6.9523809523809987E-2</v>
      </c>
      <c r="Q62" s="13">
        <v>0.77904761904761921</v>
      </c>
      <c r="R62" s="17">
        <v>0.1742857142857146</v>
      </c>
    </row>
    <row r="63" spans="1:18" x14ac:dyDescent="0.3">
      <c r="A63" s="11">
        <v>93</v>
      </c>
      <c r="B63" s="10">
        <v>5.8</v>
      </c>
      <c r="C63" s="10">
        <v>2.6</v>
      </c>
      <c r="D63" s="10">
        <v>4</v>
      </c>
      <c r="E63" s="10">
        <v>1.2</v>
      </c>
      <c r="F63" s="45" t="s">
        <v>48</v>
      </c>
      <c r="G63" s="9">
        <f t="shared" si="1"/>
        <v>2</v>
      </c>
      <c r="O63" s="16">
        <v>-5.5238095238097529E-2</v>
      </c>
      <c r="P63" s="13">
        <v>-0.4695238095238099</v>
      </c>
      <c r="Q63" s="13">
        <v>0.17904761904761957</v>
      </c>
      <c r="R63" s="17">
        <v>-2.5714285714285356E-2</v>
      </c>
    </row>
    <row r="64" spans="1:18" x14ac:dyDescent="0.3">
      <c r="A64" s="11">
        <v>94</v>
      </c>
      <c r="B64" s="10">
        <v>5</v>
      </c>
      <c r="C64" s="10">
        <v>2.2999999999999998</v>
      </c>
      <c r="D64" s="10">
        <v>3.3</v>
      </c>
      <c r="E64" s="10">
        <v>1</v>
      </c>
      <c r="F64" s="45" t="s">
        <v>48</v>
      </c>
      <c r="G64" s="9">
        <f t="shared" si="1"/>
        <v>2</v>
      </c>
      <c r="O64" s="16">
        <v>-0.85523809523809735</v>
      </c>
      <c r="P64" s="13">
        <v>-0.76952380952381016</v>
      </c>
      <c r="Q64" s="13">
        <v>-0.52095238095238061</v>
      </c>
      <c r="R64" s="17">
        <v>-0.22571428571428531</v>
      </c>
    </row>
    <row r="65" spans="1:18" x14ac:dyDescent="0.3">
      <c r="A65" s="11">
        <v>95</v>
      </c>
      <c r="B65" s="10">
        <v>5.6</v>
      </c>
      <c r="C65" s="10">
        <v>2.7</v>
      </c>
      <c r="D65" s="10">
        <v>4.2</v>
      </c>
      <c r="E65" s="10">
        <v>1.3</v>
      </c>
      <c r="F65" s="45" t="s">
        <v>48</v>
      </c>
      <c r="G65" s="9">
        <f t="shared" si="1"/>
        <v>2</v>
      </c>
      <c r="O65" s="16">
        <v>-0.25523809523809771</v>
      </c>
      <c r="P65" s="13">
        <v>-0.36952380952380981</v>
      </c>
      <c r="Q65" s="13">
        <v>0.37904761904761974</v>
      </c>
      <c r="R65" s="17">
        <v>7.4285714285714732E-2</v>
      </c>
    </row>
    <row r="66" spans="1:18" x14ac:dyDescent="0.3">
      <c r="A66" s="11">
        <v>96</v>
      </c>
      <c r="B66" s="10">
        <v>5.7</v>
      </c>
      <c r="C66" s="10">
        <v>3</v>
      </c>
      <c r="D66" s="10">
        <v>4.2</v>
      </c>
      <c r="E66" s="10">
        <v>1.2</v>
      </c>
      <c r="F66" s="45" t="s">
        <v>48</v>
      </c>
      <c r="G66" s="9">
        <f t="shared" si="1"/>
        <v>2</v>
      </c>
      <c r="O66" s="16">
        <v>-0.15523809523809717</v>
      </c>
      <c r="P66" s="13">
        <v>-6.9523809523809987E-2</v>
      </c>
      <c r="Q66" s="13">
        <v>0.37904761904761974</v>
      </c>
      <c r="R66" s="17">
        <v>-2.5714285714285356E-2</v>
      </c>
    </row>
    <row r="67" spans="1:18" x14ac:dyDescent="0.3">
      <c r="A67" s="11">
        <v>97</v>
      </c>
      <c r="B67" s="10">
        <v>5.7</v>
      </c>
      <c r="C67" s="10">
        <v>2.9</v>
      </c>
      <c r="D67" s="10">
        <v>4.2</v>
      </c>
      <c r="E67" s="10">
        <v>1.3</v>
      </c>
      <c r="F67" s="45" t="s">
        <v>48</v>
      </c>
      <c r="G67" s="9">
        <f t="shared" si="1"/>
        <v>2</v>
      </c>
      <c r="O67" s="16">
        <v>-0.15523809523809717</v>
      </c>
      <c r="P67" s="13">
        <v>-0.16952380952381008</v>
      </c>
      <c r="Q67" s="13">
        <v>0.37904761904761974</v>
      </c>
      <c r="R67" s="17">
        <v>7.4285714285714732E-2</v>
      </c>
    </row>
    <row r="68" spans="1:18" x14ac:dyDescent="0.3">
      <c r="A68" s="11">
        <v>98</v>
      </c>
      <c r="B68" s="10">
        <v>6.2</v>
      </c>
      <c r="C68" s="10">
        <v>2.9</v>
      </c>
      <c r="D68" s="10">
        <v>4.3</v>
      </c>
      <c r="E68" s="10">
        <v>1.3</v>
      </c>
      <c r="F68" s="45" t="s">
        <v>48</v>
      </c>
      <c r="G68" s="9">
        <f t="shared" ref="G68:G70" si="5">IF(F68 =  "Iris-setosa",1,IF(F68 = "Iris-versicolor",2,3))</f>
        <v>2</v>
      </c>
      <c r="O68" s="16">
        <v>0.34476190476190283</v>
      </c>
      <c r="P68" s="13">
        <v>-0.16952380952381008</v>
      </c>
      <c r="Q68" s="13">
        <v>0.47904761904761939</v>
      </c>
      <c r="R68" s="17">
        <v>7.4285714285714732E-2</v>
      </c>
    </row>
    <row r="69" spans="1:18" x14ac:dyDescent="0.3">
      <c r="A69" s="11">
        <v>99</v>
      </c>
      <c r="B69" s="10">
        <v>5.0999999999999996</v>
      </c>
      <c r="C69" s="10">
        <v>2.5</v>
      </c>
      <c r="D69" s="10">
        <v>3</v>
      </c>
      <c r="E69" s="10">
        <v>1.1000000000000001</v>
      </c>
      <c r="F69" s="45" t="s">
        <v>48</v>
      </c>
      <c r="G69" s="9">
        <f t="shared" si="5"/>
        <v>2</v>
      </c>
      <c r="O69" s="16">
        <v>-0.75523809523809771</v>
      </c>
      <c r="P69" s="13">
        <v>-0.56952380952380999</v>
      </c>
      <c r="Q69" s="13">
        <v>-0.82095238095238043</v>
      </c>
      <c r="R69" s="17">
        <v>-0.12571428571428522</v>
      </c>
    </row>
    <row r="70" spans="1:18" x14ac:dyDescent="0.3">
      <c r="A70" s="11">
        <v>100</v>
      </c>
      <c r="B70" s="10">
        <v>5.7</v>
      </c>
      <c r="C70" s="10">
        <v>2.8</v>
      </c>
      <c r="D70" s="10">
        <v>4.0999999999999996</v>
      </c>
      <c r="E70" s="10">
        <v>1.3</v>
      </c>
      <c r="F70" s="45" t="s">
        <v>48</v>
      </c>
      <c r="G70" s="9">
        <f t="shared" si="5"/>
        <v>2</v>
      </c>
      <c r="O70" s="16">
        <v>-0.15523809523809717</v>
      </c>
      <c r="P70" s="13">
        <v>-0.26952380952381016</v>
      </c>
      <c r="Q70" s="13">
        <v>0.27904761904761921</v>
      </c>
      <c r="R70" s="17">
        <v>7.4285714285714732E-2</v>
      </c>
    </row>
    <row r="71" spans="1:18" x14ac:dyDescent="0.3">
      <c r="A71" s="11">
        <v>101</v>
      </c>
      <c r="B71" s="10">
        <v>6.3</v>
      </c>
      <c r="C71" s="10">
        <v>3.3</v>
      </c>
      <c r="D71" s="10">
        <v>6</v>
      </c>
      <c r="E71" s="10">
        <v>2.5</v>
      </c>
      <c r="F71" s="45" t="s">
        <v>49</v>
      </c>
      <c r="G71" s="9">
        <f>IF(F71 =  "Iris-setosa",1,IF(F71 = "Iris-versicolor",2,3))</f>
        <v>3</v>
      </c>
      <c r="O71" s="16">
        <v>0.44476190476190247</v>
      </c>
      <c r="P71" s="13">
        <v>0.23047619047618984</v>
      </c>
      <c r="Q71" s="13">
        <v>2.1790476190476196</v>
      </c>
      <c r="R71" s="17">
        <v>1.2742857142857147</v>
      </c>
    </row>
    <row r="72" spans="1:18" x14ac:dyDescent="0.3">
      <c r="A72" s="11">
        <v>102</v>
      </c>
      <c r="B72" s="10">
        <v>5.8</v>
      </c>
      <c r="C72" s="10">
        <v>2.7</v>
      </c>
      <c r="D72" s="10">
        <v>5.0999999999999996</v>
      </c>
      <c r="E72" s="10">
        <v>1.9</v>
      </c>
      <c r="F72" s="45" t="s">
        <v>49</v>
      </c>
      <c r="G72" s="9">
        <f t="shared" ref="G72:G106" si="6">IF(F72 =  "Iris-setosa",1,IF(F72 = "Iris-versicolor",2,3))</f>
        <v>3</v>
      </c>
      <c r="O72" s="16">
        <v>-5.5238095238097529E-2</v>
      </c>
      <c r="P72" s="13">
        <v>-0.36952380952380981</v>
      </c>
      <c r="Q72" s="13">
        <v>1.2790476190476192</v>
      </c>
      <c r="R72" s="17">
        <v>0.6742857142857146</v>
      </c>
    </row>
    <row r="73" spans="1:18" x14ac:dyDescent="0.3">
      <c r="A73" s="11">
        <v>103</v>
      </c>
      <c r="B73" s="10">
        <v>7.1</v>
      </c>
      <c r="C73" s="10">
        <v>3</v>
      </c>
      <c r="D73" s="10">
        <v>5.9</v>
      </c>
      <c r="E73" s="10">
        <v>2.1</v>
      </c>
      <c r="F73" s="45" t="s">
        <v>49</v>
      </c>
      <c r="G73" s="9">
        <f t="shared" si="6"/>
        <v>3</v>
      </c>
      <c r="O73" s="16">
        <v>1.2447619047619023</v>
      </c>
      <c r="P73" s="13">
        <v>-6.9523809523809987E-2</v>
      </c>
      <c r="Q73" s="13">
        <v>2.0790476190476199</v>
      </c>
      <c r="R73" s="17">
        <v>0.87428571428571478</v>
      </c>
    </row>
    <row r="74" spans="1:18" x14ac:dyDescent="0.3">
      <c r="A74" s="11">
        <v>104</v>
      </c>
      <c r="B74" s="10">
        <v>6.3</v>
      </c>
      <c r="C74" s="10">
        <v>2.9</v>
      </c>
      <c r="D74" s="10">
        <v>5.6</v>
      </c>
      <c r="E74" s="10">
        <v>1.8</v>
      </c>
      <c r="F74" s="45" t="s">
        <v>49</v>
      </c>
      <c r="G74" s="9">
        <f t="shared" si="6"/>
        <v>3</v>
      </c>
      <c r="O74" s="16">
        <v>0.44476190476190247</v>
      </c>
      <c r="P74" s="13">
        <v>-0.16952380952381008</v>
      </c>
      <c r="Q74" s="13">
        <v>1.7790476190476192</v>
      </c>
      <c r="R74" s="17">
        <v>0.57428571428571473</v>
      </c>
    </row>
    <row r="75" spans="1:18" x14ac:dyDescent="0.3">
      <c r="A75" s="11">
        <v>105</v>
      </c>
      <c r="B75" s="10">
        <v>6.5</v>
      </c>
      <c r="C75" s="10">
        <v>3</v>
      </c>
      <c r="D75" s="10">
        <v>5.8</v>
      </c>
      <c r="E75" s="10">
        <v>2.2000000000000002</v>
      </c>
      <c r="F75" s="45" t="s">
        <v>49</v>
      </c>
      <c r="G75" s="9">
        <f t="shared" si="6"/>
        <v>3</v>
      </c>
      <c r="O75" s="16">
        <v>0.64476190476190265</v>
      </c>
      <c r="P75" s="13">
        <v>-6.9523809523809987E-2</v>
      </c>
      <c r="Q75" s="13">
        <v>1.9790476190476194</v>
      </c>
      <c r="R75" s="17">
        <v>0.97428571428571487</v>
      </c>
    </row>
    <row r="76" spans="1:18" x14ac:dyDescent="0.3">
      <c r="A76" s="11">
        <v>106</v>
      </c>
      <c r="B76" s="10">
        <v>7.6</v>
      </c>
      <c r="C76" s="10">
        <v>3</v>
      </c>
      <c r="D76" s="10">
        <v>6.6</v>
      </c>
      <c r="E76" s="10">
        <v>2.1</v>
      </c>
      <c r="F76" s="45" t="s">
        <v>49</v>
      </c>
      <c r="G76" s="9">
        <f t="shared" si="6"/>
        <v>3</v>
      </c>
      <c r="O76" s="16">
        <v>1.7447619047619023</v>
      </c>
      <c r="P76" s="13">
        <v>-6.9523809523809987E-2</v>
      </c>
      <c r="Q76" s="13">
        <v>2.7790476190476192</v>
      </c>
      <c r="R76" s="17">
        <v>0.87428571428571478</v>
      </c>
    </row>
    <row r="77" spans="1:18" x14ac:dyDescent="0.3">
      <c r="A77" s="11">
        <v>107</v>
      </c>
      <c r="B77" s="10">
        <v>4.9000000000000004</v>
      </c>
      <c r="C77" s="10">
        <v>2.5</v>
      </c>
      <c r="D77" s="10">
        <v>4.5</v>
      </c>
      <c r="E77" s="10">
        <v>1.7</v>
      </c>
      <c r="F77" s="45" t="s">
        <v>49</v>
      </c>
      <c r="G77" s="9">
        <f t="shared" si="6"/>
        <v>3</v>
      </c>
      <c r="O77" s="16">
        <v>-0.955238095238097</v>
      </c>
      <c r="P77" s="13">
        <v>-0.56952380952380999</v>
      </c>
      <c r="Q77" s="13">
        <v>0.67904761904761957</v>
      </c>
      <c r="R77" s="17">
        <v>0.47428571428571464</v>
      </c>
    </row>
    <row r="78" spans="1:18" x14ac:dyDescent="0.3">
      <c r="A78" s="11">
        <v>108</v>
      </c>
      <c r="B78" s="10">
        <v>7.3</v>
      </c>
      <c r="C78" s="10">
        <v>2.9</v>
      </c>
      <c r="D78" s="10">
        <v>6.3</v>
      </c>
      <c r="E78" s="10">
        <v>1.8</v>
      </c>
      <c r="F78" s="45" t="s">
        <v>49</v>
      </c>
      <c r="G78" s="9">
        <f t="shared" si="6"/>
        <v>3</v>
      </c>
      <c r="O78" s="16">
        <v>1.4447619047619025</v>
      </c>
      <c r="P78" s="13">
        <v>-0.16952380952381008</v>
      </c>
      <c r="Q78" s="13">
        <v>2.4790476190476194</v>
      </c>
      <c r="R78" s="17">
        <v>0.57428571428571473</v>
      </c>
    </row>
    <row r="79" spans="1:18" x14ac:dyDescent="0.3">
      <c r="A79" s="11">
        <v>109</v>
      </c>
      <c r="B79" s="10">
        <v>6.7</v>
      </c>
      <c r="C79" s="10">
        <v>2.5</v>
      </c>
      <c r="D79" s="10">
        <v>5.8</v>
      </c>
      <c r="E79" s="10">
        <v>1.8</v>
      </c>
      <c r="F79" s="45" t="s">
        <v>49</v>
      </c>
      <c r="G79" s="9">
        <f t="shared" si="6"/>
        <v>3</v>
      </c>
      <c r="O79" s="16">
        <v>0.84476190476190283</v>
      </c>
      <c r="P79" s="13">
        <v>-0.56952380952380999</v>
      </c>
      <c r="Q79" s="13">
        <v>1.9790476190476194</v>
      </c>
      <c r="R79" s="17">
        <v>0.57428571428571473</v>
      </c>
    </row>
    <row r="80" spans="1:18" x14ac:dyDescent="0.3">
      <c r="A80" s="11">
        <v>110</v>
      </c>
      <c r="B80" s="10">
        <v>7.2</v>
      </c>
      <c r="C80" s="10">
        <v>3.6</v>
      </c>
      <c r="D80" s="10">
        <v>6.1</v>
      </c>
      <c r="E80" s="10">
        <v>2.5</v>
      </c>
      <c r="F80" s="45" t="s">
        <v>49</v>
      </c>
      <c r="G80" s="9">
        <f t="shared" si="6"/>
        <v>3</v>
      </c>
      <c r="O80" s="16">
        <v>1.3447619047619028</v>
      </c>
      <c r="P80" s="13">
        <v>0.5304761904761901</v>
      </c>
      <c r="Q80" s="13">
        <v>2.2790476190476192</v>
      </c>
      <c r="R80" s="17">
        <v>1.2742857142857147</v>
      </c>
    </row>
    <row r="81" spans="1:18" x14ac:dyDescent="0.3">
      <c r="A81" s="11">
        <v>111</v>
      </c>
      <c r="B81" s="10">
        <v>6.5</v>
      </c>
      <c r="C81" s="10">
        <v>3.2</v>
      </c>
      <c r="D81" s="10">
        <v>5.0999999999999996</v>
      </c>
      <c r="E81" s="10">
        <v>2</v>
      </c>
      <c r="F81" s="45" t="s">
        <v>49</v>
      </c>
      <c r="G81" s="9">
        <f t="shared" si="6"/>
        <v>3</v>
      </c>
      <c r="O81" s="16">
        <v>0.64476190476190265</v>
      </c>
      <c r="P81" s="13">
        <v>0.13047619047619019</v>
      </c>
      <c r="Q81" s="13">
        <v>1.2790476190476192</v>
      </c>
      <c r="R81" s="17">
        <v>0.77428571428571469</v>
      </c>
    </row>
    <row r="82" spans="1:18" x14ac:dyDescent="0.3">
      <c r="A82" s="11">
        <v>112</v>
      </c>
      <c r="B82" s="10">
        <v>6.4</v>
      </c>
      <c r="C82" s="10">
        <v>2.7</v>
      </c>
      <c r="D82" s="10">
        <v>5.3</v>
      </c>
      <c r="E82" s="10">
        <v>1.9</v>
      </c>
      <c r="F82" s="45" t="s">
        <v>49</v>
      </c>
      <c r="G82" s="9">
        <f t="shared" si="6"/>
        <v>3</v>
      </c>
      <c r="O82" s="16">
        <v>0.544761904761903</v>
      </c>
      <c r="P82" s="13">
        <v>-0.36952380952380981</v>
      </c>
      <c r="Q82" s="13">
        <v>1.4790476190476194</v>
      </c>
      <c r="R82" s="17">
        <v>0.6742857142857146</v>
      </c>
    </row>
    <row r="83" spans="1:18" x14ac:dyDescent="0.3">
      <c r="A83" s="11">
        <v>113</v>
      </c>
      <c r="B83" s="10">
        <v>6.8</v>
      </c>
      <c r="C83" s="10">
        <v>3</v>
      </c>
      <c r="D83" s="10">
        <v>5.5</v>
      </c>
      <c r="E83" s="10">
        <v>2.1</v>
      </c>
      <c r="F83" s="45" t="s">
        <v>49</v>
      </c>
      <c r="G83" s="9">
        <f t="shared" si="6"/>
        <v>3</v>
      </c>
      <c r="O83" s="16">
        <v>0.94476190476190247</v>
      </c>
      <c r="P83" s="13">
        <v>-6.9523809523809987E-2</v>
      </c>
      <c r="Q83" s="13">
        <v>1.6790476190476196</v>
      </c>
      <c r="R83" s="17">
        <v>0.87428571428571478</v>
      </c>
    </row>
    <row r="84" spans="1:18" x14ac:dyDescent="0.3">
      <c r="A84" s="11">
        <v>114</v>
      </c>
      <c r="B84" s="10">
        <v>5.7</v>
      </c>
      <c r="C84" s="10">
        <v>2.5</v>
      </c>
      <c r="D84" s="10">
        <v>5</v>
      </c>
      <c r="E84" s="10">
        <v>2</v>
      </c>
      <c r="F84" s="45" t="s">
        <v>49</v>
      </c>
      <c r="G84" s="9">
        <f t="shared" si="6"/>
        <v>3</v>
      </c>
      <c r="O84" s="16">
        <v>-0.15523809523809717</v>
      </c>
      <c r="P84" s="13">
        <v>-0.56952380952380999</v>
      </c>
      <c r="Q84" s="13">
        <v>1.1790476190476196</v>
      </c>
      <c r="R84" s="17">
        <v>0.77428571428571469</v>
      </c>
    </row>
    <row r="85" spans="1:18" x14ac:dyDescent="0.3">
      <c r="A85" s="11">
        <v>115</v>
      </c>
      <c r="B85" s="10">
        <v>5.8</v>
      </c>
      <c r="C85" s="10">
        <v>2.8</v>
      </c>
      <c r="D85" s="10">
        <v>5.0999999999999996</v>
      </c>
      <c r="E85" s="10">
        <v>2.4</v>
      </c>
      <c r="F85" s="45" t="s">
        <v>49</v>
      </c>
      <c r="G85" s="9">
        <f t="shared" si="6"/>
        <v>3</v>
      </c>
      <c r="O85" s="16">
        <v>-5.5238095238097529E-2</v>
      </c>
      <c r="P85" s="13">
        <v>-0.26952380952381016</v>
      </c>
      <c r="Q85" s="13">
        <v>1.2790476190476192</v>
      </c>
      <c r="R85" s="17">
        <v>1.1742857142857146</v>
      </c>
    </row>
    <row r="86" spans="1:18" x14ac:dyDescent="0.3">
      <c r="A86" s="11">
        <v>116</v>
      </c>
      <c r="B86" s="10">
        <v>6.4</v>
      </c>
      <c r="C86" s="10">
        <v>3.2</v>
      </c>
      <c r="D86" s="10">
        <v>5.3</v>
      </c>
      <c r="E86" s="10">
        <v>2.2999999999999998</v>
      </c>
      <c r="F86" s="45" t="s">
        <v>49</v>
      </c>
      <c r="G86" s="9">
        <f t="shared" si="6"/>
        <v>3</v>
      </c>
      <c r="O86" s="16">
        <v>0.544761904761903</v>
      </c>
      <c r="P86" s="13">
        <v>0.13047619047619019</v>
      </c>
      <c r="Q86" s="13">
        <v>1.4790476190476194</v>
      </c>
      <c r="R86" s="17">
        <v>1.0742857142857145</v>
      </c>
    </row>
    <row r="87" spans="1:18" x14ac:dyDescent="0.3">
      <c r="A87" s="11">
        <v>117</v>
      </c>
      <c r="B87" s="10">
        <v>6.5</v>
      </c>
      <c r="C87" s="10">
        <v>3</v>
      </c>
      <c r="D87" s="10">
        <v>5.5</v>
      </c>
      <c r="E87" s="10">
        <v>1.8</v>
      </c>
      <c r="F87" s="45" t="s">
        <v>49</v>
      </c>
      <c r="G87" s="9">
        <f t="shared" si="6"/>
        <v>3</v>
      </c>
      <c r="O87" s="16">
        <v>0.64476190476190265</v>
      </c>
      <c r="P87" s="13">
        <v>-6.9523809523809987E-2</v>
      </c>
      <c r="Q87" s="13">
        <v>1.6790476190476196</v>
      </c>
      <c r="R87" s="17">
        <v>0.57428571428571473</v>
      </c>
    </row>
    <row r="88" spans="1:18" x14ac:dyDescent="0.3">
      <c r="A88" s="11">
        <v>118</v>
      </c>
      <c r="B88" s="10">
        <v>7.7</v>
      </c>
      <c r="C88" s="10">
        <v>3.8</v>
      </c>
      <c r="D88" s="10">
        <v>6.7</v>
      </c>
      <c r="E88" s="10">
        <v>2.2000000000000002</v>
      </c>
      <c r="F88" s="45" t="s">
        <v>49</v>
      </c>
      <c r="G88" s="9">
        <f t="shared" si="6"/>
        <v>3</v>
      </c>
      <c r="O88" s="16">
        <v>1.8447619047619028</v>
      </c>
      <c r="P88" s="13">
        <v>0.73047619047618984</v>
      </c>
      <c r="Q88" s="13">
        <v>2.8790476190476197</v>
      </c>
      <c r="R88" s="17">
        <v>0.97428571428571487</v>
      </c>
    </row>
    <row r="89" spans="1:18" x14ac:dyDescent="0.3">
      <c r="A89" s="11">
        <v>119</v>
      </c>
      <c r="B89" s="10">
        <v>7.7</v>
      </c>
      <c r="C89" s="10">
        <v>2.6</v>
      </c>
      <c r="D89" s="10">
        <v>6.9</v>
      </c>
      <c r="E89" s="10">
        <v>2.2999999999999998</v>
      </c>
      <c r="F89" s="45" t="s">
        <v>49</v>
      </c>
      <c r="G89" s="9">
        <f t="shared" si="6"/>
        <v>3</v>
      </c>
      <c r="O89" s="16">
        <v>1.8447619047619028</v>
      </c>
      <c r="P89" s="13">
        <v>-0.4695238095238099</v>
      </c>
      <c r="Q89" s="13">
        <v>3.0790476190476199</v>
      </c>
      <c r="R89" s="17">
        <v>1.0742857142857145</v>
      </c>
    </row>
    <row r="90" spans="1:18" x14ac:dyDescent="0.3">
      <c r="A90" s="11">
        <v>120</v>
      </c>
      <c r="B90" s="10">
        <v>6</v>
      </c>
      <c r="C90" s="10">
        <v>2.2000000000000002</v>
      </c>
      <c r="D90" s="10">
        <v>5</v>
      </c>
      <c r="E90" s="10">
        <v>1.5</v>
      </c>
      <c r="F90" s="45" t="s">
        <v>49</v>
      </c>
      <c r="G90" s="9">
        <f t="shared" si="6"/>
        <v>3</v>
      </c>
      <c r="O90" s="16">
        <v>0.14476190476190265</v>
      </c>
      <c r="P90" s="13">
        <v>-0.86952380952380981</v>
      </c>
      <c r="Q90" s="13">
        <v>1.1790476190476196</v>
      </c>
      <c r="R90" s="17">
        <v>0.27428571428571469</v>
      </c>
    </row>
    <row r="91" spans="1:18" x14ac:dyDescent="0.3">
      <c r="A91" s="11">
        <v>121</v>
      </c>
      <c r="B91" s="10">
        <v>6.9</v>
      </c>
      <c r="C91" s="10">
        <v>3.2</v>
      </c>
      <c r="D91" s="10">
        <v>5.7</v>
      </c>
      <c r="E91" s="10">
        <v>2.2999999999999998</v>
      </c>
      <c r="F91" s="45" t="s">
        <v>49</v>
      </c>
      <c r="G91" s="9">
        <f t="shared" si="6"/>
        <v>3</v>
      </c>
      <c r="O91" s="16">
        <v>1.044761904761903</v>
      </c>
      <c r="P91" s="13">
        <v>0.13047619047619019</v>
      </c>
      <c r="Q91" s="13">
        <v>1.8790476190476197</v>
      </c>
      <c r="R91" s="17">
        <v>1.0742857142857145</v>
      </c>
    </row>
    <row r="92" spans="1:18" x14ac:dyDescent="0.3">
      <c r="A92" s="11">
        <v>122</v>
      </c>
      <c r="B92" s="10">
        <v>5.6</v>
      </c>
      <c r="C92" s="10">
        <v>2.8</v>
      </c>
      <c r="D92" s="10">
        <v>4.9000000000000004</v>
      </c>
      <c r="E92" s="10">
        <v>2</v>
      </c>
      <c r="F92" s="45" t="s">
        <v>49</v>
      </c>
      <c r="G92" s="9">
        <f t="shared" si="6"/>
        <v>3</v>
      </c>
      <c r="O92" s="16">
        <v>-0.25523809523809771</v>
      </c>
      <c r="P92" s="13">
        <v>-0.26952380952381016</v>
      </c>
      <c r="Q92" s="13">
        <v>1.0790476190476199</v>
      </c>
      <c r="R92" s="17">
        <v>0.77428571428571469</v>
      </c>
    </row>
    <row r="93" spans="1:18" x14ac:dyDescent="0.3">
      <c r="A93" s="11">
        <v>123</v>
      </c>
      <c r="B93" s="10">
        <v>7.7</v>
      </c>
      <c r="C93" s="10">
        <v>2.8</v>
      </c>
      <c r="D93" s="10">
        <v>6.7</v>
      </c>
      <c r="E93" s="10">
        <v>2</v>
      </c>
      <c r="F93" s="45" t="s">
        <v>49</v>
      </c>
      <c r="G93" s="9">
        <f t="shared" si="6"/>
        <v>3</v>
      </c>
      <c r="O93" s="16">
        <v>1.8447619047619028</v>
      </c>
      <c r="P93" s="13">
        <v>-0.26952380952381016</v>
      </c>
      <c r="Q93" s="13">
        <v>2.8790476190476197</v>
      </c>
      <c r="R93" s="17">
        <v>0.77428571428571469</v>
      </c>
    </row>
    <row r="94" spans="1:18" x14ac:dyDescent="0.3">
      <c r="A94" s="11">
        <v>124</v>
      </c>
      <c r="B94" s="10">
        <v>6.3</v>
      </c>
      <c r="C94" s="10">
        <v>2.7</v>
      </c>
      <c r="D94" s="10">
        <v>4.9000000000000004</v>
      </c>
      <c r="E94" s="10">
        <v>1.8</v>
      </c>
      <c r="F94" s="45" t="s">
        <v>49</v>
      </c>
      <c r="G94" s="9">
        <f t="shared" si="6"/>
        <v>3</v>
      </c>
      <c r="O94" s="16">
        <v>0.44476190476190247</v>
      </c>
      <c r="P94" s="13">
        <v>-0.36952380952380981</v>
      </c>
      <c r="Q94" s="13">
        <v>1.0790476190476199</v>
      </c>
      <c r="R94" s="17">
        <v>0.57428571428571473</v>
      </c>
    </row>
    <row r="95" spans="1:18" x14ac:dyDescent="0.3">
      <c r="A95" s="11">
        <v>125</v>
      </c>
      <c r="B95" s="10">
        <v>6.7</v>
      </c>
      <c r="C95" s="10">
        <v>3.3</v>
      </c>
      <c r="D95" s="10">
        <v>5.7</v>
      </c>
      <c r="E95" s="10">
        <v>2.1</v>
      </c>
      <c r="F95" s="45" t="s">
        <v>49</v>
      </c>
      <c r="G95" s="9">
        <f t="shared" si="6"/>
        <v>3</v>
      </c>
      <c r="O95" s="16">
        <v>0.84476190476190283</v>
      </c>
      <c r="P95" s="13">
        <v>0.23047619047618984</v>
      </c>
      <c r="Q95" s="13">
        <v>1.8790476190476197</v>
      </c>
      <c r="R95" s="17">
        <v>0.87428571428571478</v>
      </c>
    </row>
    <row r="96" spans="1:18" x14ac:dyDescent="0.3">
      <c r="A96" s="11">
        <v>126</v>
      </c>
      <c r="B96" s="10">
        <v>7.2</v>
      </c>
      <c r="C96" s="10">
        <v>3.2</v>
      </c>
      <c r="D96" s="10">
        <v>6</v>
      </c>
      <c r="E96" s="10">
        <v>1.8</v>
      </c>
      <c r="F96" s="45" t="s">
        <v>49</v>
      </c>
      <c r="G96" s="9">
        <f t="shared" si="6"/>
        <v>3</v>
      </c>
      <c r="O96" s="16">
        <v>1.3447619047619028</v>
      </c>
      <c r="P96" s="13">
        <v>0.13047619047619019</v>
      </c>
      <c r="Q96" s="13">
        <v>2.1790476190476196</v>
      </c>
      <c r="R96" s="17">
        <v>0.57428571428571473</v>
      </c>
    </row>
    <row r="97" spans="1:18" x14ac:dyDescent="0.3">
      <c r="A97" s="11">
        <v>127</v>
      </c>
      <c r="B97" s="10">
        <v>6.2</v>
      </c>
      <c r="C97" s="10">
        <v>2.8</v>
      </c>
      <c r="D97" s="10">
        <v>4.8</v>
      </c>
      <c r="E97" s="10">
        <v>1.8</v>
      </c>
      <c r="F97" s="45" t="s">
        <v>49</v>
      </c>
      <c r="G97" s="9">
        <f t="shared" si="6"/>
        <v>3</v>
      </c>
      <c r="O97" s="16">
        <v>0.34476190476190283</v>
      </c>
      <c r="P97" s="13">
        <v>-0.26952380952381016</v>
      </c>
      <c r="Q97" s="13">
        <v>0.97904761904761939</v>
      </c>
      <c r="R97" s="17">
        <v>0.57428571428571473</v>
      </c>
    </row>
    <row r="98" spans="1:18" x14ac:dyDescent="0.3">
      <c r="A98" s="11">
        <v>128</v>
      </c>
      <c r="B98" s="10">
        <v>6.1</v>
      </c>
      <c r="C98" s="10">
        <v>3</v>
      </c>
      <c r="D98" s="10">
        <v>4.9000000000000004</v>
      </c>
      <c r="E98" s="10">
        <v>1.8</v>
      </c>
      <c r="F98" s="45" t="s">
        <v>49</v>
      </c>
      <c r="G98" s="9">
        <f t="shared" si="6"/>
        <v>3</v>
      </c>
      <c r="O98" s="16">
        <v>0.24476190476190229</v>
      </c>
      <c r="P98" s="13">
        <v>-6.9523809523809987E-2</v>
      </c>
      <c r="Q98" s="13">
        <v>1.0790476190476199</v>
      </c>
      <c r="R98" s="17">
        <v>0.57428571428571473</v>
      </c>
    </row>
    <row r="99" spans="1:18" x14ac:dyDescent="0.3">
      <c r="A99" s="11">
        <v>129</v>
      </c>
      <c r="B99" s="10">
        <v>6.4</v>
      </c>
      <c r="C99" s="10">
        <v>2.8</v>
      </c>
      <c r="D99" s="10">
        <v>5.6</v>
      </c>
      <c r="E99" s="10">
        <v>2.1</v>
      </c>
      <c r="F99" s="45" t="s">
        <v>49</v>
      </c>
      <c r="G99" s="9">
        <f t="shared" si="6"/>
        <v>3</v>
      </c>
      <c r="O99" s="16">
        <v>0.544761904761903</v>
      </c>
      <c r="P99" s="13">
        <v>-0.26952380952381016</v>
      </c>
      <c r="Q99" s="13">
        <v>1.7790476190476192</v>
      </c>
      <c r="R99" s="17">
        <v>0.87428571428571478</v>
      </c>
    </row>
    <row r="100" spans="1:18" x14ac:dyDescent="0.3">
      <c r="A100" s="11">
        <v>130</v>
      </c>
      <c r="B100" s="10">
        <v>7.2</v>
      </c>
      <c r="C100" s="10">
        <v>3</v>
      </c>
      <c r="D100" s="10">
        <v>5.8</v>
      </c>
      <c r="E100" s="10">
        <v>1.6</v>
      </c>
      <c r="F100" s="45" t="s">
        <v>49</v>
      </c>
      <c r="G100" s="9">
        <f t="shared" si="6"/>
        <v>3</v>
      </c>
      <c r="O100" s="16">
        <v>1.3447619047619028</v>
      </c>
      <c r="P100" s="13">
        <v>-6.9523809523809987E-2</v>
      </c>
      <c r="Q100" s="13">
        <v>1.9790476190476194</v>
      </c>
      <c r="R100" s="17">
        <v>0.37428571428571478</v>
      </c>
    </row>
    <row r="101" spans="1:18" x14ac:dyDescent="0.3">
      <c r="A101" s="11">
        <v>131</v>
      </c>
      <c r="B101" s="10">
        <v>7.4</v>
      </c>
      <c r="C101" s="10">
        <v>2.8</v>
      </c>
      <c r="D101" s="10">
        <v>6.1</v>
      </c>
      <c r="E101" s="10">
        <v>1.9</v>
      </c>
      <c r="F101" s="45" t="s">
        <v>49</v>
      </c>
      <c r="G101" s="9">
        <f t="shared" si="6"/>
        <v>3</v>
      </c>
      <c r="O101" s="16">
        <v>1.544761904761903</v>
      </c>
      <c r="P101" s="13">
        <v>-0.26952380952381016</v>
      </c>
      <c r="Q101" s="13">
        <v>2.2790476190476192</v>
      </c>
      <c r="R101" s="17">
        <v>0.6742857142857146</v>
      </c>
    </row>
    <row r="102" spans="1:18" x14ac:dyDescent="0.3">
      <c r="A102" s="11">
        <v>132</v>
      </c>
      <c r="B102" s="10">
        <v>7.9</v>
      </c>
      <c r="C102" s="10">
        <v>3.8</v>
      </c>
      <c r="D102" s="10">
        <v>6.4</v>
      </c>
      <c r="E102" s="10">
        <v>2</v>
      </c>
      <c r="F102" s="45" t="s">
        <v>49</v>
      </c>
      <c r="G102" s="9">
        <f t="shared" si="6"/>
        <v>3</v>
      </c>
      <c r="O102" s="16">
        <v>2.044761904761903</v>
      </c>
      <c r="P102" s="13">
        <v>0.73047619047618984</v>
      </c>
      <c r="Q102" s="13">
        <v>2.5790476190476199</v>
      </c>
      <c r="R102" s="17">
        <v>0.77428571428571469</v>
      </c>
    </row>
    <row r="103" spans="1:18" x14ac:dyDescent="0.3">
      <c r="A103" s="11">
        <v>146</v>
      </c>
      <c r="B103" s="10">
        <v>6.7</v>
      </c>
      <c r="C103" s="10">
        <v>3</v>
      </c>
      <c r="D103" s="10">
        <v>5.2</v>
      </c>
      <c r="E103" s="10">
        <v>2.2999999999999998</v>
      </c>
      <c r="F103" s="45" t="s">
        <v>49</v>
      </c>
      <c r="G103" s="9">
        <f t="shared" si="6"/>
        <v>3</v>
      </c>
      <c r="O103" s="16">
        <v>0.84476190476190283</v>
      </c>
      <c r="P103" s="13">
        <v>-6.9523809523809987E-2</v>
      </c>
      <c r="Q103" s="13">
        <v>1.3790476190476197</v>
      </c>
      <c r="R103" s="17">
        <v>1.0742857142857145</v>
      </c>
    </row>
    <row r="104" spans="1:18" x14ac:dyDescent="0.3">
      <c r="A104" s="11">
        <v>147</v>
      </c>
      <c r="B104" s="10">
        <v>6.3</v>
      </c>
      <c r="C104" s="10">
        <v>2.5</v>
      </c>
      <c r="D104" s="10">
        <v>5</v>
      </c>
      <c r="E104" s="10">
        <v>1.9</v>
      </c>
      <c r="F104" s="45" t="s">
        <v>49</v>
      </c>
      <c r="G104" s="9">
        <f t="shared" si="6"/>
        <v>3</v>
      </c>
      <c r="O104" s="16">
        <v>0.44476190476190247</v>
      </c>
      <c r="P104" s="13">
        <v>-0.56952380952380999</v>
      </c>
      <c r="Q104" s="13">
        <v>1.1790476190476196</v>
      </c>
      <c r="R104" s="17">
        <v>0.6742857142857146</v>
      </c>
    </row>
    <row r="105" spans="1:18" x14ac:dyDescent="0.3">
      <c r="A105" s="11">
        <v>148</v>
      </c>
      <c r="B105" s="10">
        <v>6.5</v>
      </c>
      <c r="C105" s="10">
        <v>3</v>
      </c>
      <c r="D105" s="10">
        <v>5.2</v>
      </c>
      <c r="E105" s="10">
        <v>2</v>
      </c>
      <c r="F105" s="45" t="s">
        <v>49</v>
      </c>
      <c r="G105" s="9">
        <f>IF(F105 =  "Iris-setosa",1,IF(F105 = "Iris-versicolor",2,3))</f>
        <v>3</v>
      </c>
      <c r="O105" s="16">
        <v>0.64476190476190265</v>
      </c>
      <c r="P105" s="13">
        <v>-6.9523809523809987E-2</v>
      </c>
      <c r="Q105" s="13">
        <v>1.3790476190476197</v>
      </c>
      <c r="R105" s="17">
        <v>0.77428571428571469</v>
      </c>
    </row>
    <row r="106" spans="1:18" x14ac:dyDescent="0.3">
      <c r="A106" s="11">
        <v>149</v>
      </c>
      <c r="B106" s="10">
        <v>6.2</v>
      </c>
      <c r="C106" s="10">
        <v>3.4</v>
      </c>
      <c r="D106" s="10">
        <v>5.4</v>
      </c>
      <c r="E106" s="10">
        <v>2.2999999999999998</v>
      </c>
      <c r="F106" s="45" t="s">
        <v>49</v>
      </c>
      <c r="G106" s="9">
        <f t="shared" si="6"/>
        <v>3</v>
      </c>
      <c r="O106" s="16">
        <v>0.34476190476190283</v>
      </c>
      <c r="P106" s="13">
        <v>0.33047619047618992</v>
      </c>
      <c r="Q106" s="13">
        <v>1.5790476190476199</v>
      </c>
      <c r="R106" s="17">
        <v>1.0742857142857145</v>
      </c>
    </row>
    <row r="107" spans="1:18" x14ac:dyDescent="0.3">
      <c r="A107" s="11">
        <v>150</v>
      </c>
      <c r="B107" s="10">
        <v>5.9</v>
      </c>
      <c r="C107" s="10">
        <v>3</v>
      </c>
      <c r="D107" s="10">
        <v>5.0999999999999996</v>
      </c>
      <c r="E107" s="10">
        <v>1.8</v>
      </c>
      <c r="F107" s="45" t="s">
        <v>49</v>
      </c>
      <c r="G107" s="9">
        <f>IF(F107 =  "Iris-setosa",1,IF(F107 = "Iris-versicolor",2,3))</f>
        <v>3</v>
      </c>
      <c r="O107" s="18">
        <v>4.4761904761903004E-2</v>
      </c>
      <c r="P107" s="19">
        <v>-6.9523809523809987E-2</v>
      </c>
      <c r="Q107" s="19">
        <v>1.2790476190476192</v>
      </c>
      <c r="R107" s="20">
        <v>0.57428571428571473</v>
      </c>
    </row>
    <row r="108" spans="1:18" x14ac:dyDescent="0.3">
      <c r="A108" s="12"/>
    </row>
    <row r="109" spans="1:18" x14ac:dyDescent="0.3">
      <c r="A109" s="12"/>
    </row>
    <row r="110" spans="1:18" x14ac:dyDescent="0.3">
      <c r="A110" s="12"/>
    </row>
    <row r="111" spans="1:18" x14ac:dyDescent="0.3">
      <c r="A111" s="12"/>
      <c r="B111" s="53" t="s">
        <v>50</v>
      </c>
      <c r="C111" s="54"/>
      <c r="D111" s="54"/>
      <c r="E111" s="54"/>
      <c r="F111" s="54"/>
      <c r="G111" s="55"/>
      <c r="H111" s="56" t="s">
        <v>51</v>
      </c>
      <c r="I111" s="57"/>
      <c r="J111" s="57"/>
      <c r="K111" s="57"/>
      <c r="L111" s="58"/>
    </row>
    <row r="112" spans="1:18" x14ac:dyDescent="0.3">
      <c r="A112" s="11">
        <v>28</v>
      </c>
      <c r="B112" s="10">
        <v>5.2</v>
      </c>
      <c r="C112" s="10">
        <v>3.5</v>
      </c>
      <c r="D112" s="10">
        <v>1.5</v>
      </c>
      <c r="E112" s="10">
        <v>0.2</v>
      </c>
      <c r="F112" s="45" t="s">
        <v>39</v>
      </c>
      <c r="G112" s="9">
        <f>IF(F112 =  "Iris-setosa",1,IF(F112 = "Iris-versicolor",2,3))</f>
        <v>1</v>
      </c>
      <c r="H112" s="16" cm="1">
        <f t="array" ref="H112:J156">TRANSPOSE(MMULT(I10:L12,TRANSPOSE(B112:E156))-I16:I18+I21:I23)</f>
        <v>61.269352836299973</v>
      </c>
      <c r="I112" s="13">
        <v>59.515695829711831</v>
      </c>
      <c r="J112" s="17">
        <v>58.420470999070503</v>
      </c>
      <c r="L112" s="21">
        <f>IF(H112 = MAX(H112:J112),1,IF(I112 = MAX(H112:J112),2,3))</f>
        <v>1</v>
      </c>
    </row>
    <row r="113" spans="1:12" x14ac:dyDescent="0.3">
      <c r="A113" s="11">
        <v>29</v>
      </c>
      <c r="B113" s="10">
        <v>5.2</v>
      </c>
      <c r="C113" s="10">
        <v>3.4</v>
      </c>
      <c r="D113" s="10">
        <v>1.4</v>
      </c>
      <c r="E113" s="10">
        <v>0.2</v>
      </c>
      <c r="F113" s="45" t="s">
        <v>39</v>
      </c>
      <c r="G113" s="9">
        <f t="shared" ref="G113:G156" si="7">IF(F113 =  "Iris-setosa",1,IF(F113 = "Iris-versicolor",2,3))</f>
        <v>1</v>
      </c>
      <c r="H113" s="16">
        <v>60.737767123457715</v>
      </c>
      <c r="I113" s="13">
        <v>59.006290283964546</v>
      </c>
      <c r="J113" s="17">
        <v>57.897176902442908</v>
      </c>
      <c r="L113" s="21">
        <f t="shared" ref="L113:L125" si="8">IF(H113 = MAX(H113:J113),1,IF(I113 = MAX(H113:J113),2,3))</f>
        <v>1</v>
      </c>
    </row>
    <row r="114" spans="1:12" x14ac:dyDescent="0.3">
      <c r="A114" s="11">
        <v>30</v>
      </c>
      <c r="B114" s="10">
        <v>4.7</v>
      </c>
      <c r="C114" s="10">
        <v>3.2</v>
      </c>
      <c r="D114" s="10">
        <v>1.6</v>
      </c>
      <c r="E114" s="10">
        <v>0.2</v>
      </c>
      <c r="F114" s="45" t="s">
        <v>39</v>
      </c>
      <c r="G114" s="9">
        <f t="shared" si="7"/>
        <v>1</v>
      </c>
      <c r="H114" s="16">
        <v>48.637506063895444</v>
      </c>
      <c r="I114" s="13">
        <v>47.92177699382637</v>
      </c>
      <c r="J114" s="17">
        <v>45.99877826840607</v>
      </c>
      <c r="L114" s="21">
        <f t="shared" si="8"/>
        <v>1</v>
      </c>
    </row>
    <row r="115" spans="1:12" x14ac:dyDescent="0.3">
      <c r="A115" s="11">
        <v>31</v>
      </c>
      <c r="B115" s="10">
        <v>4.8</v>
      </c>
      <c r="C115" s="10">
        <v>3.1</v>
      </c>
      <c r="D115" s="10">
        <v>1.6</v>
      </c>
      <c r="E115" s="10">
        <v>0.2</v>
      </c>
      <c r="F115" s="45" t="s">
        <v>39</v>
      </c>
      <c r="G115" s="9">
        <f t="shared" si="7"/>
        <v>1</v>
      </c>
      <c r="H115" s="16">
        <v>49.303188897211683</v>
      </c>
      <c r="I115" s="13">
        <v>48.689038601088072</v>
      </c>
      <c r="J115" s="17">
        <v>46.705409198334237</v>
      </c>
      <c r="L115" s="21">
        <f t="shared" si="8"/>
        <v>1</v>
      </c>
    </row>
    <row r="116" spans="1:12" x14ac:dyDescent="0.3">
      <c r="A116" s="11">
        <v>32</v>
      </c>
      <c r="B116" s="10">
        <v>5.4</v>
      </c>
      <c r="C116" s="10">
        <v>3.4</v>
      </c>
      <c r="D116" s="10">
        <v>1.5</v>
      </c>
      <c r="E116" s="10">
        <v>0.4</v>
      </c>
      <c r="F116" s="45" t="s">
        <v>39</v>
      </c>
      <c r="G116" s="9">
        <f t="shared" si="7"/>
        <v>1</v>
      </c>
      <c r="H116" s="16">
        <v>63.667715025802345</v>
      </c>
      <c r="I116" s="13">
        <v>61.680612629227198</v>
      </c>
      <c r="J116" s="17">
        <v>61.290296215713227</v>
      </c>
      <c r="L116" s="21">
        <f t="shared" si="8"/>
        <v>1</v>
      </c>
    </row>
    <row r="117" spans="1:12" x14ac:dyDescent="0.3">
      <c r="A117" s="11">
        <v>33</v>
      </c>
      <c r="B117" s="10">
        <v>5.2</v>
      </c>
      <c r="C117" s="10">
        <v>4.0999999999999996</v>
      </c>
      <c r="D117" s="10">
        <v>1.5</v>
      </c>
      <c r="E117" s="10">
        <v>0.1</v>
      </c>
      <c r="F117" s="45" t="s">
        <v>39</v>
      </c>
      <c r="G117" s="9">
        <f t="shared" si="7"/>
        <v>1</v>
      </c>
      <c r="H117" s="16">
        <v>67.838923360567904</v>
      </c>
      <c r="I117" s="13">
        <v>65.171121953283219</v>
      </c>
      <c r="J117" s="17">
        <v>64.489623671203191</v>
      </c>
      <c r="L117" s="21">
        <f t="shared" si="8"/>
        <v>1</v>
      </c>
    </row>
    <row r="118" spans="1:12" x14ac:dyDescent="0.3">
      <c r="A118" s="11">
        <v>34</v>
      </c>
      <c r="B118" s="10">
        <v>5.5</v>
      </c>
      <c r="C118" s="10">
        <v>4.2</v>
      </c>
      <c r="D118" s="10">
        <v>1.4</v>
      </c>
      <c r="E118" s="10">
        <v>0.2</v>
      </c>
      <c r="F118" s="45" t="s">
        <v>39</v>
      </c>
      <c r="G118" s="9">
        <f t="shared" si="7"/>
        <v>1</v>
      </c>
      <c r="H118" s="16">
        <v>74.755393568442102</v>
      </c>
      <c r="I118" s="13">
        <v>71.41220619447914</v>
      </c>
      <c r="J118" s="17">
        <v>71.520420131578902</v>
      </c>
      <c r="L118" s="21">
        <f t="shared" si="8"/>
        <v>1</v>
      </c>
    </row>
    <row r="119" spans="1:12" x14ac:dyDescent="0.3">
      <c r="A119" s="11">
        <v>35</v>
      </c>
      <c r="B119" s="10">
        <v>4.9000000000000004</v>
      </c>
      <c r="C119" s="10">
        <v>3.1</v>
      </c>
      <c r="D119" s="10">
        <v>1.5</v>
      </c>
      <c r="E119" s="10">
        <v>0.1</v>
      </c>
      <c r="F119" s="45" t="s">
        <v>39</v>
      </c>
      <c r="G119" s="9">
        <f t="shared" si="7"/>
        <v>1</v>
      </c>
      <c r="H119" s="16">
        <v>51.635737289213409</v>
      </c>
      <c r="I119" s="13">
        <v>50.928091299363288</v>
      </c>
      <c r="J119" s="17">
        <v>48.774862180366952</v>
      </c>
      <c r="L119" s="21">
        <f t="shared" si="8"/>
        <v>1</v>
      </c>
    </row>
    <row r="120" spans="1:12" x14ac:dyDescent="0.3">
      <c r="A120" s="11">
        <v>36</v>
      </c>
      <c r="B120" s="10">
        <v>5</v>
      </c>
      <c r="C120" s="10">
        <v>3.2</v>
      </c>
      <c r="D120" s="10">
        <v>1.2</v>
      </c>
      <c r="E120" s="10">
        <v>0.2</v>
      </c>
      <c r="F120" s="45" t="s">
        <v>39</v>
      </c>
      <c r="G120" s="9">
        <f t="shared" si="7"/>
        <v>1</v>
      </c>
      <c r="H120" s="16">
        <v>56.157670404770627</v>
      </c>
      <c r="I120" s="13">
        <v>54.615841234541222</v>
      </c>
      <c r="J120" s="17">
        <v>53.345808587631112</v>
      </c>
      <c r="L120" s="21">
        <f t="shared" si="8"/>
        <v>1</v>
      </c>
    </row>
    <row r="121" spans="1:12" x14ac:dyDescent="0.3">
      <c r="A121" s="11">
        <v>37</v>
      </c>
      <c r="B121" s="10">
        <v>5.5</v>
      </c>
      <c r="C121" s="10">
        <v>3.5</v>
      </c>
      <c r="D121" s="10">
        <v>1.3</v>
      </c>
      <c r="E121" s="10">
        <v>0.2</v>
      </c>
      <c r="F121" s="45" t="s">
        <v>39</v>
      </c>
      <c r="G121" s="9">
        <f t="shared" si="7"/>
        <v>1</v>
      </c>
      <c r="H121" s="16">
        <v>67.667128976489508</v>
      </c>
      <c r="I121" s="13">
        <v>65.39145641851583</v>
      </c>
      <c r="J121" s="17">
        <v>64.722571249850489</v>
      </c>
      <c r="L121" s="21">
        <f t="shared" si="8"/>
        <v>1</v>
      </c>
    </row>
    <row r="122" spans="1:12" x14ac:dyDescent="0.3">
      <c r="A122" s="11">
        <v>38</v>
      </c>
      <c r="B122" s="10">
        <v>4.9000000000000004</v>
      </c>
      <c r="C122" s="10">
        <v>3.1</v>
      </c>
      <c r="D122" s="10">
        <v>1.5</v>
      </c>
      <c r="E122" s="10">
        <v>0.1</v>
      </c>
      <c r="F122" s="45" t="s">
        <v>39</v>
      </c>
      <c r="G122" s="9">
        <f t="shared" si="7"/>
        <v>1</v>
      </c>
      <c r="H122" s="16">
        <v>51.635737289213409</v>
      </c>
      <c r="I122" s="13">
        <v>50.928091299363288</v>
      </c>
      <c r="J122" s="17">
        <v>48.774862180366952</v>
      </c>
      <c r="L122" s="21">
        <f t="shared" si="8"/>
        <v>1</v>
      </c>
    </row>
    <row r="123" spans="1:12" x14ac:dyDescent="0.3">
      <c r="A123" s="11">
        <v>39</v>
      </c>
      <c r="B123" s="10">
        <v>4.4000000000000004</v>
      </c>
      <c r="C123" s="10">
        <v>3</v>
      </c>
      <c r="D123" s="10">
        <v>1.3</v>
      </c>
      <c r="E123" s="10">
        <v>0.2</v>
      </c>
      <c r="F123" s="45" t="s">
        <v>39</v>
      </c>
      <c r="G123" s="9">
        <f t="shared" si="7"/>
        <v>1</v>
      </c>
      <c r="H123" s="16">
        <v>42.860140799049859</v>
      </c>
      <c r="I123" s="13">
        <v>42.254660791394002</v>
      </c>
      <c r="J123" s="17">
        <v>40.217484927038512</v>
      </c>
      <c r="L123" s="21">
        <f t="shared" si="8"/>
        <v>1</v>
      </c>
    </row>
    <row r="124" spans="1:12" x14ac:dyDescent="0.3">
      <c r="A124" s="11">
        <v>40</v>
      </c>
      <c r="B124" s="10">
        <v>5.0999999999999996</v>
      </c>
      <c r="C124" s="10">
        <v>3.4</v>
      </c>
      <c r="D124" s="10">
        <v>1.5</v>
      </c>
      <c r="E124" s="10">
        <v>0.2</v>
      </c>
      <c r="F124" s="45" t="s">
        <v>39</v>
      </c>
      <c r="G124" s="9">
        <f t="shared" si="7"/>
        <v>1</v>
      </c>
      <c r="H124" s="16">
        <v>58.418110376613598</v>
      </c>
      <c r="I124" s="13">
        <v>56.911319479044721</v>
      </c>
      <c r="J124" s="17">
        <v>55.622321807442063</v>
      </c>
      <c r="L124" s="21">
        <f t="shared" si="8"/>
        <v>1</v>
      </c>
    </row>
    <row r="125" spans="1:12" x14ac:dyDescent="0.3">
      <c r="A125" s="11">
        <v>41</v>
      </c>
      <c r="B125" s="10">
        <v>5</v>
      </c>
      <c r="C125" s="10">
        <v>3.5</v>
      </c>
      <c r="D125" s="10">
        <v>1.3</v>
      </c>
      <c r="E125" s="10">
        <v>0.3</v>
      </c>
      <c r="F125" s="45" t="s">
        <v>39</v>
      </c>
      <c r="G125" s="9">
        <f t="shared" si="7"/>
        <v>1</v>
      </c>
      <c r="H125" s="16">
        <v>58.861924098825384</v>
      </c>
      <c r="I125" s="13">
        <v>56.818279630338424</v>
      </c>
      <c r="J125" s="17">
        <v>56.166023058927081</v>
      </c>
      <c r="L125" s="21">
        <f t="shared" si="8"/>
        <v>1</v>
      </c>
    </row>
    <row r="126" spans="1:12" x14ac:dyDescent="0.3">
      <c r="A126" s="11">
        <v>41</v>
      </c>
      <c r="B126" s="10">
        <v>4.5</v>
      </c>
      <c r="C126" s="10">
        <v>2.2999999999999998</v>
      </c>
      <c r="D126" s="10">
        <v>1.3</v>
      </c>
      <c r="E126" s="10">
        <v>0.3</v>
      </c>
      <c r="F126" s="45" t="s">
        <v>39</v>
      </c>
      <c r="G126" s="47">
        <f t="shared" si="7"/>
        <v>1</v>
      </c>
      <c r="H126" s="16">
        <v>36.956253108098153</v>
      </c>
      <c r="I126" s="13">
        <v>37.36649627508433</v>
      </c>
      <c r="J126" s="17">
        <v>34.854963184833977</v>
      </c>
      <c r="L126" s="48">
        <f>IF(H126 = MAX(H126:J126),1,IF(I126 = MAX(H126:J126),2,3))</f>
        <v>2</v>
      </c>
    </row>
    <row r="127" spans="1:12" x14ac:dyDescent="0.3">
      <c r="A127" s="11">
        <v>43</v>
      </c>
      <c r="B127" s="10">
        <v>4.4000000000000004</v>
      </c>
      <c r="C127" s="10">
        <v>3.2</v>
      </c>
      <c r="D127" s="10">
        <v>1.3</v>
      </c>
      <c r="E127" s="10">
        <v>0.2</v>
      </c>
      <c r="F127" s="45" t="s">
        <v>39</v>
      </c>
      <c r="G127" s="9">
        <f t="shared" si="7"/>
        <v>1</v>
      </c>
      <c r="H127" s="16">
        <v>45.04570042541998</v>
      </c>
      <c r="I127" s="13">
        <v>44.091775534799353</v>
      </c>
      <c r="J127" s="17">
        <v>42.309003188738771</v>
      </c>
      <c r="L127" s="21">
        <f>IF(H127 = MAX(H127:J127),1,IF(I127 = MAX(H127:J127),2,3))</f>
        <v>1</v>
      </c>
    </row>
    <row r="128" spans="1:12" x14ac:dyDescent="0.3">
      <c r="A128" s="11">
        <v>68</v>
      </c>
      <c r="B128" s="10">
        <v>5.8</v>
      </c>
      <c r="C128" s="10">
        <v>2.7</v>
      </c>
      <c r="D128" s="10">
        <v>4.0999999999999996</v>
      </c>
      <c r="E128" s="10">
        <v>1</v>
      </c>
      <c r="F128" s="45" t="s">
        <v>48</v>
      </c>
      <c r="G128" s="9">
        <f t="shared" si="7"/>
        <v>2</v>
      </c>
      <c r="H128" s="16">
        <v>48.383710439653257</v>
      </c>
      <c r="I128" s="13">
        <v>50.491548108193228</v>
      </c>
      <c r="J128" s="17">
        <v>48.627864330898319</v>
      </c>
      <c r="L128" s="21">
        <f t="shared" ref="L128:L130" si="9">IF(H128 = MAX(H128:J128),1,IF(I128 = MAX(H128:J128),2,3))</f>
        <v>2</v>
      </c>
    </row>
    <row r="129" spans="1:12" x14ac:dyDescent="0.3">
      <c r="A129" s="11">
        <v>69</v>
      </c>
      <c r="B129" s="10">
        <v>6.2</v>
      </c>
      <c r="C129" s="10">
        <v>2.2000000000000002</v>
      </c>
      <c r="D129" s="10">
        <v>4.5</v>
      </c>
      <c r="E129" s="10">
        <v>1.5</v>
      </c>
      <c r="F129" s="45" t="s">
        <v>48</v>
      </c>
      <c r="G129" s="9">
        <f t="shared" si="7"/>
        <v>2</v>
      </c>
      <c r="H129" s="16">
        <v>47.644427332573912</v>
      </c>
      <c r="I129" s="13">
        <v>50.285020394938982</v>
      </c>
      <c r="J129" s="17">
        <v>49.345779347711371</v>
      </c>
      <c r="L129" s="21">
        <f t="shared" si="9"/>
        <v>2</v>
      </c>
    </row>
    <row r="130" spans="1:12" x14ac:dyDescent="0.3">
      <c r="A130" s="11">
        <v>70</v>
      </c>
      <c r="B130" s="10">
        <v>5.6</v>
      </c>
      <c r="C130" s="10">
        <v>2.5</v>
      </c>
      <c r="D130" s="10">
        <v>3.9</v>
      </c>
      <c r="E130" s="10">
        <v>1.1000000000000001</v>
      </c>
      <c r="F130" s="45" t="s">
        <v>48</v>
      </c>
      <c r="G130" s="9">
        <f t="shared" si="7"/>
        <v>2</v>
      </c>
      <c r="H130" s="16">
        <v>43.790722075808574</v>
      </c>
      <c r="I130" s="13">
        <v>45.957017165414484</v>
      </c>
      <c r="J130" s="17">
        <v>44.281898129054667</v>
      </c>
      <c r="L130" s="21">
        <f t="shared" si="9"/>
        <v>2</v>
      </c>
    </row>
    <row r="131" spans="1:12" x14ac:dyDescent="0.3">
      <c r="A131" s="11">
        <v>71</v>
      </c>
      <c r="B131" s="10">
        <v>5.9</v>
      </c>
      <c r="C131" s="10">
        <v>3.2</v>
      </c>
      <c r="D131" s="10">
        <v>4.8</v>
      </c>
      <c r="E131" s="10">
        <v>1.8</v>
      </c>
      <c r="F131" s="45" t="s">
        <v>48</v>
      </c>
      <c r="G131" s="47">
        <f t="shared" si="7"/>
        <v>2</v>
      </c>
      <c r="H131" s="16">
        <v>51.574580288419341</v>
      </c>
      <c r="I131" s="13">
        <v>52.753436017140075</v>
      </c>
      <c r="J131" s="17">
        <v>53.595011710114591</v>
      </c>
      <c r="L131" s="48">
        <f>IF(H131 = MAX(H131:J131),1,IF(I131 = MAX(H131:J131),2,3))</f>
        <v>3</v>
      </c>
    </row>
    <row r="132" spans="1:12" x14ac:dyDescent="0.3">
      <c r="A132" s="11">
        <v>72</v>
      </c>
      <c r="B132" s="10">
        <v>6.1</v>
      </c>
      <c r="C132" s="10">
        <v>2.8</v>
      </c>
      <c r="D132" s="10">
        <v>4</v>
      </c>
      <c r="E132" s="10">
        <v>1.3</v>
      </c>
      <c r="F132" s="45" t="s">
        <v>48</v>
      </c>
      <c r="G132" s="9">
        <f t="shared" si="7"/>
        <v>2</v>
      </c>
      <c r="H132" s="16">
        <v>55.274397357212237</v>
      </c>
      <c r="I132" s="13">
        <v>56.444468562678395</v>
      </c>
      <c r="J132" s="17">
        <v>56.069465017210277</v>
      </c>
      <c r="L132" s="21">
        <f>IF(H132 = MAX(H132:J132),1,IF(I132 = MAX(H132:J132),2,3))</f>
        <v>2</v>
      </c>
    </row>
    <row r="133" spans="1:12" x14ac:dyDescent="0.3">
      <c r="A133" s="11">
        <v>73</v>
      </c>
      <c r="B133" s="10">
        <v>6.3</v>
      </c>
      <c r="C133" s="10">
        <v>2.5</v>
      </c>
      <c r="D133" s="10">
        <v>4.9000000000000004</v>
      </c>
      <c r="E133" s="10">
        <v>1.5</v>
      </c>
      <c r="F133" s="45" t="s">
        <v>48</v>
      </c>
      <c r="G133" s="9">
        <f t="shared" si="7"/>
        <v>2</v>
      </c>
      <c r="H133" s="16">
        <v>50.436453017259112</v>
      </c>
      <c r="I133" s="13">
        <v>53.089904185189738</v>
      </c>
      <c r="J133" s="17">
        <v>52.145586664149917</v>
      </c>
      <c r="L133" s="21">
        <f t="shared" ref="L133:L138" si="10">IF(H133 = MAX(H133:J133),1,IF(I133 = MAX(H133:J133),2,3))</f>
        <v>2</v>
      </c>
    </row>
    <row r="134" spans="1:12" x14ac:dyDescent="0.3">
      <c r="A134" s="11">
        <v>74</v>
      </c>
      <c r="B134" s="10">
        <v>6.1</v>
      </c>
      <c r="C134" s="10">
        <v>2.8</v>
      </c>
      <c r="D134" s="10">
        <v>4.7</v>
      </c>
      <c r="E134" s="10">
        <v>1.2</v>
      </c>
      <c r="F134" s="45" t="s">
        <v>48</v>
      </c>
      <c r="G134" s="9">
        <f t="shared" si="7"/>
        <v>2</v>
      </c>
      <c r="H134" s="16">
        <v>51.358930299970112</v>
      </c>
      <c r="I134" s="13">
        <v>53.724487674345909</v>
      </c>
      <c r="J134" s="17">
        <v>52.206807664684419</v>
      </c>
      <c r="L134" s="21">
        <f t="shared" si="10"/>
        <v>2</v>
      </c>
    </row>
    <row r="135" spans="1:12" x14ac:dyDescent="0.3">
      <c r="A135" s="11">
        <v>75</v>
      </c>
      <c r="B135" s="10">
        <v>6.4</v>
      </c>
      <c r="C135" s="10">
        <v>2.9</v>
      </c>
      <c r="D135" s="10">
        <v>4.3</v>
      </c>
      <c r="E135" s="10">
        <v>1.3</v>
      </c>
      <c r="F135" s="45" t="s">
        <v>48</v>
      </c>
      <c r="G135" s="9">
        <f t="shared" si="7"/>
        <v>2</v>
      </c>
      <c r="H135" s="16">
        <v>59.95898280887279</v>
      </c>
      <c r="I135" s="13">
        <v>61.193027393408059</v>
      </c>
      <c r="J135" s="17">
        <v>60.80499922772772</v>
      </c>
      <c r="L135" s="21">
        <f t="shared" si="10"/>
        <v>2</v>
      </c>
    </row>
    <row r="136" spans="1:12" x14ac:dyDescent="0.3">
      <c r="A136" s="11">
        <v>76</v>
      </c>
      <c r="B136" s="10">
        <v>6.6</v>
      </c>
      <c r="C136" s="10">
        <v>3</v>
      </c>
      <c r="D136" s="10">
        <v>4.4000000000000004</v>
      </c>
      <c r="E136" s="10">
        <v>1.4</v>
      </c>
      <c r="F136" s="45" t="s">
        <v>48</v>
      </c>
      <c r="G136" s="47">
        <f t="shared" si="7"/>
        <v>2</v>
      </c>
      <c r="H136" s="16">
        <v>63.994602169560004</v>
      </c>
      <c r="I136" s="13">
        <v>64.929989003728721</v>
      </c>
      <c r="J136" s="17">
        <v>65.038475558880037</v>
      </c>
      <c r="L136" s="48">
        <f t="shared" si="10"/>
        <v>3</v>
      </c>
    </row>
    <row r="137" spans="1:12" x14ac:dyDescent="0.3">
      <c r="A137" s="11">
        <v>77</v>
      </c>
      <c r="B137" s="10">
        <v>6.8</v>
      </c>
      <c r="C137" s="10">
        <v>2.8</v>
      </c>
      <c r="D137" s="10">
        <v>4.8</v>
      </c>
      <c r="E137" s="10">
        <v>1.4</v>
      </c>
      <c r="F137" s="45" t="s">
        <v>48</v>
      </c>
      <c r="G137" s="9">
        <f t="shared" si="7"/>
        <v>2</v>
      </c>
      <c r="H137" s="16">
        <v>63.081191434821214</v>
      </c>
      <c r="I137" s="13">
        <v>64.82790491443059</v>
      </c>
      <c r="J137" s="17">
        <v>64.361877281846233</v>
      </c>
      <c r="L137" s="21">
        <f t="shared" si="10"/>
        <v>2</v>
      </c>
    </row>
    <row r="138" spans="1:12" x14ac:dyDescent="0.3">
      <c r="A138" s="11">
        <v>78</v>
      </c>
      <c r="B138" s="10">
        <v>6.7</v>
      </c>
      <c r="C138" s="10">
        <v>3</v>
      </c>
      <c r="D138" s="10">
        <v>5</v>
      </c>
      <c r="E138" s="10">
        <v>1.7</v>
      </c>
      <c r="F138" s="45" t="s">
        <v>48</v>
      </c>
      <c r="G138" s="47">
        <f t="shared" si="7"/>
        <v>2</v>
      </c>
      <c r="H138" s="16">
        <v>62.347225278531624</v>
      </c>
      <c r="I138" s="13">
        <v>63.728651346894559</v>
      </c>
      <c r="J138" s="17">
        <v>64.272281753227531</v>
      </c>
      <c r="L138" s="48">
        <f t="shared" si="10"/>
        <v>3</v>
      </c>
    </row>
    <row r="139" spans="1:12" x14ac:dyDescent="0.3">
      <c r="A139" s="11">
        <v>79</v>
      </c>
      <c r="B139" s="10">
        <v>6</v>
      </c>
      <c r="C139" s="10">
        <v>2.9</v>
      </c>
      <c r="D139" s="10">
        <v>4.5</v>
      </c>
      <c r="E139" s="10">
        <v>1.5</v>
      </c>
      <c r="F139" s="45" t="s">
        <v>48</v>
      </c>
      <c r="G139" s="9">
        <f t="shared" si="7"/>
        <v>2</v>
      </c>
      <c r="H139" s="16">
        <v>51.776960731866723</v>
      </c>
      <c r="I139" s="13">
        <v>53.343284038928829</v>
      </c>
      <c r="J139" s="17">
        <v>53.161313142105698</v>
      </c>
      <c r="L139" s="21">
        <f>IF(H139 = MAX(H139:J139),1,IF(I139 = MAX(H139:J139),2,3))</f>
        <v>2</v>
      </c>
    </row>
    <row r="140" spans="1:12" x14ac:dyDescent="0.3">
      <c r="A140" s="11">
        <v>80</v>
      </c>
      <c r="B140" s="10">
        <v>5.7</v>
      </c>
      <c r="C140" s="10">
        <v>2.6</v>
      </c>
      <c r="D140" s="10">
        <v>3.5</v>
      </c>
      <c r="E140" s="10">
        <v>1</v>
      </c>
      <c r="F140" s="45" t="s">
        <v>48</v>
      </c>
      <c r="G140" s="9">
        <f t="shared" si="7"/>
        <v>2</v>
      </c>
      <c r="H140" s="16">
        <v>48.899632582023798</v>
      </c>
      <c r="I140" s="13">
        <v>50.342082713258606</v>
      </c>
      <c r="J140" s="17">
        <v>48.964505344605101</v>
      </c>
      <c r="L140" s="21">
        <f t="shared" ref="L140:L152" si="11">IF(H140 = MAX(H140:J140),1,IF(I140 = MAX(H140:J140),2,3))</f>
        <v>2</v>
      </c>
    </row>
    <row r="141" spans="1:12" x14ac:dyDescent="0.3">
      <c r="A141" s="11">
        <v>81</v>
      </c>
      <c r="B141" s="10">
        <v>5.5</v>
      </c>
      <c r="C141" s="10">
        <v>2.4</v>
      </c>
      <c r="D141" s="10">
        <v>3.8</v>
      </c>
      <c r="E141" s="10">
        <v>1.1000000000000001</v>
      </c>
      <c r="F141" s="45" t="s">
        <v>48</v>
      </c>
      <c r="G141" s="9">
        <f t="shared" si="7"/>
        <v>2</v>
      </c>
      <c r="H141" s="16">
        <v>41.50067371646503</v>
      </c>
      <c r="I141" s="13">
        <v>43.761792640702836</v>
      </c>
      <c r="J141" s="17">
        <v>42.006213971648762</v>
      </c>
      <c r="L141" s="21">
        <f t="shared" si="11"/>
        <v>2</v>
      </c>
    </row>
    <row r="142" spans="1:12" x14ac:dyDescent="0.3">
      <c r="A142" s="11">
        <v>82</v>
      </c>
      <c r="B142" s="10">
        <v>5.5</v>
      </c>
      <c r="C142" s="10">
        <v>2.4</v>
      </c>
      <c r="D142" s="10">
        <v>3.7</v>
      </c>
      <c r="E142" s="10">
        <v>1</v>
      </c>
      <c r="F142" s="45" t="s">
        <v>48</v>
      </c>
      <c r="G142" s="9">
        <f t="shared" si="7"/>
        <v>2</v>
      </c>
      <c r="H142" s="16">
        <v>42.074759461965428</v>
      </c>
      <c r="I142" s="13">
        <v>44.315026360013633</v>
      </c>
      <c r="J142" s="17">
        <v>42.323276892903166</v>
      </c>
      <c r="L142" s="21">
        <f t="shared" si="11"/>
        <v>2</v>
      </c>
    </row>
    <row r="143" spans="1:12" x14ac:dyDescent="0.3">
      <c r="A143" s="11">
        <v>83</v>
      </c>
      <c r="B143" s="10">
        <v>5.8</v>
      </c>
      <c r="C143" s="10">
        <v>2.7</v>
      </c>
      <c r="D143" s="10">
        <v>3.9</v>
      </c>
      <c r="E143" s="10">
        <v>1.2</v>
      </c>
      <c r="F143" s="45" t="s">
        <v>48</v>
      </c>
      <c r="G143" s="9">
        <f t="shared" si="7"/>
        <v>2</v>
      </c>
      <c r="H143" s="16">
        <v>49.480315350023702</v>
      </c>
      <c r="I143" s="13">
        <v>51.02168797339327</v>
      </c>
      <c r="J143" s="17">
        <v>50.083598625279649</v>
      </c>
      <c r="L143" s="21">
        <f t="shared" si="11"/>
        <v>2</v>
      </c>
    </row>
    <row r="144" spans="1:12" x14ac:dyDescent="0.3">
      <c r="A144" s="11">
        <v>133</v>
      </c>
      <c r="B144" s="10">
        <v>6.4</v>
      </c>
      <c r="C144" s="10">
        <v>2.8</v>
      </c>
      <c r="D144" s="10">
        <v>5.6</v>
      </c>
      <c r="E144" s="10">
        <v>2.2000000000000002</v>
      </c>
      <c r="F144" s="45" t="s">
        <v>49</v>
      </c>
      <c r="G144" s="9">
        <f t="shared" si="7"/>
        <v>3</v>
      </c>
      <c r="H144" s="16">
        <v>51.454654884812697</v>
      </c>
      <c r="I144" s="13">
        <v>53.658759244086653</v>
      </c>
      <c r="J144" s="17">
        <v>54.815813668697771</v>
      </c>
      <c r="L144" s="21">
        <f t="shared" si="11"/>
        <v>3</v>
      </c>
    </row>
    <row r="145" spans="1:12" x14ac:dyDescent="0.3">
      <c r="A145" s="11">
        <v>134</v>
      </c>
      <c r="B145" s="10">
        <v>6.3</v>
      </c>
      <c r="C145" s="10">
        <v>2.8</v>
      </c>
      <c r="D145" s="10">
        <v>5.0999999999999996</v>
      </c>
      <c r="E145" s="10">
        <v>1.5</v>
      </c>
      <c r="F145" s="45" t="s">
        <v>49</v>
      </c>
      <c r="G145" s="47">
        <f t="shared" si="7"/>
        <v>3</v>
      </c>
      <c r="H145" s="16">
        <v>52.592404256128674</v>
      </c>
      <c r="I145" s="13">
        <v>55.027272648386912</v>
      </c>
      <c r="J145" s="17">
        <v>54.23793398825525</v>
      </c>
      <c r="L145" s="48">
        <f t="shared" si="11"/>
        <v>2</v>
      </c>
    </row>
    <row r="146" spans="1:12" x14ac:dyDescent="0.3">
      <c r="A146" s="11">
        <v>135</v>
      </c>
      <c r="B146" s="10">
        <v>6.1</v>
      </c>
      <c r="C146" s="10">
        <v>2.6</v>
      </c>
      <c r="D146" s="10">
        <v>5.6</v>
      </c>
      <c r="E146" s="10">
        <v>1.4</v>
      </c>
      <c r="F146" s="45" t="s">
        <v>49</v>
      </c>
      <c r="G146" s="47">
        <f t="shared" si="7"/>
        <v>3</v>
      </c>
      <c r="H146" s="16">
        <v>44.096840480199432</v>
      </c>
      <c r="I146" s="13">
        <v>47.91684271063113</v>
      </c>
      <c r="J146" s="17">
        <v>45.823908320917582</v>
      </c>
      <c r="L146" s="48">
        <f t="shared" si="11"/>
        <v>2</v>
      </c>
    </row>
    <row r="147" spans="1:12" x14ac:dyDescent="0.3">
      <c r="A147" s="11">
        <v>136</v>
      </c>
      <c r="B147" s="10">
        <v>7.7</v>
      </c>
      <c r="C147" s="10">
        <v>3</v>
      </c>
      <c r="D147" s="10">
        <v>6.1</v>
      </c>
      <c r="E147" s="10">
        <v>2.2999999999999998</v>
      </c>
      <c r="F147" s="45" t="s">
        <v>49</v>
      </c>
      <c r="G147" s="9">
        <f t="shared" si="7"/>
        <v>3</v>
      </c>
      <c r="H147" s="16">
        <v>73.681366768828084</v>
      </c>
      <c r="I147" s="13">
        <v>75.221679690896863</v>
      </c>
      <c r="J147" s="17">
        <v>77.281479662371368</v>
      </c>
      <c r="L147" s="21">
        <f t="shared" si="11"/>
        <v>3</v>
      </c>
    </row>
    <row r="148" spans="1:12" x14ac:dyDescent="0.3">
      <c r="A148" s="11">
        <v>137</v>
      </c>
      <c r="B148" s="10">
        <v>6.3</v>
      </c>
      <c r="C148" s="10">
        <v>3.4</v>
      </c>
      <c r="D148" s="10">
        <v>5.6</v>
      </c>
      <c r="E148" s="10">
        <v>2.4</v>
      </c>
      <c r="F148" s="45" t="s">
        <v>49</v>
      </c>
      <c r="G148" s="9">
        <f t="shared" si="7"/>
        <v>3</v>
      </c>
      <c r="H148" s="16">
        <v>56.227087827106544</v>
      </c>
      <c r="I148" s="13">
        <v>57.196120708627475</v>
      </c>
      <c r="J148" s="17">
        <v>59.748782618956511</v>
      </c>
      <c r="L148" s="21">
        <f t="shared" si="11"/>
        <v>3</v>
      </c>
    </row>
    <row r="149" spans="1:12" x14ac:dyDescent="0.3">
      <c r="A149" s="11">
        <v>138</v>
      </c>
      <c r="B149" s="10">
        <v>6.4</v>
      </c>
      <c r="C149" s="10">
        <v>3.1</v>
      </c>
      <c r="D149" s="10">
        <v>5.5</v>
      </c>
      <c r="E149" s="10">
        <v>1.8</v>
      </c>
      <c r="F149" s="45" t="s">
        <v>49</v>
      </c>
      <c r="G149" s="9">
        <f t="shared" si="7"/>
        <v>3</v>
      </c>
      <c r="H149" s="16">
        <v>55.345755005341104</v>
      </c>
      <c r="I149" s="13">
        <v>57.399910758571593</v>
      </c>
      <c r="J149" s="17">
        <v>57.653947643598187</v>
      </c>
      <c r="L149" s="21">
        <f t="shared" si="11"/>
        <v>3</v>
      </c>
    </row>
    <row r="150" spans="1:12" x14ac:dyDescent="0.3">
      <c r="A150" s="11">
        <v>139</v>
      </c>
      <c r="B150" s="10">
        <v>6</v>
      </c>
      <c r="C150" s="10">
        <v>3</v>
      </c>
      <c r="D150" s="10">
        <v>4.8</v>
      </c>
      <c r="E150" s="10">
        <v>1.8</v>
      </c>
      <c r="F150" s="45" t="s">
        <v>49</v>
      </c>
      <c r="G150" s="9">
        <f t="shared" si="7"/>
        <v>3</v>
      </c>
      <c r="H150" s="16">
        <v>51.147483308550548</v>
      </c>
      <c r="I150" s="13">
        <v>52.602140252699144</v>
      </c>
      <c r="J150" s="17">
        <v>53.255883509192614</v>
      </c>
      <c r="L150" s="21">
        <f t="shared" si="11"/>
        <v>3</v>
      </c>
    </row>
    <row r="151" spans="1:12" x14ac:dyDescent="0.3">
      <c r="A151" s="11">
        <v>140</v>
      </c>
      <c r="B151" s="10">
        <v>6.9</v>
      </c>
      <c r="C151" s="10">
        <v>3.1</v>
      </c>
      <c r="D151" s="10">
        <v>5.4</v>
      </c>
      <c r="E151" s="10">
        <v>2.1</v>
      </c>
      <c r="F151" s="45" t="s">
        <v>49</v>
      </c>
      <c r="G151" s="9">
        <f t="shared" si="7"/>
        <v>3</v>
      </c>
      <c r="H151" s="16">
        <v>64.66058740271761</v>
      </c>
      <c r="I151" s="13">
        <v>65.805911799282896</v>
      </c>
      <c r="J151" s="17">
        <v>67.554569320616594</v>
      </c>
      <c r="L151" s="21">
        <f t="shared" si="11"/>
        <v>3</v>
      </c>
    </row>
    <row r="152" spans="1:12" x14ac:dyDescent="0.3">
      <c r="A152" s="11">
        <v>141</v>
      </c>
      <c r="B152" s="10">
        <v>6.7</v>
      </c>
      <c r="C152" s="10">
        <v>3.1</v>
      </c>
      <c r="D152" s="10">
        <v>5.6</v>
      </c>
      <c r="E152" s="10">
        <v>2.4</v>
      </c>
      <c r="F152" s="45" t="s">
        <v>49</v>
      </c>
      <c r="G152" s="9">
        <f t="shared" si="7"/>
        <v>3</v>
      </c>
      <c r="H152" s="16">
        <v>59.982598973556605</v>
      </c>
      <c r="I152" s="13">
        <v>61.183724509377143</v>
      </c>
      <c r="J152" s="17">
        <v>63.621065469519316</v>
      </c>
      <c r="L152" s="21">
        <f t="shared" si="11"/>
        <v>3</v>
      </c>
    </row>
    <row r="153" spans="1:12" x14ac:dyDescent="0.3">
      <c r="A153" s="11">
        <v>142</v>
      </c>
      <c r="B153" s="10">
        <v>6.9</v>
      </c>
      <c r="C153" s="10">
        <v>3.1</v>
      </c>
      <c r="D153" s="10">
        <v>5.0999999999999996</v>
      </c>
      <c r="E153" s="10">
        <v>2.2999999999999998</v>
      </c>
      <c r="F153" s="45" t="s">
        <v>49</v>
      </c>
      <c r="G153" s="9">
        <f t="shared" si="7"/>
        <v>3</v>
      </c>
      <c r="H153" s="16">
        <v>66.318386413430872</v>
      </c>
      <c r="I153" s="13">
        <v>66.745203490438357</v>
      </c>
      <c r="J153" s="17">
        <v>69.532768649220486</v>
      </c>
      <c r="L153" s="21">
        <f>IF(H153 = MAX(H153:J153),1,IF(I153 = MAX(H153:J153),2,3))</f>
        <v>3</v>
      </c>
    </row>
    <row r="154" spans="1:12" x14ac:dyDescent="0.3">
      <c r="A154" s="11">
        <v>143</v>
      </c>
      <c r="B154" s="10">
        <v>5.8</v>
      </c>
      <c r="C154" s="10">
        <v>2.7</v>
      </c>
      <c r="D154" s="10">
        <v>5.0999999999999996</v>
      </c>
      <c r="E154" s="10">
        <v>1.9</v>
      </c>
      <c r="F154" s="45" t="s">
        <v>49</v>
      </c>
      <c r="G154" s="9">
        <f t="shared" si="7"/>
        <v>3</v>
      </c>
      <c r="H154" s="16">
        <v>42.655744629806705</v>
      </c>
      <c r="I154" s="13">
        <v>45.103292808440699</v>
      </c>
      <c r="J154" s="17">
        <v>45.251833005386118</v>
      </c>
      <c r="L154" s="21">
        <f>IF(H154 = MAX(H154:J154),1,IF(I154 = MAX(H154:J154),2,3))</f>
        <v>3</v>
      </c>
    </row>
    <row r="155" spans="1:12" x14ac:dyDescent="0.3">
      <c r="A155" s="11">
        <v>144</v>
      </c>
      <c r="B155" s="10">
        <v>6.8</v>
      </c>
      <c r="C155" s="10">
        <v>3.2</v>
      </c>
      <c r="D155" s="10">
        <v>5.9</v>
      </c>
      <c r="E155" s="10">
        <v>2.2999999999999998</v>
      </c>
      <c r="F155" s="45" t="s">
        <v>49</v>
      </c>
      <c r="G155" s="9">
        <f t="shared" si="7"/>
        <v>3</v>
      </c>
      <c r="H155" s="16">
        <v>61.163150777372095</v>
      </c>
      <c r="I155" s="13">
        <v>62.704727275533344</v>
      </c>
      <c r="J155" s="17">
        <v>64.646417445512014</v>
      </c>
      <c r="L155" s="21">
        <f t="shared" ref="L155:L156" si="12">IF(H155 = MAX(H155:J155),1,IF(I155 = MAX(H155:J155),2,3))</f>
        <v>3</v>
      </c>
    </row>
    <row r="156" spans="1:12" x14ac:dyDescent="0.3">
      <c r="A156" s="11">
        <v>145</v>
      </c>
      <c r="B156" s="10">
        <v>6.7</v>
      </c>
      <c r="C156" s="10">
        <v>3.3</v>
      </c>
      <c r="D156" s="10">
        <v>5.7</v>
      </c>
      <c r="E156" s="10">
        <v>2.5</v>
      </c>
      <c r="F156" s="45" t="s">
        <v>49</v>
      </c>
      <c r="G156" s="9">
        <f t="shared" si="7"/>
        <v>3</v>
      </c>
      <c r="H156" s="18">
        <v>61.594072854426273</v>
      </c>
      <c r="I156" s="19">
        <v>62.467605533471669</v>
      </c>
      <c r="J156" s="20">
        <v>65.395520809965177</v>
      </c>
      <c r="K156" s="22"/>
      <c r="L156" s="22">
        <f t="shared" si="12"/>
        <v>3</v>
      </c>
    </row>
    <row r="157" spans="1:12" x14ac:dyDescent="0.3">
      <c r="A157" s="12"/>
    </row>
    <row r="158" spans="1:12" x14ac:dyDescent="0.3">
      <c r="A158" s="12"/>
    </row>
    <row r="159" spans="1:12" x14ac:dyDescent="0.3">
      <c r="A159" s="12"/>
    </row>
    <row r="160" spans="1:12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</sheetData>
  <mergeCells count="8">
    <mergeCell ref="T1:Y1"/>
    <mergeCell ref="T8:Y8"/>
    <mergeCell ref="I8:L8"/>
    <mergeCell ref="H111:L111"/>
    <mergeCell ref="B111:G111"/>
    <mergeCell ref="B1:G1"/>
    <mergeCell ref="H1:N1"/>
    <mergeCell ref="O1:S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B46FC5ED0914C88E0DCAA85AD39A4" ma:contentTypeVersion="7" ma:contentTypeDescription="Create a new document." ma:contentTypeScope="" ma:versionID="0f418a8bdbedf5526a41553304ec5315">
  <xsd:schema xmlns:xsd="http://www.w3.org/2001/XMLSchema" xmlns:xs="http://www.w3.org/2001/XMLSchema" xmlns:p="http://schemas.microsoft.com/office/2006/metadata/properties" xmlns:ns2="7e6c0dba-15ba-4b2a-b09d-460e0accca1e" targetNamespace="http://schemas.microsoft.com/office/2006/metadata/properties" ma:root="true" ma:fieldsID="04a6dbaf75b4808a4b4ec293f375e2cb" ns2:_="">
    <xsd:import namespace="7e6c0dba-15ba-4b2a-b09d-460e0accc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c0dba-15ba-4b2a-b09d-460e0accc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198FA-ACF0-4450-A7FA-F409411FED0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2597FB-E612-4064-A2F0-14980AD8B1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85E467-C07A-45C7-B992-D6BD498AA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BT1</vt:lpstr>
      <vt:lpstr>số liệu Iris</vt:lpstr>
      <vt:lpstr>BT2(Iris)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Diep Thang</dc:creator>
  <cp:keywords/>
  <dc:description/>
  <cp:lastModifiedBy>NGUYEN THI BICH NGOC 20185388</cp:lastModifiedBy>
  <cp:revision/>
  <dcterms:created xsi:type="dcterms:W3CDTF">2020-12-16T15:42:51Z</dcterms:created>
  <dcterms:modified xsi:type="dcterms:W3CDTF">2021-05-31T08:57:24Z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0x010100318B46FC5ED0914C88E0DCAA85AD39A4</vt:lpwstr>
  </property>
</Properties>
</file>