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c08-laravel\public\fil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9" i="1"/>
  <c r="G9" i="1"/>
  <c r="H8" i="1"/>
  <c r="G8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<sst xmlns="http://schemas.openxmlformats.org/spreadsheetml/2006/main" count="79" uniqueCount="76">
  <si>
    <t>STT</t>
  </si>
  <si>
    <t>Tên trạm</t>
  </si>
  <si>
    <t>Kinh độ</t>
  </si>
  <si>
    <t>Vĩ độ</t>
  </si>
  <si>
    <t>Năm bắt đầu – kết thúc</t>
  </si>
  <si>
    <t>Yên Châu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</si>
  <si>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18’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</si>
  <si>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03’</t>
    </r>
  </si>
  <si>
    <t>1961 - 2004</t>
  </si>
  <si>
    <t>Bắc Yên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</si>
  <si>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25’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</si>
  <si>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15'</t>
    </r>
  </si>
  <si>
    <t>1974 - 2003</t>
  </si>
  <si>
    <t>Nậm Chiến ( Ngọc Chiến )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</si>
  <si>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09’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</si>
  <si>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36’12’’</t>
    </r>
  </si>
  <si>
    <t>1963 - 1981</t>
  </si>
  <si>
    <t>Thác Mộc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</si>
  <si>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30’50’’</t>
    </r>
  </si>
  <si>
    <r>
      <t>20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52’20’’</t>
    </r>
  </si>
  <si>
    <t>1967 - 1981</t>
  </si>
  <si>
    <t>Tạ Khoa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</si>
  <si>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21’28’’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</si>
  <si>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12’28’’</t>
    </r>
  </si>
  <si>
    <t>1979 - 1989</t>
  </si>
  <si>
    <t>Mù Căng Chải</t>
  </si>
  <si>
    <t>1962 - 1992</t>
  </si>
  <si>
    <t>Tam Đường</t>
  </si>
  <si>
    <r>
      <t>103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29’</t>
    </r>
  </si>
  <si>
    <r>
      <t>22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25’</t>
    </r>
  </si>
  <si>
    <t>1996 - 2003</t>
  </si>
  <si>
    <t>Sìn Hồ</t>
  </si>
  <si>
    <r>
      <t>103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14’</t>
    </r>
  </si>
  <si>
    <r>
      <t>22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22’</t>
    </r>
  </si>
  <si>
    <t>1961 -  2003</t>
  </si>
  <si>
    <t>Tạ Bú</t>
  </si>
  <si>
    <t>1975 - 2004</t>
  </si>
  <si>
    <t>Mộc Châu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</si>
  <si>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42’</t>
    </r>
  </si>
  <si>
    <r>
      <t>20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51’</t>
    </r>
  </si>
  <si>
    <t>1959 - 2004</t>
  </si>
  <si>
    <t>Sơn La</t>
  </si>
  <si>
    <r>
      <t>103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54’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</si>
  <si>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20’</t>
    </r>
  </si>
  <si>
    <t>Sông Mã</t>
  </si>
  <si>
    <r>
      <t>103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44’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</si>
  <si>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04’</t>
    </r>
  </si>
  <si>
    <t>1962 - 2004</t>
  </si>
  <si>
    <t>Cò Nòi</t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</si>
  <si>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08’</t>
    </r>
  </si>
  <si>
    <t>1964 - 2003</t>
  </si>
  <si>
    <t xml:space="preserve">Phù Yên 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</si>
  <si>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38’</t>
    </r>
  </si>
  <si>
    <r>
      <t>21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16’</t>
    </r>
  </si>
  <si>
    <t>1961 - 2003</t>
  </si>
  <si>
    <t>Vạn Yên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</si>
  <si>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44’</t>
    </r>
  </si>
  <si>
    <t>1978 – 1989, 2000 - 2002</t>
  </si>
  <si>
    <t>Suối Tân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</si>
  <si>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46’50’’</t>
    </r>
  </si>
  <si>
    <r>
      <t>20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50’30’’</t>
    </r>
  </si>
  <si>
    <t>1971 – 1972, 1974 - 1975</t>
  </si>
  <si>
    <t>Km 46 ( Chiềng Khoa )</t>
  </si>
  <si>
    <r>
      <t>104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49’</t>
    </r>
  </si>
  <si>
    <r>
      <t>20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48’</t>
    </r>
  </si>
  <si>
    <t>Lai Châu</t>
  </si>
  <si>
    <r>
      <t>103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09’</t>
    </r>
  </si>
  <si>
    <r>
      <t>22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04’</t>
    </r>
  </si>
  <si>
    <t>1998 - 1999</t>
  </si>
  <si>
    <t>Suối Rút</t>
  </si>
  <si>
    <r>
      <t>105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04’</t>
    </r>
  </si>
  <si>
    <r>
      <t>20</t>
    </r>
    <r>
      <rPr>
        <vertAlign val="superscript"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46’</t>
    </r>
  </si>
  <si>
    <t>1978 - 1982</t>
  </si>
  <si>
    <t>1979 – 1981, 1983, 1986 – 1987, 1993 - 2002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</si>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</sst>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J17" sqref="J17"/>
    </sheetView>
  </sheetViews>
  <sheetFormatPr defaultRowHeight="15" x14ac:dyDescent="0.25"/>
  <cols>
    <col min="2" max="2" width="17.28515625" customWidth="1"/>
    <col min="3" max="3" width="19.28515625" customWidth="1"/>
    <col min="4" max="4" width="20.5703125" customWidth="1"/>
    <col min="5" max="5" width="31.42578125" customWidth="1"/>
  </cols>
  <sheetData>
    <row r="1" spans="1:8" ht="30.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6" t="s">
        <v>74</v>
      </c>
      <c r="H1" s="6" t="s">
        <v>75</v>
      </c>
    </row>
    <row r="2" spans="1:8" ht="22.5" customHeight="1" thickBot="1" x14ac:dyDescent="0.3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  <c r="G2">
        <f>104+(((18*60)+(0))/3600)</f>
        <v>104.3</v>
      </c>
      <c r="H2">
        <f>21+(((3*60)+(0))/3600)</f>
        <v>21.05</v>
      </c>
    </row>
    <row r="3" spans="1:8" ht="21.75" customHeight="1" thickBot="1" x14ac:dyDescent="0.3">
      <c r="A3" s="3">
        <v>2</v>
      </c>
      <c r="B3" s="4" t="s">
        <v>9</v>
      </c>
      <c r="C3" s="4" t="s">
        <v>10</v>
      </c>
      <c r="D3" s="4" t="s">
        <v>11</v>
      </c>
      <c r="E3" s="4" t="s">
        <v>12</v>
      </c>
      <c r="G3">
        <f>104+(((25*60)+(0))/3600)</f>
        <v>104.41666666666667</v>
      </c>
      <c r="H3">
        <f>21+(((15*60)+(0))/3600)</f>
        <v>21.25</v>
      </c>
    </row>
    <row r="4" spans="1:8" ht="39.75" customHeight="1" thickBot="1" x14ac:dyDescent="0.3">
      <c r="A4" s="3">
        <v>3</v>
      </c>
      <c r="B4" s="4" t="s">
        <v>13</v>
      </c>
      <c r="C4" s="4" t="s">
        <v>14</v>
      </c>
      <c r="D4" s="4" t="s">
        <v>15</v>
      </c>
      <c r="E4" s="4" t="s">
        <v>16</v>
      </c>
      <c r="G4">
        <f>104+(((9*60)+(0))/3600)</f>
        <v>104.15</v>
      </c>
      <c r="H4">
        <f>21+(((36*60)+(12))/3600)</f>
        <v>21.603333333333332</v>
      </c>
    </row>
    <row r="5" spans="1:8" ht="20.25" customHeight="1" thickBot="1" x14ac:dyDescent="0.3">
      <c r="A5" s="3">
        <v>4</v>
      </c>
      <c r="B5" s="4" t="s">
        <v>17</v>
      </c>
      <c r="C5" s="4" t="s">
        <v>18</v>
      </c>
      <c r="D5" s="4" t="s">
        <v>19</v>
      </c>
      <c r="E5" s="4" t="s">
        <v>20</v>
      </c>
      <c r="G5">
        <f>104+(((30*60)+(50))/3600)</f>
        <v>104.51388888888889</v>
      </c>
      <c r="H5">
        <f>21+(((52*60)+(20))/3600)</f>
        <v>21.872222222222224</v>
      </c>
    </row>
    <row r="6" spans="1:8" ht="24.75" customHeight="1" thickBot="1" x14ac:dyDescent="0.3">
      <c r="A6" s="3">
        <v>5</v>
      </c>
      <c r="B6" s="4" t="s">
        <v>21</v>
      </c>
      <c r="C6" s="4" t="s">
        <v>22</v>
      </c>
      <c r="D6" s="4" t="s">
        <v>23</v>
      </c>
      <c r="E6" s="4" t="s">
        <v>24</v>
      </c>
      <c r="G6">
        <f>104+(((21*60)+(28))/3600)</f>
        <v>104.35777777777778</v>
      </c>
      <c r="H6">
        <f>21+(((12*60)+(28))/3600)</f>
        <v>21.207777777777778</v>
      </c>
    </row>
    <row r="7" spans="1:8" ht="40.5" customHeight="1" thickBot="1" x14ac:dyDescent="0.3">
      <c r="A7" s="3">
        <v>6</v>
      </c>
      <c r="B7" s="4" t="s">
        <v>25</v>
      </c>
      <c r="C7" s="4"/>
      <c r="D7" s="4"/>
      <c r="E7" s="4" t="s">
        <v>26</v>
      </c>
    </row>
    <row r="8" spans="1:8" ht="30" customHeight="1" thickBot="1" x14ac:dyDescent="0.3">
      <c r="A8" s="3">
        <v>7</v>
      </c>
      <c r="B8" s="4" t="s">
        <v>27</v>
      </c>
      <c r="C8" s="4" t="s">
        <v>28</v>
      </c>
      <c r="D8" s="4" t="s">
        <v>29</v>
      </c>
      <c r="E8" s="4" t="s">
        <v>30</v>
      </c>
      <c r="G8">
        <f>103+(((29*60)+(0))/3600)</f>
        <v>103.48333333333333</v>
      </c>
      <c r="H8">
        <f>22+(((25*60)+(0))/3600)</f>
        <v>22.416666666666668</v>
      </c>
    </row>
    <row r="9" spans="1:8" ht="23.25" customHeight="1" thickBot="1" x14ac:dyDescent="0.3">
      <c r="A9" s="3">
        <v>8</v>
      </c>
      <c r="B9" s="4" t="s">
        <v>31</v>
      </c>
      <c r="C9" s="4" t="s">
        <v>32</v>
      </c>
      <c r="D9" s="4" t="s">
        <v>33</v>
      </c>
      <c r="E9" s="4" t="s">
        <v>34</v>
      </c>
      <c r="G9">
        <f>103+(((14*60)+(0))/3600)</f>
        <v>103.23333333333333</v>
      </c>
      <c r="H9">
        <f>22+(((22*60)+(0))/3600)</f>
        <v>22.366666666666667</v>
      </c>
    </row>
    <row r="10" spans="1:8" ht="24" customHeight="1" thickBot="1" x14ac:dyDescent="0.3">
      <c r="A10" s="3">
        <v>9</v>
      </c>
      <c r="B10" s="4" t="s">
        <v>35</v>
      </c>
      <c r="C10" s="4"/>
      <c r="D10" s="4"/>
      <c r="E10" s="4" t="s">
        <v>36</v>
      </c>
    </row>
    <row r="11" spans="1:8" ht="24.75" customHeight="1" thickBot="1" x14ac:dyDescent="0.3">
      <c r="A11" s="3">
        <v>10</v>
      </c>
      <c r="B11" s="4" t="s">
        <v>37</v>
      </c>
      <c r="C11" s="4" t="s">
        <v>38</v>
      </c>
      <c r="D11" s="4" t="s">
        <v>39</v>
      </c>
      <c r="E11" s="4" t="s">
        <v>40</v>
      </c>
      <c r="G11">
        <f>104+(((42*60)+(0))/3600)</f>
        <v>104.7</v>
      </c>
      <c r="H11">
        <f>20+(((51*60)+(0))/3600)</f>
        <v>20.85</v>
      </c>
    </row>
    <row r="12" spans="1:8" ht="25.5" customHeight="1" thickBot="1" x14ac:dyDescent="0.3">
      <c r="A12" s="3">
        <v>11</v>
      </c>
      <c r="B12" s="4" t="s">
        <v>41</v>
      </c>
      <c r="C12" s="4" t="s">
        <v>42</v>
      </c>
      <c r="D12" s="4" t="s">
        <v>43</v>
      </c>
      <c r="E12" s="4" t="s">
        <v>8</v>
      </c>
      <c r="G12">
        <f>104+(((54*60)+(0))/3600)</f>
        <v>104.9</v>
      </c>
      <c r="H12">
        <f>20+(((20*60)+(0))/3600)</f>
        <v>20.333333333333332</v>
      </c>
    </row>
    <row r="13" spans="1:8" ht="29.25" customHeight="1" thickBot="1" x14ac:dyDescent="0.3">
      <c r="A13" s="3">
        <v>12</v>
      </c>
      <c r="B13" s="4" t="s">
        <v>44</v>
      </c>
      <c r="C13" s="4" t="s">
        <v>45</v>
      </c>
      <c r="D13" s="4" t="s">
        <v>46</v>
      </c>
      <c r="E13" s="4" t="s">
        <v>47</v>
      </c>
      <c r="G13">
        <f>104+(((44*60)+(0))/3600)</f>
        <v>104.73333333333333</v>
      </c>
      <c r="H13">
        <f>21+(((4*60)+(0))/3600)</f>
        <v>21.066666666666666</v>
      </c>
    </row>
    <row r="14" spans="1:8" ht="24" customHeight="1" thickBot="1" x14ac:dyDescent="0.3">
      <c r="A14" s="3">
        <v>13</v>
      </c>
      <c r="B14" s="4" t="s">
        <v>48</v>
      </c>
      <c r="C14" s="4" t="s">
        <v>14</v>
      </c>
      <c r="D14" s="4" t="s">
        <v>49</v>
      </c>
      <c r="E14" s="4" t="s">
        <v>50</v>
      </c>
      <c r="G14">
        <f>104+(((9*60)+(0))/3600)</f>
        <v>104.15</v>
      </c>
      <c r="H14">
        <f>21+(((8*60)+(0))/3600)</f>
        <v>21.133333333333333</v>
      </c>
    </row>
    <row r="15" spans="1:8" ht="24" customHeight="1" thickBot="1" x14ac:dyDescent="0.3">
      <c r="A15" s="3">
        <v>14</v>
      </c>
      <c r="B15" s="4" t="s">
        <v>51</v>
      </c>
      <c r="C15" s="4" t="s">
        <v>52</v>
      </c>
      <c r="D15" s="4" t="s">
        <v>53</v>
      </c>
      <c r="E15" s="4" t="s">
        <v>54</v>
      </c>
      <c r="G15">
        <f>104+(((38*60)+(0))/3600)</f>
        <v>104.63333333333334</v>
      </c>
      <c r="H15">
        <f>21+(((16*60)+(0))/3600)</f>
        <v>21.266666666666666</v>
      </c>
    </row>
    <row r="16" spans="1:8" ht="24" customHeight="1" thickBot="1" x14ac:dyDescent="0.3">
      <c r="A16" s="3">
        <v>15</v>
      </c>
      <c r="B16" s="4" t="s">
        <v>55</v>
      </c>
      <c r="C16" s="4" t="s">
        <v>56</v>
      </c>
      <c r="D16" s="4" t="s">
        <v>49</v>
      </c>
      <c r="E16" s="4" t="s">
        <v>57</v>
      </c>
      <c r="G16">
        <f>104+(((44*60)+(0))/3600)</f>
        <v>104.73333333333333</v>
      </c>
      <c r="H16">
        <f>21+(((8*60)+(0))/3600)</f>
        <v>21.133333333333333</v>
      </c>
    </row>
    <row r="17" spans="1:8" s="7" customFormat="1" ht="45" customHeight="1" thickBot="1" x14ac:dyDescent="0.3">
      <c r="A17" s="3">
        <v>16</v>
      </c>
      <c r="B17" s="4" t="s">
        <v>58</v>
      </c>
      <c r="C17" s="4" t="s">
        <v>59</v>
      </c>
      <c r="D17" s="4" t="s">
        <v>60</v>
      </c>
      <c r="E17" s="4" t="s">
        <v>61</v>
      </c>
      <c r="G17" s="7">
        <f>104+(((46*60)+(50))/3600)</f>
        <v>104.78055555555555</v>
      </c>
      <c r="H17" s="7">
        <f>20+(((50*60)+(30))/3600)</f>
        <v>20.841666666666665</v>
      </c>
    </row>
    <row r="18" spans="1:8" ht="44.25" customHeight="1" x14ac:dyDescent="0.25">
      <c r="A18" s="5">
        <v>17</v>
      </c>
      <c r="B18" s="5" t="s">
        <v>62</v>
      </c>
      <c r="C18" s="5" t="s">
        <v>63</v>
      </c>
      <c r="D18" s="5" t="s">
        <v>64</v>
      </c>
      <c r="E18" s="5" t="s">
        <v>73</v>
      </c>
      <c r="G18" s="7">
        <f>104+(((49*60)+(0))/3600)</f>
        <v>104.81666666666666</v>
      </c>
      <c r="H18" s="7">
        <f>20+(((48*60)+(0))/3600)</f>
        <v>20.8</v>
      </c>
    </row>
    <row r="19" spans="1:8" ht="23.25" thickBot="1" x14ac:dyDescent="0.3">
      <c r="A19" s="3">
        <v>18</v>
      </c>
      <c r="B19" s="4" t="s">
        <v>65</v>
      </c>
      <c r="C19" s="4" t="s">
        <v>66</v>
      </c>
      <c r="D19" s="4" t="s">
        <v>67</v>
      </c>
      <c r="E19" s="4" t="s">
        <v>68</v>
      </c>
      <c r="G19" s="7">
        <f>103+(((9*60)+(0))/3600)</f>
        <v>103.15</v>
      </c>
      <c r="H19" s="7">
        <f>22+(((4*60)+(0))/3600)</f>
        <v>22.066666666666666</v>
      </c>
    </row>
    <row r="20" spans="1:8" ht="23.25" thickBot="1" x14ac:dyDescent="0.3">
      <c r="A20" s="3">
        <v>19</v>
      </c>
      <c r="B20" s="4" t="s">
        <v>69</v>
      </c>
      <c r="C20" s="4" t="s">
        <v>70</v>
      </c>
      <c r="D20" s="4" t="s">
        <v>71</v>
      </c>
      <c r="E20" s="4" t="s">
        <v>72</v>
      </c>
      <c r="G20" s="7">
        <f>105+(((4*60)+(0))/3600)</f>
        <v>105.06666666666666</v>
      </c>
      <c r="H20" s="7">
        <f>20+(((46*60)+(0))/3600)</f>
        <v>20.766666666666666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DANG</cp:lastModifiedBy>
  <dcterms:created xsi:type="dcterms:W3CDTF">2020-07-21T05:33:13Z</dcterms:created>
  <dcterms:modified xsi:type="dcterms:W3CDTF">2020-07-26T16:34:01Z</dcterms:modified>
</cp:coreProperties>
</file>