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4"/>
  <workbookPr defaultThemeVersion="166925"/>
  <xr:revisionPtr revIDLastSave="0" documentId="8_{BD3DC80D-1476-4A71-80C6-6793A2AD2E1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N14" i="1"/>
  <c r="N13" i="1"/>
  <c r="N12" i="1"/>
  <c r="N11" i="1"/>
  <c r="N10" i="1"/>
  <c r="O6" i="1"/>
  <c r="O5" i="1"/>
  <c r="O4" i="1"/>
  <c r="O3" i="1"/>
  <c r="O2" i="1"/>
  <c r="N6" i="1"/>
  <c r="N5" i="1"/>
  <c r="N4" i="1"/>
  <c r="N3" i="1"/>
  <c r="N2" i="1"/>
  <c r="E14" i="1"/>
  <c r="D14" i="1"/>
  <c r="E13" i="1"/>
  <c r="D13" i="1"/>
  <c r="E12" i="1"/>
  <c r="D12" i="1"/>
  <c r="D11" i="1"/>
  <c r="E11" i="1"/>
  <c r="E10" i="1"/>
  <c r="D10" i="1"/>
</calcChain>
</file>

<file path=xl/sharedStrings.xml><?xml version="1.0" encoding="utf-8"?>
<sst xmlns="http://schemas.openxmlformats.org/spreadsheetml/2006/main" count="35" uniqueCount="16">
  <si>
    <t>Prescaller</t>
  </si>
  <si>
    <t>P_clk (kHz)</t>
  </si>
  <si>
    <t>F_pwm(Hz)</t>
  </si>
  <si>
    <t>OCR1A min</t>
  </si>
  <si>
    <t>OCR1A max</t>
  </si>
  <si>
    <t>Fast mode</t>
  </si>
  <si>
    <t xml:space="preserve"> non inverting</t>
  </si>
  <si>
    <t xml:space="preserve"> inverting</t>
  </si>
  <si>
    <t>Phase mode</t>
  </si>
  <si>
    <t>non inverting</t>
  </si>
  <si>
    <t>inverting</t>
  </si>
  <si>
    <t>P_clk = 16mhz/prescaller</t>
  </si>
  <si>
    <t>F_pwm = p_clk/(65535+1)</t>
  </si>
  <si>
    <t>F_pwm = p_clk/[2*(65535+1)]</t>
  </si>
  <si>
    <t>530us = 0 độ</t>
  </si>
  <si>
    <t>2500us = 180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</si>
</sst>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H5" sqref="H5"/>
    </sheetView>
  </sheetViews>
  <sheetFormatPr defaultRowHeight="15"/>
  <cols>
    <col min="2" max="2" width="10.7109375" customWidth="1"/>
    <col min="3" max="3" width="10.5703125" customWidth="1"/>
    <col min="4" max="4" width="10.85546875" customWidth="1"/>
    <col min="5" max="5" width="11.140625" customWidth="1"/>
    <col min="13" max="13" width="11" customWidth="1"/>
    <col min="14" max="14" width="11.28515625" customWidth="1"/>
    <col min="15" max="15" width="11.42578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7">
      <c r="A2">
        <v>1</v>
      </c>
      <c r="B2">
        <v>16000</v>
      </c>
      <c r="C2">
        <v>244.14</v>
      </c>
      <c r="D2">
        <v>8480</v>
      </c>
      <c r="E2">
        <v>40000</v>
      </c>
      <c r="K2">
        <v>1</v>
      </c>
      <c r="L2">
        <v>16000</v>
      </c>
      <c r="M2">
        <v>244.14</v>
      </c>
      <c r="N2">
        <f>65535-8480</f>
        <v>57055</v>
      </c>
      <c r="O2">
        <f>65535-40000</f>
        <v>25535</v>
      </c>
    </row>
    <row r="3" spans="1:17">
      <c r="A3">
        <v>8</v>
      </c>
      <c r="B3">
        <v>2000</v>
      </c>
      <c r="C3">
        <v>30.516999999999999</v>
      </c>
      <c r="D3">
        <v>1060</v>
      </c>
      <c r="E3">
        <v>5000</v>
      </c>
      <c r="G3" t="s">
        <v>5</v>
      </c>
      <c r="K3">
        <v>8</v>
      </c>
      <c r="L3">
        <v>2000</v>
      </c>
      <c r="M3">
        <v>30.516999999999999</v>
      </c>
      <c r="N3">
        <f>65535-1060</f>
        <v>64475</v>
      </c>
      <c r="O3">
        <f>65535-5000</f>
        <v>60535</v>
      </c>
      <c r="Q3" t="s">
        <v>5</v>
      </c>
    </row>
    <row r="4" spans="1:17">
      <c r="A4">
        <v>64</v>
      </c>
      <c r="B4">
        <v>250</v>
      </c>
      <c r="C4">
        <v>3.8149999999999999</v>
      </c>
      <c r="D4">
        <v>132.5</v>
      </c>
      <c r="E4">
        <v>625</v>
      </c>
      <c r="G4" t="s">
        <v>6</v>
      </c>
      <c r="K4">
        <v>64</v>
      </c>
      <c r="L4">
        <v>250</v>
      </c>
      <c r="M4">
        <v>3.8149999999999999</v>
      </c>
      <c r="N4">
        <f>65535-132.5</f>
        <v>65402.5</v>
      </c>
      <c r="O4">
        <f>65535-625</f>
        <v>64910</v>
      </c>
      <c r="Q4" t="s">
        <v>7</v>
      </c>
    </row>
    <row r="5" spans="1:17">
      <c r="A5">
        <v>256</v>
      </c>
      <c r="B5">
        <v>62.5</v>
      </c>
      <c r="C5">
        <v>0.95399999999999996</v>
      </c>
      <c r="D5">
        <v>33.125</v>
      </c>
      <c r="E5">
        <v>156.25</v>
      </c>
      <c r="K5">
        <v>256</v>
      </c>
      <c r="L5">
        <v>62.5</v>
      </c>
      <c r="M5">
        <v>0.95399999999999996</v>
      </c>
      <c r="N5">
        <f>65535-33.125</f>
        <v>65501.875</v>
      </c>
      <c r="O5">
        <f>65535-156.25</f>
        <v>65378.75</v>
      </c>
    </row>
    <row r="6" spans="1:17">
      <c r="A6">
        <v>1024</v>
      </c>
      <c r="B6">
        <v>15.625</v>
      </c>
      <c r="C6">
        <v>0.2384</v>
      </c>
      <c r="D6">
        <v>8.28125</v>
      </c>
      <c r="E6">
        <v>39.0625</v>
      </c>
      <c r="K6">
        <v>1024</v>
      </c>
      <c r="L6">
        <v>15.625</v>
      </c>
      <c r="M6">
        <v>0.2384</v>
      </c>
      <c r="N6">
        <f>65535-8.28125</f>
        <v>65526.71875</v>
      </c>
      <c r="O6">
        <f>65535-39.0625</f>
        <v>65495.9375</v>
      </c>
    </row>
    <row r="9" spans="1:17">
      <c r="A9" t="s">
        <v>0</v>
      </c>
      <c r="B9" t="s">
        <v>1</v>
      </c>
      <c r="C9" t="s">
        <v>2</v>
      </c>
      <c r="D9" t="s">
        <v>3</v>
      </c>
      <c r="E9" t="s">
        <v>4</v>
      </c>
      <c r="K9" t="s">
        <v>0</v>
      </c>
      <c r="L9" t="s">
        <v>1</v>
      </c>
      <c r="M9" t="s">
        <v>2</v>
      </c>
      <c r="N9" t="s">
        <v>3</v>
      </c>
      <c r="O9" t="s">
        <v>4</v>
      </c>
    </row>
    <row r="10" spans="1:17">
      <c r="A10">
        <v>1</v>
      </c>
      <c r="B10">
        <v>16000</v>
      </c>
      <c r="C10">
        <v>122.07</v>
      </c>
      <c r="D10">
        <f>8480/2</f>
        <v>4240</v>
      </c>
      <c r="E10">
        <f>40000/2</f>
        <v>20000</v>
      </c>
      <c r="G10" t="s">
        <v>8</v>
      </c>
      <c r="K10">
        <v>1</v>
      </c>
      <c r="L10">
        <v>16000</v>
      </c>
      <c r="M10">
        <v>122.07</v>
      </c>
      <c r="N10">
        <f>65535-8480/2</f>
        <v>61295</v>
      </c>
      <c r="O10">
        <f>65535-40000/2</f>
        <v>45535</v>
      </c>
      <c r="Q10" t="s">
        <v>8</v>
      </c>
    </row>
    <row r="11" spans="1:17">
      <c r="A11">
        <v>8</v>
      </c>
      <c r="B11">
        <v>2000</v>
      </c>
      <c r="C11">
        <v>15.26</v>
      </c>
      <c r="D11">
        <f>1060/2</f>
        <v>530</v>
      </c>
      <c r="E11">
        <f>5000/2</f>
        <v>2500</v>
      </c>
      <c r="G11" t="s">
        <v>9</v>
      </c>
      <c r="K11">
        <v>8</v>
      </c>
      <c r="L11">
        <v>2000</v>
      </c>
      <c r="M11">
        <v>15.26</v>
      </c>
      <c r="N11">
        <f>65535-1060/2</f>
        <v>65005</v>
      </c>
      <c r="O11">
        <f>65535-5000/2</f>
        <v>63035</v>
      </c>
      <c r="Q11" t="s">
        <v>10</v>
      </c>
    </row>
    <row r="12" spans="1:17">
      <c r="A12">
        <v>64</v>
      </c>
      <c r="B12">
        <v>250</v>
      </c>
      <c r="C12">
        <v>1.907</v>
      </c>
      <c r="D12">
        <f>132.5/2</f>
        <v>66.25</v>
      </c>
      <c r="E12">
        <f>625/2</f>
        <v>312.5</v>
      </c>
      <c r="K12">
        <v>64</v>
      </c>
      <c r="L12">
        <v>250</v>
      </c>
      <c r="M12">
        <v>1.907</v>
      </c>
      <c r="N12">
        <f>65535-132.5/2</f>
        <v>65468.75</v>
      </c>
      <c r="O12">
        <f>65535-625/2</f>
        <v>65222.5</v>
      </c>
    </row>
    <row r="13" spans="1:17">
      <c r="A13">
        <v>256</v>
      </c>
      <c r="B13">
        <v>62.5</v>
      </c>
      <c r="C13">
        <v>0.4768</v>
      </c>
      <c r="D13">
        <f>33.125/2</f>
        <v>16.5625</v>
      </c>
      <c r="E13">
        <f>156.25/2</f>
        <v>78.125</v>
      </c>
      <c r="K13">
        <v>256</v>
      </c>
      <c r="L13">
        <v>62.5</v>
      </c>
      <c r="M13">
        <v>0.4768</v>
      </c>
      <c r="N13">
        <f>65535-33.125/2</f>
        <v>65518.4375</v>
      </c>
      <c r="O13">
        <f>65535-156.25/2</f>
        <v>65456.875</v>
      </c>
    </row>
    <row r="14" spans="1:17">
      <c r="A14">
        <v>1024</v>
      </c>
      <c r="B14">
        <v>15.625</v>
      </c>
      <c r="C14">
        <v>0.1192</v>
      </c>
      <c r="D14">
        <f>8.28125/2</f>
        <v>4.140625</v>
      </c>
      <c r="E14">
        <f>39.0625/2</f>
        <v>19.53125</v>
      </c>
      <c r="K14">
        <v>1024</v>
      </c>
      <c r="L14">
        <v>15.625</v>
      </c>
      <c r="M14">
        <v>0.1192</v>
      </c>
      <c r="N14">
        <f>65535-8.28125/2</f>
        <v>65530.859375</v>
      </c>
      <c r="O14">
        <f>65535-39.0625/2</f>
        <v>65515.46875</v>
      </c>
    </row>
    <row r="18" spans="1:2">
      <c r="B18" t="s">
        <v>11</v>
      </c>
    </row>
    <row r="19" spans="1:2">
      <c r="A19" t="s">
        <v>5</v>
      </c>
      <c r="B19" t="s">
        <v>12</v>
      </c>
    </row>
    <row r="20" spans="1:2">
      <c r="A20" t="s">
        <v>8</v>
      </c>
      <c r="B20" t="s">
        <v>13</v>
      </c>
    </row>
    <row r="21" spans="1:2">
      <c r="B21" t="s">
        <v>14</v>
      </c>
    </row>
    <row r="22" spans="1:2">
      <c r="B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2023-01-01T11:14:43Z</dcterms:created>
  <dcterms:modified xsi:type="dcterms:W3CDTF">2023-01-02T03:48:08Z</dcterms:modified>
  <cp:category/>
  <cp:contentStatus/>
</cp:coreProperties>
</file>