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1" firstSheet="0" minimized="0" showHorizontalScroll="1" showSheetTabs="1" showVerticalScroll="1" tabRatio="600" visibility="visible"/>
  </bookViews>
  <sheets>
    <sheet name="B10.TH CĐHS" sheetId="1" r:id="rId4"/>
    <sheet name="B11.THU HOC PHI" sheetId="2" r:id="rId5"/>
    <sheet name="B1b.ND86 CBHP_MỚI" sheetId="3" r:id="rId6"/>
    <sheet name="B1b.ND86 CBHP" sheetId="4" r:id="rId7"/>
    <sheet name="B1a.ND86 HTCPHT" sheetId="5" r:id="rId8"/>
    <sheet name="B2.TRE AN TRUA" sheetId="6" r:id="rId9"/>
    <sheet name="B6.QD24" sheetId="7" state="hidden" r:id="rId10"/>
    <sheet name="B7.QD66" sheetId="8" state="hidden" r:id="rId11"/>
  </sheets>
  <definedNames/>
  <calcPr calcId="999999" calcMode="auto" calcCompleted="0" fullCalcOnLoad="1"/>
</workbook>
</file>

<file path=xl/sharedStrings.xml><?xml version="1.0" encoding="utf-8"?>
<sst xmlns="http://schemas.openxmlformats.org/spreadsheetml/2006/main" uniqueCount="889">
  <si>
    <t>Biểu số 10</t>
  </si>
  <si>
    <t>DỰ TOÁN NĂM 2019 ĐỐI VỚI CÁC CHẾ ĐỘ, CHÍNH SÁCH ƯU ĐÃI CHO TRẺ EM MẪU GIÁO, HỌC SINH, SINH VIÊN</t>
  </si>
  <si>
    <t>Đơn vị tính: Triệu đồng</t>
  </si>
  <si>
    <t>STT</t>
  </si>
  <si>
    <t>Tên</t>
  </si>
  <si>
    <t>DỰ TOÁN CHẾ ĐỘ HỌC SINH NĂM 2020</t>
  </si>
  <si>
    <t>Miễn giảm học phí và Hỗ trợ CPHT theo Nghị định số 86/2015/NĐ-CP và Nghị định số 145/2018/NĐ-CP của Chính phủ</t>
  </si>
  <si>
    <t xml:space="preserve">Hỗ trợ ăn trưa cho trẻ em mẫu giáo theo Quyết định số 06/2018/NĐ-CP của Thủ tướng Chính phủ </t>
  </si>
  <si>
    <t>Hỗ trợ học sinh và trường ở xã, thôn đặc biệt khó khăn theo Nghị định số 116/NĐ-CP</t>
  </si>
  <si>
    <t>chính sách hỗ trợ ăn trưa đối với học sinh trường phổ thông dân tộc bán trú không được hưởng Nghị định 116/NĐ-CP theo NQ 57/2016/NQ-HĐND</t>
  </si>
  <si>
    <t xml:space="preserve"> Hỗ trợ học sinh khuyết tật theo Thông tư liên tịch số 42/2013/TTLT-BGDĐT-BLĐTBXH-BTC</t>
  </si>
  <si>
    <t xml:space="preserve">Học bổng học sinh dân tộc nội trú theo Thông tư liên tịch số 109/TTLT-BTC-BGDĐT </t>
  </si>
  <si>
    <t>Hỗ trợ học sinh dân tộc thiểu số tại huyện Mù Cang Chải và huyện Trạm Tấu theo Quyết định số 22/2016/QĐ-UBND của UBND tỉnh</t>
  </si>
  <si>
    <t xml:space="preserve">Hỗ trợ chi phí học tập đối với sinh viên là người dân tộc thiểu số học tại các cơ sở giáo dục đại học ngoài công lập theo Quyết định số  66/2013/QĐ-TTG của Thủ tướng Chính phủ </t>
  </si>
  <si>
    <t>Hỗ trợ học tập đối với học sinh là người dân tộc thiểu số rất ít người theo Nghị định số 57/2017/NĐ-CP</t>
  </si>
  <si>
    <t>Hỗ trợ kinh phí thuê khoán lao động nấu ăn theo Nghị quyết số 57/2016/NQ-HĐND của Hội đồng nhân dân tỉnh</t>
  </si>
  <si>
    <t>Tổng dự toán 2020</t>
  </si>
  <si>
    <t xml:space="preserve">Cấp bù học phí </t>
  </si>
  <si>
    <t xml:space="preserve">Hỗ trợ chi phí học tập </t>
  </si>
  <si>
    <t xml:space="preserve">Hỗ trợ tiền ăn </t>
  </si>
  <si>
    <t xml:space="preserve">Hỗ trợ tiền ở </t>
  </si>
  <si>
    <t>Văn hóa thể thao, Tủ thuốc</t>
  </si>
  <si>
    <t xml:space="preserve">Học bổng </t>
  </si>
  <si>
    <t xml:space="preserve">Mua sắm phương tiện, đồ dùng học tập </t>
  </si>
  <si>
    <t>Trường MN Minh An</t>
  </si>
  <si>
    <t>Trường…</t>
  </si>
  <si>
    <t>Biểu số 11</t>
  </si>
  <si>
    <t>TỔNG HỢP DỰ TOÁN THU HỌC PHÍ NĂM 2020</t>
  </si>
  <si>
    <t>Đơn vị: triệu đồng</t>
  </si>
  <si>
    <t>Tên trường</t>
  </si>
  <si>
    <t>Từ tháng 1 đến tháng 5 năm 2020 (Học kỳ II năm học 2019-2020)</t>
  </si>
  <si>
    <t>Từ tháng 9 đến tháng 12 năm 2020 (Học kỳ I năm học 2020-2021)</t>
  </si>
  <si>
    <t>Tổng thu học phí năm 2020</t>
  </si>
  <si>
    <t>Học sinh</t>
  </si>
  <si>
    <t>Mức thu học phí theo quy định của UBND tỉnh</t>
  </si>
  <si>
    <t>Số thu học phí</t>
  </si>
  <si>
    <t>Tổng số</t>
  </si>
  <si>
    <t>Trong đó</t>
  </si>
  <si>
    <t>Đối tượng miễn</t>
  </si>
  <si>
    <t>Đối tượng giảm</t>
  </si>
  <si>
    <t>Đối tượng nộp học phí</t>
  </si>
  <si>
    <t>Tổng giảm</t>
  </si>
  <si>
    <t>Giảm 70%</t>
  </si>
  <si>
    <t>Giảm 50%</t>
  </si>
  <si>
    <t>17=10+18</t>
  </si>
  <si>
    <t>Mức thu 35.000 đồng/tháng</t>
  </si>
  <si>
    <t>Mức thu 30.000 đồng/tháng</t>
  </si>
  <si>
    <t xml:space="preserve">DỰ TOÁN NĂM 2020 ĐỐI VỚI CHÍNH SÁCH CẤP BÙ TIỀN MIỄN, GIẢM HỌC PHÍ THEO NGHỊ ĐỊNH 86/2015/NĐ-CP NGÀY 02/10/2015
VÀ NGHỊ ĐỊNH SỐ 145/2019/NĐ-CP CỦA CHÍNH PHỦ </t>
  </si>
  <si>
    <t>Đơn vị tính: Nghìn đồng</t>
  </si>
  <si>
    <t>THÔNG TIN CƠ BẢN (tính tại thời điểm tháng 9/2019)</t>
  </si>
  <si>
    <t>Số đối tượng được hưởng tách chi tiết theo</t>
  </si>
  <si>
    <t>Mức thu học phí</t>
  </si>
  <si>
    <t>Dự toán 2020</t>
  </si>
  <si>
    <t>Thông tin sai so với danh sách nghèo của xã</t>
  </si>
  <si>
    <t>LỚP</t>
  </si>
  <si>
    <t>Ngày tháng năm sinh</t>
  </si>
  <si>
    <t>Dân tộc</t>
  </si>
  <si>
    <t>Cha mẹ hoặc người giám hộ</t>
  </si>
  <si>
    <t>Hộ khẩu thường trú</t>
  </si>
  <si>
    <t>Họ tên chủ hộ trong sổ hộ khẩu của học sinh</t>
  </si>
  <si>
    <t>Nhóm đối tượng</t>
  </si>
  <si>
    <t>TỔNG SỐ</t>
  </si>
  <si>
    <t>Tên học sinh</t>
  </si>
  <si>
    <t>Tên cha mẹ</t>
  </si>
  <si>
    <t>Chủ hộ</t>
  </si>
  <si>
    <t>Miễn học phí</t>
  </si>
  <si>
    <t>Giảm 70% học phí</t>
  </si>
  <si>
    <t>Giảm 50% học phí</t>
  </si>
  <si>
    <t xml:space="preserve"> Học kỳ II năm học 2018 - 2019 </t>
  </si>
  <si>
    <t>Thôn</t>
  </si>
  <si>
    <t>xã</t>
  </si>
  <si>
    <t>huyện</t>
  </si>
  <si>
    <t>Thân nhân người có công với cách mạng theo pháp lệnh Ưu đãi người có công</t>
  </si>
  <si>
    <t>Trẻ em học MG và HS bị tàn tật, khuyết tật có cha mẹ thuộc diện hộ nghèo, cận nghèo</t>
  </si>
  <si>
    <t xml:space="preserve"> Trẻ em học MG và HSPT không có nguồn nuôi dưỡng theo quy định tại khoản 1 Điều 5 NĐ 136/2013/NĐ-CP </t>
  </si>
  <si>
    <t>Có cha mẹ thuộc diện hộ nghèo tiêu chí thu nhập</t>
  </si>
  <si>
    <t>Trẻ 5 tuổi ở vùng có điều kiện KTXH ĐBKK</t>
  </si>
  <si>
    <t xml:space="preserve">Trẻ em học MG và HSPT là con của hạ sĩ quan và binh sĩ, chiến sĩ đang phục vụ có thời hạn trong LL VTND </t>
  </si>
  <si>
    <t xml:space="preserve"> Trẻ em, học sinh dân tộc thiểu số ở vùng đặc biệt khó khăn </t>
  </si>
  <si>
    <t>Trẻ em học MG và học sinh là con CB, CNVC mà cha hoặc mẹ bị tai nan LĐ được hưởng trợ cấp thường xuyên</t>
  </si>
  <si>
    <t>Có cha mẹ thuộc diện hộ nghèo theo tiêu chí thiếu hụt đa chiều</t>
  </si>
  <si>
    <t>Có cha mẹ thuộc diện hộ cận nghèo</t>
  </si>
  <si>
    <t>a</t>
  </si>
  <si>
    <t>Học sinh có mặt tại trường tháng 9/2019</t>
  </si>
  <si>
    <t>Triệu Thị Hoài</t>
  </si>
  <si>
    <t>3 tuổi TT</t>
  </si>
  <si>
    <t>Dao</t>
  </si>
  <si>
    <t>Triệu Sinh Tuân</t>
  </si>
  <si>
    <t>An Hợp</t>
  </si>
  <si>
    <t>Minh An</t>
  </si>
  <si>
    <t>Văn Chấn</t>
  </si>
  <si>
    <t>Triệu Kim Anh</t>
  </si>
  <si>
    <t>Triệu Như Đình</t>
  </si>
  <si>
    <t>Triệu Như Hải</t>
  </si>
  <si>
    <t>Triệu Quý Thảo</t>
  </si>
  <si>
    <t>Hoàng Tiến Đạt</t>
  </si>
  <si>
    <t>Tày</t>
  </si>
  <si>
    <t>Hoàng Đình Cữu</t>
  </si>
  <si>
    <t>Tân An</t>
  </si>
  <si>
    <t>Hoàng Đình Cửu</t>
  </si>
  <si>
    <t>Triệu Nhất Đông</t>
  </si>
  <si>
    <t>Triệu Đức Quảng</t>
  </si>
  <si>
    <t>Lương Thị Ngọc</t>
  </si>
  <si>
    <t>Lương Triều Trình</t>
  </si>
  <si>
    <t>Hà Nam Khánh</t>
  </si>
  <si>
    <t>Hà Vĩ Độ</t>
  </si>
  <si>
    <t>Dương Ngpcj Lan</t>
  </si>
  <si>
    <t>Dương Trung Linh</t>
  </si>
  <si>
    <t>Triệu Thị Thùy</t>
  </si>
  <si>
    <t>Triệu Nhất An</t>
  </si>
  <si>
    <t>Trần Thị Kiều Mến</t>
  </si>
  <si>
    <t>Kinh</t>
  </si>
  <si>
    <t>Trần Quốc Phương</t>
  </si>
  <si>
    <t>Hoàng Thị Trà</t>
  </si>
  <si>
    <t>Hoàng Công Hưng</t>
  </si>
  <si>
    <t>Triệu Quỳnh Nga</t>
  </si>
  <si>
    <t>Triệu Như Phúc</t>
  </si>
  <si>
    <t>Hoàng Thị Kim Ngân</t>
  </si>
  <si>
    <t>Hoàng Công Chung</t>
  </si>
  <si>
    <t>Nguyễn Yến Nhi</t>
  </si>
  <si>
    <t>Nguyễn Phú Hùng</t>
  </si>
  <si>
    <t>Hoàng Vũ Trang Nhung</t>
  </si>
  <si>
    <t>3-4 tuổi TT</t>
  </si>
  <si>
    <t>Vũ Thị Thúy hồi</t>
  </si>
  <si>
    <t>Dương Thị Tuyết</t>
  </si>
  <si>
    <t>Nguyễn Thị Hường</t>
  </si>
  <si>
    <t>Bàn Thanh Thảo</t>
  </si>
  <si>
    <t>Lê Thị Đào</t>
  </si>
  <si>
    <t>Vũ Huyền Trang</t>
  </si>
  <si>
    <t>Vũ Quốc Thực</t>
  </si>
  <si>
    <t>An Binh</t>
  </si>
  <si>
    <t>Nguyễn Hoàng Vũ</t>
  </si>
  <si>
    <t>Triệu Thị Dung</t>
  </si>
  <si>
    <t>Đinh Thủy Tiên</t>
  </si>
  <si>
    <t>Mường</t>
  </si>
  <si>
    <t>Đinh Xuân Tùng</t>
  </si>
  <si>
    <t>Hoàng Ngọc Ánh</t>
  </si>
  <si>
    <t>Dáy</t>
  </si>
  <si>
    <t>Hoàng Thị Hương</t>
  </si>
  <si>
    <t>Tân Thịnh</t>
  </si>
  <si>
    <t>Triệu Thị Ngọc Ánh</t>
  </si>
  <si>
    <t>Triệu Như Xuân</t>
  </si>
  <si>
    <t>Đồng Quẻ</t>
  </si>
  <si>
    <t>Dương Thị Anh</t>
  </si>
  <si>
    <t>3-4 tuổi KP</t>
  </si>
  <si>
    <t>Dương Kim Hải</t>
  </si>
  <si>
    <t>Khe Phưa</t>
  </si>
  <si>
    <t>Triệu Trí Khánh</t>
  </si>
  <si>
    <t>Phùng Kim Cương</t>
  </si>
  <si>
    <t>Hà Thị Thu</t>
  </si>
  <si>
    <t>Nguyễn Đức Duy</t>
  </si>
  <si>
    <t>Nguyễn Tiến Đạt</t>
  </si>
  <si>
    <t>Án Thái</t>
  </si>
  <si>
    <t>Nguyễn Văn Đoàn</t>
  </si>
  <si>
    <t>Nguyễn Hải Anh</t>
  </si>
  <si>
    <t>Triệu Gia Huy</t>
  </si>
  <si>
    <t>Đỗ Bích Thùy</t>
  </si>
  <si>
    <t>Triệu Triều Anh Khôi</t>
  </si>
  <si>
    <t>Triệu Hải Phong</t>
  </si>
  <si>
    <t>Liên Thành</t>
  </si>
  <si>
    <t>Trịnh Quý Lâm</t>
  </si>
  <si>
    <t>Trịnh Tô An</t>
  </si>
  <si>
    <t>Triệu Phương Linh</t>
  </si>
  <si>
    <t>Triệu Phú Liên</t>
  </si>
  <si>
    <t>Dương Thị Ngọc Mai</t>
  </si>
  <si>
    <t>Lê Thị Hải</t>
  </si>
  <si>
    <t>Đồng Thập-Minh An</t>
  </si>
  <si>
    <t>Đỗ Tiến Mạnh</t>
  </si>
  <si>
    <t>Nguyễn Thị Bích</t>
  </si>
  <si>
    <t>Lý Sinh Mong</t>
  </si>
  <si>
    <t>Lý Tiền Phiến</t>
  </si>
  <si>
    <t>Phùng Thị Yến Nhi</t>
  </si>
  <si>
    <t>Phùng Văn Duy</t>
  </si>
  <si>
    <t>Triệu Triều Phiến</t>
  </si>
  <si>
    <t>Triệu Đức Tơ</t>
  </si>
  <si>
    <t>Nguyễn Duy Phương</t>
  </si>
  <si>
    <t>Nguyễn Hoài Chung</t>
  </si>
  <si>
    <t>An Thái</t>
  </si>
  <si>
    <t>Triệu Trí Tuấn</t>
  </si>
  <si>
    <t>Triệu Hoa Khôi</t>
  </si>
  <si>
    <t>Bùi Văn Tuyên</t>
  </si>
  <si>
    <t>Bùi Văn Cường</t>
  </si>
  <si>
    <t>Lý Thị Phương Thảo</t>
  </si>
  <si>
    <t>Lý Kim Hoan</t>
  </si>
  <si>
    <t>Lý Hữu Thắng</t>
  </si>
  <si>
    <t>Lý Hữu Thỏa</t>
  </si>
  <si>
    <t>Triệu Thị Hương Trà</t>
  </si>
  <si>
    <t>Triệu Lê Nghĩa</t>
  </si>
  <si>
    <t>Triệu Khánh Vũ</t>
  </si>
  <si>
    <t>Lý Thị Lành</t>
  </si>
  <si>
    <t>Đồng Thập</t>
  </si>
  <si>
    <t>Lý Quỳnh Anh</t>
  </si>
  <si>
    <t>3- tuổi ĐQ</t>
  </si>
  <si>
    <t>Lý Văn Quê</t>
  </si>
  <si>
    <t>Triệu Phú Duy Bảo</t>
  </si>
  <si>
    <t>Triệu Đình Bằng</t>
  </si>
  <si>
    <t>Bàn Thị Băng Băng</t>
  </si>
  <si>
    <t>Bàn Văn Thanh</t>
  </si>
  <si>
    <t>Bàn Quý An</t>
  </si>
  <si>
    <t>Triệu Quý Hải Đăng</t>
  </si>
  <si>
    <t>Triệu Quý Lâm</t>
  </si>
  <si>
    <t>Bàn Thị Ngân Hà</t>
  </si>
  <si>
    <t>Bàn Ngân Lưu</t>
  </si>
  <si>
    <t>Dương Quý Hiệp</t>
  </si>
  <si>
    <t>Dương Quý Chuyền</t>
  </si>
  <si>
    <t>Lý Hữu Hòa</t>
  </si>
  <si>
    <t>Lý Sinh Liên</t>
  </si>
  <si>
    <t>Triệu Quý Khiêm</t>
  </si>
  <si>
    <t>Phùng Thị Oanh</t>
  </si>
  <si>
    <t>Dương Quý Linh</t>
  </si>
  <si>
    <t>Dương Bàn Sinh</t>
  </si>
  <si>
    <t>Dương Thùy Linh</t>
  </si>
  <si>
    <t>Dương Sinh Thùy</t>
  </si>
  <si>
    <t>Triệu Sinh Nhất Nam</t>
  </si>
  <si>
    <t>Triệu Văn Văn</t>
  </si>
  <si>
    <t>Dương Thị Như</t>
  </si>
  <si>
    <t>Dương Ngọc Văn</t>
  </si>
  <si>
    <t>Phùng Xuân Phong</t>
  </si>
  <si>
    <t>Phùng Xuân Đỗ</t>
  </si>
  <si>
    <t>Dương Quý Sơn</t>
  </si>
  <si>
    <t>Hà Lệ Quyên</t>
  </si>
  <si>
    <t>Bàn Tiến Sỹ</t>
  </si>
  <si>
    <t>Bàn Sinh Soạn</t>
  </si>
  <si>
    <t>Dương Thị Quỳnh Trang</t>
  </si>
  <si>
    <t>Dương Bàn Long</t>
  </si>
  <si>
    <t>Lý Hữu Bân</t>
  </si>
  <si>
    <t>3 tuổi LT</t>
  </si>
  <si>
    <t>Lý Ngọc Minh</t>
  </si>
  <si>
    <t>Phùng Văn Đại</t>
  </si>
  <si>
    <t>Phùng Sinh Phú</t>
  </si>
  <si>
    <t>Triệu Triều Huy</t>
  </si>
  <si>
    <t>Triệu Triều Giang</t>
  </si>
  <si>
    <t>Phùng Gia Bảo</t>
  </si>
  <si>
    <t>4 tuổi TT</t>
  </si>
  <si>
    <t>Phùng Minh Trọng</t>
  </si>
  <si>
    <t>Phùng Văn Nguyên</t>
  </si>
  <si>
    <t>Bàn Thị Bảo Doan</t>
  </si>
  <si>
    <t>Bàn Văn Tỳ</t>
  </si>
  <si>
    <t>Phùng Thị Mỹ Duyên</t>
  </si>
  <si>
    <t>Phùng Sinh Tài</t>
  </si>
  <si>
    <t>An Bình</t>
  </si>
  <si>
    <t>Phùng Vinh Long</t>
  </si>
  <si>
    <t>Phạm Thu Hà</t>
  </si>
  <si>
    <t>Phạm Thế Anh</t>
  </si>
  <si>
    <t>Khe Bút</t>
  </si>
  <si>
    <t>Trần Thu Hoài</t>
  </si>
  <si>
    <t>Trần văn hữu</t>
  </si>
  <si>
    <t>Triệu Phú Huy Hoàng</t>
  </si>
  <si>
    <t>Khe Bịt</t>
  </si>
  <si>
    <t>Triệu Nhất Phương</t>
  </si>
  <si>
    <t>Nguyễn Gia Hưng</t>
  </si>
  <si>
    <t>Nguyễn văn định</t>
  </si>
  <si>
    <t>Nguyễn Văn Bình</t>
  </si>
  <si>
    <t>Lương Nhân Khánh</t>
  </si>
  <si>
    <t>Lương Nhân Lý</t>
  </si>
  <si>
    <t>Đỗ Nhật Linh</t>
  </si>
  <si>
    <t>Đỗ Xuân Trung</t>
  </si>
  <si>
    <t>Nguyễn Trà My</t>
  </si>
  <si>
    <t>Nguyễn Hữu Phiển</t>
  </si>
  <si>
    <t>Nguyễn Thị Te</t>
  </si>
  <si>
    <t>Hoàng Bảo Ngân</t>
  </si>
  <si>
    <t>Hoàng Đình Tuyển</t>
  </si>
  <si>
    <t>Khe bịt</t>
  </si>
  <si>
    <t>Triệu Thị Quỳnh</t>
  </si>
  <si>
    <t>Triệu Quý Đình</t>
  </si>
  <si>
    <t>Phạm Thanh Trà</t>
  </si>
  <si>
    <t>Phạm Minh Tiến</t>
  </si>
  <si>
    <t>Triệu Thùy Trang</t>
  </si>
  <si>
    <t>Triệu Nhất Phú</t>
  </si>
  <si>
    <t>Phạm Ngọc Trâm</t>
  </si>
  <si>
    <t>Phạm Văn Hùng</t>
  </si>
  <si>
    <t>Lương Tài Vũ</t>
  </si>
  <si>
    <t>Lương Triều Long</t>
  </si>
  <si>
    <t>Triệu Nhật Hùng</t>
  </si>
  <si>
    <t>Triệu Như Tơ</t>
  </si>
  <si>
    <t>Nguyễn Thị Nhi</t>
  </si>
  <si>
    <t>Nguyễn Khánh An</t>
  </si>
  <si>
    <t>Triệu Chí Bảo</t>
  </si>
  <si>
    <t>4 tuổi ĐQ</t>
  </si>
  <si>
    <t>Triệu Quý Thụ</t>
  </si>
  <si>
    <t>Triệu Phú Bắc</t>
  </si>
  <si>
    <t>Triệu Sinh Tiến</t>
  </si>
  <si>
    <t>Lý Ngọc Chi</t>
  </si>
  <si>
    <t>Lý Sinh Hội</t>
  </si>
  <si>
    <t>Lý Kim Chính</t>
  </si>
  <si>
    <t>Dương Quý Chiều</t>
  </si>
  <si>
    <t>Dương Phú Trình</t>
  </si>
  <si>
    <t>Lý Thị Dung</t>
  </si>
  <si>
    <t>Triệu Chiều Đông</t>
  </si>
  <si>
    <t>Lý Kim Chiều</t>
  </si>
  <si>
    <t>Lý Hữu Đại</t>
  </si>
  <si>
    <t>Lý Sinh An</t>
  </si>
  <si>
    <t>Triệu Linh Đan</t>
  </si>
  <si>
    <t>Triệu Chiều Thùy</t>
  </si>
  <si>
    <t>Hà Lý Ngọc Đăng</t>
  </si>
  <si>
    <t>Lý Kim Viên</t>
  </si>
  <si>
    <t>Dương Thị Ánh Huệ</t>
  </si>
  <si>
    <t>Lý Hữu Khải</t>
  </si>
  <si>
    <t>Lý Sinh Hiếu</t>
  </si>
  <si>
    <t>Lý Kim Hiền</t>
  </si>
  <si>
    <t>Bàn Thị Liễu</t>
  </si>
  <si>
    <t>Bàn Sinh Long</t>
  </si>
  <si>
    <t>Bàn Văn Hương</t>
  </si>
  <si>
    <t>Lý Phú Minh</t>
  </si>
  <si>
    <t>Lý Văn Hội</t>
  </si>
  <si>
    <t>Lý Hữu Doanh</t>
  </si>
  <si>
    <t>Triệu Hải Nam</t>
  </si>
  <si>
    <t>Lý Thị Huế</t>
  </si>
  <si>
    <t>Lý Thị Liên</t>
  </si>
  <si>
    <t>Dương Thị Ánh Ngọc</t>
  </si>
  <si>
    <t>Dương Phú Hùng</t>
  </si>
  <si>
    <t>Đinh Thị Hoài Ngọc</t>
  </si>
  <si>
    <t>Đinh Công Giang</t>
  </si>
  <si>
    <t>Lý Thảo Nhi</t>
  </si>
  <si>
    <t>Lý Sinh Nghĩa</t>
  </si>
  <si>
    <t>Phùng Sinh Phong</t>
  </si>
  <si>
    <t>Phùng Vinh Việt</t>
  </si>
  <si>
    <t>Lý Hữu Sơn</t>
  </si>
  <si>
    <t>Lý Sinh Hoan</t>
  </si>
  <si>
    <t>Lý Kim Định</t>
  </si>
  <si>
    <t>Bàn Thị Hồng Thư</t>
  </si>
  <si>
    <t>Bàn Sinh Phúc</t>
  </si>
  <si>
    <t>Triệu Thị Trang</t>
  </si>
  <si>
    <t>Triệu Tài Hội</t>
  </si>
  <si>
    <t>Triệu Sinh Hưng</t>
  </si>
  <si>
    <t>Lý Thị Băng Băng</t>
  </si>
  <si>
    <t>Lý Sinh Giang</t>
  </si>
  <si>
    <t>Lý Kim Thắng</t>
  </si>
  <si>
    <t>Lý Hữu Trung Hiếu</t>
  </si>
  <si>
    <t>Lý Sinh Trình</t>
  </si>
  <si>
    <t>Dương Thị Hà Linh</t>
  </si>
  <si>
    <t>Dương Kim Viên</t>
  </si>
  <si>
    <t>Nguyễn Ngọc Ánh</t>
  </si>
  <si>
    <t>4 tuổi KP</t>
  </si>
  <si>
    <t>Nguyễn Minh Thắng</t>
  </si>
  <si>
    <t>Triệu Sinh Dương</t>
  </si>
  <si>
    <t>Triệu Triều Quý</t>
  </si>
  <si>
    <t xml:space="preserve">Khe Phưa    </t>
  </si>
  <si>
    <t>Triệu Thị Yên</t>
  </si>
  <si>
    <t>Triệu Duy Tiến</t>
  </si>
  <si>
    <t>Triệu Trí Xuân</t>
  </si>
  <si>
    <t xml:space="preserve">Khe Phưa     </t>
  </si>
  <si>
    <t>Triệu Như Khuân</t>
  </si>
  <si>
    <t>Triệu Bùi Như Mạnh</t>
  </si>
  <si>
    <t>Bùi Văn Ly</t>
  </si>
  <si>
    <t>Liên Hợp</t>
  </si>
  <si>
    <t>Triệu Hữu HỌc</t>
  </si>
  <si>
    <t>Dương Kim Trường</t>
  </si>
  <si>
    <t>Dương Trung Cường</t>
  </si>
  <si>
    <t>Nguyễn Vân Giang</t>
  </si>
  <si>
    <t>Nguyễn Văn Vũ</t>
  </si>
  <si>
    <t>Liên hợp</t>
  </si>
  <si>
    <t>Dương Kim Nam</t>
  </si>
  <si>
    <t>Dương Trung Phiến</t>
  </si>
  <si>
    <t>Phùng Thị Hồng Diễm</t>
  </si>
  <si>
    <t>Phùng xuân hương</t>
  </si>
  <si>
    <t>Triệu Ngọc Hân</t>
  </si>
  <si>
    <t>Triệu Tiến Hành</t>
  </si>
  <si>
    <t>Triệu Tài Khoa</t>
  </si>
  <si>
    <t>Phùng Văn Nam</t>
  </si>
  <si>
    <t>Phùng Xuân Tường</t>
  </si>
  <si>
    <t>Triệu Đức Nhật</t>
  </si>
  <si>
    <t>Triệu Tiến Hưng</t>
  </si>
  <si>
    <t>Phùng Văn Thành</t>
  </si>
  <si>
    <t>4 tuổi LT</t>
  </si>
  <si>
    <t>Phùng Xuân Huê</t>
  </si>
  <si>
    <t xml:space="preserve">Triệu Sinh Khương </t>
  </si>
  <si>
    <t>Triệu Chiều Đình</t>
  </si>
  <si>
    <t>Lý Hữu Thiện Nhân</t>
  </si>
  <si>
    <t>Lý Sinh Cương</t>
  </si>
  <si>
    <t>Liên thành</t>
  </si>
  <si>
    <t xml:space="preserve"> Triệu Chiều Tuân </t>
  </si>
  <si>
    <t xml:space="preserve"> Triệu Đức Hiến </t>
  </si>
  <si>
    <t>Lý Thị Chấn</t>
  </si>
  <si>
    <t>Lý Hữu Đoan</t>
  </si>
  <si>
    <t>Lý Sinh Hùng</t>
  </si>
  <si>
    <t>Triệu Đức Mạnh</t>
  </si>
  <si>
    <t>Triệu Thị Ngọc</t>
  </si>
  <si>
    <t>Phạm Thị Miền</t>
  </si>
  <si>
    <t>Triệu Kiều Vân</t>
  </si>
  <si>
    <t>Triệu Như Thực</t>
  </si>
  <si>
    <t xml:space="preserve"> Triệu Chiều Anh </t>
  </si>
  <si>
    <t xml:space="preserve"> Triệu Đức Đông </t>
  </si>
  <si>
    <t>Lý Hữu Minh</t>
  </si>
  <si>
    <t>Lý Sinh Bình</t>
  </si>
  <si>
    <t xml:space="preserve"> Lý Hữu Đại </t>
  </si>
  <si>
    <t xml:space="preserve"> Lý Sinh Lưc </t>
  </si>
  <si>
    <t>Lý Kim Đồng</t>
  </si>
  <si>
    <t xml:space="preserve"> Lý Phương Anh </t>
  </si>
  <si>
    <t xml:space="preserve"> Lý Sinh Giang </t>
  </si>
  <si>
    <t>Lý Kim Doanh</t>
  </si>
  <si>
    <t xml:space="preserve"> Triệu Chiều Hương </t>
  </si>
  <si>
    <t xml:space="preserve"> Triệu Thị Lan  </t>
  </si>
  <si>
    <t>Triệu Tiến Toan</t>
  </si>
  <si>
    <t xml:space="preserve"> Lý Thị Thu Huyền </t>
  </si>
  <si>
    <t xml:space="preserve"> Lý Sinh Lộc </t>
  </si>
  <si>
    <t>Lý Kim Long</t>
  </si>
  <si>
    <t xml:space="preserve"> Triệu Tiến Đăng </t>
  </si>
  <si>
    <t xml:space="preserve"> Triệu Sinh Phúc </t>
  </si>
  <si>
    <t>Triệu Như Lịch</t>
  </si>
  <si>
    <t xml:space="preserve"> Lý Thị Phương </t>
  </si>
  <si>
    <t xml:space="preserve"> Lý Sinh Huyện </t>
  </si>
  <si>
    <t>Lý Kim Thọ</t>
  </si>
  <si>
    <t>PơLoong Trường Hoàng</t>
  </si>
  <si>
    <t>Cơ Tu</t>
  </si>
  <si>
    <t>Hoàng Mai Lan</t>
  </si>
  <si>
    <t>Hoàng Ngọc Minh</t>
  </si>
  <si>
    <t>Nguyễn Kim Nam</t>
  </si>
  <si>
    <t>Nguyễn Kim Tại</t>
  </si>
  <si>
    <t>Đình Văn Hiệp</t>
  </si>
  <si>
    <t>Nguyễn Hà Liên</t>
  </si>
  <si>
    <t>Hoàng Thanh Trà</t>
  </si>
  <si>
    <t>Hoàng T Hồng Nghiên</t>
  </si>
  <si>
    <t>Đinh Tuấn Anh</t>
  </si>
  <si>
    <t>5 tuổi TT</t>
  </si>
  <si>
    <t>Đinh Danh Thương</t>
  </si>
  <si>
    <t>Nguyễn Phú Công</t>
  </si>
  <si>
    <t>Nguyễn Phú Nhự</t>
  </si>
  <si>
    <t>Nguyễn Thị Mai</t>
  </si>
  <si>
    <t>Bùi Thị Ngọc Diễm</t>
  </si>
  <si>
    <t>Bùi Văn Độ</t>
  </si>
  <si>
    <t>Nguyễn Thị Xuyền</t>
  </si>
  <si>
    <t>Hoàng Tiến Dũng</t>
  </si>
  <si>
    <t>Nùng</t>
  </si>
  <si>
    <t>Hoàng Minh Đức</t>
  </si>
  <si>
    <t>Nguyễn Thị Vân Anh</t>
  </si>
  <si>
    <t>Nguyễn Đức Thắng</t>
  </si>
  <si>
    <t>Nguyễn Anh Tài</t>
  </si>
  <si>
    <t>Nguyễn Thùy Dương</t>
  </si>
  <si>
    <t>Nguyễn Văn Linh</t>
  </si>
  <si>
    <t>Phạm Hải Đăng</t>
  </si>
  <si>
    <t>Phạm Văn Quyết</t>
  </si>
  <si>
    <t>Vũ Thị Thúy Hồi</t>
  </si>
  <si>
    <t>Dương Thị Lệ</t>
  </si>
  <si>
    <t>Dương Đức Tề</t>
  </si>
  <si>
    <t>Vũ Thị Thảo My</t>
  </si>
  <si>
    <t>Vũ Quốc Thường</t>
  </si>
  <si>
    <t>Vũ Quốc Văn</t>
  </si>
  <si>
    <t>Phùng Thị An Na</t>
  </si>
  <si>
    <t>Phùng Văn Hương</t>
  </si>
  <si>
    <t>Hoàng Đình Minh Nhật</t>
  </si>
  <si>
    <t>Hoàng  Minh Tiến</t>
  </si>
  <si>
    <t>Triệu Như Quyên</t>
  </si>
  <si>
    <t>Vũ Quốc Minh Quân</t>
  </si>
  <si>
    <t>Vũ quốc thực</t>
  </si>
  <si>
    <t>Phạm Hoàng Quý</t>
  </si>
  <si>
    <t>Phạm Văn Trường</t>
  </si>
  <si>
    <t>Nguyễn Tiến Thành</t>
  </si>
  <si>
    <t>Triệu Thị Thúy</t>
  </si>
  <si>
    <t>Nguyễn Phương Thảo</t>
  </si>
  <si>
    <t>Phạm Thị Mai</t>
  </si>
  <si>
    <t>Bàn Thị Ánh Dương</t>
  </si>
  <si>
    <t>Bàn Văn Nguyên</t>
  </si>
  <si>
    <t>Nguyễn Thị Thu</t>
  </si>
  <si>
    <t>Nguyễn Văn Đô</t>
  </si>
  <si>
    <t>Phạm Thảo Nhi</t>
  </si>
  <si>
    <t>19-12-2014</t>
  </si>
  <si>
    <t>Lý Thị Kiều</t>
  </si>
  <si>
    <t>Lý Kim Hồng</t>
  </si>
  <si>
    <t>Lý Hải Dương</t>
  </si>
  <si>
    <t>5 tuổi ĐQ</t>
  </si>
  <si>
    <t>Lý Kim Hưng</t>
  </si>
  <si>
    <t>Hoàng Anh Đức</t>
  </si>
  <si>
    <t>Dương Thị Nghĩa</t>
  </si>
  <si>
    <t>Dương Đức Thọ</t>
  </si>
  <si>
    <t>Triệu Hữu Hiệu</t>
  </si>
  <si>
    <t>Triệu Sinh Huy</t>
  </si>
  <si>
    <t>Lý Thanh Lam</t>
  </si>
  <si>
    <t>Lý Sinh Huân</t>
  </si>
  <si>
    <t>Lý Hà Trang</t>
  </si>
  <si>
    <t>Triệu Thị Lệ</t>
  </si>
  <si>
    <t>Triệu Chiều Long</t>
  </si>
  <si>
    <t>Phạm Khắc Lộc</t>
  </si>
  <si>
    <t>Phạm Khắc Tài</t>
  </si>
  <si>
    <t>Bàn Thị Hà Ly</t>
  </si>
  <si>
    <t>Bàn Sinh Luận</t>
  </si>
  <si>
    <t>Triệu Thị Thảo Ly</t>
  </si>
  <si>
    <t>Triệu Sinh Huấn</t>
  </si>
  <si>
    <t>Triệu Thị Như Quỳnh</t>
  </si>
  <si>
    <t>Triệu Triều Lâm</t>
  </si>
  <si>
    <t>Triệu Thanh Chúc</t>
  </si>
  <si>
    <t>Triệu Như Phiến</t>
  </si>
  <si>
    <t>Lý Hữu Nhật</t>
  </si>
  <si>
    <t>Lý Sinh Vượng</t>
  </si>
  <si>
    <t>Triệu Sinh Phong</t>
  </si>
  <si>
    <t>Triệu Chiều Hội</t>
  </si>
  <si>
    <t>Triệu Đức Linh</t>
  </si>
  <si>
    <t>Dương Quý Khải</t>
  </si>
  <si>
    <t>Dương Phú Hồng</t>
  </si>
  <si>
    <t>Dương Quý Tùng</t>
  </si>
  <si>
    <t>Dương Phú Mạnh</t>
  </si>
  <si>
    <t>Dương Kim Hùng</t>
  </si>
  <si>
    <t>Bàn Tiến Thế</t>
  </si>
  <si>
    <t>Lý Sinh Tú</t>
  </si>
  <si>
    <t>Triệu Sinh Thiện</t>
  </si>
  <si>
    <t>Triệu Như Cảnh</t>
  </si>
  <si>
    <t>Lý Văn Duy</t>
  </si>
  <si>
    <t>Lý Hữu Xuân</t>
  </si>
  <si>
    <t>Lý Sinh Tài</t>
  </si>
  <si>
    <t>Dương Phú Trưởng</t>
  </si>
  <si>
    <t>Dương Kim Đức</t>
  </si>
  <si>
    <t>Triệu Lý Linh Đan</t>
  </si>
  <si>
    <t>Lý Sinh Cường</t>
  </si>
  <si>
    <t>Phùng Sinh Vũ</t>
  </si>
  <si>
    <t>Phùng Vinh Viên</t>
  </si>
  <si>
    <t>Phùng Tăng Thịnh</t>
  </si>
  <si>
    <t>Triệu Thị Yêu</t>
  </si>
  <si>
    <t>Triệu Quý Cương</t>
  </si>
  <si>
    <t>Hà Tùng Dương</t>
  </si>
  <si>
    <t>Nguyễn Thi Dung</t>
  </si>
  <si>
    <t>Hoàng Thị Ngọc Anh</t>
  </si>
  <si>
    <t>5 tuổi KP</t>
  </si>
  <si>
    <t>Triệu Thị Thoa</t>
  </si>
  <si>
    <t>Hoàng Triệu Minh Nhật</t>
  </si>
  <si>
    <t>Triệu Như Hưng</t>
  </si>
  <si>
    <t>Triệu Triều Thiên Ân</t>
  </si>
  <si>
    <t>Triệu Đức Văn</t>
  </si>
  <si>
    <t>Nguyễn Ngọc Bảo Ánh</t>
  </si>
  <si>
    <t>Nguyễn Văn Lục</t>
  </si>
  <si>
    <t>Phùng Bảo Châu</t>
  </si>
  <si>
    <t>Phùng Văn Công</t>
  </si>
  <si>
    <t>Triệu Tiến Đạt</t>
  </si>
  <si>
    <t>Triệu Tài Thịnh</t>
  </si>
  <si>
    <t>Nguyễn Bảo Dung</t>
  </si>
  <si>
    <t>Nguyễn Xuân Tình</t>
  </si>
  <si>
    <t>Trần Thị Vân</t>
  </si>
  <si>
    <t>Triệu Thị Cường</t>
  </si>
  <si>
    <t>Triệu Như Thọ</t>
  </si>
  <si>
    <t>Nguyễn Tiến Minh</t>
  </si>
  <si>
    <t>Nguyễn Văn Thiện</t>
  </si>
  <si>
    <t>Nguyễn Đình Lương</t>
  </si>
  <si>
    <t>Triệu Thị Trà My</t>
  </si>
  <si>
    <t>Triệu Tài Phiến</t>
  </si>
  <si>
    <t>Triệu Thị Bình</t>
  </si>
  <si>
    <t>Phạm Bảo Ngọc</t>
  </si>
  <si>
    <t>Phạm Văn Duy</t>
  </si>
  <si>
    <t>Nguyễn Thị Yến Nhi</t>
  </si>
  <si>
    <t>Nguyễn Mạnh Quyền</t>
  </si>
  <si>
    <t>Nguyễn Thị Tuyên</t>
  </si>
  <si>
    <t>Trần Quang Toàn</t>
  </si>
  <si>
    <t>Trần Quang Thắng</t>
  </si>
  <si>
    <t>Trần Quang Lịch</t>
  </si>
  <si>
    <t>Phùng Kim Tú</t>
  </si>
  <si>
    <t>Triệu Thị Hoàng Yến</t>
  </si>
  <si>
    <t>Triệu Đức Tình</t>
  </si>
  <si>
    <t>Triệu Tiến Chính</t>
  </si>
  <si>
    <t>Phùng Thế Anh</t>
  </si>
  <si>
    <t>5 tuổi LT</t>
  </si>
  <si>
    <t>Phùng Xuân Tiến</t>
  </si>
  <si>
    <t xml:space="preserve"> Lý Hữu Đoàn </t>
  </si>
  <si>
    <t xml:space="preserve"> Lý Sinh Trường </t>
  </si>
  <si>
    <t>Lý Thị Minh Hằng</t>
  </si>
  <si>
    <t>Lý Sinh Tuyển</t>
  </si>
  <si>
    <t xml:space="preserve"> Lý Hữu Hoàng </t>
  </si>
  <si>
    <t xml:space="preserve"> Lý Sinh Tài </t>
  </si>
  <si>
    <t xml:space="preserve"> Dương Kim Kỳ </t>
  </si>
  <si>
    <t xml:space="preserve"> Dương Trung Toản </t>
  </si>
  <si>
    <t>Dương Đức Minh</t>
  </si>
  <si>
    <t>Lý Hữu Luân</t>
  </si>
  <si>
    <t>Triệu Thị Lương</t>
  </si>
  <si>
    <t>Triệu Đức tơ</t>
  </si>
  <si>
    <t xml:space="preserve"> Lý Thị Mùi </t>
  </si>
  <si>
    <t xml:space="preserve"> Lý Sinh Viên </t>
  </si>
  <si>
    <t>Triệu Phú Nhuận</t>
  </si>
  <si>
    <t>Hoàng Văn Xuân</t>
  </si>
  <si>
    <t>Triệu Sinh Trường</t>
  </si>
  <si>
    <t>Triệu Như Huyện</t>
  </si>
  <si>
    <t>Triệu Thị Kim Ngân</t>
  </si>
  <si>
    <t>Triệu Sinh Lý</t>
  </si>
  <si>
    <t>Nguyễn Hải Đăng</t>
  </si>
  <si>
    <t>Nguyễn Hải Trung</t>
  </si>
  <si>
    <t>Lý Ngọc Đạt</t>
  </si>
  <si>
    <t>Lý Minh Thống</t>
  </si>
  <si>
    <t>Bùi Ánh Tuyết</t>
  </si>
  <si>
    <t>Bùi Văn Long</t>
  </si>
  <si>
    <t>Đỗ Kim Thành</t>
  </si>
  <si>
    <t>Độ Ngọc Kinh</t>
  </si>
  <si>
    <t>Triệu Chiều Bảo</t>
  </si>
  <si>
    <t>Triệu Bùi Khoa</t>
  </si>
  <si>
    <t>Phùng Kim Ngọc</t>
  </si>
  <si>
    <t>Phùng Sinh Nguyên</t>
  </si>
  <si>
    <t>Phùng Hoàng Hưng</t>
  </si>
  <si>
    <t>Nguyễn Anh Thư</t>
  </si>
  <si>
    <t>Nguyễn Văn Hướng</t>
  </si>
  <si>
    <t>Triệu Thị Thu Hòa</t>
  </si>
  <si>
    <t>Nguyễn Thị Hải Mai</t>
  </si>
  <si>
    <t>Nguyễn Kim Thành</t>
  </si>
  <si>
    <t>Nguyễn Hải Mong</t>
  </si>
  <si>
    <t>Nguyễn Văn Kinh</t>
  </si>
  <si>
    <t>Phùng Anh Nguyệt</t>
  </si>
  <si>
    <t>Phùng Văn Tơ</t>
  </si>
  <si>
    <t>b</t>
  </si>
  <si>
    <t>Học sinh dự kiến tuyển mới năm học 2020-2021</t>
  </si>
  <si>
    <t>Nguyễn Thị Nguyệt Ánh</t>
  </si>
  <si>
    <t>Nguyễn Văn Lợi</t>
  </si>
  <si>
    <t>Nguyễn Quỳnh Chi</t>
  </si>
  <si>
    <t>Nguyễn Hữu Phiến</t>
  </si>
  <si>
    <t>Lương Tài Chí</t>
  </si>
  <si>
    <t>Lương Triều Quyên</t>
  </si>
  <si>
    <t>Hoàng Vân Dung</t>
  </si>
  <si>
    <t>Nguyễn Thị Thu Hoài</t>
  </si>
  <si>
    <t>Nguyễn Đình Điệp</t>
  </si>
  <si>
    <t>Phạm Khánh Huyền</t>
  </si>
  <si>
    <t>Phạm Quốc Sĩ</t>
  </si>
  <si>
    <t>Nguyễn Phú Quốc Khánh</t>
  </si>
  <si>
    <t>Nguyễn Phú Thanh</t>
  </si>
  <si>
    <t>Hoàng Đức Minh</t>
  </si>
  <si>
    <t>Hoàng Minh Chiên</t>
  </si>
  <si>
    <t>Lương Xuân Bảo Nam</t>
  </si>
  <si>
    <t>Lương Xuân Hòa</t>
  </si>
  <si>
    <t>Lương Xuân Quân</t>
  </si>
  <si>
    <t>Phùng Xuân Nam</t>
  </si>
  <si>
    <t>Hà Thị Kim Ngân</t>
  </si>
  <si>
    <t>Hà Huy Hoàng</t>
  </si>
  <si>
    <t>Thôn Hán</t>
  </si>
  <si>
    <t>Hà Đình Thành</t>
  </si>
  <si>
    <t>Hà Huy Hoà</t>
  </si>
  <si>
    <t>Phạm Văn Thế</t>
  </si>
  <si>
    <t>Phạm Văn Kiên</t>
  </si>
  <si>
    <t>Triệu Mai Thương</t>
  </si>
  <si>
    <t>Triệu Đức Báo</t>
  </si>
  <si>
    <t>Nguyễn Thị Hồng Vân</t>
  </si>
  <si>
    <t>Thái</t>
  </si>
  <si>
    <t>Nguyễn Văn Dịu</t>
  </si>
  <si>
    <t>Triệu Tường Vi</t>
  </si>
  <si>
    <t>Triệu Đức Nghĩa</t>
  </si>
  <si>
    <t>Hoàng Diệu Anh</t>
  </si>
  <si>
    <t>Hoàng Gia Minh</t>
  </si>
  <si>
    <t>Hoàng Văn Hiếu</t>
  </si>
  <si>
    <t>Đặng Hoàng Ngọc Quỳnh</t>
  </si>
  <si>
    <t>Đặng Văn Linh</t>
  </si>
  <si>
    <t>Hoàng Thế Nhật</t>
  </si>
  <si>
    <t>Hoàng Đình Dương</t>
  </si>
  <si>
    <t>Nguyễn Công Tuyền</t>
  </si>
  <si>
    <t>Nguyễn Văn Tuyến</t>
  </si>
  <si>
    <t>Lý Hiếu Anh</t>
  </si>
  <si>
    <t>3 tuổi ĐQ</t>
  </si>
  <si>
    <t>Lý Sinh Quỳnh</t>
  </si>
  <si>
    <t xml:space="preserve">Đồng Quẻ </t>
  </si>
  <si>
    <t>Phùng Ngọc Ánh</t>
  </si>
  <si>
    <t>Phùng Kim Thịnh</t>
  </si>
  <si>
    <t>Triệu Quý Gia Bảo</t>
  </si>
  <si>
    <t>Triệu Như Cường</t>
  </si>
  <si>
    <t>Triệu Ngọc Băng</t>
  </si>
  <si>
    <t>Triệu Tài An</t>
  </si>
  <si>
    <t>Dương Thị Hằng</t>
  </si>
  <si>
    <t>Dương Phú Viễn</t>
  </si>
  <si>
    <t>Triệu Quý Hoàng</t>
  </si>
  <si>
    <t>Triệu Việt Hoàng</t>
  </si>
  <si>
    <t>Triệu Tài Lâm</t>
  </si>
  <si>
    <t>Triệu Sinh Trọng Khang</t>
  </si>
  <si>
    <t>Triệu Như Trình</t>
  </si>
  <si>
    <t xml:space="preserve">Liên Thành </t>
  </si>
  <si>
    <t>Bàn Thị Lan</t>
  </si>
  <si>
    <t>Dương Phú Lộc</t>
  </si>
  <si>
    <t>Dương Kim Quản</t>
  </si>
  <si>
    <t>Dương Quý Thiện Nhân</t>
  </si>
  <si>
    <t>Dương Phú Lợi</t>
  </si>
  <si>
    <t>Lý Thị Yến Nhi</t>
  </si>
  <si>
    <t>Lý Sinh Nhàn</t>
  </si>
  <si>
    <t>Lý Mai Phương</t>
  </si>
  <si>
    <t>Lý Sinh Lực</t>
  </si>
  <si>
    <t>Triệu Ngọc Phương</t>
  </si>
  <si>
    <t>Triệu Như Điệp</t>
  </si>
  <si>
    <t>Triệu Thị Linh Thi</t>
  </si>
  <si>
    <t>Triệu Quý Tuấn</t>
  </si>
  <si>
    <t>Bàn Thị Anh Thư</t>
  </si>
  <si>
    <t>Bàn Sinh Hành</t>
  </si>
  <si>
    <t>Triệu Diễm Thư</t>
  </si>
  <si>
    <t>Triệu Như Đức</t>
  </si>
  <si>
    <t>Triệu Thị Thục Trinh</t>
  </si>
  <si>
    <t>Triệu Chí Hội</t>
  </si>
  <si>
    <t>Triệu Long Vĩ</t>
  </si>
  <si>
    <t>Đỗ Thị Thu Thủy</t>
  </si>
  <si>
    <t>Phùng Vinh Huấn</t>
  </si>
  <si>
    <t>Phùng Ngọc Đại</t>
  </si>
  <si>
    <t>Nguyễn Đức Việt</t>
  </si>
  <si>
    <t>Bàn Sinh Phát</t>
  </si>
  <si>
    <t>Bàn Văn Khoa</t>
  </si>
  <si>
    <t>Triệu Duy Anh</t>
  </si>
  <si>
    <t>Triệu Đức Lưu</t>
  </si>
  <si>
    <t>Triệu Tiền Hiếu</t>
  </si>
  <si>
    <t>Triệu Tài Kim</t>
  </si>
  <si>
    <t>Triệu Thị Linh Chi</t>
  </si>
  <si>
    <t>Triệu Tài Hào</t>
  </si>
  <si>
    <t>Triệu Hoài An</t>
  </si>
  <si>
    <t>Triệu Phú Lâm</t>
  </si>
  <si>
    <t>Lò Hồng Thanh</t>
  </si>
  <si>
    <t>Lò Thị Thêm</t>
  </si>
  <si>
    <t>Phùng Thị Thu</t>
  </si>
  <si>
    <t>Phùng Sinh Xoan</t>
  </si>
  <si>
    <t>Triệu Sinh Phát</t>
  </si>
  <si>
    <t>Lương Anh Thư</t>
  </si>
  <si>
    <t>Lương Nhân Nghĩa</t>
  </si>
  <si>
    <t>Triệu Hoàng Khang</t>
  </si>
  <si>
    <t>Phùng Sinh Đức</t>
  </si>
  <si>
    <t>Phùng  Ngọc Huy</t>
  </si>
  <si>
    <t>Lý Thị Thu Thủy</t>
  </si>
  <si>
    <t>Lý Văn Vĩnh</t>
  </si>
  <si>
    <t>Hoàng Thu Hồng</t>
  </si>
  <si>
    <t>Hoàng Văn Tình</t>
  </si>
  <si>
    <t>Triệu Sinh Thuận</t>
  </si>
  <si>
    <t>Hà Đình Chuyền</t>
  </si>
  <si>
    <t>Biểu số 01b</t>
  </si>
  <si>
    <t>Nhập tên học sinh</t>
  </si>
  <si>
    <t>Học Kỳ</t>
  </si>
  <si>
    <t xml:space="preserve"> Học kỳ II năm học 2019 - 2020 </t>
  </si>
  <si>
    <t xml:space="preserve"> Học kỳ I năm học 2020 - 2021 </t>
  </si>
  <si>
    <t xml:space="preserve"> Học kỳ I năm học 2019 - 2020 </t>
  </si>
  <si>
    <t>4-5tuổi TT</t>
  </si>
  <si>
    <t>4 -5 tuổi KP</t>
  </si>
  <si>
    <t>4-5 tuổi ĐQ</t>
  </si>
  <si>
    <t>3-5 tuổi LT</t>
  </si>
  <si>
    <t>4-5 tuổi LT</t>
  </si>
  <si>
    <t>Ghi chú:</t>
  </si>
  <si>
    <t>1. Đề nghị các trường lấy cơ sở là danh sách học sinh có mặt T1-5/2019 đã được UBND huyện Văn Chấn phê duyệt làm cơ sở lập dự toán và thực hiện tịnh tiến lên sau các năm học</t>
  </si>
  <si>
    <t xml:space="preserve">2. Các trường chỉ điển thông tin vào vùng dữ liệu màu xanh, tuyệt đối không thay đổi công thức từ cột (22) đến cột (26) </t>
  </si>
  <si>
    <t>3. Đối với các trường liên cấp đề nghị tách đối tượng theo từng cấp học.</t>
  </si>
  <si>
    <t>4. Trường hợp đối tượng là con hộ nghèo đề nghị đối chiếu với danh sách hộ nghèo của xã, Trường hợp sai sót thông tin so vơi danh sách nghèo của xã đề nghị ghi rõ thông tin sai tại các cột dữ liệu màu vàng</t>
  </si>
  <si>
    <t>Biểu số 01a</t>
  </si>
  <si>
    <t>DỰ TOÁN NĂM 2020 ĐỐI VỚI CHÍNH SÁCH HỖ TRỢ CHI PHÍ HỌC TẬP THEO NGHỊ ĐỊNH SỐ 86/2015/NĐ-CP CỦA CHÍNH PHỦ</t>
  </si>
  <si>
    <t>Học kỳ</t>
  </si>
  <si>
    <t xml:space="preserve"> Học kì II năm học 2019-2020</t>
  </si>
  <si>
    <t xml:space="preserve"> Học kì I năm học 2020-2021</t>
  </si>
  <si>
    <t>Trẻ em mẫu giáo, học sinh phổ thông mồ côi cả cha lẫn mẹ</t>
  </si>
  <si>
    <t>Trẻ em mẫu giáo, học sinh phổ thông có cha mẹ thuộc diện hộ nghèo theo tiêu chí thu nhập</t>
  </si>
  <si>
    <t xml:space="preserve">2. Các trường chỉ điển thông tin vào vùng dữ liệu màu xanh, tuyệt đối không thay đổi công thức từ cột (14) đến cột (16) </t>
  </si>
  <si>
    <t>Biểu số 02</t>
  </si>
  <si>
    <t xml:space="preserve"> DỰ TOÁN NĂM 2020 ĐỐI VỚI CHÍNH SÁCH HỖ TRỢ ĂN TRƯA CHO TRẺ EM MẪU GIÁO THEO NGHỊ ĐỊNH SỐ 06/2018/NĐ-CP CỦA THỦ TƯỚNG CHÍNH PHỦ</t>
  </si>
  <si>
    <t>Cha mẹ hoặc người gíam hộ</t>
  </si>
  <si>
    <t>Chia theo từng Học Kỳ</t>
  </si>
  <si>
    <t>Xã</t>
  </si>
  <si>
    <t>Huyện</t>
  </si>
  <si>
    <t xml:space="preserve">Có cha, mẹ thường trú tại các xã, vùng đặc biệt khó khăn </t>
  </si>
  <si>
    <t>Không có nguồn nuôi dưỡng được quy định tại khoản 1 Điều 5 NĐ 136/2013/NĐ-CP</t>
  </si>
  <si>
    <t>Hộ nghèo theo tiêu chí thu nhập</t>
  </si>
  <si>
    <t>Hộ nghèo thiếu hụt đa chiều</t>
  </si>
  <si>
    <t>Hộ cận nghèo</t>
  </si>
  <si>
    <t>Hoàng Minh Bảo</t>
  </si>
  <si>
    <t>Hoàng Minh Thìn</t>
  </si>
  <si>
    <t>Nguyễn Như Quỳnh</t>
  </si>
  <si>
    <t>Nguyễn Văn Huy</t>
  </si>
  <si>
    <t>Trần Phạm Thanh Chúc</t>
  </si>
  <si>
    <t>Trần Duy Tân</t>
  </si>
  <si>
    <t>Trần Văn Diện</t>
  </si>
  <si>
    <t>Trần Văn Dũng</t>
  </si>
  <si>
    <t>Nguyễn Trung Hiếu</t>
  </si>
  <si>
    <t>Phạm Quang Linh</t>
  </si>
  <si>
    <t>Phạm Quang Luận</t>
  </si>
  <si>
    <t>Trần Thị Hồng</t>
  </si>
  <si>
    <t>Trần Văn Hào</t>
  </si>
  <si>
    <t>Lương Thị Ánh Ngọc</t>
  </si>
  <si>
    <t>Lương Nhân Đạo</t>
  </si>
  <si>
    <t>Vũ Tuệ Nhi</t>
  </si>
  <si>
    <t>Vux Văn Tình</t>
  </si>
  <si>
    <t>Nguyễn Thu Phương</t>
  </si>
  <si>
    <t>Nguyễn Văn Tú</t>
  </si>
  <si>
    <t>Nguyễn Đức Phong</t>
  </si>
  <si>
    <t>Nguyễn Đức Sơn</t>
  </si>
  <si>
    <t>Đinh Danh Thành</t>
  </si>
  <si>
    <t>Dương Thị Phượng</t>
  </si>
  <si>
    <t>Chu Quang Thịnh</t>
  </si>
  <si>
    <t>Nguyễn Thị Trúc</t>
  </si>
  <si>
    <t>Trung Tâm</t>
  </si>
  <si>
    <t>Ngô Thị Bảo An</t>
  </si>
  <si>
    <t>Ngô Kim Hoài</t>
  </si>
  <si>
    <t>Trần Bảo Nam</t>
  </si>
  <si>
    <t>Trần Ngọc Đại</t>
  </si>
  <si>
    <t>Đặng Hoàng Ngọc Anh</t>
  </si>
  <si>
    <t>Đặng Hoàng Quân</t>
  </si>
  <si>
    <t>Nguyễn Minh Tú</t>
  </si>
  <si>
    <t>Nguyễn Văn Long</t>
  </si>
  <si>
    <t>Tạ Bảo Ngọc Tuấn</t>
  </si>
  <si>
    <t>Lò Thị Thắm</t>
  </si>
  <si>
    <t>Trần Văn Vũ</t>
  </si>
  <si>
    <t>Lò Thị Sen</t>
  </si>
  <si>
    <t>Nguyễn Văn Duy</t>
  </si>
  <si>
    <t>Trần Bảo Khánh</t>
  </si>
  <si>
    <t>Trần Văn Hướng</t>
  </si>
  <si>
    <t>Bùi Thanh Mai</t>
  </si>
  <si>
    <t>Bùi Văn Thành</t>
  </si>
  <si>
    <t>Nguyễn Bảo Nam</t>
  </si>
  <si>
    <t>Nguyễn Văn Dương</t>
  </si>
  <si>
    <t>Lương Xuân Thao</t>
  </si>
  <si>
    <t>Nguyên Anh Thư</t>
  </si>
  <si>
    <t>Nguyễn Hữu Hoàng</t>
  </si>
  <si>
    <t>Nguyễn Thị Thùy</t>
  </si>
  <si>
    <t>Lương Thị Ánh Thư</t>
  </si>
  <si>
    <t>Lương Xuân Hạ</t>
  </si>
  <si>
    <t>Lương Thị Teo</t>
  </si>
  <si>
    <t>Nguyễn Văn Vinh</t>
  </si>
  <si>
    <t>Trần Phát Đạt Lộc</t>
  </si>
  <si>
    <t>Trần Quang Đại</t>
  </si>
  <si>
    <t xml:space="preserve">An Thái   </t>
  </si>
  <si>
    <t>Trần Qung Lich</t>
  </si>
  <si>
    <t>Bùi Thị Lý</t>
  </si>
  <si>
    <t>Bùi Hữu Bằng</t>
  </si>
  <si>
    <t xml:space="preserve">An Thái    </t>
  </si>
  <si>
    <t>Nguyễn Thanh Ngân</t>
  </si>
  <si>
    <t>Cao Thị Huyền</t>
  </si>
  <si>
    <t>Tạ Minh Quân</t>
  </si>
  <si>
    <t>Tạ Quang Hùng</t>
  </si>
  <si>
    <t>Tạ Đức Khi</t>
  </si>
  <si>
    <t>Đỗ Thị Thùy</t>
  </si>
  <si>
    <t>Đỗ  Văn Lợi</t>
  </si>
  <si>
    <t>Lê Thảo Vy</t>
  </si>
  <si>
    <t>Nguyễn Thị Ngát</t>
  </si>
  <si>
    <t xml:space="preserve">Liên Hợp </t>
  </si>
  <si>
    <t>Trần Thảo Trang</t>
  </si>
  <si>
    <t>Trần Ngọc Văn</t>
  </si>
  <si>
    <t>Nguyễn Thảo Uyên</t>
  </si>
  <si>
    <t>Nguyễn Đình Long</t>
  </si>
  <si>
    <t>Nguyễn Tuấn Anh</t>
  </si>
  <si>
    <t>Nguyễn Văn Tuấn</t>
  </si>
  <si>
    <t>Bùi Tân Phát</t>
  </si>
  <si>
    <t>Bùi Thành Luân</t>
  </si>
  <si>
    <t>Nông Trường</t>
  </si>
  <si>
    <t>TBL</t>
  </si>
  <si>
    <t>Phạm Quang Minh</t>
  </si>
  <si>
    <t>Phạm Văn Chinh</t>
  </si>
  <si>
    <t>Hoàng Thị Kiều Ngân</t>
  </si>
  <si>
    <t>Hoàng Công Hưởng</t>
  </si>
  <si>
    <t>Nguyễn Ngọc Bảo Ngân</t>
  </si>
  <si>
    <t>Nguyễn Bá Tiến</t>
  </si>
  <si>
    <t>Nguyễn Thị Khánh Nhi</t>
  </si>
  <si>
    <t>Nguyễn Thế Công</t>
  </si>
  <si>
    <t>Bùi Ngọc Phúc</t>
  </si>
  <si>
    <t>Bùi Ngọc Lập</t>
  </si>
  <si>
    <t>Lương Thị Như Quỳnh</t>
  </si>
  <si>
    <t>Lương Xuân Hợp</t>
  </si>
  <si>
    <t>Nguyễn Ngọc Bích</t>
  </si>
  <si>
    <t xml:space="preserve"> Nguyễn Đức Sơn</t>
  </si>
  <si>
    <t>Nguyễn Thị Linh Đan</t>
  </si>
  <si>
    <t>Nguyễn Chí Hiếu</t>
  </si>
  <si>
    <t>Phạm Gia Huy</t>
  </si>
  <si>
    <t>Phạm Văn Chiến</t>
  </si>
  <si>
    <t>Nguyễn Thành Long</t>
  </si>
  <si>
    <t>Nguyễn Ngọc Linh Đan</t>
  </si>
  <si>
    <t>Hoàng Thị Tươi</t>
  </si>
  <si>
    <t xml:space="preserve"> Nông Trường</t>
  </si>
  <si>
    <t>Nguyễn Ngọc Thiện</t>
  </si>
  <si>
    <t>05/05/2017</t>
  </si>
  <si>
    <t>Nguyễn Đức Loan</t>
  </si>
  <si>
    <t>Đỗ Ngọc Hoàng</t>
  </si>
  <si>
    <t>Đỗ Phúc Thanh</t>
  </si>
  <si>
    <t>Bùi Sinh Nguyên</t>
  </si>
  <si>
    <t>Bùi Hoàng Thắng</t>
  </si>
  <si>
    <t>Nguyễn Ngọc Cường</t>
  </si>
  <si>
    <t>Nguyễn Văn Hoàng</t>
  </si>
  <si>
    <t>Trịnh Thị Hoa</t>
  </si>
  <si>
    <t>Trịnh Văn Tài</t>
  </si>
  <si>
    <t>Đỗ Tiến  Nam</t>
  </si>
  <si>
    <t>Đỗ Hải Phúc</t>
  </si>
  <si>
    <t>Nguêễn Đức Trinh</t>
  </si>
  <si>
    <t>Nguyễn Hải Lưu</t>
  </si>
  <si>
    <t>Lường Hải Đăng</t>
  </si>
  <si>
    <t>Lường Ngọc Giao</t>
  </si>
  <si>
    <t xml:space="preserve">2. Các trường chỉ điển thông tin vào vùng dữ liệu màu xanh, tuyệt đối không thay đổi công thức từ cột (17) đến cột (19) </t>
  </si>
  <si>
    <t>3. Trường hợp đối tượng là con hộ nghèo đề nghị đối chiếu với danh sách hộ nghèo của xã, Trường hợp sai sót thông tin so vơi danh sách nghèo của xã đề nghị ghi rõ thông tin sai tại các cột dữ liệu màu vàng</t>
  </si>
  <si>
    <t>Biểu số 06</t>
  </si>
  <si>
    <t>DỰ TOÁN NĂM 2019 ĐỐI VỚI CHÍNH SÁCH HỖ TRỢ HỌC SINH DÂN TỘC THIỂU SỐ TẠI HUYỆN MÙ CANG CHẢI VÀ HUYỆN TRẠM TẤU THEO QUYẾT ĐỊNH 22/2016/QĐ-UBND CỦA UBND TỈNH</t>
  </si>
  <si>
    <t>THÔNG TIN CƠ BẢN (tính tại thời điểm tháng 9/2018)</t>
  </si>
  <si>
    <t>Số đối tượng được hưởng</t>
  </si>
  <si>
    <t>Dự toán 2019</t>
  </si>
  <si>
    <t xml:space="preserve"> Học kỳ II năm học 2018 - 2019</t>
  </si>
  <si>
    <t xml:space="preserve"> Học kỳ I năm học 2019 - 2020</t>
  </si>
  <si>
    <t>Trường THPT</t>
  </si>
  <si>
    <t>Học sinh có mặt tại trường tháng 9/2018</t>
  </si>
  <si>
    <t>Lò Văn A</t>
  </si>
  <si>
    <t>10A</t>
  </si>
  <si>
    <t>11A</t>
  </si>
  <si>
    <t>Lò Văn D</t>
  </si>
  <si>
    <t>Nguyễn Văn B</t>
  </si>
  <si>
    <t>12A</t>
  </si>
  <si>
    <t>Lò Văn C</t>
  </si>
  <si>
    <t>Học sinh dự kiến tuyển mới năm học 2019-2020</t>
  </si>
  <si>
    <t>1. Đề nghị không thêm cột, chỉ tiêu. Cách thức tách nhóm học sinh thực hiện theo nhóm học sinh cũ và học sinh dự kiến tuyển mới như mô tả trong biểu.</t>
  </si>
  <si>
    <t xml:space="preserve">2. Số tháng học sinh được hỗ trợ được tạm tính bằng số tháng học quy định cho 1 Học kỳ. </t>
  </si>
  <si>
    <t>3. Mức hỗ trợ được tính là: 200.000đ/1hs/1 tháng.</t>
  </si>
  <si>
    <t>4. Từ Cột (11) đến cột (13): Đã được đặt sẵn công thức nên tuyệt đối không thay đổi công thức.</t>
  </si>
  <si>
    <t>Biểu số 07</t>
  </si>
  <si>
    <t>DỰ TOÁN NĂM 2019 ĐỐI VỚI CHÍNH SÁCH HỖ TRỢ CHI PHÍ HỌC TẬP ĐỐI VỚI SINH VIÊN LÀ NGƯỜI DÂN TỘC THIỂU SỐ HỌC TẠI CÁC CƠ SỞ GIÁO DỤC ĐẠI HỌC NGOÀI CÔNG LẬP THEO QUYẾT ĐỊNH SỐ 66/2013/QĐ-TTG CỦA THỦ TƯỚNG CHÍNH PHỦ</t>
  </si>
  <si>
    <t>Hộ khẩu thường trú của học sinh và cha mẹ (người giám hộ)</t>
  </si>
  <si>
    <t>Họ tên chủ hộ trong sổ hộ khẩu của học sinh (nếu thuộc diện hộ nghèo theo tiêu chí thu nhập hoặc theo tiêu chí thiếu hụt dịch vụ giáo dục)</t>
  </si>
  <si>
    <t>Tổng cộng</t>
  </si>
  <si>
    <t>năm 1</t>
  </si>
  <si>
    <t>năm 2</t>
  </si>
  <si>
    <t>năm 3</t>
  </si>
  <si>
    <t>3. Mức hỗ trợ được tính là: 60% mức lương cơ sở/1 sv/ 1 tháng.</t>
  </si>
</sst>
</file>

<file path=xl/styles.xml><?xml version="1.0" encoding="utf-8"?>
<styleSheet xmlns="http://schemas.openxmlformats.org/spreadsheetml/2006/main" xml:space="preserve">
  <numFmts count="5">
    <numFmt numFmtId="164" formatCode="0_);\(0\)"/>
    <numFmt numFmtId="165" formatCode="_-* #,##0.00\ _₫_-;\-* #,##0.00\ _₫_-;_-* &quot;-&quot;??\ _₫_-;_-@_-"/>
    <numFmt numFmtId="166" formatCode="_-* #,##0\ _₫_-;\-* #,##0\ _₫_-;_-* &quot;-&quot;??\ _₫_-;_-@_-"/>
    <numFmt numFmtId="167" formatCode="_(* #,##0.00_);_(* \(#,##0.00\);_(* &quot;-&quot;??_);_(@_)"/>
    <numFmt numFmtId="168" formatCode="\-"/>
  </numFmts>
  <fonts count="22">
    <font>
      <b val="0"/>
      <i val="0"/>
      <strike val="0"/>
      <u val="none"/>
      <sz val="11"/>
      <color rgb="FF000000"/>
      <name val="Calibri"/>
    </font>
    <font>
      <b val="1"/>
      <i val="0"/>
      <strike val="0"/>
      <u val="none"/>
      <sz val="8"/>
      <color rgb="FF000000"/>
      <name val="Times New Roman"/>
    </font>
    <font>
      <b val="0"/>
      <i val="0"/>
      <strike val="0"/>
      <u val="none"/>
      <sz val="8"/>
      <color rgb="FF000000"/>
      <name val="Times New Roman"/>
    </font>
    <font>
      <b val="1"/>
      <i val="0"/>
      <strike val="0"/>
      <u val="none"/>
      <sz val="8"/>
      <color rgb="FFFF0000"/>
      <name val="Times New Roman"/>
    </font>
    <font>
      <b val="0"/>
      <i val="1"/>
      <strike val="0"/>
      <u val="none"/>
      <sz val="7"/>
      <color rgb="FF000000"/>
      <name val="Times New Roman"/>
    </font>
    <font>
      <b val="1"/>
      <i val="1"/>
      <strike val="0"/>
      <u val="none"/>
      <sz val="8"/>
      <color rgb="FF000000"/>
      <name val="Times New Roman"/>
    </font>
    <font>
      <b val="0"/>
      <i val="0"/>
      <strike val="0"/>
      <u val="single"/>
      <sz val="8"/>
      <color rgb="FF000000"/>
      <name val="Times New Roman"/>
    </font>
    <font>
      <b val="0"/>
      <i val="1"/>
      <strike val="0"/>
      <u val="none"/>
      <sz val="8"/>
      <color rgb="FF000000"/>
      <name val="Times New Roman"/>
    </font>
    <font>
      <b val="1"/>
      <i val="0"/>
      <strike val="0"/>
      <u val="none"/>
      <sz val="11"/>
      <color rgb="FF000000"/>
      <name val="Times New Roman"/>
    </font>
    <font>
      <b val="0"/>
      <i val="0"/>
      <strike val="0"/>
      <u val="none"/>
      <sz val="11"/>
      <color rgb="FF000000"/>
      <name val="Times New Roman"/>
    </font>
    <font>
      <b val="0"/>
      <i val="1"/>
      <strike val="0"/>
      <u val="none"/>
      <sz val="11"/>
      <color rgb="FF000000"/>
      <name val="Times New Roman"/>
    </font>
    <font>
      <b val="1"/>
      <i val="0"/>
      <strike val="0"/>
      <u val="none"/>
      <sz val="14"/>
      <color rgb="FF000000"/>
      <name val="Times New Roman"/>
    </font>
    <font>
      <b val="1"/>
      <i val="0"/>
      <strike val="0"/>
      <u val="none"/>
      <sz val="13"/>
      <color rgb="FF000000"/>
      <name val="Times New Roman"/>
    </font>
    <font>
      <b val="1"/>
      <i val="0"/>
      <strike val="0"/>
      <u val="single"/>
      <sz val="14"/>
      <color rgb="FF000000"/>
      <name val="Times New Roman"/>
    </font>
    <font>
      <b val="0"/>
      <i val="0"/>
      <strike val="0"/>
      <u val="none"/>
      <sz val="12"/>
      <color rgb="FF000000"/>
      <name val="Times New Roman"/>
    </font>
    <font>
      <b val="0"/>
      <i val="1"/>
      <strike val="0"/>
      <u val="none"/>
      <sz val="12"/>
      <color rgb="FF000000"/>
      <name val="Times New Roman"/>
    </font>
    <font>
      <b val="1"/>
      <i val="0"/>
      <strike val="0"/>
      <u val="none"/>
      <sz val="9"/>
      <color rgb="FF000000"/>
      <name val="Times New Roman"/>
    </font>
    <font>
      <b val="0"/>
      <i val="0"/>
      <strike val="0"/>
      <u val="none"/>
      <sz val="8"/>
      <color rgb="FFFF0000"/>
      <name val="Times New Roman"/>
    </font>
    <font>
      <b val="1"/>
      <i val="0"/>
      <strike val="0"/>
      <u val="single"/>
      <sz val="12"/>
      <color rgb="FF000000"/>
      <name val="Times New Roman"/>
    </font>
    <font>
      <b val="1"/>
      <i val="1"/>
      <strike val="0"/>
      <u val="none"/>
      <sz val="8"/>
      <color rgb="FFFF0000"/>
      <name val="Times New Roman"/>
    </font>
    <font>
      <b val="1"/>
      <i val="0"/>
      <strike val="0"/>
      <u val="none"/>
      <sz val="12"/>
      <color rgb="FF000000"/>
      <name val="Times New Roman"/>
    </font>
    <font>
      <b val="1"/>
      <i val="0"/>
      <strike val="0"/>
      <u val="single"/>
      <sz val="13"/>
      <color rgb="FF000000"/>
      <name val="Times New Roman"/>
    </font>
  </fonts>
  <fills count="6">
    <fill>
      <patternFill patternType="none"/>
    </fill>
    <fill>
      <patternFill patternType="gray125">
        <fgColor rgb="FFFFFFFF"/>
        <bgColor rgb="FF000000"/>
      </patternFill>
    </fill>
    <fill>
      <patternFill patternType="none"/>
    </fill>
    <fill>
      <patternFill patternType="solid">
        <fgColor rgb="FFFFFFFF"/>
        <bgColor rgb="FF000000"/>
      </patternFill>
    </fill>
    <fill>
      <patternFill patternType="solid">
        <fgColor rgb="FF99CCFF"/>
        <bgColor rgb="FF000000"/>
      </patternFill>
    </fill>
    <fill>
      <patternFill patternType="solid">
        <fgColor rgb="FFFFFFCC"/>
        <bgColor rgb="FF000000"/>
      </patternFill>
    </fill>
  </fills>
  <borders count="20">
    <border/>
    <border>
      <left style="thin">
        <color rgb="FF000000"/>
      </left>
      <right style="thin">
        <color rgb="FF000000"/>
      </right>
      <top style="hair">
        <color rgb="FF000000"/>
      </top>
      <bottom style="hair">
        <color rgb="FF000000"/>
      </bottom>
    </border>
    <border>
      <bottom style="thin">
        <color rgb="FF000000"/>
      </bottom>
    </border>
    <border>
      <left style="thin">
        <color rgb="FF000000"/>
      </left>
      <right style="thin">
        <color rgb="FF000000"/>
      </right>
      <top style="thin">
        <color rgb="FF000000"/>
      </top>
      <bottom style="hair">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hair">
        <color rgb="FF000000"/>
      </bottom>
    </border>
    <border>
      <right style="thin">
        <color rgb="FF000000"/>
      </right>
      <bottom style="dotted">
        <color rgb="FF000000"/>
      </bottom>
    </border>
    <border>
      <left style="thin">
        <color rgb="FF000000"/>
      </left>
      <right style="thin">
        <color rgb="FF000000"/>
      </right>
      <bottom style="dotted">
        <color rgb="FF000000"/>
      </bottom>
    </border>
    <border>
      <left style="thin">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hair">
        <color rgb="FF000000"/>
      </bottom>
    </border>
    <border>
      <right style="thin">
        <color rgb="FF000000"/>
      </right>
      <top style="hair">
        <color rgb="FF000000"/>
      </top>
      <bottom style="hair">
        <color rgb="FF000000"/>
      </bottom>
    </border>
    <border>
      <left style="thin">
        <color rgb="FF000000"/>
      </left>
      <top style="hair">
        <color rgb="FF000000"/>
      </top>
      <bottom style="hair">
        <color rgb="FF000000"/>
      </bottom>
    </border>
    <border>
      <left style="thin">
        <color rgb="FF000000"/>
      </left>
      <right style="thin">
        <color rgb="FF000000"/>
      </right>
      <top style="hair">
        <color rgb="FF000000"/>
      </top>
    </border>
    <border>
      <left style="thin">
        <color rgb="FF000000"/>
      </left>
      <right style="thin">
        <color rgb="FF000000"/>
      </right>
    </border>
    <border>
      <left style="thin">
        <color rgb="FF000000"/>
      </left>
      <top style="thin">
        <color rgb="FF000000"/>
      </top>
    </border>
    <border>
      <top style="thin">
        <color rgb="FF000000"/>
      </top>
      <bottom style="thin">
        <color rgb="FF000000"/>
      </bottom>
    </border>
    <border>
      <top style="thin">
        <color rgb="FF000000"/>
      </top>
    </border>
  </borders>
  <cellStyleXfs count="1">
    <xf numFmtId="0" fontId="0" fillId="0" borderId="0"/>
  </cellStyleXfs>
  <cellXfs count="297">
    <xf xfId="0" fontId="0" numFmtId="0" fillId="2" borderId="0" applyFont="0" applyNumberFormat="0" applyFill="0" applyBorder="0" applyAlignment="0" applyProtection="true">
      <alignment horizontal="general" vertical="bottom" textRotation="0" wrapText="false" shrinkToFit="false"/>
      <protection hidden="false"/>
    </xf>
    <xf xfId="0" fontId="1" numFmtId="0" fillId="3" borderId="1" applyFont="1" applyNumberFormat="0" applyFill="1" applyBorder="1" applyAlignment="1" applyProtection="true">
      <alignment horizontal="left" vertical="center" textRotation="0" wrapText="true" shrinkToFit="false"/>
      <protection hidden="false"/>
    </xf>
    <xf xfId="0" fontId="2" numFmtId="0" fillId="2" borderId="0" applyFont="1" applyNumberFormat="0" applyFill="0" applyBorder="0" applyAlignment="0" applyProtection="true">
      <alignment horizontal="general" vertical="bottom" textRotation="0" wrapText="false" shrinkToFit="false"/>
      <protection hidden="false"/>
    </xf>
    <xf xfId="0" fontId="2" numFmtId="0" fillId="2" borderId="0" applyFont="1" applyNumberFormat="0" applyFill="0" applyBorder="0" applyAlignment="1" applyProtection="true">
      <alignment horizontal="center" vertical="bottom" textRotation="0" wrapText="false" shrinkToFit="false"/>
      <protection hidden="false"/>
    </xf>
    <xf xfId="0" fontId="1" numFmtId="0" fillId="2" borderId="0" applyFont="1" applyNumberFormat="0" applyFill="0" applyBorder="0" applyAlignment="1" applyProtection="true">
      <alignment horizontal="left" vertical="bottom" textRotation="0" wrapText="true" shrinkToFit="false"/>
      <protection hidden="false"/>
    </xf>
    <xf xfId="0" fontId="1" numFmtId="0" fillId="2" borderId="0" applyFont="1" applyNumberFormat="0" applyFill="0" applyBorder="0" applyAlignment="1" applyProtection="true">
      <alignment horizontal="right" vertical="bottom" textRotation="0" wrapText="true" shrinkToFit="false"/>
      <protection hidden="false"/>
    </xf>
    <xf xfId="0" fontId="3" numFmtId="2" fillId="2" borderId="2" applyFont="1" applyNumberFormat="1" applyFill="0" applyBorder="1" applyAlignment="1" applyProtection="true">
      <alignment horizontal="general" vertical="top" textRotation="0" wrapText="true" shrinkToFit="false"/>
      <protection hidden="false"/>
    </xf>
    <xf xfId="0" fontId="1" numFmtId="0" fillId="2" borderId="0" applyFont="1" applyNumberFormat="0" applyFill="0" applyBorder="0" applyAlignment="0" applyProtection="true">
      <alignment horizontal="general" vertical="bottom" textRotation="0" wrapText="false" shrinkToFit="false"/>
      <protection hidden="false"/>
    </xf>
    <xf xfId="0" fontId="4" numFmtId="164" fillId="3" borderId="3" applyFont="1" applyNumberFormat="1" applyFill="1" applyBorder="1" applyAlignment="1" applyProtection="true">
      <alignment horizontal="center" vertical="center" textRotation="0" wrapText="true" shrinkToFit="false"/>
      <protection hidden="false"/>
    </xf>
    <xf xfId="0" fontId="4" numFmtId="0" fillId="2" borderId="0" applyFont="1" applyNumberFormat="0" applyFill="0" applyBorder="0" applyAlignment="1" applyProtection="true">
      <alignment horizontal="center" vertical="center" textRotation="0" wrapText="true" shrinkToFit="false"/>
      <protection hidden="false"/>
    </xf>
    <xf xfId="0" fontId="3" numFmtId="2" fillId="2" borderId="0" applyFont="1" applyNumberFormat="1" applyFill="0" applyBorder="0" applyAlignment="1" applyProtection="true">
      <alignment horizontal="general" vertical="top" textRotation="0" wrapText="true" shrinkToFit="false"/>
      <protection hidden="false"/>
    </xf>
    <xf xfId="0" fontId="2" numFmtId="0" fillId="2" borderId="0" applyFont="1" applyNumberFormat="0" applyFill="0" applyBorder="0" applyAlignment="1" applyProtection="true">
      <alignment horizontal="left" vertical="bottom" textRotation="0" wrapText="true" shrinkToFit="false"/>
      <protection hidden="false"/>
    </xf>
    <xf xfId="0" fontId="1" numFmtId="0" fillId="3" borderId="1" applyFont="1" applyNumberFormat="0" applyFill="1" applyBorder="1" applyAlignment="1" applyProtection="true">
      <alignment horizontal="center" vertical="center" textRotation="0" wrapText="tru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2" numFmtId="0" fillId="3" borderId="0" applyFont="1" applyNumberFormat="0" applyFill="1" applyBorder="0" applyAlignment="0" applyProtection="true">
      <alignment horizontal="general" vertical="bottom" textRotation="0" wrapText="false" shrinkToFit="false"/>
      <protection hidden="false"/>
    </xf>
    <xf xfId="0" fontId="3" numFmtId="2" fillId="3" borderId="2" applyFont="1" applyNumberFormat="1" applyFill="1" applyBorder="1" applyAlignment="1" applyProtection="true">
      <alignment horizontal="general" vertical="top" textRotation="0" wrapText="true" shrinkToFit="false"/>
      <protection hidden="false"/>
    </xf>
    <xf xfId="0" fontId="3" numFmtId="2" fillId="3" borderId="0" applyFont="1" applyNumberFormat="1" applyFill="1" applyBorder="0" applyAlignment="1" applyProtection="true">
      <alignment horizontal="general" vertical="top" textRotation="0" wrapText="true" shrinkToFit="false"/>
      <protection hidden="false"/>
    </xf>
    <xf xfId="0" fontId="1" numFmtId="0" fillId="3" borderId="1" applyFont="1" applyNumberFormat="0" applyFill="1" applyBorder="1" applyAlignment="1" applyProtection="true">
      <alignment horizontal="left" vertical="center" textRotation="0" wrapText="true" shrinkToFit="false"/>
      <protection hidden="false"/>
    </xf>
    <xf xfId="0" fontId="5" numFmtId="0" fillId="3" borderId="1" applyFont="1" applyNumberFormat="0" applyFill="1" applyBorder="1" applyAlignment="1" applyProtection="true">
      <alignment horizontal="left" vertical="center" textRotation="0" wrapText="true" shrinkToFit="false"/>
      <protection hidden="false"/>
    </xf>
    <xf xfId="0" fontId="2" numFmtId="0" fillId="3" borderId="1" applyFont="1" applyNumberFormat="0" applyFill="1" applyBorder="1" applyAlignment="1" applyProtection="true">
      <alignment horizontal="left" vertical="center" textRotation="0" wrapText="true" shrinkToFit="false"/>
      <protection hidden="false"/>
    </xf>
    <xf xfId="0" fontId="2" numFmtId="14" fillId="3" borderId="1" applyFont="1" applyNumberFormat="1" applyFill="1" applyBorder="1" applyAlignment="1" applyProtection="true">
      <alignment horizontal="left" vertical="center" textRotation="0" wrapText="true" shrinkToFit="false"/>
      <protection hidden="false"/>
    </xf>
    <xf xfId="0" fontId="2" numFmtId="0" fillId="3" borderId="1" applyFont="1" applyNumberFormat="0" applyFill="1" applyBorder="1" applyAlignment="1" applyProtection="true">
      <alignment horizontal="left" vertical="center" textRotation="0" wrapText="true" shrinkToFit="false"/>
      <protection hidden="false"/>
    </xf>
    <xf xfId="0" fontId="6" numFmtId="0" fillId="3" borderId="1" applyFont="1" applyNumberFormat="0" applyFill="1" applyBorder="1" applyAlignment="1" applyProtection="true">
      <alignment horizontal="left" vertical="center" textRotation="0" wrapText="true" shrinkToFit="false"/>
      <protection hidden="false"/>
    </xf>
    <xf xfId="0" fontId="2" numFmtId="0" fillId="3" borderId="5" applyFont="1" applyNumberFormat="0" applyFill="1" applyBorder="1" applyAlignment="1" applyProtection="true">
      <alignment horizontal="left" vertical="center" textRotation="0" wrapText="true" shrinkToFit="false"/>
      <protection hidden="false"/>
    </xf>
    <xf xfId="0" fontId="1" numFmtId="0" fillId="3" borderId="5" applyFont="1" applyNumberFormat="0" applyFill="1" applyBorder="1" applyAlignment="1" applyProtection="true">
      <alignment horizontal="left" vertical="center" textRotation="0" wrapText="true" shrinkToFit="false"/>
      <protection hidden="false"/>
    </xf>
    <xf xfId="0" fontId="2" numFmtId="0" fillId="3" borderId="0" applyFont="1" applyNumberFormat="0" applyFill="1" applyBorder="0" applyAlignment="1" applyProtection="true">
      <alignment horizontal="center" vertical="bottom" textRotation="0" wrapText="false" shrinkToFit="false"/>
      <protection hidden="false"/>
    </xf>
    <xf xfId="0" fontId="1" numFmtId="0" fillId="3" borderId="0" applyFont="1" applyNumberFormat="0" applyFill="1" applyBorder="0" applyAlignment="1" applyProtection="true">
      <alignment horizontal="right" vertical="bottom" textRotation="0" wrapText="true" shrinkToFit="false"/>
      <protection hidden="false"/>
    </xf>
    <xf xfId="0" fontId="1" numFmtId="0" fillId="3" borderId="0" applyFont="1" applyNumberFormat="0" applyFill="1" applyBorder="0" applyAlignment="1" applyProtection="true">
      <alignment horizontal="left" vertical="bottom" textRotation="0" wrapText="true" shrinkToFit="false"/>
      <protection hidden="false"/>
    </xf>
    <xf xfId="0" fontId="2" numFmtId="0" fillId="3" borderId="0" applyFont="1" applyNumberFormat="0" applyFill="1" applyBorder="0" applyAlignment="1" applyProtection="true">
      <alignment horizontal="left" vertical="bottom" textRotation="0" wrapText="tru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4" numFmtId="0" fillId="3" borderId="0" applyFont="1" applyNumberFormat="0" applyFill="1" applyBorder="0" applyAlignment="1" applyProtection="true">
      <alignment horizontal="center" vertical="center" textRotation="0" wrapText="true" shrinkToFit="false"/>
      <protection hidden="false"/>
    </xf>
    <xf xfId="0" fontId="7" numFmtId="0" fillId="3" borderId="0" applyFont="1" applyNumberFormat="0" applyFill="1" applyBorder="0" applyAlignment="0" applyProtection="true">
      <alignment horizontal="general" vertical="bottom" textRotation="0" wrapText="false" shrinkToFit="false"/>
      <protection hidden="false"/>
    </xf>
    <xf xfId="0" fontId="5" numFmtId="0" fillId="3" borderId="0" applyFont="1" applyNumberFormat="0" applyFill="1" applyBorder="0" applyAlignment="0" applyProtection="true">
      <alignment horizontal="general" vertical="bottom" textRotation="0" wrapText="false" shrinkToFit="false"/>
      <protection hidden="false"/>
    </xf>
    <xf xfId="0" fontId="3" numFmtId="2" fillId="3" borderId="2" applyFont="1" applyNumberFormat="1" applyFill="1" applyBorder="1" applyAlignment="1" applyProtection="true">
      <alignment horizontal="center" vertical="top" textRotation="0" wrapText="true" shrinkToFit="false"/>
      <protection hidden="false"/>
    </xf>
    <xf xfId="0" fontId="1" numFmtId="0" fillId="3" borderId="1" applyFont="1" applyNumberFormat="0" applyFill="1" applyBorder="1" applyAlignment="1" applyProtection="true">
      <alignment horizontal="center" vertical="center" textRotation="0" wrapText="true" shrinkToFit="false"/>
      <protection hidden="false"/>
    </xf>
    <xf xfId="0" fontId="5" numFmtId="0" fillId="3" borderId="1" applyFont="1" applyNumberFormat="0" applyFill="1" applyBorder="1" applyAlignment="1" applyProtection="true">
      <alignment horizontal="center" vertical="center" textRotation="0" wrapText="true" shrinkToFit="false"/>
      <protection hidden="false"/>
    </xf>
    <xf xfId="0" fontId="2" numFmtId="0" fillId="3" borderId="1" applyFont="1" applyNumberFormat="0" applyFill="1" applyBorder="1" applyAlignment="1" applyProtection="true">
      <alignment horizontal="center" vertical="center" textRotation="0" wrapText="true" shrinkToFit="false"/>
      <protection hidden="false"/>
    </xf>
    <xf xfId="0" fontId="2" numFmtId="0" fillId="3" borderId="5" applyFont="1" applyNumberFormat="0" applyFill="1" applyBorder="1" applyAlignment="1" applyProtection="true">
      <alignment horizontal="center" vertical="center" textRotation="0" wrapText="true" shrinkToFit="false"/>
      <protection hidden="false"/>
    </xf>
    <xf xfId="0" fontId="5" numFmtId="3" fillId="3" borderId="1" applyFont="1" applyNumberFormat="1" applyFill="1" applyBorder="1" applyAlignment="1" applyProtection="true">
      <alignment horizontal="left" vertical="center" textRotation="0" wrapText="true" shrinkToFit="false"/>
      <protection hidden="false"/>
    </xf>
    <xf xfId="0" fontId="1" numFmtId="3" fillId="3" borderId="1" applyFont="1" applyNumberFormat="1" applyFill="1" applyBorder="1" applyAlignment="1" applyProtection="true">
      <alignment horizontal="left" vertical="center" textRotation="0" wrapText="true" shrinkToFit="false"/>
      <protection hidden="false"/>
    </xf>
    <xf xfId="0" fontId="2" numFmtId="0" fillId="3" borderId="0" applyFont="1" applyNumberFormat="0" applyFill="1" applyBorder="0" applyAlignment="1" applyProtection="true">
      <alignment horizontal="general" vertical="bottom" textRotation="0" wrapText="true" shrinkToFit="false"/>
      <protection hidden="false"/>
    </xf>
    <xf xfId="0" fontId="2" numFmtId="0" fillId="2" borderId="0" applyFont="1" applyNumberFormat="0" applyFill="0" applyBorder="0" applyAlignment="1" applyProtection="true">
      <alignment horizontal="general" vertical="bottom" textRotation="0" wrapText="true" shrinkToFit="false"/>
      <protection hidden="false"/>
    </xf>
    <xf xfId="0" fontId="5" numFmtId="0" fillId="3" borderId="1" applyFont="1" applyNumberFormat="0" applyFill="1" applyBorder="1" applyAlignment="1" applyProtection="true">
      <alignment horizontal="right" vertical="center" textRotation="0" wrapText="true" shrinkToFit="false"/>
      <protection hidden="false"/>
    </xf>
    <xf xfId="0" fontId="2" numFmtId="0" fillId="3" borderId="1" applyFont="1" applyNumberFormat="0" applyFill="1" applyBorder="1" applyAlignment="1" applyProtection="true">
      <alignment horizontal="right" vertical="center" textRotation="0" wrapText="true" shrinkToFit="false"/>
      <protection hidden="false"/>
    </xf>
    <xf xfId="0" fontId="2" numFmtId="14" fillId="3" borderId="1" applyFont="1" applyNumberFormat="1" applyFill="1" applyBorder="1" applyAlignment="1" applyProtection="true">
      <alignment horizontal="right" vertical="center" textRotation="0" wrapText="true" shrinkToFit="false"/>
      <protection hidden="false"/>
    </xf>
    <xf xfId="0" fontId="2" numFmtId="0" fillId="3" borderId="1" applyFont="1" applyNumberFormat="0" applyFill="1" applyBorder="1" applyAlignment="1" applyProtection="true">
      <alignment horizontal="right" vertical="center" textRotation="0" wrapText="true" shrinkToFit="false"/>
      <protection hidden="false"/>
    </xf>
    <xf xfId="0" fontId="2" numFmtId="0" fillId="3" borderId="5" applyFont="1" applyNumberFormat="0" applyFill="1" applyBorder="1" applyAlignment="1" applyProtection="true">
      <alignment horizontal="right" vertical="center" textRotation="0" wrapText="true" shrinkToFit="false"/>
      <protection hidden="false"/>
    </xf>
    <xf xfId="0" fontId="5" numFmtId="3" fillId="3" borderId="1" applyFont="1" applyNumberFormat="1" applyFill="1" applyBorder="1" applyAlignment="1" applyProtection="true">
      <alignment horizontal="right" vertical="center" textRotation="0" wrapText="true" shrinkToFit="false"/>
      <protection hidden="false"/>
    </xf>
    <xf xfId="0" fontId="1" numFmtId="3" fillId="3" borderId="1" applyFont="1" applyNumberFormat="1" applyFill="1" applyBorder="1" applyAlignment="1" applyProtection="true">
      <alignment horizontal="right" vertical="center" textRotation="0" wrapText="true" shrinkToFit="false"/>
      <protection hidden="false"/>
    </xf>
    <xf xfId="0" fontId="3" numFmtId="2" fillId="2" borderId="2" applyFont="1" applyNumberFormat="1" applyFill="0" applyBorder="1" applyAlignment="1" applyProtection="true">
      <alignment horizontal="center" vertical="top" textRotation="0" wrapText="true" shrinkToFit="false"/>
      <protection hidden="false"/>
    </xf>
    <xf xfId="0" fontId="1" numFmtId="0" fillId="3" borderId="0" applyFont="1" applyNumberFormat="0" applyFill="1" applyBorder="0" applyAlignment="1" applyProtection="true">
      <alignment horizontal="right" vertical="top" textRotation="0" wrapText="true" shrinkToFit="false"/>
      <protection hidden="false"/>
    </xf>
    <xf xfId="0" fontId="2" numFmtId="3" fillId="3" borderId="1" applyFont="1" applyNumberFormat="1" applyFill="1" applyBorder="1" applyAlignment="1" applyProtection="true">
      <alignment horizontal="left" vertical="center" textRotation="0" wrapText="true" shrinkToFit="false"/>
      <protection hidden="false"/>
    </xf>
    <xf xfId="0" fontId="2" numFmtId="3" fillId="3" borderId="5" applyFont="1" applyNumberFormat="1" applyFill="1" applyBorder="1" applyAlignment="1" applyProtection="true">
      <alignment horizontal="left" vertical="center" textRotation="0" wrapText="true" shrinkToFit="false"/>
      <protection hidden="false"/>
    </xf>
    <xf xfId="0" fontId="2" numFmtId="3" fillId="3" borderId="1" applyFont="1" applyNumberFormat="1" applyFill="1" applyBorder="1" applyAlignment="1" applyProtection="true">
      <alignment horizontal="right" vertical="center" textRotation="0" wrapText="true" shrinkToFit="false"/>
      <protection hidden="false"/>
    </xf>
    <xf xfId="0" fontId="2" numFmtId="3" fillId="3" borderId="5" applyFont="1" applyNumberFormat="1" applyFill="1" applyBorder="1" applyAlignment="1" applyProtection="true">
      <alignment horizontal="right" vertical="center" textRotation="0" wrapText="true" shrinkToFit="false"/>
      <protection hidden="false"/>
    </xf>
    <xf xfId="0" fontId="1" numFmtId="0" fillId="3" borderId="4" applyFont="1" applyNumberFormat="0" applyFill="1" applyBorder="1" applyAlignment="1" applyProtection="true">
      <alignment horizontal="center" vertical="center" textRotation="0" wrapText="true" shrinkToFit="false"/>
      <protection hidden="false"/>
    </xf>
    <xf xfId="0" fontId="7" numFmtId="0" fillId="3" borderId="2" applyFont="1" applyNumberFormat="0" applyFill="1" applyBorder="1" applyAlignment="1" applyProtection="true">
      <alignment horizontal="right" vertical="bottom" textRotation="0" wrapText="false" shrinkToFit="false"/>
      <protection hidden="false"/>
    </xf>
    <xf xfId="0" fontId="1" numFmtId="0" fillId="3" borderId="6" applyFont="1" applyNumberFormat="0" applyFill="1" applyBorder="1" applyAlignment="1" applyProtection="true">
      <alignment horizontal="general" vertical="center" textRotation="0" wrapText="true" shrinkToFit="false"/>
      <protection hidden="false"/>
    </xf>
    <xf xfId="0" fontId="8" numFmtId="0" fillId="3" borderId="4" applyFont="1" applyNumberFormat="0" applyFill="1" applyBorder="1" applyAlignment="1" applyProtection="true">
      <alignment horizontal="center" vertical="center" textRotation="0" wrapText="false" shrinkToFit="false"/>
      <protection hidden="false"/>
    </xf>
    <xf xfId="0" fontId="9" numFmtId="165" fillId="3" borderId="4" applyFont="1" applyNumberFormat="1" applyFill="1" applyBorder="1" applyAlignment="1" applyProtection="true">
      <alignment horizontal="general" vertical="center" textRotation="0" wrapText="false" shrinkToFit="false"/>
      <protection hidden="false"/>
    </xf>
    <xf xfId="0" fontId="9" numFmtId="0" fillId="3" borderId="4" applyFont="1" applyNumberFormat="0" applyFill="1" applyBorder="1" applyAlignment="1" applyProtection="true">
      <alignment horizontal="general" vertical="center" textRotation="0" wrapText="false" shrinkToFit="false"/>
      <protection hidden="false"/>
    </xf>
    <xf xfId="0" fontId="9" numFmtId="49" fillId="3" borderId="4" applyFont="1" applyNumberFormat="1" applyFill="1" applyBorder="1" applyAlignment="1" applyProtection="true">
      <alignment horizontal="left" vertical="center" textRotation="0" wrapText="false" shrinkToFit="false"/>
      <protection hidden="false"/>
    </xf>
    <xf xfId="0" fontId="9" numFmtId="0" fillId="3" borderId="4" applyFont="1" applyNumberFormat="0" applyFill="1" applyBorder="1" applyAlignment="1" applyProtection="true">
      <alignment horizontal="center" vertical="center" textRotation="0" wrapText="false" shrinkToFit="false"/>
      <protection hidden="false"/>
    </xf>
    <xf xfId="0" fontId="8" numFmtId="49" fillId="3" borderId="4" applyFont="1" applyNumberFormat="1" applyFill="1" applyBorder="1" applyAlignment="1" applyProtection="true">
      <alignment horizontal="left" vertical="center" textRotation="0" wrapText="false" shrinkToFit="false"/>
      <protection hidden="false"/>
    </xf>
    <xf xfId="0" fontId="10" numFmtId="3" fillId="3" borderId="4" applyFont="1" applyNumberFormat="1" applyFill="1" applyBorder="1" applyAlignment="1" applyProtection="true">
      <alignment horizontal="center" vertical="center" textRotation="0" wrapText="true" shrinkToFit="false"/>
      <protection hidden="false"/>
    </xf>
    <xf xfId="0" fontId="8" numFmtId="0" fillId="3" borderId="4" applyFont="1" applyNumberFormat="0" applyFill="1" applyBorder="1" applyAlignment="1" applyProtection="true">
      <alignment horizontal="center" vertical="center" textRotation="0" wrapText="true" shrinkToFit="false"/>
      <protection hidden="false"/>
    </xf>
    <xf xfId="0" fontId="8" numFmtId="0" fillId="3" borderId="4" applyFont="1" applyNumberFormat="0" applyFill="1" applyBorder="1" applyAlignment="1" applyProtection="true">
      <alignment horizontal="general" vertical="center" textRotation="0" wrapText="true" shrinkToFit="false"/>
      <protection hidden="false"/>
    </xf>
    <xf xfId="0" fontId="11" numFmtId="0" fillId="3" borderId="0" applyFont="1" applyNumberFormat="0" applyFill="1" applyBorder="0" applyAlignment="1" applyProtection="true">
      <alignment horizontal="center" vertical="center" textRotation="0" wrapText="false" shrinkToFit="false"/>
      <protection hidden="false"/>
    </xf>
    <xf xfId="0" fontId="9" numFmtId="0" fillId="3" borderId="0" applyFont="1" applyNumberFormat="0" applyFill="1" applyBorder="0" applyAlignment="1" applyProtection="true">
      <alignment horizontal="general" vertical="center" textRotation="0" wrapText="false" shrinkToFit="false"/>
      <protection hidden="false"/>
    </xf>
    <xf xfId="0" fontId="9" numFmtId="165" fillId="3" borderId="0" applyFont="1" applyNumberFormat="1" applyFill="1" applyBorder="0" applyAlignment="1" applyProtection="true">
      <alignment horizontal="general" vertical="center" textRotation="0" wrapText="false" shrinkToFit="false"/>
      <protection hidden="false"/>
    </xf>
    <xf xfId="0" fontId="12" numFmtId="0" fillId="3" borderId="0" applyFont="1" applyNumberFormat="0" applyFill="1" applyBorder="0" applyAlignment="1" applyProtection="true">
      <alignment horizontal="general" vertical="center" textRotation="0" wrapText="false" shrinkToFit="false"/>
      <protection hidden="false"/>
    </xf>
    <xf xfId="0" fontId="1" numFmtId="0" fillId="2" borderId="0" applyFont="1" applyNumberFormat="0" applyFill="0" applyBorder="0" applyAlignment="1" applyProtection="true">
      <alignment horizontal="left" vertical="center" textRotation="0" wrapText="true" shrinkToFit="false"/>
      <protection hidden="false"/>
    </xf>
    <xf xfId="0" fontId="5" numFmtId="0" fillId="2" borderId="0" applyFont="1" applyNumberFormat="0" applyFill="0" applyBorder="0" applyAlignment="1" applyProtection="true">
      <alignment horizontal="left" vertical="center" textRotation="0" wrapText="true" shrinkToFit="false"/>
      <protection hidden="false"/>
    </xf>
    <xf xfId="0" fontId="2" numFmtId="0" fillId="2" borderId="0" applyFont="1" applyNumberFormat="0" applyFill="0" applyBorder="0" applyAlignment="1" applyProtection="true">
      <alignment horizontal="left" vertical="center" textRotation="0" wrapText="true" shrinkToFit="false"/>
      <protection hidden="false"/>
    </xf>
    <xf xfId="0" fontId="1" numFmtId="0" fillId="3" borderId="0" applyFont="1" applyNumberFormat="0" applyFill="1" applyBorder="0" applyAlignment="1" applyProtection="true">
      <alignment horizontal="center" vertical="center" textRotation="0" wrapText="true" shrinkToFit="false"/>
      <protection hidden="false"/>
    </xf>
    <xf xfId="0" fontId="2" numFmtId="0" fillId="3" borderId="0" applyFont="1" applyNumberFormat="0" applyFill="1" applyBorder="0" applyAlignment="0" applyProtection="true">
      <alignment horizontal="general" vertical="bottom" textRotation="0" wrapText="false" shrinkToFit="false"/>
      <protection hidden="false"/>
    </xf>
    <xf xfId="0" fontId="1" numFmtId="0" fillId="3" borderId="0" applyFont="1" applyNumberFormat="0" applyFill="1" applyBorder="0" applyAlignment="1" applyProtection="true">
      <alignment horizontal="left" vertical="center" textRotation="0" wrapText="true" shrinkToFit="false"/>
      <protection hidden="false"/>
    </xf>
    <xf xfId="0" fontId="5" numFmtId="0" fillId="3" borderId="0" applyFont="1" applyNumberFormat="0" applyFill="1" applyBorder="0" applyAlignment="1" applyProtection="true">
      <alignment horizontal="left" vertical="center" textRotation="0" wrapText="true" shrinkToFit="false"/>
      <protection hidden="false"/>
    </xf>
    <xf xfId="0" fontId="2" numFmtId="0" fillId="3" borderId="0" applyFont="1" applyNumberFormat="0" applyFill="1" applyBorder="0" applyAlignment="1" applyProtection="true">
      <alignment horizontal="left" vertical="center" textRotation="0" wrapText="true" shrinkToFit="false"/>
      <protection hidden="false"/>
    </xf>
    <xf xfId="0" fontId="13" numFmtId="166" fillId="2" borderId="0" applyFont="1" applyNumberFormat="1" applyFill="0" applyBorder="0" applyAlignment="1" applyProtection="true">
      <alignment horizontal="right" vertical="bottom" textRotation="0" wrapText="false" shrinkToFit="false"/>
      <protection hidden="false"/>
    </xf>
    <xf xfId="0" fontId="1" numFmtId="166" fillId="2" borderId="4" applyFont="1" applyNumberFormat="1" applyFill="0" applyBorder="1" applyAlignment="1" applyProtection="true">
      <alignment horizontal="center" vertical="center" textRotation="0" wrapText="true" shrinkToFit="false"/>
      <protection hidden="false"/>
    </xf>
    <xf xfId="0" fontId="2" numFmtId="0" fillId="2" borderId="0" applyFont="1" applyNumberFormat="0" applyFill="0" applyBorder="0" applyAlignment="0" applyProtection="true">
      <alignment horizontal="general" vertical="bottom" textRotation="0" wrapText="false" shrinkToFit="false"/>
      <protection hidden="false"/>
    </xf>
    <xf xfId="0" fontId="2" numFmtId="0" fillId="2" borderId="0" applyFont="1" applyNumberFormat="0" applyFill="0" applyBorder="0" applyAlignment="1" applyProtection="true">
      <alignment horizontal="center" vertical="bottom" textRotation="0" wrapText="false" shrinkToFit="false"/>
      <protection hidden="false"/>
    </xf>
    <xf xfId="0" fontId="2" numFmtId="0" fillId="4" borderId="0" applyFont="1" applyNumberFormat="0" applyFill="1" applyBorder="0" applyAlignment="1" applyProtection="true">
      <alignment horizontal="center" vertical="bottom" textRotation="0" wrapText="false" shrinkToFit="false"/>
      <protection hidden="false"/>
    </xf>
    <xf xfId="0" fontId="2" numFmtId="0" fillId="4" borderId="0" applyFont="1" applyNumberFormat="0" applyFill="1" applyBorder="0" applyAlignment="0" applyProtection="true">
      <alignment horizontal="general" vertical="bottom" textRotation="0" wrapText="false" shrinkToFit="false"/>
      <protection hidden="false"/>
    </xf>
    <xf xfId="0" fontId="3" numFmtId="2" fillId="4" borderId="2" applyFont="1" applyNumberFormat="1" applyFill="1" applyBorder="1" applyAlignment="1" applyProtection="true">
      <alignment horizontal="center" vertical="top" textRotation="0" wrapText="true" shrinkToFit="false"/>
      <protection hidden="false"/>
    </xf>
    <xf xfId="0" fontId="3" numFmtId="2" fillId="4" borderId="2" applyFont="1" applyNumberFormat="1" applyFill="1" applyBorder="1" applyAlignment="1" applyProtection="true">
      <alignment horizontal="general" vertical="top" textRotation="0" wrapText="true" shrinkToFit="false"/>
      <protection hidden="false"/>
    </xf>
    <xf xfId="0" fontId="1" numFmtId="0" fillId="4" borderId="4" applyFont="1" applyNumberFormat="0" applyFill="1" applyBorder="1" applyAlignment="1" applyProtection="true">
      <alignment horizontal="center" vertical="center" textRotation="0" wrapText="true" shrinkToFit="false"/>
      <protection hidden="false"/>
    </xf>
    <xf xfId="0" fontId="1" numFmtId="0" fillId="4" borderId="4" applyFont="1" applyNumberFormat="0" applyFill="1" applyBorder="1" applyAlignment="1" applyProtection="true">
      <alignment horizontal="center" vertical="center" textRotation="0" wrapText="true" shrinkToFit="false"/>
      <protection hidden="false"/>
    </xf>
    <xf xfId="0" fontId="4" numFmtId="164" fillId="4" borderId="3" applyFont="1" applyNumberFormat="1" applyFill="1" applyBorder="1" applyAlignment="1" applyProtection="true">
      <alignment horizontal="center" vertical="center" textRotation="0" wrapText="true" shrinkToFit="false"/>
      <protection hidden="false"/>
    </xf>
    <xf xfId="0" fontId="1" numFmtId="0" fillId="4" borderId="1" applyFont="1" applyNumberFormat="0" applyFill="1" applyBorder="1" applyAlignment="1" applyProtection="true">
      <alignment horizontal="center" vertical="center" textRotation="0" wrapText="true" shrinkToFit="false"/>
      <protection hidden="false"/>
    </xf>
    <xf xfId="0" fontId="1" numFmtId="0" fillId="4" borderId="1" applyFont="1" applyNumberFormat="0" applyFill="1" applyBorder="1" applyAlignment="1" applyProtection="true">
      <alignment horizontal="right" vertical="center" textRotation="0" wrapText="true" shrinkToFit="false"/>
      <protection hidden="false"/>
    </xf>
    <xf xfId="0" fontId="5" numFmtId="0" fillId="4" borderId="1" applyFont="1" applyNumberFormat="0" applyFill="1" applyBorder="1" applyAlignment="1" applyProtection="true">
      <alignment horizontal="center" vertical="center" textRotation="0" wrapText="true" shrinkToFit="false"/>
      <protection hidden="false"/>
    </xf>
    <xf xfId="0" fontId="5" numFmtId="0" fillId="4" borderId="1" applyFont="1" applyNumberFormat="0" applyFill="1" applyBorder="1" applyAlignment="1" applyProtection="true">
      <alignment horizontal="left" vertical="center" textRotation="0" wrapText="true" shrinkToFit="false"/>
      <protection hidden="false"/>
    </xf>
    <xf xfId="0" fontId="5" numFmtId="0" fillId="4" borderId="1" applyFont="1" applyNumberFormat="0" applyFill="1" applyBorder="1" applyAlignment="1" applyProtection="true">
      <alignment horizontal="right" vertical="center" textRotation="0" wrapText="true" shrinkToFit="false"/>
      <protection hidden="false"/>
    </xf>
    <xf xfId="0" fontId="2" numFmtId="0" fillId="4" borderId="1" applyFont="1" applyNumberFormat="0" applyFill="1" applyBorder="1" applyAlignment="1" applyProtection="true">
      <alignment horizontal="center" vertical="center" textRotation="0" wrapText="true" shrinkToFit="false"/>
      <protection hidden="false"/>
    </xf>
    <xf xfId="0" fontId="2" numFmtId="0" fillId="4" borderId="1" applyFont="1" applyNumberFormat="0" applyFill="1" applyBorder="1" applyAlignment="1" applyProtection="true">
      <alignment horizontal="left" vertical="center" textRotation="0" wrapText="true" shrinkToFit="false"/>
      <protection hidden="false"/>
    </xf>
    <xf xfId="0" fontId="2" numFmtId="0" fillId="4" borderId="1" applyFont="1" applyNumberFormat="0" applyFill="1" applyBorder="1" applyAlignment="1" applyProtection="true">
      <alignment horizontal="right" vertical="center" textRotation="0" wrapText="true" shrinkToFit="false"/>
      <protection hidden="false"/>
    </xf>
    <xf xfId="0" fontId="2" numFmtId="0" fillId="4" borderId="1" applyFont="1" applyNumberFormat="0" applyFill="1" applyBorder="1" applyAlignment="1" applyProtection="true">
      <alignment horizontal="right" vertical="center" textRotation="0" wrapText="true" shrinkToFit="false"/>
      <protection hidden="false"/>
    </xf>
    <xf xfId="0" fontId="2" numFmtId="0" fillId="4" borderId="5" applyFont="1" applyNumberFormat="0" applyFill="1" applyBorder="1" applyAlignment="1" applyProtection="true">
      <alignment horizontal="center" vertical="center" textRotation="0" wrapText="true" shrinkToFit="false"/>
      <protection hidden="false"/>
    </xf>
    <xf xfId="0" fontId="2" numFmtId="0" fillId="4" borderId="5" applyFont="1" applyNumberFormat="0" applyFill="1" applyBorder="1" applyAlignment="1" applyProtection="true">
      <alignment horizontal="left" vertical="center" textRotation="0" wrapText="true" shrinkToFit="false"/>
      <protection hidden="false"/>
    </xf>
    <xf xfId="0" fontId="1" numFmtId="0" fillId="4" borderId="0" applyFont="1" applyNumberFormat="0" applyFill="1" applyBorder="0" applyAlignment="1" applyProtection="true">
      <alignment horizontal="left" vertical="bottom" textRotation="0" wrapText="true" shrinkToFit="false"/>
      <protection hidden="false"/>
    </xf>
    <xf xfId="0" fontId="1" numFmtId="0" fillId="4" borderId="0" applyFont="1" applyNumberFormat="0" applyFill="1" applyBorder="0" applyAlignment="1" applyProtection="true">
      <alignment horizontal="right" vertical="bottom" textRotation="0" wrapText="true" shrinkToFit="false"/>
      <protection hidden="false"/>
    </xf>
    <xf xfId="0" fontId="2" numFmtId="14" fillId="4" borderId="1" applyFont="1" applyNumberFormat="1" applyFill="1" applyBorder="1" applyAlignment="1" applyProtection="true">
      <alignment horizontal="right" vertical="center" textRotation="0" wrapText="true" shrinkToFit="false"/>
      <protection hidden="false"/>
    </xf>
    <xf xfId="0" fontId="2" numFmtId="166" fillId="2" borderId="0" applyFont="1" applyNumberFormat="1" applyFill="0" applyBorder="0" applyAlignment="0" applyProtection="true">
      <alignment horizontal="general" vertical="bottom" textRotation="0" wrapText="false" shrinkToFit="false"/>
      <protection hidden="false"/>
    </xf>
    <xf xfId="0" fontId="2" numFmtId="0" fillId="2" borderId="0" applyFont="1" applyNumberFormat="0" applyFill="0" applyBorder="0" applyAlignment="0" applyProtection="true">
      <alignment horizontal="general" vertical="bottom" textRotation="0" wrapText="false" shrinkToFit="false"/>
      <protection hidden="false"/>
    </xf>
    <xf xfId="0" fontId="7" numFmtId="0" fillId="4" borderId="0" applyFont="1" applyNumberFormat="0" applyFill="1" applyBorder="0" applyAlignment="0" applyProtection="true">
      <alignment horizontal="general" vertical="bottom" textRotation="0" wrapText="false" shrinkToFit="false"/>
      <protection hidden="false"/>
    </xf>
    <xf xfId="0" fontId="3" numFmtId="2" fillId="4" borderId="0" applyFont="1" applyNumberFormat="1" applyFill="1" applyBorder="0" applyAlignment="1" applyProtection="true">
      <alignment horizontal="general" vertical="top" textRotation="0" wrapText="true" shrinkToFit="false"/>
      <protection hidden="false"/>
    </xf>
    <xf xfId="0" fontId="1" numFmtId="0" fillId="4" borderId="1" applyFont="1" applyNumberFormat="0" applyFill="1" applyBorder="1" applyAlignment="1" applyProtection="true">
      <alignment horizontal="left" vertical="center" textRotation="0" wrapText="true" shrinkToFit="false"/>
      <protection hidden="false"/>
    </xf>
    <xf xfId="0" fontId="2" numFmtId="0" fillId="4" borderId="5" applyFont="1" applyNumberFormat="0" applyFill="1" applyBorder="1" applyAlignment="1" applyProtection="true">
      <alignment horizontal="right" vertical="center" textRotation="0" wrapText="true" shrinkToFit="false"/>
      <protection hidden="false"/>
    </xf>
    <xf xfId="0" fontId="5" numFmtId="0" fillId="4" borderId="0" applyFont="1" applyNumberFormat="0" applyFill="1" applyBorder="0" applyAlignment="0" applyProtection="true">
      <alignment horizontal="general" vertical="bottom" textRotation="0" wrapText="false" shrinkToFit="false"/>
      <protection hidden="false"/>
    </xf>
    <xf xfId="0" fontId="1" numFmtId="0" fillId="4" borderId="7" applyFont="1" applyNumberFormat="0" applyFill="1" applyBorder="1" applyAlignment="1" applyProtection="true">
      <alignment horizontal="center" vertical="center" textRotation="0" wrapText="true" shrinkToFit="false"/>
      <protection hidden="false"/>
    </xf>
    <xf xfId="0" fontId="1" numFmtId="0" fillId="4" borderId="7" applyFont="1" applyNumberFormat="0" applyFill="1" applyBorder="1" applyAlignment="1" applyProtection="true">
      <alignment horizontal="center" vertical="center" textRotation="0" wrapText="true" shrinkToFit="false"/>
      <protection hidden="false"/>
    </xf>
    <xf xfId="0" fontId="5" numFmtId="0" fillId="3" borderId="0" applyFont="1" applyNumberFormat="0" applyFill="1" applyBorder="0" applyAlignment="1" applyProtection="true">
      <alignment horizontal="left" vertical="center" textRotation="0" wrapText="true" shrinkToFit="false"/>
      <protection hidden="false"/>
    </xf>
    <xf xfId="0" fontId="2" numFmtId="0" fillId="3" borderId="0" applyFont="1" applyNumberFormat="0" applyFill="1" applyBorder="0" applyAlignment="1" applyProtection="true">
      <alignment horizontal="left" vertical="center" textRotation="0" wrapText="true" shrinkToFit="false"/>
      <protection hidden="false"/>
    </xf>
    <xf xfId="0" fontId="7" numFmtId="0" fillId="3" borderId="0" applyFont="1" applyNumberFormat="0" applyFill="1" applyBorder="0" applyAlignment="0" applyProtection="true">
      <alignment horizontal="general" vertical="bottom" textRotation="0" wrapText="false" shrinkToFit="false"/>
      <protection hidden="false"/>
    </xf>
    <xf xfId="0" fontId="5" numFmtId="0" fillId="4" borderId="1" applyFont="1" applyNumberFormat="0" applyFill="1" applyBorder="1" applyAlignment="1" applyProtection="true">
      <alignment horizontal="center" vertical="center" textRotation="0" wrapText="true" shrinkToFit="false"/>
      <protection hidden="false"/>
    </xf>
    <xf xfId="0" fontId="5" numFmtId="0" fillId="4" borderId="1" applyFont="1" applyNumberFormat="0" applyFill="1" applyBorder="1" applyAlignment="1" applyProtection="true">
      <alignment horizontal="right" vertical="center" textRotation="0" wrapText="true" shrinkToFit="false"/>
      <protection hidden="false"/>
    </xf>
    <xf xfId="0" fontId="2" numFmtId="0" fillId="4" borderId="1" applyFont="1" applyNumberFormat="0" applyFill="1" applyBorder="1" applyAlignment="1" applyProtection="true">
      <alignment horizontal="center" vertical="center" textRotation="0" wrapText="true" shrinkToFit="false"/>
      <protection hidden="false"/>
    </xf>
    <xf xfId="0" fontId="2" numFmtId="0" fillId="4" borderId="1" applyFont="1" applyNumberFormat="0" applyFill="1" applyBorder="1" applyAlignment="1" applyProtection="true">
      <alignment horizontal="right" vertical="center" textRotation="0" wrapText="true" shrinkToFit="false"/>
      <protection hidden="false"/>
    </xf>
    <xf xfId="0" fontId="5" numFmtId="0" fillId="4" borderId="1" applyFont="1" applyNumberFormat="0" applyFill="1" applyBorder="1" applyAlignment="1" applyProtection="true">
      <alignment horizontal="left" vertical="center" textRotation="0" wrapText="true" shrinkToFit="false"/>
      <protection hidden="false"/>
    </xf>
    <xf xfId="0" fontId="7" numFmtId="0" fillId="4" borderId="0" applyFont="1" applyNumberFormat="0" applyFill="1" applyBorder="0" applyAlignment="1" applyProtection="true">
      <alignment horizontal="center" vertical="bottom" textRotation="0" wrapText="false" shrinkToFit="false"/>
      <protection hidden="false"/>
    </xf>
    <xf xfId="0" fontId="5" numFmtId="0" fillId="4" borderId="0" applyFont="1" applyNumberFormat="0" applyFill="1" applyBorder="0" applyAlignment="1" applyProtection="true">
      <alignment horizontal="right" vertical="bottom" textRotation="0" wrapText="true" shrinkToFit="false"/>
      <protection hidden="false"/>
    </xf>
    <xf xfId="0" fontId="5" numFmtId="0" fillId="4" borderId="0" applyFont="1" applyNumberFormat="0" applyFill="1" applyBorder="0" applyAlignment="1" applyProtection="true">
      <alignment horizontal="left" vertical="bottom" textRotation="0" wrapText="true" shrinkToFit="false"/>
      <protection hidden="false"/>
    </xf>
    <xf xfId="0" fontId="4" numFmtId="164" fillId="2" borderId="3" applyFont="1" applyNumberFormat="1" applyFill="0" applyBorder="1" applyAlignment="1" applyProtection="true">
      <alignment horizontal="center" vertical="center" textRotation="0" wrapText="true" shrinkToFit="false"/>
      <protection hidden="false"/>
    </xf>
    <xf xfId="0" fontId="5" numFmtId="0" fillId="2" borderId="1" applyFont="1" applyNumberFormat="0" applyFill="0" applyBorder="1" applyAlignment="1" applyProtection="true">
      <alignment horizontal="right" vertical="center" textRotation="0" wrapText="true" shrinkToFit="false"/>
      <protection hidden="false"/>
    </xf>
    <xf xfId="0" fontId="5" numFmtId="166" fillId="2" borderId="1" applyFont="1" applyNumberFormat="1" applyFill="0" applyBorder="1" applyAlignment="1" applyProtection="true">
      <alignment horizontal="right" vertical="center" textRotation="0" wrapText="true" shrinkToFit="false"/>
      <protection hidden="false"/>
    </xf>
    <xf xfId="0" fontId="2" numFmtId="0" fillId="2" borderId="1" applyFont="1" applyNumberFormat="0" applyFill="0" applyBorder="1" applyAlignment="1" applyProtection="true">
      <alignment horizontal="right" vertical="center" textRotation="0" wrapText="true" shrinkToFit="false"/>
      <protection hidden="false"/>
    </xf>
    <xf xfId="0" fontId="2" numFmtId="166" fillId="2" borderId="1" applyFont="1" applyNumberFormat="1" applyFill="0" applyBorder="1" applyAlignment="1" applyProtection="true">
      <alignment horizontal="right" vertical="center" textRotation="0" wrapText="true" shrinkToFit="false"/>
      <protection hidden="false"/>
    </xf>
    <xf xfId="0" fontId="7" numFmtId="0" fillId="2" borderId="0" applyFont="1" applyNumberFormat="0" applyFill="0" applyBorder="0" applyAlignment="0" applyProtection="true">
      <alignment horizontal="general" vertical="bottom" textRotation="0" wrapText="false" shrinkToFit="false"/>
      <protection hidden="false"/>
    </xf>
    <xf xfId="0" fontId="7" numFmtId="166" fillId="2" borderId="0" applyFont="1" applyNumberFormat="1" applyFill="0" applyBorder="0" applyAlignment="0" applyProtection="true">
      <alignment horizontal="general" vertical="bottom" textRotation="0" wrapText="false" shrinkToFit="false"/>
      <protection hidden="false"/>
    </xf>
    <xf xfId="0" fontId="4" numFmtId="0" fillId="2" borderId="0" applyFont="1" applyNumberFormat="0" applyFill="0" applyBorder="0" applyAlignment="1" applyProtection="true">
      <alignment horizontal="center" vertical="center" textRotation="0" wrapText="true" shrinkToFit="false"/>
      <protection hidden="false"/>
    </xf>
    <xf xfId="0" fontId="14" numFmtId="0" fillId="2" borderId="0" applyFont="1" applyNumberFormat="0"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1" applyProtection="true">
      <alignment horizontal="center" vertical="center" textRotation="0" wrapText="true" shrinkToFit="false"/>
      <protection hidden="false"/>
    </xf>
    <xf xfId="0" fontId="1" numFmtId="0" fillId="2" borderId="0" applyFont="1" applyNumberFormat="0" applyFill="0" applyBorder="0" applyAlignment="1" applyProtection="true">
      <alignment horizontal="left" vertical="center" textRotation="0" wrapText="true" shrinkToFit="false"/>
      <protection hidden="false"/>
    </xf>
    <xf xfId="0" fontId="5" numFmtId="0" fillId="2" borderId="0" applyFont="1" applyNumberFormat="0" applyFill="0" applyBorder="0" applyAlignment="1" applyProtection="true">
      <alignment horizontal="left" vertical="center" textRotation="0" wrapText="true" shrinkToFit="false"/>
      <protection hidden="false"/>
    </xf>
    <xf xfId="0" fontId="2" numFmtId="0" fillId="2" borderId="0" applyFont="1" applyNumberFormat="0" applyFill="0" applyBorder="0" applyAlignment="1" applyProtection="true">
      <alignment horizontal="left" vertical="center" textRotation="0" wrapText="true" shrinkToFit="false"/>
      <protection hidden="false"/>
    </xf>
    <xf xfId="0" fontId="7" numFmtId="0" fillId="2" borderId="0" applyFont="1" applyNumberFormat="0" applyFill="0" applyBorder="0" applyAlignment="0" applyProtection="true">
      <alignment horizontal="general" vertical="bottom" textRotation="0" wrapText="false" shrinkToFit="false"/>
      <protection hidden="false"/>
    </xf>
    <xf xfId="0" fontId="14" numFmtId="0" fillId="4" borderId="0" applyFont="1" applyNumberFormat="0" applyFill="1" applyBorder="0" applyAlignment="1" applyProtection="true">
      <alignment horizontal="center" vertical="bottom" textRotation="0" wrapText="false" shrinkToFit="false"/>
      <protection hidden="false"/>
    </xf>
    <xf xfId="0" fontId="14" numFmtId="0" fillId="4" borderId="0" applyFont="1" applyNumberFormat="0" applyFill="1" applyBorder="0" applyAlignment="0" applyProtection="true">
      <alignment horizontal="general" vertical="bottom" textRotation="0" wrapText="false" shrinkToFit="false"/>
      <protection hidden="false"/>
    </xf>
    <xf xfId="0" fontId="5" numFmtId="0" fillId="4" borderId="0" applyFont="1" applyNumberFormat="0" applyFill="1" applyBorder="0" applyAlignment="1" applyProtection="true">
      <alignment horizontal="right" vertical="top" textRotation="0" wrapText="true" shrinkToFit="false"/>
      <protection hidden="false"/>
    </xf>
    <xf xfId="0" fontId="1" numFmtId="166" fillId="2" borderId="1" applyFont="1" applyNumberFormat="1" applyFill="0" applyBorder="1" applyAlignment="1" applyProtection="true">
      <alignment horizontal="right" vertical="center" textRotation="0" wrapText="true" shrinkToFit="false"/>
      <protection hidden="false"/>
    </xf>
    <xf xfId="0" fontId="5" numFmtId="166" fillId="2" borderId="1" applyFont="1" applyNumberFormat="1" applyFill="0" applyBorder="1" applyAlignment="1" applyProtection="true">
      <alignment horizontal="right" vertical="center" textRotation="0" wrapText="true" shrinkToFit="false"/>
      <protection hidden="false"/>
    </xf>
    <xf xfId="0" fontId="2" numFmtId="166" fillId="2" borderId="1" applyFont="1" applyNumberFormat="1" applyFill="0" applyBorder="1" applyAlignment="1" applyProtection="true">
      <alignment horizontal="right" vertical="center" textRotation="0" wrapText="true" shrinkToFit="false"/>
      <protection hidden="false"/>
    </xf>
    <xf xfId="0" fontId="8" numFmtId="166" fillId="3" borderId="4" applyFont="1" applyNumberFormat="1" applyFill="1" applyBorder="1" applyAlignment="1" applyProtection="true">
      <alignment horizontal="general" vertical="center" textRotation="0" wrapText="false" shrinkToFit="false"/>
      <protection hidden="false"/>
    </xf>
    <xf xfId="0" fontId="1" numFmtId="0" fillId="4" borderId="4" applyFont="1" applyNumberFormat="0" applyFill="1" applyBorder="1" applyAlignment="1" applyProtection="true">
      <alignment horizontal="center" vertical="center" textRotation="0" wrapText="true" shrinkToFit="false"/>
      <protection hidden="false"/>
    </xf>
    <xf xfId="0" fontId="14" numFmtId="0" fillId="5" borderId="0" applyFont="1" applyNumberFormat="0" applyFill="1" applyBorder="0" applyAlignment="0" applyProtection="true">
      <alignment horizontal="general" vertical="bottom" textRotation="0" wrapText="false" shrinkToFit="false"/>
      <protection hidden="false"/>
    </xf>
    <xf xfId="0" fontId="2" numFmtId="0" fillId="5" borderId="0" applyFont="1" applyNumberFormat="0" applyFill="1" applyBorder="0" applyAlignment="0" applyProtection="true">
      <alignment horizontal="general" vertical="bottom" textRotation="0" wrapText="false" shrinkToFit="false"/>
      <protection hidden="false"/>
    </xf>
    <xf xfId="0" fontId="4" numFmtId="0" fillId="5" borderId="4" applyFont="1" applyNumberFormat="0" applyFill="1" applyBorder="1" applyAlignment="1" applyProtection="true">
      <alignment horizontal="center" vertical="center" textRotation="0" wrapText="true" shrinkToFit="false"/>
      <protection hidden="false"/>
    </xf>
    <xf xfId="0" fontId="1" numFmtId="0" fillId="5" borderId="4" applyFont="1" applyNumberFormat="0" applyFill="1" applyBorder="1" applyAlignment="1" applyProtection="true">
      <alignment horizontal="left" vertical="center" textRotation="0" wrapText="true" shrinkToFit="false"/>
      <protection hidden="false"/>
    </xf>
    <xf xfId="0" fontId="5" numFmtId="0" fillId="5" borderId="4" applyFont="1" applyNumberFormat="0" applyFill="1" applyBorder="1" applyAlignment="1" applyProtection="true">
      <alignment horizontal="left" vertical="center" textRotation="0" wrapText="true" shrinkToFit="false"/>
      <protection hidden="false"/>
    </xf>
    <xf xfId="0" fontId="2" numFmtId="0" fillId="5" borderId="4" applyFont="1" applyNumberFormat="0" applyFill="1" applyBorder="1" applyAlignment="1" applyProtection="true">
      <alignment horizontal="left" vertical="center" textRotation="0" wrapText="true" shrinkToFit="false"/>
      <protection hidden="false"/>
    </xf>
    <xf xfId="0" fontId="2" numFmtId="0" fillId="5" borderId="4" applyFont="1" applyNumberFormat="0" applyFill="1" applyBorder="1" applyAlignment="0" applyProtection="true">
      <alignment horizontal="general" vertical="bottom" textRotation="0" wrapText="false" shrinkToFit="false"/>
      <protection hidden="false"/>
    </xf>
    <xf xfId="0" fontId="7" numFmtId="0" fillId="5" borderId="0" applyFont="1" applyNumberFormat="0" applyFill="1" applyBorder="0" applyAlignment="0" applyProtection="true">
      <alignment horizontal="general" vertical="bottom" textRotation="0" wrapText="false" shrinkToFit="false"/>
      <protection hidden="false"/>
    </xf>
    <xf xfId="0" fontId="5" numFmtId="166" fillId="4" borderId="1" applyFont="1" applyNumberFormat="1" applyFill="1" applyBorder="1" applyAlignment="1" applyProtection="true">
      <alignment horizontal="right" vertical="center" textRotation="0" wrapText="true" shrinkToFit="false"/>
      <protection hidden="false"/>
    </xf>
    <xf xfId="0" fontId="1" numFmtId="0" fillId="5" borderId="4" applyFont="1" applyNumberFormat="0" applyFill="1" applyBorder="1" applyAlignment="1" applyProtection="true">
      <alignment horizontal="general" vertical="center" textRotation="0" wrapText="true" shrinkToFit="false"/>
      <protection hidden="false"/>
    </xf>
    <xf xfId="0" fontId="5" numFmtId="0" fillId="5" borderId="4" applyFont="1" applyNumberFormat="0" applyFill="1" applyBorder="1" applyAlignment="1" applyProtection="true">
      <alignment horizontal="left" vertical="center" textRotation="0" wrapText="true" shrinkToFit="false"/>
      <protection hidden="false"/>
    </xf>
    <xf xfId="0" fontId="2" numFmtId="0" fillId="5" borderId="4" applyFont="1" applyNumberFormat="0" applyFill="1" applyBorder="1" applyAlignment="1" applyProtection="true">
      <alignment horizontal="left" vertical="center" textRotation="0" wrapText="true" shrinkToFit="false"/>
      <protection hidden="false"/>
    </xf>
    <xf xfId="0" fontId="15" numFmtId="0" fillId="2" borderId="0" applyFont="1" applyNumberFormat="0" applyFill="0" applyBorder="0" applyAlignment="1" applyProtection="true">
      <alignment horizontal="general" vertical="center" textRotation="0" wrapText="true" shrinkToFit="false"/>
      <protection hidden="false"/>
    </xf>
    <xf xfId="0" fontId="1" numFmtId="0" fillId="4" borderId="0" applyFont="1" applyNumberFormat="0" applyFill="1" applyBorder="0" applyAlignment="1" applyProtection="true">
      <alignment horizontal="right" vertical="top" textRotation="0" wrapText="true" shrinkToFit="false"/>
      <protection hidden="false"/>
    </xf>
    <xf xfId="0" fontId="1" numFmtId="0" fillId="2" borderId="0" applyFont="1" applyNumberFormat="0" applyFill="0" applyBorder="0" applyAlignment="1" applyProtection="true">
      <alignment horizontal="left" vertical="bottom" textRotation="0" wrapText="true" shrinkToFit="false"/>
      <protection hidden="false"/>
    </xf>
    <xf xfId="0" fontId="3" numFmtId="2" fillId="2" borderId="2" applyFont="1" applyNumberFormat="1" applyFill="0" applyBorder="1" applyAlignment="1" applyProtection="true">
      <alignment horizontal="general" vertical="top" textRotation="0" wrapText="true" shrinkToFit="false"/>
      <protection hidden="false"/>
    </xf>
    <xf xfId="0" fontId="7" numFmtId="164" fillId="2" borderId="3" applyFont="1" applyNumberFormat="1" applyFill="0" applyBorder="1" applyAlignment="1" applyProtection="true">
      <alignment horizontal="center" vertical="center" textRotation="0" wrapText="true" shrinkToFit="false"/>
      <protection hidden="false"/>
    </xf>
    <xf xfId="0" fontId="7" numFmtId="0" fillId="2" borderId="0" applyFont="1" applyNumberFormat="0" applyFill="0" applyBorder="0" applyAlignment="1" applyProtection="true">
      <alignment horizontal="center" vertical="center" textRotation="0" wrapText="true" shrinkToFit="false"/>
      <protection hidden="false"/>
    </xf>
    <xf xfId="0" fontId="1" numFmtId="164" fillId="2" borderId="8" applyFont="1" applyNumberFormat="1" applyFill="0" applyBorder="1" applyAlignment="1" applyProtection="true">
      <alignment horizontal="center" vertical="center" textRotation="0" wrapText="true" shrinkToFit="false"/>
      <protection hidden="false"/>
    </xf>
    <xf xfId="0" fontId="16" numFmtId="164" fillId="2" borderId="8" applyFont="1" applyNumberFormat="1" applyFill="0" applyBorder="1" applyAlignment="1" applyProtection="true">
      <alignment horizontal="center" vertical="center" textRotation="0" wrapText="true" shrinkToFit="false"/>
      <protection hidden="false"/>
    </xf>
    <xf xfId="0" fontId="1" numFmtId="166" fillId="2" borderId="8" applyFont="1" applyNumberFormat="1" applyFill="0" applyBorder="1" applyAlignment="1" applyProtection="true">
      <alignment horizontal="center" vertical="center" textRotation="0" wrapText="true" shrinkToFit="false"/>
      <protection hidden="false"/>
    </xf>
    <xf xfId="0" fontId="1" numFmtId="0" fillId="2" borderId="0" applyFont="1" applyNumberFormat="0" applyFill="0" applyBorder="0" applyAlignment="1" applyProtection="true">
      <alignment horizontal="center" vertical="center" textRotation="0" wrapText="true" shrinkToFit="false"/>
      <protection hidden="false"/>
    </xf>
    <xf xfId="0" fontId="2" numFmtId="0" fillId="2" borderId="5" applyFont="1" applyNumberFormat="0" applyFill="0" applyBorder="1" applyAlignment="1" applyProtection="true">
      <alignment horizontal="left" vertical="center" textRotation="0" wrapText="true" shrinkToFit="false"/>
      <protection hidden="false"/>
    </xf>
    <xf xfId="0" fontId="1" numFmtId="0" fillId="2" borderId="5" applyFont="1" applyNumberFormat="0" applyFill="0" applyBorder="1" applyAlignment="1" applyProtection="true">
      <alignment horizontal="left" vertical="center" textRotation="0" wrapText="true" shrinkToFit="false"/>
      <protection hidden="false"/>
    </xf>
    <xf xfId="0" fontId="2" numFmtId="166" fillId="2" borderId="5" applyFont="1" applyNumberFormat="1" applyFill="0" applyBorder="1" applyAlignment="1" applyProtection="true">
      <alignment horizontal="left" vertical="center" textRotation="0" wrapText="true" shrinkToFit="false"/>
      <protection hidden="false"/>
    </xf>
    <xf xfId="0" fontId="1" numFmtId="0" fillId="2" borderId="0" applyFont="1" applyNumberFormat="0" applyFill="0" applyBorder="0" applyAlignment="1" applyProtection="true">
      <alignment horizontal="right" vertical="bottom" textRotation="0" wrapText="true" shrinkToFit="false"/>
      <protection hidden="false"/>
    </xf>
    <xf xfId="0" fontId="1" numFmtId="0" fillId="4" borderId="7" applyFont="1" applyNumberFormat="0" applyFill="1" applyBorder="1" applyAlignment="1" applyProtection="true">
      <alignment horizontal="center" vertical="center" textRotation="0" wrapText="true" shrinkToFit="false"/>
      <protection hidden="false"/>
    </xf>
    <xf xfId="0" fontId="2" numFmtId="0" fillId="4" borderId="1" applyFont="1" applyNumberFormat="0" applyFill="1" applyBorder="1" applyAlignment="1" applyProtection="true">
      <alignment horizontal="general" vertical="center" textRotation="0" wrapText="true" shrinkToFit="false"/>
      <protection hidden="false"/>
    </xf>
    <xf xfId="0" fontId="2" numFmtId="0" fillId="4" borderId="5" applyFont="1" applyNumberFormat="0" applyFill="1" applyBorder="1" applyAlignment="1" applyProtection="true">
      <alignment horizontal="right" vertical="center" textRotation="0" wrapText="true" shrinkToFit="false"/>
      <protection hidden="false"/>
    </xf>
    <xf xfId="0" fontId="2" numFmtId="0" fillId="4" borderId="1" applyFont="1" applyNumberFormat="0" applyFill="1" applyBorder="1" applyAlignment="1" applyProtection="true">
      <alignment horizontal="left" vertical="center" textRotation="0" wrapText="true" shrinkToFit="false"/>
      <protection hidden="false"/>
    </xf>
    <xf xfId="0" fontId="2" numFmtId="0" fillId="4" borderId="1" applyFont="1" applyNumberFormat="0" applyFill="1" applyBorder="1" applyAlignment="1" applyProtection="true">
      <alignment horizontal="general" vertical="center" textRotation="0" wrapText="true" shrinkToFit="false"/>
      <protection hidden="false"/>
    </xf>
    <xf xfId="0" fontId="2" numFmtId="14" fillId="4" borderId="5" applyFont="1" applyNumberFormat="1" applyFill="1" applyBorder="1" applyAlignment="1" applyProtection="true">
      <alignment horizontal="right" vertical="center" textRotation="0" wrapText="true" shrinkToFit="false"/>
      <protection hidden="false"/>
    </xf>
    <xf xfId="0" fontId="2" numFmtId="0" fillId="4" borderId="5" applyFont="1" applyNumberFormat="0" applyFill="1" applyBorder="1" applyAlignment="1" applyProtection="true">
      <alignment horizontal="left" vertical="center" textRotation="0" wrapText="true" shrinkToFit="false"/>
      <protection hidden="false"/>
    </xf>
    <xf xfId="0" fontId="7" numFmtId="164" fillId="4" borderId="3" applyFont="1" applyNumberFormat="1" applyFill="1" applyBorder="1" applyAlignment="1" applyProtection="true">
      <alignment horizontal="center" vertical="center" textRotation="0" wrapText="true" shrinkToFit="false"/>
      <protection hidden="false"/>
    </xf>
    <xf xfId="0" fontId="1" numFmtId="0" fillId="4" borderId="1" applyFont="1" applyNumberFormat="0" applyFill="1" applyBorder="1" applyAlignment="1" applyProtection="true">
      <alignment horizontal="right" vertical="center" textRotation="0" wrapText="true" shrinkToFit="false"/>
      <protection hidden="false"/>
    </xf>
    <xf xfId="0" fontId="2" numFmtId="14" fillId="4" borderId="9" applyFont="1" applyNumberFormat="1" applyFill="1" applyBorder="1" applyAlignment="1" applyProtection="true">
      <alignment horizontal="center" vertical="bottom" textRotation="0" wrapText="false" shrinkToFit="false"/>
      <protection hidden="false"/>
    </xf>
    <xf xfId="0" fontId="2" numFmtId="14" fillId="4" borderId="4" applyFont="1" applyNumberFormat="1" applyFill="1" applyBorder="1" applyAlignment="1" applyProtection="true">
      <alignment horizontal="center" vertical="bottom" textRotation="0" wrapText="false" shrinkToFit="false"/>
      <protection hidden="false"/>
    </xf>
    <xf xfId="0" fontId="2" numFmtId="14" fillId="4" borderId="4" applyFont="1" applyNumberFormat="1" applyFill="1" applyBorder="1" applyAlignment="1" applyProtection="true">
      <alignment horizontal="center" vertical="bottom" textRotation="0" wrapText="false" shrinkToFit="false"/>
      <protection hidden="false"/>
    </xf>
    <xf xfId="0" fontId="2" numFmtId="14" fillId="4" borderId="4" applyFont="1" applyNumberFormat="1" applyFill="1" applyBorder="1" applyAlignment="1" applyProtection="true">
      <alignment horizontal="center" vertical="bottom" textRotation="0" wrapText="false" shrinkToFit="false"/>
      <protection hidden="false"/>
    </xf>
    <xf xfId="0" fontId="2" numFmtId="14" fillId="4" borderId="4" applyFont="1" applyNumberFormat="1" applyFill="1" applyBorder="1" applyAlignment="1" applyProtection="true">
      <alignment horizontal="center" vertical="bottom" textRotation="0" wrapText="true" shrinkToFit="false"/>
      <protection hidden="false"/>
    </xf>
    <xf xfId="0" fontId="2" numFmtId="14" fillId="4" borderId="4" applyFont="1" applyNumberFormat="1" applyFill="1" applyBorder="1" applyAlignment="1" applyProtection="true">
      <alignment horizontal="center" vertical="bottom" textRotation="0" wrapText="false" shrinkToFit="false"/>
      <protection hidden="false"/>
    </xf>
    <xf xfId="0" fontId="2" numFmtId="14" fillId="4" borderId="10" applyFont="1" applyNumberFormat="1" applyFill="1" applyBorder="1" applyAlignment="0" applyProtection="true">
      <alignment horizontal="general" vertical="bottom" textRotation="0" wrapText="false" shrinkToFit="false"/>
      <protection hidden="false"/>
    </xf>
    <xf xfId="0" fontId="2" numFmtId="14" fillId="4" borderId="4" applyFont="1" applyNumberFormat="1" applyFill="1" applyBorder="1" applyAlignment="1" applyProtection="true">
      <alignment horizontal="center" vertical="center" textRotation="0" wrapText="true" shrinkToFit="false"/>
      <protection hidden="false"/>
    </xf>
    <xf xfId="0" fontId="2" numFmtId="14" fillId="4" borderId="4" applyFont="1" applyNumberFormat="1" applyFill="1" applyBorder="1" applyAlignment="1" applyProtection="true">
      <alignment horizontal="center" vertical="bottom" textRotation="0" wrapText="false" shrinkToFit="false"/>
      <protection hidden="false"/>
    </xf>
    <xf xfId="0" fontId="2" numFmtId="14" fillId="4" borderId="11" applyFont="1" applyNumberFormat="1" applyFill="1" applyBorder="1" applyAlignment="1" applyProtection="true">
      <alignment horizontal="center" vertical="bottom" textRotation="0" wrapText="false" shrinkToFit="false"/>
      <protection hidden="false"/>
    </xf>
    <xf xfId="0" fontId="17" numFmtId="14" fillId="4" borderId="9" applyFont="1" applyNumberFormat="1" applyFill="1" applyBorder="1" applyAlignment="1" applyProtection="true">
      <alignment horizontal="center" vertical="bottom" textRotation="0" wrapText="false" shrinkToFit="false"/>
      <protection hidden="false"/>
    </xf>
    <xf xfId="0" fontId="2" numFmtId="14" fillId="4" borderId="1" applyFont="1" applyNumberFormat="1" applyFill="1" applyBorder="1" applyAlignment="1" applyProtection="true">
      <alignment horizontal="center" vertical="center" textRotation="0" wrapText="true" shrinkToFit="false"/>
      <protection hidden="false"/>
    </xf>
    <xf xfId="0" fontId="2" numFmtId="166" fillId="2" borderId="5" applyFont="1" applyNumberFormat="1" applyFill="0" applyBorder="1" applyAlignment="1" applyProtection="true">
      <alignment horizontal="right" vertical="center" textRotation="0" wrapText="true" shrinkToFit="false"/>
      <protection hidden="false"/>
    </xf>
    <xf xfId="0" fontId="2" numFmtId="0" fillId="4" borderId="1" applyFont="1" applyNumberFormat="0" applyFill="1" applyBorder="1" applyAlignment="1" applyProtection="true">
      <alignment horizontal="center" vertical="center" textRotation="0" wrapText="true" shrinkToFit="false"/>
      <protection hidden="false"/>
    </xf>
    <xf xfId="0" fontId="2" numFmtId="14" fillId="4" borderId="5" applyFont="1" applyNumberFormat="1" applyFill="1" applyBorder="1" applyAlignment="1" applyProtection="true">
      <alignment horizontal="center" vertical="center" textRotation="0" wrapText="true" shrinkToFit="false"/>
      <protection hidden="false"/>
    </xf>
    <xf xfId="0" fontId="2" numFmtId="14" fillId="4" borderId="12" applyFont="1" applyNumberFormat="1" applyFill="1" applyBorder="1" applyAlignment="1" applyProtection="true">
      <alignment horizontal="center" vertical="bottom" textRotation="0" wrapText="false" shrinkToFit="false"/>
      <protection hidden="false"/>
    </xf>
    <xf xfId="0" fontId="2" numFmtId="14" fillId="4" borderId="1" applyFont="1" applyNumberFormat="1" applyFill="1" applyBorder="1" applyAlignment="1" applyProtection="true">
      <alignment horizontal="center" vertical="bottom" textRotation="0" wrapText="false" shrinkToFit="false"/>
      <protection hidden="false"/>
    </xf>
    <xf xfId="0" fontId="2" numFmtId="14" fillId="4" borderId="13" applyFont="1" applyNumberFormat="1" applyFill="1" applyBorder="1" applyAlignment="1" applyProtection="true">
      <alignment horizontal="center" vertical="bottom" textRotation="0" wrapText="false" shrinkToFit="false"/>
      <protection hidden="false"/>
    </xf>
    <xf xfId="0" fontId="5" numFmtId="166" fillId="2" borderId="1" applyFont="1" applyNumberFormat="1" applyFill="0" applyBorder="1" applyAlignment="1" applyProtection="true">
      <alignment horizontal="right" vertical="center" textRotation="0" wrapText="true" shrinkToFit="false"/>
      <protection hidden="false"/>
    </xf>
    <xf xfId="0" fontId="1" numFmtId="166" fillId="3" borderId="0" applyFont="1" applyNumberFormat="1" applyFill="1" applyBorder="0" applyAlignment="1" applyProtection="true">
      <alignment horizontal="left" vertical="center" textRotation="0" wrapText="true" shrinkToFit="false"/>
      <protection hidden="false"/>
    </xf>
    <xf xfId="0" fontId="1" numFmtId="166" fillId="2" borderId="0" applyFont="1" applyNumberFormat="1" applyFill="0" applyBorder="0" applyAlignment="1" applyProtection="true">
      <alignment horizontal="center" vertical="center" textRotation="0" wrapText="true" shrinkToFit="false"/>
      <protection hidden="false"/>
    </xf>
    <xf xfId="0" fontId="2" numFmtId="14" fillId="4" borderId="1" applyFont="1" applyNumberFormat="1" applyFill="1" applyBorder="1" applyAlignment="1" applyProtection="true">
      <alignment horizontal="center" vertical="bottom" textRotation="0" wrapText="false" shrinkToFit="false"/>
      <protection hidden="false"/>
    </xf>
    <xf xfId="0" fontId="2" numFmtId="14" fillId="4" borderId="1" applyFont="1" applyNumberFormat="1" applyFill="1" applyBorder="1" applyAlignment="1" applyProtection="true">
      <alignment horizontal="center" vertical="bottom" textRotation="0" wrapText="false" shrinkToFit="false"/>
      <protection hidden="false"/>
    </xf>
    <xf xfId="0" fontId="2" numFmtId="14" fillId="4" borderId="1" applyFont="1" applyNumberFormat="1" applyFill="1" applyBorder="1" applyAlignment="1" applyProtection="true">
      <alignment horizontal="center" vertical="bottom" textRotation="0" wrapText="false" shrinkToFit="false"/>
      <protection hidden="false"/>
    </xf>
    <xf xfId="0" fontId="2" numFmtId="14" fillId="4" borderId="1" applyFont="1" applyNumberFormat="1" applyFill="1" applyBorder="1" applyAlignment="1" applyProtection="true">
      <alignment horizontal="center" vertical="bottom" textRotation="0" wrapText="true" shrinkToFit="false"/>
      <protection hidden="false"/>
    </xf>
    <xf xfId="0" fontId="2" numFmtId="14" fillId="4" borderId="1" applyFont="1" applyNumberFormat="1" applyFill="1" applyBorder="1" applyAlignment="1" applyProtection="true">
      <alignment horizontal="center" vertical="bottom" textRotation="0" wrapText="false" shrinkToFit="false"/>
      <protection hidden="false"/>
    </xf>
    <xf xfId="0" fontId="2" numFmtId="14" fillId="4" borderId="1" applyFont="1" applyNumberFormat="1" applyFill="1" applyBorder="1" applyAlignment="0" applyProtection="true">
      <alignment horizontal="general" vertical="bottom" textRotation="0" wrapText="false" shrinkToFit="false"/>
      <protection hidden="false"/>
    </xf>
    <xf xfId="0" fontId="2" numFmtId="14" fillId="4" borderId="1" applyFont="1" applyNumberFormat="1" applyFill="1" applyBorder="1" applyAlignment="1" applyProtection="true">
      <alignment horizontal="center" vertical="bottom" textRotation="0" wrapText="false" shrinkToFit="false"/>
      <protection hidden="false"/>
    </xf>
    <xf xfId="0" fontId="17" numFmtId="14" fillId="4" borderId="1" applyFont="1" applyNumberFormat="1" applyFill="1" applyBorder="1" applyAlignment="1" applyProtection="true">
      <alignment horizontal="center" vertical="bottom" textRotation="0" wrapText="false" shrinkToFit="false"/>
      <protection hidden="false"/>
    </xf>
    <xf xfId="0" fontId="2" numFmtId="14" fillId="4" borderId="8" applyFont="1" applyNumberFormat="1" applyFill="1" applyBorder="1" applyAlignment="1" applyProtection="true">
      <alignment horizontal="center" vertical="bottom" textRotation="0" wrapText="false" shrinkToFit="false"/>
      <protection hidden="false"/>
    </xf>
    <xf xfId="0" fontId="2" numFmtId="49" fillId="4" borderId="14" applyFont="1" applyNumberFormat="1" applyFill="1" applyBorder="1" applyAlignment="0" applyProtection="true">
      <alignment horizontal="general" vertical="bottom" textRotation="0" wrapText="false" shrinkToFit="false"/>
      <protection hidden="false"/>
    </xf>
    <xf xfId="0" fontId="1" numFmtId="166" fillId="2" borderId="0" applyFont="1" applyNumberFormat="1" applyFill="0" applyBorder="0" applyAlignment="1" applyProtection="true">
      <alignment horizontal="center" vertical="center" textRotation="0" wrapText="true" shrinkToFit="false"/>
      <protection hidden="false"/>
    </xf>
    <xf xfId="0" fontId="2" numFmtId="0" fillId="2" borderId="5" applyFont="1" applyNumberFormat="0" applyFill="0" applyBorder="1" applyAlignment="1" applyProtection="true">
      <alignment horizontal="right" vertical="center" textRotation="0" wrapText="true" shrinkToFit="false"/>
      <protection hidden="false"/>
    </xf>
    <xf xfId="0" fontId="2" numFmtId="166" fillId="2" borderId="5" applyFont="1" applyNumberFormat="1" applyFill="0" applyBorder="1" applyAlignment="1" applyProtection="true">
      <alignment horizontal="right" vertical="center" textRotation="0" wrapText="true" shrinkToFit="false"/>
      <protection hidden="false"/>
    </xf>
    <xf xfId="0" fontId="1" numFmtId="3" fillId="4" borderId="1" applyFont="1" applyNumberFormat="1" applyFill="1" applyBorder="1" applyAlignment="1" applyProtection="true">
      <alignment horizontal="right" vertical="center" textRotation="0" wrapText="true" shrinkToFit="false"/>
      <protection hidden="false"/>
    </xf>
    <xf xfId="0" fontId="0" numFmtId="167" fillId="2" borderId="0" applyFont="0" applyNumberFormat="1" applyFill="0" applyBorder="0" applyAlignment="0" applyProtection="true">
      <alignment horizontal="general" vertical="bottom" textRotation="0" wrapText="false" shrinkToFit="false"/>
      <protection hidden="false"/>
    </xf>
    <xf xfId="0" fontId="2" numFmtId="0" fillId="4" borderId="15" applyFont="1" applyNumberFormat="0" applyFill="1" applyBorder="1" applyAlignment="1" applyProtection="true">
      <alignment horizontal="center" vertical="center" textRotation="0" wrapText="true" shrinkToFit="false"/>
      <protection hidden="false"/>
    </xf>
    <xf xfId="0" fontId="2" numFmtId="0" fillId="4" borderId="15" applyFont="1" applyNumberFormat="0" applyFill="1" applyBorder="1" applyAlignment="1" applyProtection="true">
      <alignment horizontal="left" vertical="center" textRotation="0" wrapText="true" shrinkToFit="false"/>
      <protection hidden="false"/>
    </xf>
    <xf xfId="0" fontId="2" numFmtId="0" fillId="4" borderId="3" applyFont="1" applyNumberFormat="0" applyFill="1" applyBorder="1" applyAlignment="1" applyProtection="true">
      <alignment horizontal="center" vertical="center" textRotation="0" wrapText="true" shrinkToFit="false"/>
      <protection hidden="false"/>
    </xf>
    <xf xfId="0" fontId="2" numFmtId="0" fillId="4" borderId="4" applyFont="1" applyNumberFormat="0" applyFill="1" applyBorder="1" applyAlignment="1" applyProtection="true">
      <alignment horizontal="left" vertical="center" textRotation="0" wrapText="true" shrinkToFit="false"/>
      <protection hidden="false"/>
    </xf>
    <xf xfId="0" fontId="18" numFmtId="0" fillId="2" borderId="0" applyFont="1" applyNumberFormat="0" applyFill="0" applyBorder="0" applyAlignment="1" applyProtection="true">
      <alignment horizontal="right" vertical="bottom" textRotation="0" wrapText="false" shrinkToFit="false"/>
      <protection hidden="false"/>
    </xf>
    <xf xfId="0" fontId="1" numFmtId="0" fillId="4" borderId="4" applyFont="1" applyNumberFormat="0" applyFill="1" applyBorder="1" applyAlignment="1" applyProtection="true">
      <alignment horizontal="center" vertical="center" textRotation="0" wrapText="true" shrinkToFit="false"/>
      <protection hidden="false"/>
    </xf>
    <xf xfId="0" fontId="1" numFmtId="0" fillId="4" borderId="4" applyFont="1" applyNumberFormat="0" applyFill="1" applyBorder="1" applyAlignment="1" applyProtection="true">
      <alignment horizontal="center" vertical="center" textRotation="0" wrapText="true" shrinkToFit="false"/>
      <protection hidden="false"/>
    </xf>
    <xf xfId="0" fontId="2" numFmtId="0" fillId="4" borderId="0" applyFont="1" applyNumberFormat="0" applyFill="1" applyBorder="0" applyAlignment="1" applyProtection="true">
      <alignment horizontal="left" vertical="bottom" textRotation="0" wrapText="false" shrinkToFit="false"/>
      <protection hidden="false"/>
    </xf>
    <xf xfId="0" fontId="2" numFmtId="0" fillId="4" borderId="0" applyFont="1" applyNumberFormat="0" applyFill="1" applyBorder="0" applyAlignment="0" applyProtection="true">
      <alignment horizontal="general" vertical="bottom" textRotation="0" wrapText="false" shrinkToFit="false"/>
      <protection hidden="false"/>
    </xf>
    <xf xfId="0" fontId="3" numFmtId="2" fillId="4" borderId="2" applyFont="1" applyNumberFormat="1" applyFill="1" applyBorder="1" applyAlignment="1" applyProtection="true">
      <alignment horizontal="center" vertical="top" textRotation="0" wrapText="true" shrinkToFit="false"/>
      <protection hidden="false"/>
    </xf>
    <xf xfId="0" fontId="3" numFmtId="2" fillId="4" borderId="2" applyFont="1" applyNumberFormat="1" applyFill="1" applyBorder="1" applyAlignment="1" applyProtection="true">
      <alignment horizontal="general" vertical="top" textRotation="0" wrapText="true" shrinkToFit="false"/>
      <protection hidden="false"/>
    </xf>
    <xf xfId="0" fontId="3" numFmtId="2" fillId="4" borderId="2" applyFont="1" applyNumberFormat="1" applyFill="1" applyBorder="1" applyAlignment="1" applyProtection="true">
      <alignment horizontal="left" vertical="top" textRotation="0" wrapText="true" shrinkToFit="false"/>
      <protection hidden="false"/>
    </xf>
    <xf xfId="0" fontId="1" numFmtId="166" fillId="4" borderId="1" applyFont="1" applyNumberFormat="1" applyFill="1" applyBorder="1" applyAlignment="1" applyProtection="true">
      <alignment horizontal="center" vertical="center" textRotation="0" wrapText="true" shrinkToFit="false"/>
      <protection hidden="false"/>
    </xf>
    <xf xfId="0" fontId="1" numFmtId="166" fillId="4" borderId="1" applyFont="1" applyNumberFormat="1" applyFill="1" applyBorder="1" applyAlignment="1" applyProtection="true">
      <alignment horizontal="left" vertical="center" textRotation="0" wrapText="true" shrinkToFit="false"/>
      <protection hidden="false"/>
    </xf>
    <xf xfId="0" fontId="1" numFmtId="166" fillId="4" borderId="1" applyFont="1" applyNumberFormat="1" applyFill="1" applyBorder="1" applyAlignment="1" applyProtection="true">
      <alignment horizontal="right" vertical="center" textRotation="0" wrapText="true" shrinkToFit="false"/>
      <protection hidden="false"/>
    </xf>
    <xf xfId="0" fontId="1" numFmtId="166" fillId="4" borderId="1" applyFont="1" applyNumberFormat="1" applyFill="1" applyBorder="1" applyAlignment="1" applyProtection="true">
      <alignment horizontal="general" vertical="center" textRotation="0" wrapText="true" shrinkToFit="false"/>
      <protection hidden="false"/>
    </xf>
    <xf xfId="0" fontId="1" numFmtId="166" fillId="2" borderId="1" applyFont="1" applyNumberFormat="1" applyFill="0" applyBorder="1" applyAlignment="1" applyProtection="true">
      <alignment horizontal="right" vertical="center" textRotation="0" wrapText="true" shrinkToFit="false"/>
      <protection hidden="false"/>
    </xf>
    <xf xfId="0" fontId="1" numFmtId="166" fillId="3" borderId="0" applyFont="1" applyNumberFormat="1" applyFill="1" applyBorder="0" applyAlignment="1" applyProtection="true">
      <alignment horizontal="left" vertical="center" textRotation="0" wrapText="true" shrinkToFit="false"/>
      <protection hidden="false"/>
    </xf>
    <xf xfId="0" fontId="1" numFmtId="166" fillId="5" borderId="4" applyFont="1" applyNumberFormat="1" applyFill="1" applyBorder="1" applyAlignment="1" applyProtection="true">
      <alignment horizontal="left" vertical="center" textRotation="0" wrapText="true" shrinkToFit="false"/>
      <protection hidden="false"/>
    </xf>
    <xf xfId="0" fontId="5" numFmtId="166" fillId="4" borderId="1" applyFont="1" applyNumberFormat="1" applyFill="1" applyBorder="1" applyAlignment="1" applyProtection="true">
      <alignment horizontal="center" vertical="center" textRotation="0" wrapText="true" shrinkToFit="false"/>
      <protection hidden="false"/>
    </xf>
    <xf xfId="0" fontId="5" numFmtId="166" fillId="4" borderId="1" applyFont="1" applyNumberFormat="1" applyFill="1" applyBorder="1" applyAlignment="1" applyProtection="true">
      <alignment horizontal="left" vertical="center" textRotation="0" wrapText="true" shrinkToFit="false"/>
      <protection hidden="false"/>
    </xf>
    <xf xfId="0" fontId="5" numFmtId="166" fillId="4" borderId="1" applyFont="1" applyNumberFormat="1" applyFill="1" applyBorder="1" applyAlignment="1" applyProtection="true">
      <alignment horizontal="right" vertical="center" textRotation="0" wrapText="true" shrinkToFit="false"/>
      <protection hidden="false"/>
    </xf>
    <xf xfId="0" fontId="5" numFmtId="166" fillId="4" borderId="1" applyFont="1" applyNumberFormat="1" applyFill="1" applyBorder="1" applyAlignment="1" applyProtection="true">
      <alignment horizontal="left" vertical="center" textRotation="0" wrapText="true" shrinkToFit="false"/>
      <protection hidden="false"/>
    </xf>
    <xf xfId="0" fontId="5" numFmtId="166" fillId="2" borderId="1" applyFont="1" applyNumberFormat="1" applyFill="0" applyBorder="1" applyAlignment="1" applyProtection="true">
      <alignment horizontal="general" vertical="center" textRotation="0" wrapText="true" shrinkToFit="false"/>
      <protection hidden="false"/>
    </xf>
    <xf xfId="0" fontId="5" numFmtId="166" fillId="2" borderId="1" applyFont="1" applyNumberFormat="1" applyFill="0" applyBorder="1" applyAlignment="1" applyProtection="true">
      <alignment horizontal="right" vertical="center" textRotation="0" wrapText="true" shrinkToFit="false"/>
      <protection hidden="false"/>
    </xf>
    <xf xfId="0" fontId="5" numFmtId="166" fillId="3" borderId="0" applyFont="1" applyNumberFormat="1" applyFill="1" applyBorder="0" applyAlignment="1" applyProtection="true">
      <alignment horizontal="left" vertical="center" textRotation="0" wrapText="true" shrinkToFit="false"/>
      <protection hidden="false"/>
    </xf>
    <xf xfId="0" fontId="5" numFmtId="166" fillId="5" borderId="4" applyFont="1" applyNumberFormat="1" applyFill="1" applyBorder="1" applyAlignment="1" applyProtection="true">
      <alignment horizontal="left" vertical="center" textRotation="0" wrapText="true" shrinkToFit="false"/>
      <protection hidden="false"/>
    </xf>
    <xf xfId="0" fontId="2" numFmtId="166" fillId="2" borderId="1" applyFont="1" applyNumberFormat="1" applyFill="0" applyBorder="1" applyAlignment="1" applyProtection="true">
      <alignment horizontal="right" vertical="center" textRotation="0" wrapText="true" shrinkToFit="false"/>
      <protection hidden="false"/>
    </xf>
    <xf xfId="0" fontId="17" numFmtId="0" fillId="4" borderId="16" applyFont="1" applyNumberFormat="0" applyFill="1" applyBorder="1" applyAlignment="1" applyProtection="true">
      <alignment horizontal="right" vertical="center" textRotation="0" wrapText="true" shrinkToFit="false"/>
      <protection hidden="false"/>
    </xf>
    <xf xfId="0" fontId="19" numFmtId="0" fillId="5" borderId="4" applyFont="1" applyNumberFormat="0" applyFill="1" applyBorder="1" applyAlignment="1" applyProtection="true">
      <alignment horizontal="left" vertical="center" textRotation="0" wrapText="true" shrinkToFit="false"/>
      <protection hidden="false"/>
    </xf>
    <xf xfId="0" fontId="2" numFmtId="168" fillId="4" borderId="4" applyFont="1" applyNumberFormat="1" applyFill="1" applyBorder="1" applyAlignment="1" applyProtection="true">
      <alignment horizontal="left" vertical="bottom" textRotation="0" wrapText="false" shrinkToFit="false"/>
      <protection hidden="false"/>
    </xf>
    <xf xfId="0" fontId="2" numFmtId="0" fillId="4" borderId="1" applyFont="1" applyNumberFormat="0" applyFill="1" applyBorder="1" applyAlignment="1" applyProtection="true">
      <alignment horizontal="right" vertical="center" textRotation="0" wrapText="true" shrinkToFit="false"/>
      <protection hidden="false"/>
    </xf>
    <xf xfId="0" fontId="17" numFmtId="0" fillId="5" borderId="4" applyFont="1" applyNumberFormat="0" applyFill="1" applyBorder="1" applyAlignment="1" applyProtection="true">
      <alignment horizontal="left" vertical="center" textRotation="0" wrapText="true" shrinkToFit="false"/>
      <protection hidden="false"/>
    </xf>
    <xf xfId="0" fontId="2" numFmtId="14" fillId="4" borderId="1" applyFont="1" applyNumberFormat="1" applyFill="1" applyBorder="1" applyAlignment="1" applyProtection="true">
      <alignment horizontal="center" vertical="bottom" textRotation="0" wrapText="false" shrinkToFit="false"/>
      <protection hidden="false"/>
    </xf>
    <xf xfId="0" fontId="5" numFmtId="0" fillId="4" borderId="1" applyFont="1" applyNumberFormat="0" applyFill="1" applyBorder="1" applyAlignment="1" applyProtection="true">
      <alignment horizontal="general" vertical="center" textRotation="0" wrapText="true" shrinkToFit="false"/>
      <protection hidden="false"/>
    </xf>
    <xf xfId="0" fontId="1" numFmtId="166" fillId="2" borderId="1" applyFont="1" applyNumberFormat="1" applyFill="0" applyBorder="1" applyAlignment="1" applyProtection="true">
      <alignment horizontal="right" vertical="center" textRotation="0" wrapText="true" shrinkToFit="false"/>
      <protection hidden="false"/>
    </xf>
    <xf xfId="0" fontId="2" numFmtId="0" fillId="4" borderId="5" applyFont="1" applyNumberFormat="0" applyFill="1" applyBorder="1" applyAlignment="1" applyProtection="true">
      <alignment horizontal="right" vertical="center" textRotation="0" wrapText="true" shrinkToFit="false"/>
      <protection hidden="false"/>
    </xf>
    <xf xfId="0" fontId="2" numFmtId="166" fillId="2" borderId="5" applyFont="1" applyNumberFormat="1" applyFill="0" applyBorder="1" applyAlignment="1" applyProtection="true">
      <alignment horizontal="right" vertical="center" textRotation="0" wrapText="true" shrinkToFit="false"/>
      <protection hidden="false"/>
    </xf>
    <xf xfId="0" fontId="2" numFmtId="0" fillId="4" borderId="0" applyFont="1" applyNumberFormat="0" applyFill="1" applyBorder="0" applyAlignment="1" applyProtection="true">
      <alignment horizontal="left" vertical="center" textRotation="0" wrapText="true" shrinkToFit="false"/>
      <protection hidden="false"/>
    </xf>
    <xf xfId="0" fontId="2" numFmtId="166" fillId="2" borderId="0" applyFont="1" applyNumberFormat="1" applyFill="0" applyBorder="0" applyAlignment="0" applyProtection="true">
      <alignment horizontal="general" vertical="bottom" textRotation="0" wrapText="false" shrinkToFit="false"/>
      <protection hidden="false"/>
    </xf>
    <xf xfId="0" fontId="2" numFmtId="0" fillId="4" borderId="0" applyFont="1" applyNumberFormat="0" applyFill="1" applyBorder="0" applyAlignment="1" applyProtection="true">
      <alignment horizontal="left" vertical="center" textRotation="0" wrapText="true" shrinkToFit="false"/>
      <protection hidden="false"/>
    </xf>
    <xf xfId="0" fontId="1" numFmtId="166" fillId="2" borderId="7" applyFont="1" applyNumberFormat="1" applyFill="0" applyBorder="1" applyAlignment="1" applyProtection="true">
      <alignment horizontal="center" vertical="center" textRotation="0" wrapText="true" shrinkToFit="false"/>
      <protection hidden="false"/>
    </xf>
    <xf xfId="0" fontId="1" numFmtId="166" fillId="2" borderId="6" applyFont="1" applyNumberFormat="1" applyFill="0" applyBorder="1" applyAlignment="1" applyProtection="true">
      <alignment horizontal="center" vertical="center" textRotation="0" wrapText="true" shrinkToFit="false"/>
      <protection hidden="false"/>
    </xf>
    <xf xfId="0" fontId="18" numFmtId="166" fillId="2" borderId="0" applyFont="1" applyNumberFormat="1" applyFill="0" applyBorder="0" applyAlignment="1" applyProtection="true">
      <alignment horizontal="right" vertical="bottom" textRotation="0" wrapText="false" shrinkToFit="false"/>
      <protection hidden="false"/>
    </xf>
    <xf xfId="0" fontId="20" numFmtId="0" fillId="2" borderId="0" applyFont="1" applyNumberFormat="0" applyFill="0" applyBorder="0" applyAlignment="1" applyProtection="true">
      <alignment horizontal="center" vertical="center" textRotation="0" wrapText="true" shrinkToFit="false"/>
      <protection hidden="false"/>
    </xf>
    <xf xfId="0" fontId="5" numFmtId="166" fillId="2" borderId="2" applyFont="1" applyNumberFormat="1" applyFill="0" applyBorder="1" applyAlignment="1" applyProtection="true">
      <alignment horizontal="right" vertical="bottom" textRotation="0" wrapText="false" shrinkToFit="false"/>
      <protection hidden="false"/>
    </xf>
    <xf xfId="0" fontId="15" numFmtId="0" fillId="2" borderId="0" applyFont="1" applyNumberFormat="0" applyFill="0" applyBorder="0" applyAlignment="1" applyProtection="true">
      <alignment horizontal="center" vertical="bottom" textRotation="0" wrapText="false" shrinkToFit="false"/>
      <protection hidden="false"/>
    </xf>
    <xf xfId="0" fontId="1" numFmtId="0" fillId="2" borderId="7" applyFont="1" applyNumberFormat="0" applyFill="0" applyBorder="1" applyAlignment="1" applyProtection="true">
      <alignment horizontal="center" vertical="center" textRotation="0" wrapText="true" shrinkToFit="false"/>
      <protection hidden="false"/>
    </xf>
    <xf xfId="0" fontId="16" numFmtId="166" fillId="2" borderId="6" applyFont="1" applyNumberFormat="1" applyFill="0" applyBorder="1" applyAlignment="1" applyProtection="true">
      <alignment horizontal="center" vertical="center" textRotation="0" wrapText="true" shrinkToFit="false"/>
      <protection hidden="false"/>
    </xf>
    <xf xfId="0" fontId="1" numFmtId="166" fillId="2" borderId="17" applyFont="1" applyNumberFormat="1" applyFill="0" applyBorder="1" applyAlignment="1" applyProtection="true">
      <alignment horizontal="center" vertical="center" textRotation="0" wrapText="true" shrinkToFit="false"/>
      <protection hidden="false"/>
    </xf>
    <xf xfId="0" fontId="8" numFmtId="165" fillId="3" borderId="4" applyFont="1" applyNumberFormat="1" applyFill="1" applyBorder="1" applyAlignment="1" applyProtection="true">
      <alignment horizontal="center" vertical="center" textRotation="0" wrapText="true" shrinkToFit="false"/>
      <protection hidden="false"/>
    </xf>
    <xf xfId="0" fontId="21" numFmtId="0" fillId="3" borderId="0" applyFont="1" applyNumberFormat="0" applyFill="1" applyBorder="0" applyAlignment="1" applyProtection="true">
      <alignment horizontal="right" vertical="center" textRotation="0" wrapText="false" shrinkToFit="false"/>
      <protection hidden="false"/>
    </xf>
    <xf xfId="0" fontId="10" numFmtId="0" fillId="3" borderId="2" applyFont="1" applyNumberFormat="0" applyFill="1" applyBorder="1" applyAlignment="1" applyProtection="true">
      <alignment horizontal="right" vertical="center" textRotation="0" wrapText="false" shrinkToFit="false"/>
      <protection hidden="false"/>
    </xf>
    <xf xfId="0" fontId="1" numFmtId="0" fillId="4" borderId="4" applyFont="1" applyNumberFormat="0" applyFill="1" applyBorder="1" applyAlignment="1" applyProtection="true">
      <alignment horizontal="general" vertical="center" textRotation="0" wrapText="true" shrinkToFit="false"/>
      <protection hidden="false"/>
    </xf>
    <xf xfId="0" fontId="1" numFmtId="0" fillId="4" borderId="6" applyFont="1" applyNumberFormat="0" applyFill="1" applyBorder="1" applyAlignment="1" applyProtection="true">
      <alignment horizontal="center" vertical="center" textRotation="0" wrapText="true" shrinkToFit="false"/>
      <protection hidden="false"/>
    </xf>
    <xf xfId="0" fontId="1" numFmtId="0" fillId="5" borderId="4" applyFont="1" applyNumberFormat="0" applyFill="1" applyBorder="1" applyAlignment="1" applyProtection="true">
      <alignment horizontal="center" vertical="center" textRotation="0" wrapText="true" shrinkToFit="false"/>
      <protection hidden="false"/>
    </xf>
    <xf xfId="0" fontId="20" numFmtId="0" fillId="3" borderId="0" applyFont="1" applyNumberFormat="0" applyFill="1" applyBorder="0" applyAlignment="1" applyProtection="true">
      <alignment horizontal="center" vertical="center" textRotation="0" wrapText="true" shrinkToFit="false"/>
      <protection hidden="false"/>
    </xf>
    <xf xfId="0" fontId="15" numFmtId="0" fillId="2" borderId="0" applyFont="1" applyNumberFormat="0" applyFill="0" applyBorder="0" applyAlignment="1" applyProtection="true">
      <alignment horizontal="center" vertical="center" textRotation="0" wrapText="true" shrinkToFit="false"/>
      <protection hidden="false"/>
    </xf>
    <xf xfId="0" fontId="7" numFmtId="0" fillId="2" borderId="2" applyFont="1" applyNumberFormat="0" applyFill="0" applyBorder="1" applyAlignment="1" applyProtection="true">
      <alignment horizontal="center" vertical="bottom" textRotation="0" wrapText="false" shrinkToFit="false"/>
      <protection hidden="false"/>
    </xf>
    <xf xfId="0" fontId="1" numFmtId="0" fillId="4" borderId="17" applyFont="1" applyNumberFormat="0" applyFill="1" applyBorder="1" applyAlignment="1" applyProtection="true">
      <alignment horizontal="center" vertical="center" textRotation="0" wrapText="true" shrinkToFit="false"/>
      <protection hidden="false"/>
    </xf>
    <xf xfId="0" fontId="1" numFmtId="0" fillId="4" borderId="7" applyFont="1" applyNumberFormat="0" applyFill="1" applyBorder="1" applyAlignment="1" applyProtection="true">
      <alignment horizontal="left" vertical="center" textRotation="0" wrapText="true" shrinkToFit="false"/>
      <protection hidden="false"/>
    </xf>
    <xf xfId="0" fontId="7" numFmtId="0" fillId="4" borderId="0" applyFont="1" applyNumberFormat="0" applyFill="1" applyBorder="0" applyAlignment="1" applyProtection="true">
      <alignment horizontal="left" vertical="bottom" textRotation="0" wrapText="true" shrinkToFit="false"/>
      <protection hidden="false"/>
    </xf>
    <xf xfId="0" fontId="7" numFmtId="0" fillId="4" borderId="0" applyFont="1" applyNumberFormat="0" applyFill="1" applyBorder="0" applyAlignment="1" applyProtection="true">
      <alignment horizontal="left" vertical="bottom" textRotation="0" wrapText="false" shrinkToFit="false"/>
      <protection hidden="false"/>
    </xf>
    <xf xfId="0" fontId="1" numFmtId="0" fillId="2" borderId="4" applyFont="1" applyNumberFormat="0" applyFill="0" applyBorder="1" applyAlignment="1" applyProtection="true">
      <alignment horizontal="center" vertical="center" textRotation="0" wrapText="true" shrinkToFit="false"/>
      <protection hidden="false"/>
    </xf>
    <xf xfId="0" fontId="1" numFmtId="0" fillId="2" borderId="17" applyFont="1" applyNumberFormat="0" applyFill="0" applyBorder="1" applyAlignment="1" applyProtection="true">
      <alignment horizontal="center" vertical="center" textRotation="0" wrapText="true" shrinkToFit="false"/>
      <protection hidden="false"/>
    </xf>
    <xf xfId="0" fontId="18" numFmtId="0" fillId="3" borderId="0" applyFont="1" applyNumberFormat="0" applyFill="1" applyBorder="0" applyAlignment="1" applyProtection="true">
      <alignment horizontal="right" vertical="bottom" textRotation="0" wrapText="false" shrinkToFit="false"/>
      <protection hidden="false"/>
    </xf>
    <xf xfId="0" fontId="7" numFmtId="166" fillId="2" borderId="2" applyFont="1" applyNumberFormat="1" applyFill="0" applyBorder="1" applyAlignment="1" applyProtection="true">
      <alignment horizontal="right" vertical="bottom" textRotation="0" wrapText="false" shrinkToFit="false"/>
      <protection hidden="false"/>
    </xf>
    <xf xfId="0" fontId="1" numFmtId="0" fillId="5" borderId="7" applyFont="1" applyNumberFormat="0" applyFill="1" applyBorder="1" applyAlignment="1" applyProtection="true">
      <alignment horizontal="center" vertical="center" textRotation="0" wrapText="true" shrinkToFit="false"/>
      <protection hidden="false"/>
    </xf>
    <xf xfId="0" fontId="7" numFmtId="0" fillId="4" borderId="0" applyFont="1" applyNumberFormat="0" applyFill="1" applyBorder="0" applyAlignment="1" applyProtection="true">
      <alignment horizontal="left" vertical="center" textRotation="0" wrapText="true" shrinkToFit="false"/>
      <protection hidden="false"/>
    </xf>
    <xf xfId="0" fontId="7" numFmtId="0" fillId="4" borderId="0" applyFont="1" applyNumberFormat="0" applyFill="1" applyBorder="0" applyAlignment="1" applyProtection="true">
      <alignment horizontal="left" vertical="top" textRotation="0" wrapText="true" shrinkToFit="false"/>
      <protection hidden="false"/>
    </xf>
    <xf xfId="0" fontId="11" numFmtId="0" fillId="3" borderId="0" applyFont="1" applyNumberFormat="0" applyFill="1" applyBorder="0" applyAlignment="1" applyProtection="true">
      <alignment horizontal="center" vertical="center" textRotation="0" wrapText="true" shrinkToFit="false"/>
      <protection hidden="false"/>
    </xf>
    <xf xfId="0" fontId="7" numFmtId="0" fillId="3" borderId="0" applyFont="1" applyNumberFormat="0" applyFill="1" applyBorder="0" applyAlignment="1" applyProtection="true">
      <alignment horizontal="left" vertical="bottom" textRotation="0" wrapText="true" shrinkToFit="false"/>
      <protection hidden="false"/>
    </xf>
    <xf xfId="0" fontId="1" numFmtId="0" fillId="3" borderId="7" applyFont="1" applyNumberFormat="0" applyFill="1" applyBorder="1" applyAlignment="1" applyProtection="true">
      <alignment horizontal="center" vertical="center" textRotation="0" wrapText="true" shrinkToFit="false"/>
      <protection hidden="false"/>
    </xf>
    <xf xfId="0" fontId="1" numFmtId="0" fillId="3" borderId="18" applyFont="1" applyNumberFormat="0" applyFill="1" applyBorder="1" applyAlignment="1" applyProtection="true">
      <alignment horizontal="center" vertical="center" textRotation="0" wrapText="true" shrinkToFit="false"/>
      <protection hidden="false"/>
    </xf>
    <xf xfId="0" fontId="1" numFmtId="0" fillId="3" borderId="6" applyFont="1" applyNumberFormat="0" applyFill="1" applyBorder="1" applyAlignment="1" applyProtection="true">
      <alignment horizontal="center" vertical="center" textRotation="0" wrapText="true" shrinkToFit="false"/>
      <protection hidden="false"/>
    </xf>
    <xf xfId="0" fontId="7" numFmtId="0" fillId="3" borderId="19" applyFont="1" applyNumberFormat="0" applyFill="1" applyBorder="1" applyAlignment="1" applyProtection="true">
      <alignment horizontal="left" vertical="center" textRotation="0" wrapText="true" shrinkToFit="false"/>
      <protection hidden="false"/>
    </xf>
    <xf xfId="0" fontId="15" numFmtId="0" fillId="3" borderId="0" applyFont="1" applyNumberFormat="0" applyFill="1" applyBorder="0" applyAlignment="1" applyProtection="true">
      <alignment horizontal="center" vertical="center" textRotation="0" wrapText="true" shrinkToFit="false"/>
      <protection hidden="false"/>
    </xf>
    <xf xfId="0" fontId="8" numFmtId="165" fillId="3" borderId="4" applyFont="1" applyNumberFormat="1" applyFill="1" applyBorder="1" applyAlignment="1" applyProtection="true">
      <alignment horizontal="general" vertical="center" textRotation="0" wrapText="false" shrinkToFit="false"/>
      <protection hidden="false"/>
    </xf>
    <xf xfId="0" fontId="5" numFmtId="0" fillId="5" borderId="4" applyFont="1" applyNumberFormat="0" applyFill="1" applyBorder="1" applyAlignment="1" applyProtection="true">
      <alignment horizontal="center" vertical="center" textRotation="0" wrapText="true" shrinkToFit="false"/>
      <protection hidden="false"/>
    </xf>
    <xf xfId="0" fontId="2" numFmtId="0" fillId="5" borderId="4" applyFont="1" applyNumberFormat="0" applyFill="1" applyBorder="1" applyAlignment="1" applyProtection="true">
      <alignment horizontal="center" vertical="center"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R18"/>
  <sheetViews>
    <sheetView tabSelected="0" workbookViewId="0" showGridLines="true" showRowColHeaders="1">
      <selection activeCell="L6" sqref="L6"/>
    </sheetView>
  </sheetViews>
  <sheetFormatPr customHeight="true" defaultRowHeight="11.25" defaultColWidth="9" outlineLevelRow="0" outlineLevelCol="0"/>
  <cols>
    <col min="1" max="1" width="4" customWidth="true" style="82"/>
    <col min="2" max="2" width="18.7109375" customWidth="true" style="160"/>
    <col min="3" max="3" width="9.28515625" customWidth="true" style="104"/>
    <col min="4" max="4" width="8.140625" customWidth="true" style="104"/>
    <col min="5" max="5" width="10.5703125" customWidth="true" style="104"/>
    <col min="6" max="6" width="8.28515625" customWidth="true" style="104"/>
    <col min="7" max="7" width="6.28515625" customWidth="true" style="104"/>
    <col min="8" max="8" width="5.5703125" customWidth="true" style="104"/>
    <col min="9" max="9" width="10.5703125" customWidth="true" style="104"/>
    <col min="10" max="10" width="8.140625" customWidth="true" style="104"/>
    <col min="11" max="11" width="6.5703125" customWidth="true" style="104"/>
    <col min="12" max="12" width="10.5703125" customWidth="true" style="104"/>
    <col min="13" max="13" width="10.5703125" customWidth="true" style="104"/>
    <col min="14" max="14" width="10.5703125" customWidth="true" style="104"/>
    <col min="15" max="15" width="10.5703125" customWidth="true" style="104"/>
    <col min="16" max="16" width="10.5703125" customWidth="true" style="104"/>
    <col min="17" max="17" width="8.7109375" customWidth="true" style="104"/>
  </cols>
  <sheetData>
    <row r="1" spans="1:18" customHeight="1" ht="21">
      <c r="M1" s="79"/>
      <c r="N1" s="79"/>
      <c r="O1" s="79"/>
      <c r="P1" s="260" t="s">
        <v>0</v>
      </c>
      <c r="Q1" s="260"/>
    </row>
    <row r="2" spans="1:18" customHeight="1" ht="30.6">
      <c r="A2" s="261" t="s">
        <v>1</v>
      </c>
      <c r="B2" s="261"/>
      <c r="C2" s="261"/>
      <c r="D2" s="261"/>
      <c r="E2" s="261"/>
      <c r="F2" s="261"/>
      <c r="G2" s="261"/>
      <c r="H2" s="261"/>
      <c r="I2" s="261"/>
      <c r="J2" s="261"/>
      <c r="K2" s="261"/>
      <c r="L2" s="261"/>
      <c r="M2" s="261"/>
      <c r="N2" s="261"/>
      <c r="O2" s="261"/>
      <c r="P2" s="261"/>
      <c r="Q2" s="261"/>
    </row>
    <row r="3" spans="1:18" customHeight="1" ht="17.25">
      <c r="A3" s="263"/>
      <c r="B3" s="263"/>
      <c r="C3" s="263"/>
      <c r="D3" s="263"/>
      <c r="E3" s="263"/>
      <c r="F3" s="263"/>
      <c r="G3" s="263"/>
      <c r="H3" s="263"/>
      <c r="I3" s="263"/>
      <c r="J3" s="263"/>
      <c r="K3" s="263"/>
      <c r="L3" s="263"/>
      <c r="M3" s="263"/>
      <c r="N3" s="263"/>
      <c r="O3" s="263"/>
      <c r="P3" s="263"/>
      <c r="Q3" s="263"/>
    </row>
    <row r="4" spans="1:18" customHeight="1" ht="17.25">
      <c r="A4" s="161"/>
      <c r="B4" s="161"/>
      <c r="N4" s="262" t="s">
        <v>2</v>
      </c>
      <c r="O4" s="262"/>
      <c r="P4" s="262"/>
      <c r="Q4" s="262"/>
    </row>
    <row r="5" spans="1:18" customHeight="1" ht="27" s="133" customFormat="1">
      <c r="A5" s="264" t="s">
        <v>3</v>
      </c>
      <c r="B5" s="264" t="s">
        <v>4</v>
      </c>
      <c r="C5" s="265" t="s">
        <v>5</v>
      </c>
      <c r="D5" s="265"/>
      <c r="E5" s="265"/>
      <c r="F5" s="265"/>
      <c r="G5" s="265"/>
      <c r="H5" s="265"/>
      <c r="I5" s="265"/>
      <c r="J5" s="265"/>
      <c r="K5" s="265"/>
      <c r="L5" s="265"/>
      <c r="M5" s="265"/>
      <c r="N5" s="265"/>
      <c r="O5" s="265"/>
      <c r="P5" s="265"/>
      <c r="Q5" s="265"/>
    </row>
    <row r="6" spans="1:18" customHeight="1" ht="102.75" s="133" customFormat="1">
      <c r="A6" s="264"/>
      <c r="B6" s="264"/>
      <c r="C6" s="80" t="s">
        <v>6</v>
      </c>
      <c r="D6" s="80"/>
      <c r="E6" s="80" t="s">
        <v>7</v>
      </c>
      <c r="F6" s="259" t="s">
        <v>8</v>
      </c>
      <c r="G6" s="259"/>
      <c r="H6" s="259"/>
      <c r="I6" s="266" t="s">
        <v>9</v>
      </c>
      <c r="J6" s="80" t="s">
        <v>10</v>
      </c>
      <c r="K6" s="80"/>
      <c r="L6" s="80" t="s">
        <v>11</v>
      </c>
      <c r="M6" s="80" t="s">
        <v>12</v>
      </c>
      <c r="N6" s="80" t="s">
        <v>13</v>
      </c>
      <c r="O6" s="258" t="s">
        <v>14</v>
      </c>
      <c r="P6" s="258" t="s">
        <v>15</v>
      </c>
      <c r="Q6" s="80" t="s">
        <v>16</v>
      </c>
    </row>
    <row r="7" spans="1:18" customHeight="1" ht="70.5" s="133" customFormat="1">
      <c r="A7" s="264"/>
      <c r="B7" s="264"/>
      <c r="C7" s="80" t="s">
        <v>17</v>
      </c>
      <c r="D7" s="80" t="s">
        <v>18</v>
      </c>
      <c r="E7" s="80"/>
      <c r="F7" s="80" t="s">
        <v>19</v>
      </c>
      <c r="G7" s="80" t="s">
        <v>20</v>
      </c>
      <c r="H7" s="80" t="s">
        <v>21</v>
      </c>
      <c r="I7" s="266"/>
      <c r="J7" s="80" t="s">
        <v>22</v>
      </c>
      <c r="K7" s="80" t="s">
        <v>23</v>
      </c>
      <c r="L7" s="80"/>
      <c r="M7" s="80"/>
      <c r="N7" s="80"/>
      <c r="O7" s="258"/>
      <c r="P7" s="258"/>
      <c r="Q7" s="80"/>
    </row>
    <row r="8" spans="1:18" customHeight="1" ht="16.5" s="163" customFormat="1">
      <c r="A8" s="162">
        <v>-1</v>
      </c>
      <c r="B8" s="162" t="str">
        <f>A8-1</f>
        <v>0</v>
      </c>
      <c r="C8" s="162" t="str">
        <f>B8-1</f>
        <v>0</v>
      </c>
      <c r="D8" s="162" t="str">
        <f>C8-1</f>
        <v>0</v>
      </c>
      <c r="E8" s="162" t="str">
        <f>D8-1</f>
        <v>0</v>
      </c>
      <c r="F8" s="162" t="str">
        <f>E8-1</f>
        <v>0</v>
      </c>
      <c r="G8" s="162" t="str">
        <f>F8-1</f>
        <v>0</v>
      </c>
      <c r="H8" s="162" t="str">
        <f>G8-1</f>
        <v>0</v>
      </c>
      <c r="I8" s="162" t="str">
        <f>H8-1</f>
        <v>0</v>
      </c>
      <c r="J8" s="162" t="str">
        <f>I8-1</f>
        <v>0</v>
      </c>
      <c r="K8" s="162" t="str">
        <f>J8-1</f>
        <v>0</v>
      </c>
      <c r="L8" s="162" t="str">
        <f>K8-1</f>
        <v>0</v>
      </c>
      <c r="M8" s="162" t="str">
        <f>L8-1</f>
        <v>0</v>
      </c>
      <c r="N8" s="162" t="str">
        <f>M8-1</f>
        <v>0</v>
      </c>
      <c r="O8" s="162"/>
      <c r="P8" s="162" t="str">
        <f>N8-1</f>
        <v>0</v>
      </c>
      <c r="Q8" s="162" t="str">
        <f>P8-1</f>
        <v>0</v>
      </c>
    </row>
    <row r="9" spans="1:18" customHeight="1" ht="20.1" s="167" customFormat="1">
      <c r="A9" s="164"/>
      <c r="B9" s="165" t="s">
        <v>24</v>
      </c>
      <c r="C9" s="166" t="str">
        <f>'B1b.ND86 CBHP_MỚI'!W9</f>
        <v>0</v>
      </c>
      <c r="D9" s="166" t="str">
        <f>'B1a.ND86 HTCPHT'!P9</f>
        <v>0</v>
      </c>
      <c r="E9" s="166" t="str">
        <f>'B2.TRE AN TRUA'!S9</f>
        <v>0</v>
      </c>
      <c r="F9" s="166"/>
      <c r="G9" s="166"/>
      <c r="H9" s="166"/>
      <c r="I9" s="166"/>
      <c r="J9" s="166"/>
      <c r="K9" s="166"/>
      <c r="L9" s="166"/>
      <c r="M9" s="166"/>
      <c r="N9" s="166"/>
      <c r="O9" s="166"/>
      <c r="P9" s="166"/>
      <c r="Q9" s="166" t="str">
        <f>SUM(C9:P9)</f>
        <v>0</v>
      </c>
      <c r="R9" s="201"/>
    </row>
    <row r="10" spans="1:18" customHeight="1" ht="12.95" s="136" customFormat="1">
      <c r="A10" s="168"/>
      <c r="B10" s="169"/>
      <c r="C10" s="170"/>
      <c r="D10" s="170"/>
      <c r="E10" s="170"/>
      <c r="F10" s="170"/>
      <c r="G10" s="170"/>
      <c r="H10" s="170"/>
      <c r="I10" s="170"/>
      <c r="J10" s="170"/>
      <c r="K10" s="170"/>
      <c r="L10" s="170"/>
      <c r="M10" s="170"/>
      <c r="N10" s="170"/>
      <c r="O10" s="170"/>
      <c r="P10" s="170"/>
      <c r="Q10" s="170"/>
    </row>
    <row r="12" spans="1:18" customHeight="1" ht="23.25"/>
    <row r="18" spans="1:18" customHeight="1" ht="11.25">
      <c r="B18" s="171"/>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M1:N1"/>
    <mergeCell ref="P1:Q1"/>
    <mergeCell ref="A2:Q2"/>
    <mergeCell ref="N4:Q4"/>
    <mergeCell ref="A3:Q3"/>
    <mergeCell ref="A5:A7"/>
    <mergeCell ref="B5:B7"/>
    <mergeCell ref="C5:Q5"/>
    <mergeCell ref="I6:I7"/>
    <mergeCell ref="M6:M7"/>
    <mergeCell ref="N6:N7"/>
    <mergeCell ref="P6:P7"/>
    <mergeCell ref="Q6:Q7"/>
    <mergeCell ref="C6:D6"/>
    <mergeCell ref="E6:E7"/>
    <mergeCell ref="O6:O7"/>
    <mergeCell ref="F6:H6"/>
    <mergeCell ref="J6:K6"/>
    <mergeCell ref="L6:L7"/>
  </mergeCells>
  <printOptions gridLines="false" gridLinesSet="true"/>
  <pageMargins left="0.1968503937007874" right="0.1574803149606299" top="0.2755905511811024" bottom="0.1574803149606299" header="0.1574803149606299" footer="0.1574803149606299"/>
  <pageSetup paperSize="9" orientation="landscape" scale="7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U18"/>
  <sheetViews>
    <sheetView tabSelected="0" workbookViewId="0" showGridLines="true" showRowColHeaders="1">
      <selection activeCell="H9" sqref="H9"/>
    </sheetView>
  </sheetViews>
  <sheetFormatPr customHeight="true" defaultRowHeight="15" outlineLevelRow="0" outlineLevelCol="0"/>
  <cols>
    <col min="1" max="1" width="5.28515625" customWidth="true" style="0"/>
    <col min="2" max="2" width="24.140625" customWidth="true" style="0"/>
    <col min="3" max="3" width="8.140625" customWidth="true" style="0"/>
    <col min="4" max="4" width="8.7109375" customWidth="true" style="0"/>
    <col min="5" max="5" width="8" customWidth="true" style="0"/>
    <col min="6" max="6" width="7.42578125" customWidth="true" style="0"/>
    <col min="7" max="7" width="7" customWidth="true" style="0"/>
    <col min="8" max="8" width="8" customWidth="true" style="0"/>
    <col min="9" max="9" width="7.5703125" customWidth="true" style="0"/>
    <col min="10" max="10" width="10.42578125" customWidth="true" style="0"/>
    <col min="11" max="11" width="7.85546875" customWidth="true" style="0"/>
    <col min="12" max="12" width="8.42578125" customWidth="true" style="0"/>
    <col min="13" max="13" width="6.140625" customWidth="true" style="0"/>
    <col min="14" max="14" width="6.7109375" customWidth="true" style="0"/>
    <col min="15" max="15" width="7.5703125" customWidth="true" style="0"/>
    <col min="16" max="16" width="8.28515625" customWidth="true" style="0"/>
    <col min="17" max="17" width="7.5703125" customWidth="true" style="0"/>
    <col min="18" max="18" width="10" customWidth="true" style="0"/>
    <col min="19" max="19" width="10.140625" customWidth="true" style="0"/>
    <col min="20" max="20" width="11.28515625" customWidth="true" style="0"/>
    <col min="21" max="21" width="11.28515625" customWidth="true" style="0"/>
  </cols>
  <sheetData>
    <row r="3" spans="1:21" customHeight="1" ht="16.5">
      <c r="A3" s="70" t="s">
        <v>25</v>
      </c>
      <c r="B3" s="68"/>
      <c r="C3" s="68"/>
      <c r="D3" s="68"/>
      <c r="E3" s="68"/>
      <c r="F3" s="68"/>
      <c r="G3" s="68"/>
      <c r="H3" s="68"/>
      <c r="I3" s="68"/>
      <c r="J3" s="69"/>
      <c r="K3" s="68"/>
      <c r="L3" s="68"/>
      <c r="M3" s="68"/>
      <c r="N3" s="68"/>
      <c r="O3" s="68"/>
      <c r="P3" s="68"/>
      <c r="Q3" s="268" t="s">
        <v>26</v>
      </c>
      <c r="R3" s="268"/>
      <c r="S3" s="268"/>
    </row>
    <row r="4" spans="1:21" customHeight="1" ht="18.75">
      <c r="A4" s="67" t="s">
        <v>27</v>
      </c>
      <c r="B4" s="67"/>
      <c r="C4" s="67"/>
      <c r="D4" s="67"/>
      <c r="E4" s="67"/>
      <c r="F4" s="67"/>
      <c r="G4" s="67"/>
      <c r="H4" s="67"/>
      <c r="I4" s="67"/>
      <c r="J4" s="67"/>
      <c r="K4" s="67"/>
      <c r="L4" s="67"/>
      <c r="M4" s="67"/>
      <c r="N4" s="67"/>
      <c r="O4" s="67"/>
      <c r="P4" s="67"/>
      <c r="Q4" s="67"/>
      <c r="R4" s="67"/>
      <c r="S4" s="67"/>
    </row>
    <row r="5" spans="1:21" customHeight="1" ht="18.75">
      <c r="A5" s="67"/>
      <c r="B5" s="67"/>
      <c r="C5" s="67"/>
      <c r="D5" s="67"/>
      <c r="E5" s="67"/>
      <c r="F5" s="67"/>
      <c r="G5" s="67"/>
      <c r="H5" s="67"/>
      <c r="I5" s="67"/>
      <c r="J5" s="67"/>
      <c r="K5" s="67"/>
      <c r="L5" s="67"/>
      <c r="M5" s="67"/>
      <c r="N5" s="67"/>
      <c r="O5" s="67"/>
      <c r="P5" s="269" t="s">
        <v>28</v>
      </c>
      <c r="Q5" s="269"/>
      <c r="R5" s="269"/>
      <c r="S5" s="269"/>
    </row>
    <row r="6" spans="1:21" customHeight="1" ht="35.1">
      <c r="A6" s="65" t="s">
        <v>3</v>
      </c>
      <c r="B6" s="65" t="s">
        <v>29</v>
      </c>
      <c r="C6" s="65" t="s">
        <v>30</v>
      </c>
      <c r="D6" s="65"/>
      <c r="E6" s="65"/>
      <c r="F6" s="65"/>
      <c r="G6" s="65"/>
      <c r="H6" s="65"/>
      <c r="I6" s="65"/>
      <c r="J6" s="65"/>
      <c r="K6" s="65" t="s">
        <v>31</v>
      </c>
      <c r="L6" s="65"/>
      <c r="M6" s="65"/>
      <c r="N6" s="65"/>
      <c r="O6" s="65"/>
      <c r="P6" s="65"/>
      <c r="Q6" s="65"/>
      <c r="R6" s="65"/>
      <c r="S6" s="267" t="s">
        <v>32</v>
      </c>
    </row>
    <row r="7" spans="1:21" customHeight="1" ht="15">
      <c r="A7" s="65"/>
      <c r="B7" s="65"/>
      <c r="C7" s="58" t="s">
        <v>33</v>
      </c>
      <c r="D7" s="58"/>
      <c r="E7" s="58"/>
      <c r="F7" s="58"/>
      <c r="G7" s="58"/>
      <c r="H7" s="58"/>
      <c r="I7" s="65" t="s">
        <v>34</v>
      </c>
      <c r="J7" s="267" t="s">
        <v>35</v>
      </c>
      <c r="K7" s="58" t="s">
        <v>33</v>
      </c>
      <c r="L7" s="58"/>
      <c r="M7" s="58"/>
      <c r="N7" s="58"/>
      <c r="O7" s="58"/>
      <c r="P7" s="58"/>
      <c r="Q7" s="65" t="s">
        <v>34</v>
      </c>
      <c r="R7" s="267" t="s">
        <v>35</v>
      </c>
      <c r="S7" s="267"/>
    </row>
    <row r="8" spans="1:21" customHeight="1" ht="15">
      <c r="A8" s="65"/>
      <c r="B8" s="65"/>
      <c r="C8" s="65" t="s">
        <v>36</v>
      </c>
      <c r="D8" s="58" t="s">
        <v>37</v>
      </c>
      <c r="E8" s="58"/>
      <c r="F8" s="58"/>
      <c r="G8" s="58"/>
      <c r="H8" s="58"/>
      <c r="I8" s="65"/>
      <c r="J8" s="267"/>
      <c r="K8" s="65" t="s">
        <v>36</v>
      </c>
      <c r="L8" s="58" t="s">
        <v>37</v>
      </c>
      <c r="M8" s="58"/>
      <c r="N8" s="58"/>
      <c r="O8" s="58"/>
      <c r="P8" s="58"/>
      <c r="Q8" s="65"/>
      <c r="R8" s="267"/>
      <c r="S8" s="267"/>
    </row>
    <row r="9" spans="1:21" customHeight="1" ht="35.1">
      <c r="A9" s="65"/>
      <c r="B9" s="65"/>
      <c r="C9" s="65"/>
      <c r="D9" s="65" t="s">
        <v>38</v>
      </c>
      <c r="E9" s="65" t="s">
        <v>39</v>
      </c>
      <c r="F9" s="65"/>
      <c r="G9" s="65"/>
      <c r="H9" s="65" t="s">
        <v>40</v>
      </c>
      <c r="I9" s="65"/>
      <c r="J9" s="267"/>
      <c r="K9" s="65"/>
      <c r="L9" s="65" t="s">
        <v>38</v>
      </c>
      <c r="M9" s="65" t="s">
        <v>39</v>
      </c>
      <c r="N9" s="65"/>
      <c r="O9" s="65"/>
      <c r="P9" s="65" t="s">
        <v>40</v>
      </c>
      <c r="Q9" s="65"/>
      <c r="R9" s="267"/>
      <c r="S9" s="267"/>
    </row>
    <row r="10" spans="1:21" customHeight="1" ht="69.95">
      <c r="A10" s="65"/>
      <c r="B10" s="65"/>
      <c r="C10" s="65"/>
      <c r="D10" s="65"/>
      <c r="E10" s="65" t="s">
        <v>41</v>
      </c>
      <c r="F10" s="66" t="s">
        <v>42</v>
      </c>
      <c r="G10" s="65" t="s">
        <v>43</v>
      </c>
      <c r="H10" s="65"/>
      <c r="I10" s="65"/>
      <c r="J10" s="267"/>
      <c r="K10" s="65"/>
      <c r="L10" s="65"/>
      <c r="M10" s="65" t="s">
        <v>41</v>
      </c>
      <c r="N10" s="66" t="s">
        <v>42</v>
      </c>
      <c r="O10" s="65" t="s">
        <v>43</v>
      </c>
      <c r="P10" s="65"/>
      <c r="Q10" s="65"/>
      <c r="R10" s="267"/>
      <c r="S10" s="267"/>
    </row>
    <row r="11" spans="1:21" customHeight="1" ht="30">
      <c r="A11" s="64">
        <v>1</v>
      </c>
      <c r="B11" s="64">
        <v>2</v>
      </c>
      <c r="C11" s="64">
        <v>3</v>
      </c>
      <c r="D11" s="64">
        <v>4</v>
      </c>
      <c r="E11" s="64" t="str">
        <f>D11+1</f>
        <v>0</v>
      </c>
      <c r="F11" s="64" t="str">
        <f>E11+1</f>
        <v>0</v>
      </c>
      <c r="G11" s="64" t="str">
        <f>F11+1</f>
        <v>0</v>
      </c>
      <c r="H11" s="64" t="str">
        <f>G11+1</f>
        <v>0</v>
      </c>
      <c r="I11" s="64" t="str">
        <f>H11+1</f>
        <v>0</v>
      </c>
      <c r="J11" s="64" t="str">
        <f>I11+1</f>
        <v>0</v>
      </c>
      <c r="K11" s="64" t="str">
        <f>J11+1</f>
        <v>0</v>
      </c>
      <c r="L11" s="64" t="str">
        <f>K11+1</f>
        <v>0</v>
      </c>
      <c r="M11" s="64" t="str">
        <f>L11+1</f>
        <v>0</v>
      </c>
      <c r="N11" s="64" t="str">
        <f>M11+1</f>
        <v>0</v>
      </c>
      <c r="O11" s="64" t="str">
        <f>N11+1</f>
        <v>0</v>
      </c>
      <c r="P11" s="64" t="str">
        <f>O11+1</f>
        <v>0</v>
      </c>
      <c r="Q11" s="64" t="str">
        <f>P11+1</f>
        <v>0</v>
      </c>
      <c r="R11" s="64" t="str">
        <f>Q11+1</f>
        <v>0</v>
      </c>
      <c r="S11" s="64" t="s">
        <v>44</v>
      </c>
    </row>
    <row r="12" spans="1:21" customHeight="1" ht="19.5">
      <c r="A12" s="58">
        <v>1</v>
      </c>
      <c r="B12" s="63" t="s">
        <v>24</v>
      </c>
      <c r="C12" s="144" t="str">
        <f>C13+C14</f>
        <v>0</v>
      </c>
      <c r="D12" s="144" t="str">
        <f>D13+D14</f>
        <v>0</v>
      </c>
      <c r="E12" s="144" t="str">
        <f>E13+E14</f>
        <v>0</v>
      </c>
      <c r="F12" s="144" t="str">
        <f>F13+F14</f>
        <v>0</v>
      </c>
      <c r="G12" s="144" t="str">
        <f>G13+G14</f>
        <v>0</v>
      </c>
      <c r="H12" s="144" t="str">
        <f>H13+H14</f>
        <v>0</v>
      </c>
      <c r="I12" s="144" t="str">
        <f>I13+I14</f>
        <v>0</v>
      </c>
      <c r="J12" s="144" t="str">
        <f>J13+J14</f>
        <v>0</v>
      </c>
      <c r="K12" s="144" t="str">
        <f>K13+K14</f>
        <v>0</v>
      </c>
      <c r="L12" s="144" t="str">
        <f>L13+L14</f>
        <v>0</v>
      </c>
      <c r="M12" s="144" t="str">
        <f>M13+M14</f>
        <v>0</v>
      </c>
      <c r="N12" s="144" t="str">
        <f>N13+N14</f>
        <v>0</v>
      </c>
      <c r="O12" s="144" t="str">
        <f>O13+O14</f>
        <v>0</v>
      </c>
      <c r="P12" s="144" t="str">
        <f>P13+P14</f>
        <v>0</v>
      </c>
      <c r="Q12" s="144" t="str">
        <f>Q13+Q14</f>
        <v>0</v>
      </c>
      <c r="R12" s="144" t="str">
        <f>R13+R14</f>
        <v>0</v>
      </c>
      <c r="S12" s="294" t="str">
        <f>S13+S14</f>
        <v>0</v>
      </c>
    </row>
    <row r="13" spans="1:21" customHeight="1" ht="15">
      <c r="A13" s="62"/>
      <c r="B13" s="61" t="s">
        <v>45</v>
      </c>
      <c r="C13" s="60" t="str">
        <f>D13+E13</f>
        <v>0</v>
      </c>
      <c r="D13" s="60"/>
      <c r="E13" s="60" t="str">
        <f>F13+G13</f>
        <v>0</v>
      </c>
      <c r="F13" s="60"/>
      <c r="G13" s="60"/>
      <c r="H13" s="60">
        <v>56</v>
      </c>
      <c r="I13" s="60">
        <v>0.035</v>
      </c>
      <c r="J13" s="59" t="str">
        <f>(F13*0.3+G13*0.5+H13)*I13*5</f>
        <v>0</v>
      </c>
      <c r="K13" s="60" t="str">
        <f>L13+M13+P13</f>
        <v>0</v>
      </c>
      <c r="L13" s="60"/>
      <c r="M13" s="60" t="str">
        <f>N13+O13</f>
        <v>0</v>
      </c>
      <c r="N13" s="60"/>
      <c r="O13" s="60"/>
      <c r="P13" s="60">
        <v>56</v>
      </c>
      <c r="Q13" s="60">
        <v>0.035</v>
      </c>
      <c r="R13" s="59" t="str">
        <f>(N13*0.3+O13*0.5+P13)*Q13*4</f>
        <v>0</v>
      </c>
      <c r="S13" s="59" t="str">
        <f>R13+J13</f>
        <v>0</v>
      </c>
      <c r="U13" s="216" t="str">
        <f>43.341-S12</f>
        <v>0</v>
      </c>
    </row>
    <row r="14" spans="1:21" customHeight="1" ht="15">
      <c r="A14" s="62"/>
      <c r="B14" s="61" t="s">
        <v>46</v>
      </c>
      <c r="C14" s="60" t="str">
        <f>D14+E14+H14</f>
        <v>0</v>
      </c>
      <c r="D14" s="60">
        <v>135</v>
      </c>
      <c r="E14" s="60" t="str">
        <f>F14+G14</f>
        <v>0</v>
      </c>
      <c r="F14" s="60">
        <v>80</v>
      </c>
      <c r="G14" s="60"/>
      <c r="H14" s="60">
        <v>34</v>
      </c>
      <c r="I14" s="60">
        <v>0.03</v>
      </c>
      <c r="J14" s="59" t="str">
        <f>(F14*0.3+G14*0.5+H14)*I14*5</f>
        <v>0</v>
      </c>
      <c r="K14" s="60" t="str">
        <f>L14+M14+P14</f>
        <v>0</v>
      </c>
      <c r="L14" s="60">
        <v>105</v>
      </c>
      <c r="M14" s="60" t="str">
        <f>N14+O14</f>
        <v>0</v>
      </c>
      <c r="N14" s="60">
        <v>88</v>
      </c>
      <c r="O14" s="60"/>
      <c r="P14" s="60">
        <v>55</v>
      </c>
      <c r="Q14" s="60">
        <v>0.03</v>
      </c>
      <c r="R14" s="59" t="str">
        <f>(N14*0.3+O14*0.5+P14)*Q14*4</f>
        <v>0</v>
      </c>
      <c r="S14" s="59" t="str">
        <f>R14+J14</f>
        <v>0</v>
      </c>
    </row>
    <row r="18" spans="1:21" customHeight="1" ht="15">
      <c r="T18" s="216"/>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Q3:S3"/>
    <mergeCell ref="A4:S4"/>
    <mergeCell ref="A6:A10"/>
    <mergeCell ref="B6:B10"/>
    <mergeCell ref="C6:J6"/>
    <mergeCell ref="K6:R6"/>
    <mergeCell ref="P5:S5"/>
    <mergeCell ref="R7:R10"/>
    <mergeCell ref="L8:P8"/>
    <mergeCell ref="I7:I10"/>
    <mergeCell ref="S6:S10"/>
    <mergeCell ref="C7:H7"/>
    <mergeCell ref="D8:H8"/>
    <mergeCell ref="K8:K10"/>
    <mergeCell ref="K7:P7"/>
    <mergeCell ref="Q7:Q10"/>
    <mergeCell ref="M9:O9"/>
    <mergeCell ref="C8:C10"/>
    <mergeCell ref="L9:L10"/>
    <mergeCell ref="P9:P10"/>
    <mergeCell ref="E9:G9"/>
    <mergeCell ref="J7:J10"/>
    <mergeCell ref="D9:D10"/>
    <mergeCell ref="H9:H10"/>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A305"/>
  <sheetViews>
    <sheetView tabSelected="0" workbookViewId="0" showGridLines="true" showRowColHeaders="1">
      <selection activeCell="U6" sqref="U6"/>
    </sheetView>
  </sheetViews>
  <sheetFormatPr customHeight="true" defaultRowHeight="11.25" defaultColWidth="9" outlineLevelRow="0" outlineLevelCol="0"/>
  <cols>
    <col min="1" max="1" width="3.28515625" customWidth="true" style="83"/>
    <col min="2" max="2" width="17.7109375" customWidth="true" style="101"/>
    <col min="3" max="3" width="9.5703125" customWidth="true" style="84"/>
    <col min="4" max="4" width="9.42578125" customWidth="true" style="84"/>
    <col min="5" max="5" width="8" customWidth="true" style="84"/>
    <col min="6" max="6" width="14" customWidth="true" style="224"/>
    <col min="7" max="7" width="10" customWidth="true" style="83"/>
    <col min="8" max="8" width="7.5703125" customWidth="true" style="84"/>
    <col min="9" max="9" width="7.5703125" customWidth="true" style="84"/>
    <col min="10" max="10" width="16.140625" customWidth="true" style="225"/>
    <col min="11" max="11" width="7.140625" customWidth="true" style="84"/>
    <col min="12" max="12" width="7.140625" customWidth="true" style="84"/>
    <col min="13" max="13" width="9" style="84"/>
    <col min="14" max="14" width="5.42578125" customWidth="true" style="84"/>
    <col min="15" max="15" width="6.85546875" customWidth="true" style="84"/>
    <col min="16" max="16" width="7.5703125" customWidth="true" style="84"/>
    <col min="17" max="17" width="8.85546875" customWidth="true" style="84"/>
    <col min="18" max="18" width="9.42578125" customWidth="true" style="84"/>
    <col min="19" max="19" width="6.85546875" customWidth="true" style="84"/>
    <col min="20" max="20" width="7.140625" customWidth="true" style="84"/>
    <col min="21" max="21" width="5.7109375" customWidth="true" style="81"/>
    <col min="22" max="22" width="6.28515625" customWidth="true" style="81"/>
    <col min="23" max="23" width="8.28515625" customWidth="true" style="256"/>
  </cols>
  <sheetData>
    <row r="1" spans="1:27" customHeight="1" ht="15.75">
      <c r="W1" s="221"/>
    </row>
    <row r="2" spans="1:27" customHeight="1" ht="30">
      <c r="A2" s="273" t="s">
        <v>47</v>
      </c>
      <c r="B2" s="273"/>
      <c r="C2" s="273"/>
      <c r="D2" s="273"/>
      <c r="E2" s="273"/>
      <c r="F2" s="273"/>
      <c r="G2" s="273"/>
      <c r="H2" s="273"/>
      <c r="I2" s="273"/>
      <c r="J2" s="273"/>
      <c r="K2" s="273"/>
      <c r="L2" s="273"/>
      <c r="M2" s="273"/>
      <c r="N2" s="273"/>
      <c r="O2" s="273"/>
      <c r="P2" s="273"/>
      <c r="Q2" s="273"/>
      <c r="R2" s="273"/>
      <c r="S2" s="273"/>
      <c r="T2" s="273"/>
      <c r="U2" s="273"/>
      <c r="V2" s="273"/>
      <c r="W2" s="273"/>
    </row>
    <row r="3" spans="1:27" customHeight="1" ht="21">
      <c r="A3" s="274"/>
      <c r="B3" s="274"/>
      <c r="C3" s="274"/>
      <c r="D3" s="274"/>
      <c r="E3" s="274"/>
      <c r="F3" s="274"/>
      <c r="G3" s="274"/>
      <c r="H3" s="274"/>
      <c r="I3" s="274"/>
      <c r="J3" s="274"/>
      <c r="K3" s="274"/>
      <c r="L3" s="274"/>
      <c r="M3" s="274"/>
      <c r="N3" s="274"/>
      <c r="O3" s="274"/>
      <c r="P3" s="274"/>
      <c r="Q3" s="274"/>
      <c r="R3" s="274"/>
      <c r="S3" s="274"/>
      <c r="T3" s="274"/>
      <c r="U3" s="274"/>
      <c r="V3" s="274"/>
      <c r="W3" s="274"/>
    </row>
    <row r="4" spans="1:27" customHeight="1" ht="21.75">
      <c r="A4" s="226"/>
      <c r="B4" s="227"/>
      <c r="C4" s="227"/>
      <c r="D4" s="227"/>
      <c r="E4" s="227"/>
      <c r="F4" s="228"/>
      <c r="G4" s="226"/>
      <c r="H4" s="227"/>
      <c r="I4" s="227"/>
      <c r="J4" s="227"/>
      <c r="K4" s="227"/>
      <c r="L4" s="227"/>
      <c r="M4" s="227"/>
      <c r="U4" s="275" t="s">
        <v>48</v>
      </c>
      <c r="V4" s="275"/>
      <c r="W4" s="275"/>
    </row>
    <row r="5" spans="1:27" customHeight="1" ht="30" s="74" customFormat="1">
      <c r="A5" s="87" t="s">
        <v>3</v>
      </c>
      <c r="B5" s="87" t="s">
        <v>4</v>
      </c>
      <c r="C5" s="87" t="s">
        <v>49</v>
      </c>
      <c r="D5" s="87"/>
      <c r="E5" s="87"/>
      <c r="F5" s="87"/>
      <c r="G5" s="87"/>
      <c r="H5" s="87"/>
      <c r="I5" s="87"/>
      <c r="J5" s="87"/>
      <c r="K5" s="13" t="s">
        <v>50</v>
      </c>
      <c r="L5" s="13"/>
      <c r="M5" s="13"/>
      <c r="N5" s="13"/>
      <c r="O5" s="13"/>
      <c r="P5" s="13"/>
      <c r="Q5" s="13"/>
      <c r="R5" s="13"/>
      <c r="S5" s="13"/>
      <c r="T5" s="13"/>
      <c r="U5" s="13"/>
      <c r="V5" s="264" t="s">
        <v>51</v>
      </c>
      <c r="W5" s="80" t="s">
        <v>52</v>
      </c>
      <c r="Y5" s="272" t="s">
        <v>53</v>
      </c>
      <c r="Z5" s="272"/>
      <c r="AA5" s="272"/>
    </row>
    <row r="6" spans="1:27" customHeight="1" ht="15" s="74" customFormat="1">
      <c r="A6" s="87"/>
      <c r="B6" s="87"/>
      <c r="C6" s="276" t="s">
        <v>54</v>
      </c>
      <c r="D6" s="87" t="s">
        <v>55</v>
      </c>
      <c r="E6" s="87" t="s">
        <v>56</v>
      </c>
      <c r="F6" s="277" t="s">
        <v>57</v>
      </c>
      <c r="G6" s="276" t="s">
        <v>58</v>
      </c>
      <c r="H6" s="276"/>
      <c r="I6" s="276"/>
      <c r="J6" s="270" t="s">
        <v>59</v>
      </c>
      <c r="K6" s="271" t="s">
        <v>60</v>
      </c>
      <c r="L6" s="271"/>
      <c r="M6" s="271"/>
      <c r="N6" s="271"/>
      <c r="O6" s="271"/>
      <c r="P6" s="271"/>
      <c r="Q6" s="271"/>
      <c r="R6" s="271"/>
      <c r="S6" s="271"/>
      <c r="T6" s="271"/>
      <c r="U6" s="264" t="s">
        <v>61</v>
      </c>
      <c r="V6" s="264"/>
      <c r="W6" s="80"/>
      <c r="Y6" s="272" t="s">
        <v>62</v>
      </c>
      <c r="Z6" s="272" t="s">
        <v>63</v>
      </c>
      <c r="AA6" s="272" t="s">
        <v>64</v>
      </c>
    </row>
    <row r="7" spans="1:27" customHeight="1" ht="24.95" s="74" customFormat="1">
      <c r="A7" s="87"/>
      <c r="B7" s="87"/>
      <c r="C7" s="276"/>
      <c r="D7" s="87"/>
      <c r="E7" s="87"/>
      <c r="F7" s="277"/>
      <c r="G7" s="276"/>
      <c r="H7" s="276"/>
      <c r="I7" s="276"/>
      <c r="J7" s="270"/>
      <c r="K7" s="87" t="s">
        <v>65</v>
      </c>
      <c r="L7" s="87"/>
      <c r="M7" s="87"/>
      <c r="N7" s="87"/>
      <c r="O7" s="87"/>
      <c r="P7" s="87"/>
      <c r="Q7" s="222" t="s">
        <v>66</v>
      </c>
      <c r="R7" s="87" t="s">
        <v>67</v>
      </c>
      <c r="S7" s="87"/>
      <c r="T7" s="87"/>
      <c r="U7" s="264"/>
      <c r="V7" s="264"/>
      <c r="W7" s="80"/>
      <c r="Y7" s="272"/>
      <c r="Z7" s="272"/>
      <c r="AA7" s="272"/>
    </row>
    <row r="8" spans="1:27" customHeight="1" ht="134.25" s="74" customFormat="1">
      <c r="A8" s="87"/>
      <c r="B8" s="87"/>
      <c r="C8" s="223" t="s">
        <v>68</v>
      </c>
      <c r="D8" s="87"/>
      <c r="E8" s="87"/>
      <c r="F8" s="277"/>
      <c r="G8" s="111" t="s">
        <v>69</v>
      </c>
      <c r="H8" s="111" t="s">
        <v>70</v>
      </c>
      <c r="I8" s="111" t="s">
        <v>71</v>
      </c>
      <c r="J8" s="270"/>
      <c r="K8" s="222" t="s">
        <v>72</v>
      </c>
      <c r="L8" s="222" t="s">
        <v>73</v>
      </c>
      <c r="M8" s="222" t="s">
        <v>74</v>
      </c>
      <c r="N8" s="222" t="s">
        <v>75</v>
      </c>
      <c r="O8" s="222" t="s">
        <v>76</v>
      </c>
      <c r="P8" s="222" t="s">
        <v>77</v>
      </c>
      <c r="Q8" s="222" t="s">
        <v>78</v>
      </c>
      <c r="R8" s="222" t="s">
        <v>79</v>
      </c>
      <c r="S8" s="222" t="s">
        <v>80</v>
      </c>
      <c r="T8" s="222" t="s">
        <v>81</v>
      </c>
      <c r="U8" s="264"/>
      <c r="V8" s="264"/>
      <c r="W8" s="80"/>
      <c r="Y8" s="272"/>
      <c r="Z8" s="272"/>
      <c r="AA8" s="272"/>
    </row>
    <row r="9" spans="1:27" customHeight="1" ht="10.5" s="234" customFormat="1">
      <c r="A9" s="229">
        <v>1</v>
      </c>
      <c r="B9" s="230" t="s">
        <v>24</v>
      </c>
      <c r="C9" s="231"/>
      <c r="D9" s="231"/>
      <c r="E9" s="231"/>
      <c r="F9" s="230"/>
      <c r="G9" s="229"/>
      <c r="H9" s="231"/>
      <c r="I9" s="231"/>
      <c r="J9" s="232"/>
      <c r="K9" s="231" t="str">
        <f>K10+K226</f>
        <v>0</v>
      </c>
      <c r="L9" s="231" t="str">
        <f>L10+L226</f>
        <v>0</v>
      </c>
      <c r="M9" s="231" t="str">
        <f>M10+M226</f>
        <v>0</v>
      </c>
      <c r="N9" s="231" t="str">
        <f>N10+N226</f>
        <v>0</v>
      </c>
      <c r="O9" s="231" t="str">
        <f>O10+O226</f>
        <v>0</v>
      </c>
      <c r="P9" s="231" t="str">
        <f>P10+P226</f>
        <v>0</v>
      </c>
      <c r="Q9" s="231" t="str">
        <f>Q10+Q226</f>
        <v>0</v>
      </c>
      <c r="R9" s="231" t="str">
        <f>R10+R226</f>
        <v>0</v>
      </c>
      <c r="S9" s="231" t="str">
        <f>S10+S226</f>
        <v>0</v>
      </c>
      <c r="T9" s="231" t="str">
        <f>T10+T226</f>
        <v>0</v>
      </c>
      <c r="U9" s="233" t="str">
        <f>U10+U226</f>
        <v>0</v>
      </c>
      <c r="V9" s="233"/>
      <c r="W9" s="233" t="str">
        <f>W10+W226</f>
        <v>0</v>
      </c>
      <c r="Y9" s="235"/>
      <c r="Z9" s="235"/>
      <c r="AA9" s="235"/>
    </row>
    <row r="10" spans="1:27" customHeight="1" ht="22.5" s="242" customFormat="1">
      <c r="A10" s="236" t="s">
        <v>82</v>
      </c>
      <c r="B10" s="237" t="s">
        <v>83</v>
      </c>
      <c r="C10" s="238"/>
      <c r="D10" s="238"/>
      <c r="E10" s="238"/>
      <c r="F10" s="239"/>
      <c r="G10" s="236"/>
      <c r="H10" s="238"/>
      <c r="I10" s="238"/>
      <c r="J10" s="240" t="str">
        <f>SUM(J11:J225)</f>
        <v>0</v>
      </c>
      <c r="K10" s="241" t="str">
        <f>SUM(K11:K225)</f>
        <v>0</v>
      </c>
      <c r="L10" s="241" t="str">
        <f>SUM(L11:L225)</f>
        <v>0</v>
      </c>
      <c r="M10" s="241" t="str">
        <f>SUM(M11:M225)</f>
        <v>0</v>
      </c>
      <c r="N10" s="241" t="str">
        <f>SUM(N11:N225)</f>
        <v>0</v>
      </c>
      <c r="O10" s="241" t="str">
        <f>SUM(O11:O225)</f>
        <v>0</v>
      </c>
      <c r="P10" s="241" t="str">
        <f>SUM(P11:P225)</f>
        <v>0</v>
      </c>
      <c r="Q10" s="241" t="str">
        <f>SUM(Q11:Q225)</f>
        <v>0</v>
      </c>
      <c r="R10" s="241" t="str">
        <f>SUM(R11:R225)</f>
        <v>0</v>
      </c>
      <c r="S10" s="241" t="str">
        <f>SUM(S11:S225)</f>
        <v>0</v>
      </c>
      <c r="T10" s="241" t="str">
        <f>SUM(T11:T225)</f>
        <v>0</v>
      </c>
      <c r="U10" s="241" t="str">
        <f>SUM(U11:U225)</f>
        <v>0</v>
      </c>
      <c r="V10" s="241"/>
      <c r="W10" s="241" t="str">
        <f>SUM(W11:W225)</f>
        <v>0</v>
      </c>
      <c r="Y10" s="243"/>
      <c r="Z10" s="243"/>
      <c r="AA10" s="243"/>
    </row>
    <row r="11" spans="1:27" customHeight="1" ht="12.95" s="114" customFormat="1">
      <c r="A11" s="95">
        <v>1</v>
      </c>
      <c r="B11" s="96" t="s">
        <v>84</v>
      </c>
      <c r="C11" s="96" t="s">
        <v>85</v>
      </c>
      <c r="D11" s="181">
        <v>42556</v>
      </c>
      <c r="E11" s="96" t="s">
        <v>86</v>
      </c>
      <c r="F11" s="96" t="s">
        <v>87</v>
      </c>
      <c r="G11" s="96" t="s">
        <v>88</v>
      </c>
      <c r="H11" s="96" t="s">
        <v>89</v>
      </c>
      <c r="I11" s="96" t="s">
        <v>90</v>
      </c>
      <c r="J11" s="96" t="s">
        <v>87</v>
      </c>
      <c r="K11" s="119"/>
      <c r="L11" s="119"/>
      <c r="M11" s="119"/>
      <c r="N11" s="97"/>
      <c r="O11" s="119"/>
      <c r="P11" s="119"/>
      <c r="Q11" s="97">
        <v>1</v>
      </c>
      <c r="R11" s="119"/>
      <c r="S11" s="119"/>
      <c r="T11" s="119"/>
      <c r="U11" s="127" t="str">
        <f>SUM(K11:T11)</f>
        <v>0</v>
      </c>
      <c r="V11" s="127">
        <v>30</v>
      </c>
      <c r="W11" s="244" t="str">
        <f>V11*((K11+L11+M11+N11+O11+P11)+Q11*0.7+(R11+S11+T11)*0.5)*5</f>
        <v>0</v>
      </c>
      <c r="Y11" s="156"/>
      <c r="Z11" s="156"/>
      <c r="AA11" s="156"/>
    </row>
    <row r="12" spans="1:27" customHeight="1" ht="12.95" s="114" customFormat="1">
      <c r="A12" s="95">
        <v>2</v>
      </c>
      <c r="B12" s="96" t="s">
        <v>91</v>
      </c>
      <c r="C12" s="96" t="s">
        <v>85</v>
      </c>
      <c r="D12" s="181">
        <v>42433</v>
      </c>
      <c r="E12" s="96" t="s">
        <v>86</v>
      </c>
      <c r="F12" s="96" t="s">
        <v>92</v>
      </c>
      <c r="G12" s="96" t="s">
        <v>88</v>
      </c>
      <c r="H12" s="96" t="s">
        <v>89</v>
      </c>
      <c r="I12" s="96" t="s">
        <v>90</v>
      </c>
      <c r="J12" s="96" t="s">
        <v>92</v>
      </c>
      <c r="K12" s="119"/>
      <c r="L12" s="119"/>
      <c r="M12" s="119"/>
      <c r="N12" s="97"/>
      <c r="O12" s="119"/>
      <c r="P12" s="119"/>
      <c r="Q12" s="97">
        <v>1</v>
      </c>
      <c r="R12" s="119"/>
      <c r="S12" s="119"/>
      <c r="T12" s="119"/>
      <c r="U12" s="127" t="str">
        <f>SUM(K12:T12)</f>
        <v>0</v>
      </c>
      <c r="V12" s="127">
        <v>30</v>
      </c>
      <c r="W12" s="244" t="str">
        <f>V12*((K12+L12+M12+N12+O12+P12)+Q12*0.7+(R12+S12+T12)*0.5)*5</f>
        <v>0</v>
      </c>
      <c r="Y12" s="156"/>
      <c r="Z12" s="156"/>
      <c r="AA12" s="156"/>
    </row>
    <row r="13" spans="1:27" customHeight="1" ht="12.95" s="114" customFormat="1">
      <c r="A13" s="95">
        <v>3</v>
      </c>
      <c r="B13" s="96" t="s">
        <v>93</v>
      </c>
      <c r="C13" s="96" t="s">
        <v>85</v>
      </c>
      <c r="D13" s="181">
        <v>42379</v>
      </c>
      <c r="E13" s="96" t="s">
        <v>86</v>
      </c>
      <c r="F13" s="96" t="s">
        <v>94</v>
      </c>
      <c r="G13" s="96" t="s">
        <v>88</v>
      </c>
      <c r="H13" s="96" t="s">
        <v>89</v>
      </c>
      <c r="I13" s="96" t="s">
        <v>90</v>
      </c>
      <c r="J13" s="96" t="s">
        <v>94</v>
      </c>
      <c r="K13" s="119"/>
      <c r="L13" s="119"/>
      <c r="M13" s="119"/>
      <c r="N13" s="97"/>
      <c r="O13" s="119"/>
      <c r="P13" s="119"/>
      <c r="Q13" s="97">
        <v>1</v>
      </c>
      <c r="R13" s="119"/>
      <c r="S13" s="119"/>
      <c r="T13" s="119"/>
      <c r="U13" s="127" t="str">
        <f>SUM(K13:T13)</f>
        <v>0</v>
      </c>
      <c r="V13" s="127">
        <v>30</v>
      </c>
      <c r="W13" s="244" t="str">
        <f>V13*((K13+L13+M13+N13+O13+P13)+Q13*0.7+(R13+S13+T13)*0.5)*5</f>
        <v>0</v>
      </c>
      <c r="Y13" s="156"/>
      <c r="Z13" s="156"/>
      <c r="AA13" s="156"/>
    </row>
    <row r="14" spans="1:27" customHeight="1" ht="12.95" s="114" customFormat="1">
      <c r="A14" s="95">
        <v>4</v>
      </c>
      <c r="B14" s="96" t="s">
        <v>95</v>
      </c>
      <c r="C14" s="96" t="s">
        <v>85</v>
      </c>
      <c r="D14" s="181">
        <v>42480</v>
      </c>
      <c r="E14" s="96" t="s">
        <v>96</v>
      </c>
      <c r="F14" s="96" t="s">
        <v>97</v>
      </c>
      <c r="G14" s="96" t="s">
        <v>98</v>
      </c>
      <c r="H14" s="96" t="s">
        <v>89</v>
      </c>
      <c r="I14" s="96" t="s">
        <v>90</v>
      </c>
      <c r="J14" s="96" t="s">
        <v>99</v>
      </c>
      <c r="K14" s="119"/>
      <c r="L14" s="119"/>
      <c r="M14" s="119"/>
      <c r="N14" s="97">
        <v>1</v>
      </c>
      <c r="O14" s="119"/>
      <c r="P14" s="119"/>
      <c r="Q14" s="97"/>
      <c r="R14" s="119"/>
      <c r="S14" s="119"/>
      <c r="T14" s="119"/>
      <c r="U14" s="127" t="str">
        <f>SUM(K14:T14)</f>
        <v>0</v>
      </c>
      <c r="V14" s="127">
        <v>30</v>
      </c>
      <c r="W14" s="244" t="str">
        <f>V14*((K14+L14+M14+N14+O14+P14)+Q14*0.7+(R14+S14+T14)*0.5)*5</f>
        <v>0</v>
      </c>
      <c r="Y14" s="156"/>
      <c r="Z14" s="156"/>
      <c r="AA14" s="156"/>
    </row>
    <row r="15" spans="1:27" customHeight="1" ht="12.95" s="114" customFormat="1">
      <c r="A15" s="95">
        <v>5</v>
      </c>
      <c r="B15" s="96" t="s">
        <v>100</v>
      </c>
      <c r="C15" s="96" t="s">
        <v>85</v>
      </c>
      <c r="D15" s="181">
        <v>42371</v>
      </c>
      <c r="E15" s="96" t="s">
        <v>86</v>
      </c>
      <c r="F15" s="96" t="s">
        <v>101</v>
      </c>
      <c r="G15" s="96" t="s">
        <v>88</v>
      </c>
      <c r="H15" s="96" t="s">
        <v>89</v>
      </c>
      <c r="I15" s="96" t="s">
        <v>90</v>
      </c>
      <c r="J15" s="96" t="s">
        <v>101</v>
      </c>
      <c r="K15" s="119"/>
      <c r="L15" s="119"/>
      <c r="M15" s="119"/>
      <c r="N15" s="97"/>
      <c r="O15" s="119"/>
      <c r="P15" s="119"/>
      <c r="Q15" s="97">
        <v>1</v>
      </c>
      <c r="R15" s="119"/>
      <c r="S15" s="119"/>
      <c r="T15" s="119"/>
      <c r="U15" s="127" t="str">
        <f>SUM(K15:T15)</f>
        <v>0</v>
      </c>
      <c r="V15" s="127">
        <v>30</v>
      </c>
      <c r="W15" s="244" t="str">
        <f>V15*((K15+L15+M15+N15+O15+P15)+Q15*0.7+(R15+S15+T15)*0.5)*5</f>
        <v>0</v>
      </c>
      <c r="Y15" s="156"/>
      <c r="Z15" s="156"/>
      <c r="AA15" s="156"/>
    </row>
    <row r="16" spans="1:27" customHeight="1" ht="12.95" s="114" customFormat="1">
      <c r="A16" s="95">
        <v>6</v>
      </c>
      <c r="B16" s="96" t="s">
        <v>102</v>
      </c>
      <c r="C16" s="96" t="s">
        <v>85</v>
      </c>
      <c r="D16" s="181">
        <v>42442</v>
      </c>
      <c r="E16" s="96" t="s">
        <v>86</v>
      </c>
      <c r="F16" s="96" t="s">
        <v>103</v>
      </c>
      <c r="G16" s="96" t="s">
        <v>88</v>
      </c>
      <c r="H16" s="96" t="s">
        <v>89</v>
      </c>
      <c r="I16" s="96" t="s">
        <v>90</v>
      </c>
      <c r="J16" s="96" t="s">
        <v>103</v>
      </c>
      <c r="K16" s="119"/>
      <c r="L16" s="119"/>
      <c r="M16" s="119"/>
      <c r="N16" s="97"/>
      <c r="O16" s="119"/>
      <c r="P16" s="119"/>
      <c r="Q16" s="97">
        <v>1</v>
      </c>
      <c r="R16" s="119"/>
      <c r="S16" s="119"/>
      <c r="T16" s="119"/>
      <c r="U16" s="127" t="str">
        <f>SUM(K16:T16)</f>
        <v>0</v>
      </c>
      <c r="V16" s="127">
        <v>30</v>
      </c>
      <c r="W16" s="244" t="str">
        <f>V16*((K16+L16+M16+N16+O16+P16)+Q16*0.7+(R16+S16+T16)*0.5)*5</f>
        <v>0</v>
      </c>
      <c r="Y16" s="156"/>
      <c r="Z16" s="156"/>
      <c r="AA16" s="156"/>
    </row>
    <row r="17" spans="1:27" customHeight="1" ht="12.95" s="114" customFormat="1">
      <c r="A17" s="95">
        <v>7</v>
      </c>
      <c r="B17" s="96" t="s">
        <v>104</v>
      </c>
      <c r="C17" s="96" t="s">
        <v>85</v>
      </c>
      <c r="D17" s="181">
        <v>42571</v>
      </c>
      <c r="E17" s="96" t="s">
        <v>96</v>
      </c>
      <c r="F17" s="96" t="s">
        <v>105</v>
      </c>
      <c r="G17" s="96" t="s">
        <v>88</v>
      </c>
      <c r="H17" s="96" t="s">
        <v>89</v>
      </c>
      <c r="I17" s="96" t="s">
        <v>90</v>
      </c>
      <c r="J17" s="96" t="s">
        <v>105</v>
      </c>
      <c r="K17" s="119"/>
      <c r="L17" s="119"/>
      <c r="M17" s="119"/>
      <c r="N17" s="97"/>
      <c r="O17" s="119"/>
      <c r="P17" s="119"/>
      <c r="Q17" s="97">
        <v>1</v>
      </c>
      <c r="R17" s="119"/>
      <c r="S17" s="119"/>
      <c r="T17" s="119"/>
      <c r="U17" s="127" t="str">
        <f>SUM(K17:T17)</f>
        <v>0</v>
      </c>
      <c r="V17" s="127">
        <v>30</v>
      </c>
      <c r="W17" s="244" t="str">
        <f>V17*((K17+L17+M17+N17+O17+P17)+Q17*0.7+(R17+S17+T17)*0.5)*5</f>
        <v>0</v>
      </c>
      <c r="Y17" s="156"/>
      <c r="Z17" s="156"/>
      <c r="AA17" s="156"/>
    </row>
    <row r="18" spans="1:27" customHeight="1" ht="12.95" s="114" customFormat="1">
      <c r="A18" s="95">
        <v>8</v>
      </c>
      <c r="B18" s="96" t="s">
        <v>106</v>
      </c>
      <c r="C18" s="96" t="s">
        <v>85</v>
      </c>
      <c r="D18" s="181">
        <v>42587</v>
      </c>
      <c r="E18" s="96" t="s">
        <v>86</v>
      </c>
      <c r="F18" s="96" t="s">
        <v>107</v>
      </c>
      <c r="G18" s="96" t="s">
        <v>88</v>
      </c>
      <c r="H18" s="96" t="s">
        <v>89</v>
      </c>
      <c r="I18" s="96" t="s">
        <v>90</v>
      </c>
      <c r="J18" s="96" t="s">
        <v>107</v>
      </c>
      <c r="K18" s="119"/>
      <c r="L18" s="119"/>
      <c r="M18" s="119"/>
      <c r="N18" s="97"/>
      <c r="O18" s="119"/>
      <c r="P18" s="119"/>
      <c r="Q18" s="97">
        <v>1</v>
      </c>
      <c r="R18" s="119"/>
      <c r="S18" s="119"/>
      <c r="T18" s="119"/>
      <c r="U18" s="127" t="str">
        <f>SUM(K18:T18)</f>
        <v>0</v>
      </c>
      <c r="V18" s="127">
        <v>30</v>
      </c>
      <c r="W18" s="244" t="str">
        <f>V18*((K18+L18+M18+N18+O18+P18)+Q18*0.7+(R18+S18+T18)*0.5)*5</f>
        <v>0</v>
      </c>
      <c r="Y18" s="156"/>
      <c r="Z18" s="156"/>
      <c r="AA18" s="156"/>
    </row>
    <row r="19" spans="1:27" customHeight="1" ht="12.95" s="114" customFormat="1">
      <c r="A19" s="95">
        <v>9</v>
      </c>
      <c r="B19" s="96" t="s">
        <v>108</v>
      </c>
      <c r="C19" s="96" t="s">
        <v>85</v>
      </c>
      <c r="D19" s="181">
        <v>42555</v>
      </c>
      <c r="E19" s="96" t="s">
        <v>86</v>
      </c>
      <c r="F19" s="96" t="s">
        <v>109</v>
      </c>
      <c r="G19" s="96" t="s">
        <v>88</v>
      </c>
      <c r="H19" s="96" t="s">
        <v>89</v>
      </c>
      <c r="I19" s="96" t="s">
        <v>90</v>
      </c>
      <c r="J19" s="96" t="s">
        <v>109</v>
      </c>
      <c r="K19" s="119"/>
      <c r="L19" s="119"/>
      <c r="M19" s="119"/>
      <c r="N19" s="97"/>
      <c r="O19" s="119"/>
      <c r="P19" s="119"/>
      <c r="Q19" s="97">
        <v>1</v>
      </c>
      <c r="R19" s="119"/>
      <c r="S19" s="119"/>
      <c r="T19" s="119"/>
      <c r="U19" s="127" t="str">
        <f>SUM(K19:T19)</f>
        <v>0</v>
      </c>
      <c r="V19" s="127">
        <v>30</v>
      </c>
      <c r="W19" s="244" t="str">
        <f>V19*((K19+L19+M19+N19+O19+P19)+Q19*0.7+(R19+S19+T19)*0.5)*5</f>
        <v>0</v>
      </c>
      <c r="Y19" s="156"/>
      <c r="Z19" s="156"/>
      <c r="AA19" s="156"/>
    </row>
    <row r="20" spans="1:27" customHeight="1" ht="12.95" s="114" customFormat="1">
      <c r="A20" s="95">
        <v>10</v>
      </c>
      <c r="B20" s="96" t="s">
        <v>110</v>
      </c>
      <c r="C20" s="96" t="s">
        <v>85</v>
      </c>
      <c r="D20" s="181">
        <v>42568</v>
      </c>
      <c r="E20" s="96" t="s">
        <v>111</v>
      </c>
      <c r="F20" s="96" t="s">
        <v>112</v>
      </c>
      <c r="G20" s="96" t="s">
        <v>98</v>
      </c>
      <c r="H20" s="96" t="s">
        <v>89</v>
      </c>
      <c r="I20" s="96" t="s">
        <v>90</v>
      </c>
      <c r="J20" s="96" t="s">
        <v>112</v>
      </c>
      <c r="K20" s="119"/>
      <c r="L20" s="119"/>
      <c r="M20" s="119"/>
      <c r="N20" s="97">
        <v>1</v>
      </c>
      <c r="O20" s="119"/>
      <c r="P20" s="119"/>
      <c r="Q20" s="97"/>
      <c r="R20" s="119"/>
      <c r="S20" s="119"/>
      <c r="T20" s="119"/>
      <c r="U20" s="127" t="str">
        <f>SUM(K20:T20)</f>
        <v>0</v>
      </c>
      <c r="V20" s="127">
        <v>30</v>
      </c>
      <c r="W20" s="244" t="str">
        <f>V20*((K20+L20+M20+N20+O20+P20)+Q20*0.7+(R20+S20+T20)*0.5)*5</f>
        <v>0</v>
      </c>
      <c r="Y20" s="156"/>
      <c r="Z20" s="156"/>
      <c r="AA20" s="156"/>
    </row>
    <row r="21" spans="1:27" customHeight="1" ht="12.95" s="114" customFormat="1">
      <c r="A21" s="95">
        <v>11</v>
      </c>
      <c r="B21" s="96" t="s">
        <v>113</v>
      </c>
      <c r="C21" s="96" t="s">
        <v>85</v>
      </c>
      <c r="D21" s="181">
        <v>42383</v>
      </c>
      <c r="E21" s="96" t="s">
        <v>96</v>
      </c>
      <c r="F21" s="96" t="s">
        <v>114</v>
      </c>
      <c r="G21" s="96" t="s">
        <v>98</v>
      </c>
      <c r="H21" s="96" t="s">
        <v>89</v>
      </c>
      <c r="I21" s="96" t="s">
        <v>90</v>
      </c>
      <c r="J21" s="96" t="s">
        <v>114</v>
      </c>
      <c r="K21" s="119"/>
      <c r="L21" s="119"/>
      <c r="M21" s="119"/>
      <c r="N21" s="97"/>
      <c r="O21" s="119"/>
      <c r="P21" s="119"/>
      <c r="Q21" s="97">
        <v>1</v>
      </c>
      <c r="R21" s="119"/>
      <c r="S21" s="119"/>
      <c r="T21" s="119"/>
      <c r="U21" s="127" t="str">
        <f>SUM(K21:T21)</f>
        <v>0</v>
      </c>
      <c r="V21" s="127">
        <v>30</v>
      </c>
      <c r="W21" s="244" t="str">
        <f>V21*((K21+L21+M21+N21+O21+P21)+Q21*0.7+(R21+S21+T21)*0.5)*5</f>
        <v>0</v>
      </c>
      <c r="Y21" s="156"/>
      <c r="Z21" s="156"/>
      <c r="AA21" s="156"/>
    </row>
    <row r="22" spans="1:27" customHeight="1" ht="12.95" s="114" customFormat="1">
      <c r="A22" s="95">
        <v>12</v>
      </c>
      <c r="B22" s="96" t="s">
        <v>115</v>
      </c>
      <c r="C22" s="96" t="s">
        <v>85</v>
      </c>
      <c r="D22" s="181">
        <v>42484</v>
      </c>
      <c r="E22" s="96" t="s">
        <v>86</v>
      </c>
      <c r="F22" s="96" t="s">
        <v>116</v>
      </c>
      <c r="G22" s="96" t="s">
        <v>88</v>
      </c>
      <c r="H22" s="96" t="s">
        <v>89</v>
      </c>
      <c r="I22" s="96" t="s">
        <v>90</v>
      </c>
      <c r="J22" s="96" t="s">
        <v>116</v>
      </c>
      <c r="K22" s="119"/>
      <c r="L22" s="119"/>
      <c r="M22" s="119"/>
      <c r="N22" s="97"/>
      <c r="O22" s="119"/>
      <c r="P22" s="119"/>
      <c r="Q22" s="97">
        <v>1</v>
      </c>
      <c r="R22" s="119"/>
      <c r="S22" s="119"/>
      <c r="T22" s="119"/>
      <c r="U22" s="127" t="str">
        <f>SUM(K22:T22)</f>
        <v>0</v>
      </c>
      <c r="V22" s="127">
        <v>30</v>
      </c>
      <c r="W22" s="244" t="str">
        <f>V22*((K22+L22+M22+N22+O22+P22)+Q22*0.7+(R22+S22+T22)*0.5)*5</f>
        <v>0</v>
      </c>
      <c r="Y22" s="156"/>
      <c r="Z22" s="156"/>
      <c r="AA22" s="156"/>
    </row>
    <row r="23" spans="1:27" customHeight="1" ht="12.95" s="114" customFormat="1">
      <c r="A23" s="95">
        <v>13</v>
      </c>
      <c r="B23" s="96" t="s">
        <v>117</v>
      </c>
      <c r="C23" s="96" t="s">
        <v>85</v>
      </c>
      <c r="D23" s="181">
        <v>42480</v>
      </c>
      <c r="E23" s="96" t="s">
        <v>86</v>
      </c>
      <c r="F23" s="96" t="s">
        <v>118</v>
      </c>
      <c r="G23" s="96" t="s">
        <v>98</v>
      </c>
      <c r="H23" s="96" t="s">
        <v>89</v>
      </c>
      <c r="I23" s="96" t="s">
        <v>90</v>
      </c>
      <c r="J23" s="96" t="s">
        <v>118</v>
      </c>
      <c r="K23" s="119"/>
      <c r="L23" s="119"/>
      <c r="M23" s="119"/>
      <c r="N23" s="97"/>
      <c r="O23" s="119"/>
      <c r="P23" s="119"/>
      <c r="Q23" s="97">
        <v>1</v>
      </c>
      <c r="R23" s="119"/>
      <c r="S23" s="119"/>
      <c r="T23" s="119"/>
      <c r="U23" s="127" t="str">
        <f>SUM(K23:T23)</f>
        <v>0</v>
      </c>
      <c r="V23" s="127">
        <v>30</v>
      </c>
      <c r="W23" s="244" t="str">
        <f>V23*((K23+L23+M23+N23+O23+P23)+Q23*0.7+(R23+S23+T23)*0.5)*5</f>
        <v>0</v>
      </c>
      <c r="Y23" s="156"/>
      <c r="Z23" s="97"/>
      <c r="AA23" s="156"/>
    </row>
    <row r="24" spans="1:27" customHeight="1" ht="12.95" s="114" customFormat="1">
      <c r="A24" s="95">
        <v>14</v>
      </c>
      <c r="B24" s="96" t="s">
        <v>119</v>
      </c>
      <c r="C24" s="96" t="s">
        <v>85</v>
      </c>
      <c r="D24" s="181">
        <v>42395</v>
      </c>
      <c r="E24" s="96" t="s">
        <v>96</v>
      </c>
      <c r="F24" s="96" t="s">
        <v>120</v>
      </c>
      <c r="G24" s="96" t="s">
        <v>98</v>
      </c>
      <c r="H24" s="96" t="s">
        <v>89</v>
      </c>
      <c r="I24" s="96" t="s">
        <v>90</v>
      </c>
      <c r="J24" s="96" t="s">
        <v>120</v>
      </c>
      <c r="K24" s="119"/>
      <c r="L24" s="119"/>
      <c r="M24" s="119"/>
      <c r="N24" s="97"/>
      <c r="O24" s="119"/>
      <c r="P24" s="119"/>
      <c r="Q24" s="97">
        <v>1</v>
      </c>
      <c r="R24" s="119"/>
      <c r="S24" s="119"/>
      <c r="T24" s="119"/>
      <c r="U24" s="127" t="str">
        <f>SUM(K24:T24)</f>
        <v>0</v>
      </c>
      <c r="V24" s="127">
        <v>30</v>
      </c>
      <c r="W24" s="244" t="str">
        <f>V24*((K24+L24+M24+N24+O24+P24)+Q24*0.7+(R24+S24+T24)*0.5)*5</f>
        <v>0</v>
      </c>
      <c r="Y24" s="156"/>
      <c r="Z24" s="156"/>
      <c r="AA24" s="156"/>
    </row>
    <row r="25" spans="1:27" customHeight="1" ht="12.95" s="114" customFormat="1">
      <c r="A25" s="95">
        <v>15</v>
      </c>
      <c r="B25" s="96" t="s">
        <v>121</v>
      </c>
      <c r="C25" s="96" t="s">
        <v>122</v>
      </c>
      <c r="D25" s="181">
        <v>42397</v>
      </c>
      <c r="E25" s="96" t="s">
        <v>96</v>
      </c>
      <c r="F25" s="96" t="s">
        <v>123</v>
      </c>
      <c r="G25" s="96" t="s">
        <v>98</v>
      </c>
      <c r="H25" s="96" t="s">
        <v>89</v>
      </c>
      <c r="I25" s="96" t="s">
        <v>90</v>
      </c>
      <c r="J25" s="96" t="s">
        <v>123</v>
      </c>
      <c r="K25" s="119"/>
      <c r="L25" s="119"/>
      <c r="M25" s="119"/>
      <c r="N25" s="97"/>
      <c r="O25" s="119"/>
      <c r="P25" s="119"/>
      <c r="Q25" s="97">
        <v>1</v>
      </c>
      <c r="R25" s="119"/>
      <c r="S25" s="119"/>
      <c r="T25" s="119"/>
      <c r="U25" s="127" t="str">
        <f>SUM(K25:T25)</f>
        <v>0</v>
      </c>
      <c r="V25" s="127">
        <v>30</v>
      </c>
      <c r="W25" s="244" t="str">
        <f>V25*((K25+L25+M25+N25+O25+P25)+Q25*0.7+(R25+S25+T25)*0.5)*5</f>
        <v>0</v>
      </c>
      <c r="Y25" s="156"/>
      <c r="Z25" s="156"/>
      <c r="AA25" s="156"/>
    </row>
    <row r="26" spans="1:27" customHeight="1" ht="12.95" s="114" customFormat="1">
      <c r="A26" s="95">
        <v>16</v>
      </c>
      <c r="B26" s="96" t="s">
        <v>124</v>
      </c>
      <c r="C26" s="96" t="s">
        <v>122</v>
      </c>
      <c r="D26" s="181">
        <v>42649</v>
      </c>
      <c r="E26" s="96" t="s">
        <v>86</v>
      </c>
      <c r="F26" s="96" t="s">
        <v>125</v>
      </c>
      <c r="G26" s="96" t="s">
        <v>88</v>
      </c>
      <c r="H26" s="96" t="s">
        <v>89</v>
      </c>
      <c r="I26" s="96" t="s">
        <v>90</v>
      </c>
      <c r="J26" s="96" t="s">
        <v>125</v>
      </c>
      <c r="K26" s="119"/>
      <c r="L26" s="119"/>
      <c r="M26" s="119"/>
      <c r="N26" s="97"/>
      <c r="O26" s="119"/>
      <c r="P26" s="119"/>
      <c r="Q26" s="97">
        <v>1</v>
      </c>
      <c r="R26" s="119"/>
      <c r="S26" s="119"/>
      <c r="T26" s="119"/>
      <c r="U26" s="127" t="str">
        <f>SUM(K26:T26)</f>
        <v>0</v>
      </c>
      <c r="V26" s="127">
        <v>30</v>
      </c>
      <c r="W26" s="244" t="str">
        <f>V26*((K26+L26+M26+N26+O26+P26)+Q26*0.7+(R26+S26+T26)*0.5)*5</f>
        <v>0</v>
      </c>
      <c r="Y26" s="156"/>
      <c r="Z26" s="156"/>
      <c r="AA26" s="156"/>
    </row>
    <row r="27" spans="1:27" customHeight="1" ht="12.95" s="114" customFormat="1">
      <c r="A27" s="95">
        <v>17</v>
      </c>
      <c r="B27" s="96" t="s">
        <v>126</v>
      </c>
      <c r="C27" s="96" t="s">
        <v>122</v>
      </c>
      <c r="D27" s="181">
        <v>42527</v>
      </c>
      <c r="E27" s="96" t="s">
        <v>86</v>
      </c>
      <c r="F27" s="96" t="s">
        <v>127</v>
      </c>
      <c r="G27" s="96" t="s">
        <v>88</v>
      </c>
      <c r="H27" s="96" t="s">
        <v>89</v>
      </c>
      <c r="I27" s="96" t="s">
        <v>90</v>
      </c>
      <c r="J27" s="96" t="s">
        <v>127</v>
      </c>
      <c r="K27" s="119"/>
      <c r="L27" s="119"/>
      <c r="M27" s="119"/>
      <c r="N27" s="97"/>
      <c r="O27" s="119"/>
      <c r="P27" s="119"/>
      <c r="Q27" s="97">
        <v>1</v>
      </c>
      <c r="R27" s="119"/>
      <c r="S27" s="119"/>
      <c r="T27" s="119"/>
      <c r="U27" s="127" t="str">
        <f>SUM(K27:T27)</f>
        <v>0</v>
      </c>
      <c r="V27" s="127">
        <v>30</v>
      </c>
      <c r="W27" s="244" t="str">
        <f>V27*((K27+L27+M27+N27+O27+P27)+Q27*0.7+(R27+S27+T27)*0.5)*5</f>
        <v>0</v>
      </c>
      <c r="Y27" s="156"/>
      <c r="Z27" s="156"/>
      <c r="AA27" s="156"/>
    </row>
    <row r="28" spans="1:27" customHeight="1" ht="12.95" s="114" customFormat="1">
      <c r="A28" s="95">
        <v>18</v>
      </c>
      <c r="B28" s="96" t="s">
        <v>128</v>
      </c>
      <c r="C28" s="96" t="s">
        <v>122</v>
      </c>
      <c r="D28" s="181">
        <v>42547</v>
      </c>
      <c r="E28" s="96" t="s">
        <v>111</v>
      </c>
      <c r="F28" s="96" t="s">
        <v>129</v>
      </c>
      <c r="G28" s="96" t="s">
        <v>130</v>
      </c>
      <c r="H28" s="96" t="s">
        <v>89</v>
      </c>
      <c r="I28" s="96" t="s">
        <v>90</v>
      </c>
      <c r="J28" s="96" t="s">
        <v>129</v>
      </c>
      <c r="K28" s="119"/>
      <c r="L28" s="119"/>
      <c r="M28" s="119"/>
      <c r="N28" s="97">
        <v>1</v>
      </c>
      <c r="O28" s="119"/>
      <c r="P28" s="119"/>
      <c r="Q28" s="97"/>
      <c r="R28" s="119"/>
      <c r="S28" s="119"/>
      <c r="T28" s="119"/>
      <c r="U28" s="127" t="str">
        <f>SUM(K28:T28)</f>
        <v>0</v>
      </c>
      <c r="V28" s="127">
        <v>30</v>
      </c>
      <c r="W28" s="244" t="str">
        <f>V28*((K28+L28+M28+N28+O28+P28)+Q28*0.7+(R28+S28+T28)*0.5)*5</f>
        <v>0</v>
      </c>
      <c r="Y28" s="156"/>
      <c r="Z28" s="156"/>
      <c r="AA28" s="156"/>
    </row>
    <row r="29" spans="1:27" customHeight="1" ht="12.95" s="114" customFormat="1">
      <c r="A29" s="95">
        <v>19</v>
      </c>
      <c r="B29" s="96" t="s">
        <v>131</v>
      </c>
      <c r="C29" s="96" t="s">
        <v>122</v>
      </c>
      <c r="D29" s="181">
        <v>42571</v>
      </c>
      <c r="E29" s="96" t="s">
        <v>86</v>
      </c>
      <c r="F29" s="96" t="s">
        <v>132</v>
      </c>
      <c r="G29" s="96" t="s">
        <v>88</v>
      </c>
      <c r="H29" s="96" t="s">
        <v>89</v>
      </c>
      <c r="I29" s="96" t="s">
        <v>90</v>
      </c>
      <c r="J29" s="96" t="s">
        <v>132</v>
      </c>
      <c r="K29" s="119"/>
      <c r="L29" s="119"/>
      <c r="M29" s="119"/>
      <c r="N29" s="97"/>
      <c r="O29" s="119"/>
      <c r="P29" s="119"/>
      <c r="Q29" s="97">
        <v>1</v>
      </c>
      <c r="R29" s="119"/>
      <c r="S29" s="119"/>
      <c r="T29" s="119"/>
      <c r="U29" s="127" t="str">
        <f>SUM(K29:T29)</f>
        <v>0</v>
      </c>
      <c r="V29" s="127">
        <v>30</v>
      </c>
      <c r="W29" s="244" t="str">
        <f>V29*((K29+L29+M29+N29+O29+P29)+Q29*0.7+(R29+S29+T29)*0.5)*5</f>
        <v>0</v>
      </c>
      <c r="Y29" s="156"/>
      <c r="Z29" s="156"/>
      <c r="AA29" s="156"/>
    </row>
    <row r="30" spans="1:27" customHeight="1" ht="12.95" s="114" customFormat="1">
      <c r="A30" s="95">
        <v>20</v>
      </c>
      <c r="B30" s="96" t="s">
        <v>133</v>
      </c>
      <c r="C30" s="96" t="s">
        <v>122</v>
      </c>
      <c r="D30" s="181">
        <v>42721</v>
      </c>
      <c r="E30" s="96" t="s">
        <v>134</v>
      </c>
      <c r="F30" s="96" t="s">
        <v>135</v>
      </c>
      <c r="G30" s="96" t="s">
        <v>88</v>
      </c>
      <c r="H30" s="96" t="s">
        <v>89</v>
      </c>
      <c r="I30" s="96" t="s">
        <v>90</v>
      </c>
      <c r="J30" s="96" t="s">
        <v>135</v>
      </c>
      <c r="K30" s="119"/>
      <c r="L30" s="119"/>
      <c r="M30" s="119"/>
      <c r="N30" s="97"/>
      <c r="O30" s="119"/>
      <c r="P30" s="119"/>
      <c r="Q30" s="97">
        <v>1</v>
      </c>
      <c r="R30" s="119"/>
      <c r="S30" s="119"/>
      <c r="T30" s="119"/>
      <c r="U30" s="127" t="str">
        <f>SUM(K30:T30)</f>
        <v>0</v>
      </c>
      <c r="V30" s="127">
        <v>30</v>
      </c>
      <c r="W30" s="244" t="str">
        <f>V30*((K30+L30+M30+N30+O30+P30)+Q30*0.7+(R30+S30+T30)*0.5)*5</f>
        <v>0</v>
      </c>
      <c r="Y30" s="156"/>
      <c r="Z30" s="156"/>
      <c r="AA30" s="156"/>
    </row>
    <row r="31" spans="1:27" customHeight="1" ht="12.95" s="114" customFormat="1">
      <c r="A31" s="95">
        <v>21</v>
      </c>
      <c r="B31" s="96" t="s">
        <v>136</v>
      </c>
      <c r="C31" s="96" t="s">
        <v>122</v>
      </c>
      <c r="D31" s="181">
        <v>42397</v>
      </c>
      <c r="E31" s="96" t="s">
        <v>137</v>
      </c>
      <c r="F31" s="96" t="s">
        <v>138</v>
      </c>
      <c r="G31" s="96" t="s">
        <v>139</v>
      </c>
      <c r="H31" s="96" t="s">
        <v>89</v>
      </c>
      <c r="I31" s="96" t="s">
        <v>90</v>
      </c>
      <c r="J31" s="96" t="s">
        <v>138</v>
      </c>
      <c r="K31" s="119"/>
      <c r="L31" s="119"/>
      <c r="M31" s="119"/>
      <c r="N31" s="97"/>
      <c r="O31" s="119"/>
      <c r="P31" s="119"/>
      <c r="Q31" s="97">
        <v>1</v>
      </c>
      <c r="R31" s="119"/>
      <c r="S31" s="119"/>
      <c r="T31" s="119"/>
      <c r="U31" s="127" t="str">
        <f>SUM(K31:T31)</f>
        <v>0</v>
      </c>
      <c r="V31" s="127">
        <v>30</v>
      </c>
      <c r="W31" s="244" t="str">
        <f>V31*((K31+L31+M31+N31+O31+P31)+Q31*0.7+(R31+S31+T31)*0.5)*5</f>
        <v>0</v>
      </c>
      <c r="Y31" s="156"/>
      <c r="Z31" s="156"/>
      <c r="AA31" s="156"/>
    </row>
    <row r="32" spans="1:27" customHeight="1" ht="12.95" s="114" customFormat="1">
      <c r="A32" s="95">
        <v>22</v>
      </c>
      <c r="B32" s="96" t="s">
        <v>140</v>
      </c>
      <c r="C32" s="96" t="s">
        <v>122</v>
      </c>
      <c r="D32" s="181">
        <v>42711</v>
      </c>
      <c r="E32" s="96" t="s">
        <v>86</v>
      </c>
      <c r="F32" s="96" t="s">
        <v>141</v>
      </c>
      <c r="G32" s="96" t="s">
        <v>142</v>
      </c>
      <c r="H32" s="96" t="s">
        <v>89</v>
      </c>
      <c r="I32" s="96" t="s">
        <v>90</v>
      </c>
      <c r="J32" s="96" t="s">
        <v>141</v>
      </c>
      <c r="K32" s="119"/>
      <c r="L32" s="119"/>
      <c r="M32" s="119"/>
      <c r="N32" s="97">
        <v>1</v>
      </c>
      <c r="O32" s="119"/>
      <c r="P32" s="119"/>
      <c r="Q32" s="97"/>
      <c r="R32" s="119"/>
      <c r="S32" s="119"/>
      <c r="T32" s="119"/>
      <c r="U32" s="127" t="str">
        <f>SUM(K32:T32)</f>
        <v>0</v>
      </c>
      <c r="V32" s="127">
        <v>30</v>
      </c>
      <c r="W32" s="244" t="str">
        <f>V32*((K32+L32+M32+N32+O32+P32)+Q32*0.7+(R32+S32+T32)*0.5)*5</f>
        <v>0</v>
      </c>
      <c r="Y32" s="156"/>
      <c r="Z32" s="245"/>
      <c r="AA32" s="156"/>
    </row>
    <row r="33" spans="1:27" customHeight="1" ht="12.95" s="114" customFormat="1">
      <c r="A33" s="95">
        <v>23</v>
      </c>
      <c r="B33" s="96" t="s">
        <v>143</v>
      </c>
      <c r="C33" s="96" t="s">
        <v>144</v>
      </c>
      <c r="D33" s="181">
        <v>42496</v>
      </c>
      <c r="E33" s="96" t="s">
        <v>86</v>
      </c>
      <c r="F33" s="96" t="s">
        <v>145</v>
      </c>
      <c r="G33" s="96" t="s">
        <v>146</v>
      </c>
      <c r="H33" s="96" t="s">
        <v>89</v>
      </c>
      <c r="I33" s="96" t="s">
        <v>90</v>
      </c>
      <c r="J33" s="96" t="s">
        <v>145</v>
      </c>
      <c r="K33" s="119"/>
      <c r="L33" s="119"/>
      <c r="M33" s="119"/>
      <c r="N33" s="97"/>
      <c r="O33" s="119"/>
      <c r="P33" s="119"/>
      <c r="Q33" s="97">
        <v>1</v>
      </c>
      <c r="R33" s="119"/>
      <c r="S33" s="119"/>
      <c r="T33" s="119"/>
      <c r="U33" s="127" t="str">
        <f>SUM(K33:T33)</f>
        <v>0</v>
      </c>
      <c r="V33" s="127">
        <v>30</v>
      </c>
      <c r="W33" s="244" t="str">
        <f>V33*((K33+L33+M33+N33+O33+P33)+Q33*0.7+(R33+S33+T33)*0.5)*5</f>
        <v>0</v>
      </c>
      <c r="Y33" s="246"/>
      <c r="Z33" s="245"/>
      <c r="AA33" s="246"/>
    </row>
    <row r="34" spans="1:27" customHeight="1" ht="12.95" s="114" customFormat="1">
      <c r="A34" s="95">
        <v>24</v>
      </c>
      <c r="B34" s="96" t="s">
        <v>140</v>
      </c>
      <c r="C34" s="96" t="s">
        <v>144</v>
      </c>
      <c r="D34" s="181">
        <v>42711</v>
      </c>
      <c r="E34" s="96" t="s">
        <v>86</v>
      </c>
      <c r="F34" s="96" t="s">
        <v>147</v>
      </c>
      <c r="G34" s="96" t="s">
        <v>142</v>
      </c>
      <c r="H34" s="96" t="s">
        <v>89</v>
      </c>
      <c r="I34" s="96" t="s">
        <v>90</v>
      </c>
      <c r="J34" s="96" t="s">
        <v>147</v>
      </c>
      <c r="K34" s="119"/>
      <c r="L34" s="119"/>
      <c r="M34" s="119"/>
      <c r="N34" s="97"/>
      <c r="O34" s="119"/>
      <c r="P34" s="119"/>
      <c r="Q34" s="97">
        <v>1</v>
      </c>
      <c r="R34" s="119"/>
      <c r="S34" s="119"/>
      <c r="T34" s="119"/>
      <c r="U34" s="127" t="str">
        <f>SUM(K34:T34)</f>
        <v>0</v>
      </c>
      <c r="V34" s="127">
        <v>30</v>
      </c>
      <c r="W34" s="244" t="str">
        <f>V34*((K34+L34+M34+N34+O34+P34)+Q34*0.7+(R34+S34+T34)*0.5)*5</f>
        <v>0</v>
      </c>
      <c r="Y34" s="246"/>
      <c r="Z34" s="246"/>
      <c r="AA34" s="246"/>
    </row>
    <row r="35" spans="1:27" customHeight="1" ht="12.95" s="114" customFormat="1">
      <c r="A35" s="95">
        <v>25</v>
      </c>
      <c r="B35" s="96" t="s">
        <v>148</v>
      </c>
      <c r="C35" s="96" t="s">
        <v>144</v>
      </c>
      <c r="D35" s="181">
        <v>42628</v>
      </c>
      <c r="E35" s="96" t="s">
        <v>86</v>
      </c>
      <c r="F35" s="96" t="s">
        <v>149</v>
      </c>
      <c r="G35" s="96" t="s">
        <v>146</v>
      </c>
      <c r="H35" s="96" t="s">
        <v>89</v>
      </c>
      <c r="I35" s="96" t="s">
        <v>90</v>
      </c>
      <c r="J35" s="96" t="s">
        <v>149</v>
      </c>
      <c r="K35" s="119"/>
      <c r="L35" s="119"/>
      <c r="M35" s="119"/>
      <c r="N35" s="97">
        <v>1</v>
      </c>
      <c r="O35" s="119"/>
      <c r="P35" s="119"/>
      <c r="Q35" s="97"/>
      <c r="R35" s="119"/>
      <c r="S35" s="119"/>
      <c r="T35" s="119"/>
      <c r="U35" s="127" t="str">
        <f>SUM(K35:T35)</f>
        <v>0</v>
      </c>
      <c r="V35" s="127">
        <v>30</v>
      </c>
      <c r="W35" s="244" t="str">
        <f>V35*((K35+L35+M35+N35+O35+P35)+Q35*0.7+(R35+S35+T35)*0.5)*5</f>
        <v>0</v>
      </c>
      <c r="Y35" s="246"/>
      <c r="Z35" s="246"/>
      <c r="AA35" s="246"/>
    </row>
    <row r="36" spans="1:27" customHeight="1" ht="12.95" s="114" customFormat="1">
      <c r="A36" s="95">
        <v>26</v>
      </c>
      <c r="B36" s="96" t="s">
        <v>150</v>
      </c>
      <c r="C36" s="96" t="s">
        <v>144</v>
      </c>
      <c r="D36" s="181">
        <v>42370</v>
      </c>
      <c r="E36" s="96" t="s">
        <v>111</v>
      </c>
      <c r="F36" s="96" t="s">
        <v>151</v>
      </c>
      <c r="G36" s="96" t="s">
        <v>152</v>
      </c>
      <c r="H36" s="96" t="s">
        <v>89</v>
      </c>
      <c r="I36" s="96" t="s">
        <v>90</v>
      </c>
      <c r="J36" s="96" t="s">
        <v>151</v>
      </c>
      <c r="K36" s="119"/>
      <c r="L36" s="119"/>
      <c r="M36" s="119"/>
      <c r="N36" s="97">
        <v>1</v>
      </c>
      <c r="O36" s="119"/>
      <c r="P36" s="119"/>
      <c r="Q36" s="97"/>
      <c r="R36" s="119"/>
      <c r="S36" s="119"/>
      <c r="T36" s="119"/>
      <c r="U36" s="127" t="str">
        <f>SUM(K36:T36)</f>
        <v>0</v>
      </c>
      <c r="V36" s="127">
        <v>30</v>
      </c>
      <c r="W36" s="244" t="str">
        <f>V36*((K36+L36+M36+N36+O36+P36)+Q36*0.7+(R36+S36+T36)*0.5)*5</f>
        <v>0</v>
      </c>
      <c r="Y36" s="246"/>
      <c r="Z36" s="246"/>
      <c r="AA36" s="246"/>
    </row>
    <row r="37" spans="1:27" customHeight="1" ht="12.95" s="114" customFormat="1">
      <c r="A37" s="95">
        <v>27</v>
      </c>
      <c r="B37" s="96" t="s">
        <v>153</v>
      </c>
      <c r="C37" s="96" t="s">
        <v>144</v>
      </c>
      <c r="D37" s="181">
        <v>42524</v>
      </c>
      <c r="E37" s="96" t="s">
        <v>111</v>
      </c>
      <c r="F37" s="96" t="s">
        <v>154</v>
      </c>
      <c r="G37" s="96" t="s">
        <v>152</v>
      </c>
      <c r="H37" s="96" t="s">
        <v>89</v>
      </c>
      <c r="I37" s="96" t="s">
        <v>90</v>
      </c>
      <c r="J37" s="96" t="s">
        <v>154</v>
      </c>
      <c r="K37" s="119"/>
      <c r="L37" s="119"/>
      <c r="M37" s="119"/>
      <c r="N37" s="97"/>
      <c r="O37" s="119"/>
      <c r="P37" s="119"/>
      <c r="Q37" s="97">
        <v>1</v>
      </c>
      <c r="R37" s="119"/>
      <c r="S37" s="119"/>
      <c r="T37" s="119"/>
      <c r="U37" s="127" t="str">
        <f>SUM(K37:T37)</f>
        <v>0</v>
      </c>
      <c r="V37" s="127">
        <v>30</v>
      </c>
      <c r="W37" s="244" t="str">
        <f>V37*((K37+L37+M37+N37+O37+P37)+Q37*0.7+(R37+S37+T37)*0.5)*5</f>
        <v>0</v>
      </c>
      <c r="Y37" s="246"/>
      <c r="Z37" s="245"/>
      <c r="AA37" s="246"/>
    </row>
    <row r="38" spans="1:27" customHeight="1" ht="12.95" s="114" customFormat="1">
      <c r="A38" s="95">
        <v>28</v>
      </c>
      <c r="B38" s="96" t="s">
        <v>155</v>
      </c>
      <c r="C38" s="96" t="s">
        <v>144</v>
      </c>
      <c r="D38" s="181">
        <v>42709</v>
      </c>
      <c r="E38" s="96" t="s">
        <v>86</v>
      </c>
      <c r="F38" s="96" t="s">
        <v>156</v>
      </c>
      <c r="G38" s="96" t="s">
        <v>146</v>
      </c>
      <c r="H38" s="96" t="s">
        <v>89</v>
      </c>
      <c r="I38" s="96" t="s">
        <v>90</v>
      </c>
      <c r="J38" s="96" t="s">
        <v>156</v>
      </c>
      <c r="K38" s="119"/>
      <c r="L38" s="119"/>
      <c r="M38" s="119"/>
      <c r="N38" s="97"/>
      <c r="O38" s="119"/>
      <c r="P38" s="119"/>
      <c r="Q38" s="97">
        <v>1</v>
      </c>
      <c r="R38" s="119"/>
      <c r="S38" s="119"/>
      <c r="T38" s="119"/>
      <c r="U38" s="127" t="str">
        <f>SUM(K38:T38)</f>
        <v>0</v>
      </c>
      <c r="V38" s="127">
        <v>30</v>
      </c>
      <c r="W38" s="244" t="str">
        <f>V38*((K38+L38+M38+N38+O38+P38)+Q38*0.7+(R38+S38+T38)*0.5)*5</f>
        <v>0</v>
      </c>
      <c r="Y38" s="246"/>
      <c r="Z38" s="246"/>
      <c r="AA38" s="246"/>
    </row>
    <row r="39" spans="1:27" customHeight="1" ht="12.95" s="114" customFormat="1">
      <c r="A39" s="95">
        <v>29</v>
      </c>
      <c r="B39" s="96" t="s">
        <v>157</v>
      </c>
      <c r="C39" s="96" t="s">
        <v>144</v>
      </c>
      <c r="D39" s="181">
        <v>42548</v>
      </c>
      <c r="E39" s="96" t="s">
        <v>86</v>
      </c>
      <c r="F39" s="96" t="s">
        <v>158</v>
      </c>
      <c r="G39" s="96" t="s">
        <v>159</v>
      </c>
      <c r="H39" s="96" t="s">
        <v>89</v>
      </c>
      <c r="I39" s="96" t="s">
        <v>90</v>
      </c>
      <c r="J39" s="96" t="s">
        <v>158</v>
      </c>
      <c r="K39" s="119"/>
      <c r="L39" s="119"/>
      <c r="M39" s="119"/>
      <c r="N39" s="97"/>
      <c r="O39" s="119"/>
      <c r="P39" s="119"/>
      <c r="Q39" s="97">
        <v>1</v>
      </c>
      <c r="R39" s="119"/>
      <c r="S39" s="119"/>
      <c r="T39" s="119"/>
      <c r="U39" s="127" t="str">
        <f>SUM(K39:T39)</f>
        <v>0</v>
      </c>
      <c r="V39" s="127">
        <v>30</v>
      </c>
      <c r="W39" s="244" t="str">
        <f>V39*((K39+L39+M39+N39+O39+P39)+Q39*0.7+(R39+S39+T39)*0.5)*5</f>
        <v>0</v>
      </c>
      <c r="Y39" s="246"/>
      <c r="Z39" s="246"/>
      <c r="AA39" s="246"/>
    </row>
    <row r="40" spans="1:27" customHeight="1" ht="12.95" s="114" customFormat="1">
      <c r="A40" s="95">
        <v>30</v>
      </c>
      <c r="B40" s="96" t="s">
        <v>160</v>
      </c>
      <c r="C40" s="96" t="s">
        <v>144</v>
      </c>
      <c r="D40" s="181">
        <v>42510</v>
      </c>
      <c r="E40" s="96" t="s">
        <v>86</v>
      </c>
      <c r="F40" s="96" t="s">
        <v>161</v>
      </c>
      <c r="G40" s="96" t="s">
        <v>159</v>
      </c>
      <c r="H40" s="96" t="s">
        <v>89</v>
      </c>
      <c r="I40" s="96" t="s">
        <v>90</v>
      </c>
      <c r="J40" s="96" t="s">
        <v>161</v>
      </c>
      <c r="K40" s="119"/>
      <c r="L40" s="119"/>
      <c r="M40" s="119"/>
      <c r="N40" s="97"/>
      <c r="O40" s="119"/>
      <c r="P40" s="119"/>
      <c r="Q40" s="97">
        <v>1</v>
      </c>
      <c r="R40" s="119"/>
      <c r="S40" s="119"/>
      <c r="T40" s="119"/>
      <c r="U40" s="127" t="str">
        <f>SUM(K40:T40)</f>
        <v>0</v>
      </c>
      <c r="V40" s="127">
        <v>30</v>
      </c>
      <c r="W40" s="244" t="str">
        <f>V40*((K40+L40+M40+N40+O40+P40)+Q40*0.7+(R40+S40+T40)*0.5)*5</f>
        <v>0</v>
      </c>
      <c r="Y40" s="246"/>
      <c r="Z40" s="246"/>
      <c r="AA40" s="246"/>
    </row>
    <row r="41" spans="1:27" customHeight="1" ht="12.95" s="114" customFormat="1">
      <c r="A41" s="95">
        <v>31</v>
      </c>
      <c r="B41" s="96" t="s">
        <v>162</v>
      </c>
      <c r="C41" s="96" t="s">
        <v>144</v>
      </c>
      <c r="D41" s="181">
        <v>42676</v>
      </c>
      <c r="E41" s="96" t="s">
        <v>86</v>
      </c>
      <c r="F41" s="96" t="s">
        <v>163</v>
      </c>
      <c r="G41" s="96" t="s">
        <v>146</v>
      </c>
      <c r="H41" s="96" t="s">
        <v>89</v>
      </c>
      <c r="I41" s="96" t="s">
        <v>90</v>
      </c>
      <c r="J41" s="96" t="s">
        <v>163</v>
      </c>
      <c r="K41" s="119"/>
      <c r="L41" s="119"/>
      <c r="M41" s="119"/>
      <c r="N41" s="97">
        <v>1</v>
      </c>
      <c r="O41" s="119"/>
      <c r="P41" s="119"/>
      <c r="Q41" s="97"/>
      <c r="R41" s="119"/>
      <c r="S41" s="119"/>
      <c r="T41" s="119"/>
      <c r="U41" s="127" t="str">
        <f>SUM(K41:T41)</f>
        <v>0</v>
      </c>
      <c r="V41" s="127">
        <v>30</v>
      </c>
      <c r="W41" s="244" t="str">
        <f>V41*((K41+L41+M41+N41+O41+P41)+Q41*0.7+(R41+S41+T41)*0.5)*5</f>
        <v>0</v>
      </c>
      <c r="Y41" s="246"/>
      <c r="Z41" s="246"/>
      <c r="AA41" s="246"/>
    </row>
    <row r="42" spans="1:27" customHeight="1" ht="12.95" s="114" customFormat="1">
      <c r="A42" s="95">
        <v>32</v>
      </c>
      <c r="B42" s="96" t="s">
        <v>164</v>
      </c>
      <c r="C42" s="96" t="s">
        <v>144</v>
      </c>
      <c r="D42" s="181">
        <v>42551</v>
      </c>
      <c r="E42" s="96" t="s">
        <v>86</v>
      </c>
      <c r="F42" s="96" t="s">
        <v>165</v>
      </c>
      <c r="G42" s="96" t="s">
        <v>166</v>
      </c>
      <c r="H42" s="96" t="s">
        <v>89</v>
      </c>
      <c r="I42" s="96" t="s">
        <v>90</v>
      </c>
      <c r="J42" s="96" t="s">
        <v>165</v>
      </c>
      <c r="K42" s="119"/>
      <c r="L42" s="119"/>
      <c r="M42" s="119"/>
      <c r="N42" s="97"/>
      <c r="O42" s="119"/>
      <c r="P42" s="119"/>
      <c r="Q42" s="97">
        <v>1</v>
      </c>
      <c r="R42" s="119"/>
      <c r="S42" s="119"/>
      <c r="T42" s="119"/>
      <c r="U42" s="127" t="str">
        <f>SUM(K42:T42)</f>
        <v>0</v>
      </c>
      <c r="V42" s="127">
        <v>30</v>
      </c>
      <c r="W42" s="244" t="str">
        <f>V42*((K42+L42+M42+N42+O42+P42)+Q42*0.7+(R42+S42+T42)*0.5)*5</f>
        <v>0</v>
      </c>
      <c r="Y42" s="156"/>
      <c r="Z42" s="156"/>
      <c r="AA42" s="156"/>
    </row>
    <row r="43" spans="1:27" customHeight="1" ht="12.95" s="114" customFormat="1">
      <c r="A43" s="95">
        <v>33</v>
      </c>
      <c r="B43" s="96" t="s">
        <v>167</v>
      </c>
      <c r="C43" s="96" t="s">
        <v>144</v>
      </c>
      <c r="D43" s="181">
        <v>42585</v>
      </c>
      <c r="E43" s="96" t="s">
        <v>86</v>
      </c>
      <c r="F43" s="96" t="s">
        <v>168</v>
      </c>
      <c r="G43" s="96" t="s">
        <v>146</v>
      </c>
      <c r="H43" s="96" t="s">
        <v>89</v>
      </c>
      <c r="I43" s="96" t="s">
        <v>90</v>
      </c>
      <c r="J43" s="96" t="s">
        <v>168</v>
      </c>
      <c r="K43" s="119"/>
      <c r="L43" s="119"/>
      <c r="M43" s="119"/>
      <c r="N43" s="97"/>
      <c r="O43" s="119"/>
      <c r="P43" s="119"/>
      <c r="Q43" s="97">
        <v>1</v>
      </c>
      <c r="R43" s="119"/>
      <c r="S43" s="119"/>
      <c r="T43" s="119"/>
      <c r="U43" s="127" t="str">
        <f>SUM(K43:T43)</f>
        <v>0</v>
      </c>
      <c r="V43" s="127">
        <v>30</v>
      </c>
      <c r="W43" s="244" t="str">
        <f>V43*((K43+L43+M43+N43+O43+P43)+Q43*0.7+(R43+S43+T43)*0.5)*5</f>
        <v>0</v>
      </c>
      <c r="Y43" s="156"/>
      <c r="Z43" s="156"/>
      <c r="AA43" s="156"/>
    </row>
    <row r="44" spans="1:27" customHeight="1" ht="12.95" s="114" customFormat="1">
      <c r="A44" s="95">
        <v>34</v>
      </c>
      <c r="B44" s="96" t="s">
        <v>169</v>
      </c>
      <c r="C44" s="96" t="s">
        <v>144</v>
      </c>
      <c r="D44" s="181">
        <v>42374</v>
      </c>
      <c r="E44" s="96" t="s">
        <v>86</v>
      </c>
      <c r="F44" s="96" t="s">
        <v>170</v>
      </c>
      <c r="G44" s="96" t="s">
        <v>159</v>
      </c>
      <c r="H44" s="96" t="s">
        <v>89</v>
      </c>
      <c r="I44" s="96" t="s">
        <v>90</v>
      </c>
      <c r="J44" s="96" t="s">
        <v>170</v>
      </c>
      <c r="K44" s="119"/>
      <c r="L44" s="119"/>
      <c r="M44" s="119"/>
      <c r="N44" s="97">
        <v>1</v>
      </c>
      <c r="O44" s="119"/>
      <c r="P44" s="119"/>
      <c r="Q44" s="97"/>
      <c r="R44" s="119"/>
      <c r="S44" s="119"/>
      <c r="T44" s="119"/>
      <c r="U44" s="127" t="str">
        <f>SUM(K44:T44)</f>
        <v>0</v>
      </c>
      <c r="V44" s="127">
        <v>30</v>
      </c>
      <c r="W44" s="244" t="str">
        <f>V44*((K44+L44+M44+N44+O44+P44)+Q44*0.7+(R44+S44+T44)*0.5)*5</f>
        <v>0</v>
      </c>
      <c r="Y44" s="156"/>
      <c r="Z44" s="156"/>
      <c r="AA44" s="156"/>
    </row>
    <row r="45" spans="1:27" customHeight="1" ht="12.95" s="114" customFormat="1">
      <c r="A45" s="95">
        <v>35</v>
      </c>
      <c r="B45" s="96" t="s">
        <v>171</v>
      </c>
      <c r="C45" s="96" t="s">
        <v>144</v>
      </c>
      <c r="D45" s="181">
        <v>42437</v>
      </c>
      <c r="E45" s="96" t="s">
        <v>86</v>
      </c>
      <c r="F45" s="96" t="s">
        <v>172</v>
      </c>
      <c r="G45" s="96" t="s">
        <v>146</v>
      </c>
      <c r="H45" s="96" t="s">
        <v>89</v>
      </c>
      <c r="I45" s="96" t="s">
        <v>90</v>
      </c>
      <c r="J45" s="96" t="s">
        <v>172</v>
      </c>
      <c r="K45" s="119"/>
      <c r="L45" s="119"/>
      <c r="M45" s="119"/>
      <c r="N45" s="97"/>
      <c r="O45" s="119"/>
      <c r="P45" s="119"/>
      <c r="Q45" s="97">
        <v>1</v>
      </c>
      <c r="R45" s="119"/>
      <c r="S45" s="119"/>
      <c r="T45" s="119"/>
      <c r="U45" s="127" t="str">
        <f>SUM(K45:T45)</f>
        <v>0</v>
      </c>
      <c r="V45" s="127">
        <v>30</v>
      </c>
      <c r="W45" s="244" t="str">
        <f>V45*((K45+L45+M45+N45+O45+P45)+Q45*0.7+(R45+S45+T45)*0.5)*5</f>
        <v>0</v>
      </c>
      <c r="Y45" s="156"/>
      <c r="Z45" s="156"/>
      <c r="AA45" s="156"/>
    </row>
    <row r="46" spans="1:27" customHeight="1" ht="12.95" s="114" customFormat="1">
      <c r="A46" s="95">
        <v>36</v>
      </c>
      <c r="B46" s="96" t="s">
        <v>173</v>
      </c>
      <c r="C46" s="96" t="s">
        <v>144</v>
      </c>
      <c r="D46" s="181">
        <v>42705</v>
      </c>
      <c r="E46" s="96" t="s">
        <v>86</v>
      </c>
      <c r="F46" s="96" t="s">
        <v>174</v>
      </c>
      <c r="G46" s="96" t="s">
        <v>159</v>
      </c>
      <c r="H46" s="96" t="s">
        <v>89</v>
      </c>
      <c r="I46" s="96" t="s">
        <v>90</v>
      </c>
      <c r="J46" s="96" t="s">
        <v>174</v>
      </c>
      <c r="K46" s="119"/>
      <c r="L46" s="119"/>
      <c r="M46" s="119"/>
      <c r="N46" s="97">
        <v>1</v>
      </c>
      <c r="O46" s="119"/>
      <c r="P46" s="119"/>
      <c r="Q46" s="97"/>
      <c r="R46" s="119"/>
      <c r="S46" s="119"/>
      <c r="T46" s="119"/>
      <c r="U46" s="127" t="str">
        <f>SUM(K46:T46)</f>
        <v>0</v>
      </c>
      <c r="V46" s="127">
        <v>30</v>
      </c>
      <c r="W46" s="244" t="str">
        <f>V46*((K46+L46+M46+N46+O46+P46)+Q46*0.7+(R46+S46+T46)*0.5)*5</f>
        <v>0</v>
      </c>
      <c r="Y46" s="156"/>
      <c r="Z46" s="156"/>
      <c r="AA46" s="156"/>
    </row>
    <row r="47" spans="1:27" customHeight="1" ht="12.95" s="114" customFormat="1">
      <c r="A47" s="95">
        <v>37</v>
      </c>
      <c r="B47" s="96" t="s">
        <v>175</v>
      </c>
      <c r="C47" s="96" t="s">
        <v>144</v>
      </c>
      <c r="D47" s="181">
        <v>42375</v>
      </c>
      <c r="E47" s="96" t="s">
        <v>111</v>
      </c>
      <c r="F47" s="96" t="s">
        <v>176</v>
      </c>
      <c r="G47" s="96" t="s">
        <v>177</v>
      </c>
      <c r="H47" s="96" t="s">
        <v>89</v>
      </c>
      <c r="I47" s="96" t="s">
        <v>90</v>
      </c>
      <c r="J47" s="96" t="s">
        <v>176</v>
      </c>
      <c r="K47" s="119"/>
      <c r="L47" s="119"/>
      <c r="M47" s="119"/>
      <c r="N47" s="97">
        <v>1</v>
      </c>
      <c r="O47" s="119"/>
      <c r="P47" s="119"/>
      <c r="Q47" s="97"/>
      <c r="R47" s="119"/>
      <c r="S47" s="119"/>
      <c r="T47" s="119"/>
      <c r="U47" s="127" t="str">
        <f>SUM(K47:T47)</f>
        <v>0</v>
      </c>
      <c r="V47" s="127">
        <v>30</v>
      </c>
      <c r="W47" s="244" t="str">
        <f>V47*((K47+L47+M47+N47+O47+P47)+Q47*0.7+(R47+S47+T47)*0.5)*5</f>
        <v>0</v>
      </c>
      <c r="Y47" s="156"/>
      <c r="Z47" s="156"/>
      <c r="AA47" s="156"/>
    </row>
    <row r="48" spans="1:27" customHeight="1" ht="12.95" s="114" customFormat="1">
      <c r="A48" s="95">
        <v>38</v>
      </c>
      <c r="B48" s="96" t="s">
        <v>178</v>
      </c>
      <c r="C48" s="96" t="s">
        <v>144</v>
      </c>
      <c r="D48" s="181">
        <v>42551</v>
      </c>
      <c r="E48" s="96" t="s">
        <v>86</v>
      </c>
      <c r="F48" s="96" t="s">
        <v>179</v>
      </c>
      <c r="G48" s="96" t="s">
        <v>146</v>
      </c>
      <c r="H48" s="96" t="s">
        <v>89</v>
      </c>
      <c r="I48" s="96" t="s">
        <v>90</v>
      </c>
      <c r="J48" s="96" t="s">
        <v>179</v>
      </c>
      <c r="K48" s="119"/>
      <c r="L48" s="119"/>
      <c r="M48" s="119"/>
      <c r="N48" s="97"/>
      <c r="O48" s="119"/>
      <c r="P48" s="119"/>
      <c r="Q48" s="97">
        <v>1</v>
      </c>
      <c r="R48" s="119"/>
      <c r="S48" s="119"/>
      <c r="T48" s="119"/>
      <c r="U48" s="127" t="str">
        <f>SUM(K48:T48)</f>
        <v>0</v>
      </c>
      <c r="V48" s="127">
        <v>30</v>
      </c>
      <c r="W48" s="244" t="str">
        <f>V48*((K48+L48+M48+N48+O48+P48)+Q48*0.7+(R48+S48+T48)*0.5)*5</f>
        <v>0</v>
      </c>
      <c r="Y48" s="156"/>
      <c r="Z48" s="156"/>
      <c r="AA48" s="156"/>
    </row>
    <row r="49" spans="1:27" customHeight="1" ht="12.95" s="114" customFormat="1">
      <c r="A49" s="95">
        <v>39</v>
      </c>
      <c r="B49" s="96" t="s">
        <v>180</v>
      </c>
      <c r="C49" s="96" t="s">
        <v>144</v>
      </c>
      <c r="D49" s="181">
        <v>42418</v>
      </c>
      <c r="E49" s="96" t="s">
        <v>86</v>
      </c>
      <c r="F49" s="96" t="s">
        <v>181</v>
      </c>
      <c r="G49" s="96" t="s">
        <v>159</v>
      </c>
      <c r="H49" s="96" t="s">
        <v>89</v>
      </c>
      <c r="I49" s="96" t="s">
        <v>90</v>
      </c>
      <c r="J49" s="96" t="s">
        <v>181</v>
      </c>
      <c r="K49" s="119"/>
      <c r="L49" s="119"/>
      <c r="M49" s="119"/>
      <c r="N49" s="97"/>
      <c r="O49" s="119"/>
      <c r="P49" s="119"/>
      <c r="Q49" s="97">
        <v>1</v>
      </c>
      <c r="R49" s="119"/>
      <c r="S49" s="119"/>
      <c r="T49" s="119"/>
      <c r="U49" s="127" t="str">
        <f>SUM(K49:T49)</f>
        <v>0</v>
      </c>
      <c r="V49" s="127">
        <v>30</v>
      </c>
      <c r="W49" s="244" t="str">
        <f>V49*((K49+L49+M49+N49+O49+P49)+Q49*0.7+(R49+S49+T49)*0.5)*5</f>
        <v>0</v>
      </c>
      <c r="Y49" s="156"/>
      <c r="Z49" s="156"/>
      <c r="AA49" s="156"/>
    </row>
    <row r="50" spans="1:27" customHeight="1" ht="12.95" s="114" customFormat="1">
      <c r="A50" s="95">
        <v>40</v>
      </c>
      <c r="B50" s="96" t="s">
        <v>182</v>
      </c>
      <c r="C50" s="96" t="s">
        <v>144</v>
      </c>
      <c r="D50" s="181">
        <v>42564</v>
      </c>
      <c r="E50" s="96" t="s">
        <v>86</v>
      </c>
      <c r="F50" s="96" t="s">
        <v>183</v>
      </c>
      <c r="G50" s="96" t="s">
        <v>159</v>
      </c>
      <c r="H50" s="96" t="s">
        <v>89</v>
      </c>
      <c r="I50" s="96" t="s">
        <v>90</v>
      </c>
      <c r="J50" s="96" t="s">
        <v>183</v>
      </c>
      <c r="K50" s="119"/>
      <c r="L50" s="119"/>
      <c r="M50" s="119"/>
      <c r="N50" s="97">
        <v>1</v>
      </c>
      <c r="O50" s="119"/>
      <c r="P50" s="119"/>
      <c r="Q50" s="97"/>
      <c r="R50" s="119"/>
      <c r="S50" s="119"/>
      <c r="T50" s="119"/>
      <c r="U50" s="127" t="str">
        <f>SUM(K50:T50)</f>
        <v>0</v>
      </c>
      <c r="V50" s="127">
        <v>30</v>
      </c>
      <c r="W50" s="244" t="str">
        <f>V50*((K50+L50+M50+N50+O50+P50)+Q50*0.7+(R50+S50+T50)*0.5)*5</f>
        <v>0</v>
      </c>
      <c r="Y50" s="156"/>
      <c r="Z50" s="156"/>
      <c r="AA50" s="156"/>
    </row>
    <row r="51" spans="1:27" customHeight="1" ht="12.95" s="114" customFormat="1">
      <c r="A51" s="95">
        <v>41</v>
      </c>
      <c r="B51" s="96" t="s">
        <v>184</v>
      </c>
      <c r="C51" s="96" t="s">
        <v>144</v>
      </c>
      <c r="D51" s="181">
        <v>42576</v>
      </c>
      <c r="E51" s="96" t="s">
        <v>86</v>
      </c>
      <c r="F51" s="96" t="s">
        <v>185</v>
      </c>
      <c r="G51" s="96" t="s">
        <v>159</v>
      </c>
      <c r="H51" s="96" t="s">
        <v>89</v>
      </c>
      <c r="I51" s="96" t="s">
        <v>90</v>
      </c>
      <c r="J51" s="96" t="s">
        <v>185</v>
      </c>
      <c r="K51" s="119"/>
      <c r="L51" s="119"/>
      <c r="M51" s="119"/>
      <c r="N51" s="97"/>
      <c r="O51" s="119"/>
      <c r="P51" s="119"/>
      <c r="Q51" s="97">
        <v>1</v>
      </c>
      <c r="R51" s="119"/>
      <c r="S51" s="119"/>
      <c r="T51" s="119"/>
      <c r="U51" s="127" t="str">
        <f>SUM(K51:T51)</f>
        <v>0</v>
      </c>
      <c r="V51" s="127">
        <v>30</v>
      </c>
      <c r="W51" s="244" t="str">
        <f>V51*((K51+L51+M51+N51+O51+P51)+Q51*0.7+(R51+S51+T51)*0.5)*5</f>
        <v>0</v>
      </c>
      <c r="Y51" s="156"/>
      <c r="Z51" s="156"/>
      <c r="AA51" s="156"/>
    </row>
    <row r="52" spans="1:27" customHeight="1" ht="12.95" s="114" customFormat="1">
      <c r="A52" s="95">
        <v>42</v>
      </c>
      <c r="B52" s="96" t="s">
        <v>186</v>
      </c>
      <c r="C52" s="96" t="s">
        <v>144</v>
      </c>
      <c r="D52" s="181">
        <v>42679</v>
      </c>
      <c r="E52" s="96" t="s">
        <v>86</v>
      </c>
      <c r="F52" s="96" t="s">
        <v>187</v>
      </c>
      <c r="G52" s="96" t="s">
        <v>146</v>
      </c>
      <c r="H52" s="96" t="s">
        <v>89</v>
      </c>
      <c r="I52" s="96" t="s">
        <v>90</v>
      </c>
      <c r="J52" s="96" t="s">
        <v>187</v>
      </c>
      <c r="K52" s="119"/>
      <c r="L52" s="119"/>
      <c r="M52" s="119"/>
      <c r="N52" s="97">
        <v>1</v>
      </c>
      <c r="O52" s="119"/>
      <c r="P52" s="119"/>
      <c r="Q52" s="97"/>
      <c r="R52" s="119"/>
      <c r="S52" s="119"/>
      <c r="T52" s="119"/>
      <c r="U52" s="127" t="str">
        <f>SUM(K52:T52)</f>
        <v>0</v>
      </c>
      <c r="V52" s="127">
        <v>30</v>
      </c>
      <c r="W52" s="244" t="str">
        <f>V52*((K52+L52+M52+N52+O52+P52)+Q52*0.7+(R52+S52+T52)*0.5)*5</f>
        <v>0</v>
      </c>
      <c r="Y52" s="156"/>
      <c r="Z52" s="156"/>
      <c r="AA52" s="156"/>
    </row>
    <row r="53" spans="1:27" customHeight="1" ht="12.95" s="114" customFormat="1">
      <c r="A53" s="95">
        <v>43</v>
      </c>
      <c r="B53" s="96" t="s">
        <v>188</v>
      </c>
      <c r="C53" s="96" t="s">
        <v>144</v>
      </c>
      <c r="D53" s="181">
        <v>42723</v>
      </c>
      <c r="E53" s="96" t="s">
        <v>86</v>
      </c>
      <c r="F53" s="96" t="s">
        <v>189</v>
      </c>
      <c r="G53" s="96" t="s">
        <v>190</v>
      </c>
      <c r="H53" s="96" t="s">
        <v>89</v>
      </c>
      <c r="I53" s="96" t="s">
        <v>90</v>
      </c>
      <c r="J53" s="96" t="s">
        <v>189</v>
      </c>
      <c r="K53" s="119"/>
      <c r="L53" s="119"/>
      <c r="M53" s="119"/>
      <c r="N53" s="97"/>
      <c r="O53" s="119"/>
      <c r="P53" s="119"/>
      <c r="Q53" s="97">
        <v>1</v>
      </c>
      <c r="R53" s="119"/>
      <c r="S53" s="119"/>
      <c r="T53" s="119"/>
      <c r="U53" s="127" t="str">
        <f>SUM(K53:T53)</f>
        <v>0</v>
      </c>
      <c r="V53" s="127">
        <v>30</v>
      </c>
      <c r="W53" s="244" t="str">
        <f>V53*((K53+L53+M53+N53+O53+P53)+Q53*0.7+(R53+S53+T53)*0.5)*5</f>
        <v>0</v>
      </c>
      <c r="Y53" s="156"/>
      <c r="Z53" s="156"/>
      <c r="AA53" s="156"/>
    </row>
    <row r="54" spans="1:27" customHeight="1" ht="12.95" s="114" customFormat="1">
      <c r="A54" s="95">
        <v>44</v>
      </c>
      <c r="B54" s="96" t="s">
        <v>191</v>
      </c>
      <c r="C54" s="96" t="s">
        <v>192</v>
      </c>
      <c r="D54" s="181">
        <v>42674</v>
      </c>
      <c r="E54" s="96" t="s">
        <v>86</v>
      </c>
      <c r="F54" s="96" t="s">
        <v>193</v>
      </c>
      <c r="G54" s="96" t="s">
        <v>190</v>
      </c>
      <c r="H54" s="96" t="s">
        <v>89</v>
      </c>
      <c r="I54" s="96" t="s">
        <v>90</v>
      </c>
      <c r="J54" s="96" t="s">
        <v>193</v>
      </c>
      <c r="K54" s="119"/>
      <c r="L54" s="119"/>
      <c r="M54" s="119"/>
      <c r="N54" s="97"/>
      <c r="O54" s="119"/>
      <c r="P54" s="119"/>
      <c r="Q54" s="97">
        <v>1</v>
      </c>
      <c r="R54" s="119"/>
      <c r="S54" s="119"/>
      <c r="T54" s="119"/>
      <c r="U54" s="127" t="str">
        <f>SUM(K54:T54)</f>
        <v>0</v>
      </c>
      <c r="V54" s="127">
        <v>30</v>
      </c>
      <c r="W54" s="244" t="str">
        <f>V54*((K54+L54+M54+N54+O54+P54)+Q54*0.7+(R54+S54+T54)*0.5)*5</f>
        <v>0</v>
      </c>
      <c r="Y54" s="156"/>
      <c r="Z54" s="156"/>
      <c r="AA54" s="156"/>
    </row>
    <row r="55" spans="1:27" customHeight="1" ht="12.95" s="114" customFormat="1">
      <c r="A55" s="95">
        <v>45</v>
      </c>
      <c r="B55" s="96" t="s">
        <v>194</v>
      </c>
      <c r="C55" s="96" t="s">
        <v>192</v>
      </c>
      <c r="D55" s="181">
        <v>42400</v>
      </c>
      <c r="E55" s="96" t="s">
        <v>86</v>
      </c>
      <c r="F55" s="96" t="s">
        <v>195</v>
      </c>
      <c r="G55" s="96" t="s">
        <v>190</v>
      </c>
      <c r="H55" s="96" t="s">
        <v>89</v>
      </c>
      <c r="I55" s="96" t="s">
        <v>90</v>
      </c>
      <c r="J55" s="96" t="s">
        <v>195</v>
      </c>
      <c r="K55" s="119"/>
      <c r="L55" s="119"/>
      <c r="M55" s="119"/>
      <c r="N55" s="97"/>
      <c r="O55" s="119"/>
      <c r="P55" s="119"/>
      <c r="Q55" s="97">
        <v>1</v>
      </c>
      <c r="R55" s="119"/>
      <c r="S55" s="119"/>
      <c r="T55" s="119"/>
      <c r="U55" s="127" t="str">
        <f>SUM(K55:T55)</f>
        <v>0</v>
      </c>
      <c r="V55" s="127">
        <v>30</v>
      </c>
      <c r="W55" s="244" t="str">
        <f>V55*((K55+L55+M55+N55+O55+P55)+Q55*0.7+(R55+S55+T55)*0.5)*5</f>
        <v>0</v>
      </c>
      <c r="Y55" s="156"/>
      <c r="Z55" s="156"/>
      <c r="AA55" s="156"/>
    </row>
    <row r="56" spans="1:27" customHeight="1" ht="12.95" s="114" customFormat="1">
      <c r="A56" s="95">
        <v>46</v>
      </c>
      <c r="B56" s="96" t="s">
        <v>196</v>
      </c>
      <c r="C56" s="96" t="s">
        <v>192</v>
      </c>
      <c r="D56" s="181">
        <v>42376</v>
      </c>
      <c r="E56" s="96" t="s">
        <v>86</v>
      </c>
      <c r="F56" s="96" t="s">
        <v>197</v>
      </c>
      <c r="G56" s="96" t="s">
        <v>142</v>
      </c>
      <c r="H56" s="96" t="s">
        <v>89</v>
      </c>
      <c r="I56" s="96" t="s">
        <v>90</v>
      </c>
      <c r="J56" s="96" t="s">
        <v>198</v>
      </c>
      <c r="K56" s="119"/>
      <c r="L56" s="119"/>
      <c r="M56" s="119"/>
      <c r="N56" s="97">
        <v>1</v>
      </c>
      <c r="O56" s="119"/>
      <c r="P56" s="119"/>
      <c r="Q56" s="97"/>
      <c r="R56" s="119"/>
      <c r="S56" s="119"/>
      <c r="T56" s="119"/>
      <c r="U56" s="127" t="str">
        <f>SUM(K56:T56)</f>
        <v>0</v>
      </c>
      <c r="V56" s="127">
        <v>30</v>
      </c>
      <c r="W56" s="244" t="str">
        <f>V56*((K56+L56+M56+N56+O56+P56)+Q56*0.7+(R56+S56+T56)*0.5)*5</f>
        <v>0</v>
      </c>
      <c r="Y56" s="156"/>
      <c r="Z56" s="156"/>
      <c r="AA56" s="156"/>
    </row>
    <row r="57" spans="1:27" customHeight="1" ht="12.95" s="114" customFormat="1">
      <c r="A57" s="95">
        <v>47</v>
      </c>
      <c r="B57" s="96" t="s">
        <v>199</v>
      </c>
      <c r="C57" s="96" t="s">
        <v>192</v>
      </c>
      <c r="D57" s="181">
        <v>42515</v>
      </c>
      <c r="E57" s="96" t="s">
        <v>86</v>
      </c>
      <c r="F57" s="96" t="s">
        <v>200</v>
      </c>
      <c r="G57" s="96" t="s">
        <v>142</v>
      </c>
      <c r="H57" s="96" t="s">
        <v>89</v>
      </c>
      <c r="I57" s="96" t="s">
        <v>90</v>
      </c>
      <c r="J57" s="96" t="s">
        <v>200</v>
      </c>
      <c r="K57" s="119"/>
      <c r="L57" s="119"/>
      <c r="M57" s="119"/>
      <c r="N57" s="97"/>
      <c r="O57" s="119"/>
      <c r="P57" s="119"/>
      <c r="Q57" s="97">
        <v>1</v>
      </c>
      <c r="R57" s="119"/>
      <c r="S57" s="119"/>
      <c r="T57" s="119"/>
      <c r="U57" s="127" t="str">
        <f>SUM(K57:T57)</f>
        <v>0</v>
      </c>
      <c r="V57" s="127">
        <v>30</v>
      </c>
      <c r="W57" s="244" t="str">
        <f>V57*((K57+L57+M57+N57+O57+P57)+Q57*0.7+(R57+S57+T57)*0.5)*5</f>
        <v>0</v>
      </c>
      <c r="Y57" s="156"/>
      <c r="Z57" s="156"/>
      <c r="AA57" s="156"/>
    </row>
    <row r="58" spans="1:27" customHeight="1" ht="12.95" s="114" customFormat="1">
      <c r="A58" s="95">
        <v>48</v>
      </c>
      <c r="B58" s="96" t="s">
        <v>201</v>
      </c>
      <c r="C58" s="96" t="s">
        <v>192</v>
      </c>
      <c r="D58" s="181">
        <v>42507</v>
      </c>
      <c r="E58" s="96" t="s">
        <v>86</v>
      </c>
      <c r="F58" s="96" t="s">
        <v>202</v>
      </c>
      <c r="G58" s="96" t="s">
        <v>142</v>
      </c>
      <c r="H58" s="96" t="s">
        <v>89</v>
      </c>
      <c r="I58" s="96" t="s">
        <v>90</v>
      </c>
      <c r="J58" s="96" t="s">
        <v>202</v>
      </c>
      <c r="K58" s="119"/>
      <c r="L58" s="119"/>
      <c r="M58" s="119"/>
      <c r="N58" s="97"/>
      <c r="O58" s="119"/>
      <c r="P58" s="119"/>
      <c r="Q58" s="97">
        <v>1</v>
      </c>
      <c r="R58" s="119"/>
      <c r="S58" s="119"/>
      <c r="T58" s="119"/>
      <c r="U58" s="127" t="str">
        <f>SUM(K58:T58)</f>
        <v>0</v>
      </c>
      <c r="V58" s="127">
        <v>30</v>
      </c>
      <c r="W58" s="244" t="str">
        <f>V58*((K58+L58+M58+N58+O58+P58)+Q58*0.7+(R58+S58+T58)*0.5)*5</f>
        <v>0</v>
      </c>
      <c r="Y58" s="156"/>
      <c r="Z58" s="156"/>
      <c r="AA58" s="156"/>
    </row>
    <row r="59" spans="1:27" customHeight="1" ht="12.95" s="114" customFormat="1">
      <c r="A59" s="95">
        <v>49</v>
      </c>
      <c r="B59" s="96" t="s">
        <v>203</v>
      </c>
      <c r="C59" s="96" t="s">
        <v>192</v>
      </c>
      <c r="D59" s="181">
        <v>42456</v>
      </c>
      <c r="E59" s="96" t="s">
        <v>86</v>
      </c>
      <c r="F59" s="96" t="s">
        <v>204</v>
      </c>
      <c r="G59" s="96" t="s">
        <v>190</v>
      </c>
      <c r="H59" s="96" t="s">
        <v>89</v>
      </c>
      <c r="I59" s="96" t="s">
        <v>90</v>
      </c>
      <c r="J59" s="96" t="s">
        <v>204</v>
      </c>
      <c r="K59" s="119"/>
      <c r="L59" s="119"/>
      <c r="M59" s="119"/>
      <c r="N59" s="97"/>
      <c r="O59" s="119"/>
      <c r="P59" s="119"/>
      <c r="Q59" s="97">
        <v>1</v>
      </c>
      <c r="R59" s="119"/>
      <c r="S59" s="119"/>
      <c r="T59" s="119"/>
      <c r="U59" s="127" t="str">
        <f>SUM(K59:T59)</f>
        <v>0</v>
      </c>
      <c r="V59" s="127">
        <v>30</v>
      </c>
      <c r="W59" s="244" t="str">
        <f>V59*((K59+L59+M59+N59+O59+P59)+Q59*0.7+(R59+S59+T59)*0.5)*5</f>
        <v>0</v>
      </c>
      <c r="Y59" s="156"/>
      <c r="Z59" s="156"/>
      <c r="AA59" s="156"/>
    </row>
    <row r="60" spans="1:27" customHeight="1" ht="12.95" s="114" customFormat="1">
      <c r="A60" s="95">
        <v>50</v>
      </c>
      <c r="B60" s="96" t="s">
        <v>205</v>
      </c>
      <c r="C60" s="96" t="s">
        <v>192</v>
      </c>
      <c r="D60" s="181">
        <v>42372</v>
      </c>
      <c r="E60" s="96" t="s">
        <v>86</v>
      </c>
      <c r="F60" s="96" t="s">
        <v>206</v>
      </c>
      <c r="G60" s="96" t="s">
        <v>142</v>
      </c>
      <c r="H60" s="96" t="s">
        <v>89</v>
      </c>
      <c r="I60" s="96" t="s">
        <v>90</v>
      </c>
      <c r="J60" s="96" t="s">
        <v>206</v>
      </c>
      <c r="K60" s="119"/>
      <c r="L60" s="119"/>
      <c r="M60" s="119"/>
      <c r="N60" s="97">
        <v>1</v>
      </c>
      <c r="O60" s="119"/>
      <c r="P60" s="119"/>
      <c r="Q60" s="97"/>
      <c r="R60" s="119"/>
      <c r="S60" s="119"/>
      <c r="T60" s="119"/>
      <c r="U60" s="127" t="str">
        <f>SUM(K60:T60)</f>
        <v>0</v>
      </c>
      <c r="V60" s="127">
        <v>30</v>
      </c>
      <c r="W60" s="244" t="str">
        <f>V60*((K60+L60+M60+N60+O60+P60)+Q60*0.7+(R60+S60+T60)*0.5)*5</f>
        <v>0</v>
      </c>
      <c r="Y60" s="156"/>
      <c r="Z60" s="156"/>
      <c r="AA60" s="156"/>
    </row>
    <row r="61" spans="1:27" customHeight="1" ht="12.95" s="114" customFormat="1">
      <c r="A61" s="95">
        <v>51</v>
      </c>
      <c r="B61" s="96" t="s">
        <v>207</v>
      </c>
      <c r="C61" s="96" t="s">
        <v>192</v>
      </c>
      <c r="D61" s="181">
        <v>42688</v>
      </c>
      <c r="E61" s="96" t="s">
        <v>86</v>
      </c>
      <c r="F61" s="96" t="s">
        <v>208</v>
      </c>
      <c r="G61" s="96" t="s">
        <v>190</v>
      </c>
      <c r="H61" s="96" t="s">
        <v>89</v>
      </c>
      <c r="I61" s="96" t="s">
        <v>90</v>
      </c>
      <c r="J61" s="96" t="s">
        <v>208</v>
      </c>
      <c r="K61" s="119"/>
      <c r="L61" s="119"/>
      <c r="M61" s="119"/>
      <c r="N61" s="97"/>
      <c r="O61" s="119"/>
      <c r="P61" s="119"/>
      <c r="Q61" s="97">
        <v>1</v>
      </c>
      <c r="R61" s="119"/>
      <c r="S61" s="119"/>
      <c r="T61" s="119"/>
      <c r="U61" s="127" t="str">
        <f>SUM(K61:T61)</f>
        <v>0</v>
      </c>
      <c r="V61" s="127">
        <v>30</v>
      </c>
      <c r="W61" s="244" t="str">
        <f>V61*((K61+L61+M61+N61+O61+P61)+Q61*0.7+(R61+S61+T61)*0.5)*5</f>
        <v>0</v>
      </c>
      <c r="Y61" s="156"/>
      <c r="Z61" s="156"/>
      <c r="AA61" s="156"/>
    </row>
    <row r="62" spans="1:27" customHeight="1" ht="12.95" s="114" customFormat="1">
      <c r="A62" s="95">
        <v>52</v>
      </c>
      <c r="B62" s="96" t="s">
        <v>209</v>
      </c>
      <c r="C62" s="96" t="s">
        <v>192</v>
      </c>
      <c r="D62" s="181">
        <v>42605</v>
      </c>
      <c r="E62" s="96" t="s">
        <v>86</v>
      </c>
      <c r="F62" s="96" t="s">
        <v>210</v>
      </c>
      <c r="G62" s="96" t="s">
        <v>190</v>
      </c>
      <c r="H62" s="96" t="s">
        <v>89</v>
      </c>
      <c r="I62" s="96" t="s">
        <v>90</v>
      </c>
      <c r="J62" s="96" t="s">
        <v>210</v>
      </c>
      <c r="K62" s="119"/>
      <c r="L62" s="119"/>
      <c r="M62" s="119"/>
      <c r="N62" s="97"/>
      <c r="O62" s="119"/>
      <c r="P62" s="119"/>
      <c r="Q62" s="97">
        <v>1</v>
      </c>
      <c r="R62" s="119"/>
      <c r="S62" s="119"/>
      <c r="T62" s="119"/>
      <c r="U62" s="127" t="str">
        <f>SUM(K62:T62)</f>
        <v>0</v>
      </c>
      <c r="V62" s="127">
        <v>30</v>
      </c>
      <c r="W62" s="244" t="str">
        <f>V62*((K62+L62+M62+N62+O62+P62)+Q62*0.7+(R62+S62+T62)*0.5)*5</f>
        <v>0</v>
      </c>
      <c r="Y62" s="156"/>
      <c r="Z62" s="156"/>
      <c r="AA62" s="156"/>
    </row>
    <row r="63" spans="1:27" customHeight="1" ht="12.95" s="114" customFormat="1">
      <c r="A63" s="95">
        <v>53</v>
      </c>
      <c r="B63" s="96" t="s">
        <v>211</v>
      </c>
      <c r="C63" s="96" t="s">
        <v>192</v>
      </c>
      <c r="D63" s="181">
        <v>42632</v>
      </c>
      <c r="E63" s="96" t="s">
        <v>86</v>
      </c>
      <c r="F63" s="96" t="s">
        <v>212</v>
      </c>
      <c r="G63" s="96" t="s">
        <v>142</v>
      </c>
      <c r="H63" s="96" t="s">
        <v>89</v>
      </c>
      <c r="I63" s="96" t="s">
        <v>90</v>
      </c>
      <c r="J63" s="96" t="s">
        <v>212</v>
      </c>
      <c r="K63" s="119"/>
      <c r="L63" s="119"/>
      <c r="M63" s="119"/>
      <c r="N63" s="97"/>
      <c r="O63" s="119"/>
      <c r="P63" s="119"/>
      <c r="Q63" s="97">
        <v>1</v>
      </c>
      <c r="R63" s="119"/>
      <c r="S63" s="119"/>
      <c r="T63" s="119"/>
      <c r="U63" s="127" t="str">
        <f>SUM(K63:T63)</f>
        <v>0</v>
      </c>
      <c r="V63" s="127">
        <v>30</v>
      </c>
      <c r="W63" s="244" t="str">
        <f>V63*((K63+L63+M63+N63+O63+P63)+Q63*0.7+(R63+S63+T63)*0.5)*5</f>
        <v>0</v>
      </c>
      <c r="Y63" s="156"/>
      <c r="Z63" s="156"/>
      <c r="AA63" s="156"/>
    </row>
    <row r="64" spans="1:27" customHeight="1" ht="12.95" s="114" customFormat="1">
      <c r="A64" s="95">
        <v>54</v>
      </c>
      <c r="B64" s="96" t="s">
        <v>213</v>
      </c>
      <c r="C64" s="96" t="s">
        <v>192</v>
      </c>
      <c r="D64" s="181">
        <v>42702</v>
      </c>
      <c r="E64" s="96" t="s">
        <v>86</v>
      </c>
      <c r="F64" s="96" t="s">
        <v>214</v>
      </c>
      <c r="G64" s="96" t="s">
        <v>142</v>
      </c>
      <c r="H64" s="96" t="s">
        <v>89</v>
      </c>
      <c r="I64" s="96" t="s">
        <v>90</v>
      </c>
      <c r="J64" s="96" t="s">
        <v>214</v>
      </c>
      <c r="K64" s="119"/>
      <c r="L64" s="119"/>
      <c r="M64" s="119"/>
      <c r="N64" s="97"/>
      <c r="O64" s="119"/>
      <c r="P64" s="119"/>
      <c r="Q64" s="97">
        <v>1</v>
      </c>
      <c r="R64" s="119"/>
      <c r="S64" s="119"/>
      <c r="T64" s="119"/>
      <c r="U64" s="127" t="str">
        <f>SUM(K64:T64)</f>
        <v>0</v>
      </c>
      <c r="V64" s="127">
        <v>30</v>
      </c>
      <c r="W64" s="244" t="str">
        <f>V64*((K64+L64+M64+N64+O64+P64)+Q64*0.7+(R64+S64+T64)*0.5)*5</f>
        <v>0</v>
      </c>
      <c r="Y64" s="156"/>
      <c r="Z64" s="156"/>
      <c r="AA64" s="156"/>
    </row>
    <row r="65" spans="1:27" customHeight="1" ht="12.95" s="114" customFormat="1">
      <c r="A65" s="95">
        <v>55</v>
      </c>
      <c r="B65" s="96" t="s">
        <v>215</v>
      </c>
      <c r="C65" s="96" t="s">
        <v>192</v>
      </c>
      <c r="D65" s="181">
        <v>42721</v>
      </c>
      <c r="E65" s="96" t="s">
        <v>86</v>
      </c>
      <c r="F65" s="96" t="s">
        <v>216</v>
      </c>
      <c r="G65" s="96" t="s">
        <v>190</v>
      </c>
      <c r="H65" s="96" t="s">
        <v>89</v>
      </c>
      <c r="I65" s="96" t="s">
        <v>90</v>
      </c>
      <c r="J65" s="96" t="s">
        <v>216</v>
      </c>
      <c r="K65" s="119"/>
      <c r="L65" s="119"/>
      <c r="M65" s="119"/>
      <c r="N65" s="97"/>
      <c r="O65" s="119"/>
      <c r="P65" s="119"/>
      <c r="Q65" s="97">
        <v>1</v>
      </c>
      <c r="R65" s="119"/>
      <c r="S65" s="119"/>
      <c r="T65" s="119"/>
      <c r="U65" s="127" t="str">
        <f>SUM(K65:T65)</f>
        <v>0</v>
      </c>
      <c r="V65" s="127">
        <v>30</v>
      </c>
      <c r="W65" s="244" t="str">
        <f>V65*((K65+L65+M65+N65+O65+P65)+Q65*0.7+(R65+S65+T65)*0.5)*5</f>
        <v>0</v>
      </c>
      <c r="Y65" s="156"/>
      <c r="Z65" s="156"/>
      <c r="AA65" s="156"/>
    </row>
    <row r="66" spans="1:27" customHeight="1" ht="12.95" s="114" customFormat="1">
      <c r="A66" s="95">
        <v>56</v>
      </c>
      <c r="B66" s="96" t="s">
        <v>217</v>
      </c>
      <c r="C66" s="96" t="s">
        <v>192</v>
      </c>
      <c r="D66" s="181">
        <v>42576</v>
      </c>
      <c r="E66" s="96" t="s">
        <v>86</v>
      </c>
      <c r="F66" s="96" t="s">
        <v>218</v>
      </c>
      <c r="G66" s="96" t="s">
        <v>142</v>
      </c>
      <c r="H66" s="96" t="s">
        <v>89</v>
      </c>
      <c r="I66" s="96" t="s">
        <v>90</v>
      </c>
      <c r="J66" s="96" t="s">
        <v>218</v>
      </c>
      <c r="K66" s="119"/>
      <c r="L66" s="119"/>
      <c r="M66" s="119"/>
      <c r="N66" s="97"/>
      <c r="O66" s="119"/>
      <c r="P66" s="119"/>
      <c r="Q66" s="97">
        <v>1</v>
      </c>
      <c r="R66" s="119"/>
      <c r="S66" s="119"/>
      <c r="T66" s="119"/>
      <c r="U66" s="127" t="str">
        <f>SUM(K66:T66)</f>
        <v>0</v>
      </c>
      <c r="V66" s="127">
        <v>30</v>
      </c>
      <c r="W66" s="244" t="str">
        <f>V66*((K66+L66+M66+N66+O66+P66)+Q66*0.7+(R66+S66+T66)*0.5)*5</f>
        <v>0</v>
      </c>
      <c r="Y66" s="156"/>
      <c r="Z66" s="156"/>
      <c r="AA66" s="156"/>
    </row>
    <row r="67" spans="1:27" customHeight="1" ht="12.95" s="114" customFormat="1">
      <c r="A67" s="95">
        <v>57</v>
      </c>
      <c r="B67" s="96" t="s">
        <v>219</v>
      </c>
      <c r="C67" s="96" t="s">
        <v>192</v>
      </c>
      <c r="D67" s="181">
        <v>42725</v>
      </c>
      <c r="E67" s="96" t="s">
        <v>86</v>
      </c>
      <c r="F67" s="96" t="s">
        <v>220</v>
      </c>
      <c r="G67" s="96" t="s">
        <v>190</v>
      </c>
      <c r="H67" s="96" t="s">
        <v>89</v>
      </c>
      <c r="I67" s="96" t="s">
        <v>90</v>
      </c>
      <c r="J67" s="96" t="s">
        <v>220</v>
      </c>
      <c r="K67" s="119"/>
      <c r="L67" s="119"/>
      <c r="M67" s="119"/>
      <c r="N67" s="97"/>
      <c r="O67" s="119"/>
      <c r="P67" s="119"/>
      <c r="Q67" s="97">
        <v>1</v>
      </c>
      <c r="R67" s="119"/>
      <c r="S67" s="119"/>
      <c r="T67" s="119"/>
      <c r="U67" s="127" t="str">
        <f>SUM(K67:T67)</f>
        <v>0</v>
      </c>
      <c r="V67" s="127">
        <v>30</v>
      </c>
      <c r="W67" s="244" t="str">
        <f>V67*((K67+L67+M67+N67+O67+P67)+Q67*0.7+(R67+S67+T67)*0.5)*5</f>
        <v>0</v>
      </c>
      <c r="Y67" s="156"/>
      <c r="Z67" s="156"/>
      <c r="AA67" s="156"/>
    </row>
    <row r="68" spans="1:27" customHeight="1" ht="12.95" s="114" customFormat="1">
      <c r="A68" s="95">
        <v>58</v>
      </c>
      <c r="B68" s="96" t="s">
        <v>221</v>
      </c>
      <c r="C68" s="96" t="s">
        <v>192</v>
      </c>
      <c r="D68" s="181">
        <v>42543</v>
      </c>
      <c r="E68" s="96" t="s">
        <v>86</v>
      </c>
      <c r="F68" s="96" t="s">
        <v>222</v>
      </c>
      <c r="G68" s="96" t="s">
        <v>142</v>
      </c>
      <c r="H68" s="96" t="s">
        <v>89</v>
      </c>
      <c r="I68" s="96" t="s">
        <v>90</v>
      </c>
      <c r="J68" s="96" t="s">
        <v>222</v>
      </c>
      <c r="K68" s="119"/>
      <c r="L68" s="119"/>
      <c r="M68" s="119"/>
      <c r="N68" s="97">
        <v>1</v>
      </c>
      <c r="O68" s="119"/>
      <c r="P68" s="119"/>
      <c r="Q68" s="97"/>
      <c r="R68" s="119"/>
      <c r="S68" s="119"/>
      <c r="T68" s="119"/>
      <c r="U68" s="127" t="str">
        <f>SUM(K68:T68)</f>
        <v>0</v>
      </c>
      <c r="V68" s="127">
        <v>30</v>
      </c>
      <c r="W68" s="244" t="str">
        <f>V68*((K68+L68+M68+N68+O68+P68)+Q68*0.7+(R68+S68+T68)*0.5)*5</f>
        <v>0</v>
      </c>
      <c r="Y68" s="156"/>
      <c r="Z68" s="156"/>
      <c r="AA68" s="156"/>
    </row>
    <row r="69" spans="1:27" customHeight="1" ht="12.95" s="114" customFormat="1">
      <c r="A69" s="95">
        <v>59</v>
      </c>
      <c r="B69" s="96" t="s">
        <v>223</v>
      </c>
      <c r="C69" s="96" t="s">
        <v>192</v>
      </c>
      <c r="D69" s="181">
        <v>42505</v>
      </c>
      <c r="E69" s="96" t="s">
        <v>86</v>
      </c>
      <c r="F69" s="96" t="s">
        <v>224</v>
      </c>
      <c r="G69" s="96" t="s">
        <v>190</v>
      </c>
      <c r="H69" s="96" t="s">
        <v>89</v>
      </c>
      <c r="I69" s="96" t="s">
        <v>90</v>
      </c>
      <c r="J69" s="96" t="s">
        <v>224</v>
      </c>
      <c r="K69" s="119"/>
      <c r="L69" s="119"/>
      <c r="M69" s="119"/>
      <c r="N69" s="97"/>
      <c r="O69" s="119"/>
      <c r="P69" s="119"/>
      <c r="Q69" s="97">
        <v>1</v>
      </c>
      <c r="R69" s="119"/>
      <c r="S69" s="119"/>
      <c r="T69" s="119"/>
      <c r="U69" s="127" t="str">
        <f>SUM(K69:T69)</f>
        <v>0</v>
      </c>
      <c r="V69" s="127">
        <v>30</v>
      </c>
      <c r="W69" s="244" t="str">
        <f>V69*((K69+L69+M69+N69+O69+P69)+Q69*0.7+(R69+S69+T69)*0.5)*5</f>
        <v>0</v>
      </c>
      <c r="Y69" s="156"/>
      <c r="Z69" s="156"/>
      <c r="AA69" s="156"/>
    </row>
    <row r="70" spans="1:27" customHeight="1" ht="12.95" s="114" customFormat="1">
      <c r="A70" s="95">
        <v>60</v>
      </c>
      <c r="B70" s="96" t="s">
        <v>225</v>
      </c>
      <c r="C70" s="96" t="s">
        <v>226</v>
      </c>
      <c r="D70" s="181">
        <v>42399</v>
      </c>
      <c r="E70" s="96" t="s">
        <v>86</v>
      </c>
      <c r="F70" s="96" t="s">
        <v>227</v>
      </c>
      <c r="G70" s="96" t="s">
        <v>159</v>
      </c>
      <c r="H70" s="96" t="s">
        <v>89</v>
      </c>
      <c r="I70" s="96" t="s">
        <v>90</v>
      </c>
      <c r="J70" s="96" t="s">
        <v>227</v>
      </c>
      <c r="K70" s="119"/>
      <c r="L70" s="119"/>
      <c r="M70" s="119"/>
      <c r="N70" s="97"/>
      <c r="O70" s="119"/>
      <c r="P70" s="119"/>
      <c r="Q70" s="97">
        <v>1</v>
      </c>
      <c r="R70" s="119"/>
      <c r="S70" s="119"/>
      <c r="T70" s="119"/>
      <c r="U70" s="127" t="str">
        <f>SUM(K70:T70)</f>
        <v>0</v>
      </c>
      <c r="V70" s="127">
        <v>30</v>
      </c>
      <c r="W70" s="244" t="str">
        <f>V70*((K70+L70+M70+N70+O70+P70)+Q70*0.7+(R70+S70+T70)*0.5)*5</f>
        <v>0</v>
      </c>
      <c r="Y70" s="156"/>
      <c r="Z70" s="156"/>
      <c r="AA70" s="156"/>
    </row>
    <row r="71" spans="1:27" customHeight="1" ht="12.95" s="114" customFormat="1">
      <c r="A71" s="95">
        <v>61</v>
      </c>
      <c r="B71" s="96" t="s">
        <v>228</v>
      </c>
      <c r="C71" s="96" t="s">
        <v>226</v>
      </c>
      <c r="D71" s="181">
        <v>42591</v>
      </c>
      <c r="E71" s="96" t="s">
        <v>86</v>
      </c>
      <c r="F71" s="96" t="s">
        <v>229</v>
      </c>
      <c r="G71" s="96" t="s">
        <v>159</v>
      </c>
      <c r="H71" s="96" t="s">
        <v>89</v>
      </c>
      <c r="I71" s="96" t="s">
        <v>90</v>
      </c>
      <c r="J71" s="96" t="s">
        <v>229</v>
      </c>
      <c r="K71" s="119"/>
      <c r="L71" s="119"/>
      <c r="M71" s="119"/>
      <c r="N71" s="97">
        <v>1</v>
      </c>
      <c r="O71" s="119"/>
      <c r="P71" s="119"/>
      <c r="Q71" s="97"/>
      <c r="R71" s="119"/>
      <c r="S71" s="119"/>
      <c r="T71" s="119"/>
      <c r="U71" s="127" t="str">
        <f>SUM(K71:T71)</f>
        <v>0</v>
      </c>
      <c r="V71" s="127">
        <v>30</v>
      </c>
      <c r="W71" s="244" t="str">
        <f>V71*((K71+L71+M71+N71+O71+P71)+Q71*0.7+(R71+S71+T71)*0.5)*5</f>
        <v>0</v>
      </c>
      <c r="Y71" s="156"/>
      <c r="Z71" s="156"/>
      <c r="AA71" s="156"/>
    </row>
    <row r="72" spans="1:27" customHeight="1" ht="12.95" s="114" customFormat="1">
      <c r="A72" s="95">
        <v>62</v>
      </c>
      <c r="B72" s="96" t="s">
        <v>230</v>
      </c>
      <c r="C72" s="96" t="s">
        <v>226</v>
      </c>
      <c r="D72" s="210">
        <v>42457</v>
      </c>
      <c r="E72" s="96" t="s">
        <v>86</v>
      </c>
      <c r="F72" s="96" t="s">
        <v>231</v>
      </c>
      <c r="G72" s="96" t="s">
        <v>159</v>
      </c>
      <c r="H72" s="96" t="s">
        <v>89</v>
      </c>
      <c r="I72" s="96" t="s">
        <v>90</v>
      </c>
      <c r="J72" s="96" t="s">
        <v>231</v>
      </c>
      <c r="K72" s="119"/>
      <c r="L72" s="119"/>
      <c r="M72" s="119"/>
      <c r="N72" s="97"/>
      <c r="O72" s="119"/>
      <c r="P72" s="119"/>
      <c r="Q72" s="97">
        <v>1</v>
      </c>
      <c r="R72" s="119"/>
      <c r="S72" s="119"/>
      <c r="T72" s="119"/>
      <c r="U72" s="127" t="str">
        <f>SUM(K72:T72)</f>
        <v>0</v>
      </c>
      <c r="V72" s="127">
        <v>30</v>
      </c>
      <c r="W72" s="244" t="str">
        <f>V72*((K72+L72+M72+N72+O72+P72)+Q72*0.7+(R72+S72+T72)*0.5)*5</f>
        <v>0</v>
      </c>
      <c r="Y72" s="156"/>
      <c r="Z72" s="156"/>
      <c r="AA72" s="156"/>
    </row>
    <row r="73" spans="1:27" customHeight="1" ht="12.95" s="114" customFormat="1">
      <c r="A73" s="95">
        <v>63</v>
      </c>
      <c r="B73" s="96" t="s">
        <v>232</v>
      </c>
      <c r="C73" s="96" t="s">
        <v>233</v>
      </c>
      <c r="D73" s="202">
        <v>42289</v>
      </c>
      <c r="E73" s="96" t="s">
        <v>86</v>
      </c>
      <c r="F73" s="96" t="s">
        <v>234</v>
      </c>
      <c r="G73" s="96" t="s">
        <v>146</v>
      </c>
      <c r="H73" s="96" t="s">
        <v>89</v>
      </c>
      <c r="I73" s="96" t="s">
        <v>90</v>
      </c>
      <c r="J73" s="96" t="s">
        <v>235</v>
      </c>
      <c r="K73" s="119"/>
      <c r="L73" s="119"/>
      <c r="M73" s="119"/>
      <c r="N73" s="97">
        <v>1</v>
      </c>
      <c r="O73" s="119"/>
      <c r="P73" s="119"/>
      <c r="Q73" s="97"/>
      <c r="R73" s="119"/>
      <c r="S73" s="119"/>
      <c r="T73" s="119"/>
      <c r="U73" s="127" t="str">
        <f>SUM(K73:T73)</f>
        <v>0</v>
      </c>
      <c r="V73" s="127">
        <v>30</v>
      </c>
      <c r="W73" s="244" t="str">
        <f>V73*((K73+L73+M73+N73+O73+P73)+Q73*0.7+(R73+S73+T73)*0.5)*5</f>
        <v>0</v>
      </c>
      <c r="Y73" s="156"/>
      <c r="Z73" s="156"/>
      <c r="AA73" s="156"/>
    </row>
    <row r="74" spans="1:27" customHeight="1" ht="12.95" s="114" customFormat="1">
      <c r="A74" s="95">
        <v>64</v>
      </c>
      <c r="B74" s="96" t="s">
        <v>236</v>
      </c>
      <c r="C74" s="96" t="s">
        <v>233</v>
      </c>
      <c r="D74" s="202">
        <v>42127</v>
      </c>
      <c r="E74" s="96" t="s">
        <v>86</v>
      </c>
      <c r="F74" s="96" t="s">
        <v>197</v>
      </c>
      <c r="G74" s="96" t="s">
        <v>88</v>
      </c>
      <c r="H74" s="96" t="s">
        <v>89</v>
      </c>
      <c r="I74" s="96" t="s">
        <v>90</v>
      </c>
      <c r="J74" s="96" t="s">
        <v>237</v>
      </c>
      <c r="K74" s="119"/>
      <c r="L74" s="119"/>
      <c r="M74" s="119"/>
      <c r="N74" s="97"/>
      <c r="O74" s="119"/>
      <c r="P74" s="119"/>
      <c r="Q74" s="97">
        <v>1</v>
      </c>
      <c r="R74" s="119"/>
      <c r="S74" s="119"/>
      <c r="T74" s="119"/>
      <c r="U74" s="127" t="str">
        <f>SUM(K74:T74)</f>
        <v>0</v>
      </c>
      <c r="V74" s="127">
        <v>30</v>
      </c>
      <c r="W74" s="244" t="str">
        <f>V74*((K74+L74+M74+N74+O74+P74)+Q74*0.7+(R74+S74+T74)*0.5)*5</f>
        <v>0</v>
      </c>
      <c r="Y74" s="156"/>
      <c r="Z74" s="156"/>
      <c r="AA74" s="156"/>
    </row>
    <row r="75" spans="1:27" customHeight="1" ht="12.95" s="114" customFormat="1">
      <c r="A75" s="95">
        <v>65</v>
      </c>
      <c r="B75" s="96" t="s">
        <v>238</v>
      </c>
      <c r="C75" s="96" t="s">
        <v>233</v>
      </c>
      <c r="D75" s="202">
        <v>42092</v>
      </c>
      <c r="E75" s="96" t="s">
        <v>86</v>
      </c>
      <c r="F75" s="96" t="s">
        <v>239</v>
      </c>
      <c r="G75" s="96" t="s">
        <v>240</v>
      </c>
      <c r="H75" s="96" t="s">
        <v>89</v>
      </c>
      <c r="I75" s="96" t="s">
        <v>90</v>
      </c>
      <c r="J75" s="96" t="s">
        <v>241</v>
      </c>
      <c r="K75" s="119"/>
      <c r="L75" s="119"/>
      <c r="M75" s="119"/>
      <c r="N75" s="97"/>
      <c r="O75" s="119"/>
      <c r="P75" s="119"/>
      <c r="Q75" s="97">
        <v>1</v>
      </c>
      <c r="R75" s="119"/>
      <c r="S75" s="119"/>
      <c r="T75" s="119"/>
      <c r="U75" s="127" t="str">
        <f>SUM(K75:T75)</f>
        <v>0</v>
      </c>
      <c r="V75" s="127">
        <v>30</v>
      </c>
      <c r="W75" s="244" t="str">
        <f>V75*((K75+L75+M75+N75+O75+P75)+Q75*0.7+(R75+S75+T75)*0.5)*5</f>
        <v>0</v>
      </c>
      <c r="Y75" s="156"/>
      <c r="Z75" s="156"/>
      <c r="AA75" s="156"/>
    </row>
    <row r="76" spans="1:27" customHeight="1" ht="12.95" s="114" customFormat="1">
      <c r="A76" s="95">
        <v>66</v>
      </c>
      <c r="B76" s="96" t="s">
        <v>242</v>
      </c>
      <c r="C76" s="96" t="s">
        <v>233</v>
      </c>
      <c r="D76" s="202">
        <v>42314</v>
      </c>
      <c r="E76" s="96" t="s">
        <v>111</v>
      </c>
      <c r="F76" s="96" t="s">
        <v>243</v>
      </c>
      <c r="G76" s="96" t="s">
        <v>244</v>
      </c>
      <c r="H76" s="96" t="s">
        <v>89</v>
      </c>
      <c r="I76" s="96" t="s">
        <v>90</v>
      </c>
      <c r="J76" s="96" t="s">
        <v>243</v>
      </c>
      <c r="K76" s="119"/>
      <c r="L76" s="119"/>
      <c r="M76" s="119"/>
      <c r="N76" s="97">
        <v>1</v>
      </c>
      <c r="O76" s="119"/>
      <c r="P76" s="119"/>
      <c r="Q76" s="97"/>
      <c r="R76" s="119"/>
      <c r="S76" s="119"/>
      <c r="T76" s="119"/>
      <c r="U76" s="127" t="str">
        <f>SUM(K76:T76)</f>
        <v>0</v>
      </c>
      <c r="V76" s="127">
        <v>30</v>
      </c>
      <c r="W76" s="244" t="str">
        <f>V76*((K76+L76+M76+N76+O76+P76)+Q76*0.7+(R76+S76+T76)*0.5)*5</f>
        <v>0</v>
      </c>
      <c r="Y76" s="156"/>
      <c r="Z76" s="156"/>
      <c r="AA76" s="156"/>
    </row>
    <row r="77" spans="1:27" customHeight="1" ht="12.95" s="114" customFormat="1">
      <c r="A77" s="95">
        <v>67</v>
      </c>
      <c r="B77" s="96" t="s">
        <v>245</v>
      </c>
      <c r="C77" s="96" t="s">
        <v>233</v>
      </c>
      <c r="D77" s="202">
        <v>42190</v>
      </c>
      <c r="E77" s="96" t="s">
        <v>111</v>
      </c>
      <c r="F77" s="96" t="s">
        <v>246</v>
      </c>
      <c r="G77" s="96" t="s">
        <v>244</v>
      </c>
      <c r="H77" s="96" t="s">
        <v>89</v>
      </c>
      <c r="I77" s="96" t="s">
        <v>90</v>
      </c>
      <c r="J77" s="96" t="s">
        <v>246</v>
      </c>
      <c r="K77" s="119"/>
      <c r="L77" s="119"/>
      <c r="M77" s="119"/>
      <c r="N77" s="97">
        <v>1</v>
      </c>
      <c r="O77" s="119"/>
      <c r="P77" s="119"/>
      <c r="Q77" s="97"/>
      <c r="R77" s="119"/>
      <c r="S77" s="119"/>
      <c r="T77" s="119"/>
      <c r="U77" s="127" t="str">
        <f>SUM(K77:T77)</f>
        <v>0</v>
      </c>
      <c r="V77" s="127">
        <v>30</v>
      </c>
      <c r="W77" s="244" t="str">
        <f>V77*((K77+L77+M77+N77+O77+P77)+Q77*0.7+(R77+S77+T77)*0.5)*5</f>
        <v>0</v>
      </c>
      <c r="Y77" s="156"/>
      <c r="Z77" s="156"/>
      <c r="AA77" s="156"/>
    </row>
    <row r="78" spans="1:27" customHeight="1" ht="12.95" s="114" customFormat="1">
      <c r="A78" s="95">
        <v>68</v>
      </c>
      <c r="B78" s="96" t="s">
        <v>247</v>
      </c>
      <c r="C78" s="96" t="s">
        <v>233</v>
      </c>
      <c r="D78" s="202">
        <v>42076</v>
      </c>
      <c r="E78" s="96" t="s">
        <v>86</v>
      </c>
      <c r="F78" s="96" t="s">
        <v>87</v>
      </c>
      <c r="G78" s="96" t="s">
        <v>248</v>
      </c>
      <c r="H78" s="96" t="s">
        <v>89</v>
      </c>
      <c r="I78" s="96" t="s">
        <v>90</v>
      </c>
      <c r="J78" s="96" t="s">
        <v>249</v>
      </c>
      <c r="K78" s="119"/>
      <c r="L78" s="119"/>
      <c r="M78" s="119"/>
      <c r="N78" s="97"/>
      <c r="O78" s="119"/>
      <c r="P78" s="119"/>
      <c r="Q78" s="97">
        <v>1</v>
      </c>
      <c r="R78" s="119"/>
      <c r="S78" s="119"/>
      <c r="T78" s="119"/>
      <c r="U78" s="127" t="str">
        <f>SUM(K78:T78)</f>
        <v>0</v>
      </c>
      <c r="V78" s="127">
        <v>30</v>
      </c>
      <c r="W78" s="244" t="str">
        <f>V78*((K78+L78+M78+N78+O78+P78)+Q78*0.7+(R78+S78+T78)*0.5)*5</f>
        <v>0</v>
      </c>
      <c r="Y78" s="156"/>
      <c r="Z78" s="156"/>
      <c r="AA78" s="156"/>
    </row>
    <row r="79" spans="1:27" customHeight="1" ht="12.95" s="114" customFormat="1">
      <c r="A79" s="95">
        <v>69</v>
      </c>
      <c r="B79" s="96" t="s">
        <v>250</v>
      </c>
      <c r="C79" s="96" t="s">
        <v>233</v>
      </c>
      <c r="D79" s="202">
        <v>42106</v>
      </c>
      <c r="E79" s="96" t="s">
        <v>111</v>
      </c>
      <c r="F79" s="96" t="s">
        <v>251</v>
      </c>
      <c r="G79" s="96" t="s">
        <v>98</v>
      </c>
      <c r="H79" s="96" t="s">
        <v>89</v>
      </c>
      <c r="I79" s="96" t="s">
        <v>90</v>
      </c>
      <c r="J79" s="96" t="s">
        <v>252</v>
      </c>
      <c r="K79" s="119"/>
      <c r="L79" s="119"/>
      <c r="M79" s="119"/>
      <c r="N79" s="97">
        <v>1</v>
      </c>
      <c r="O79" s="119"/>
      <c r="P79" s="119"/>
      <c r="Q79" s="97"/>
      <c r="R79" s="119"/>
      <c r="S79" s="119"/>
      <c r="T79" s="119"/>
      <c r="U79" s="127" t="str">
        <f>SUM(K79:T79)</f>
        <v>0</v>
      </c>
      <c r="V79" s="127">
        <v>30</v>
      </c>
      <c r="W79" s="244" t="str">
        <f>V79*((K79+L79+M79+N79+O79+P79)+Q79*0.7+(R79+S79+T79)*0.5)*5</f>
        <v>0</v>
      </c>
      <c r="Y79" s="156"/>
      <c r="Z79" s="156"/>
      <c r="AA79" s="156"/>
    </row>
    <row r="80" spans="1:27" customHeight="1" ht="12.95" s="114" customFormat="1">
      <c r="A80" s="95">
        <v>70</v>
      </c>
      <c r="B80" s="96" t="s">
        <v>253</v>
      </c>
      <c r="C80" s="96" t="s">
        <v>233</v>
      </c>
      <c r="D80" s="202">
        <v>42318</v>
      </c>
      <c r="E80" s="96" t="s">
        <v>111</v>
      </c>
      <c r="F80" s="96" t="s">
        <v>254</v>
      </c>
      <c r="G80" s="96" t="s">
        <v>98</v>
      </c>
      <c r="H80" s="96" t="s">
        <v>89</v>
      </c>
      <c r="I80" s="96" t="s">
        <v>90</v>
      </c>
      <c r="J80" s="96" t="s">
        <v>254</v>
      </c>
      <c r="K80" s="119"/>
      <c r="L80" s="119"/>
      <c r="M80" s="119"/>
      <c r="N80" s="97">
        <v>1</v>
      </c>
      <c r="O80" s="119"/>
      <c r="P80" s="119"/>
      <c r="Q80" s="97"/>
      <c r="R80" s="119"/>
      <c r="S80" s="119"/>
      <c r="T80" s="119"/>
      <c r="U80" s="127" t="str">
        <f>SUM(K80:T80)</f>
        <v>0</v>
      </c>
      <c r="V80" s="127">
        <v>30</v>
      </c>
      <c r="W80" s="244" t="str">
        <f>V80*((K80+L80+M80+N80+O80+P80)+Q80*0.7+(R80+S80+T80)*0.5)*5</f>
        <v>0</v>
      </c>
      <c r="Y80" s="156"/>
      <c r="Z80" s="156"/>
      <c r="AA80" s="156"/>
    </row>
    <row r="81" spans="1:27" customHeight="1" ht="12.95" s="114" customFormat="1">
      <c r="A81" s="95">
        <v>71</v>
      </c>
      <c r="B81" s="96" t="s">
        <v>255</v>
      </c>
      <c r="C81" s="96" t="s">
        <v>233</v>
      </c>
      <c r="D81" s="202">
        <v>42107</v>
      </c>
      <c r="E81" s="96" t="s">
        <v>86</v>
      </c>
      <c r="F81" s="96" t="s">
        <v>256</v>
      </c>
      <c r="G81" s="96" t="s">
        <v>244</v>
      </c>
      <c r="H81" s="96" t="s">
        <v>89</v>
      </c>
      <c r="I81" s="96" t="s">
        <v>90</v>
      </c>
      <c r="J81" s="96" t="s">
        <v>256</v>
      </c>
      <c r="K81" s="119"/>
      <c r="L81" s="119"/>
      <c r="M81" s="119"/>
      <c r="N81" s="97"/>
      <c r="O81" s="119"/>
      <c r="P81" s="119"/>
      <c r="Q81" s="97">
        <v>1</v>
      </c>
      <c r="R81" s="119"/>
      <c r="S81" s="119"/>
      <c r="T81" s="119"/>
      <c r="U81" s="127" t="str">
        <f>SUM(K81:T81)</f>
        <v>0</v>
      </c>
      <c r="V81" s="127">
        <v>30</v>
      </c>
      <c r="W81" s="244" t="str">
        <f>V81*((K81+L81+M81+N81+O81+P81)+Q81*0.7+(R81+S81+T81)*0.5)*5</f>
        <v>0</v>
      </c>
      <c r="Y81" s="156"/>
      <c r="Z81" s="156"/>
      <c r="AA81" s="156"/>
    </row>
    <row r="82" spans="1:27" customHeight="1" ht="12.95" s="114" customFormat="1">
      <c r="A82" s="95">
        <v>72</v>
      </c>
      <c r="B82" s="96" t="s">
        <v>257</v>
      </c>
      <c r="C82" s="96" t="s">
        <v>233</v>
      </c>
      <c r="D82" s="202">
        <v>42087</v>
      </c>
      <c r="E82" s="96" t="s">
        <v>111</v>
      </c>
      <c r="F82" s="96" t="s">
        <v>258</v>
      </c>
      <c r="G82" s="96" t="s">
        <v>98</v>
      </c>
      <c r="H82" s="96" t="s">
        <v>89</v>
      </c>
      <c r="I82" s="96" t="s">
        <v>90</v>
      </c>
      <c r="J82" s="96" t="s">
        <v>259</v>
      </c>
      <c r="K82" s="119"/>
      <c r="L82" s="119"/>
      <c r="M82" s="119"/>
      <c r="N82" s="97">
        <v>1</v>
      </c>
      <c r="O82" s="119"/>
      <c r="P82" s="119"/>
      <c r="Q82" s="97"/>
      <c r="R82" s="119"/>
      <c r="S82" s="119"/>
      <c r="T82" s="119"/>
      <c r="U82" s="127" t="str">
        <f>SUM(K82:T82)</f>
        <v>0</v>
      </c>
      <c r="V82" s="127">
        <v>30</v>
      </c>
      <c r="W82" s="244" t="str">
        <f>V82*((K82+L82+M82+N82+O82+P82)+Q82*0.7+(R82+S82+T82)*0.5)*5</f>
        <v>0</v>
      </c>
      <c r="Y82" s="156"/>
      <c r="Z82" s="156"/>
      <c r="AA82" s="156"/>
    </row>
    <row r="83" spans="1:27" customHeight="1" ht="12.95" s="114" customFormat="1">
      <c r="A83" s="95">
        <v>73</v>
      </c>
      <c r="B83" s="96" t="s">
        <v>260</v>
      </c>
      <c r="C83" s="96" t="s">
        <v>233</v>
      </c>
      <c r="D83" s="202">
        <v>42251</v>
      </c>
      <c r="E83" s="96" t="s">
        <v>96</v>
      </c>
      <c r="F83" s="96" t="s">
        <v>261</v>
      </c>
      <c r="G83" s="96" t="s">
        <v>262</v>
      </c>
      <c r="H83" s="96" t="s">
        <v>89</v>
      </c>
      <c r="I83" s="96" t="s">
        <v>90</v>
      </c>
      <c r="J83" s="96" t="s">
        <v>261</v>
      </c>
      <c r="K83" s="119"/>
      <c r="L83" s="119"/>
      <c r="M83" s="119"/>
      <c r="N83" s="97">
        <v>1</v>
      </c>
      <c r="O83" s="119"/>
      <c r="P83" s="119"/>
      <c r="Q83" s="97"/>
      <c r="R83" s="119"/>
      <c r="S83" s="119"/>
      <c r="T83" s="119"/>
      <c r="U83" s="127" t="str">
        <f>SUM(K83:T83)</f>
        <v>0</v>
      </c>
      <c r="V83" s="127">
        <v>30</v>
      </c>
      <c r="W83" s="244" t="str">
        <f>V83*((K83+L83+M83+N83+O83+P83)+Q83*0.7+(R83+S83+T83)*0.5)*5</f>
        <v>0</v>
      </c>
      <c r="Y83" s="156"/>
      <c r="Z83" s="156"/>
      <c r="AA83" s="156"/>
    </row>
    <row r="84" spans="1:27" customHeight="1" ht="12.95" s="114" customFormat="1">
      <c r="A84" s="95">
        <v>74</v>
      </c>
      <c r="B84" s="96" t="s">
        <v>263</v>
      </c>
      <c r="C84" s="96" t="s">
        <v>233</v>
      </c>
      <c r="D84" s="202">
        <v>42106</v>
      </c>
      <c r="E84" s="96" t="s">
        <v>86</v>
      </c>
      <c r="F84" s="96" t="s">
        <v>264</v>
      </c>
      <c r="G84" s="96" t="s">
        <v>244</v>
      </c>
      <c r="H84" s="96" t="s">
        <v>89</v>
      </c>
      <c r="I84" s="96" t="s">
        <v>90</v>
      </c>
      <c r="J84" s="96" t="s">
        <v>264</v>
      </c>
      <c r="K84" s="119"/>
      <c r="L84" s="119"/>
      <c r="M84" s="119"/>
      <c r="N84" s="97">
        <v>1</v>
      </c>
      <c r="O84" s="119"/>
      <c r="P84" s="119"/>
      <c r="Q84" s="97"/>
      <c r="R84" s="119"/>
      <c r="S84" s="119"/>
      <c r="T84" s="119"/>
      <c r="U84" s="127" t="str">
        <f>SUM(K84:T84)</f>
        <v>0</v>
      </c>
      <c r="V84" s="127">
        <v>30</v>
      </c>
      <c r="W84" s="244" t="str">
        <f>V84*((K84+L84+M84+N84+O84+P84)+Q84*0.7+(R84+S84+T84)*0.5)*5</f>
        <v>0</v>
      </c>
      <c r="Y84" s="156"/>
      <c r="Z84" s="156"/>
      <c r="AA84" s="156"/>
    </row>
    <row r="85" spans="1:27" customHeight="1" ht="12.95" s="114" customFormat="1">
      <c r="A85" s="95">
        <v>75</v>
      </c>
      <c r="B85" s="96" t="s">
        <v>265</v>
      </c>
      <c r="C85" s="96" t="s">
        <v>233</v>
      </c>
      <c r="D85" s="202">
        <v>42246</v>
      </c>
      <c r="E85" s="96" t="s">
        <v>111</v>
      </c>
      <c r="F85" s="96" t="s">
        <v>266</v>
      </c>
      <c r="G85" s="96" t="s">
        <v>244</v>
      </c>
      <c r="H85" s="96" t="s">
        <v>89</v>
      </c>
      <c r="I85" s="96" t="s">
        <v>90</v>
      </c>
      <c r="J85" s="96" t="s">
        <v>266</v>
      </c>
      <c r="K85" s="119"/>
      <c r="L85" s="119"/>
      <c r="M85" s="119"/>
      <c r="N85" s="97">
        <v>1</v>
      </c>
      <c r="O85" s="119"/>
      <c r="P85" s="119"/>
      <c r="Q85" s="97"/>
      <c r="R85" s="119"/>
      <c r="S85" s="119"/>
      <c r="T85" s="119"/>
      <c r="U85" s="127" t="str">
        <f>SUM(K85:T85)</f>
        <v>0</v>
      </c>
      <c r="V85" s="127">
        <v>30</v>
      </c>
      <c r="W85" s="244" t="str">
        <f>V85*((K85+L85+M85+N85+O85+P85)+Q85*0.7+(R85+S85+T85)*0.5)*5</f>
        <v>0</v>
      </c>
      <c r="Y85" s="156"/>
      <c r="Z85" s="156"/>
      <c r="AA85" s="156"/>
    </row>
    <row r="86" spans="1:27" customHeight="1" ht="12.95" s="114" customFormat="1">
      <c r="A86" s="95">
        <v>76</v>
      </c>
      <c r="B86" s="96" t="s">
        <v>267</v>
      </c>
      <c r="C86" s="96" t="s">
        <v>233</v>
      </c>
      <c r="D86" s="202">
        <v>42010</v>
      </c>
      <c r="E86" s="96" t="s">
        <v>86</v>
      </c>
      <c r="F86" s="96" t="s">
        <v>268</v>
      </c>
      <c r="G86" s="96" t="s">
        <v>262</v>
      </c>
      <c r="H86" s="96" t="s">
        <v>89</v>
      </c>
      <c r="I86" s="96" t="s">
        <v>90</v>
      </c>
      <c r="J86" s="96" t="s">
        <v>268</v>
      </c>
      <c r="K86" s="119"/>
      <c r="L86" s="119"/>
      <c r="M86" s="119"/>
      <c r="N86" s="97">
        <v>1</v>
      </c>
      <c r="O86" s="119"/>
      <c r="P86" s="119"/>
      <c r="Q86" s="97"/>
      <c r="R86" s="119"/>
      <c r="S86" s="119"/>
      <c r="T86" s="119"/>
      <c r="U86" s="127" t="str">
        <f>SUM(K86:T86)</f>
        <v>0</v>
      </c>
      <c r="V86" s="127">
        <v>30</v>
      </c>
      <c r="W86" s="244" t="str">
        <f>V86*((K86+L86+M86+N86+O86+P86)+Q86*0.7+(R86+S86+T86)*0.5)*5</f>
        <v>0</v>
      </c>
      <c r="Y86" s="156"/>
      <c r="Z86" s="156"/>
      <c r="AA86" s="156"/>
    </row>
    <row r="87" spans="1:27" customHeight="1" ht="12.95" s="114" customFormat="1">
      <c r="A87" s="95">
        <v>77</v>
      </c>
      <c r="B87" s="96" t="s">
        <v>269</v>
      </c>
      <c r="C87" s="96" t="s">
        <v>233</v>
      </c>
      <c r="D87" s="202">
        <v>42343</v>
      </c>
      <c r="E87" s="96" t="s">
        <v>111</v>
      </c>
      <c r="F87" s="96" t="s">
        <v>270</v>
      </c>
      <c r="G87" s="96" t="s">
        <v>240</v>
      </c>
      <c r="H87" s="96" t="s">
        <v>89</v>
      </c>
      <c r="I87" s="96" t="s">
        <v>90</v>
      </c>
      <c r="J87" s="96" t="s">
        <v>270</v>
      </c>
      <c r="K87" s="119"/>
      <c r="L87" s="119"/>
      <c r="M87" s="119"/>
      <c r="N87" s="97">
        <v>1</v>
      </c>
      <c r="O87" s="119"/>
      <c r="P87" s="119"/>
      <c r="Q87" s="97"/>
      <c r="R87" s="119"/>
      <c r="S87" s="119"/>
      <c r="T87" s="119"/>
      <c r="U87" s="127" t="str">
        <f>SUM(K87:T87)</f>
        <v>0</v>
      </c>
      <c r="V87" s="127">
        <v>30</v>
      </c>
      <c r="W87" s="244" t="str">
        <f>V87*((K87+L87+M87+N87+O87+P87)+Q87*0.7+(R87+S87+T87)*0.5)*5</f>
        <v>0</v>
      </c>
      <c r="Y87" s="156"/>
      <c r="Z87" s="156"/>
      <c r="AA87" s="156"/>
    </row>
    <row r="88" spans="1:27" customHeight="1" ht="12.95" s="114" customFormat="1">
      <c r="A88" s="95">
        <v>78</v>
      </c>
      <c r="B88" s="96" t="s">
        <v>271</v>
      </c>
      <c r="C88" s="96" t="s">
        <v>233</v>
      </c>
      <c r="D88" s="202">
        <v>42183</v>
      </c>
      <c r="E88" s="96" t="s">
        <v>86</v>
      </c>
      <c r="F88" s="96" t="s">
        <v>272</v>
      </c>
      <c r="G88" s="96" t="s">
        <v>244</v>
      </c>
      <c r="H88" s="96" t="s">
        <v>89</v>
      </c>
      <c r="I88" s="96" t="s">
        <v>90</v>
      </c>
      <c r="J88" s="96" t="s">
        <v>272</v>
      </c>
      <c r="K88" s="119"/>
      <c r="L88" s="119"/>
      <c r="M88" s="119"/>
      <c r="N88" s="97">
        <v>1</v>
      </c>
      <c r="O88" s="119"/>
      <c r="P88" s="119"/>
      <c r="Q88" s="97"/>
      <c r="R88" s="119"/>
      <c r="S88" s="119"/>
      <c r="T88" s="119"/>
      <c r="U88" s="127" t="str">
        <f>SUM(K88:T88)</f>
        <v>0</v>
      </c>
      <c r="V88" s="127">
        <v>30</v>
      </c>
      <c r="W88" s="244" t="str">
        <f>V88*((K88+L88+M88+N88+O88+P88)+Q88*0.7+(R88+S88+T88)*0.5)*5</f>
        <v>0</v>
      </c>
      <c r="Y88" s="156"/>
      <c r="Z88" s="156"/>
      <c r="AA88" s="156"/>
    </row>
    <row r="89" spans="1:27" customHeight="1" ht="12.95" s="114" customFormat="1">
      <c r="A89" s="95">
        <v>79</v>
      </c>
      <c r="B89" s="96" t="s">
        <v>273</v>
      </c>
      <c r="C89" s="96" t="s">
        <v>233</v>
      </c>
      <c r="D89" s="202">
        <v>42065</v>
      </c>
      <c r="E89" s="96" t="s">
        <v>86</v>
      </c>
      <c r="F89" s="96" t="s">
        <v>274</v>
      </c>
      <c r="G89" s="96" t="s">
        <v>142</v>
      </c>
      <c r="H89" s="96" t="s">
        <v>89</v>
      </c>
      <c r="I89" s="96" t="s">
        <v>90</v>
      </c>
      <c r="J89" s="96" t="s">
        <v>274</v>
      </c>
      <c r="K89" s="119"/>
      <c r="L89" s="119"/>
      <c r="M89" s="119"/>
      <c r="N89" s="97"/>
      <c r="O89" s="119"/>
      <c r="P89" s="119"/>
      <c r="Q89" s="97">
        <v>1</v>
      </c>
      <c r="R89" s="119"/>
      <c r="S89" s="119"/>
      <c r="T89" s="119"/>
      <c r="U89" s="127" t="str">
        <f>SUM(K89:T89)</f>
        <v>0</v>
      </c>
      <c r="V89" s="127">
        <v>30</v>
      </c>
      <c r="W89" s="244" t="str">
        <f>V89*((K89+L89+M89+N89+O89+P89)+Q89*0.7+(R89+S89+T89)*0.5)*5</f>
        <v>0</v>
      </c>
      <c r="Y89" s="156"/>
      <c r="Z89" s="247"/>
      <c r="AA89" s="156"/>
    </row>
    <row r="90" spans="1:27" customHeight="1" ht="12.95" s="114" customFormat="1">
      <c r="A90" s="95">
        <v>80</v>
      </c>
      <c r="B90" s="96" t="s">
        <v>275</v>
      </c>
      <c r="C90" s="96" t="s">
        <v>233</v>
      </c>
      <c r="D90" s="202">
        <v>42141</v>
      </c>
      <c r="E90" s="96" t="s">
        <v>86</v>
      </c>
      <c r="F90" s="96" t="s">
        <v>276</v>
      </c>
      <c r="G90" s="96" t="s">
        <v>142</v>
      </c>
      <c r="H90" s="96" t="s">
        <v>89</v>
      </c>
      <c r="I90" s="96" t="s">
        <v>90</v>
      </c>
      <c r="J90" s="96"/>
      <c r="K90" s="119"/>
      <c r="L90" s="119"/>
      <c r="M90" s="119"/>
      <c r="N90" s="97"/>
      <c r="O90" s="119"/>
      <c r="P90" s="119"/>
      <c r="Q90" s="97">
        <v>1</v>
      </c>
      <c r="R90" s="119"/>
      <c r="S90" s="119"/>
      <c r="T90" s="119"/>
      <c r="U90" s="127" t="str">
        <f>SUM(K90:T90)</f>
        <v>0</v>
      </c>
      <c r="V90" s="127">
        <v>30</v>
      </c>
      <c r="W90" s="244" t="str">
        <f>V90*((K90+L90+M90+N90+O90+P90)+Q90*0.7+(R90+S90+T90)*0.5)*5</f>
        <v>0</v>
      </c>
      <c r="Y90" s="156"/>
      <c r="Z90" s="156"/>
      <c r="AA90" s="156"/>
    </row>
    <row r="91" spans="1:27" customHeight="1" ht="12.95" s="114" customFormat="1">
      <c r="A91" s="95">
        <v>81</v>
      </c>
      <c r="B91" s="96" t="s">
        <v>277</v>
      </c>
      <c r="C91" s="96" t="s">
        <v>278</v>
      </c>
      <c r="D91" s="203">
        <v>42299</v>
      </c>
      <c r="E91" s="96" t="s">
        <v>86</v>
      </c>
      <c r="F91" s="96" t="s">
        <v>279</v>
      </c>
      <c r="G91" s="96" t="s">
        <v>142</v>
      </c>
      <c r="H91" s="96" t="s">
        <v>89</v>
      </c>
      <c r="I91" s="96" t="s">
        <v>90</v>
      </c>
      <c r="J91" s="96" t="s">
        <v>279</v>
      </c>
      <c r="K91" s="119"/>
      <c r="L91" s="119"/>
      <c r="M91" s="119"/>
      <c r="N91" s="97"/>
      <c r="O91" s="119"/>
      <c r="P91" s="119"/>
      <c r="Q91" s="97">
        <v>1</v>
      </c>
      <c r="R91" s="119"/>
      <c r="S91" s="119"/>
      <c r="T91" s="119"/>
      <c r="U91" s="127" t="str">
        <f>SUM(K91:T91)</f>
        <v>0</v>
      </c>
      <c r="V91" s="127">
        <v>30</v>
      </c>
      <c r="W91" s="244" t="str">
        <f>V91*((K91+L91+M91+N91+O91+P91)+Q91*0.7+(R91+S91+T91)*0.5)*5</f>
        <v>0</v>
      </c>
      <c r="Y91" s="156"/>
      <c r="Z91" s="156"/>
      <c r="AA91" s="156"/>
    </row>
    <row r="92" spans="1:27" customHeight="1" ht="12.95" s="114" customFormat="1">
      <c r="A92" s="95">
        <v>82</v>
      </c>
      <c r="B92" s="96" t="s">
        <v>280</v>
      </c>
      <c r="C92" s="96" t="s">
        <v>278</v>
      </c>
      <c r="D92" s="203">
        <v>42256</v>
      </c>
      <c r="E92" s="96" t="s">
        <v>86</v>
      </c>
      <c r="F92" s="96" t="s">
        <v>281</v>
      </c>
      <c r="G92" s="96" t="s">
        <v>142</v>
      </c>
      <c r="H92" s="96" t="s">
        <v>89</v>
      </c>
      <c r="I92" s="96" t="s">
        <v>90</v>
      </c>
      <c r="J92" s="96" t="s">
        <v>281</v>
      </c>
      <c r="K92" s="119"/>
      <c r="L92" s="119"/>
      <c r="M92" s="119"/>
      <c r="N92" s="97">
        <v>1</v>
      </c>
      <c r="O92" s="119"/>
      <c r="P92" s="119"/>
      <c r="Q92" s="97"/>
      <c r="R92" s="119"/>
      <c r="S92" s="119"/>
      <c r="T92" s="119"/>
      <c r="U92" s="127" t="str">
        <f>SUM(K92:T92)</f>
        <v>0</v>
      </c>
      <c r="V92" s="127">
        <v>30</v>
      </c>
      <c r="W92" s="244" t="str">
        <f>V92*((K92+L92+M92+N92+O92+P92)+Q92*0.7+(R92+S92+T92)*0.5)*5</f>
        <v>0</v>
      </c>
      <c r="Y92" s="156"/>
      <c r="Z92" s="156"/>
      <c r="AA92" s="156"/>
    </row>
    <row r="93" spans="1:27" customHeight="1" ht="12.95" s="114" customFormat="1">
      <c r="A93" s="95">
        <v>83</v>
      </c>
      <c r="B93" s="96" t="s">
        <v>282</v>
      </c>
      <c r="C93" s="96" t="s">
        <v>278</v>
      </c>
      <c r="D93" s="203">
        <v>42099</v>
      </c>
      <c r="E93" s="96" t="s">
        <v>86</v>
      </c>
      <c r="F93" s="96" t="s">
        <v>283</v>
      </c>
      <c r="G93" s="96" t="s">
        <v>142</v>
      </c>
      <c r="H93" s="96" t="s">
        <v>89</v>
      </c>
      <c r="I93" s="96" t="s">
        <v>90</v>
      </c>
      <c r="J93" s="96" t="s">
        <v>284</v>
      </c>
      <c r="K93" s="119"/>
      <c r="L93" s="119"/>
      <c r="M93" s="119"/>
      <c r="N93" s="97"/>
      <c r="O93" s="119"/>
      <c r="P93" s="119"/>
      <c r="Q93" s="97">
        <v>1</v>
      </c>
      <c r="R93" s="119"/>
      <c r="S93" s="119"/>
      <c r="T93" s="119"/>
      <c r="U93" s="127" t="str">
        <f>SUM(K93:T93)</f>
        <v>0</v>
      </c>
      <c r="V93" s="127">
        <v>30</v>
      </c>
      <c r="W93" s="244" t="str">
        <f>V93*((K93+L93+M93+N93+O93+P93)+Q93*0.7+(R93+S93+T93)*0.5)*5</f>
        <v>0</v>
      </c>
      <c r="Y93" s="156"/>
      <c r="Z93" s="156"/>
      <c r="AA93" s="156"/>
    </row>
    <row r="94" spans="1:27" customHeight="1" ht="12.95" s="114" customFormat="1">
      <c r="A94" s="95">
        <v>84</v>
      </c>
      <c r="B94" s="96" t="s">
        <v>285</v>
      </c>
      <c r="C94" s="96" t="s">
        <v>278</v>
      </c>
      <c r="D94" s="203">
        <v>42064</v>
      </c>
      <c r="E94" s="96" t="s">
        <v>86</v>
      </c>
      <c r="F94" s="96" t="s">
        <v>286</v>
      </c>
      <c r="G94" s="96" t="s">
        <v>190</v>
      </c>
      <c r="H94" s="96" t="s">
        <v>89</v>
      </c>
      <c r="I94" s="96" t="s">
        <v>90</v>
      </c>
      <c r="J94" s="96" t="s">
        <v>286</v>
      </c>
      <c r="K94" s="119"/>
      <c r="L94" s="119"/>
      <c r="M94" s="119"/>
      <c r="N94" s="97">
        <v>1</v>
      </c>
      <c r="O94" s="119"/>
      <c r="P94" s="119"/>
      <c r="Q94" s="97"/>
      <c r="R94" s="119"/>
      <c r="S94" s="119"/>
      <c r="T94" s="119"/>
      <c r="U94" s="127" t="str">
        <f>SUM(K94:T94)</f>
        <v>0</v>
      </c>
      <c r="V94" s="127">
        <v>30</v>
      </c>
      <c r="W94" s="244" t="str">
        <f>V94*((K94+L94+M94+N94+O94+P94)+Q94*0.7+(R94+S94+T94)*0.5)*5</f>
        <v>0</v>
      </c>
      <c r="Y94" s="156"/>
      <c r="Z94" s="156"/>
      <c r="AA94" s="156"/>
    </row>
    <row r="95" spans="1:27" customHeight="1" ht="12.95" s="114" customFormat="1">
      <c r="A95" s="95">
        <v>85</v>
      </c>
      <c r="B95" s="96" t="s">
        <v>287</v>
      </c>
      <c r="C95" s="96" t="s">
        <v>278</v>
      </c>
      <c r="D95" s="203">
        <v>42280</v>
      </c>
      <c r="E95" s="96" t="s">
        <v>86</v>
      </c>
      <c r="F95" s="96" t="s">
        <v>288</v>
      </c>
      <c r="G95" s="96" t="s">
        <v>190</v>
      </c>
      <c r="H95" s="96" t="s">
        <v>89</v>
      </c>
      <c r="I95" s="96" t="s">
        <v>90</v>
      </c>
      <c r="J95" s="96" t="s">
        <v>289</v>
      </c>
      <c r="K95" s="119"/>
      <c r="L95" s="119"/>
      <c r="M95" s="119"/>
      <c r="N95" s="97">
        <v>1</v>
      </c>
      <c r="O95" s="119"/>
      <c r="P95" s="119"/>
      <c r="Q95" s="97"/>
      <c r="R95" s="119"/>
      <c r="S95" s="119"/>
      <c r="T95" s="119"/>
      <c r="U95" s="127" t="str">
        <f>SUM(K95:T95)</f>
        <v>0</v>
      </c>
      <c r="V95" s="127">
        <v>30</v>
      </c>
      <c r="W95" s="244" t="str">
        <f>V95*((K95+L95+M95+N95+O95+P95)+Q95*0.7+(R95+S95+T95)*0.5)*5</f>
        <v>0</v>
      </c>
      <c r="Y95" s="156"/>
      <c r="Z95" s="156"/>
      <c r="AA95" s="156"/>
    </row>
    <row r="96" spans="1:27" customHeight="1" ht="12.95" s="114" customFormat="1">
      <c r="A96" s="95">
        <v>86</v>
      </c>
      <c r="B96" s="96" t="s">
        <v>290</v>
      </c>
      <c r="C96" s="96" t="s">
        <v>278</v>
      </c>
      <c r="D96" s="203">
        <v>42310</v>
      </c>
      <c r="E96" s="96" t="s">
        <v>86</v>
      </c>
      <c r="F96" s="96" t="s">
        <v>291</v>
      </c>
      <c r="G96" s="96" t="s">
        <v>142</v>
      </c>
      <c r="H96" s="96" t="s">
        <v>89</v>
      </c>
      <c r="I96" s="96" t="s">
        <v>90</v>
      </c>
      <c r="J96" s="96" t="s">
        <v>291</v>
      </c>
      <c r="K96" s="119"/>
      <c r="L96" s="119"/>
      <c r="M96" s="119"/>
      <c r="N96" s="97"/>
      <c r="O96" s="119"/>
      <c r="P96" s="119"/>
      <c r="Q96" s="97">
        <v>1</v>
      </c>
      <c r="R96" s="119"/>
      <c r="S96" s="119"/>
      <c r="T96" s="119"/>
      <c r="U96" s="127" t="str">
        <f>SUM(K96:T96)</f>
        <v>0</v>
      </c>
      <c r="V96" s="127">
        <v>30</v>
      </c>
      <c r="W96" s="244" t="str">
        <f>V96*((K96+L96+M96+N96+O96+P96)+Q96*0.7+(R96+S96+T96)*0.5)*5</f>
        <v>0</v>
      </c>
      <c r="Y96" s="156"/>
      <c r="Z96" s="156"/>
      <c r="AA96" s="156"/>
    </row>
    <row r="97" spans="1:27" customHeight="1" ht="12.95" s="114" customFormat="1">
      <c r="A97" s="95">
        <v>87</v>
      </c>
      <c r="B97" s="96" t="s">
        <v>292</v>
      </c>
      <c r="C97" s="96" t="s">
        <v>278</v>
      </c>
      <c r="D97" s="203">
        <v>42312</v>
      </c>
      <c r="E97" s="96" t="s">
        <v>86</v>
      </c>
      <c r="F97" s="96" t="s">
        <v>293</v>
      </c>
      <c r="G97" s="96" t="s">
        <v>142</v>
      </c>
      <c r="H97" s="96" t="s">
        <v>89</v>
      </c>
      <c r="I97" s="96" t="s">
        <v>90</v>
      </c>
      <c r="J97" s="96" t="s">
        <v>293</v>
      </c>
      <c r="K97" s="119"/>
      <c r="L97" s="119"/>
      <c r="M97" s="119"/>
      <c r="N97" s="97"/>
      <c r="O97" s="119"/>
      <c r="P97" s="119"/>
      <c r="Q97" s="97">
        <v>1</v>
      </c>
      <c r="R97" s="119"/>
      <c r="S97" s="119"/>
      <c r="T97" s="119"/>
      <c r="U97" s="127" t="str">
        <f>SUM(K97:T97)</f>
        <v>0</v>
      </c>
      <c r="V97" s="127">
        <v>30</v>
      </c>
      <c r="W97" s="244" t="str">
        <f>V97*((K97+L97+M97+N97+O97+P97)+Q97*0.7+(R97+S97+T97)*0.5)*5</f>
        <v>0</v>
      </c>
      <c r="Y97" s="156"/>
      <c r="Z97" s="156"/>
      <c r="AA97" s="156"/>
    </row>
    <row r="98" spans="1:27" customHeight="1" ht="12.95" s="114" customFormat="1">
      <c r="A98" s="95">
        <v>88</v>
      </c>
      <c r="B98" s="96" t="s">
        <v>294</v>
      </c>
      <c r="C98" s="96" t="s">
        <v>278</v>
      </c>
      <c r="D98" s="203">
        <v>42194</v>
      </c>
      <c r="E98" s="96" t="s">
        <v>96</v>
      </c>
      <c r="F98" s="96" t="s">
        <v>295</v>
      </c>
      <c r="G98" s="96" t="s">
        <v>142</v>
      </c>
      <c r="H98" s="96" t="s">
        <v>89</v>
      </c>
      <c r="I98" s="96" t="s">
        <v>90</v>
      </c>
      <c r="J98" s="96" t="s">
        <v>295</v>
      </c>
      <c r="K98" s="119"/>
      <c r="L98" s="119"/>
      <c r="M98" s="119"/>
      <c r="N98" s="97"/>
      <c r="O98" s="119"/>
      <c r="P98" s="119"/>
      <c r="Q98" s="97">
        <v>1</v>
      </c>
      <c r="R98" s="119"/>
      <c r="S98" s="119"/>
      <c r="T98" s="119"/>
      <c r="U98" s="127" t="str">
        <f>SUM(K98:T98)</f>
        <v>0</v>
      </c>
      <c r="V98" s="127">
        <v>30</v>
      </c>
      <c r="W98" s="244" t="str">
        <f>V98*((K98+L98+M98+N98+O98+P98)+Q98*0.7+(R98+S98+T98)*0.5)*5</f>
        <v>0</v>
      </c>
      <c r="Y98" s="156"/>
      <c r="Z98" s="156"/>
      <c r="AA98" s="156"/>
    </row>
    <row r="99" spans="1:27" customHeight="1" ht="12.95" s="114" customFormat="1">
      <c r="A99" s="95">
        <v>89</v>
      </c>
      <c r="B99" s="96" t="s">
        <v>296</v>
      </c>
      <c r="C99" s="96" t="s">
        <v>278</v>
      </c>
      <c r="D99" s="203">
        <v>42284</v>
      </c>
      <c r="E99" s="96" t="s">
        <v>86</v>
      </c>
      <c r="F99" s="96" t="s">
        <v>286</v>
      </c>
      <c r="G99" s="96" t="s">
        <v>190</v>
      </c>
      <c r="H99" s="96" t="s">
        <v>89</v>
      </c>
      <c r="I99" s="96" t="s">
        <v>90</v>
      </c>
      <c r="J99" s="96" t="s">
        <v>286</v>
      </c>
      <c r="K99" s="119"/>
      <c r="L99" s="119"/>
      <c r="M99" s="119"/>
      <c r="N99" s="97">
        <v>1</v>
      </c>
      <c r="O99" s="119"/>
      <c r="P99" s="119"/>
      <c r="Q99" s="97"/>
      <c r="R99" s="119"/>
      <c r="S99" s="119"/>
      <c r="T99" s="119"/>
      <c r="U99" s="127" t="str">
        <f>SUM(K99:T99)</f>
        <v>0</v>
      </c>
      <c r="V99" s="127">
        <v>30</v>
      </c>
      <c r="W99" s="244" t="str">
        <f>V99*((K99+L99+M99+N99+O99+P99)+Q99*0.7+(R99+S99+T99)*0.5)*5</f>
        <v>0</v>
      </c>
      <c r="Y99" s="156"/>
      <c r="Z99" s="156"/>
      <c r="AA99" s="156"/>
    </row>
    <row r="100" spans="1:27" customHeight="1" ht="12.95" s="114" customFormat="1">
      <c r="A100" s="95">
        <v>90</v>
      </c>
      <c r="B100" s="96" t="s">
        <v>297</v>
      </c>
      <c r="C100" s="96" t="s">
        <v>278</v>
      </c>
      <c r="D100" s="203">
        <v>42167</v>
      </c>
      <c r="E100" s="96" t="s">
        <v>86</v>
      </c>
      <c r="F100" s="96" t="s">
        <v>298</v>
      </c>
      <c r="G100" s="96" t="s">
        <v>142</v>
      </c>
      <c r="H100" s="96" t="s">
        <v>89</v>
      </c>
      <c r="I100" s="96" t="s">
        <v>90</v>
      </c>
      <c r="J100" s="96" t="s">
        <v>299</v>
      </c>
      <c r="K100" s="119"/>
      <c r="L100" s="119"/>
      <c r="M100" s="119"/>
      <c r="N100" s="97"/>
      <c r="O100" s="119"/>
      <c r="P100" s="119"/>
      <c r="Q100" s="97">
        <v>1</v>
      </c>
      <c r="R100" s="119"/>
      <c r="S100" s="119"/>
      <c r="T100" s="119"/>
      <c r="U100" s="127" t="str">
        <f>SUM(K100:T100)</f>
        <v>0</v>
      </c>
      <c r="V100" s="127">
        <v>30</v>
      </c>
      <c r="W100" s="244" t="str">
        <f>V100*((K100+L100+M100+N100+O100+P100)+Q100*0.7+(R100+S100+T100)*0.5)*5</f>
        <v>0</v>
      </c>
      <c r="Y100" s="156"/>
      <c r="Z100" s="156"/>
      <c r="AA100" s="156"/>
    </row>
    <row r="101" spans="1:27" customHeight="1" ht="12.95" s="114" customFormat="1">
      <c r="A101" s="95">
        <v>91</v>
      </c>
      <c r="B101" s="96" t="s">
        <v>300</v>
      </c>
      <c r="C101" s="96" t="s">
        <v>278</v>
      </c>
      <c r="D101" s="203">
        <v>42045</v>
      </c>
      <c r="E101" s="96" t="s">
        <v>86</v>
      </c>
      <c r="F101" s="96" t="s">
        <v>301</v>
      </c>
      <c r="G101" s="96" t="s">
        <v>142</v>
      </c>
      <c r="H101" s="96" t="s">
        <v>89</v>
      </c>
      <c r="I101" s="96" t="s">
        <v>90</v>
      </c>
      <c r="J101" s="96" t="s">
        <v>302</v>
      </c>
      <c r="K101" s="119"/>
      <c r="L101" s="119"/>
      <c r="M101" s="119"/>
      <c r="N101" s="97"/>
      <c r="O101" s="119"/>
      <c r="P101" s="119"/>
      <c r="Q101" s="97">
        <v>1</v>
      </c>
      <c r="R101" s="119"/>
      <c r="S101" s="119"/>
      <c r="T101" s="119"/>
      <c r="U101" s="127" t="str">
        <f>SUM(K101:T101)</f>
        <v>0</v>
      </c>
      <c r="V101" s="127">
        <v>30</v>
      </c>
      <c r="W101" s="244" t="str">
        <f>V101*((K101+L101+M101+N101+O101+P101)+Q101*0.7+(R101+S101+T101)*0.5)*5</f>
        <v>0</v>
      </c>
      <c r="Y101" s="156"/>
      <c r="Z101" s="156"/>
      <c r="AA101" s="156"/>
    </row>
    <row r="102" spans="1:27" customHeight="1" ht="12.95" s="114" customFormat="1">
      <c r="A102" s="95">
        <v>92</v>
      </c>
      <c r="B102" s="96" t="s">
        <v>303</v>
      </c>
      <c r="C102" s="96" t="s">
        <v>278</v>
      </c>
      <c r="D102" s="203">
        <v>42315</v>
      </c>
      <c r="E102" s="96" t="s">
        <v>86</v>
      </c>
      <c r="F102" s="96" t="s">
        <v>304</v>
      </c>
      <c r="G102" s="96" t="s">
        <v>190</v>
      </c>
      <c r="H102" s="96" t="s">
        <v>89</v>
      </c>
      <c r="I102" s="96" t="s">
        <v>90</v>
      </c>
      <c r="J102" s="96" t="s">
        <v>305</v>
      </c>
      <c r="K102" s="119"/>
      <c r="L102" s="119"/>
      <c r="M102" s="119"/>
      <c r="N102" s="97">
        <v>1</v>
      </c>
      <c r="O102" s="119"/>
      <c r="P102" s="119"/>
      <c r="Q102" s="97"/>
      <c r="R102" s="119"/>
      <c r="S102" s="119"/>
      <c r="T102" s="119"/>
      <c r="U102" s="127" t="str">
        <f>SUM(K102:T102)</f>
        <v>0</v>
      </c>
      <c r="V102" s="127">
        <v>30</v>
      </c>
      <c r="W102" s="244" t="str">
        <f>V102*((K102+L102+M102+N102+O102+P102)+Q102*0.7+(R102+S102+T102)*0.5)*5</f>
        <v>0</v>
      </c>
      <c r="Y102" s="156"/>
      <c r="Z102" s="156"/>
      <c r="AA102" s="156"/>
    </row>
    <row r="103" spans="1:27" customHeight="1" ht="12.95" s="114" customFormat="1">
      <c r="A103" s="95">
        <v>93</v>
      </c>
      <c r="B103" s="96" t="s">
        <v>306</v>
      </c>
      <c r="C103" s="96" t="s">
        <v>278</v>
      </c>
      <c r="D103" s="203">
        <v>42155</v>
      </c>
      <c r="E103" s="96" t="s">
        <v>86</v>
      </c>
      <c r="F103" s="96" t="s">
        <v>307</v>
      </c>
      <c r="G103" s="96" t="s">
        <v>190</v>
      </c>
      <c r="H103" s="96" t="s">
        <v>89</v>
      </c>
      <c r="I103" s="96" t="s">
        <v>90</v>
      </c>
      <c r="J103" s="96" t="s">
        <v>308</v>
      </c>
      <c r="K103" s="119"/>
      <c r="L103" s="119"/>
      <c r="M103" s="119"/>
      <c r="N103" s="97">
        <v>1</v>
      </c>
      <c r="O103" s="119"/>
      <c r="P103" s="119"/>
      <c r="Q103" s="97"/>
      <c r="R103" s="119"/>
      <c r="S103" s="119"/>
      <c r="T103" s="119"/>
      <c r="U103" s="127" t="str">
        <f>SUM(K103:T103)</f>
        <v>0</v>
      </c>
      <c r="V103" s="127">
        <v>30</v>
      </c>
      <c r="W103" s="244" t="str">
        <f>V103*((K103+L103+M103+N103+O103+P103)+Q103*0.7+(R103+S103+T103)*0.5)*5</f>
        <v>0</v>
      </c>
      <c r="Y103" s="156"/>
      <c r="Z103" s="156"/>
      <c r="AA103" s="156"/>
    </row>
    <row r="104" spans="1:27" customHeight="1" ht="12.95" s="114" customFormat="1">
      <c r="A104" s="95">
        <v>94</v>
      </c>
      <c r="B104" s="96" t="s">
        <v>309</v>
      </c>
      <c r="C104" s="96" t="s">
        <v>278</v>
      </c>
      <c r="D104" s="203">
        <v>42195</v>
      </c>
      <c r="E104" s="96" t="s">
        <v>86</v>
      </c>
      <c r="F104" s="96" t="s">
        <v>310</v>
      </c>
      <c r="G104" s="96" t="s">
        <v>142</v>
      </c>
      <c r="H104" s="96" t="s">
        <v>89</v>
      </c>
      <c r="I104" s="96" t="s">
        <v>90</v>
      </c>
      <c r="J104" s="96" t="s">
        <v>310</v>
      </c>
      <c r="K104" s="119"/>
      <c r="L104" s="119"/>
      <c r="M104" s="119"/>
      <c r="N104" s="97">
        <v>1</v>
      </c>
      <c r="O104" s="119"/>
      <c r="P104" s="119"/>
      <c r="Q104" s="97"/>
      <c r="R104" s="119"/>
      <c r="S104" s="119"/>
      <c r="T104" s="119"/>
      <c r="U104" s="127" t="str">
        <f>SUM(K104:T104)</f>
        <v>0</v>
      </c>
      <c r="V104" s="127">
        <v>30</v>
      </c>
      <c r="W104" s="244" t="str">
        <f>V104*((K104+L104+M104+N104+O104+P104)+Q104*0.7+(R104+S104+T104)*0.5)*5</f>
        <v>0</v>
      </c>
      <c r="Y104" s="156"/>
      <c r="Z104" s="156"/>
      <c r="AA104" s="156"/>
    </row>
    <row r="105" spans="1:27" customHeight="1" ht="12.95" s="114" customFormat="1">
      <c r="A105" s="95">
        <v>95</v>
      </c>
      <c r="B105" s="96" t="s">
        <v>311</v>
      </c>
      <c r="C105" s="96" t="s">
        <v>278</v>
      </c>
      <c r="D105" s="203">
        <v>42297</v>
      </c>
      <c r="E105" s="96" t="s">
        <v>134</v>
      </c>
      <c r="F105" s="96" t="s">
        <v>312</v>
      </c>
      <c r="G105" s="96" t="s">
        <v>142</v>
      </c>
      <c r="H105" s="96" t="s">
        <v>89</v>
      </c>
      <c r="I105" s="96" t="s">
        <v>90</v>
      </c>
      <c r="J105" s="96" t="s">
        <v>312</v>
      </c>
      <c r="K105" s="119"/>
      <c r="L105" s="119"/>
      <c r="M105" s="119"/>
      <c r="N105" s="97">
        <v>1</v>
      </c>
      <c r="O105" s="119"/>
      <c r="P105" s="119"/>
      <c r="Q105" s="97"/>
      <c r="R105" s="119"/>
      <c r="S105" s="119"/>
      <c r="T105" s="119"/>
      <c r="U105" s="127" t="str">
        <f>SUM(K105:T105)</f>
        <v>0</v>
      </c>
      <c r="V105" s="127">
        <v>30</v>
      </c>
      <c r="W105" s="244" t="str">
        <f>V105*((K105+L105+M105+N105+O105+P105)+Q105*0.7+(R105+S105+T105)*0.5)*5</f>
        <v>0</v>
      </c>
      <c r="Y105" s="156"/>
      <c r="Z105" s="156"/>
      <c r="AA105" s="156"/>
    </row>
    <row r="106" spans="1:27" customHeight="1" ht="12.95" s="114" customFormat="1">
      <c r="A106" s="95">
        <v>96</v>
      </c>
      <c r="B106" s="96" t="s">
        <v>313</v>
      </c>
      <c r="C106" s="96" t="s">
        <v>278</v>
      </c>
      <c r="D106" s="203">
        <v>42183</v>
      </c>
      <c r="E106" s="96" t="s">
        <v>86</v>
      </c>
      <c r="F106" s="96" t="s">
        <v>314</v>
      </c>
      <c r="G106" s="96" t="s">
        <v>142</v>
      </c>
      <c r="H106" s="96" t="s">
        <v>89</v>
      </c>
      <c r="I106" s="96" t="s">
        <v>90</v>
      </c>
      <c r="J106" s="96" t="s">
        <v>314</v>
      </c>
      <c r="K106" s="119"/>
      <c r="L106" s="119"/>
      <c r="M106" s="119"/>
      <c r="N106" s="97">
        <v>1</v>
      </c>
      <c r="O106" s="119"/>
      <c r="P106" s="119"/>
      <c r="Q106" s="97"/>
      <c r="R106" s="119"/>
      <c r="S106" s="119"/>
      <c r="T106" s="119"/>
      <c r="U106" s="127" t="str">
        <f>SUM(K106:T106)</f>
        <v>0</v>
      </c>
      <c r="V106" s="127">
        <v>30</v>
      </c>
      <c r="W106" s="244" t="str">
        <f>V106*((K106+L106+M106+N106+O106+P106)+Q106*0.7+(R106+S106+T106)*0.5)*5</f>
        <v>0</v>
      </c>
      <c r="Y106" s="156"/>
      <c r="Z106" s="156"/>
      <c r="AA106" s="156"/>
    </row>
    <row r="107" spans="1:27" customHeight="1" ht="12.95" s="114" customFormat="1">
      <c r="A107" s="95">
        <v>97</v>
      </c>
      <c r="B107" s="96" t="s">
        <v>315</v>
      </c>
      <c r="C107" s="96" t="s">
        <v>278</v>
      </c>
      <c r="D107" s="203">
        <v>42255</v>
      </c>
      <c r="E107" s="96" t="s">
        <v>86</v>
      </c>
      <c r="F107" s="96" t="s">
        <v>316</v>
      </c>
      <c r="G107" s="96" t="s">
        <v>240</v>
      </c>
      <c r="H107" s="96" t="s">
        <v>89</v>
      </c>
      <c r="I107" s="96" t="s">
        <v>90</v>
      </c>
      <c r="J107" s="96" t="s">
        <v>316</v>
      </c>
      <c r="K107" s="119"/>
      <c r="L107" s="119"/>
      <c r="M107" s="119"/>
      <c r="N107" s="97">
        <v>1</v>
      </c>
      <c r="O107" s="119"/>
      <c r="P107" s="119"/>
      <c r="Q107" s="97"/>
      <c r="R107" s="119"/>
      <c r="S107" s="119"/>
      <c r="T107" s="119"/>
      <c r="U107" s="127" t="str">
        <f>SUM(K107:T107)</f>
        <v>0</v>
      </c>
      <c r="V107" s="127">
        <v>30</v>
      </c>
      <c r="W107" s="244" t="str">
        <f>V107*((K107+L107+M107+N107+O107+P107)+Q107*0.7+(R107+S107+T107)*0.5)*5</f>
        <v>0</v>
      </c>
      <c r="Y107" s="156"/>
      <c r="Z107" s="156"/>
      <c r="AA107" s="156"/>
    </row>
    <row r="108" spans="1:27" customHeight="1" ht="12.95" s="114" customFormat="1">
      <c r="A108" s="95">
        <v>98</v>
      </c>
      <c r="B108" s="96" t="s">
        <v>317</v>
      </c>
      <c r="C108" s="96" t="s">
        <v>278</v>
      </c>
      <c r="D108" s="203">
        <v>42058</v>
      </c>
      <c r="E108" s="96" t="s">
        <v>86</v>
      </c>
      <c r="F108" s="96" t="s">
        <v>318</v>
      </c>
      <c r="G108" s="96" t="s">
        <v>190</v>
      </c>
      <c r="H108" s="96" t="s">
        <v>89</v>
      </c>
      <c r="I108" s="96" t="s">
        <v>90</v>
      </c>
      <c r="J108" s="96" t="s">
        <v>319</v>
      </c>
      <c r="K108" s="119"/>
      <c r="L108" s="119"/>
      <c r="M108" s="119"/>
      <c r="N108" s="97"/>
      <c r="O108" s="119"/>
      <c r="P108" s="119"/>
      <c r="Q108" s="97">
        <v>1</v>
      </c>
      <c r="R108" s="119"/>
      <c r="S108" s="119"/>
      <c r="T108" s="119"/>
      <c r="U108" s="127" t="str">
        <f>SUM(K108:T108)</f>
        <v>0</v>
      </c>
      <c r="V108" s="127">
        <v>30</v>
      </c>
      <c r="W108" s="244" t="str">
        <f>V108*((K108+L108+M108+N108+O108+P108)+Q108*0.7+(R108+S108+T108)*0.5)*5</f>
        <v>0</v>
      </c>
      <c r="Y108" s="156"/>
      <c r="Z108" s="156"/>
      <c r="AA108" s="156"/>
    </row>
    <row r="109" spans="1:27" customHeight="1" ht="12.95" s="114" customFormat="1">
      <c r="A109" s="95">
        <v>99</v>
      </c>
      <c r="B109" s="96" t="s">
        <v>320</v>
      </c>
      <c r="C109" s="96" t="s">
        <v>278</v>
      </c>
      <c r="D109" s="203">
        <v>42227</v>
      </c>
      <c r="E109" s="96" t="s">
        <v>86</v>
      </c>
      <c r="F109" s="96" t="s">
        <v>321</v>
      </c>
      <c r="G109" s="96" t="s">
        <v>142</v>
      </c>
      <c r="H109" s="96" t="s">
        <v>89</v>
      </c>
      <c r="I109" s="96" t="s">
        <v>90</v>
      </c>
      <c r="J109" s="96" t="s">
        <v>321</v>
      </c>
      <c r="K109" s="119"/>
      <c r="L109" s="119"/>
      <c r="M109" s="119"/>
      <c r="N109" s="97"/>
      <c r="O109" s="119"/>
      <c r="P109" s="119"/>
      <c r="Q109" s="97">
        <v>1</v>
      </c>
      <c r="R109" s="119"/>
      <c r="S109" s="119"/>
      <c r="T109" s="119"/>
      <c r="U109" s="127" t="str">
        <f>SUM(K109:T109)</f>
        <v>0</v>
      </c>
      <c r="V109" s="127">
        <v>30</v>
      </c>
      <c r="W109" s="244" t="str">
        <f>V109*((K109+L109+M109+N109+O109+P109)+Q109*0.7+(R109+S109+T109)*0.5)*5</f>
        <v>0</v>
      </c>
      <c r="Y109" s="156"/>
      <c r="Z109" s="156"/>
      <c r="AA109" s="156"/>
    </row>
    <row r="110" spans="1:27" customHeight="1" ht="12.95" s="114" customFormat="1">
      <c r="A110" s="95">
        <v>100</v>
      </c>
      <c r="B110" s="96" t="s">
        <v>322</v>
      </c>
      <c r="C110" s="96" t="s">
        <v>278</v>
      </c>
      <c r="D110" s="203">
        <v>42319</v>
      </c>
      <c r="E110" s="96" t="s">
        <v>86</v>
      </c>
      <c r="F110" s="96" t="s">
        <v>323</v>
      </c>
      <c r="G110" s="96" t="s">
        <v>190</v>
      </c>
      <c r="H110" s="96" t="s">
        <v>89</v>
      </c>
      <c r="I110" s="96" t="s">
        <v>90</v>
      </c>
      <c r="J110" s="96" t="s">
        <v>324</v>
      </c>
      <c r="K110" s="119"/>
      <c r="L110" s="119"/>
      <c r="M110" s="119"/>
      <c r="N110" s="97"/>
      <c r="O110" s="119"/>
      <c r="P110" s="119"/>
      <c r="Q110" s="97">
        <v>1</v>
      </c>
      <c r="R110" s="119"/>
      <c r="S110" s="119"/>
      <c r="T110" s="119"/>
      <c r="U110" s="127" t="str">
        <f>SUM(K110:T110)</f>
        <v>0</v>
      </c>
      <c r="V110" s="127">
        <v>30</v>
      </c>
      <c r="W110" s="244" t="str">
        <f>V110*((K110+L110+M110+N110+O110+P110)+Q110*0.7+(R110+S110+T110)*0.5)*5</f>
        <v>0</v>
      </c>
      <c r="Y110" s="156"/>
      <c r="Z110" s="156"/>
      <c r="AA110" s="156"/>
    </row>
    <row r="111" spans="1:27" customHeight="1" ht="12.95" s="114" customFormat="1">
      <c r="A111" s="95">
        <v>101</v>
      </c>
      <c r="B111" s="96" t="s">
        <v>325</v>
      </c>
      <c r="C111" s="96" t="s">
        <v>278</v>
      </c>
      <c r="D111" s="203">
        <v>42338</v>
      </c>
      <c r="E111" s="96" t="s">
        <v>86</v>
      </c>
      <c r="F111" s="96" t="s">
        <v>326</v>
      </c>
      <c r="G111" s="96" t="s">
        <v>142</v>
      </c>
      <c r="H111" s="96" t="s">
        <v>89</v>
      </c>
      <c r="I111" s="96" t="s">
        <v>90</v>
      </c>
      <c r="J111" s="96" t="s">
        <v>327</v>
      </c>
      <c r="K111" s="119"/>
      <c r="L111" s="119"/>
      <c r="M111" s="119"/>
      <c r="N111" s="97"/>
      <c r="O111" s="119"/>
      <c r="P111" s="119"/>
      <c r="Q111" s="97">
        <v>1</v>
      </c>
      <c r="R111" s="119"/>
      <c r="S111" s="119"/>
      <c r="T111" s="119"/>
      <c r="U111" s="127" t="str">
        <f>SUM(K111:T111)</f>
        <v>0</v>
      </c>
      <c r="V111" s="127">
        <v>30</v>
      </c>
      <c r="W111" s="244" t="str">
        <f>V111*((K111+L111+M111+N111+O111+P111)+Q111*0.7+(R111+S111+T111)*0.5)*5</f>
        <v>0</v>
      </c>
      <c r="Y111" s="156"/>
      <c r="Z111" s="156"/>
      <c r="AA111" s="156"/>
    </row>
    <row r="112" spans="1:27" customHeight="1" ht="12.95" s="114" customFormat="1">
      <c r="A112" s="95">
        <v>102</v>
      </c>
      <c r="B112" s="96" t="s">
        <v>328</v>
      </c>
      <c r="C112" s="96" t="s">
        <v>278</v>
      </c>
      <c r="D112" s="203">
        <v>42350</v>
      </c>
      <c r="E112" s="96" t="s">
        <v>86</v>
      </c>
      <c r="F112" s="96" t="s">
        <v>329</v>
      </c>
      <c r="G112" s="96" t="s">
        <v>190</v>
      </c>
      <c r="H112" s="96" t="s">
        <v>89</v>
      </c>
      <c r="I112" s="96" t="s">
        <v>90</v>
      </c>
      <c r="J112" s="96" t="s">
        <v>299</v>
      </c>
      <c r="K112" s="119"/>
      <c r="L112" s="119"/>
      <c r="M112" s="119"/>
      <c r="N112" s="97"/>
      <c r="O112" s="119"/>
      <c r="P112" s="119"/>
      <c r="Q112" s="97">
        <v>1</v>
      </c>
      <c r="R112" s="119"/>
      <c r="S112" s="119"/>
      <c r="T112" s="119"/>
      <c r="U112" s="127" t="str">
        <f>SUM(K112:T112)</f>
        <v>0</v>
      </c>
      <c r="V112" s="127">
        <v>30</v>
      </c>
      <c r="W112" s="244" t="str">
        <f>V112*((K112+L112+M112+N112+O112+P112)+Q112*0.7+(R112+S112+T112)*0.5)*5</f>
        <v>0</v>
      </c>
      <c r="Y112" s="156"/>
      <c r="Z112" s="247"/>
      <c r="AA112" s="156"/>
    </row>
    <row r="113" spans="1:27" customHeight="1" ht="12.95" s="114" customFormat="1">
      <c r="A113" s="95">
        <v>103</v>
      </c>
      <c r="B113" s="96" t="s">
        <v>330</v>
      </c>
      <c r="C113" s="96" t="s">
        <v>278</v>
      </c>
      <c r="D113" s="203">
        <v>42363</v>
      </c>
      <c r="E113" s="96" t="s">
        <v>86</v>
      </c>
      <c r="F113" s="96" t="s">
        <v>331</v>
      </c>
      <c r="G113" s="96" t="s">
        <v>190</v>
      </c>
      <c r="H113" s="96" t="s">
        <v>89</v>
      </c>
      <c r="I113" s="96" t="s">
        <v>90</v>
      </c>
      <c r="J113" s="96" t="s">
        <v>331</v>
      </c>
      <c r="K113" s="119"/>
      <c r="L113" s="119"/>
      <c r="M113" s="119"/>
      <c r="N113" s="97">
        <v>1</v>
      </c>
      <c r="O113" s="119"/>
      <c r="P113" s="119"/>
      <c r="Q113" s="97"/>
      <c r="R113" s="119"/>
      <c r="S113" s="119"/>
      <c r="T113" s="119"/>
      <c r="U113" s="127" t="str">
        <f>SUM(K113:T113)</f>
        <v>0</v>
      </c>
      <c r="V113" s="127">
        <v>30</v>
      </c>
      <c r="W113" s="244" t="str">
        <f>V113*((K113+L113+M113+N113+O113+P113)+Q113*0.7+(R113+S113+T113)*0.5)*5</f>
        <v>0</v>
      </c>
      <c r="Y113" s="156"/>
      <c r="Z113" s="156"/>
      <c r="AA113" s="156"/>
    </row>
    <row r="114" spans="1:27" customHeight="1" ht="12.95" s="114" customFormat="1">
      <c r="A114" s="95">
        <v>104</v>
      </c>
      <c r="B114" s="96" t="s">
        <v>332</v>
      </c>
      <c r="C114" s="96" t="s">
        <v>333</v>
      </c>
      <c r="D114" s="204">
        <v>42185</v>
      </c>
      <c r="E114" s="96" t="s">
        <v>111</v>
      </c>
      <c r="F114" s="96" t="s">
        <v>334</v>
      </c>
      <c r="G114" s="96" t="s">
        <v>177</v>
      </c>
      <c r="H114" s="96" t="s">
        <v>89</v>
      </c>
      <c r="I114" s="96" t="s">
        <v>90</v>
      </c>
      <c r="J114" s="96" t="s">
        <v>334</v>
      </c>
      <c r="K114" s="119"/>
      <c r="L114" s="119"/>
      <c r="M114" s="119"/>
      <c r="N114" s="97">
        <v>1</v>
      </c>
      <c r="O114" s="119"/>
      <c r="P114" s="119"/>
      <c r="Q114" s="97"/>
      <c r="R114" s="119"/>
      <c r="S114" s="119"/>
      <c r="T114" s="119"/>
      <c r="U114" s="127" t="str">
        <f>SUM(K114:T114)</f>
        <v>0</v>
      </c>
      <c r="V114" s="127">
        <v>30</v>
      </c>
      <c r="W114" s="244" t="str">
        <f>V114*((K114+L114+M114+N114+O114+P114)+Q114*0.7+(R114+S114+T114)*0.5)*5</f>
        <v>0</v>
      </c>
      <c r="Y114" s="246"/>
      <c r="Z114" s="246"/>
      <c r="AA114" s="246"/>
    </row>
    <row r="115" spans="1:27" customHeight="1" ht="12.95" s="114" customFormat="1">
      <c r="A115" s="95">
        <v>105</v>
      </c>
      <c r="B115" s="96" t="s">
        <v>335</v>
      </c>
      <c r="C115" s="96" t="s">
        <v>333</v>
      </c>
      <c r="D115" s="205">
        <v>42154</v>
      </c>
      <c r="E115" s="96" t="s">
        <v>86</v>
      </c>
      <c r="F115" s="96" t="s">
        <v>336</v>
      </c>
      <c r="G115" s="96" t="s">
        <v>337</v>
      </c>
      <c r="H115" s="96" t="s">
        <v>89</v>
      </c>
      <c r="I115" s="96" t="s">
        <v>90</v>
      </c>
      <c r="J115" s="96" t="s">
        <v>338</v>
      </c>
      <c r="K115" s="119"/>
      <c r="L115" s="119"/>
      <c r="M115" s="119"/>
      <c r="N115" s="97"/>
      <c r="O115" s="119"/>
      <c r="P115" s="119"/>
      <c r="Q115" s="97">
        <v>1</v>
      </c>
      <c r="R115" s="119"/>
      <c r="S115" s="119"/>
      <c r="T115" s="119"/>
      <c r="U115" s="127" t="str">
        <f>SUM(K115:T115)</f>
        <v>0</v>
      </c>
      <c r="V115" s="127">
        <v>30</v>
      </c>
      <c r="W115" s="244" t="str">
        <f>V115*((K115+L115+M115+N115+O115+P115)+Q115*0.7+(R115+S115+T115)*0.5)*5</f>
        <v>0</v>
      </c>
      <c r="Y115" s="246"/>
      <c r="Z115" s="246"/>
      <c r="AA115" s="246"/>
    </row>
    <row r="116" spans="1:27" customHeight="1" ht="12.95" s="114" customFormat="1">
      <c r="A116" s="95">
        <v>106</v>
      </c>
      <c r="B116" s="96" t="s">
        <v>339</v>
      </c>
      <c r="C116" s="96" t="s">
        <v>333</v>
      </c>
      <c r="D116" s="205">
        <v>42068</v>
      </c>
      <c r="E116" s="96" t="s">
        <v>86</v>
      </c>
      <c r="F116" s="96" t="s">
        <v>340</v>
      </c>
      <c r="G116" s="96" t="s">
        <v>341</v>
      </c>
      <c r="H116" s="96" t="s">
        <v>89</v>
      </c>
      <c r="I116" s="96" t="s">
        <v>90</v>
      </c>
      <c r="J116" s="96" t="s">
        <v>342</v>
      </c>
      <c r="K116" s="119"/>
      <c r="L116" s="119"/>
      <c r="M116" s="119"/>
      <c r="N116" s="97"/>
      <c r="O116" s="119"/>
      <c r="P116" s="119"/>
      <c r="Q116" s="97">
        <v>1</v>
      </c>
      <c r="R116" s="119"/>
      <c r="S116" s="119"/>
      <c r="T116" s="119"/>
      <c r="U116" s="127" t="str">
        <f>SUM(K116:T116)</f>
        <v>0</v>
      </c>
      <c r="V116" s="127">
        <v>30</v>
      </c>
      <c r="W116" s="244" t="str">
        <f>V116*((K116+L116+M116+N116+O116+P116)+Q116*0.7+(R116+S116+T116)*0.5)*5</f>
        <v>0</v>
      </c>
      <c r="Y116" s="246"/>
      <c r="Z116" s="246"/>
      <c r="AA116" s="246"/>
    </row>
    <row r="117" spans="1:27" customHeight="1" ht="12.95" s="114" customFormat="1">
      <c r="A117" s="95">
        <v>107</v>
      </c>
      <c r="B117" s="96" t="s">
        <v>343</v>
      </c>
      <c r="C117" s="96" t="s">
        <v>333</v>
      </c>
      <c r="D117" s="205">
        <v>42266</v>
      </c>
      <c r="E117" s="96" t="s">
        <v>86</v>
      </c>
      <c r="F117" s="96" t="s">
        <v>344</v>
      </c>
      <c r="G117" s="96" t="s">
        <v>345</v>
      </c>
      <c r="H117" s="96" t="s">
        <v>89</v>
      </c>
      <c r="I117" s="96" t="s">
        <v>90</v>
      </c>
      <c r="J117" s="96" t="s">
        <v>346</v>
      </c>
      <c r="K117" s="119"/>
      <c r="L117" s="119"/>
      <c r="M117" s="119"/>
      <c r="N117" s="97">
        <v>1</v>
      </c>
      <c r="O117" s="119"/>
      <c r="P117" s="119"/>
      <c r="Q117" s="97"/>
      <c r="R117" s="119"/>
      <c r="S117" s="119"/>
      <c r="T117" s="119"/>
      <c r="U117" s="127" t="str">
        <f>SUM(K117:T117)</f>
        <v>0</v>
      </c>
      <c r="V117" s="127">
        <v>30</v>
      </c>
      <c r="W117" s="244" t="str">
        <f>V117*((K117+L117+M117+N117+O117+P117)+Q117*0.7+(R117+S117+T117)*0.5)*5</f>
        <v>0</v>
      </c>
      <c r="Y117" s="246"/>
      <c r="Z117" s="246"/>
      <c r="AA117" s="246"/>
    </row>
    <row r="118" spans="1:27" customHeight="1" ht="12.95" s="114" customFormat="1">
      <c r="A118" s="95">
        <v>108</v>
      </c>
      <c r="B118" s="96" t="s">
        <v>347</v>
      </c>
      <c r="C118" s="96" t="s">
        <v>333</v>
      </c>
      <c r="D118" s="204">
        <v>42069</v>
      </c>
      <c r="E118" s="96" t="s">
        <v>86</v>
      </c>
      <c r="F118" s="96" t="s">
        <v>348</v>
      </c>
      <c r="G118" s="96" t="s">
        <v>345</v>
      </c>
      <c r="H118" s="96" t="s">
        <v>89</v>
      </c>
      <c r="I118" s="96" t="s">
        <v>90</v>
      </c>
      <c r="J118" s="96" t="s">
        <v>348</v>
      </c>
      <c r="K118" s="119"/>
      <c r="L118" s="119"/>
      <c r="M118" s="119"/>
      <c r="N118" s="97">
        <v>1</v>
      </c>
      <c r="O118" s="119"/>
      <c r="P118" s="119"/>
      <c r="Q118" s="97"/>
      <c r="R118" s="119"/>
      <c r="S118" s="119"/>
      <c r="T118" s="119"/>
      <c r="U118" s="127" t="str">
        <f>SUM(K118:T118)</f>
        <v>0</v>
      </c>
      <c r="V118" s="127">
        <v>30</v>
      </c>
      <c r="W118" s="244" t="str">
        <f>V118*((K118+L118+M118+N118+O118+P118)+Q118*0.7+(R118+S118+T118)*0.5)*5</f>
        <v>0</v>
      </c>
      <c r="Y118" s="246"/>
      <c r="Z118" s="246"/>
      <c r="AA118" s="246"/>
    </row>
    <row r="119" spans="1:27" customHeight="1" ht="12.95" s="114" customFormat="1">
      <c r="A119" s="95">
        <v>109</v>
      </c>
      <c r="B119" s="96" t="s">
        <v>349</v>
      </c>
      <c r="C119" s="96" t="s">
        <v>333</v>
      </c>
      <c r="D119" s="205">
        <v>42255</v>
      </c>
      <c r="E119" s="96" t="s">
        <v>134</v>
      </c>
      <c r="F119" s="96" t="s">
        <v>350</v>
      </c>
      <c r="G119" s="96" t="s">
        <v>351</v>
      </c>
      <c r="H119" s="96" t="s">
        <v>89</v>
      </c>
      <c r="I119" s="96" t="s">
        <v>90</v>
      </c>
      <c r="J119" s="96" t="s">
        <v>350</v>
      </c>
      <c r="K119" s="119"/>
      <c r="L119" s="119"/>
      <c r="M119" s="119"/>
      <c r="N119" s="97"/>
      <c r="O119" s="119"/>
      <c r="P119" s="119"/>
      <c r="Q119" s="97">
        <v>1</v>
      </c>
      <c r="R119" s="119"/>
      <c r="S119" s="119"/>
      <c r="T119" s="119"/>
      <c r="U119" s="127" t="str">
        <f>SUM(K119:T119)</f>
        <v>0</v>
      </c>
      <c r="V119" s="127">
        <v>30</v>
      </c>
      <c r="W119" s="244" t="str">
        <f>V119*((K119+L119+M119+N119+O119+P119)+Q119*0.7+(R119+S119+T119)*0.5)*5</f>
        <v>0</v>
      </c>
      <c r="Y119" s="246"/>
      <c r="Z119" s="246"/>
      <c r="AA119" s="246"/>
    </row>
    <row r="120" spans="1:27" customHeight="1" ht="12.95" s="114" customFormat="1">
      <c r="A120" s="95">
        <v>110</v>
      </c>
      <c r="B120" s="96" t="s">
        <v>352</v>
      </c>
      <c r="C120" s="96" t="s">
        <v>333</v>
      </c>
      <c r="D120" s="205">
        <v>42351</v>
      </c>
      <c r="E120" s="96" t="s">
        <v>86</v>
      </c>
      <c r="F120" s="96" t="s">
        <v>353</v>
      </c>
      <c r="G120" s="96" t="s">
        <v>351</v>
      </c>
      <c r="H120" s="96" t="s">
        <v>89</v>
      </c>
      <c r="I120" s="96" t="s">
        <v>90</v>
      </c>
      <c r="J120" s="96" t="s">
        <v>353</v>
      </c>
      <c r="K120" s="119"/>
      <c r="L120" s="119"/>
      <c r="M120" s="119"/>
      <c r="N120" s="97">
        <v>1</v>
      </c>
      <c r="O120" s="119"/>
      <c r="P120" s="119"/>
      <c r="Q120" s="97"/>
      <c r="R120" s="119"/>
      <c r="S120" s="119"/>
      <c r="T120" s="119"/>
      <c r="U120" s="127" t="str">
        <f>SUM(K120:T120)</f>
        <v>0</v>
      </c>
      <c r="V120" s="127">
        <v>30</v>
      </c>
      <c r="W120" s="244" t="str">
        <f>V120*((K120+L120+M120+N120+O120+P120)+Q120*0.7+(R120+S120+T120)*0.5)*5</f>
        <v>0</v>
      </c>
      <c r="Y120" s="246"/>
      <c r="Z120" s="246"/>
      <c r="AA120" s="246"/>
    </row>
    <row r="121" spans="1:27" customHeight="1" ht="12.95" s="114" customFormat="1">
      <c r="A121" s="95">
        <v>111</v>
      </c>
      <c r="B121" s="96" t="s">
        <v>354</v>
      </c>
      <c r="C121" s="96" t="s">
        <v>333</v>
      </c>
      <c r="D121" s="205">
        <v>42346</v>
      </c>
      <c r="E121" s="96" t="s">
        <v>86</v>
      </c>
      <c r="F121" s="96" t="s">
        <v>355</v>
      </c>
      <c r="G121" s="96" t="s">
        <v>146</v>
      </c>
      <c r="H121" s="96" t="s">
        <v>89</v>
      </c>
      <c r="I121" s="96" t="s">
        <v>90</v>
      </c>
      <c r="J121" s="96" t="s">
        <v>355</v>
      </c>
      <c r="K121" s="119"/>
      <c r="L121" s="119"/>
      <c r="M121" s="119"/>
      <c r="N121" s="97">
        <v>1</v>
      </c>
      <c r="O121" s="119"/>
      <c r="P121" s="119"/>
      <c r="Q121" s="97"/>
      <c r="R121" s="119"/>
      <c r="S121" s="119"/>
      <c r="T121" s="119"/>
      <c r="U121" s="127" t="str">
        <f>SUM(K121:T121)</f>
        <v>0</v>
      </c>
      <c r="V121" s="127">
        <v>30</v>
      </c>
      <c r="W121" s="244" t="str">
        <f>V121*((K121+L121+M121+N121+O121+P121)+Q121*0.7+(R121+S121+T121)*0.5)*5</f>
        <v>0</v>
      </c>
      <c r="Y121" s="156"/>
      <c r="Z121" s="156"/>
      <c r="AA121" s="156"/>
    </row>
    <row r="122" spans="1:27" customHeight="1" ht="12.95" s="114" customFormat="1">
      <c r="A122" s="95">
        <v>112</v>
      </c>
      <c r="B122" s="96" t="s">
        <v>356</v>
      </c>
      <c r="C122" s="96" t="s">
        <v>333</v>
      </c>
      <c r="D122" s="205">
        <v>42315</v>
      </c>
      <c r="E122" s="96" t="s">
        <v>86</v>
      </c>
      <c r="F122" s="96" t="s">
        <v>357</v>
      </c>
      <c r="G122" s="96" t="s">
        <v>146</v>
      </c>
      <c r="H122" s="96" t="s">
        <v>89</v>
      </c>
      <c r="I122" s="96" t="s">
        <v>90</v>
      </c>
      <c r="J122" s="96" t="s">
        <v>358</v>
      </c>
      <c r="K122" s="119"/>
      <c r="L122" s="119"/>
      <c r="M122" s="119"/>
      <c r="N122" s="97">
        <v>1</v>
      </c>
      <c r="O122" s="119"/>
      <c r="P122" s="119"/>
      <c r="Q122" s="97"/>
      <c r="R122" s="119"/>
      <c r="S122" s="119"/>
      <c r="T122" s="119"/>
      <c r="U122" s="127" t="str">
        <f>SUM(K122:T122)</f>
        <v>0</v>
      </c>
      <c r="V122" s="127">
        <v>30</v>
      </c>
      <c r="W122" s="244" t="str">
        <f>V122*((K122+L122+M122+N122+O122+P122)+Q122*0.7+(R122+S122+T122)*0.5)*5</f>
        <v>0</v>
      </c>
      <c r="Y122" s="156"/>
      <c r="Z122" s="156"/>
      <c r="AA122" s="156"/>
    </row>
    <row r="123" spans="1:27" customHeight="1" ht="12.95" s="114" customFormat="1">
      <c r="A123" s="95">
        <v>113</v>
      </c>
      <c r="B123" s="96" t="s">
        <v>359</v>
      </c>
      <c r="C123" s="96" t="s">
        <v>333</v>
      </c>
      <c r="D123" s="205">
        <v>42345</v>
      </c>
      <c r="E123" s="96" t="s">
        <v>86</v>
      </c>
      <c r="F123" s="96" t="s">
        <v>360</v>
      </c>
      <c r="G123" s="96" t="s">
        <v>146</v>
      </c>
      <c r="H123" s="96" t="s">
        <v>89</v>
      </c>
      <c r="I123" s="96" t="s">
        <v>90</v>
      </c>
      <c r="J123" s="96" t="s">
        <v>360</v>
      </c>
      <c r="K123" s="119"/>
      <c r="L123" s="119"/>
      <c r="M123" s="119"/>
      <c r="N123" s="97">
        <v>1</v>
      </c>
      <c r="O123" s="119"/>
      <c r="P123" s="119"/>
      <c r="Q123" s="97"/>
      <c r="R123" s="119"/>
      <c r="S123" s="119"/>
      <c r="T123" s="119"/>
      <c r="U123" s="127" t="str">
        <f>SUM(K123:T123)</f>
        <v>0</v>
      </c>
      <c r="V123" s="127">
        <v>30</v>
      </c>
      <c r="W123" s="244" t="str">
        <f>V123*((K123+L123+M123+N123+O123+P123)+Q123*0.7+(R123+S123+T123)*0.5)*5</f>
        <v>0</v>
      </c>
      <c r="Y123" s="156"/>
      <c r="Z123" s="156"/>
      <c r="AA123" s="156"/>
    </row>
    <row r="124" spans="1:27" customHeight="1" ht="12.95" s="114" customFormat="1">
      <c r="A124" s="95">
        <v>114</v>
      </c>
      <c r="B124" s="96" t="s">
        <v>361</v>
      </c>
      <c r="C124" s="96" t="s">
        <v>333</v>
      </c>
      <c r="D124" s="205">
        <v>42343</v>
      </c>
      <c r="E124" s="96" t="s">
        <v>86</v>
      </c>
      <c r="F124" s="96" t="s">
        <v>362</v>
      </c>
      <c r="G124" s="96" t="s">
        <v>146</v>
      </c>
      <c r="H124" s="96" t="s">
        <v>89</v>
      </c>
      <c r="I124" s="96" t="s">
        <v>90</v>
      </c>
      <c r="J124" s="96" t="s">
        <v>362</v>
      </c>
      <c r="K124" s="119"/>
      <c r="L124" s="119"/>
      <c r="M124" s="119"/>
      <c r="N124" s="97">
        <v>1</v>
      </c>
      <c r="O124" s="119"/>
      <c r="P124" s="119"/>
      <c r="Q124" s="97"/>
      <c r="R124" s="119"/>
      <c r="S124" s="119"/>
      <c r="T124" s="119"/>
      <c r="U124" s="127" t="str">
        <f>SUM(K124:T124)</f>
        <v>0</v>
      </c>
      <c r="V124" s="127">
        <v>30</v>
      </c>
      <c r="W124" s="244" t="str">
        <f>V124*((K124+L124+M124+N124+O124+P124)+Q124*0.7+(R124+S124+T124)*0.5)*5</f>
        <v>0</v>
      </c>
      <c r="Y124" s="156"/>
      <c r="Z124" s="156"/>
      <c r="AA124" s="156"/>
    </row>
    <row r="125" spans="1:27" customHeight="1" ht="12.95" s="114" customFormat="1">
      <c r="A125" s="95">
        <v>115</v>
      </c>
      <c r="B125" s="96" t="s">
        <v>363</v>
      </c>
      <c r="C125" s="96" t="s">
        <v>364</v>
      </c>
      <c r="D125" s="206">
        <v>42251</v>
      </c>
      <c r="E125" s="96" t="s">
        <v>86</v>
      </c>
      <c r="F125" s="96" t="s">
        <v>365</v>
      </c>
      <c r="G125" s="96" t="s">
        <v>159</v>
      </c>
      <c r="H125" s="96" t="s">
        <v>89</v>
      </c>
      <c r="I125" s="96" t="s">
        <v>90</v>
      </c>
      <c r="J125" s="96" t="s">
        <v>365</v>
      </c>
      <c r="K125" s="119"/>
      <c r="L125" s="119"/>
      <c r="M125" s="119"/>
      <c r="N125" s="97">
        <v>1</v>
      </c>
      <c r="O125" s="119"/>
      <c r="P125" s="119"/>
      <c r="Q125" s="97"/>
      <c r="R125" s="119"/>
      <c r="S125" s="119"/>
      <c r="T125" s="119"/>
      <c r="U125" s="127" t="str">
        <f>SUM(K125:T125)</f>
        <v>0</v>
      </c>
      <c r="V125" s="127">
        <v>30</v>
      </c>
      <c r="W125" s="244" t="str">
        <f>V125*((K125+L125+M125+N125+O125+P125)+Q125*0.7+(R125+S125+T125)*0.5)*5</f>
        <v>0</v>
      </c>
      <c r="Y125" s="156"/>
      <c r="Z125" s="156"/>
      <c r="AA125" s="156"/>
    </row>
    <row r="126" spans="1:27" customHeight="1" ht="12.95" s="114" customFormat="1">
      <c r="A126" s="95">
        <v>116</v>
      </c>
      <c r="B126" s="96" t="s">
        <v>366</v>
      </c>
      <c r="C126" s="96" t="s">
        <v>364</v>
      </c>
      <c r="D126" s="206">
        <v>42279</v>
      </c>
      <c r="E126" s="96" t="s">
        <v>86</v>
      </c>
      <c r="F126" s="96" t="s">
        <v>367</v>
      </c>
      <c r="G126" s="96" t="s">
        <v>159</v>
      </c>
      <c r="H126" s="96" t="s">
        <v>89</v>
      </c>
      <c r="I126" s="96" t="s">
        <v>90</v>
      </c>
      <c r="J126" s="96" t="s">
        <v>367</v>
      </c>
      <c r="K126" s="119"/>
      <c r="L126" s="119"/>
      <c r="M126" s="119"/>
      <c r="N126" s="97">
        <v>1</v>
      </c>
      <c r="O126" s="119"/>
      <c r="P126" s="119"/>
      <c r="Q126" s="97"/>
      <c r="R126" s="119"/>
      <c r="S126" s="119"/>
      <c r="T126" s="119"/>
      <c r="U126" s="127" t="str">
        <f>SUM(K126:T126)</f>
        <v>0</v>
      </c>
      <c r="V126" s="127">
        <v>30</v>
      </c>
      <c r="W126" s="244" t="str">
        <f>V126*((K126+L126+M126+N126+O126+P126)+Q126*0.7+(R126+S126+T126)*0.5)*5</f>
        <v>0</v>
      </c>
      <c r="Y126" s="156"/>
      <c r="Z126" s="156"/>
      <c r="AA126" s="156"/>
    </row>
    <row r="127" spans="1:27" customHeight="1" ht="12.95" s="114" customFormat="1">
      <c r="A127" s="95">
        <v>117</v>
      </c>
      <c r="B127" s="96" t="s">
        <v>368</v>
      </c>
      <c r="C127" s="96" t="s">
        <v>364</v>
      </c>
      <c r="D127" s="206">
        <v>42258</v>
      </c>
      <c r="E127" s="96" t="s">
        <v>86</v>
      </c>
      <c r="F127" s="96" t="s">
        <v>369</v>
      </c>
      <c r="G127" s="96" t="s">
        <v>370</v>
      </c>
      <c r="H127" s="96" t="s">
        <v>89</v>
      </c>
      <c r="I127" s="96" t="s">
        <v>90</v>
      </c>
      <c r="J127" s="96" t="s">
        <v>369</v>
      </c>
      <c r="K127" s="119"/>
      <c r="L127" s="119"/>
      <c r="M127" s="119"/>
      <c r="N127" s="97">
        <v>1</v>
      </c>
      <c r="O127" s="119"/>
      <c r="P127" s="119"/>
      <c r="Q127" s="97"/>
      <c r="R127" s="119"/>
      <c r="S127" s="119"/>
      <c r="T127" s="119"/>
      <c r="U127" s="127" t="str">
        <f>SUM(K127:T127)</f>
        <v>0</v>
      </c>
      <c r="V127" s="127">
        <v>30</v>
      </c>
      <c r="W127" s="244" t="str">
        <f>V127*((K127+L127+M127+N127+O127+P127)+Q127*0.7+(R127+S127+T127)*0.5)*5</f>
        <v>0</v>
      </c>
      <c r="Y127" s="156"/>
      <c r="Z127" s="156"/>
      <c r="AA127" s="156"/>
    </row>
    <row r="128" spans="1:27" customHeight="1" ht="12.95" s="114" customFormat="1">
      <c r="A128" s="95">
        <v>118</v>
      </c>
      <c r="B128" s="96" t="s">
        <v>371</v>
      </c>
      <c r="C128" s="96" t="s">
        <v>364</v>
      </c>
      <c r="D128" s="206">
        <v>42244</v>
      </c>
      <c r="E128" s="96" t="s">
        <v>86</v>
      </c>
      <c r="F128" s="96" t="s">
        <v>372</v>
      </c>
      <c r="G128" s="96" t="s">
        <v>159</v>
      </c>
      <c r="H128" s="96" t="s">
        <v>89</v>
      </c>
      <c r="I128" s="96" t="s">
        <v>90</v>
      </c>
      <c r="J128" s="96" t="s">
        <v>373</v>
      </c>
      <c r="K128" s="119"/>
      <c r="L128" s="119"/>
      <c r="M128" s="119"/>
      <c r="N128" s="97"/>
      <c r="O128" s="119"/>
      <c r="P128" s="119"/>
      <c r="Q128" s="97">
        <v>1</v>
      </c>
      <c r="R128" s="119"/>
      <c r="S128" s="119"/>
      <c r="T128" s="119"/>
      <c r="U128" s="127" t="str">
        <f>SUM(K128:T128)</f>
        <v>0</v>
      </c>
      <c r="V128" s="127">
        <v>30</v>
      </c>
      <c r="W128" s="244" t="str">
        <f>V128*((K128+L128+M128+N128+O128+P128)+Q128*0.7+(R128+S128+T128)*0.5)*5</f>
        <v>0</v>
      </c>
      <c r="Y128" s="156"/>
      <c r="Z128" s="156"/>
      <c r="AA128" s="156"/>
    </row>
    <row r="129" spans="1:27" customHeight="1" ht="12.95" s="114" customFormat="1">
      <c r="A129" s="95">
        <v>119</v>
      </c>
      <c r="B129" s="96" t="s">
        <v>374</v>
      </c>
      <c r="C129" s="96" t="s">
        <v>364</v>
      </c>
      <c r="D129" s="206">
        <v>42010</v>
      </c>
      <c r="E129" s="96" t="s">
        <v>86</v>
      </c>
      <c r="F129" s="96" t="s">
        <v>375</v>
      </c>
      <c r="G129" s="96" t="s">
        <v>159</v>
      </c>
      <c r="H129" s="96" t="s">
        <v>89</v>
      </c>
      <c r="I129" s="96" t="s">
        <v>90</v>
      </c>
      <c r="J129" s="96" t="s">
        <v>375</v>
      </c>
      <c r="K129" s="119"/>
      <c r="L129" s="119"/>
      <c r="M129" s="119"/>
      <c r="N129" s="97">
        <v>1</v>
      </c>
      <c r="O129" s="119"/>
      <c r="P129" s="119"/>
      <c r="Q129" s="97"/>
      <c r="R129" s="119"/>
      <c r="S129" s="119"/>
      <c r="T129" s="119"/>
      <c r="U129" s="127" t="str">
        <f>SUM(K129:T129)</f>
        <v>0</v>
      </c>
      <c r="V129" s="127">
        <v>30</v>
      </c>
      <c r="W129" s="244" t="str">
        <f>V129*((K129+L129+M129+N129+O129+P129)+Q129*0.7+(R129+S129+T129)*0.5)*5</f>
        <v>0</v>
      </c>
      <c r="Y129" s="156"/>
      <c r="Z129" s="156"/>
      <c r="AA129" s="156"/>
    </row>
    <row r="130" spans="1:27" customHeight="1" ht="12.95" s="114" customFormat="1">
      <c r="A130" s="95">
        <v>120</v>
      </c>
      <c r="B130" s="96" t="s">
        <v>376</v>
      </c>
      <c r="C130" s="96" t="s">
        <v>364</v>
      </c>
      <c r="D130" s="206">
        <v>42210</v>
      </c>
      <c r="E130" s="96" t="s">
        <v>86</v>
      </c>
      <c r="F130" s="96" t="s">
        <v>377</v>
      </c>
      <c r="G130" s="96" t="s">
        <v>159</v>
      </c>
      <c r="H130" s="96" t="s">
        <v>89</v>
      </c>
      <c r="I130" s="96" t="s">
        <v>90</v>
      </c>
      <c r="J130" s="96" t="s">
        <v>378</v>
      </c>
      <c r="K130" s="119"/>
      <c r="L130" s="119"/>
      <c r="M130" s="119"/>
      <c r="N130" s="97">
        <v>1</v>
      </c>
      <c r="O130" s="119"/>
      <c r="P130" s="119"/>
      <c r="Q130" s="97"/>
      <c r="R130" s="119"/>
      <c r="S130" s="119"/>
      <c r="T130" s="119"/>
      <c r="U130" s="127" t="str">
        <f>SUM(K130:T130)</f>
        <v>0</v>
      </c>
      <c r="V130" s="127">
        <v>30</v>
      </c>
      <c r="W130" s="244" t="str">
        <f>V130*((K130+L130+M130+N130+O130+P130)+Q130*0.7+(R130+S130+T130)*0.5)*5</f>
        <v>0</v>
      </c>
      <c r="Y130" s="156"/>
      <c r="Z130" s="156"/>
      <c r="AA130" s="156"/>
    </row>
    <row r="131" spans="1:27" customHeight="1" ht="12.95" s="114" customFormat="1">
      <c r="A131" s="95">
        <v>121</v>
      </c>
      <c r="B131" s="96" t="s">
        <v>379</v>
      </c>
      <c r="C131" s="96" t="s">
        <v>364</v>
      </c>
      <c r="D131" s="206">
        <v>42188</v>
      </c>
      <c r="E131" s="96" t="s">
        <v>86</v>
      </c>
      <c r="F131" s="96" t="s">
        <v>380</v>
      </c>
      <c r="G131" s="96" t="s">
        <v>159</v>
      </c>
      <c r="H131" s="96" t="s">
        <v>89</v>
      </c>
      <c r="I131" s="96" t="s">
        <v>90</v>
      </c>
      <c r="J131" s="96" t="s">
        <v>380</v>
      </c>
      <c r="K131" s="119"/>
      <c r="L131" s="119"/>
      <c r="M131" s="119"/>
      <c r="N131" s="97">
        <v>1</v>
      </c>
      <c r="O131" s="119"/>
      <c r="P131" s="119"/>
      <c r="Q131" s="97"/>
      <c r="R131" s="119"/>
      <c r="S131" s="119"/>
      <c r="T131" s="119"/>
      <c r="U131" s="127" t="str">
        <f>SUM(K131:T131)</f>
        <v>0</v>
      </c>
      <c r="V131" s="127">
        <v>30</v>
      </c>
      <c r="W131" s="244" t="str">
        <f>V131*((K131+L131+M131+N131+O131+P131)+Q131*0.7+(R131+S131+T131)*0.5)*5</f>
        <v>0</v>
      </c>
      <c r="Y131" s="156"/>
      <c r="Z131" s="156"/>
      <c r="AA131" s="156"/>
    </row>
    <row r="132" spans="1:27" customHeight="1" ht="12.95" s="114" customFormat="1">
      <c r="A132" s="95">
        <v>122</v>
      </c>
      <c r="B132" s="96" t="s">
        <v>381</v>
      </c>
      <c r="C132" s="96" t="s">
        <v>364</v>
      </c>
      <c r="D132" s="206">
        <v>42363</v>
      </c>
      <c r="E132" s="96" t="s">
        <v>86</v>
      </c>
      <c r="F132" s="96" t="s">
        <v>382</v>
      </c>
      <c r="G132" s="96" t="s">
        <v>159</v>
      </c>
      <c r="H132" s="96" t="s">
        <v>89</v>
      </c>
      <c r="I132" s="96" t="s">
        <v>90</v>
      </c>
      <c r="J132" s="96" t="s">
        <v>382</v>
      </c>
      <c r="K132" s="119"/>
      <c r="L132" s="119"/>
      <c r="M132" s="119"/>
      <c r="N132" s="97">
        <v>1</v>
      </c>
      <c r="O132" s="119"/>
      <c r="P132" s="119"/>
      <c r="Q132" s="97"/>
      <c r="R132" s="119"/>
      <c r="S132" s="119"/>
      <c r="T132" s="119"/>
      <c r="U132" s="127" t="str">
        <f>SUM(K132:T132)</f>
        <v>0</v>
      </c>
      <c r="V132" s="127">
        <v>30</v>
      </c>
      <c r="W132" s="244" t="str">
        <f>V132*((K132+L132+M132+N132+O132+P132)+Q132*0.7+(R132+S132+T132)*0.5)*5</f>
        <v>0</v>
      </c>
      <c r="Y132" s="156"/>
      <c r="Z132" s="156"/>
      <c r="AA132" s="156"/>
    </row>
    <row r="133" spans="1:27" customHeight="1" ht="12.95" s="114" customFormat="1">
      <c r="A133" s="95">
        <v>123</v>
      </c>
      <c r="B133" s="96" t="s">
        <v>383</v>
      </c>
      <c r="C133" s="96" t="s">
        <v>364</v>
      </c>
      <c r="D133" s="206">
        <v>42256</v>
      </c>
      <c r="E133" s="96" t="s">
        <v>86</v>
      </c>
      <c r="F133" s="96" t="s">
        <v>384</v>
      </c>
      <c r="G133" s="96" t="s">
        <v>159</v>
      </c>
      <c r="H133" s="96" t="s">
        <v>89</v>
      </c>
      <c r="I133" s="96" t="s">
        <v>90</v>
      </c>
      <c r="J133" s="96" t="s">
        <v>384</v>
      </c>
      <c r="K133" s="119"/>
      <c r="L133" s="119"/>
      <c r="M133" s="119"/>
      <c r="N133" s="97">
        <v>1</v>
      </c>
      <c r="O133" s="119"/>
      <c r="P133" s="119"/>
      <c r="Q133" s="97"/>
      <c r="R133" s="119"/>
      <c r="S133" s="119"/>
      <c r="T133" s="119"/>
      <c r="U133" s="127" t="str">
        <f>SUM(K133:T133)</f>
        <v>0</v>
      </c>
      <c r="V133" s="127">
        <v>30</v>
      </c>
      <c r="W133" s="244" t="str">
        <f>V133*((K133+L133+M133+N133+O133+P133)+Q133*0.7+(R133+S133+T133)*0.5)*5</f>
        <v>0</v>
      </c>
      <c r="Y133" s="156"/>
      <c r="Z133" s="156"/>
      <c r="AA133" s="156"/>
    </row>
    <row r="134" spans="1:27" customHeight="1" ht="12.95" s="114" customFormat="1">
      <c r="A134" s="95">
        <v>124</v>
      </c>
      <c r="B134" s="96" t="s">
        <v>385</v>
      </c>
      <c r="C134" s="96" t="s">
        <v>364</v>
      </c>
      <c r="D134" s="206">
        <v>42242</v>
      </c>
      <c r="E134" s="96" t="s">
        <v>86</v>
      </c>
      <c r="F134" s="173" t="s">
        <v>386</v>
      </c>
      <c r="G134" s="173" t="s">
        <v>159</v>
      </c>
      <c r="H134" s="173" t="s">
        <v>89</v>
      </c>
      <c r="I134" s="96" t="s">
        <v>90</v>
      </c>
      <c r="J134" s="96" t="s">
        <v>387</v>
      </c>
      <c r="K134" s="119"/>
      <c r="L134" s="119"/>
      <c r="M134" s="119"/>
      <c r="N134" s="97"/>
      <c r="O134" s="119"/>
      <c r="P134" s="119"/>
      <c r="Q134" s="97">
        <v>1</v>
      </c>
      <c r="R134" s="119"/>
      <c r="S134" s="119"/>
      <c r="T134" s="119"/>
      <c r="U134" s="127" t="str">
        <f>SUM(K134:T134)</f>
        <v>0</v>
      </c>
      <c r="V134" s="127">
        <v>30</v>
      </c>
      <c r="W134" s="244" t="str">
        <f>V134*((K134+L134+M134+N134+O134+P134)+Q134*0.7+(R134+S134+T134)*0.5)*5</f>
        <v>0</v>
      </c>
      <c r="Y134" s="156"/>
      <c r="Z134" s="156"/>
      <c r="AA134" s="156"/>
    </row>
    <row r="135" spans="1:27" customHeight="1" ht="12.95" s="114" customFormat="1">
      <c r="A135" s="95">
        <v>125</v>
      </c>
      <c r="B135" s="96" t="s">
        <v>388</v>
      </c>
      <c r="C135" s="96" t="s">
        <v>364</v>
      </c>
      <c r="D135" s="206">
        <v>42267</v>
      </c>
      <c r="E135" s="96" t="s">
        <v>86</v>
      </c>
      <c r="F135" s="173" t="s">
        <v>389</v>
      </c>
      <c r="G135" s="173" t="s">
        <v>159</v>
      </c>
      <c r="H135" s="173" t="s">
        <v>89</v>
      </c>
      <c r="I135" s="96" t="s">
        <v>90</v>
      </c>
      <c r="J135" s="96" t="s">
        <v>390</v>
      </c>
      <c r="K135" s="119"/>
      <c r="L135" s="119"/>
      <c r="M135" s="119"/>
      <c r="N135" s="97"/>
      <c r="O135" s="119"/>
      <c r="P135" s="119"/>
      <c r="Q135" s="97">
        <v>1</v>
      </c>
      <c r="R135" s="119"/>
      <c r="S135" s="119"/>
      <c r="T135" s="119"/>
      <c r="U135" s="127" t="str">
        <f>SUM(K135:T135)</f>
        <v>0</v>
      </c>
      <c r="V135" s="127">
        <v>30</v>
      </c>
      <c r="W135" s="244" t="str">
        <f>V135*((K135+L135+M135+N135+O135+P135)+Q135*0.7+(R135+S135+T135)*0.5)*5</f>
        <v>0</v>
      </c>
      <c r="Y135" s="156"/>
      <c r="Z135" s="156"/>
      <c r="AA135" s="156"/>
    </row>
    <row r="136" spans="1:27" customHeight="1" ht="12.95" s="114" customFormat="1">
      <c r="A136" s="95">
        <v>126</v>
      </c>
      <c r="B136" s="96" t="s">
        <v>391</v>
      </c>
      <c r="C136" s="96" t="s">
        <v>364</v>
      </c>
      <c r="D136" s="206">
        <v>42240</v>
      </c>
      <c r="E136" s="96" t="s">
        <v>86</v>
      </c>
      <c r="F136" s="173" t="s">
        <v>392</v>
      </c>
      <c r="G136" s="173" t="s">
        <v>159</v>
      </c>
      <c r="H136" s="173" t="s">
        <v>89</v>
      </c>
      <c r="I136" s="96" t="s">
        <v>90</v>
      </c>
      <c r="J136" s="96" t="s">
        <v>393</v>
      </c>
      <c r="K136" s="119"/>
      <c r="L136" s="119"/>
      <c r="M136" s="119"/>
      <c r="N136" s="97"/>
      <c r="O136" s="119"/>
      <c r="P136" s="119"/>
      <c r="Q136" s="97">
        <v>1</v>
      </c>
      <c r="R136" s="119"/>
      <c r="S136" s="119"/>
      <c r="T136" s="119"/>
      <c r="U136" s="127" t="str">
        <f>SUM(K136:T136)</f>
        <v>0</v>
      </c>
      <c r="V136" s="127">
        <v>30</v>
      </c>
      <c r="W136" s="244" t="str">
        <f>V136*((K136+L136+M136+N136+O136+P136)+Q136*0.7+(R136+S136+T136)*0.5)*5</f>
        <v>0</v>
      </c>
      <c r="Y136" s="156"/>
      <c r="Z136" s="156"/>
      <c r="AA136" s="156"/>
    </row>
    <row r="137" spans="1:27" customHeight="1" ht="12.95" s="114" customFormat="1">
      <c r="A137" s="95">
        <v>127</v>
      </c>
      <c r="B137" s="96" t="s">
        <v>394</v>
      </c>
      <c r="C137" s="96" t="s">
        <v>364</v>
      </c>
      <c r="D137" s="206">
        <v>42360</v>
      </c>
      <c r="E137" s="96" t="s">
        <v>86</v>
      </c>
      <c r="F137" s="173" t="s">
        <v>395</v>
      </c>
      <c r="G137" s="173" t="s">
        <v>159</v>
      </c>
      <c r="H137" s="173" t="s">
        <v>89</v>
      </c>
      <c r="I137" s="96" t="s">
        <v>90</v>
      </c>
      <c r="J137" s="96" t="s">
        <v>396</v>
      </c>
      <c r="K137" s="119"/>
      <c r="L137" s="119"/>
      <c r="M137" s="119"/>
      <c r="N137" s="97"/>
      <c r="O137" s="119"/>
      <c r="P137" s="119"/>
      <c r="Q137" s="97">
        <v>1</v>
      </c>
      <c r="R137" s="119"/>
      <c r="S137" s="119"/>
      <c r="T137" s="119"/>
      <c r="U137" s="127" t="str">
        <f>SUM(K137:T137)</f>
        <v>0</v>
      </c>
      <c r="V137" s="127">
        <v>30</v>
      </c>
      <c r="W137" s="244" t="str">
        <f>V137*((K137+L137+M137+N137+O137+P137)+Q137*0.7+(R137+S137+T137)*0.5)*5</f>
        <v>0</v>
      </c>
      <c r="Y137" s="156"/>
      <c r="Z137" s="156"/>
      <c r="AA137" s="156"/>
    </row>
    <row r="138" spans="1:27" customHeight="1" ht="12.95" s="114" customFormat="1">
      <c r="A138" s="95">
        <v>128</v>
      </c>
      <c r="B138" s="96" t="s">
        <v>397</v>
      </c>
      <c r="C138" s="96" t="s">
        <v>364</v>
      </c>
      <c r="D138" s="206">
        <v>42149</v>
      </c>
      <c r="E138" s="96" t="s">
        <v>86</v>
      </c>
      <c r="F138" s="173" t="s">
        <v>398</v>
      </c>
      <c r="G138" s="173" t="s">
        <v>159</v>
      </c>
      <c r="H138" s="173" t="s">
        <v>89</v>
      </c>
      <c r="I138" s="96" t="s">
        <v>90</v>
      </c>
      <c r="J138" s="96" t="s">
        <v>399</v>
      </c>
      <c r="K138" s="119"/>
      <c r="L138" s="119"/>
      <c r="M138" s="119"/>
      <c r="N138" s="97"/>
      <c r="O138" s="119"/>
      <c r="P138" s="119"/>
      <c r="Q138" s="97">
        <v>1</v>
      </c>
      <c r="R138" s="119"/>
      <c r="S138" s="119"/>
      <c r="T138" s="119"/>
      <c r="U138" s="127" t="str">
        <f>SUM(K138:T138)</f>
        <v>0</v>
      </c>
      <c r="V138" s="127">
        <v>30</v>
      </c>
      <c r="W138" s="244" t="str">
        <f>V138*((K138+L138+M138+N138+O138+P138)+Q138*0.7+(R138+S138+T138)*0.5)*5</f>
        <v>0</v>
      </c>
      <c r="Y138" s="156"/>
      <c r="Z138" s="156"/>
      <c r="AA138" s="156"/>
    </row>
    <row r="139" spans="1:27" customHeight="1" ht="12.95" s="114" customFormat="1">
      <c r="A139" s="95">
        <v>129</v>
      </c>
      <c r="B139" s="96" t="s">
        <v>400</v>
      </c>
      <c r="C139" s="96" t="s">
        <v>364</v>
      </c>
      <c r="D139" s="206">
        <v>42169</v>
      </c>
      <c r="E139" s="96" t="s">
        <v>86</v>
      </c>
      <c r="F139" s="173" t="s">
        <v>401</v>
      </c>
      <c r="G139" s="173" t="s">
        <v>159</v>
      </c>
      <c r="H139" s="173" t="s">
        <v>89</v>
      </c>
      <c r="I139" s="96" t="s">
        <v>90</v>
      </c>
      <c r="J139" s="96" t="s">
        <v>402</v>
      </c>
      <c r="K139" s="119"/>
      <c r="L139" s="119"/>
      <c r="M139" s="119"/>
      <c r="N139" s="97"/>
      <c r="O139" s="119"/>
      <c r="P139" s="119"/>
      <c r="Q139" s="97">
        <v>1</v>
      </c>
      <c r="R139" s="119"/>
      <c r="S139" s="119"/>
      <c r="T139" s="119"/>
      <c r="U139" s="127" t="str">
        <f>SUM(K139:T139)</f>
        <v>0</v>
      </c>
      <c r="V139" s="127">
        <v>30</v>
      </c>
      <c r="W139" s="244" t="str">
        <f>V139*((K139+L139+M139+N139+O139+P139)+Q139*0.7+(R139+S139+T139)*0.5)*5</f>
        <v>0</v>
      </c>
      <c r="Y139" s="156"/>
      <c r="Z139" s="156"/>
      <c r="AA139" s="156"/>
    </row>
    <row r="140" spans="1:27" customHeight="1" ht="12.95" s="114" customFormat="1">
      <c r="A140" s="95">
        <v>130</v>
      </c>
      <c r="B140" s="96" t="s">
        <v>403</v>
      </c>
      <c r="C140" s="96" t="s">
        <v>364</v>
      </c>
      <c r="D140" s="103">
        <v>42211</v>
      </c>
      <c r="E140" s="96" t="s">
        <v>404</v>
      </c>
      <c r="F140" s="173" t="s">
        <v>208</v>
      </c>
      <c r="G140" s="173" t="s">
        <v>159</v>
      </c>
      <c r="H140" s="173" t="s">
        <v>89</v>
      </c>
      <c r="I140" s="96" t="s">
        <v>90</v>
      </c>
      <c r="J140" s="96" t="s">
        <v>208</v>
      </c>
      <c r="K140" s="119"/>
      <c r="L140" s="119"/>
      <c r="M140" s="119"/>
      <c r="N140" s="97"/>
      <c r="O140" s="119"/>
      <c r="P140" s="119"/>
      <c r="Q140" s="97">
        <v>1</v>
      </c>
      <c r="R140" s="119"/>
      <c r="S140" s="119"/>
      <c r="T140" s="119"/>
      <c r="U140" s="127" t="str">
        <f>SUM(K140:T140)</f>
        <v>0</v>
      </c>
      <c r="V140" s="127">
        <v>30</v>
      </c>
      <c r="W140" s="244" t="str">
        <f>V140*((K140+L140+M140+N140+O140+P140)+Q140*0.7+(R140+S140+T140)*0.5)*5</f>
        <v>0</v>
      </c>
      <c r="Y140" s="156"/>
      <c r="Z140" s="156"/>
      <c r="AA140" s="156"/>
    </row>
    <row r="141" spans="1:27" customHeight="1" ht="12.95" s="114" customFormat="1">
      <c r="A141" s="95">
        <v>131</v>
      </c>
      <c r="B141" s="96" t="s">
        <v>405</v>
      </c>
      <c r="C141" s="96" t="s">
        <v>364</v>
      </c>
      <c r="D141" s="207">
        <v>42334</v>
      </c>
      <c r="E141" s="173" t="s">
        <v>96</v>
      </c>
      <c r="F141" s="173" t="s">
        <v>406</v>
      </c>
      <c r="G141" s="173" t="s">
        <v>159</v>
      </c>
      <c r="H141" s="173" t="s">
        <v>89</v>
      </c>
      <c r="I141" s="96" t="s">
        <v>90</v>
      </c>
      <c r="J141" s="173" t="s">
        <v>406</v>
      </c>
      <c r="K141" s="119"/>
      <c r="L141" s="119"/>
      <c r="M141" s="119"/>
      <c r="N141" s="97"/>
      <c r="O141" s="119"/>
      <c r="P141" s="119"/>
      <c r="Q141" s="97">
        <v>1</v>
      </c>
      <c r="R141" s="119"/>
      <c r="S141" s="119"/>
      <c r="T141" s="119"/>
      <c r="U141" s="127" t="str">
        <f>SUM(K141:T141)</f>
        <v>0</v>
      </c>
      <c r="V141" s="127">
        <v>30</v>
      </c>
      <c r="W141" s="244" t="str">
        <f>V141*((K141+L141+M141+N141+O141+P141)+Q141*0.7+(R141+S141+T141)*0.5)*5</f>
        <v>0</v>
      </c>
      <c r="Y141" s="156"/>
      <c r="Z141" s="156"/>
      <c r="AA141" s="156"/>
    </row>
    <row r="142" spans="1:27" customHeight="1" ht="12.95" s="114" customFormat="1">
      <c r="A142" s="95">
        <v>132</v>
      </c>
      <c r="B142" s="96" t="s">
        <v>407</v>
      </c>
      <c r="C142" s="96" t="s">
        <v>364</v>
      </c>
      <c r="D142" s="207">
        <v>42236</v>
      </c>
      <c r="E142" s="173" t="s">
        <v>96</v>
      </c>
      <c r="F142" s="173" t="s">
        <v>408</v>
      </c>
      <c r="G142" s="173" t="s">
        <v>159</v>
      </c>
      <c r="H142" s="173" t="s">
        <v>89</v>
      </c>
      <c r="I142" s="96" t="s">
        <v>90</v>
      </c>
      <c r="J142" s="173" t="s">
        <v>408</v>
      </c>
      <c r="K142" s="119"/>
      <c r="L142" s="119"/>
      <c r="M142" s="119"/>
      <c r="N142" s="97"/>
      <c r="O142" s="119"/>
      <c r="P142" s="119"/>
      <c r="Q142" s="97">
        <v>1</v>
      </c>
      <c r="R142" s="119"/>
      <c r="S142" s="119"/>
      <c r="T142" s="119"/>
      <c r="U142" s="127" t="str">
        <f>SUM(K142:T142)</f>
        <v>0</v>
      </c>
      <c r="V142" s="127">
        <v>30</v>
      </c>
      <c r="W142" s="244" t="str">
        <f>V142*((K142+L142+M142+N142+O142+P142)+Q142*0.7+(R142+S142+T142)*0.5)*5</f>
        <v>0</v>
      </c>
      <c r="Y142" s="156"/>
      <c r="Z142" s="156"/>
      <c r="AA142" s="156"/>
    </row>
    <row r="143" spans="1:27" customHeight="1" ht="12.95" s="114" customFormat="1">
      <c r="A143" s="95">
        <v>133</v>
      </c>
      <c r="B143" s="96" t="s">
        <v>311</v>
      </c>
      <c r="C143" s="96" t="s">
        <v>364</v>
      </c>
      <c r="D143" s="207">
        <v>42297</v>
      </c>
      <c r="E143" s="173" t="s">
        <v>134</v>
      </c>
      <c r="F143" s="173" t="s">
        <v>409</v>
      </c>
      <c r="G143" s="173" t="s">
        <v>159</v>
      </c>
      <c r="H143" s="173" t="s">
        <v>89</v>
      </c>
      <c r="I143" s="96" t="s">
        <v>90</v>
      </c>
      <c r="J143" s="173" t="s">
        <v>409</v>
      </c>
      <c r="K143" s="119"/>
      <c r="L143" s="119"/>
      <c r="M143" s="119"/>
      <c r="N143" s="97"/>
      <c r="O143" s="119"/>
      <c r="P143" s="119"/>
      <c r="Q143" s="97">
        <v>1</v>
      </c>
      <c r="R143" s="119"/>
      <c r="S143" s="119"/>
      <c r="T143" s="119"/>
      <c r="U143" s="127" t="str">
        <f>SUM(K143:T143)</f>
        <v>0</v>
      </c>
      <c r="V143" s="127">
        <v>30</v>
      </c>
      <c r="W143" s="244" t="str">
        <f>V143*((K143+L143+M143+N143+O143+P143)+Q143*0.7+(R143+S143+T143)*0.5)*5</f>
        <v>0</v>
      </c>
      <c r="Y143" s="156"/>
      <c r="Z143" s="156"/>
      <c r="AA143" s="156"/>
    </row>
    <row r="144" spans="1:27" customHeight="1" ht="12.95" s="114" customFormat="1">
      <c r="A144" s="95">
        <v>134</v>
      </c>
      <c r="B144" s="96" t="s">
        <v>275</v>
      </c>
      <c r="C144" s="96" t="s">
        <v>364</v>
      </c>
      <c r="D144" s="207">
        <v>42141</v>
      </c>
      <c r="E144" s="173" t="s">
        <v>86</v>
      </c>
      <c r="F144" s="173" t="s">
        <v>410</v>
      </c>
      <c r="G144" s="173" t="s">
        <v>159</v>
      </c>
      <c r="H144" s="173" t="s">
        <v>89</v>
      </c>
      <c r="I144" s="96" t="s">
        <v>90</v>
      </c>
      <c r="J144" s="173" t="s">
        <v>410</v>
      </c>
      <c r="K144" s="119"/>
      <c r="L144" s="119"/>
      <c r="M144" s="119"/>
      <c r="N144" s="97"/>
      <c r="O144" s="119"/>
      <c r="P144" s="119"/>
      <c r="Q144" s="97">
        <v>1</v>
      </c>
      <c r="R144" s="119"/>
      <c r="S144" s="119"/>
      <c r="T144" s="119"/>
      <c r="U144" s="127" t="str">
        <f>SUM(K144:T144)</f>
        <v>0</v>
      </c>
      <c r="V144" s="127">
        <v>30</v>
      </c>
      <c r="W144" s="244" t="str">
        <f>V144*((K144+L144+M144+N144+O144+P144)+Q144*0.7+(R144+S144+T144)*0.5)*5</f>
        <v>0</v>
      </c>
      <c r="Y144" s="156"/>
      <c r="Z144" s="156"/>
      <c r="AA144" s="156"/>
    </row>
    <row r="145" spans="1:27" customHeight="1" ht="12.95" s="114" customFormat="1">
      <c r="A145" s="95">
        <v>135</v>
      </c>
      <c r="B145" s="96" t="s">
        <v>411</v>
      </c>
      <c r="C145" s="96" t="s">
        <v>364</v>
      </c>
      <c r="D145" s="207">
        <v>42239</v>
      </c>
      <c r="E145" s="173" t="s">
        <v>96</v>
      </c>
      <c r="F145" s="173" t="s">
        <v>412</v>
      </c>
      <c r="G145" s="173" t="s">
        <v>159</v>
      </c>
      <c r="H145" s="173" t="s">
        <v>89</v>
      </c>
      <c r="I145" s="96" t="s">
        <v>90</v>
      </c>
      <c r="J145" s="96" t="s">
        <v>412</v>
      </c>
      <c r="K145" s="119"/>
      <c r="L145" s="119"/>
      <c r="M145" s="119"/>
      <c r="N145" s="97"/>
      <c r="O145" s="119"/>
      <c r="P145" s="119"/>
      <c r="Q145" s="97">
        <v>1</v>
      </c>
      <c r="R145" s="119"/>
      <c r="S145" s="119"/>
      <c r="T145" s="119"/>
      <c r="U145" s="127" t="str">
        <f>SUM(K145:T145)</f>
        <v>0</v>
      </c>
      <c r="V145" s="127">
        <v>30</v>
      </c>
      <c r="W145" s="244" t="str">
        <f>V145*((K145+L145+M145+N145+O145+P145)+Q145*0.7+(R145+S145+T145)*0.5)*5</f>
        <v>0</v>
      </c>
      <c r="Y145" s="156"/>
      <c r="Z145" s="156"/>
      <c r="AA145" s="156"/>
    </row>
    <row r="146" spans="1:27" customHeight="1" ht="12.95" s="114" customFormat="1">
      <c r="A146" s="95">
        <v>136</v>
      </c>
      <c r="B146" s="96" t="s">
        <v>413</v>
      </c>
      <c r="C146" s="96" t="s">
        <v>414</v>
      </c>
      <c r="D146" s="202">
        <v>41930</v>
      </c>
      <c r="E146" s="96" t="s">
        <v>111</v>
      </c>
      <c r="F146" s="173" t="s">
        <v>415</v>
      </c>
      <c r="G146" s="173" t="s">
        <v>98</v>
      </c>
      <c r="H146" s="173" t="s">
        <v>89</v>
      </c>
      <c r="I146" s="96" t="s">
        <v>90</v>
      </c>
      <c r="J146" s="96" t="s">
        <v>415</v>
      </c>
      <c r="K146" s="119"/>
      <c r="L146" s="119"/>
      <c r="M146" s="119"/>
      <c r="N146" s="97">
        <v>1</v>
      </c>
      <c r="O146" s="119"/>
      <c r="P146" s="119"/>
      <c r="Q146" s="248"/>
      <c r="R146" s="119"/>
      <c r="S146" s="119"/>
      <c r="T146" s="119"/>
      <c r="U146" s="127" t="str">
        <f>SUM(K146:T146)</f>
        <v>0</v>
      </c>
      <c r="V146" s="127">
        <v>30</v>
      </c>
      <c r="W146" s="244" t="str">
        <f>V146*((K146+L146+M146+N146+O146+P146)+Q146*0.7+(R146+S146+T146)*0.5)*5</f>
        <v>0</v>
      </c>
      <c r="Y146" s="157"/>
      <c r="Z146" s="157"/>
      <c r="AA146" s="157"/>
    </row>
    <row r="147" spans="1:27" customHeight="1" ht="12.95" s="114" customFormat="1">
      <c r="A147" s="95">
        <v>137</v>
      </c>
      <c r="B147" s="96" t="s">
        <v>416</v>
      </c>
      <c r="C147" s="96" t="s">
        <v>414</v>
      </c>
      <c r="D147" s="202">
        <v>41756</v>
      </c>
      <c r="E147" s="96" t="s">
        <v>111</v>
      </c>
      <c r="F147" s="173" t="s">
        <v>417</v>
      </c>
      <c r="G147" s="173" t="s">
        <v>244</v>
      </c>
      <c r="H147" s="173" t="s">
        <v>89</v>
      </c>
      <c r="I147" s="96" t="s">
        <v>90</v>
      </c>
      <c r="J147" s="96" t="s">
        <v>418</v>
      </c>
      <c r="K147" s="119"/>
      <c r="L147" s="119"/>
      <c r="M147" s="119"/>
      <c r="N147" s="97"/>
      <c r="O147" s="119">
        <v>1</v>
      </c>
      <c r="P147" s="119"/>
      <c r="Q147" s="248"/>
      <c r="R147" s="119"/>
      <c r="S147" s="119"/>
      <c r="T147" s="119"/>
      <c r="U147" s="127" t="str">
        <f>SUM(K147:T147)</f>
        <v>0</v>
      </c>
      <c r="V147" s="127">
        <v>30</v>
      </c>
      <c r="W147" s="244" t="str">
        <f>V147*((K147+L147+M147+N147+O147+P147)+Q147*0.7+(R147+S147+T147)*0.5)*5</f>
        <v>0</v>
      </c>
      <c r="Y147" s="157"/>
      <c r="Z147" s="157"/>
      <c r="AA147" s="157"/>
    </row>
    <row r="148" spans="1:27" customHeight="1" ht="12.95" s="114" customFormat="1">
      <c r="A148" s="95">
        <v>138</v>
      </c>
      <c r="B148" s="96" t="s">
        <v>419</v>
      </c>
      <c r="C148" s="96" t="s">
        <v>414</v>
      </c>
      <c r="D148" s="202">
        <v>41976</v>
      </c>
      <c r="E148" s="96" t="s">
        <v>134</v>
      </c>
      <c r="F148" s="173" t="s">
        <v>420</v>
      </c>
      <c r="G148" s="173" t="s">
        <v>240</v>
      </c>
      <c r="H148" s="173" t="s">
        <v>89</v>
      </c>
      <c r="I148" s="96" t="s">
        <v>90</v>
      </c>
      <c r="J148" s="96" t="s">
        <v>421</v>
      </c>
      <c r="K148" s="119"/>
      <c r="L148" s="119"/>
      <c r="M148" s="119"/>
      <c r="N148" s="97">
        <v>1</v>
      </c>
      <c r="O148" s="119"/>
      <c r="P148" s="119"/>
      <c r="Q148" s="248"/>
      <c r="R148" s="119"/>
      <c r="S148" s="119"/>
      <c r="T148" s="119"/>
      <c r="U148" s="127" t="str">
        <f>SUM(K148:T148)</f>
        <v>0</v>
      </c>
      <c r="V148" s="127">
        <v>30</v>
      </c>
      <c r="W148" s="244" t="str">
        <f>V148*((K148+L148+M148+N148+O148+P148)+Q148*0.7+(R148+S148+T148)*0.5)*5</f>
        <v>0</v>
      </c>
      <c r="Y148" s="157"/>
      <c r="Z148" s="157"/>
      <c r="AA148" s="157"/>
    </row>
    <row r="149" spans="1:27" customHeight="1" ht="12.95" s="114" customFormat="1">
      <c r="A149" s="95">
        <v>139</v>
      </c>
      <c r="B149" s="96" t="s">
        <v>422</v>
      </c>
      <c r="C149" s="96" t="s">
        <v>414</v>
      </c>
      <c r="D149" s="202">
        <v>41937</v>
      </c>
      <c r="E149" s="96" t="s">
        <v>423</v>
      </c>
      <c r="F149" s="96" t="s">
        <v>424</v>
      </c>
      <c r="G149" s="96" t="s">
        <v>244</v>
      </c>
      <c r="H149" s="96" t="s">
        <v>89</v>
      </c>
      <c r="I149" s="96" t="s">
        <v>90</v>
      </c>
      <c r="J149" s="96" t="s">
        <v>425</v>
      </c>
      <c r="K149" s="119"/>
      <c r="L149" s="119"/>
      <c r="M149" s="119"/>
      <c r="N149" s="97"/>
      <c r="O149" s="119">
        <v>1</v>
      </c>
      <c r="P149" s="119"/>
      <c r="Q149" s="248"/>
      <c r="R149" s="119"/>
      <c r="S149" s="119"/>
      <c r="T149" s="119"/>
      <c r="U149" s="127" t="str">
        <f>SUM(K149:T149)</f>
        <v>0</v>
      </c>
      <c r="V149" s="127">
        <v>30</v>
      </c>
      <c r="W149" s="244" t="str">
        <f>V149*((K149+L149+M149+N149+O149+P149)+Q149*0.7+(R149+S149+T149)*0.5)*5</f>
        <v>0</v>
      </c>
      <c r="Y149" s="157"/>
      <c r="Z149" s="157"/>
      <c r="AA149" s="157"/>
    </row>
    <row r="150" spans="1:27" customHeight="1" ht="12.95" s="114" customFormat="1">
      <c r="A150" s="95">
        <v>140</v>
      </c>
      <c r="B150" s="96" t="s">
        <v>426</v>
      </c>
      <c r="C150" s="96" t="s">
        <v>414</v>
      </c>
      <c r="D150" s="202">
        <v>41722</v>
      </c>
      <c r="E150" s="96" t="s">
        <v>111</v>
      </c>
      <c r="F150" s="96" t="s">
        <v>427</v>
      </c>
      <c r="G150" s="96" t="s">
        <v>244</v>
      </c>
      <c r="H150" s="96" t="s">
        <v>89</v>
      </c>
      <c r="I150" s="96" t="s">
        <v>90</v>
      </c>
      <c r="J150" s="96" t="s">
        <v>427</v>
      </c>
      <c r="K150" s="119"/>
      <c r="L150" s="119"/>
      <c r="M150" s="119"/>
      <c r="N150" s="97"/>
      <c r="O150" s="119">
        <v>1</v>
      </c>
      <c r="P150" s="119"/>
      <c r="Q150" s="248"/>
      <c r="R150" s="119"/>
      <c r="S150" s="119"/>
      <c r="T150" s="119"/>
      <c r="U150" s="127" t="str">
        <f>SUM(K150:T150)</f>
        <v>0</v>
      </c>
      <c r="V150" s="127">
        <v>30</v>
      </c>
      <c r="W150" s="244" t="str">
        <f>V150*((K150+L150+M150+N150+O150+P150)+Q150*0.7+(R150+S150+T150)*0.5)*5</f>
        <v>0</v>
      </c>
      <c r="Y150" s="157"/>
      <c r="Z150" s="157"/>
      <c r="AA150" s="157"/>
    </row>
    <row r="151" spans="1:27" customHeight="1" ht="12.95" s="114" customFormat="1">
      <c r="A151" s="95">
        <v>141</v>
      </c>
      <c r="B151" s="96" t="s">
        <v>428</v>
      </c>
      <c r="C151" s="96" t="s">
        <v>414</v>
      </c>
      <c r="D151" s="202">
        <v>41842</v>
      </c>
      <c r="E151" s="96" t="s">
        <v>111</v>
      </c>
      <c r="F151" s="96" t="s">
        <v>429</v>
      </c>
      <c r="G151" s="96" t="s">
        <v>248</v>
      </c>
      <c r="H151" s="96" t="s">
        <v>89</v>
      </c>
      <c r="I151" s="96" t="s">
        <v>90</v>
      </c>
      <c r="J151" s="96" t="s">
        <v>429</v>
      </c>
      <c r="K151" s="119"/>
      <c r="L151" s="119"/>
      <c r="M151" s="119"/>
      <c r="N151" s="97"/>
      <c r="O151" s="119">
        <v>1</v>
      </c>
      <c r="P151" s="119"/>
      <c r="Q151" s="248"/>
      <c r="R151" s="119"/>
      <c r="S151" s="119"/>
      <c r="T151" s="119"/>
      <c r="U151" s="127" t="str">
        <f>SUM(K151:T151)</f>
        <v>0</v>
      </c>
      <c r="V151" s="127">
        <v>30</v>
      </c>
      <c r="W151" s="244" t="str">
        <f>V151*((K151+L151+M151+N151+O151+P151)+Q151*0.7+(R151+S151+T151)*0.5)*5</f>
        <v>0</v>
      </c>
      <c r="Y151" s="157"/>
      <c r="Z151" s="157"/>
      <c r="AA151" s="157"/>
    </row>
    <row r="152" spans="1:27" customHeight="1" ht="12.95" s="114" customFormat="1">
      <c r="A152" s="95">
        <v>142</v>
      </c>
      <c r="B152" s="96" t="s">
        <v>430</v>
      </c>
      <c r="C152" s="96" t="s">
        <v>414</v>
      </c>
      <c r="D152" s="202">
        <v>41837</v>
      </c>
      <c r="E152" s="96" t="s">
        <v>111</v>
      </c>
      <c r="F152" s="96" t="s">
        <v>431</v>
      </c>
      <c r="G152" s="96" t="s">
        <v>98</v>
      </c>
      <c r="H152" s="96" t="s">
        <v>89</v>
      </c>
      <c r="I152" s="96" t="s">
        <v>90</v>
      </c>
      <c r="J152" s="96" t="s">
        <v>432</v>
      </c>
      <c r="K152" s="119"/>
      <c r="L152" s="119"/>
      <c r="M152" s="119"/>
      <c r="N152" s="97"/>
      <c r="O152" s="119">
        <v>1</v>
      </c>
      <c r="P152" s="119"/>
      <c r="Q152" s="248"/>
      <c r="R152" s="119"/>
      <c r="S152" s="119"/>
      <c r="T152" s="119"/>
      <c r="U152" s="127" t="str">
        <f>SUM(K152:T152)</f>
        <v>0</v>
      </c>
      <c r="V152" s="127">
        <v>30</v>
      </c>
      <c r="W152" s="244" t="str">
        <f>V152*((K152+L152+M152+N152+O152+P152)+Q152*0.7+(R152+S152+T152)*0.5)*5</f>
        <v>0</v>
      </c>
      <c r="Y152" s="157"/>
      <c r="Z152" s="157"/>
      <c r="AA152" s="157"/>
    </row>
    <row r="153" spans="1:27" customHeight="1" ht="12.95" s="114" customFormat="1">
      <c r="A153" s="95">
        <v>143</v>
      </c>
      <c r="B153" s="96" t="s">
        <v>433</v>
      </c>
      <c r="C153" s="96" t="s">
        <v>414</v>
      </c>
      <c r="D153" s="202">
        <v>41645</v>
      </c>
      <c r="E153" s="96" t="s">
        <v>86</v>
      </c>
      <c r="F153" s="96" t="s">
        <v>434</v>
      </c>
      <c r="G153" s="96" t="s">
        <v>248</v>
      </c>
      <c r="H153" s="96" t="s">
        <v>89</v>
      </c>
      <c r="I153" s="96" t="s">
        <v>90</v>
      </c>
      <c r="J153" s="96" t="s">
        <v>434</v>
      </c>
      <c r="K153" s="119"/>
      <c r="L153" s="119"/>
      <c r="M153" s="119"/>
      <c r="N153" s="97">
        <v>1</v>
      </c>
      <c r="O153" s="119"/>
      <c r="P153" s="119"/>
      <c r="Q153" s="248"/>
      <c r="R153" s="119"/>
      <c r="S153" s="119"/>
      <c r="T153" s="119"/>
      <c r="U153" s="127" t="str">
        <f>SUM(K153:T153)</f>
        <v>0</v>
      </c>
      <c r="V153" s="127">
        <v>30</v>
      </c>
      <c r="W153" s="244" t="str">
        <f>V153*((K153+L153+M153+N153+O153+P153)+Q153*0.7+(R153+S153+T153)*0.5)*5</f>
        <v>0</v>
      </c>
      <c r="Y153" s="157"/>
      <c r="Z153" s="157"/>
      <c r="AA153" s="157"/>
    </row>
    <row r="154" spans="1:27" customHeight="1" ht="12.95" s="114" customFormat="1">
      <c r="A154" s="95">
        <v>144</v>
      </c>
      <c r="B154" s="96" t="s">
        <v>435</v>
      </c>
      <c r="C154" s="96" t="s">
        <v>414</v>
      </c>
      <c r="D154" s="202">
        <v>41865</v>
      </c>
      <c r="E154" s="96" t="s">
        <v>111</v>
      </c>
      <c r="F154" s="96" t="s">
        <v>436</v>
      </c>
      <c r="G154" s="96" t="s">
        <v>98</v>
      </c>
      <c r="H154" s="96" t="s">
        <v>89</v>
      </c>
      <c r="I154" s="96" t="s">
        <v>90</v>
      </c>
      <c r="J154" s="96" t="s">
        <v>437</v>
      </c>
      <c r="K154" s="119"/>
      <c r="L154" s="119"/>
      <c r="M154" s="119"/>
      <c r="N154" s="97">
        <v>1</v>
      </c>
      <c r="O154" s="119"/>
      <c r="P154" s="119"/>
      <c r="Q154" s="248"/>
      <c r="R154" s="119"/>
      <c r="S154" s="119"/>
      <c r="T154" s="119"/>
      <c r="U154" s="127" t="str">
        <f>SUM(K154:T154)</f>
        <v>0</v>
      </c>
      <c r="V154" s="127">
        <v>30</v>
      </c>
      <c r="W154" s="244" t="str">
        <f>V154*((K154+L154+M154+N154+O154+P154)+Q154*0.7+(R154+S154+T154)*0.5)*5</f>
        <v>0</v>
      </c>
      <c r="Y154" s="157"/>
      <c r="Z154" s="157"/>
      <c r="AA154" s="157"/>
    </row>
    <row r="155" spans="1:27" customHeight="1" ht="12.95" s="114" customFormat="1">
      <c r="A155" s="95">
        <v>145</v>
      </c>
      <c r="B155" s="96" t="s">
        <v>438</v>
      </c>
      <c r="C155" s="96" t="s">
        <v>414</v>
      </c>
      <c r="D155" s="202">
        <v>41973</v>
      </c>
      <c r="E155" s="96" t="s">
        <v>86</v>
      </c>
      <c r="F155" s="96" t="s">
        <v>439</v>
      </c>
      <c r="G155" s="96" t="s">
        <v>248</v>
      </c>
      <c r="H155" s="96" t="s">
        <v>89</v>
      </c>
      <c r="I155" s="96" t="s">
        <v>90</v>
      </c>
      <c r="J155" s="96" t="s">
        <v>439</v>
      </c>
      <c r="K155" s="119"/>
      <c r="L155" s="119"/>
      <c r="M155" s="119"/>
      <c r="N155" s="97">
        <v>1</v>
      </c>
      <c r="O155" s="119"/>
      <c r="P155" s="119"/>
      <c r="Q155" s="248"/>
      <c r="R155" s="119"/>
      <c r="S155" s="119"/>
      <c r="T155" s="119"/>
      <c r="U155" s="127" t="str">
        <f>SUM(K155:T155)</f>
        <v>0</v>
      </c>
      <c r="V155" s="127">
        <v>30</v>
      </c>
      <c r="W155" s="244" t="str">
        <f>V155*((K155+L155+M155+N155+O155+P155)+Q155*0.7+(R155+S155+T155)*0.5)*5</f>
        <v>0</v>
      </c>
      <c r="Y155" s="157"/>
      <c r="Z155" s="157"/>
      <c r="AA155" s="157"/>
    </row>
    <row r="156" spans="1:27" customHeight="1" ht="12.95" s="114" customFormat="1">
      <c r="A156" s="95">
        <v>146</v>
      </c>
      <c r="B156" s="96" t="s">
        <v>440</v>
      </c>
      <c r="C156" s="96" t="s">
        <v>414</v>
      </c>
      <c r="D156" s="202">
        <v>41687</v>
      </c>
      <c r="E156" s="96" t="s">
        <v>96</v>
      </c>
      <c r="F156" s="96" t="s">
        <v>441</v>
      </c>
      <c r="G156" s="96" t="s">
        <v>248</v>
      </c>
      <c r="H156" s="96" t="s">
        <v>89</v>
      </c>
      <c r="I156" s="96" t="s">
        <v>90</v>
      </c>
      <c r="J156" s="96" t="s">
        <v>442</v>
      </c>
      <c r="K156" s="119"/>
      <c r="L156" s="119"/>
      <c r="M156" s="119"/>
      <c r="N156" s="97"/>
      <c r="O156" s="119">
        <v>1</v>
      </c>
      <c r="P156" s="119"/>
      <c r="Q156" s="248"/>
      <c r="R156" s="119"/>
      <c r="S156" s="119"/>
      <c r="T156" s="119"/>
      <c r="U156" s="127" t="str">
        <f>SUM(K156:T156)</f>
        <v>0</v>
      </c>
      <c r="V156" s="127">
        <v>30</v>
      </c>
      <c r="W156" s="244" t="str">
        <f>V156*((K156+L156+M156+N156+O156+P156)+Q156*0.7+(R156+S156+T156)*0.5)*5</f>
        <v>0</v>
      </c>
      <c r="Y156" s="157"/>
      <c r="Z156" s="157"/>
      <c r="AA156" s="157"/>
    </row>
    <row r="157" spans="1:27" customHeight="1" ht="12.95" s="114" customFormat="1">
      <c r="A157" s="95">
        <v>147</v>
      </c>
      <c r="B157" s="96" t="s">
        <v>443</v>
      </c>
      <c r="C157" s="96" t="s">
        <v>414</v>
      </c>
      <c r="D157" s="202">
        <v>41827</v>
      </c>
      <c r="E157" s="96" t="s">
        <v>111</v>
      </c>
      <c r="F157" s="96" t="s">
        <v>129</v>
      </c>
      <c r="G157" s="96" t="s">
        <v>240</v>
      </c>
      <c r="H157" s="96" t="s">
        <v>89</v>
      </c>
      <c r="I157" s="96" t="s">
        <v>90</v>
      </c>
      <c r="J157" s="96" t="s">
        <v>444</v>
      </c>
      <c r="K157" s="119"/>
      <c r="L157" s="119"/>
      <c r="M157" s="119"/>
      <c r="N157" s="97">
        <v>1</v>
      </c>
      <c r="O157" s="119"/>
      <c r="P157" s="119"/>
      <c r="Q157" s="248"/>
      <c r="R157" s="119"/>
      <c r="S157" s="119"/>
      <c r="T157" s="119"/>
      <c r="U157" s="127" t="str">
        <f>SUM(K157:T157)</f>
        <v>0</v>
      </c>
      <c r="V157" s="127">
        <v>30</v>
      </c>
      <c r="W157" s="244" t="str">
        <f>V157*((K157+L157+M157+N157+O157+P157)+Q157*0.7+(R157+S157+T157)*0.5)*5</f>
        <v>0</v>
      </c>
      <c r="Y157" s="157"/>
      <c r="Z157" s="157"/>
      <c r="AA157" s="157"/>
    </row>
    <row r="158" spans="1:27" customHeight="1" ht="12.95" s="114" customFormat="1">
      <c r="A158" s="95">
        <v>148</v>
      </c>
      <c r="B158" s="96" t="s">
        <v>445</v>
      </c>
      <c r="C158" s="96" t="s">
        <v>414</v>
      </c>
      <c r="D158" s="204">
        <v>41726</v>
      </c>
      <c r="E158" s="96" t="s">
        <v>111</v>
      </c>
      <c r="F158" s="96" t="s">
        <v>446</v>
      </c>
      <c r="G158" s="96" t="s">
        <v>244</v>
      </c>
      <c r="H158" s="96" t="s">
        <v>89</v>
      </c>
      <c r="I158" s="96" t="s">
        <v>90</v>
      </c>
      <c r="J158" s="96" t="s">
        <v>446</v>
      </c>
      <c r="K158" s="119"/>
      <c r="L158" s="119"/>
      <c r="M158" s="119"/>
      <c r="N158" s="97">
        <v>1</v>
      </c>
      <c r="O158" s="119"/>
      <c r="P158" s="119"/>
      <c r="Q158" s="248"/>
      <c r="R158" s="119"/>
      <c r="S158" s="119"/>
      <c r="T158" s="119"/>
      <c r="U158" s="127" t="str">
        <f>SUM(K158:T158)</f>
        <v>0</v>
      </c>
      <c r="V158" s="127">
        <v>30</v>
      </c>
      <c r="W158" s="244" t="str">
        <f>V158*((K158+L158+M158+N158+O158+P158)+Q158*0.7+(R158+S158+T158)*0.5)*5</f>
        <v>0</v>
      </c>
      <c r="Y158" s="157"/>
      <c r="Z158" s="157"/>
      <c r="AA158" s="157"/>
    </row>
    <row r="159" spans="1:27" customHeight="1" ht="12.95" s="114" customFormat="1">
      <c r="A159" s="95">
        <v>149</v>
      </c>
      <c r="B159" s="96" t="s">
        <v>447</v>
      </c>
      <c r="C159" s="96" t="s">
        <v>414</v>
      </c>
      <c r="D159" s="204">
        <v>41934</v>
      </c>
      <c r="E159" s="96" t="s">
        <v>111</v>
      </c>
      <c r="F159" s="96" t="s">
        <v>448</v>
      </c>
      <c r="G159" s="96" t="s">
        <v>244</v>
      </c>
      <c r="H159" s="96" t="s">
        <v>89</v>
      </c>
      <c r="I159" s="96" t="s">
        <v>90</v>
      </c>
      <c r="J159" s="96" t="s">
        <v>448</v>
      </c>
      <c r="K159" s="119"/>
      <c r="L159" s="119"/>
      <c r="M159" s="119"/>
      <c r="N159" s="97"/>
      <c r="O159" s="119">
        <v>1</v>
      </c>
      <c r="P159" s="119"/>
      <c r="Q159" s="248"/>
      <c r="R159" s="119"/>
      <c r="S159" s="119"/>
      <c r="T159" s="119"/>
      <c r="U159" s="127" t="str">
        <f>SUM(K159:T159)</f>
        <v>0</v>
      </c>
      <c r="V159" s="127">
        <v>30</v>
      </c>
      <c r="W159" s="244" t="str">
        <f>V159*((K159+L159+M159+N159+O159+P159)+Q159*0.7+(R159+S159+T159)*0.5)*5</f>
        <v>0</v>
      </c>
      <c r="Y159" s="157"/>
      <c r="Z159" s="157"/>
      <c r="AA159" s="157"/>
    </row>
    <row r="160" spans="1:27" customHeight="1" ht="12.95" s="114" customFormat="1">
      <c r="A160" s="95">
        <v>150</v>
      </c>
      <c r="B160" s="96" t="s">
        <v>449</v>
      </c>
      <c r="C160" s="96" t="s">
        <v>414</v>
      </c>
      <c r="D160" s="204">
        <v>41717</v>
      </c>
      <c r="E160" s="96" t="s">
        <v>111</v>
      </c>
      <c r="F160" s="96" t="s">
        <v>450</v>
      </c>
      <c r="G160" s="96" t="s">
        <v>248</v>
      </c>
      <c r="H160" s="96" t="s">
        <v>89</v>
      </c>
      <c r="I160" s="96" t="s">
        <v>90</v>
      </c>
      <c r="J160" s="96" t="s">
        <v>450</v>
      </c>
      <c r="K160" s="119"/>
      <c r="L160" s="119"/>
      <c r="M160" s="119"/>
      <c r="N160" s="97"/>
      <c r="O160" s="119">
        <v>1</v>
      </c>
      <c r="P160" s="119"/>
      <c r="Q160" s="248"/>
      <c r="R160" s="119"/>
      <c r="S160" s="119"/>
      <c r="T160" s="119"/>
      <c r="U160" s="127" t="str">
        <f>SUM(K160:T160)</f>
        <v>0</v>
      </c>
      <c r="V160" s="127">
        <v>30</v>
      </c>
      <c r="W160" s="244" t="str">
        <f>V160*((K160+L160+M160+N160+O160+P160)+Q160*0.7+(R160+S160+T160)*0.5)*5</f>
        <v>0</v>
      </c>
      <c r="Y160" s="157"/>
      <c r="Z160" s="157"/>
      <c r="AA160" s="157"/>
    </row>
    <row r="161" spans="1:27" customHeight="1" ht="12.95" s="114" customFormat="1">
      <c r="A161" s="95">
        <v>151</v>
      </c>
      <c r="B161" s="96" t="s">
        <v>451</v>
      </c>
      <c r="C161" s="96" t="s">
        <v>414</v>
      </c>
      <c r="D161" s="204">
        <v>41644</v>
      </c>
      <c r="E161" s="96" t="s">
        <v>86</v>
      </c>
      <c r="F161" s="96" t="s">
        <v>452</v>
      </c>
      <c r="G161" s="96" t="s">
        <v>244</v>
      </c>
      <c r="H161" s="96" t="s">
        <v>89</v>
      </c>
      <c r="I161" s="96" t="s">
        <v>90</v>
      </c>
      <c r="J161" s="96" t="s">
        <v>452</v>
      </c>
      <c r="K161" s="119"/>
      <c r="L161" s="119"/>
      <c r="M161" s="119"/>
      <c r="N161" s="97">
        <v>1</v>
      </c>
      <c r="O161" s="119"/>
      <c r="P161" s="119"/>
      <c r="Q161" s="248"/>
      <c r="R161" s="119"/>
      <c r="S161" s="119"/>
      <c r="T161" s="119"/>
      <c r="U161" s="127" t="str">
        <f>SUM(K161:T161)</f>
        <v>0</v>
      </c>
      <c r="V161" s="127">
        <v>30</v>
      </c>
      <c r="W161" s="244" t="str">
        <f>V161*((K161+L161+M161+N161+O161+P161)+Q161*0.7+(R161+S161+T161)*0.5)*5</f>
        <v>0</v>
      </c>
      <c r="Y161" s="157"/>
      <c r="Z161" s="157"/>
      <c r="AA161" s="157"/>
    </row>
    <row r="162" spans="1:27" customHeight="1" ht="12.95" s="114" customFormat="1">
      <c r="A162" s="95">
        <v>152</v>
      </c>
      <c r="B162" s="96" t="s">
        <v>453</v>
      </c>
      <c r="C162" s="96" t="s">
        <v>414</v>
      </c>
      <c r="D162" s="204">
        <v>41861</v>
      </c>
      <c r="E162" s="96" t="s">
        <v>111</v>
      </c>
      <c r="F162" s="96" t="s">
        <v>454</v>
      </c>
      <c r="G162" s="96" t="s">
        <v>240</v>
      </c>
      <c r="H162" s="96" t="s">
        <v>89</v>
      </c>
      <c r="I162" s="96" t="s">
        <v>90</v>
      </c>
      <c r="J162" s="96" t="s">
        <v>454</v>
      </c>
      <c r="K162" s="119"/>
      <c r="L162" s="119"/>
      <c r="M162" s="119"/>
      <c r="N162" s="97"/>
      <c r="O162" s="119">
        <v>1</v>
      </c>
      <c r="P162" s="119"/>
      <c r="Q162" s="248"/>
      <c r="R162" s="119"/>
      <c r="S162" s="119"/>
      <c r="T162" s="119"/>
      <c r="U162" s="127" t="str">
        <f>SUM(K162:T162)</f>
        <v>0</v>
      </c>
      <c r="V162" s="127">
        <v>30</v>
      </c>
      <c r="W162" s="244" t="str">
        <f>V162*((K162+L162+M162+N162+O162+P162)+Q162*0.7+(R162+S162+T162)*0.5)*5</f>
        <v>0</v>
      </c>
      <c r="Y162" s="157"/>
      <c r="Z162" s="157"/>
      <c r="AA162" s="157"/>
    </row>
    <row r="163" spans="1:27" customHeight="1" ht="12.95" s="114" customFormat="1">
      <c r="A163" s="95">
        <v>153</v>
      </c>
      <c r="B163" s="96" t="s">
        <v>455</v>
      </c>
      <c r="C163" s="96" t="s">
        <v>414</v>
      </c>
      <c r="D163" s="204" t="s">
        <v>456</v>
      </c>
      <c r="E163" s="96" t="s">
        <v>86</v>
      </c>
      <c r="F163" s="96" t="s">
        <v>457</v>
      </c>
      <c r="G163" s="96" t="s">
        <v>159</v>
      </c>
      <c r="H163" s="96" t="s">
        <v>89</v>
      </c>
      <c r="I163" s="96" t="s">
        <v>90</v>
      </c>
      <c r="J163" s="96" t="s">
        <v>458</v>
      </c>
      <c r="K163" s="119"/>
      <c r="L163" s="119"/>
      <c r="M163" s="119"/>
      <c r="N163" s="97"/>
      <c r="O163" s="119">
        <v>1</v>
      </c>
      <c r="P163" s="119"/>
      <c r="Q163" s="248"/>
      <c r="R163" s="119"/>
      <c r="S163" s="119"/>
      <c r="T163" s="119"/>
      <c r="U163" s="127" t="str">
        <f>SUM(K163:T163)</f>
        <v>0</v>
      </c>
      <c r="V163" s="127">
        <v>30</v>
      </c>
      <c r="W163" s="244" t="str">
        <f>V163*((K163+L163+M163+N163+O163+P163)+Q163*0.7+(R163+S163+T163)*0.5)*5</f>
        <v>0</v>
      </c>
      <c r="Y163" s="157"/>
      <c r="Z163" s="157"/>
      <c r="AA163" s="157"/>
    </row>
    <row r="164" spans="1:27" customHeight="1" ht="12.95" s="114" customFormat="1">
      <c r="A164" s="95">
        <v>154</v>
      </c>
      <c r="B164" s="96" t="s">
        <v>459</v>
      </c>
      <c r="C164" s="96" t="s">
        <v>460</v>
      </c>
      <c r="D164" s="203">
        <v>41854</v>
      </c>
      <c r="E164" s="96" t="s">
        <v>86</v>
      </c>
      <c r="F164" s="96" t="s">
        <v>461</v>
      </c>
      <c r="G164" s="96" t="s">
        <v>190</v>
      </c>
      <c r="H164" s="96" t="s">
        <v>89</v>
      </c>
      <c r="I164" s="96" t="s">
        <v>90</v>
      </c>
      <c r="J164" s="96" t="s">
        <v>461</v>
      </c>
      <c r="K164" s="119"/>
      <c r="L164" s="119"/>
      <c r="M164" s="119"/>
      <c r="N164" s="97">
        <v>1</v>
      </c>
      <c r="O164" s="119"/>
      <c r="P164" s="119"/>
      <c r="Q164" s="248"/>
      <c r="R164" s="119"/>
      <c r="S164" s="119"/>
      <c r="T164" s="119"/>
      <c r="U164" s="127" t="str">
        <f>SUM(K164:T164)</f>
        <v>0</v>
      </c>
      <c r="V164" s="127">
        <v>30</v>
      </c>
      <c r="W164" s="244" t="str">
        <f>V164*((K164+L164+M164+N164+O164+P164)+Q164*0.7+(R164+S164+T164)*0.5)*5</f>
        <v>0</v>
      </c>
      <c r="Y164" s="157"/>
      <c r="Z164" s="157"/>
      <c r="AA164" s="157"/>
    </row>
    <row r="165" spans="1:27" customHeight="1" ht="12.95" s="114" customFormat="1">
      <c r="A165" s="95">
        <v>155</v>
      </c>
      <c r="B165" s="96" t="s">
        <v>462</v>
      </c>
      <c r="C165" s="96" t="s">
        <v>460</v>
      </c>
      <c r="D165" s="203">
        <v>41858</v>
      </c>
      <c r="E165" s="96" t="s">
        <v>96</v>
      </c>
      <c r="F165" s="96" t="s">
        <v>463</v>
      </c>
      <c r="G165" s="96" t="s">
        <v>142</v>
      </c>
      <c r="H165" s="96" t="s">
        <v>89</v>
      </c>
      <c r="I165" s="96" t="s">
        <v>90</v>
      </c>
      <c r="J165" s="96" t="s">
        <v>464</v>
      </c>
      <c r="K165" s="119"/>
      <c r="L165" s="119"/>
      <c r="M165" s="119"/>
      <c r="N165" s="97"/>
      <c r="O165" s="119">
        <v>1</v>
      </c>
      <c r="P165" s="119"/>
      <c r="Q165" s="248"/>
      <c r="R165" s="119"/>
      <c r="S165" s="119"/>
      <c r="T165" s="119"/>
      <c r="U165" s="127" t="str">
        <f>SUM(K165:T165)</f>
        <v>0</v>
      </c>
      <c r="V165" s="127">
        <v>30</v>
      </c>
      <c r="W165" s="244" t="str">
        <f>V165*((K165+L165+M165+N165+O165+P165)+Q165*0.7+(R165+S165+T165)*0.5)*5</f>
        <v>0</v>
      </c>
      <c r="Y165" s="157"/>
      <c r="Z165" s="157"/>
      <c r="AA165" s="157"/>
    </row>
    <row r="166" spans="1:27" customHeight="1" ht="12.95" s="114" customFormat="1">
      <c r="A166" s="95">
        <v>156</v>
      </c>
      <c r="B166" s="96" t="s">
        <v>465</v>
      </c>
      <c r="C166" s="96" t="s">
        <v>460</v>
      </c>
      <c r="D166" s="203">
        <v>41913</v>
      </c>
      <c r="E166" s="96" t="s">
        <v>86</v>
      </c>
      <c r="F166" s="96" t="s">
        <v>466</v>
      </c>
      <c r="G166" s="96" t="s">
        <v>142</v>
      </c>
      <c r="H166" s="96" t="s">
        <v>89</v>
      </c>
      <c r="I166" s="96" t="s">
        <v>90</v>
      </c>
      <c r="J166" s="96" t="s">
        <v>466</v>
      </c>
      <c r="K166" s="119"/>
      <c r="L166" s="119"/>
      <c r="M166" s="119"/>
      <c r="N166" s="97">
        <v>1</v>
      </c>
      <c r="O166" s="119"/>
      <c r="P166" s="119"/>
      <c r="Q166" s="248"/>
      <c r="R166" s="119"/>
      <c r="S166" s="119"/>
      <c r="T166" s="119"/>
      <c r="U166" s="127" t="str">
        <f>SUM(K166:T166)</f>
        <v>0</v>
      </c>
      <c r="V166" s="127">
        <v>30</v>
      </c>
      <c r="W166" s="244" t="str">
        <f>V166*((K166+L166+M166+N166+O166+P166)+Q166*0.7+(R166+S166+T166)*0.5)*5</f>
        <v>0</v>
      </c>
      <c r="Y166" s="157"/>
      <c r="Z166" s="157"/>
      <c r="AA166" s="157"/>
    </row>
    <row r="167" spans="1:27" customHeight="1" ht="12.95" s="114" customFormat="1">
      <c r="A167" s="95">
        <v>157</v>
      </c>
      <c r="B167" s="96" t="s">
        <v>467</v>
      </c>
      <c r="C167" s="96" t="s">
        <v>460</v>
      </c>
      <c r="D167" s="203">
        <v>41684</v>
      </c>
      <c r="E167" s="96" t="s">
        <v>86</v>
      </c>
      <c r="F167" s="96" t="s">
        <v>468</v>
      </c>
      <c r="G167" s="96" t="s">
        <v>142</v>
      </c>
      <c r="H167" s="96" t="s">
        <v>89</v>
      </c>
      <c r="I167" s="96" t="s">
        <v>90</v>
      </c>
      <c r="J167" s="96" t="s">
        <v>468</v>
      </c>
      <c r="K167" s="119"/>
      <c r="L167" s="119"/>
      <c r="M167" s="119"/>
      <c r="N167" s="97"/>
      <c r="O167" s="119">
        <v>1</v>
      </c>
      <c r="P167" s="119"/>
      <c r="Q167" s="248"/>
      <c r="R167" s="119"/>
      <c r="S167" s="119"/>
      <c r="T167" s="119"/>
      <c r="U167" s="127" t="str">
        <f>SUM(K167:T167)</f>
        <v>0</v>
      </c>
      <c r="V167" s="127">
        <v>30</v>
      </c>
      <c r="W167" s="244" t="str">
        <f>V167*((K167+L167+M167+N167+O167+P167)+Q167*0.7+(R167+S167+T167)*0.5)*5</f>
        <v>0</v>
      </c>
      <c r="Y167" s="157"/>
      <c r="Z167" s="157"/>
      <c r="AA167" s="157"/>
    </row>
    <row r="168" spans="1:27" customHeight="1" ht="12.95" s="114" customFormat="1">
      <c r="A168" s="95">
        <v>158</v>
      </c>
      <c r="B168" s="96" t="s">
        <v>469</v>
      </c>
      <c r="C168" s="96" t="s">
        <v>460</v>
      </c>
      <c r="D168" s="203">
        <v>41684</v>
      </c>
      <c r="E168" s="96" t="s">
        <v>86</v>
      </c>
      <c r="F168" s="96" t="s">
        <v>468</v>
      </c>
      <c r="G168" s="96" t="s">
        <v>142</v>
      </c>
      <c r="H168" s="96" t="s">
        <v>89</v>
      </c>
      <c r="I168" s="96" t="s">
        <v>90</v>
      </c>
      <c r="J168" s="96" t="s">
        <v>468</v>
      </c>
      <c r="K168" s="119"/>
      <c r="L168" s="119"/>
      <c r="M168" s="119"/>
      <c r="N168" s="97"/>
      <c r="O168" s="119">
        <v>1</v>
      </c>
      <c r="P168" s="119"/>
      <c r="Q168" s="248"/>
      <c r="R168" s="119"/>
      <c r="S168" s="119"/>
      <c r="T168" s="119"/>
      <c r="U168" s="127" t="str">
        <f>SUM(K168:T168)</f>
        <v>0</v>
      </c>
      <c r="V168" s="127">
        <v>30</v>
      </c>
      <c r="W168" s="244" t="str">
        <f>V168*((K168+L168+M168+N168+O168+P168)+Q168*0.7+(R168+S168+T168)*0.5)*5</f>
        <v>0</v>
      </c>
      <c r="Y168" s="157"/>
      <c r="Z168" s="157"/>
      <c r="AA168" s="157"/>
    </row>
    <row r="169" spans="1:27" customHeight="1" ht="12.95" s="114" customFormat="1">
      <c r="A169" s="95">
        <v>159</v>
      </c>
      <c r="B169" s="96" t="s">
        <v>470</v>
      </c>
      <c r="C169" s="96" t="s">
        <v>460</v>
      </c>
      <c r="D169" s="203">
        <v>41911</v>
      </c>
      <c r="E169" s="96" t="s">
        <v>86</v>
      </c>
      <c r="F169" s="96" t="s">
        <v>471</v>
      </c>
      <c r="G169" s="96" t="s">
        <v>190</v>
      </c>
      <c r="H169" s="96" t="s">
        <v>89</v>
      </c>
      <c r="I169" s="96" t="s">
        <v>90</v>
      </c>
      <c r="J169" s="96" t="s">
        <v>471</v>
      </c>
      <c r="K169" s="119"/>
      <c r="L169" s="119"/>
      <c r="M169" s="119"/>
      <c r="N169" s="97">
        <v>1</v>
      </c>
      <c r="O169" s="119"/>
      <c r="P169" s="119"/>
      <c r="Q169" s="248"/>
      <c r="R169" s="119"/>
      <c r="S169" s="119"/>
      <c r="T169" s="119"/>
      <c r="U169" s="127" t="str">
        <f>SUM(K169:T169)</f>
        <v>0</v>
      </c>
      <c r="V169" s="127">
        <v>30</v>
      </c>
      <c r="W169" s="244" t="str">
        <f>V169*((K169+L169+M169+N169+O169+P169)+Q169*0.7+(R169+S169+T169)*0.5)*5</f>
        <v>0</v>
      </c>
      <c r="Y169" s="157"/>
      <c r="Z169" s="157"/>
      <c r="AA169" s="157"/>
    </row>
    <row r="170" spans="1:27" customHeight="1" ht="12.95" s="114" customFormat="1">
      <c r="A170" s="95">
        <v>160</v>
      </c>
      <c r="B170" s="96" t="s">
        <v>472</v>
      </c>
      <c r="C170" s="96" t="s">
        <v>460</v>
      </c>
      <c r="D170" s="203">
        <v>41888</v>
      </c>
      <c r="E170" s="96" t="s">
        <v>111</v>
      </c>
      <c r="F170" s="96" t="s">
        <v>473</v>
      </c>
      <c r="G170" s="96" t="s">
        <v>240</v>
      </c>
      <c r="H170" s="96" t="s">
        <v>89</v>
      </c>
      <c r="I170" s="96" t="s">
        <v>90</v>
      </c>
      <c r="J170" s="96" t="s">
        <v>473</v>
      </c>
      <c r="K170" s="119"/>
      <c r="L170" s="119"/>
      <c r="M170" s="119"/>
      <c r="N170" s="97">
        <v>1</v>
      </c>
      <c r="O170" s="119"/>
      <c r="P170" s="119"/>
      <c r="Q170" s="248"/>
      <c r="R170" s="119"/>
      <c r="S170" s="119"/>
      <c r="T170" s="119"/>
      <c r="U170" s="127" t="str">
        <f>SUM(K170:T170)</f>
        <v>0</v>
      </c>
      <c r="V170" s="127">
        <v>30</v>
      </c>
      <c r="W170" s="244" t="str">
        <f>V170*((K170+L170+M170+N170+O170+P170)+Q170*0.7+(R170+S170+T170)*0.5)*5</f>
        <v>0</v>
      </c>
      <c r="Y170" s="157"/>
      <c r="Z170" s="157"/>
      <c r="AA170" s="157"/>
    </row>
    <row r="171" spans="1:27" customHeight="1" ht="12.95" s="114" customFormat="1">
      <c r="A171" s="95">
        <v>161</v>
      </c>
      <c r="B171" s="96" t="s">
        <v>474</v>
      </c>
      <c r="C171" s="96" t="s">
        <v>460</v>
      </c>
      <c r="D171" s="203">
        <v>41726</v>
      </c>
      <c r="E171" s="96" t="s">
        <v>86</v>
      </c>
      <c r="F171" s="96" t="s">
        <v>475</v>
      </c>
      <c r="G171" s="96" t="s">
        <v>142</v>
      </c>
      <c r="H171" s="96" t="s">
        <v>89</v>
      </c>
      <c r="I171" s="96" t="s">
        <v>90</v>
      </c>
      <c r="J171" s="96" t="s">
        <v>475</v>
      </c>
      <c r="K171" s="119"/>
      <c r="L171" s="119"/>
      <c r="M171" s="119"/>
      <c r="N171" s="97">
        <v>1</v>
      </c>
      <c r="O171" s="119"/>
      <c r="P171" s="119"/>
      <c r="Q171" s="248"/>
      <c r="R171" s="119"/>
      <c r="S171" s="119"/>
      <c r="T171" s="119"/>
      <c r="U171" s="127" t="str">
        <f>SUM(K171:T171)</f>
        <v>0</v>
      </c>
      <c r="V171" s="127">
        <v>30</v>
      </c>
      <c r="W171" s="244" t="str">
        <f>V171*((K171+L171+M171+N171+O171+P171)+Q171*0.7+(R171+S171+T171)*0.5)*5</f>
        <v>0</v>
      </c>
      <c r="Y171" s="157"/>
      <c r="Z171" s="157"/>
      <c r="AA171" s="157"/>
    </row>
    <row r="172" spans="1:27" customHeight="1" ht="12.95" s="114" customFormat="1">
      <c r="A172" s="95">
        <v>162</v>
      </c>
      <c r="B172" s="96" t="s">
        <v>476</v>
      </c>
      <c r="C172" s="96" t="s">
        <v>460</v>
      </c>
      <c r="D172" s="203">
        <v>41984</v>
      </c>
      <c r="E172" s="96" t="s">
        <v>86</v>
      </c>
      <c r="F172" s="96" t="s">
        <v>477</v>
      </c>
      <c r="G172" s="96" t="s">
        <v>142</v>
      </c>
      <c r="H172" s="96" t="s">
        <v>89</v>
      </c>
      <c r="I172" s="96" t="s">
        <v>90</v>
      </c>
      <c r="J172" s="96" t="s">
        <v>477</v>
      </c>
      <c r="K172" s="119"/>
      <c r="L172" s="119"/>
      <c r="M172" s="119"/>
      <c r="N172" s="97">
        <v>1</v>
      </c>
      <c r="O172" s="119"/>
      <c r="P172" s="119"/>
      <c r="Q172" s="248"/>
      <c r="R172" s="119"/>
      <c r="S172" s="119"/>
      <c r="T172" s="119"/>
      <c r="U172" s="127" t="str">
        <f>SUM(K172:T172)</f>
        <v>0</v>
      </c>
      <c r="V172" s="127">
        <v>30</v>
      </c>
      <c r="W172" s="244" t="str">
        <f>V172*((K172+L172+M172+N172+O172+P172)+Q172*0.7+(R172+S172+T172)*0.5)*5</f>
        <v>0</v>
      </c>
      <c r="Y172" s="157"/>
      <c r="Z172" s="157"/>
      <c r="AA172" s="157"/>
    </row>
    <row r="173" spans="1:27" customHeight="1" ht="12.95" s="114" customFormat="1">
      <c r="A173" s="95">
        <v>163</v>
      </c>
      <c r="B173" s="96" t="s">
        <v>478</v>
      </c>
      <c r="C173" s="96" t="s">
        <v>460</v>
      </c>
      <c r="D173" s="203">
        <v>41966</v>
      </c>
      <c r="E173" s="96" t="s">
        <v>86</v>
      </c>
      <c r="F173" s="96" t="s">
        <v>479</v>
      </c>
      <c r="G173" s="96" t="s">
        <v>190</v>
      </c>
      <c r="H173" s="96" t="s">
        <v>89</v>
      </c>
      <c r="I173" s="96" t="s">
        <v>90</v>
      </c>
      <c r="J173" s="96" t="s">
        <v>479</v>
      </c>
      <c r="K173" s="119"/>
      <c r="L173" s="119"/>
      <c r="M173" s="119"/>
      <c r="N173" s="97">
        <v>1</v>
      </c>
      <c r="O173" s="119"/>
      <c r="P173" s="119"/>
      <c r="Q173" s="248"/>
      <c r="R173" s="119"/>
      <c r="S173" s="119"/>
      <c r="T173" s="119"/>
      <c r="U173" s="127" t="str">
        <f>SUM(K173:T173)</f>
        <v>0</v>
      </c>
      <c r="V173" s="127">
        <v>30</v>
      </c>
      <c r="W173" s="244" t="str">
        <f>V173*((K173+L173+M173+N173+O173+P173)+Q173*0.7+(R173+S173+T173)*0.5)*5</f>
        <v>0</v>
      </c>
      <c r="Y173" s="157"/>
      <c r="Z173" s="157"/>
      <c r="AA173" s="157"/>
    </row>
    <row r="174" spans="1:27" customHeight="1" ht="12.95" s="114" customFormat="1">
      <c r="A174" s="95">
        <v>164</v>
      </c>
      <c r="B174" s="96" t="s">
        <v>480</v>
      </c>
      <c r="C174" s="96" t="s">
        <v>460</v>
      </c>
      <c r="D174" s="203">
        <v>41774</v>
      </c>
      <c r="E174" s="96" t="s">
        <v>86</v>
      </c>
      <c r="F174" s="96" t="s">
        <v>481</v>
      </c>
      <c r="G174" s="96" t="s">
        <v>142</v>
      </c>
      <c r="H174" s="96" t="s">
        <v>89</v>
      </c>
      <c r="I174" s="96" t="s">
        <v>90</v>
      </c>
      <c r="J174" s="96" t="s">
        <v>481</v>
      </c>
      <c r="K174" s="119"/>
      <c r="L174" s="119"/>
      <c r="M174" s="119"/>
      <c r="N174" s="97"/>
      <c r="O174" s="119">
        <v>1</v>
      </c>
      <c r="P174" s="119"/>
      <c r="Q174" s="248"/>
      <c r="R174" s="119"/>
      <c r="S174" s="119"/>
      <c r="T174" s="119"/>
      <c r="U174" s="127" t="str">
        <f>SUM(K174:T174)</f>
        <v>0</v>
      </c>
      <c r="V174" s="127">
        <v>30</v>
      </c>
      <c r="W174" s="244" t="str">
        <f>V174*((K174+L174+M174+N174+O174+P174)+Q174*0.7+(R174+S174+T174)*0.5)*5</f>
        <v>0</v>
      </c>
      <c r="Y174" s="157"/>
      <c r="Z174" s="157"/>
      <c r="AA174" s="157"/>
    </row>
    <row r="175" spans="1:27" customHeight="1" ht="12.95" s="114" customFormat="1">
      <c r="A175" s="95">
        <v>165</v>
      </c>
      <c r="B175" s="96" t="s">
        <v>482</v>
      </c>
      <c r="C175" s="96" t="s">
        <v>460</v>
      </c>
      <c r="D175" s="203">
        <v>41778</v>
      </c>
      <c r="E175" s="96" t="s">
        <v>86</v>
      </c>
      <c r="F175" s="96" t="s">
        <v>483</v>
      </c>
      <c r="G175" s="96" t="s">
        <v>142</v>
      </c>
      <c r="H175" s="96" t="s">
        <v>89</v>
      </c>
      <c r="I175" s="96" t="s">
        <v>90</v>
      </c>
      <c r="J175" s="96" t="s">
        <v>483</v>
      </c>
      <c r="K175" s="119"/>
      <c r="L175" s="119"/>
      <c r="M175" s="119"/>
      <c r="N175" s="97">
        <v>1</v>
      </c>
      <c r="O175" s="119"/>
      <c r="P175" s="119"/>
      <c r="Q175" s="248"/>
      <c r="R175" s="119"/>
      <c r="S175" s="119"/>
      <c r="T175" s="119"/>
      <c r="U175" s="127" t="str">
        <f>SUM(K175:T175)</f>
        <v>0</v>
      </c>
      <c r="V175" s="127">
        <v>30</v>
      </c>
      <c r="W175" s="244" t="str">
        <f>V175*((K175+L175+M175+N175+O175+P175)+Q175*0.7+(R175+S175+T175)*0.5)*5</f>
        <v>0</v>
      </c>
      <c r="Y175" s="157"/>
      <c r="Z175" s="157"/>
      <c r="AA175" s="157"/>
    </row>
    <row r="176" spans="1:27" customHeight="1" ht="12.95" s="114" customFormat="1">
      <c r="A176" s="95">
        <v>166</v>
      </c>
      <c r="B176" s="96" t="s">
        <v>484</v>
      </c>
      <c r="C176" s="96" t="s">
        <v>460</v>
      </c>
      <c r="D176" s="203">
        <v>41677</v>
      </c>
      <c r="E176" s="96" t="s">
        <v>86</v>
      </c>
      <c r="F176" s="96" t="s">
        <v>485</v>
      </c>
      <c r="G176" s="96" t="s">
        <v>142</v>
      </c>
      <c r="H176" s="96" t="s">
        <v>89</v>
      </c>
      <c r="I176" s="96" t="s">
        <v>90</v>
      </c>
      <c r="J176" s="96" t="s">
        <v>486</v>
      </c>
      <c r="K176" s="119"/>
      <c r="L176" s="119"/>
      <c r="M176" s="119"/>
      <c r="N176" s="97"/>
      <c r="O176" s="119">
        <v>1</v>
      </c>
      <c r="P176" s="119"/>
      <c r="Q176" s="248"/>
      <c r="R176" s="119"/>
      <c r="S176" s="119"/>
      <c r="T176" s="119"/>
      <c r="U176" s="127" t="str">
        <f>SUM(K176:T176)</f>
        <v>0</v>
      </c>
      <c r="V176" s="127">
        <v>30</v>
      </c>
      <c r="W176" s="244" t="str">
        <f>V176*((K176+L176+M176+N176+O176+P176)+Q176*0.7+(R176+S176+T176)*0.5)*5</f>
        <v>0</v>
      </c>
      <c r="Y176" s="157"/>
      <c r="Z176" s="157"/>
      <c r="AA176" s="157"/>
    </row>
    <row r="177" spans="1:27" customHeight="1" ht="12.95" s="114" customFormat="1">
      <c r="A177" s="95">
        <v>167</v>
      </c>
      <c r="B177" s="96" t="s">
        <v>487</v>
      </c>
      <c r="C177" s="96" t="s">
        <v>460</v>
      </c>
      <c r="D177" s="203">
        <v>41690</v>
      </c>
      <c r="E177" s="96" t="s">
        <v>86</v>
      </c>
      <c r="F177" s="96" t="s">
        <v>488</v>
      </c>
      <c r="G177" s="96" t="s">
        <v>190</v>
      </c>
      <c r="H177" s="96" t="s">
        <v>89</v>
      </c>
      <c r="I177" s="96" t="s">
        <v>90</v>
      </c>
      <c r="J177" s="96" t="s">
        <v>488</v>
      </c>
      <c r="K177" s="119"/>
      <c r="L177" s="119"/>
      <c r="M177" s="119"/>
      <c r="N177" s="97">
        <v>1</v>
      </c>
      <c r="O177" s="119"/>
      <c r="P177" s="119"/>
      <c r="Q177" s="248"/>
      <c r="R177" s="119"/>
      <c r="S177" s="119"/>
      <c r="T177" s="119"/>
      <c r="U177" s="127" t="str">
        <f>SUM(K177:T177)</f>
        <v>0</v>
      </c>
      <c r="V177" s="127">
        <v>30</v>
      </c>
      <c r="W177" s="244" t="str">
        <f>V177*((K177+L177+M177+N177+O177+P177)+Q177*0.7+(R177+S177+T177)*0.5)*5</f>
        <v>0</v>
      </c>
      <c r="Y177" s="157"/>
      <c r="Z177" s="157"/>
      <c r="AA177" s="157"/>
    </row>
    <row r="178" spans="1:27" customHeight="1" ht="12.95" s="114" customFormat="1">
      <c r="A178" s="95">
        <v>168</v>
      </c>
      <c r="B178" s="96" t="s">
        <v>489</v>
      </c>
      <c r="C178" s="96" t="s">
        <v>460</v>
      </c>
      <c r="D178" s="203">
        <v>41837</v>
      </c>
      <c r="E178" s="96" t="s">
        <v>86</v>
      </c>
      <c r="F178" s="96" t="s">
        <v>490</v>
      </c>
      <c r="G178" s="96" t="s">
        <v>142</v>
      </c>
      <c r="H178" s="96" t="s">
        <v>89</v>
      </c>
      <c r="I178" s="96" t="s">
        <v>90</v>
      </c>
      <c r="J178" s="96" t="s">
        <v>491</v>
      </c>
      <c r="K178" s="119"/>
      <c r="L178" s="119"/>
      <c r="M178" s="119"/>
      <c r="N178" s="97"/>
      <c r="O178" s="119">
        <v>1</v>
      </c>
      <c r="P178" s="119"/>
      <c r="Q178" s="248"/>
      <c r="R178" s="119"/>
      <c r="S178" s="119"/>
      <c r="T178" s="119"/>
      <c r="U178" s="127" t="str">
        <f>SUM(K178:T178)</f>
        <v>0</v>
      </c>
      <c r="V178" s="127">
        <v>30</v>
      </c>
      <c r="W178" s="244" t="str">
        <f>V178*((K178+L178+M178+N178+O178+P178)+Q178*0.7+(R178+S178+T178)*0.5)*5</f>
        <v>0</v>
      </c>
      <c r="Y178" s="157"/>
      <c r="Z178" s="157"/>
      <c r="AA178" s="157"/>
    </row>
    <row r="179" spans="1:27" customHeight="1" ht="12.95" s="114" customFormat="1">
      <c r="A179" s="95">
        <v>169</v>
      </c>
      <c r="B179" s="96" t="s">
        <v>492</v>
      </c>
      <c r="C179" s="96" t="s">
        <v>460</v>
      </c>
      <c r="D179" s="203">
        <v>41978</v>
      </c>
      <c r="E179" s="96" t="s">
        <v>86</v>
      </c>
      <c r="F179" s="96" t="s">
        <v>493</v>
      </c>
      <c r="G179" s="96" t="s">
        <v>142</v>
      </c>
      <c r="H179" s="96" t="s">
        <v>89</v>
      </c>
      <c r="I179" s="96" t="s">
        <v>90</v>
      </c>
      <c r="J179" s="96" t="s">
        <v>493</v>
      </c>
      <c r="K179" s="119"/>
      <c r="L179" s="119"/>
      <c r="M179" s="119"/>
      <c r="N179" s="97"/>
      <c r="O179" s="119">
        <v>1</v>
      </c>
      <c r="P179" s="119"/>
      <c r="Q179" s="248"/>
      <c r="R179" s="119"/>
      <c r="S179" s="119"/>
      <c r="T179" s="119"/>
      <c r="U179" s="127" t="str">
        <f>SUM(K179:T179)</f>
        <v>0</v>
      </c>
      <c r="V179" s="127">
        <v>30</v>
      </c>
      <c r="W179" s="244" t="str">
        <f>V179*((K179+L179+M179+N179+O179+P179)+Q179*0.7+(R179+S179+T179)*0.5)*5</f>
        <v>0</v>
      </c>
      <c r="Y179" s="157"/>
      <c r="Z179" s="157"/>
      <c r="AA179" s="157"/>
    </row>
    <row r="180" spans="1:27" customHeight="1" ht="12.95" s="114" customFormat="1">
      <c r="A180" s="95">
        <v>170</v>
      </c>
      <c r="B180" s="96" t="s">
        <v>494</v>
      </c>
      <c r="C180" s="96" t="s">
        <v>460</v>
      </c>
      <c r="D180" s="203">
        <v>41913</v>
      </c>
      <c r="E180" s="96" t="s">
        <v>86</v>
      </c>
      <c r="F180" s="96" t="s">
        <v>495</v>
      </c>
      <c r="G180" s="96" t="s">
        <v>142</v>
      </c>
      <c r="H180" s="96" t="s">
        <v>89</v>
      </c>
      <c r="I180" s="96" t="s">
        <v>90</v>
      </c>
      <c r="J180" s="96" t="s">
        <v>495</v>
      </c>
      <c r="K180" s="119"/>
      <c r="L180" s="119"/>
      <c r="M180" s="119"/>
      <c r="N180" s="97">
        <v>1</v>
      </c>
      <c r="O180" s="119"/>
      <c r="P180" s="119"/>
      <c r="Q180" s="248"/>
      <c r="R180" s="119"/>
      <c r="S180" s="119"/>
      <c r="T180" s="119"/>
      <c r="U180" s="127" t="str">
        <f>SUM(K180:T180)</f>
        <v>0</v>
      </c>
      <c r="V180" s="127">
        <v>30</v>
      </c>
      <c r="W180" s="244" t="str">
        <f>V180*((K180+L180+M180+N180+O180+P180)+Q180*0.7+(R180+S180+T180)*0.5)*5</f>
        <v>0</v>
      </c>
      <c r="Y180" s="157"/>
      <c r="Z180" s="157"/>
      <c r="AA180" s="157"/>
    </row>
    <row r="181" spans="1:27" customHeight="1" ht="12.95" s="114" customFormat="1">
      <c r="A181" s="95">
        <v>171</v>
      </c>
      <c r="B181" s="96" t="s">
        <v>496</v>
      </c>
      <c r="C181" s="96" t="s">
        <v>460</v>
      </c>
      <c r="D181" s="203">
        <v>41754</v>
      </c>
      <c r="E181" s="96" t="s">
        <v>86</v>
      </c>
      <c r="F181" s="96" t="s">
        <v>497</v>
      </c>
      <c r="G181" s="96" t="s">
        <v>190</v>
      </c>
      <c r="H181" s="96" t="s">
        <v>89</v>
      </c>
      <c r="I181" s="96" t="s">
        <v>90</v>
      </c>
      <c r="J181" s="96" t="s">
        <v>498</v>
      </c>
      <c r="K181" s="119"/>
      <c r="L181" s="119"/>
      <c r="M181" s="119"/>
      <c r="N181" s="97"/>
      <c r="O181" s="119">
        <v>1</v>
      </c>
      <c r="P181" s="119"/>
      <c r="Q181" s="248"/>
      <c r="R181" s="119"/>
      <c r="S181" s="119"/>
      <c r="T181" s="119"/>
      <c r="U181" s="127" t="str">
        <f>SUM(K181:T181)</f>
        <v>0</v>
      </c>
      <c r="V181" s="127">
        <v>30</v>
      </c>
      <c r="W181" s="244" t="str">
        <f>V181*((K181+L181+M181+N181+O181+P181)+Q181*0.7+(R181+S181+T181)*0.5)*5</f>
        <v>0</v>
      </c>
      <c r="Y181" s="157"/>
      <c r="Z181" s="157"/>
      <c r="AA181" s="157"/>
    </row>
    <row r="182" spans="1:27" customHeight="1" ht="12.95" s="114" customFormat="1">
      <c r="A182" s="95">
        <v>172</v>
      </c>
      <c r="B182" s="96" t="s">
        <v>499</v>
      </c>
      <c r="C182" s="96" t="s">
        <v>460</v>
      </c>
      <c r="D182" s="203">
        <v>41681</v>
      </c>
      <c r="E182" s="96" t="s">
        <v>86</v>
      </c>
      <c r="F182" s="96" t="s">
        <v>500</v>
      </c>
      <c r="G182" s="96" t="s">
        <v>190</v>
      </c>
      <c r="H182" s="96" t="s">
        <v>89</v>
      </c>
      <c r="I182" s="96" t="s">
        <v>90</v>
      </c>
      <c r="J182" s="96" t="s">
        <v>500</v>
      </c>
      <c r="K182" s="119"/>
      <c r="L182" s="119"/>
      <c r="M182" s="119"/>
      <c r="N182" s="97">
        <v>1</v>
      </c>
      <c r="O182" s="119"/>
      <c r="P182" s="119"/>
      <c r="Q182" s="248"/>
      <c r="R182" s="119"/>
      <c r="S182" s="119"/>
      <c r="T182" s="119"/>
      <c r="U182" s="127" t="str">
        <f>SUM(K182:T182)</f>
        <v>0</v>
      </c>
      <c r="V182" s="127">
        <v>30</v>
      </c>
      <c r="W182" s="244" t="str">
        <f>V182*((K182+L182+M182+N182+O182+P182)+Q182*0.7+(R182+S182+T182)*0.5)*5</f>
        <v>0</v>
      </c>
      <c r="Y182" s="157"/>
      <c r="Z182" s="157"/>
      <c r="AA182" s="157"/>
    </row>
    <row r="183" spans="1:27" customHeight="1" ht="12.95" s="114" customFormat="1">
      <c r="A183" s="95">
        <v>173</v>
      </c>
      <c r="B183" s="96" t="s">
        <v>501</v>
      </c>
      <c r="C183" s="96" t="s">
        <v>460</v>
      </c>
      <c r="D183" s="203">
        <v>41953</v>
      </c>
      <c r="E183" s="96" t="s">
        <v>86</v>
      </c>
      <c r="F183" s="96" t="s">
        <v>502</v>
      </c>
      <c r="G183" s="96" t="s">
        <v>142</v>
      </c>
      <c r="H183" s="96" t="s">
        <v>89</v>
      </c>
      <c r="I183" s="96" t="s">
        <v>90</v>
      </c>
      <c r="J183" s="96" t="s">
        <v>502</v>
      </c>
      <c r="K183" s="119"/>
      <c r="L183" s="119"/>
      <c r="M183" s="119"/>
      <c r="N183" s="97"/>
      <c r="O183" s="119">
        <v>1</v>
      </c>
      <c r="P183" s="119"/>
      <c r="Q183" s="248"/>
      <c r="R183" s="119"/>
      <c r="S183" s="119"/>
      <c r="T183" s="119"/>
      <c r="U183" s="127" t="str">
        <f>SUM(K183:T183)</f>
        <v>0</v>
      </c>
      <c r="V183" s="127">
        <v>30</v>
      </c>
      <c r="W183" s="244" t="str">
        <f>V183*((K183+L183+M183+N183+O183+P183)+Q183*0.7+(R183+S183+T183)*0.5)*5</f>
        <v>0</v>
      </c>
      <c r="Y183" s="157"/>
      <c r="Z183" s="157"/>
      <c r="AA183" s="157"/>
    </row>
    <row r="184" spans="1:27" customHeight="1" ht="12.95" s="114" customFormat="1">
      <c r="A184" s="95">
        <v>174</v>
      </c>
      <c r="B184" s="96" t="s">
        <v>503</v>
      </c>
      <c r="C184" s="96" t="s">
        <v>460</v>
      </c>
      <c r="D184" s="203">
        <v>41774</v>
      </c>
      <c r="E184" s="96" t="s">
        <v>86</v>
      </c>
      <c r="F184" s="96" t="s">
        <v>504</v>
      </c>
      <c r="G184" s="96" t="s">
        <v>142</v>
      </c>
      <c r="H184" s="96" t="s">
        <v>89</v>
      </c>
      <c r="I184" s="96" t="s">
        <v>90</v>
      </c>
      <c r="J184" s="96" t="s">
        <v>505</v>
      </c>
      <c r="K184" s="119"/>
      <c r="L184" s="119"/>
      <c r="M184" s="119"/>
      <c r="N184" s="97">
        <v>1</v>
      </c>
      <c r="O184" s="119"/>
      <c r="P184" s="119"/>
      <c r="Q184" s="248"/>
      <c r="R184" s="119"/>
      <c r="S184" s="119"/>
      <c r="T184" s="119"/>
      <c r="U184" s="127" t="str">
        <f>SUM(K184:T184)</f>
        <v>0</v>
      </c>
      <c r="V184" s="127">
        <v>30</v>
      </c>
      <c r="W184" s="244" t="str">
        <f>V184*((K184+L184+M184+N184+O184+P184)+Q184*0.7+(R184+S184+T184)*0.5)*5</f>
        <v>0</v>
      </c>
      <c r="Y184" s="157"/>
      <c r="Z184" s="157"/>
      <c r="AA184" s="157"/>
    </row>
    <row r="185" spans="1:27" customHeight="1" ht="12.95" s="114" customFormat="1">
      <c r="A185" s="95">
        <v>175</v>
      </c>
      <c r="B185" s="96" t="s">
        <v>506</v>
      </c>
      <c r="C185" s="96" t="s">
        <v>460</v>
      </c>
      <c r="D185" s="203">
        <v>41658</v>
      </c>
      <c r="E185" s="96" t="s">
        <v>86</v>
      </c>
      <c r="F185" s="96" t="s">
        <v>507</v>
      </c>
      <c r="G185" s="96" t="s">
        <v>190</v>
      </c>
      <c r="H185" s="96" t="s">
        <v>89</v>
      </c>
      <c r="I185" s="96" t="s">
        <v>90</v>
      </c>
      <c r="J185" s="96" t="s">
        <v>507</v>
      </c>
      <c r="K185" s="119"/>
      <c r="L185" s="119"/>
      <c r="M185" s="119"/>
      <c r="N185" s="97">
        <v>1</v>
      </c>
      <c r="O185" s="119"/>
      <c r="P185" s="119"/>
      <c r="Q185" s="248"/>
      <c r="R185" s="119"/>
      <c r="S185" s="119"/>
      <c r="T185" s="119"/>
      <c r="U185" s="127" t="str">
        <f>SUM(K185:T185)</f>
        <v>0</v>
      </c>
      <c r="V185" s="127">
        <v>30</v>
      </c>
      <c r="W185" s="244" t="str">
        <f>V185*((K185+L185+M185+N185+O185+P185)+Q185*0.7+(R185+S185+T185)*0.5)*5</f>
        <v>0</v>
      </c>
      <c r="Y185" s="157"/>
      <c r="Z185" s="157"/>
      <c r="AA185" s="157"/>
    </row>
    <row r="186" spans="1:27" customHeight="1" ht="12.95" s="114" customFormat="1">
      <c r="A186" s="95">
        <v>176</v>
      </c>
      <c r="B186" s="96" t="s">
        <v>508</v>
      </c>
      <c r="C186" s="96" t="s">
        <v>460</v>
      </c>
      <c r="D186" s="203">
        <v>41849</v>
      </c>
      <c r="E186" s="96" t="s">
        <v>96</v>
      </c>
      <c r="F186" s="96" t="s">
        <v>509</v>
      </c>
      <c r="G186" s="96" t="s">
        <v>98</v>
      </c>
      <c r="H186" s="96" t="s">
        <v>89</v>
      </c>
      <c r="I186" s="96" t="s">
        <v>90</v>
      </c>
      <c r="J186" s="96" t="s">
        <v>509</v>
      </c>
      <c r="K186" s="119"/>
      <c r="L186" s="119"/>
      <c r="M186" s="119"/>
      <c r="N186" s="97"/>
      <c r="O186" s="119">
        <v>1</v>
      </c>
      <c r="P186" s="119"/>
      <c r="Q186" s="248"/>
      <c r="R186" s="119"/>
      <c r="S186" s="119"/>
      <c r="T186" s="119"/>
      <c r="U186" s="127" t="str">
        <f>SUM(K186:T186)</f>
        <v>0</v>
      </c>
      <c r="V186" s="127">
        <v>30</v>
      </c>
      <c r="W186" s="244" t="str">
        <f>V186*((K186+L186+M186+N186+O186+P186)+Q186*0.7+(R186+S186+T186)*0.5)*5</f>
        <v>0</v>
      </c>
      <c r="Y186" s="157"/>
      <c r="Z186" s="157"/>
      <c r="AA186" s="157"/>
    </row>
    <row r="187" spans="1:27" customHeight="1" ht="12.95" s="114" customFormat="1">
      <c r="A187" s="95">
        <v>177</v>
      </c>
      <c r="B187" s="96" t="s">
        <v>510</v>
      </c>
      <c r="C187" s="96" t="s">
        <v>511</v>
      </c>
      <c r="D187" s="205">
        <v>41948</v>
      </c>
      <c r="E187" s="96" t="s">
        <v>86</v>
      </c>
      <c r="F187" s="96" t="s">
        <v>512</v>
      </c>
      <c r="G187" s="96" t="s">
        <v>146</v>
      </c>
      <c r="H187" s="96" t="s">
        <v>89</v>
      </c>
      <c r="I187" s="96" t="s">
        <v>90</v>
      </c>
      <c r="J187" s="96" t="s">
        <v>362</v>
      </c>
      <c r="K187" s="119"/>
      <c r="L187" s="119"/>
      <c r="M187" s="119"/>
      <c r="N187" s="97"/>
      <c r="O187" s="119">
        <v>1</v>
      </c>
      <c r="P187" s="119"/>
      <c r="Q187" s="248"/>
      <c r="R187" s="119"/>
      <c r="S187" s="119"/>
      <c r="T187" s="119"/>
      <c r="U187" s="127" t="str">
        <f>SUM(K187:T187)</f>
        <v>0</v>
      </c>
      <c r="V187" s="127">
        <v>30</v>
      </c>
      <c r="W187" s="244" t="str">
        <f>V187*((K187+L187+M187+N187+O187+P187)+Q187*0.7+(R187+S187+T187)*0.5)*5</f>
        <v>0</v>
      </c>
      <c r="Y187" s="157"/>
      <c r="Z187" s="157"/>
      <c r="AA187" s="157"/>
    </row>
    <row r="188" spans="1:27" customHeight="1" ht="12.95" s="114" customFormat="1">
      <c r="A188" s="95">
        <v>178</v>
      </c>
      <c r="B188" s="96" t="s">
        <v>513</v>
      </c>
      <c r="C188" s="96" t="s">
        <v>511</v>
      </c>
      <c r="D188" s="204">
        <v>41640</v>
      </c>
      <c r="E188" s="96" t="s">
        <v>96</v>
      </c>
      <c r="F188" s="96" t="s">
        <v>377</v>
      </c>
      <c r="G188" s="96" t="s">
        <v>146</v>
      </c>
      <c r="H188" s="96" t="s">
        <v>89</v>
      </c>
      <c r="I188" s="96" t="s">
        <v>90</v>
      </c>
      <c r="J188" s="96" t="s">
        <v>514</v>
      </c>
      <c r="K188" s="119"/>
      <c r="L188" s="119"/>
      <c r="M188" s="119"/>
      <c r="N188" s="97"/>
      <c r="O188" s="119">
        <v>1</v>
      </c>
      <c r="P188" s="119"/>
      <c r="Q188" s="248"/>
      <c r="R188" s="119"/>
      <c r="S188" s="119"/>
      <c r="T188" s="119"/>
      <c r="U188" s="127" t="str">
        <f>SUM(K188:T188)</f>
        <v>0</v>
      </c>
      <c r="V188" s="127">
        <v>30</v>
      </c>
      <c r="W188" s="244" t="str">
        <f>V188*((K188+L188+M188+N188+O188+P188)+Q188*0.7+(R188+S188+T188)*0.5)*5</f>
        <v>0</v>
      </c>
      <c r="Y188" s="157"/>
      <c r="Z188" s="157"/>
      <c r="AA188" s="157"/>
    </row>
    <row r="189" spans="1:27" customHeight="1" ht="12.95" s="114" customFormat="1">
      <c r="A189" s="95">
        <v>179</v>
      </c>
      <c r="B189" s="96" t="s">
        <v>515</v>
      </c>
      <c r="C189" s="96" t="s">
        <v>511</v>
      </c>
      <c r="D189" s="192">
        <v>41751</v>
      </c>
      <c r="E189" s="96" t="s">
        <v>86</v>
      </c>
      <c r="F189" s="96" t="s">
        <v>516</v>
      </c>
      <c r="G189" s="96" t="s">
        <v>146</v>
      </c>
      <c r="H189" s="96" t="s">
        <v>89</v>
      </c>
      <c r="I189" s="96" t="s">
        <v>90</v>
      </c>
      <c r="J189" s="96" t="s">
        <v>516</v>
      </c>
      <c r="K189" s="119"/>
      <c r="L189" s="119"/>
      <c r="M189" s="119"/>
      <c r="N189" s="97">
        <v>1</v>
      </c>
      <c r="O189" s="119"/>
      <c r="P189" s="119"/>
      <c r="Q189" s="248"/>
      <c r="R189" s="119"/>
      <c r="S189" s="119"/>
      <c r="T189" s="119"/>
      <c r="U189" s="127" t="str">
        <f>SUM(K189:T189)</f>
        <v>0</v>
      </c>
      <c r="V189" s="127">
        <v>30</v>
      </c>
      <c r="W189" s="244" t="str">
        <f>V189*((K189+L189+M189+N189+O189+P189)+Q189*0.7+(R189+S189+T189)*0.5)*5</f>
        <v>0</v>
      </c>
      <c r="Y189" s="157"/>
      <c r="Z189" s="157"/>
      <c r="AA189" s="157"/>
    </row>
    <row r="190" spans="1:27" customHeight="1" ht="12.95" s="114" customFormat="1">
      <c r="A190" s="95">
        <v>180</v>
      </c>
      <c r="B190" s="96" t="s">
        <v>517</v>
      </c>
      <c r="C190" s="96" t="s">
        <v>511</v>
      </c>
      <c r="D190" s="192">
        <v>41944</v>
      </c>
      <c r="E190" s="96" t="s">
        <v>111</v>
      </c>
      <c r="F190" s="96" t="s">
        <v>518</v>
      </c>
      <c r="G190" s="96" t="s">
        <v>177</v>
      </c>
      <c r="H190" s="96" t="s">
        <v>89</v>
      </c>
      <c r="I190" s="96" t="s">
        <v>90</v>
      </c>
      <c r="J190" s="96" t="s">
        <v>518</v>
      </c>
      <c r="K190" s="119"/>
      <c r="L190" s="119"/>
      <c r="M190" s="119"/>
      <c r="N190" s="97"/>
      <c r="O190" s="119">
        <v>1</v>
      </c>
      <c r="P190" s="119"/>
      <c r="Q190" s="248"/>
      <c r="R190" s="119"/>
      <c r="S190" s="119"/>
      <c r="T190" s="119"/>
      <c r="U190" s="127" t="str">
        <f>SUM(K190:T190)</f>
        <v>0</v>
      </c>
      <c r="V190" s="127">
        <v>30</v>
      </c>
      <c r="W190" s="244" t="str">
        <f>V190*((K190+L190+M190+N190+O190+P190)+Q190*0.7+(R190+S190+T190)*0.5)*5</f>
        <v>0</v>
      </c>
      <c r="Y190" s="157"/>
      <c r="Z190" s="157"/>
      <c r="AA190" s="157"/>
    </row>
    <row r="191" spans="1:27" customHeight="1" ht="12.95" s="114" customFormat="1">
      <c r="A191" s="95">
        <v>181</v>
      </c>
      <c r="B191" s="96" t="s">
        <v>519</v>
      </c>
      <c r="C191" s="96" t="s">
        <v>511</v>
      </c>
      <c r="D191" s="192">
        <v>41644</v>
      </c>
      <c r="E191" s="96" t="s">
        <v>86</v>
      </c>
      <c r="F191" s="96" t="s">
        <v>520</v>
      </c>
      <c r="G191" s="96" t="s">
        <v>146</v>
      </c>
      <c r="H191" s="96" t="s">
        <v>89</v>
      </c>
      <c r="I191" s="96" t="s">
        <v>90</v>
      </c>
      <c r="J191" s="96" t="s">
        <v>520</v>
      </c>
      <c r="K191" s="119"/>
      <c r="L191" s="119"/>
      <c r="M191" s="119"/>
      <c r="N191" s="97">
        <v>1</v>
      </c>
      <c r="O191" s="119"/>
      <c r="P191" s="119"/>
      <c r="Q191" s="248"/>
      <c r="R191" s="119"/>
      <c r="S191" s="119"/>
      <c r="T191" s="119"/>
      <c r="U191" s="127" t="str">
        <f>SUM(K191:T191)</f>
        <v>0</v>
      </c>
      <c r="V191" s="127">
        <v>30</v>
      </c>
      <c r="W191" s="244" t="str">
        <f>V191*((K191+L191+M191+N191+O191+P191)+Q191*0.7+(R191+S191+T191)*0.5)*5</f>
        <v>0</v>
      </c>
      <c r="Y191" s="157"/>
      <c r="Z191" s="157"/>
      <c r="AA191" s="157"/>
    </row>
    <row r="192" spans="1:27" customHeight="1" ht="12.95" s="114" customFormat="1">
      <c r="A192" s="95">
        <v>182</v>
      </c>
      <c r="B192" s="96" t="s">
        <v>521</v>
      </c>
      <c r="C192" s="96" t="s">
        <v>511</v>
      </c>
      <c r="D192" s="192">
        <v>41662</v>
      </c>
      <c r="E192" s="96" t="s">
        <v>86</v>
      </c>
      <c r="F192" s="96" t="s">
        <v>522</v>
      </c>
      <c r="G192" s="96" t="s">
        <v>146</v>
      </c>
      <c r="H192" s="96" t="s">
        <v>89</v>
      </c>
      <c r="I192" s="96" t="s">
        <v>90</v>
      </c>
      <c r="J192" s="96" t="s">
        <v>522</v>
      </c>
      <c r="K192" s="119"/>
      <c r="L192" s="119"/>
      <c r="M192" s="119"/>
      <c r="N192" s="97">
        <v>1</v>
      </c>
      <c r="O192" s="119"/>
      <c r="P192" s="119"/>
      <c r="Q192" s="248"/>
      <c r="R192" s="119"/>
      <c r="S192" s="119"/>
      <c r="T192" s="119"/>
      <c r="U192" s="127" t="str">
        <f>SUM(K192:T192)</f>
        <v>0</v>
      </c>
      <c r="V192" s="127">
        <v>30</v>
      </c>
      <c r="W192" s="244" t="str">
        <f>V192*((K192+L192+M192+N192+O192+P192)+Q192*0.7+(R192+S192+T192)*0.5)*5</f>
        <v>0</v>
      </c>
      <c r="Y192" s="157"/>
      <c r="Z192" s="157"/>
      <c r="AA192" s="157"/>
    </row>
    <row r="193" spans="1:27" customHeight="1" ht="12.95" s="114" customFormat="1">
      <c r="A193" s="95">
        <v>183</v>
      </c>
      <c r="B193" s="96" t="s">
        <v>523</v>
      </c>
      <c r="C193" s="96" t="s">
        <v>511</v>
      </c>
      <c r="D193" s="192">
        <v>41772</v>
      </c>
      <c r="E193" s="96" t="s">
        <v>111</v>
      </c>
      <c r="F193" s="96" t="s">
        <v>524</v>
      </c>
      <c r="G193" s="96" t="s">
        <v>177</v>
      </c>
      <c r="H193" s="96" t="s">
        <v>89</v>
      </c>
      <c r="I193" s="96" t="s">
        <v>90</v>
      </c>
      <c r="J193" s="96" t="s">
        <v>525</v>
      </c>
      <c r="K193" s="119"/>
      <c r="L193" s="119"/>
      <c r="M193" s="119"/>
      <c r="N193" s="97"/>
      <c r="O193" s="119">
        <v>1</v>
      </c>
      <c r="P193" s="119"/>
      <c r="Q193" s="248"/>
      <c r="R193" s="119"/>
      <c r="S193" s="119"/>
      <c r="T193" s="119"/>
      <c r="U193" s="127" t="str">
        <f>SUM(K193:T193)</f>
        <v>0</v>
      </c>
      <c r="V193" s="127">
        <v>30</v>
      </c>
      <c r="W193" s="244" t="str">
        <f>V193*((K193+L193+M193+N193+O193+P193)+Q193*0.7+(R193+S193+T193)*0.5)*5</f>
        <v>0</v>
      </c>
      <c r="Y193" s="157"/>
      <c r="Z193" s="157"/>
      <c r="AA193" s="157"/>
    </row>
    <row r="194" spans="1:27" customHeight="1" ht="12.95" s="114" customFormat="1">
      <c r="A194" s="95">
        <v>184</v>
      </c>
      <c r="B194" s="96" t="s">
        <v>335</v>
      </c>
      <c r="C194" s="96" t="s">
        <v>511</v>
      </c>
      <c r="D194" s="192">
        <v>41985</v>
      </c>
      <c r="E194" s="96" t="s">
        <v>86</v>
      </c>
      <c r="F194" s="96" t="s">
        <v>526</v>
      </c>
      <c r="G194" s="96" t="s">
        <v>146</v>
      </c>
      <c r="H194" s="96" t="s">
        <v>89</v>
      </c>
      <c r="I194" s="96" t="s">
        <v>90</v>
      </c>
      <c r="J194" s="96" t="s">
        <v>527</v>
      </c>
      <c r="K194" s="119"/>
      <c r="L194" s="119"/>
      <c r="M194" s="119"/>
      <c r="N194" s="97">
        <v>1</v>
      </c>
      <c r="O194" s="119"/>
      <c r="P194" s="119"/>
      <c r="Q194" s="248"/>
      <c r="R194" s="119"/>
      <c r="S194" s="119"/>
      <c r="T194" s="119"/>
      <c r="U194" s="127" t="str">
        <f>SUM(K194:T194)</f>
        <v>0</v>
      </c>
      <c r="V194" s="127">
        <v>30</v>
      </c>
      <c r="W194" s="244" t="str">
        <f>V194*((K194+L194+M194+N194+O194+P194)+Q194*0.7+(R194+S194+T194)*0.5)*5</f>
        <v>0</v>
      </c>
      <c r="Y194" s="157"/>
      <c r="Z194" s="157"/>
      <c r="AA194" s="157"/>
    </row>
    <row r="195" spans="1:27" customHeight="1" ht="12.95" s="114" customFormat="1">
      <c r="A195" s="95">
        <v>185</v>
      </c>
      <c r="B195" s="96" t="s">
        <v>528</v>
      </c>
      <c r="C195" s="96" t="s">
        <v>511</v>
      </c>
      <c r="D195" s="192">
        <v>41960</v>
      </c>
      <c r="E195" s="96" t="s">
        <v>111</v>
      </c>
      <c r="F195" s="96" t="s">
        <v>529</v>
      </c>
      <c r="G195" s="96" t="s">
        <v>177</v>
      </c>
      <c r="H195" s="96" t="s">
        <v>89</v>
      </c>
      <c r="I195" s="96" t="s">
        <v>90</v>
      </c>
      <c r="J195" s="96" t="s">
        <v>530</v>
      </c>
      <c r="K195" s="119"/>
      <c r="L195" s="119"/>
      <c r="M195" s="119"/>
      <c r="N195" s="97"/>
      <c r="O195" s="119">
        <v>1</v>
      </c>
      <c r="P195" s="119"/>
      <c r="Q195" s="248"/>
      <c r="R195" s="119"/>
      <c r="S195" s="119"/>
      <c r="T195" s="119"/>
      <c r="U195" s="127" t="str">
        <f>SUM(K195:T195)</f>
        <v>0</v>
      </c>
      <c r="V195" s="127">
        <v>30</v>
      </c>
      <c r="W195" s="244" t="str">
        <f>V195*((K195+L195+M195+N195+O195+P195)+Q195*0.7+(R195+S195+T195)*0.5)*5</f>
        <v>0</v>
      </c>
      <c r="Y195" s="249"/>
      <c r="Z195" s="249"/>
      <c r="AA195" s="249"/>
    </row>
    <row r="196" spans="1:27" customHeight="1" ht="12.95" s="114" customFormat="1">
      <c r="A196" s="95">
        <v>186</v>
      </c>
      <c r="B196" s="96" t="s">
        <v>531</v>
      </c>
      <c r="C196" s="96" t="s">
        <v>511</v>
      </c>
      <c r="D196" s="192">
        <v>41889</v>
      </c>
      <c r="E196" s="96" t="s">
        <v>86</v>
      </c>
      <c r="F196" s="96" t="s">
        <v>532</v>
      </c>
      <c r="G196" s="96" t="s">
        <v>146</v>
      </c>
      <c r="H196" s="96" t="s">
        <v>89</v>
      </c>
      <c r="I196" s="96" t="s">
        <v>90</v>
      </c>
      <c r="J196" s="96" t="s">
        <v>533</v>
      </c>
      <c r="K196" s="119"/>
      <c r="L196" s="119"/>
      <c r="M196" s="119"/>
      <c r="N196" s="97">
        <v>1</v>
      </c>
      <c r="O196" s="119"/>
      <c r="P196" s="119"/>
      <c r="Q196" s="248"/>
      <c r="R196" s="119"/>
      <c r="S196" s="119"/>
      <c r="T196" s="119"/>
      <c r="U196" s="127" t="str">
        <f>SUM(K196:T196)</f>
        <v>0</v>
      </c>
      <c r="V196" s="127">
        <v>30</v>
      </c>
      <c r="W196" s="244" t="str">
        <f>V196*((K196+L196+M196+N196+O196+P196)+Q196*0.7+(R196+S196+T196)*0.5)*5</f>
        <v>0</v>
      </c>
      <c r="Y196" s="249"/>
      <c r="Z196" s="249"/>
      <c r="AA196" s="249"/>
    </row>
    <row r="197" spans="1:27" customHeight="1" ht="12.95" s="114" customFormat="1">
      <c r="A197" s="95">
        <v>187</v>
      </c>
      <c r="B197" s="96" t="s">
        <v>534</v>
      </c>
      <c r="C197" s="96" t="s">
        <v>511</v>
      </c>
      <c r="D197" s="192">
        <v>41719</v>
      </c>
      <c r="E197" s="96" t="s">
        <v>111</v>
      </c>
      <c r="F197" s="96" t="s">
        <v>535</v>
      </c>
      <c r="G197" s="96" t="s">
        <v>177</v>
      </c>
      <c r="H197" s="96" t="s">
        <v>89</v>
      </c>
      <c r="I197" s="96" t="s">
        <v>90</v>
      </c>
      <c r="J197" s="96" t="s">
        <v>535</v>
      </c>
      <c r="K197" s="119"/>
      <c r="L197" s="119"/>
      <c r="M197" s="119"/>
      <c r="N197" s="97"/>
      <c r="O197" s="119">
        <v>1</v>
      </c>
      <c r="P197" s="119"/>
      <c r="Q197" s="248"/>
      <c r="R197" s="119"/>
      <c r="S197" s="119"/>
      <c r="T197" s="119"/>
      <c r="U197" s="127" t="str">
        <f>SUM(K197:T197)</f>
        <v>0</v>
      </c>
      <c r="V197" s="127">
        <v>30</v>
      </c>
      <c r="W197" s="244" t="str">
        <f>V197*((K197+L197+M197+N197+O197+P197)+Q197*0.7+(R197+S197+T197)*0.5)*5</f>
        <v>0</v>
      </c>
      <c r="Y197" s="249"/>
      <c r="Z197" s="249"/>
      <c r="AA197" s="249"/>
    </row>
    <row r="198" spans="1:27" customHeight="1" ht="12.95" s="114" customFormat="1">
      <c r="A198" s="95">
        <v>188</v>
      </c>
      <c r="B198" s="96" t="s">
        <v>536</v>
      </c>
      <c r="C198" s="96" t="s">
        <v>511</v>
      </c>
      <c r="D198" s="192">
        <v>41916</v>
      </c>
      <c r="E198" s="96" t="s">
        <v>111</v>
      </c>
      <c r="F198" s="96" t="s">
        <v>537</v>
      </c>
      <c r="G198" s="96" t="s">
        <v>177</v>
      </c>
      <c r="H198" s="96" t="s">
        <v>89</v>
      </c>
      <c r="I198" s="96" t="s">
        <v>90</v>
      </c>
      <c r="J198" s="96" t="s">
        <v>538</v>
      </c>
      <c r="K198" s="119"/>
      <c r="L198" s="119"/>
      <c r="M198" s="119"/>
      <c r="N198" s="97"/>
      <c r="O198" s="119">
        <v>1</v>
      </c>
      <c r="P198" s="119"/>
      <c r="Q198" s="248"/>
      <c r="R198" s="119"/>
      <c r="S198" s="119"/>
      <c r="T198" s="119"/>
      <c r="U198" s="127" t="str">
        <f>SUM(K198:T198)</f>
        <v>0</v>
      </c>
      <c r="V198" s="127">
        <v>30</v>
      </c>
      <c r="W198" s="244" t="str">
        <f>V198*((K198+L198+M198+N198+O198+P198)+Q198*0.7+(R198+S198+T198)*0.5)*5</f>
        <v>0</v>
      </c>
      <c r="Y198" s="249"/>
      <c r="Z198" s="249"/>
      <c r="AA198" s="249"/>
    </row>
    <row r="199" spans="1:27" customHeight="1" ht="12.95" s="114" customFormat="1">
      <c r="A199" s="95">
        <v>189</v>
      </c>
      <c r="B199" s="96" t="s">
        <v>539</v>
      </c>
      <c r="C199" s="96" t="s">
        <v>511</v>
      </c>
      <c r="D199" s="192">
        <v>41660</v>
      </c>
      <c r="E199" s="96" t="s">
        <v>111</v>
      </c>
      <c r="F199" s="96" t="s">
        <v>540</v>
      </c>
      <c r="G199" s="96" t="s">
        <v>177</v>
      </c>
      <c r="H199" s="96" t="s">
        <v>89</v>
      </c>
      <c r="I199" s="96" t="s">
        <v>90</v>
      </c>
      <c r="J199" s="96" t="s">
        <v>541</v>
      </c>
      <c r="K199" s="119"/>
      <c r="L199" s="119"/>
      <c r="M199" s="119"/>
      <c r="N199" s="97"/>
      <c r="O199" s="119">
        <v>1</v>
      </c>
      <c r="P199" s="119"/>
      <c r="Q199" s="248"/>
      <c r="R199" s="119"/>
      <c r="S199" s="119"/>
      <c r="T199" s="119"/>
      <c r="U199" s="127" t="str">
        <f>SUM(K199:T199)</f>
        <v>0</v>
      </c>
      <c r="V199" s="127">
        <v>30</v>
      </c>
      <c r="W199" s="244" t="str">
        <f>V199*((K199+L199+M199+N199+O199+P199)+Q199*0.7+(R199+S199+T199)*0.5)*5</f>
        <v>0</v>
      </c>
      <c r="Y199" s="249"/>
      <c r="Z199" s="249"/>
      <c r="AA199" s="249"/>
    </row>
    <row r="200" spans="1:27" customHeight="1" ht="12.95" s="114" customFormat="1">
      <c r="A200" s="95">
        <v>190</v>
      </c>
      <c r="B200" s="96" t="s">
        <v>542</v>
      </c>
      <c r="C200" s="96" t="s">
        <v>511</v>
      </c>
      <c r="D200" s="192">
        <v>41661</v>
      </c>
      <c r="E200" s="96" t="s">
        <v>86</v>
      </c>
      <c r="F200" s="96" t="s">
        <v>235</v>
      </c>
      <c r="G200" s="96" t="s">
        <v>146</v>
      </c>
      <c r="H200" s="96" t="s">
        <v>89</v>
      </c>
      <c r="I200" s="96" t="s">
        <v>90</v>
      </c>
      <c r="J200" s="96" t="s">
        <v>235</v>
      </c>
      <c r="K200" s="119"/>
      <c r="L200" s="119"/>
      <c r="M200" s="119"/>
      <c r="N200" s="97">
        <v>1</v>
      </c>
      <c r="O200" s="119"/>
      <c r="P200" s="119"/>
      <c r="Q200" s="248"/>
      <c r="R200" s="119"/>
      <c r="S200" s="119"/>
      <c r="T200" s="119"/>
      <c r="U200" s="127" t="str">
        <f>SUM(K200:T200)</f>
        <v>0</v>
      </c>
      <c r="V200" s="127">
        <v>30</v>
      </c>
      <c r="W200" s="244" t="str">
        <f>V200*((K200+L200+M200+N200+O200+P200)+Q200*0.7+(R200+S200+T200)*0.5)*5</f>
        <v>0</v>
      </c>
      <c r="Y200" s="249"/>
      <c r="Z200" s="249"/>
      <c r="AA200" s="249"/>
    </row>
    <row r="201" spans="1:27" customHeight="1" ht="12.95" s="114" customFormat="1">
      <c r="A201" s="95">
        <v>191</v>
      </c>
      <c r="B201" s="96" t="s">
        <v>543</v>
      </c>
      <c r="C201" s="96" t="s">
        <v>511</v>
      </c>
      <c r="D201" s="192">
        <v>41891</v>
      </c>
      <c r="E201" s="96" t="s">
        <v>86</v>
      </c>
      <c r="F201" s="96" t="s">
        <v>544</v>
      </c>
      <c r="G201" s="96" t="s">
        <v>146</v>
      </c>
      <c r="H201" s="96" t="s">
        <v>89</v>
      </c>
      <c r="I201" s="96" t="s">
        <v>90</v>
      </c>
      <c r="J201" s="96" t="s">
        <v>545</v>
      </c>
      <c r="K201" s="119"/>
      <c r="L201" s="119"/>
      <c r="M201" s="119"/>
      <c r="N201" s="97"/>
      <c r="O201" s="119">
        <v>1</v>
      </c>
      <c r="P201" s="119"/>
      <c r="Q201" s="248"/>
      <c r="R201" s="119"/>
      <c r="S201" s="119"/>
      <c r="T201" s="119"/>
      <c r="U201" s="127" t="str">
        <f>SUM(K201:T201)</f>
        <v>0</v>
      </c>
      <c r="V201" s="127">
        <v>30</v>
      </c>
      <c r="W201" s="244" t="str">
        <f>V201*((K201+L201+M201+N201+O201+P201)+Q201*0.7+(R201+S201+T201)*0.5)*5</f>
        <v>0</v>
      </c>
      <c r="Y201" s="249"/>
      <c r="Z201" s="249"/>
      <c r="AA201" s="249"/>
    </row>
    <row r="202" spans="1:27" customHeight="1" ht="12.95" s="114" customFormat="1">
      <c r="A202" s="95">
        <v>192</v>
      </c>
      <c r="B202" s="96" t="s">
        <v>546</v>
      </c>
      <c r="C202" s="96" t="s">
        <v>547</v>
      </c>
      <c r="D202" s="250">
        <v>41945</v>
      </c>
      <c r="E202" s="96" t="s">
        <v>86</v>
      </c>
      <c r="F202" s="96" t="s">
        <v>548</v>
      </c>
      <c r="G202" s="96" t="s">
        <v>159</v>
      </c>
      <c r="H202" s="96" t="s">
        <v>89</v>
      </c>
      <c r="I202" s="96" t="s">
        <v>90</v>
      </c>
      <c r="J202" s="96" t="s">
        <v>548</v>
      </c>
      <c r="K202" s="119"/>
      <c r="L202" s="119"/>
      <c r="M202" s="119"/>
      <c r="N202" s="97">
        <v>1</v>
      </c>
      <c r="O202" s="119"/>
      <c r="P202" s="119"/>
      <c r="Q202" s="248"/>
      <c r="R202" s="119"/>
      <c r="S202" s="119"/>
      <c r="T202" s="119"/>
      <c r="U202" s="127" t="str">
        <f>SUM(K202:T202)</f>
        <v>0</v>
      </c>
      <c r="V202" s="127">
        <v>30</v>
      </c>
      <c r="W202" s="244" t="str">
        <f>V202*((K202+L202+M202+N202+O202+P202)+Q202*0.7+(R202+S202+T202)*0.5)*5</f>
        <v>0</v>
      </c>
      <c r="Y202" s="157"/>
      <c r="Z202" s="157"/>
      <c r="AA202" s="157"/>
    </row>
    <row r="203" spans="1:27" customHeight="1" ht="12.95" s="114" customFormat="1">
      <c r="A203" s="95">
        <v>193</v>
      </c>
      <c r="B203" s="96" t="s">
        <v>549</v>
      </c>
      <c r="C203" s="96" t="s">
        <v>547</v>
      </c>
      <c r="D203" s="250">
        <v>41845</v>
      </c>
      <c r="E203" s="96" t="s">
        <v>86</v>
      </c>
      <c r="F203" s="96" t="s">
        <v>550</v>
      </c>
      <c r="G203" s="96" t="s">
        <v>159</v>
      </c>
      <c r="H203" s="96" t="s">
        <v>89</v>
      </c>
      <c r="I203" s="96" t="s">
        <v>90</v>
      </c>
      <c r="J203" s="96" t="s">
        <v>550</v>
      </c>
      <c r="K203" s="119"/>
      <c r="L203" s="119"/>
      <c r="M203" s="119"/>
      <c r="N203" s="97"/>
      <c r="O203" s="119">
        <v>1</v>
      </c>
      <c r="P203" s="119"/>
      <c r="Q203" s="248"/>
      <c r="R203" s="119"/>
      <c r="S203" s="119"/>
      <c r="T203" s="119"/>
      <c r="U203" s="127" t="str">
        <f>SUM(K203:T203)</f>
        <v>0</v>
      </c>
      <c r="V203" s="127">
        <v>30</v>
      </c>
      <c r="W203" s="244" t="str">
        <f>V203*((K203+L203+M203+N203+O203+P203)+Q203*0.7+(R203+S203+T203)*0.5)*5</f>
        <v>0</v>
      </c>
      <c r="Y203" s="157"/>
      <c r="Z203" s="157"/>
      <c r="AA203" s="157"/>
    </row>
    <row r="204" spans="1:27" customHeight="1" ht="12.95" s="114" customFormat="1">
      <c r="A204" s="95">
        <v>194</v>
      </c>
      <c r="B204" s="96" t="s">
        <v>551</v>
      </c>
      <c r="C204" s="96" t="s">
        <v>547</v>
      </c>
      <c r="D204" s="250">
        <v>41880</v>
      </c>
      <c r="E204" s="96" t="s">
        <v>86</v>
      </c>
      <c r="F204" s="96" t="s">
        <v>552</v>
      </c>
      <c r="G204" s="96" t="s">
        <v>159</v>
      </c>
      <c r="H204" s="96" t="s">
        <v>89</v>
      </c>
      <c r="I204" s="96" t="s">
        <v>90</v>
      </c>
      <c r="J204" s="96" t="s">
        <v>552</v>
      </c>
      <c r="K204" s="119"/>
      <c r="L204" s="119"/>
      <c r="M204" s="119"/>
      <c r="N204" s="97">
        <v>1</v>
      </c>
      <c r="O204" s="119"/>
      <c r="P204" s="119"/>
      <c r="Q204" s="248"/>
      <c r="R204" s="119"/>
      <c r="S204" s="119"/>
      <c r="T204" s="119"/>
      <c r="U204" s="127" t="str">
        <f>SUM(K204:T204)</f>
        <v>0</v>
      </c>
      <c r="V204" s="127">
        <v>30</v>
      </c>
      <c r="W204" s="244" t="str">
        <f>V204*((K204+L204+M204+N204+O204+P204)+Q204*0.7+(R204+S204+T204)*0.5)*5</f>
        <v>0</v>
      </c>
      <c r="Y204" s="157"/>
      <c r="Z204" s="157"/>
      <c r="AA204" s="157"/>
    </row>
    <row r="205" spans="1:27" customHeight="1" ht="12.95" s="114" customFormat="1">
      <c r="A205" s="95">
        <v>195</v>
      </c>
      <c r="B205" s="96" t="s">
        <v>553</v>
      </c>
      <c r="C205" s="96" t="s">
        <v>547</v>
      </c>
      <c r="D205" s="250">
        <v>41851</v>
      </c>
      <c r="E205" s="96" t="s">
        <v>86</v>
      </c>
      <c r="F205" s="96" t="s">
        <v>554</v>
      </c>
      <c r="G205" s="96" t="s">
        <v>159</v>
      </c>
      <c r="H205" s="96" t="s">
        <v>89</v>
      </c>
      <c r="I205" s="96" t="s">
        <v>90</v>
      </c>
      <c r="J205" s="96" t="s">
        <v>461</v>
      </c>
      <c r="K205" s="119"/>
      <c r="L205" s="119"/>
      <c r="M205" s="119"/>
      <c r="N205" s="97"/>
      <c r="O205" s="119">
        <v>1</v>
      </c>
      <c r="P205" s="119"/>
      <c r="Q205" s="248"/>
      <c r="R205" s="119"/>
      <c r="S205" s="119"/>
      <c r="T205" s="119"/>
      <c r="U205" s="127" t="str">
        <f>SUM(K205:T205)</f>
        <v>0</v>
      </c>
      <c r="V205" s="127">
        <v>30</v>
      </c>
      <c r="W205" s="244" t="str">
        <f>V205*((K205+L205+M205+N205+O205+P205)+Q205*0.7+(R205+S205+T205)*0.5)*5</f>
        <v>0</v>
      </c>
      <c r="Y205" s="157"/>
      <c r="Z205" s="157"/>
      <c r="AA205" s="157"/>
    </row>
    <row r="206" spans="1:27" customHeight="1" ht="12.95" s="114" customFormat="1">
      <c r="A206" s="95">
        <v>196</v>
      </c>
      <c r="B206" s="96" t="s">
        <v>555</v>
      </c>
      <c r="C206" s="96" t="s">
        <v>547</v>
      </c>
      <c r="D206" s="250">
        <v>41852</v>
      </c>
      <c r="E206" s="96" t="s">
        <v>86</v>
      </c>
      <c r="F206" s="96" t="s">
        <v>556</v>
      </c>
      <c r="G206" s="96" t="s">
        <v>159</v>
      </c>
      <c r="H206" s="96" t="s">
        <v>89</v>
      </c>
      <c r="I206" s="96" t="s">
        <v>90</v>
      </c>
      <c r="J206" s="96" t="s">
        <v>557</v>
      </c>
      <c r="K206" s="119"/>
      <c r="L206" s="119"/>
      <c r="M206" s="119"/>
      <c r="N206" s="97"/>
      <c r="O206" s="119">
        <v>1</v>
      </c>
      <c r="P206" s="119"/>
      <c r="Q206" s="248"/>
      <c r="R206" s="119"/>
      <c r="S206" s="119"/>
      <c r="T206" s="119"/>
      <c r="U206" s="127" t="str">
        <f>SUM(K206:T206)</f>
        <v>0</v>
      </c>
      <c r="V206" s="127">
        <v>30</v>
      </c>
      <c r="W206" s="244" t="str">
        <f>V206*((K206+L206+M206+N206+O206+P206)+Q206*0.7+(R206+S206+T206)*0.5)*5</f>
        <v>0</v>
      </c>
      <c r="Y206" s="157"/>
      <c r="Z206" s="157"/>
      <c r="AA206" s="157"/>
    </row>
    <row r="207" spans="1:27" customHeight="1" ht="12.95" s="114" customFormat="1">
      <c r="A207" s="95">
        <v>197</v>
      </c>
      <c r="B207" s="96" t="s">
        <v>558</v>
      </c>
      <c r="C207" s="96" t="s">
        <v>547</v>
      </c>
      <c r="D207" s="250">
        <v>41651</v>
      </c>
      <c r="E207" s="96" t="s">
        <v>86</v>
      </c>
      <c r="F207" s="96" t="s">
        <v>502</v>
      </c>
      <c r="G207" s="96" t="s">
        <v>159</v>
      </c>
      <c r="H207" s="96" t="s">
        <v>89</v>
      </c>
      <c r="I207" s="96" t="s">
        <v>90</v>
      </c>
      <c r="J207" s="96" t="s">
        <v>502</v>
      </c>
      <c r="K207" s="119"/>
      <c r="L207" s="119"/>
      <c r="M207" s="119"/>
      <c r="N207" s="97">
        <v>1</v>
      </c>
      <c r="O207" s="119"/>
      <c r="P207" s="119"/>
      <c r="Q207" s="248"/>
      <c r="R207" s="119"/>
      <c r="S207" s="119"/>
      <c r="T207" s="119"/>
      <c r="U207" s="127" t="str">
        <f>SUM(K207:T207)</f>
        <v>0</v>
      </c>
      <c r="V207" s="127">
        <v>30</v>
      </c>
      <c r="W207" s="244" t="str">
        <f>V207*((K207+L207+M207+N207+O207+P207)+Q207*0.7+(R207+S207+T207)*0.5)*5</f>
        <v>0</v>
      </c>
      <c r="Y207" s="157"/>
      <c r="Z207" s="157"/>
      <c r="AA207" s="157"/>
    </row>
    <row r="208" spans="1:27" customHeight="1" ht="12.95" s="114" customFormat="1">
      <c r="A208" s="95">
        <v>198</v>
      </c>
      <c r="B208" s="96" t="s">
        <v>559</v>
      </c>
      <c r="C208" s="96" t="s">
        <v>547</v>
      </c>
      <c r="D208" s="250">
        <v>41767</v>
      </c>
      <c r="E208" s="96" t="s">
        <v>86</v>
      </c>
      <c r="F208" s="96" t="s">
        <v>560</v>
      </c>
      <c r="G208" s="96" t="s">
        <v>159</v>
      </c>
      <c r="H208" s="96" t="s">
        <v>89</v>
      </c>
      <c r="I208" s="96" t="s">
        <v>90</v>
      </c>
      <c r="J208" s="96" t="s">
        <v>560</v>
      </c>
      <c r="K208" s="119"/>
      <c r="L208" s="119"/>
      <c r="M208" s="119"/>
      <c r="N208" s="97">
        <v>1</v>
      </c>
      <c r="O208" s="119"/>
      <c r="P208" s="119"/>
      <c r="Q208" s="248"/>
      <c r="R208" s="119"/>
      <c r="S208" s="119"/>
      <c r="T208" s="119"/>
      <c r="U208" s="127" t="str">
        <f>SUM(K208:T208)</f>
        <v>0</v>
      </c>
      <c r="V208" s="127">
        <v>30</v>
      </c>
      <c r="W208" s="244" t="str">
        <f>V208*((K208+L208+M208+N208+O208+P208)+Q208*0.7+(R208+S208+T208)*0.5)*5</f>
        <v>0</v>
      </c>
      <c r="Y208" s="157"/>
      <c r="Z208" s="157"/>
      <c r="AA208" s="157"/>
    </row>
    <row r="209" spans="1:27" customHeight="1" ht="12.95" s="114" customFormat="1">
      <c r="A209" s="95">
        <v>199</v>
      </c>
      <c r="B209" s="96" t="s">
        <v>561</v>
      </c>
      <c r="C209" s="96" t="s">
        <v>547</v>
      </c>
      <c r="D209" s="250">
        <v>41756</v>
      </c>
      <c r="E209" s="96" t="s">
        <v>86</v>
      </c>
      <c r="F209" s="96" t="s">
        <v>562</v>
      </c>
      <c r="G209" s="96" t="s">
        <v>159</v>
      </c>
      <c r="H209" s="96" t="s">
        <v>89</v>
      </c>
      <c r="I209" s="96" t="s">
        <v>90</v>
      </c>
      <c r="J209" s="96" t="s">
        <v>562</v>
      </c>
      <c r="K209" s="119"/>
      <c r="L209" s="119"/>
      <c r="M209" s="119"/>
      <c r="N209" s="97"/>
      <c r="O209" s="119">
        <v>1</v>
      </c>
      <c r="P209" s="119"/>
      <c r="Q209" s="248"/>
      <c r="R209" s="119"/>
      <c r="S209" s="119"/>
      <c r="T209" s="119"/>
      <c r="U209" s="127" t="str">
        <f>SUM(K209:T209)</f>
        <v>0</v>
      </c>
      <c r="V209" s="127">
        <v>30</v>
      </c>
      <c r="W209" s="244" t="str">
        <f>V209*((K209+L209+M209+N209+O209+P209)+Q209*0.7+(R209+S209+T209)*0.5)*5</f>
        <v>0</v>
      </c>
      <c r="Y209" s="157"/>
      <c r="Z209" s="157"/>
      <c r="AA209" s="157"/>
    </row>
    <row r="210" spans="1:27" customHeight="1" ht="12.95" s="114" customFormat="1">
      <c r="A210" s="95">
        <v>200</v>
      </c>
      <c r="B210" s="96" t="s">
        <v>563</v>
      </c>
      <c r="C210" s="96" t="s">
        <v>547</v>
      </c>
      <c r="D210" s="250">
        <v>41953</v>
      </c>
      <c r="E210" s="96" t="s">
        <v>86</v>
      </c>
      <c r="F210" s="96" t="s">
        <v>564</v>
      </c>
      <c r="G210" s="96" t="s">
        <v>159</v>
      </c>
      <c r="H210" s="96" t="s">
        <v>89</v>
      </c>
      <c r="I210" s="96" t="s">
        <v>90</v>
      </c>
      <c r="J210" s="96" t="s">
        <v>564</v>
      </c>
      <c r="K210" s="119"/>
      <c r="L210" s="119"/>
      <c r="M210" s="119"/>
      <c r="N210" s="97">
        <v>1</v>
      </c>
      <c r="O210" s="119"/>
      <c r="P210" s="119"/>
      <c r="Q210" s="248"/>
      <c r="R210" s="119"/>
      <c r="S210" s="119"/>
      <c r="T210" s="119"/>
      <c r="U210" s="127" t="str">
        <f>SUM(K210:T210)</f>
        <v>0</v>
      </c>
      <c r="V210" s="127">
        <v>30</v>
      </c>
      <c r="W210" s="244" t="str">
        <f>V210*((K210+L210+M210+N210+O210+P210)+Q210*0.7+(R210+S210+T210)*0.5)*5</f>
        <v>0</v>
      </c>
      <c r="Y210" s="157"/>
      <c r="Z210" s="157"/>
      <c r="AA210" s="157"/>
    </row>
    <row r="211" spans="1:27" customHeight="1" ht="12.95" s="114" customFormat="1">
      <c r="A211" s="95">
        <v>201</v>
      </c>
      <c r="B211" s="96" t="s">
        <v>565</v>
      </c>
      <c r="C211" s="96" t="s">
        <v>547</v>
      </c>
      <c r="D211" s="250">
        <v>41907</v>
      </c>
      <c r="E211" s="96" t="s">
        <v>86</v>
      </c>
      <c r="F211" s="96" t="s">
        <v>566</v>
      </c>
      <c r="G211" s="96" t="s">
        <v>159</v>
      </c>
      <c r="H211" s="96" t="s">
        <v>89</v>
      </c>
      <c r="I211" s="96" t="s">
        <v>90</v>
      </c>
      <c r="J211" s="96" t="s">
        <v>566</v>
      </c>
      <c r="K211" s="119"/>
      <c r="L211" s="119"/>
      <c r="M211" s="119"/>
      <c r="N211" s="97">
        <v>1</v>
      </c>
      <c r="O211" s="119"/>
      <c r="P211" s="119"/>
      <c r="Q211" s="248"/>
      <c r="R211" s="119"/>
      <c r="S211" s="119"/>
      <c r="T211" s="119"/>
      <c r="U211" s="127" t="str">
        <f>SUM(K211:T211)</f>
        <v>0</v>
      </c>
      <c r="V211" s="127">
        <v>30</v>
      </c>
      <c r="W211" s="244" t="str">
        <f>V211*((K211+L211+M211+N211+O211+P211)+Q211*0.7+(R211+S211+T211)*0.5)*5</f>
        <v>0</v>
      </c>
      <c r="Y211" s="157"/>
      <c r="Z211" s="157"/>
      <c r="AA211" s="157"/>
    </row>
    <row r="212" spans="1:27" customHeight="1" ht="12.95" s="114" customFormat="1">
      <c r="A212" s="95">
        <v>202</v>
      </c>
      <c r="B212" s="96" t="s">
        <v>567</v>
      </c>
      <c r="C212" s="96" t="s">
        <v>547</v>
      </c>
      <c r="D212" s="197">
        <v>41978</v>
      </c>
      <c r="E212" s="96" t="s">
        <v>86</v>
      </c>
      <c r="F212" s="96" t="s">
        <v>568</v>
      </c>
      <c r="G212" s="96" t="s">
        <v>159</v>
      </c>
      <c r="H212" s="96" t="s">
        <v>89</v>
      </c>
      <c r="I212" s="96" t="s">
        <v>90</v>
      </c>
      <c r="J212" s="96" t="s">
        <v>568</v>
      </c>
      <c r="K212" s="119"/>
      <c r="L212" s="119"/>
      <c r="M212" s="119"/>
      <c r="N212" s="97"/>
      <c r="O212" s="119">
        <v>1</v>
      </c>
      <c r="P212" s="119"/>
      <c r="Q212" s="248"/>
      <c r="R212" s="119"/>
      <c r="S212" s="119"/>
      <c r="T212" s="119"/>
      <c r="U212" s="127" t="str">
        <f>SUM(K212:T212)</f>
        <v>0</v>
      </c>
      <c r="V212" s="127">
        <v>30</v>
      </c>
      <c r="W212" s="244" t="str">
        <f>V212*((K212+L212+M212+N212+O212+P212)+Q212*0.7+(R212+S212+T212)*0.5)*5</f>
        <v>0</v>
      </c>
      <c r="Y212" s="157"/>
      <c r="Z212" s="157"/>
      <c r="AA212" s="157"/>
    </row>
    <row r="213" spans="1:27" customHeight="1" ht="12.95" s="114" customFormat="1">
      <c r="A213" s="95">
        <v>203</v>
      </c>
      <c r="B213" s="96" t="s">
        <v>569</v>
      </c>
      <c r="C213" s="96" t="s">
        <v>547</v>
      </c>
      <c r="D213" s="192">
        <v>41726</v>
      </c>
      <c r="E213" s="96" t="s">
        <v>111</v>
      </c>
      <c r="F213" s="96" t="s">
        <v>570</v>
      </c>
      <c r="G213" s="96" t="s">
        <v>190</v>
      </c>
      <c r="H213" s="96" t="s">
        <v>89</v>
      </c>
      <c r="I213" s="96" t="s">
        <v>90</v>
      </c>
      <c r="J213" s="96" t="s">
        <v>570</v>
      </c>
      <c r="K213" s="119"/>
      <c r="L213" s="119"/>
      <c r="M213" s="119"/>
      <c r="N213" s="97"/>
      <c r="O213" s="119">
        <v>1</v>
      </c>
      <c r="P213" s="119"/>
      <c r="Q213" s="248"/>
      <c r="R213" s="119"/>
      <c r="S213" s="119"/>
      <c r="T213" s="119"/>
      <c r="U213" s="127" t="str">
        <f>SUM(K213:T213)</f>
        <v>0</v>
      </c>
      <c r="V213" s="127">
        <v>30</v>
      </c>
      <c r="W213" s="244" t="str">
        <f>V213*((K213+L213+M213+N213+O213+P213)+Q213*0.7+(R213+S213+T213)*0.5)*5</f>
        <v>0</v>
      </c>
      <c r="Y213" s="157"/>
      <c r="Z213" s="157"/>
      <c r="AA213" s="157"/>
    </row>
    <row r="214" spans="1:27" customHeight="1" ht="12.95" s="114" customFormat="1">
      <c r="A214" s="95">
        <v>204</v>
      </c>
      <c r="B214" s="96" t="s">
        <v>571</v>
      </c>
      <c r="C214" s="96" t="s">
        <v>547</v>
      </c>
      <c r="D214" s="192">
        <v>41796</v>
      </c>
      <c r="E214" s="96" t="s">
        <v>86</v>
      </c>
      <c r="F214" s="96" t="s">
        <v>227</v>
      </c>
      <c r="G214" s="96" t="s">
        <v>190</v>
      </c>
      <c r="H214" s="96" t="s">
        <v>89</v>
      </c>
      <c r="I214" s="96" t="s">
        <v>90</v>
      </c>
      <c r="J214" s="96" t="s">
        <v>227</v>
      </c>
      <c r="K214" s="119"/>
      <c r="L214" s="119"/>
      <c r="M214" s="119"/>
      <c r="N214" s="97"/>
      <c r="O214" s="119">
        <v>1</v>
      </c>
      <c r="P214" s="119"/>
      <c r="Q214" s="248"/>
      <c r="R214" s="119"/>
      <c r="S214" s="119"/>
      <c r="T214" s="119"/>
      <c r="U214" s="127" t="str">
        <f>SUM(K214:T214)</f>
        <v>0</v>
      </c>
      <c r="V214" s="127">
        <v>30</v>
      </c>
      <c r="W214" s="244" t="str">
        <f>V214*((K214+L214+M214+N214+O214+P214)+Q214*0.7+(R214+S214+T214)*0.5)*5</f>
        <v>0</v>
      </c>
      <c r="Y214" s="157"/>
      <c r="Z214" s="157"/>
      <c r="AA214" s="157"/>
    </row>
    <row r="215" spans="1:27" customHeight="1" ht="12.95" s="114" customFormat="1">
      <c r="A215" s="95">
        <v>205</v>
      </c>
      <c r="B215" s="96" t="s">
        <v>497</v>
      </c>
      <c r="C215" s="96" t="s">
        <v>547</v>
      </c>
      <c r="D215" s="250">
        <v>41845</v>
      </c>
      <c r="E215" s="96" t="s">
        <v>86</v>
      </c>
      <c r="F215" s="96" t="s">
        <v>572</v>
      </c>
      <c r="G215" s="96" t="s">
        <v>190</v>
      </c>
      <c r="H215" s="96" t="s">
        <v>89</v>
      </c>
      <c r="I215" s="96" t="s">
        <v>90</v>
      </c>
      <c r="J215" s="96" t="s">
        <v>572</v>
      </c>
      <c r="K215" s="119"/>
      <c r="L215" s="119"/>
      <c r="M215" s="119"/>
      <c r="N215" s="97"/>
      <c r="O215" s="119">
        <v>1</v>
      </c>
      <c r="P215" s="119"/>
      <c r="Q215" s="248"/>
      <c r="R215" s="119"/>
      <c r="S215" s="119"/>
      <c r="T215" s="119"/>
      <c r="U215" s="127" t="str">
        <f>SUM(K215:T215)</f>
        <v>0</v>
      </c>
      <c r="V215" s="127">
        <v>30</v>
      </c>
      <c r="W215" s="244" t="str">
        <f>V215*((K215+L215+M215+N215+O215+P215)+Q215*0.7+(R215+S215+T215)*0.5)*5</f>
        <v>0</v>
      </c>
      <c r="Y215" s="157"/>
      <c r="Z215" s="157"/>
      <c r="AA215" s="157"/>
    </row>
    <row r="216" spans="1:27" customHeight="1" ht="12.95" s="114" customFormat="1">
      <c r="A216" s="95">
        <v>206</v>
      </c>
      <c r="B216" s="96" t="s">
        <v>573</v>
      </c>
      <c r="C216" s="96" t="s">
        <v>547</v>
      </c>
      <c r="D216" s="192">
        <v>41826</v>
      </c>
      <c r="E216" s="96" t="s">
        <v>111</v>
      </c>
      <c r="F216" s="96" t="s">
        <v>574</v>
      </c>
      <c r="G216" s="96" t="s">
        <v>159</v>
      </c>
      <c r="H216" s="96" t="s">
        <v>89</v>
      </c>
      <c r="I216" s="96" t="s">
        <v>90</v>
      </c>
      <c r="J216" s="96" t="s">
        <v>574</v>
      </c>
      <c r="K216" s="119"/>
      <c r="L216" s="119"/>
      <c r="M216" s="119"/>
      <c r="N216" s="97"/>
      <c r="O216" s="119">
        <v>1</v>
      </c>
      <c r="P216" s="119"/>
      <c r="Q216" s="248"/>
      <c r="R216" s="119"/>
      <c r="S216" s="119"/>
      <c r="T216" s="119"/>
      <c r="U216" s="127" t="str">
        <f>SUM(K216:T216)</f>
        <v>0</v>
      </c>
      <c r="V216" s="127">
        <v>30</v>
      </c>
      <c r="W216" s="244" t="str">
        <f>V216*((K216+L216+M216+N216+O216+P216)+Q216*0.7+(R216+S216+T216)*0.5)*5</f>
        <v>0</v>
      </c>
      <c r="Y216" s="157"/>
      <c r="Z216" s="157"/>
      <c r="AA216" s="157"/>
    </row>
    <row r="217" spans="1:27" customHeight="1" ht="12.95" s="114" customFormat="1">
      <c r="A217" s="95">
        <v>207</v>
      </c>
      <c r="B217" s="96" t="s">
        <v>575</v>
      </c>
      <c r="C217" s="96" t="s">
        <v>547</v>
      </c>
      <c r="D217" s="192">
        <v>41891</v>
      </c>
      <c r="E217" s="96" t="s">
        <v>111</v>
      </c>
      <c r="F217" s="96" t="s">
        <v>576</v>
      </c>
      <c r="G217" s="96" t="s">
        <v>159</v>
      </c>
      <c r="H217" s="96" t="s">
        <v>89</v>
      </c>
      <c r="I217" s="96" t="s">
        <v>90</v>
      </c>
      <c r="J217" s="96" t="s">
        <v>576</v>
      </c>
      <c r="K217" s="119"/>
      <c r="L217" s="119"/>
      <c r="M217" s="119"/>
      <c r="N217" s="97"/>
      <c r="O217" s="119">
        <v>1</v>
      </c>
      <c r="P217" s="119"/>
      <c r="Q217" s="248"/>
      <c r="R217" s="119"/>
      <c r="S217" s="119"/>
      <c r="T217" s="119"/>
      <c r="U217" s="127" t="str">
        <f>SUM(K217:T217)</f>
        <v>0</v>
      </c>
      <c r="V217" s="127">
        <v>30</v>
      </c>
      <c r="W217" s="244" t="str">
        <f>V217*((K217+L217+M217+N217+O217+P217)+Q217*0.7+(R217+S217+T217)*0.5)*5</f>
        <v>0</v>
      </c>
      <c r="Y217" s="157"/>
      <c r="Z217" s="157"/>
      <c r="AA217" s="157"/>
    </row>
    <row r="218" spans="1:27" customHeight="1" ht="12.95" s="114" customFormat="1">
      <c r="A218" s="95">
        <v>208</v>
      </c>
      <c r="B218" s="96" t="s">
        <v>577</v>
      </c>
      <c r="C218" s="96" t="s">
        <v>547</v>
      </c>
      <c r="D218" s="192">
        <v>41813</v>
      </c>
      <c r="E218" s="96" t="s">
        <v>86</v>
      </c>
      <c r="F218" s="96" t="s">
        <v>578</v>
      </c>
      <c r="G218" s="96" t="s">
        <v>159</v>
      </c>
      <c r="H218" s="96" t="s">
        <v>89</v>
      </c>
      <c r="I218" s="96" t="s">
        <v>90</v>
      </c>
      <c r="J218" s="96" t="s">
        <v>578</v>
      </c>
      <c r="K218" s="119"/>
      <c r="L218" s="119"/>
      <c r="M218" s="119"/>
      <c r="N218" s="97"/>
      <c r="O218" s="119">
        <v>1</v>
      </c>
      <c r="P218" s="119"/>
      <c r="Q218" s="248"/>
      <c r="R218" s="119"/>
      <c r="S218" s="119"/>
      <c r="T218" s="119"/>
      <c r="U218" s="127" t="str">
        <f>SUM(K218:T218)</f>
        <v>0</v>
      </c>
      <c r="V218" s="127">
        <v>30</v>
      </c>
      <c r="W218" s="244" t="str">
        <f>V218*((K218+L218+M218+N218+O218+P218)+Q218*0.7+(R218+S218+T218)*0.5)*5</f>
        <v>0</v>
      </c>
      <c r="Y218" s="157"/>
      <c r="Z218" s="157"/>
      <c r="AA218" s="157"/>
    </row>
    <row r="219" spans="1:27" customHeight="1" ht="12.95" s="114" customFormat="1">
      <c r="A219" s="95">
        <v>209</v>
      </c>
      <c r="B219" s="96" t="s">
        <v>579</v>
      </c>
      <c r="C219" s="96" t="s">
        <v>547</v>
      </c>
      <c r="D219" s="192">
        <v>41890</v>
      </c>
      <c r="E219" s="96" t="s">
        <v>86</v>
      </c>
      <c r="F219" s="96" t="s">
        <v>580</v>
      </c>
      <c r="G219" s="96" t="s">
        <v>159</v>
      </c>
      <c r="H219" s="96" t="s">
        <v>89</v>
      </c>
      <c r="I219" s="96" t="s">
        <v>90</v>
      </c>
      <c r="J219" s="96" t="s">
        <v>580</v>
      </c>
      <c r="K219" s="119"/>
      <c r="L219" s="119"/>
      <c r="M219" s="119"/>
      <c r="N219" s="97"/>
      <c r="O219" s="119">
        <v>1</v>
      </c>
      <c r="P219" s="119"/>
      <c r="Q219" s="248"/>
      <c r="R219" s="119"/>
      <c r="S219" s="119"/>
      <c r="T219" s="119"/>
      <c r="U219" s="127" t="str">
        <f>SUM(K219:T219)</f>
        <v>0</v>
      </c>
      <c r="V219" s="127">
        <v>30</v>
      </c>
      <c r="W219" s="244" t="str">
        <f>V219*((K219+L219+M219+N219+O219+P219)+Q219*0.7+(R219+S219+T219)*0.5)*5</f>
        <v>0</v>
      </c>
      <c r="Y219" s="157"/>
      <c r="Z219" s="157"/>
      <c r="AA219" s="157"/>
    </row>
    <row r="220" spans="1:27" customHeight="1" ht="12.95" s="114" customFormat="1">
      <c r="A220" s="95">
        <v>210</v>
      </c>
      <c r="B220" s="96" t="s">
        <v>171</v>
      </c>
      <c r="C220" s="96" t="s">
        <v>547</v>
      </c>
      <c r="D220" s="192">
        <v>41661</v>
      </c>
      <c r="E220" s="96" t="s">
        <v>86</v>
      </c>
      <c r="F220" s="96" t="s">
        <v>581</v>
      </c>
      <c r="G220" s="96" t="s">
        <v>159</v>
      </c>
      <c r="H220" s="96" t="s">
        <v>89</v>
      </c>
      <c r="I220" s="96" t="s">
        <v>90</v>
      </c>
      <c r="J220" s="96" t="s">
        <v>581</v>
      </c>
      <c r="K220" s="119"/>
      <c r="L220" s="119"/>
      <c r="M220" s="119"/>
      <c r="N220" s="97"/>
      <c r="O220" s="119">
        <v>1</v>
      </c>
      <c r="P220" s="119"/>
      <c r="Q220" s="248"/>
      <c r="R220" s="119"/>
      <c r="S220" s="119"/>
      <c r="T220" s="119"/>
      <c r="U220" s="127" t="str">
        <f>SUM(K220:T220)</f>
        <v>0</v>
      </c>
      <c r="V220" s="127">
        <v>30</v>
      </c>
      <c r="W220" s="244" t="str">
        <f>V220*((K220+L220+M220+N220+O220+P220)+Q220*0.7+(R220+S220+T220)*0.5)*5</f>
        <v>0</v>
      </c>
      <c r="Y220" s="157"/>
      <c r="Z220" s="157"/>
      <c r="AA220" s="157"/>
    </row>
    <row r="221" spans="1:27" customHeight="1" ht="12.95" s="114" customFormat="1">
      <c r="A221" s="95">
        <v>211</v>
      </c>
      <c r="B221" s="96" t="s">
        <v>582</v>
      </c>
      <c r="C221" s="96" t="s">
        <v>547</v>
      </c>
      <c r="D221" s="192">
        <v>41701</v>
      </c>
      <c r="E221" s="96" t="s">
        <v>111</v>
      </c>
      <c r="F221" s="96" t="s">
        <v>583</v>
      </c>
      <c r="G221" s="96" t="s">
        <v>190</v>
      </c>
      <c r="H221" s="96" t="s">
        <v>89</v>
      </c>
      <c r="I221" s="96" t="s">
        <v>90</v>
      </c>
      <c r="J221" s="96" t="s">
        <v>583</v>
      </c>
      <c r="K221" s="119"/>
      <c r="L221" s="119"/>
      <c r="M221" s="119"/>
      <c r="N221" s="97"/>
      <c r="O221" s="119">
        <v>1</v>
      </c>
      <c r="P221" s="119"/>
      <c r="Q221" s="248"/>
      <c r="R221" s="119"/>
      <c r="S221" s="119"/>
      <c r="T221" s="119"/>
      <c r="U221" s="127" t="str">
        <f>SUM(K221:T221)</f>
        <v>0</v>
      </c>
      <c r="V221" s="127">
        <v>30</v>
      </c>
      <c r="W221" s="244" t="str">
        <f>V221*((K221+L221+M221+N221+O221+P221)+Q221*0.7+(R221+S221+T221)*0.5)*5</f>
        <v>0</v>
      </c>
      <c r="Y221" s="157"/>
      <c r="Z221" s="157"/>
      <c r="AA221" s="157"/>
    </row>
    <row r="222" spans="1:27" customHeight="1" ht="12.95" s="114" customFormat="1">
      <c r="A222" s="95">
        <v>212</v>
      </c>
      <c r="B222" s="96" t="s">
        <v>584</v>
      </c>
      <c r="C222" s="96" t="s">
        <v>547</v>
      </c>
      <c r="D222" s="192">
        <v>41754</v>
      </c>
      <c r="E222" s="96" t="s">
        <v>86</v>
      </c>
      <c r="F222" s="96" t="s">
        <v>481</v>
      </c>
      <c r="G222" s="96" t="s">
        <v>190</v>
      </c>
      <c r="H222" s="96" t="s">
        <v>89</v>
      </c>
      <c r="I222" s="96" t="s">
        <v>90</v>
      </c>
      <c r="J222" s="96" t="s">
        <v>481</v>
      </c>
      <c r="K222" s="119"/>
      <c r="L222" s="119"/>
      <c r="M222" s="119"/>
      <c r="N222" s="97"/>
      <c r="O222" s="119">
        <v>1</v>
      </c>
      <c r="P222" s="119"/>
      <c r="Q222" s="248"/>
      <c r="R222" s="119"/>
      <c r="S222" s="119"/>
      <c r="T222" s="119"/>
      <c r="U222" s="127" t="str">
        <f>SUM(K222:T222)</f>
        <v>0</v>
      </c>
      <c r="V222" s="127">
        <v>30</v>
      </c>
      <c r="W222" s="244" t="str">
        <f>V222*((K222+L222+M222+N222+O222+P222)+Q222*0.7+(R222+S222+T222)*0.5)*5</f>
        <v>0</v>
      </c>
      <c r="Y222" s="157"/>
      <c r="Z222" s="157"/>
      <c r="AA222" s="157"/>
    </row>
    <row r="223" spans="1:27" customHeight="1" ht="12.95" s="114" customFormat="1">
      <c r="A223" s="95">
        <v>213</v>
      </c>
      <c r="B223" s="96" t="s">
        <v>585</v>
      </c>
      <c r="C223" s="96" t="s">
        <v>547</v>
      </c>
      <c r="D223" s="192">
        <v>41985</v>
      </c>
      <c r="E223" s="96" t="s">
        <v>111</v>
      </c>
      <c r="F223" s="96" t="s">
        <v>586</v>
      </c>
      <c r="G223" s="96" t="s">
        <v>190</v>
      </c>
      <c r="H223" s="96" t="s">
        <v>89</v>
      </c>
      <c r="I223" s="96" t="s">
        <v>90</v>
      </c>
      <c r="J223" s="96" t="s">
        <v>586</v>
      </c>
      <c r="K223" s="119"/>
      <c r="L223" s="119"/>
      <c r="M223" s="119"/>
      <c r="N223" s="97"/>
      <c r="O223" s="119">
        <v>1</v>
      </c>
      <c r="P223" s="119"/>
      <c r="Q223" s="248"/>
      <c r="R223" s="119"/>
      <c r="S223" s="119"/>
      <c r="T223" s="119"/>
      <c r="U223" s="127" t="str">
        <f>SUM(K223:T223)</f>
        <v>0</v>
      </c>
      <c r="V223" s="127">
        <v>30</v>
      </c>
      <c r="W223" s="244" t="str">
        <f>V223*((K223+L223+M223+N223+O223+P223)+Q223*0.7+(R223+S223+T223)*0.5)*5</f>
        <v>0</v>
      </c>
      <c r="Y223" s="157"/>
      <c r="Z223" s="157"/>
      <c r="AA223" s="157"/>
    </row>
    <row r="224" spans="1:27" customHeight="1" ht="12.95" s="114" customFormat="1">
      <c r="A224" s="95">
        <v>214</v>
      </c>
      <c r="B224" s="96" t="s">
        <v>587</v>
      </c>
      <c r="C224" s="96" t="s">
        <v>547</v>
      </c>
      <c r="D224" s="192">
        <v>41954</v>
      </c>
      <c r="E224" s="96" t="s">
        <v>111</v>
      </c>
      <c r="F224" s="96" t="s">
        <v>588</v>
      </c>
      <c r="G224" s="96" t="s">
        <v>190</v>
      </c>
      <c r="H224" s="96" t="s">
        <v>89</v>
      </c>
      <c r="I224" s="96" t="s">
        <v>90</v>
      </c>
      <c r="J224" s="96" t="s">
        <v>588</v>
      </c>
      <c r="K224" s="119"/>
      <c r="L224" s="119"/>
      <c r="M224" s="119"/>
      <c r="N224" s="97"/>
      <c r="O224" s="119">
        <v>1</v>
      </c>
      <c r="P224" s="119"/>
      <c r="Q224" s="248"/>
      <c r="R224" s="119"/>
      <c r="S224" s="119"/>
      <c r="T224" s="119"/>
      <c r="U224" s="127" t="str">
        <f>SUM(K224:T224)</f>
        <v>0</v>
      </c>
      <c r="V224" s="127">
        <v>30</v>
      </c>
      <c r="W224" s="244" t="str">
        <f>V224*((K224+L224+M224+N224+O224+P224)+Q224*0.7+(R224+S224+T224)*0.5)*5</f>
        <v>0</v>
      </c>
      <c r="Y224" s="157"/>
      <c r="Z224" s="157"/>
      <c r="AA224" s="157"/>
    </row>
    <row r="225" spans="1:27" customHeight="1" ht="12.95" s="114" customFormat="1">
      <c r="A225" s="95">
        <v>215</v>
      </c>
      <c r="B225" s="96" t="s">
        <v>589</v>
      </c>
      <c r="C225" s="96" t="s">
        <v>547</v>
      </c>
      <c r="D225" s="192">
        <v>41884</v>
      </c>
      <c r="E225" s="96" t="s">
        <v>86</v>
      </c>
      <c r="F225" s="96" t="s">
        <v>590</v>
      </c>
      <c r="G225" s="96" t="s">
        <v>190</v>
      </c>
      <c r="H225" s="96" t="s">
        <v>89</v>
      </c>
      <c r="I225" s="96" t="s">
        <v>90</v>
      </c>
      <c r="J225" s="96" t="s">
        <v>590</v>
      </c>
      <c r="K225" s="119"/>
      <c r="L225" s="119"/>
      <c r="M225" s="119"/>
      <c r="N225" s="97"/>
      <c r="O225" s="119">
        <v>1</v>
      </c>
      <c r="P225" s="119"/>
      <c r="Q225" s="248"/>
      <c r="R225" s="119"/>
      <c r="S225" s="119"/>
      <c r="T225" s="119"/>
      <c r="U225" s="127" t="str">
        <f>SUM(K225:T225)</f>
        <v>0</v>
      </c>
      <c r="V225" s="127">
        <v>30</v>
      </c>
      <c r="W225" s="244" t="str">
        <f>V225*((K225+L225+M225+N225+O225+P225)+Q225*0.7+(R225+S225+T225)*0.5)*5</f>
        <v>0</v>
      </c>
      <c r="Y225" s="157"/>
      <c r="Z225" s="157"/>
      <c r="AA225" s="157"/>
    </row>
    <row r="226" spans="1:27" customHeight="1" ht="33.75" s="113" customFormat="1">
      <c r="A226" s="116" t="s">
        <v>591</v>
      </c>
      <c r="B226" s="120" t="s">
        <v>592</v>
      </c>
      <c r="C226" s="117"/>
      <c r="D226" s="117"/>
      <c r="E226" s="117"/>
      <c r="F226" s="120"/>
      <c r="G226" s="116"/>
      <c r="H226" s="117"/>
      <c r="I226" s="117"/>
      <c r="J226" s="251"/>
      <c r="K226" s="252" t="str">
        <f>SUM(K227:K284)</f>
        <v>0</v>
      </c>
      <c r="L226" s="252" t="str">
        <f>SUM(L227:L284)</f>
        <v>0</v>
      </c>
      <c r="M226" s="252" t="str">
        <f>SUM(M227:M284)</f>
        <v>0</v>
      </c>
      <c r="N226" s="252" t="str">
        <f>SUM(N227:N284)</f>
        <v>0</v>
      </c>
      <c r="O226" s="252" t="str">
        <f>SUM(O227:O284)</f>
        <v>0</v>
      </c>
      <c r="P226" s="252" t="str">
        <f>SUM(P227:P284)</f>
        <v>0</v>
      </c>
      <c r="Q226" s="252" t="str">
        <f>SUM(Q227:Q284)</f>
        <v>0</v>
      </c>
      <c r="R226" s="252" t="str">
        <f>SUM(R227:R284)</f>
        <v>0</v>
      </c>
      <c r="S226" s="252" t="str">
        <f>SUM(S227:S284)</f>
        <v>0</v>
      </c>
      <c r="T226" s="252" t="str">
        <f>SUM(T227:T284)</f>
        <v>0</v>
      </c>
      <c r="U226" s="252" t="str">
        <f>SUM(U227:U284)</f>
        <v>0</v>
      </c>
      <c r="V226" s="127"/>
      <c r="W226" s="252" t="str">
        <f>SUM(W227:W284)</f>
        <v>0</v>
      </c>
      <c r="Y226" s="156"/>
      <c r="Z226" s="156"/>
      <c r="AA226" s="156"/>
    </row>
    <row r="227" spans="1:27" customHeight="1" ht="14.25" s="78" customFormat="1">
      <c r="A227" s="95">
        <v>1</v>
      </c>
      <c r="B227" s="175" t="s">
        <v>593</v>
      </c>
      <c r="C227" s="97" t="s">
        <v>85</v>
      </c>
      <c r="D227" s="197">
        <v>42950</v>
      </c>
      <c r="E227" s="175" t="s">
        <v>86</v>
      </c>
      <c r="F227" s="96" t="s">
        <v>594</v>
      </c>
      <c r="G227" s="175" t="s">
        <v>88</v>
      </c>
      <c r="H227" s="96" t="s">
        <v>89</v>
      </c>
      <c r="I227" s="96" t="s">
        <v>90</v>
      </c>
      <c r="J227" s="96" t="s">
        <v>594</v>
      </c>
      <c r="K227" s="97"/>
      <c r="L227" s="97"/>
      <c r="M227" s="97"/>
      <c r="N227" s="97"/>
      <c r="O227" s="97"/>
      <c r="P227" s="97"/>
      <c r="Q227" s="248">
        <v>1</v>
      </c>
      <c r="R227" s="97"/>
      <c r="S227" s="97"/>
      <c r="T227" s="97"/>
      <c r="U227" s="127" t="str">
        <f>SUM(K227:T227)</f>
        <v>0</v>
      </c>
      <c r="V227" s="127">
        <v>30</v>
      </c>
      <c r="W227" s="244" t="str">
        <f>V227*((K227+L227+M227+N227+O227+P227)+Q227*0.7+(R227+S227+T227)*0.5)*4</f>
        <v>0</v>
      </c>
      <c r="Y227" s="151"/>
      <c r="Z227" s="151"/>
      <c r="AA227" s="151"/>
    </row>
    <row r="228" spans="1:27" customHeight="1" ht="14.25" s="78" customFormat="1">
      <c r="A228" s="95">
        <v>2</v>
      </c>
      <c r="B228" s="175" t="s">
        <v>595</v>
      </c>
      <c r="C228" s="97" t="s">
        <v>85</v>
      </c>
      <c r="D228" s="197">
        <v>43053</v>
      </c>
      <c r="E228" s="175" t="s">
        <v>111</v>
      </c>
      <c r="F228" s="96" t="s">
        <v>596</v>
      </c>
      <c r="G228" s="175" t="s">
        <v>98</v>
      </c>
      <c r="H228" s="96" t="s">
        <v>89</v>
      </c>
      <c r="I228" s="96" t="s">
        <v>90</v>
      </c>
      <c r="J228" s="175" t="s">
        <v>259</v>
      </c>
      <c r="K228" s="97"/>
      <c r="L228" s="97"/>
      <c r="M228" s="97"/>
      <c r="N228" s="97">
        <v>1</v>
      </c>
      <c r="O228" s="97"/>
      <c r="P228" s="97"/>
      <c r="Q228" s="248"/>
      <c r="R228" s="97"/>
      <c r="S228" s="97"/>
      <c r="T228" s="97"/>
      <c r="U228" s="127" t="str">
        <f>SUM(K228:T228)</f>
        <v>0</v>
      </c>
      <c r="V228" s="127">
        <v>30</v>
      </c>
      <c r="W228" s="244" t="str">
        <f>V228*((K228+L228+M228+N228+O228+P228)+Q228*0.7+(R228+S228+T228)*0.5)*4</f>
        <v>0</v>
      </c>
      <c r="Y228" s="151"/>
      <c r="Z228" s="151"/>
      <c r="AA228" s="151"/>
    </row>
    <row r="229" spans="1:27" customHeight="1" ht="14.25" s="78" customFormat="1">
      <c r="A229" s="95">
        <v>3</v>
      </c>
      <c r="B229" s="175" t="s">
        <v>597</v>
      </c>
      <c r="C229" s="97" t="s">
        <v>85</v>
      </c>
      <c r="D229" s="197">
        <v>42918</v>
      </c>
      <c r="E229" s="175" t="s">
        <v>86</v>
      </c>
      <c r="F229" s="96" t="s">
        <v>598</v>
      </c>
      <c r="G229" s="175" t="s">
        <v>88</v>
      </c>
      <c r="H229" s="96" t="s">
        <v>89</v>
      </c>
      <c r="I229" s="96" t="s">
        <v>90</v>
      </c>
      <c r="J229" s="96" t="s">
        <v>598</v>
      </c>
      <c r="K229" s="97"/>
      <c r="L229" s="97"/>
      <c r="M229" s="97"/>
      <c r="N229" s="97"/>
      <c r="O229" s="97"/>
      <c r="P229" s="97"/>
      <c r="Q229" s="248">
        <v>1</v>
      </c>
      <c r="R229" s="97"/>
      <c r="S229" s="97"/>
      <c r="T229" s="97"/>
      <c r="U229" s="127" t="str">
        <f>SUM(K229:T229)</f>
        <v>0</v>
      </c>
      <c r="V229" s="127">
        <v>30</v>
      </c>
      <c r="W229" s="244" t="str">
        <f>V229*((K229+L229+M229+N229+O229+P229)+Q229*0.7+(R229+S229+T229)*0.5)*4</f>
        <v>0</v>
      </c>
      <c r="Y229" s="151"/>
      <c r="Z229" s="151"/>
      <c r="AA229" s="151"/>
    </row>
    <row r="230" spans="1:27" customHeight="1" ht="14.25" s="78" customFormat="1">
      <c r="A230" s="95">
        <v>4</v>
      </c>
      <c r="B230" s="175" t="s">
        <v>599</v>
      </c>
      <c r="C230" s="97" t="s">
        <v>85</v>
      </c>
      <c r="D230" s="197">
        <v>42768</v>
      </c>
      <c r="E230" s="175" t="s">
        <v>423</v>
      </c>
      <c r="F230" s="96" t="s">
        <v>424</v>
      </c>
      <c r="G230" s="175" t="s">
        <v>88</v>
      </c>
      <c r="H230" s="96" t="s">
        <v>89</v>
      </c>
      <c r="I230" s="96" t="s">
        <v>90</v>
      </c>
      <c r="J230" s="96" t="s">
        <v>424</v>
      </c>
      <c r="K230" s="97"/>
      <c r="L230" s="97"/>
      <c r="M230" s="97"/>
      <c r="N230" s="97"/>
      <c r="O230" s="97"/>
      <c r="P230" s="97"/>
      <c r="Q230" s="248">
        <v>1</v>
      </c>
      <c r="R230" s="97"/>
      <c r="S230" s="97"/>
      <c r="T230" s="97"/>
      <c r="U230" s="127" t="str">
        <f>SUM(K230:T230)</f>
        <v>0</v>
      </c>
      <c r="V230" s="127">
        <v>30</v>
      </c>
      <c r="W230" s="244" t="str">
        <f>V230*((K230+L230+M230+N230+O230+P230)+Q230*0.7+(R230+S230+T230)*0.5)*4</f>
        <v>0</v>
      </c>
      <c r="Y230" s="151"/>
      <c r="Z230" s="151"/>
      <c r="AA230" s="151"/>
    </row>
    <row r="231" spans="1:27" customHeight="1" ht="14.25" s="78" customFormat="1">
      <c r="A231" s="95">
        <v>5</v>
      </c>
      <c r="B231" s="175" t="s">
        <v>600</v>
      </c>
      <c r="C231" s="97" t="s">
        <v>85</v>
      </c>
      <c r="D231" s="197">
        <v>42819</v>
      </c>
      <c r="E231" s="175" t="s">
        <v>111</v>
      </c>
      <c r="F231" s="96" t="s">
        <v>601</v>
      </c>
      <c r="G231" s="175" t="s">
        <v>98</v>
      </c>
      <c r="H231" s="96" t="s">
        <v>89</v>
      </c>
      <c r="I231" s="96" t="s">
        <v>90</v>
      </c>
      <c r="J231" s="97" t="s">
        <v>601</v>
      </c>
      <c r="K231" s="97"/>
      <c r="L231" s="97"/>
      <c r="M231" s="97"/>
      <c r="N231" s="97">
        <v>1</v>
      </c>
      <c r="O231" s="97"/>
      <c r="P231" s="97"/>
      <c r="Q231" s="248"/>
      <c r="R231" s="97"/>
      <c r="S231" s="97"/>
      <c r="T231" s="97"/>
      <c r="U231" s="127" t="str">
        <f>SUM(K231:T231)</f>
        <v>0</v>
      </c>
      <c r="V231" s="127">
        <v>30</v>
      </c>
      <c r="W231" s="244" t="str">
        <f>V231*((K231+L231+M231+N231+O231+P231)+Q231*0.7+(R231+S231+T231)*0.5)*4</f>
        <v>0</v>
      </c>
      <c r="Y231" s="151"/>
      <c r="Z231" s="151"/>
      <c r="AA231" s="151"/>
    </row>
    <row r="232" spans="1:27" customHeight="1" ht="14.25" s="78" customFormat="1">
      <c r="A232" s="95">
        <v>6</v>
      </c>
      <c r="B232" s="175" t="s">
        <v>602</v>
      </c>
      <c r="C232" s="97" t="s">
        <v>85</v>
      </c>
      <c r="D232" s="197">
        <v>43025</v>
      </c>
      <c r="E232" s="175" t="s">
        <v>111</v>
      </c>
      <c r="F232" s="96" t="s">
        <v>603</v>
      </c>
      <c r="G232" s="175" t="s">
        <v>88</v>
      </c>
      <c r="H232" s="96" t="s">
        <v>89</v>
      </c>
      <c r="I232" s="96" t="s">
        <v>90</v>
      </c>
      <c r="J232" s="96" t="s">
        <v>603</v>
      </c>
      <c r="K232" s="97"/>
      <c r="L232" s="97"/>
      <c r="M232" s="97"/>
      <c r="N232" s="97"/>
      <c r="O232" s="97"/>
      <c r="P232" s="97"/>
      <c r="Q232" s="248">
        <v>1</v>
      </c>
      <c r="R232" s="97"/>
      <c r="S232" s="97"/>
      <c r="T232" s="97"/>
      <c r="U232" s="127" t="str">
        <f>SUM(K232:T232)</f>
        <v>0</v>
      </c>
      <c r="V232" s="127">
        <v>30</v>
      </c>
      <c r="W232" s="244" t="str">
        <f>V232*((K232+L232+M232+N232+O232+P232)+Q232*0.7+(R232+S232+T232)*0.5)*4</f>
        <v>0</v>
      </c>
      <c r="Y232" s="151"/>
      <c r="Z232" s="151"/>
      <c r="AA232" s="151"/>
    </row>
    <row r="233" spans="1:27" customHeight="1" ht="14.25" s="78" customFormat="1">
      <c r="A233" s="95">
        <v>7</v>
      </c>
      <c r="B233" s="175" t="s">
        <v>604</v>
      </c>
      <c r="C233" s="97" t="s">
        <v>85</v>
      </c>
      <c r="D233" s="197">
        <v>43004</v>
      </c>
      <c r="E233" s="175" t="s">
        <v>96</v>
      </c>
      <c r="F233" s="96" t="s">
        <v>605</v>
      </c>
      <c r="G233" s="175" t="s">
        <v>98</v>
      </c>
      <c r="H233" s="96" t="s">
        <v>89</v>
      </c>
      <c r="I233" s="96" t="s">
        <v>90</v>
      </c>
      <c r="J233" s="96" t="s">
        <v>605</v>
      </c>
      <c r="K233" s="97"/>
      <c r="L233" s="97"/>
      <c r="M233" s="97"/>
      <c r="N233" s="97"/>
      <c r="O233" s="97"/>
      <c r="P233" s="97"/>
      <c r="Q233" s="248">
        <v>1</v>
      </c>
      <c r="R233" s="97"/>
      <c r="S233" s="97"/>
      <c r="T233" s="97"/>
      <c r="U233" s="127" t="str">
        <f>SUM(K233:T233)</f>
        <v>0</v>
      </c>
      <c r="V233" s="127">
        <v>30</v>
      </c>
      <c r="W233" s="244" t="str">
        <f>V233*((K233+L233+M233+N233+O233+P233)+Q233*0.7+(R233+S233+T233)*0.5)*4</f>
        <v>0</v>
      </c>
      <c r="Y233" s="151"/>
      <c r="Z233" s="151"/>
      <c r="AA233" s="151"/>
    </row>
    <row r="234" spans="1:27" customHeight="1" ht="14.25" s="78" customFormat="1">
      <c r="A234" s="95">
        <v>8</v>
      </c>
      <c r="B234" s="175" t="s">
        <v>606</v>
      </c>
      <c r="C234" s="97" t="s">
        <v>85</v>
      </c>
      <c r="D234" s="197">
        <v>42966</v>
      </c>
      <c r="E234" s="175" t="s">
        <v>96</v>
      </c>
      <c r="F234" s="96" t="s">
        <v>607</v>
      </c>
      <c r="G234" s="175" t="s">
        <v>98</v>
      </c>
      <c r="H234" s="96" t="s">
        <v>89</v>
      </c>
      <c r="I234" s="96" t="s">
        <v>90</v>
      </c>
      <c r="J234" s="96" t="s">
        <v>607</v>
      </c>
      <c r="K234" s="97"/>
      <c r="L234" s="97"/>
      <c r="M234" s="97"/>
      <c r="N234" s="97"/>
      <c r="O234" s="97"/>
      <c r="P234" s="97"/>
      <c r="Q234" s="248">
        <v>1</v>
      </c>
      <c r="R234" s="97"/>
      <c r="S234" s="97"/>
      <c r="T234" s="97"/>
      <c r="U234" s="127" t="str">
        <f>SUM(K234:T234)</f>
        <v>0</v>
      </c>
      <c r="V234" s="127">
        <v>30</v>
      </c>
      <c r="W234" s="244" t="str">
        <f>V234*((K234+L234+M234+N234+O234+P234)+Q234*0.7+(R234+S234+T234)*0.5)*4</f>
        <v>0</v>
      </c>
      <c r="Y234" s="151"/>
      <c r="Z234" s="151"/>
      <c r="AA234" s="151"/>
    </row>
    <row r="235" spans="1:27" customHeight="1" ht="14.25" s="78" customFormat="1">
      <c r="A235" s="95">
        <v>9</v>
      </c>
      <c r="B235" s="175" t="s">
        <v>608</v>
      </c>
      <c r="C235" s="97" t="s">
        <v>85</v>
      </c>
      <c r="D235" s="197">
        <v>43052</v>
      </c>
      <c r="E235" s="175" t="s">
        <v>111</v>
      </c>
      <c r="F235" s="96" t="s">
        <v>609</v>
      </c>
      <c r="G235" s="175" t="s">
        <v>98</v>
      </c>
      <c r="H235" s="96" t="s">
        <v>89</v>
      </c>
      <c r="I235" s="96" t="s">
        <v>90</v>
      </c>
      <c r="J235" s="175" t="s">
        <v>610</v>
      </c>
      <c r="K235" s="97"/>
      <c r="L235" s="97"/>
      <c r="M235" s="97"/>
      <c r="N235" s="97">
        <v>1</v>
      </c>
      <c r="O235" s="97"/>
      <c r="P235" s="97"/>
      <c r="Q235" s="248"/>
      <c r="R235" s="97"/>
      <c r="S235" s="97"/>
      <c r="T235" s="97"/>
      <c r="U235" s="127" t="str">
        <f>SUM(K235:T235)</f>
        <v>0</v>
      </c>
      <c r="V235" s="127">
        <v>30</v>
      </c>
      <c r="W235" s="244" t="str">
        <f>V235*((K235+L235+M235+N235+O235+P235)+Q235*0.7+(R235+S235+T235)*0.5)*4</f>
        <v>0</v>
      </c>
      <c r="Y235" s="151"/>
      <c r="Z235" s="151"/>
      <c r="AA235" s="151"/>
    </row>
    <row r="236" spans="1:27" customHeight="1" ht="14.25" s="78" customFormat="1">
      <c r="A236" s="95">
        <v>10</v>
      </c>
      <c r="B236" s="175" t="s">
        <v>611</v>
      </c>
      <c r="C236" s="97" t="s">
        <v>85</v>
      </c>
      <c r="D236" s="197">
        <v>43042</v>
      </c>
      <c r="E236" s="175" t="s">
        <v>86</v>
      </c>
      <c r="F236" s="96" t="s">
        <v>239</v>
      </c>
      <c r="G236" s="175" t="s">
        <v>98</v>
      </c>
      <c r="H236" s="96" t="s">
        <v>89</v>
      </c>
      <c r="I236" s="96" t="s">
        <v>90</v>
      </c>
      <c r="J236" s="96" t="s">
        <v>239</v>
      </c>
      <c r="K236" s="97"/>
      <c r="L236" s="97"/>
      <c r="M236" s="97"/>
      <c r="N236" s="97"/>
      <c r="O236" s="97"/>
      <c r="P236" s="97"/>
      <c r="Q236" s="248">
        <v>1</v>
      </c>
      <c r="R236" s="97"/>
      <c r="S236" s="97"/>
      <c r="T236" s="97"/>
      <c r="U236" s="127" t="str">
        <f>SUM(K236:T236)</f>
        <v>0</v>
      </c>
      <c r="V236" s="127">
        <v>30</v>
      </c>
      <c r="W236" s="244" t="str">
        <f>V236*((K236+L236+M236+N236+O236+P236)+Q236*0.7+(R236+S236+T236)*0.5)*4</f>
        <v>0</v>
      </c>
      <c r="Y236" s="151"/>
      <c r="Z236" s="151"/>
      <c r="AA236" s="151"/>
    </row>
    <row r="237" spans="1:27" customHeight="1" ht="14.25" s="78" customFormat="1">
      <c r="A237" s="95">
        <v>11</v>
      </c>
      <c r="B237" s="175" t="s">
        <v>612</v>
      </c>
      <c r="C237" s="97" t="s">
        <v>85</v>
      </c>
      <c r="D237" s="197">
        <v>42934</v>
      </c>
      <c r="E237" s="175" t="s">
        <v>96</v>
      </c>
      <c r="F237" s="96" t="s">
        <v>613</v>
      </c>
      <c r="G237" s="175" t="s">
        <v>614</v>
      </c>
      <c r="H237" s="96" t="s">
        <v>89</v>
      </c>
      <c r="I237" s="96" t="s">
        <v>90</v>
      </c>
      <c r="J237" s="96" t="s">
        <v>613</v>
      </c>
      <c r="K237" s="97"/>
      <c r="L237" s="97"/>
      <c r="M237" s="97"/>
      <c r="N237" s="97"/>
      <c r="O237" s="97"/>
      <c r="P237" s="97"/>
      <c r="Q237" s="248">
        <v>1</v>
      </c>
      <c r="R237" s="97"/>
      <c r="S237" s="97"/>
      <c r="T237" s="97"/>
      <c r="U237" s="127" t="str">
        <f>SUM(K237:T237)</f>
        <v>0</v>
      </c>
      <c r="V237" s="127">
        <v>30</v>
      </c>
      <c r="W237" s="244" t="str">
        <f>V237*((K237+L237+M237+N237+O237+P237)+Q237*0.7+(R237+S237+T237)*0.5)*4</f>
        <v>0</v>
      </c>
      <c r="Y237" s="151"/>
      <c r="Z237" s="151"/>
      <c r="AA237" s="151"/>
    </row>
    <row r="238" spans="1:27" customHeight="1" ht="14.25" s="78" customFormat="1">
      <c r="A238" s="95">
        <v>12</v>
      </c>
      <c r="B238" s="175" t="s">
        <v>615</v>
      </c>
      <c r="C238" s="97" t="s">
        <v>85</v>
      </c>
      <c r="D238" s="197">
        <v>42857</v>
      </c>
      <c r="E238" s="175" t="s">
        <v>96</v>
      </c>
      <c r="F238" s="96" t="s">
        <v>616</v>
      </c>
      <c r="G238" s="175" t="s">
        <v>88</v>
      </c>
      <c r="H238" s="96" t="s">
        <v>89</v>
      </c>
      <c r="I238" s="96" t="s">
        <v>90</v>
      </c>
      <c r="J238" s="96" t="s">
        <v>616</v>
      </c>
      <c r="K238" s="97"/>
      <c r="L238" s="97"/>
      <c r="M238" s="97"/>
      <c r="N238" s="97"/>
      <c r="O238" s="97"/>
      <c r="P238" s="97"/>
      <c r="Q238" s="248">
        <v>1</v>
      </c>
      <c r="R238" s="97"/>
      <c r="S238" s="97"/>
      <c r="T238" s="97"/>
      <c r="U238" s="127" t="str">
        <f>SUM(K238:T238)</f>
        <v>0</v>
      </c>
      <c r="V238" s="127">
        <v>30</v>
      </c>
      <c r="W238" s="244" t="str">
        <f>V238*((K238+L238+M238+N238+O238+P238)+Q238*0.7+(R238+S238+T238)*0.5)*4</f>
        <v>0</v>
      </c>
      <c r="Y238" s="151"/>
      <c r="Z238" s="151"/>
      <c r="AA238" s="151"/>
    </row>
    <row r="239" spans="1:27" customHeight="1" ht="14.25" s="78" customFormat="1">
      <c r="A239" s="95">
        <v>13</v>
      </c>
      <c r="B239" s="175" t="s">
        <v>617</v>
      </c>
      <c r="C239" s="97" t="s">
        <v>85</v>
      </c>
      <c r="D239" s="197">
        <v>42899</v>
      </c>
      <c r="E239" s="175" t="s">
        <v>111</v>
      </c>
      <c r="F239" s="96" t="s">
        <v>618</v>
      </c>
      <c r="G239" s="175" t="s">
        <v>98</v>
      </c>
      <c r="H239" s="96" t="s">
        <v>89</v>
      </c>
      <c r="I239" s="96" t="s">
        <v>90</v>
      </c>
      <c r="J239" s="96" t="s">
        <v>618</v>
      </c>
      <c r="K239" s="97"/>
      <c r="L239" s="97"/>
      <c r="M239" s="97"/>
      <c r="N239" s="97"/>
      <c r="O239" s="97"/>
      <c r="P239" s="97"/>
      <c r="Q239" s="248">
        <v>1</v>
      </c>
      <c r="R239" s="97"/>
      <c r="S239" s="97"/>
      <c r="T239" s="97"/>
      <c r="U239" s="127" t="str">
        <f>SUM(K239:T239)</f>
        <v>0</v>
      </c>
      <c r="V239" s="127">
        <v>30</v>
      </c>
      <c r="W239" s="244" t="str">
        <f>V239*((K239+L239+M239+N239+O239+P239)+Q239*0.7+(R239+S239+T239)*0.5)*4</f>
        <v>0</v>
      </c>
      <c r="Y239" s="151"/>
      <c r="Z239" s="151"/>
      <c r="AA239" s="151"/>
    </row>
    <row r="240" spans="1:27" customHeight="1" ht="14.25" s="78" customFormat="1">
      <c r="A240" s="95">
        <v>14</v>
      </c>
      <c r="B240" s="175" t="s">
        <v>619</v>
      </c>
      <c r="C240" s="97" t="s">
        <v>85</v>
      </c>
      <c r="D240" s="197">
        <v>42760</v>
      </c>
      <c r="E240" s="175" t="s">
        <v>86</v>
      </c>
      <c r="F240" s="96" t="s">
        <v>620</v>
      </c>
      <c r="G240" s="175" t="s">
        <v>88</v>
      </c>
      <c r="H240" s="96" t="s">
        <v>89</v>
      </c>
      <c r="I240" s="96" t="s">
        <v>90</v>
      </c>
      <c r="J240" s="96" t="s">
        <v>620</v>
      </c>
      <c r="K240" s="97"/>
      <c r="L240" s="97"/>
      <c r="M240" s="97"/>
      <c r="N240" s="97">
        <v>1</v>
      </c>
      <c r="O240" s="97"/>
      <c r="P240" s="97"/>
      <c r="Q240" s="248"/>
      <c r="R240" s="97"/>
      <c r="S240" s="97"/>
      <c r="T240" s="97"/>
      <c r="U240" s="127" t="str">
        <f>SUM(K240:T240)</f>
        <v>0</v>
      </c>
      <c r="V240" s="127">
        <v>30</v>
      </c>
      <c r="W240" s="244" t="str">
        <f>V240*((K240+L240+M240+N240+O240+P240)+Q240*0.7+(R240+S240+T240)*0.5)*4</f>
        <v>0</v>
      </c>
      <c r="Y240" s="151"/>
      <c r="Z240" s="151"/>
      <c r="AA240" s="151"/>
    </row>
    <row r="241" spans="1:27" customHeight="1" ht="14.25" s="78" customFormat="1">
      <c r="A241" s="95">
        <v>15</v>
      </c>
      <c r="B241" s="175" t="s">
        <v>621</v>
      </c>
      <c r="C241" s="97" t="s">
        <v>85</v>
      </c>
      <c r="D241" s="197">
        <v>42794</v>
      </c>
      <c r="E241" s="175" t="s">
        <v>622</v>
      </c>
      <c r="F241" s="96" t="s">
        <v>623</v>
      </c>
      <c r="G241" s="175" t="s">
        <v>240</v>
      </c>
      <c r="H241" s="96" t="s">
        <v>89</v>
      </c>
      <c r="I241" s="96" t="s">
        <v>90</v>
      </c>
      <c r="J241" s="175" t="s">
        <v>623</v>
      </c>
      <c r="K241" s="97"/>
      <c r="L241" s="97"/>
      <c r="M241" s="97"/>
      <c r="N241" s="97">
        <v>1</v>
      </c>
      <c r="O241" s="97"/>
      <c r="P241" s="97"/>
      <c r="Q241" s="248"/>
      <c r="R241" s="97"/>
      <c r="S241" s="97"/>
      <c r="T241" s="97"/>
      <c r="U241" s="127" t="str">
        <f>SUM(K241:T241)</f>
        <v>0</v>
      </c>
      <c r="V241" s="127">
        <v>30</v>
      </c>
      <c r="W241" s="244" t="str">
        <f>V241*((K241+L241+M241+N241+O241+P241)+Q241*0.7+(R241+S241+T241)*0.5)*4</f>
        <v>0</v>
      </c>
      <c r="Y241" s="151"/>
      <c r="Z241" s="151"/>
      <c r="AA241" s="151"/>
    </row>
    <row r="242" spans="1:27" customHeight="1" ht="14.25" s="78" customFormat="1">
      <c r="A242" s="95">
        <v>16</v>
      </c>
      <c r="B242" s="175" t="s">
        <v>624</v>
      </c>
      <c r="C242" s="97" t="s">
        <v>85</v>
      </c>
      <c r="D242" s="197">
        <v>42965</v>
      </c>
      <c r="E242" s="175" t="s">
        <v>86</v>
      </c>
      <c r="F242" s="96" t="s">
        <v>625</v>
      </c>
      <c r="G242" s="175" t="s">
        <v>88</v>
      </c>
      <c r="H242" s="96" t="s">
        <v>89</v>
      </c>
      <c r="I242" s="96" t="s">
        <v>90</v>
      </c>
      <c r="J242" s="96" t="s">
        <v>625</v>
      </c>
      <c r="K242" s="97"/>
      <c r="L242" s="97"/>
      <c r="M242" s="97"/>
      <c r="N242" s="97"/>
      <c r="O242" s="97"/>
      <c r="P242" s="97"/>
      <c r="Q242" s="248">
        <v>1</v>
      </c>
      <c r="R242" s="97"/>
      <c r="S242" s="97"/>
      <c r="T242" s="97"/>
      <c r="U242" s="127" t="str">
        <f>SUM(K242:T242)</f>
        <v>0</v>
      </c>
      <c r="V242" s="127">
        <v>30</v>
      </c>
      <c r="W242" s="244" t="str">
        <f>V242*((K242+L242+M242+N242+O242+P242)+Q242*0.7+(R242+S242+T242)*0.5)*4</f>
        <v>0</v>
      </c>
      <c r="Y242" s="151"/>
      <c r="Z242" s="151"/>
      <c r="AA242" s="151"/>
    </row>
    <row r="243" spans="1:27" customHeight="1" ht="14.25" s="78" customFormat="1">
      <c r="A243" s="95">
        <v>17</v>
      </c>
      <c r="B243" s="175" t="s">
        <v>626</v>
      </c>
      <c r="C243" s="97" t="s">
        <v>85</v>
      </c>
      <c r="D243" s="209">
        <v>43038</v>
      </c>
      <c r="E243" s="175" t="s">
        <v>96</v>
      </c>
      <c r="F243" s="96" t="s">
        <v>424</v>
      </c>
      <c r="G243" s="175" t="s">
        <v>88</v>
      </c>
      <c r="H243" s="96" t="s">
        <v>89</v>
      </c>
      <c r="I243" s="96" t="s">
        <v>90</v>
      </c>
      <c r="J243" s="96" t="s">
        <v>424</v>
      </c>
      <c r="K243" s="97"/>
      <c r="L243" s="97"/>
      <c r="M243" s="97"/>
      <c r="N243" s="97"/>
      <c r="O243" s="97"/>
      <c r="P243" s="97"/>
      <c r="Q243" s="248">
        <v>1</v>
      </c>
      <c r="R243" s="97"/>
      <c r="S243" s="97"/>
      <c r="T243" s="97"/>
      <c r="U243" s="127" t="str">
        <f>SUM(K243:T243)</f>
        <v>0</v>
      </c>
      <c r="V243" s="127">
        <v>30</v>
      </c>
      <c r="W243" s="244" t="str">
        <f>V243*((K243+L243+M243+N243+O243+P243)+Q243*0.7+(R243+S243+T243)*0.5)*4</f>
        <v>0</v>
      </c>
      <c r="Y243" s="151"/>
      <c r="Z243" s="151"/>
      <c r="AA243" s="151"/>
    </row>
    <row r="244" spans="1:27" customHeight="1" ht="14.25" s="78" customFormat="1">
      <c r="A244" s="95">
        <v>18</v>
      </c>
      <c r="B244" s="175" t="s">
        <v>627</v>
      </c>
      <c r="C244" s="97" t="s">
        <v>85</v>
      </c>
      <c r="D244" s="209">
        <v>42952</v>
      </c>
      <c r="E244" s="175" t="s">
        <v>96</v>
      </c>
      <c r="F244" s="96" t="s">
        <v>628</v>
      </c>
      <c r="G244" s="175" t="s">
        <v>88</v>
      </c>
      <c r="H244" s="96" t="s">
        <v>89</v>
      </c>
      <c r="I244" s="96" t="s">
        <v>90</v>
      </c>
      <c r="J244" s="96" t="s">
        <v>628</v>
      </c>
      <c r="K244" s="97"/>
      <c r="L244" s="97"/>
      <c r="M244" s="97"/>
      <c r="N244" s="97"/>
      <c r="O244" s="97"/>
      <c r="P244" s="97"/>
      <c r="Q244" s="248">
        <v>1</v>
      </c>
      <c r="R244" s="97"/>
      <c r="S244" s="97"/>
      <c r="T244" s="97"/>
      <c r="U244" s="127" t="str">
        <f>SUM(K244:T244)</f>
        <v>0</v>
      </c>
      <c r="V244" s="127">
        <v>30</v>
      </c>
      <c r="W244" s="244" t="str">
        <f>V244*((K244+L244+M244+N244+O244+P244)+Q244*0.7+(R244+S244+T244)*0.5)*4</f>
        <v>0</v>
      </c>
      <c r="Y244" s="151"/>
      <c r="Z244" s="151"/>
      <c r="AA244" s="151"/>
    </row>
    <row r="245" spans="1:27" customHeight="1" ht="14.25" s="78" customFormat="1">
      <c r="A245" s="95">
        <v>19</v>
      </c>
      <c r="B245" s="175" t="s">
        <v>629</v>
      </c>
      <c r="C245" s="97" t="s">
        <v>85</v>
      </c>
      <c r="D245" s="209">
        <v>42975</v>
      </c>
      <c r="E245" s="175" t="s">
        <v>96</v>
      </c>
      <c r="F245" s="96" t="s">
        <v>630</v>
      </c>
      <c r="G245" s="175" t="s">
        <v>88</v>
      </c>
      <c r="H245" s="96" t="s">
        <v>89</v>
      </c>
      <c r="I245" s="96" t="s">
        <v>90</v>
      </c>
      <c r="J245" s="96" t="s">
        <v>630</v>
      </c>
      <c r="K245" s="97"/>
      <c r="L245" s="97"/>
      <c r="M245" s="97"/>
      <c r="N245" s="97"/>
      <c r="O245" s="97"/>
      <c r="P245" s="97"/>
      <c r="Q245" s="248">
        <v>1</v>
      </c>
      <c r="R245" s="97"/>
      <c r="S245" s="97"/>
      <c r="T245" s="97"/>
      <c r="U245" s="127" t="str">
        <f>SUM(K245:T245)</f>
        <v>0</v>
      </c>
      <c r="V245" s="127">
        <v>30</v>
      </c>
      <c r="W245" s="244" t="str">
        <f>V245*((K245+L245+M245+N245+O245+P245)+Q245*0.7+(R245+S245+T245)*0.5)*4</f>
        <v>0</v>
      </c>
      <c r="Y245" s="151"/>
      <c r="Z245" s="151"/>
      <c r="AA245" s="151"/>
    </row>
    <row r="246" spans="1:27" customHeight="1" ht="14.25" s="78" customFormat="1">
      <c r="A246" s="95">
        <v>20</v>
      </c>
      <c r="B246" s="175" t="s">
        <v>631</v>
      </c>
      <c r="C246" s="97" t="s">
        <v>85</v>
      </c>
      <c r="D246" s="209">
        <v>43031</v>
      </c>
      <c r="E246" s="175" t="s">
        <v>96</v>
      </c>
      <c r="F246" s="96" t="s">
        <v>632</v>
      </c>
      <c r="G246" s="175" t="s">
        <v>88</v>
      </c>
      <c r="H246" s="96" t="s">
        <v>89</v>
      </c>
      <c r="I246" s="96" t="s">
        <v>90</v>
      </c>
      <c r="J246" s="96" t="s">
        <v>632</v>
      </c>
      <c r="K246" s="97"/>
      <c r="L246" s="97"/>
      <c r="M246" s="97"/>
      <c r="N246" s="97"/>
      <c r="O246" s="97"/>
      <c r="P246" s="97"/>
      <c r="Q246" s="248">
        <v>1</v>
      </c>
      <c r="R246" s="97"/>
      <c r="S246" s="97"/>
      <c r="T246" s="97"/>
      <c r="U246" s="127" t="str">
        <f>SUM(K246:T246)</f>
        <v>0</v>
      </c>
      <c r="V246" s="127">
        <v>30</v>
      </c>
      <c r="W246" s="244" t="str">
        <f>V246*((K246+L246+M246+N246+O246+P246)+Q246*0.7+(R246+S246+T246)*0.5)*4</f>
        <v>0</v>
      </c>
      <c r="Y246" s="151"/>
      <c r="Z246" s="151"/>
      <c r="AA246" s="151"/>
    </row>
    <row r="247" spans="1:27" customHeight="1" ht="14.25" s="78" customFormat="1">
      <c r="A247" s="95">
        <v>21</v>
      </c>
      <c r="B247" s="175" t="s">
        <v>633</v>
      </c>
      <c r="C247" s="97" t="s">
        <v>85</v>
      </c>
      <c r="D247" s="197">
        <v>42947</v>
      </c>
      <c r="E247" s="175" t="s">
        <v>86</v>
      </c>
      <c r="F247" s="96" t="s">
        <v>634</v>
      </c>
      <c r="G247" s="175" t="s">
        <v>98</v>
      </c>
      <c r="H247" s="175" t="s">
        <v>89</v>
      </c>
      <c r="I247" s="96" t="s">
        <v>90</v>
      </c>
      <c r="J247" s="96" t="s">
        <v>634</v>
      </c>
      <c r="K247" s="97"/>
      <c r="L247" s="97"/>
      <c r="M247" s="97"/>
      <c r="N247" s="97"/>
      <c r="O247" s="97"/>
      <c r="P247" s="97"/>
      <c r="Q247" s="248">
        <v>1</v>
      </c>
      <c r="R247" s="97"/>
      <c r="S247" s="97"/>
      <c r="T247" s="97"/>
      <c r="U247" s="127" t="str">
        <f>SUM(K247:T247)</f>
        <v>0</v>
      </c>
      <c r="V247" s="127">
        <v>30</v>
      </c>
      <c r="W247" s="244" t="str">
        <f>V247*((K247+L247+M247+N247+O247+P247)+Q247*0.7+(R247+S247+T247)*0.5)*4</f>
        <v>0</v>
      </c>
      <c r="Y247" s="151"/>
      <c r="Z247" s="151"/>
      <c r="AA247" s="151"/>
    </row>
    <row r="248" spans="1:27" customHeight="1" ht="14.25" s="78" customFormat="1">
      <c r="A248" s="95">
        <v>22</v>
      </c>
      <c r="B248" s="175" t="s">
        <v>635</v>
      </c>
      <c r="C248" s="97" t="s">
        <v>636</v>
      </c>
      <c r="D248" s="197">
        <v>42995</v>
      </c>
      <c r="E248" s="175" t="s">
        <v>86</v>
      </c>
      <c r="F248" s="96" t="s">
        <v>637</v>
      </c>
      <c r="G248" s="175" t="s">
        <v>638</v>
      </c>
      <c r="H248" s="175" t="s">
        <v>89</v>
      </c>
      <c r="I248" s="96" t="s">
        <v>90</v>
      </c>
      <c r="J248" s="96" t="s">
        <v>637</v>
      </c>
      <c r="K248" s="97"/>
      <c r="L248" s="97"/>
      <c r="M248" s="97"/>
      <c r="N248" s="97"/>
      <c r="O248" s="97"/>
      <c r="P248" s="97"/>
      <c r="Q248" s="248">
        <v>1</v>
      </c>
      <c r="R248" s="97"/>
      <c r="S248" s="97"/>
      <c r="T248" s="97"/>
      <c r="U248" s="127" t="str">
        <f>SUM(K248:T248)</f>
        <v>0</v>
      </c>
      <c r="V248" s="127">
        <v>30</v>
      </c>
      <c r="W248" s="244" t="str">
        <f>V248*((K248+L248+M248+N248+O248+P248)+Q248*0.7+(R248+S248+T248)*0.5)*4</f>
        <v>0</v>
      </c>
      <c r="Y248" s="151"/>
      <c r="Z248" s="151"/>
      <c r="AA248" s="151"/>
    </row>
    <row r="249" spans="1:27" customHeight="1" ht="14.25" s="78" customFormat="1">
      <c r="A249" s="95">
        <v>23</v>
      </c>
      <c r="B249" s="175" t="s">
        <v>639</v>
      </c>
      <c r="C249" s="97" t="s">
        <v>636</v>
      </c>
      <c r="D249" s="197">
        <v>42952</v>
      </c>
      <c r="E249" s="175" t="s">
        <v>86</v>
      </c>
      <c r="F249" s="96" t="s">
        <v>640</v>
      </c>
      <c r="G249" s="175" t="s">
        <v>146</v>
      </c>
      <c r="H249" s="175" t="s">
        <v>89</v>
      </c>
      <c r="I249" s="96" t="s">
        <v>90</v>
      </c>
      <c r="J249" s="96" t="s">
        <v>640</v>
      </c>
      <c r="K249" s="97"/>
      <c r="L249" s="97"/>
      <c r="M249" s="97"/>
      <c r="N249" s="97"/>
      <c r="O249" s="97"/>
      <c r="P249" s="97"/>
      <c r="Q249" s="248">
        <v>1</v>
      </c>
      <c r="R249" s="97"/>
      <c r="S249" s="97"/>
      <c r="T249" s="97"/>
      <c r="U249" s="127" t="str">
        <f>SUM(K249:T249)</f>
        <v>0</v>
      </c>
      <c r="V249" s="127">
        <v>30</v>
      </c>
      <c r="W249" s="244" t="str">
        <f>V249*((K249+L249+M249+N249+O249+P249)+Q249*0.7+(R249+S249+T249)*0.5)*4</f>
        <v>0</v>
      </c>
      <c r="Y249" s="151"/>
      <c r="Z249" s="151"/>
      <c r="AA249" s="151"/>
    </row>
    <row r="250" spans="1:27" customHeight="1" ht="14.25" s="78" customFormat="1">
      <c r="A250" s="95">
        <v>24</v>
      </c>
      <c r="B250" s="175" t="s">
        <v>641</v>
      </c>
      <c r="C250" s="97" t="s">
        <v>636</v>
      </c>
      <c r="D250" s="197">
        <v>42739</v>
      </c>
      <c r="E250" s="175" t="s">
        <v>86</v>
      </c>
      <c r="F250" s="96" t="s">
        <v>642</v>
      </c>
      <c r="G250" s="175" t="s">
        <v>638</v>
      </c>
      <c r="H250" s="175" t="s">
        <v>89</v>
      </c>
      <c r="I250" s="96" t="s">
        <v>90</v>
      </c>
      <c r="J250" s="96" t="s">
        <v>642</v>
      </c>
      <c r="K250" s="97"/>
      <c r="L250" s="97"/>
      <c r="M250" s="97"/>
      <c r="N250" s="97"/>
      <c r="O250" s="97"/>
      <c r="P250" s="97"/>
      <c r="Q250" s="248">
        <v>1</v>
      </c>
      <c r="R250" s="97"/>
      <c r="S250" s="97"/>
      <c r="T250" s="97"/>
      <c r="U250" s="127" t="str">
        <f>SUM(K250:T250)</f>
        <v>0</v>
      </c>
      <c r="V250" s="127">
        <v>30</v>
      </c>
      <c r="W250" s="244" t="str">
        <f>V250*((K250+L250+M250+N250+O250+P250)+Q250*0.7+(R250+S250+T250)*0.5)*4</f>
        <v>0</v>
      </c>
      <c r="Y250" s="151"/>
      <c r="Z250" s="151"/>
      <c r="AA250" s="151"/>
    </row>
    <row r="251" spans="1:27" customHeight="1" ht="14.25" s="78" customFormat="1">
      <c r="A251" s="95">
        <v>25</v>
      </c>
      <c r="B251" s="175" t="s">
        <v>643</v>
      </c>
      <c r="C251" s="97" t="s">
        <v>636</v>
      </c>
      <c r="D251" s="197">
        <v>42921</v>
      </c>
      <c r="E251" s="175" t="s">
        <v>86</v>
      </c>
      <c r="F251" s="96" t="s">
        <v>357</v>
      </c>
      <c r="G251" s="175" t="s">
        <v>146</v>
      </c>
      <c r="H251" s="175" t="s">
        <v>89</v>
      </c>
      <c r="I251" s="96" t="s">
        <v>90</v>
      </c>
      <c r="J251" s="96" t="s">
        <v>357</v>
      </c>
      <c r="K251" s="97"/>
      <c r="L251" s="97"/>
      <c r="M251" s="97"/>
      <c r="N251" s="97">
        <v>1</v>
      </c>
      <c r="O251" s="97"/>
      <c r="P251" s="97"/>
      <c r="Q251" s="248"/>
      <c r="R251" s="97"/>
      <c r="S251" s="97"/>
      <c r="T251" s="97"/>
      <c r="U251" s="127" t="str">
        <f>SUM(K251:T251)</f>
        <v>0</v>
      </c>
      <c r="V251" s="127">
        <v>30</v>
      </c>
      <c r="W251" s="244" t="str">
        <f>V251*((K251+L251+M251+N251+O251+P251)+Q251*0.7+(R251+S251+T251)*0.5)*4</f>
        <v>0</v>
      </c>
      <c r="Y251" s="151"/>
      <c r="Z251" s="151"/>
      <c r="AA251" s="151"/>
    </row>
    <row r="252" spans="1:27" customHeight="1" ht="14.25" s="78" customFormat="1">
      <c r="A252" s="95">
        <v>26</v>
      </c>
      <c r="B252" s="175" t="s">
        <v>521</v>
      </c>
      <c r="C252" s="97" t="s">
        <v>636</v>
      </c>
      <c r="D252" s="197">
        <v>42998</v>
      </c>
      <c r="E252" s="175" t="s">
        <v>86</v>
      </c>
      <c r="F252" s="96" t="s">
        <v>644</v>
      </c>
      <c r="G252" s="175" t="s">
        <v>190</v>
      </c>
      <c r="H252" s="175" t="s">
        <v>89</v>
      </c>
      <c r="I252" s="96" t="s">
        <v>90</v>
      </c>
      <c r="J252" s="96" t="s">
        <v>644</v>
      </c>
      <c r="K252" s="97"/>
      <c r="L252" s="97"/>
      <c r="M252" s="97"/>
      <c r="N252" s="97"/>
      <c r="O252" s="97"/>
      <c r="P252" s="97"/>
      <c r="Q252" s="248">
        <v>1</v>
      </c>
      <c r="R252" s="97"/>
      <c r="S252" s="97"/>
      <c r="T252" s="97"/>
      <c r="U252" s="127" t="str">
        <f>SUM(K252:T252)</f>
        <v>0</v>
      </c>
      <c r="V252" s="127">
        <v>30</v>
      </c>
      <c r="W252" s="244" t="str">
        <f>V252*((K252+L252+M252+N252+O252+P252)+Q252*0.7+(R252+S252+T252)*0.5)*4</f>
        <v>0</v>
      </c>
      <c r="Y252" s="151"/>
      <c r="Z252" s="151"/>
      <c r="AA252" s="151"/>
    </row>
    <row r="253" spans="1:27" customHeight="1" ht="14.25" s="78" customFormat="1">
      <c r="A253" s="95">
        <v>27</v>
      </c>
      <c r="B253" s="175" t="s">
        <v>645</v>
      </c>
      <c r="C253" s="97" t="s">
        <v>636</v>
      </c>
      <c r="D253" s="197">
        <v>42944</v>
      </c>
      <c r="E253" s="175" t="s">
        <v>86</v>
      </c>
      <c r="F253" s="96" t="s">
        <v>646</v>
      </c>
      <c r="G253" s="175" t="s">
        <v>190</v>
      </c>
      <c r="H253" s="175" t="s">
        <v>89</v>
      </c>
      <c r="I253" s="96" t="s">
        <v>90</v>
      </c>
      <c r="J253" s="96" t="s">
        <v>646</v>
      </c>
      <c r="K253" s="97"/>
      <c r="L253" s="97"/>
      <c r="M253" s="97"/>
      <c r="N253" s="97"/>
      <c r="O253" s="97"/>
      <c r="P253" s="97"/>
      <c r="Q253" s="248">
        <v>1</v>
      </c>
      <c r="R253" s="97"/>
      <c r="S253" s="97"/>
      <c r="T253" s="97"/>
      <c r="U253" s="127" t="str">
        <f>SUM(K253:T253)</f>
        <v>0</v>
      </c>
      <c r="V253" s="127">
        <v>30</v>
      </c>
      <c r="W253" s="244" t="str">
        <f>V253*((K253+L253+M253+N253+O253+P253)+Q253*0.7+(R253+S253+T253)*0.5)*4</f>
        <v>0</v>
      </c>
      <c r="Y253" s="151"/>
      <c r="Z253" s="151"/>
      <c r="AA253" s="151"/>
    </row>
    <row r="254" spans="1:27" customHeight="1" ht="14.25" s="78" customFormat="1">
      <c r="A254" s="95">
        <v>28</v>
      </c>
      <c r="B254" s="175" t="s">
        <v>647</v>
      </c>
      <c r="C254" s="97" t="s">
        <v>636</v>
      </c>
      <c r="D254" s="197">
        <v>42974</v>
      </c>
      <c r="E254" s="175" t="s">
        <v>86</v>
      </c>
      <c r="F254" s="96" t="s">
        <v>471</v>
      </c>
      <c r="G254" s="175" t="s">
        <v>190</v>
      </c>
      <c r="H254" s="175" t="s">
        <v>89</v>
      </c>
      <c r="I254" s="96" t="s">
        <v>90</v>
      </c>
      <c r="J254" s="175" t="s">
        <v>471</v>
      </c>
      <c r="K254" s="97"/>
      <c r="L254" s="97"/>
      <c r="M254" s="97"/>
      <c r="N254" s="97">
        <v>1</v>
      </c>
      <c r="O254" s="97"/>
      <c r="P254" s="97"/>
      <c r="Q254" s="248"/>
      <c r="R254" s="97"/>
      <c r="S254" s="97"/>
      <c r="T254" s="97"/>
      <c r="U254" s="127" t="str">
        <f>SUM(K254:T254)</f>
        <v>0</v>
      </c>
      <c r="V254" s="127">
        <v>30</v>
      </c>
      <c r="W254" s="244" t="str">
        <f>V254*((K254+L254+M254+N254+O254+P254)+Q254*0.7+(R254+S254+T254)*0.5)*4</f>
        <v>0</v>
      </c>
      <c r="Y254" s="151"/>
      <c r="Z254" s="151"/>
      <c r="AA254" s="151"/>
    </row>
    <row r="255" spans="1:27" customHeight="1" ht="14.25" s="78" customFormat="1">
      <c r="A255" s="95">
        <v>29</v>
      </c>
      <c r="B255" s="175" t="s">
        <v>648</v>
      </c>
      <c r="C255" s="97" t="s">
        <v>636</v>
      </c>
      <c r="D255" s="197">
        <v>42877</v>
      </c>
      <c r="E255" s="175" t="s">
        <v>86</v>
      </c>
      <c r="F255" s="96" t="s">
        <v>649</v>
      </c>
      <c r="G255" s="175" t="s">
        <v>190</v>
      </c>
      <c r="H255" s="175" t="s">
        <v>89</v>
      </c>
      <c r="I255" s="96" t="s">
        <v>90</v>
      </c>
      <c r="J255" s="96" t="s">
        <v>649</v>
      </c>
      <c r="K255" s="97"/>
      <c r="L255" s="97"/>
      <c r="M255" s="97"/>
      <c r="N255" s="97"/>
      <c r="O255" s="97"/>
      <c r="P255" s="97"/>
      <c r="Q255" s="248">
        <v>1</v>
      </c>
      <c r="R255" s="97"/>
      <c r="S255" s="97"/>
      <c r="T255" s="97"/>
      <c r="U255" s="127" t="str">
        <f>SUM(K255:T255)</f>
        <v>0</v>
      </c>
      <c r="V255" s="127">
        <v>30</v>
      </c>
      <c r="W255" s="244" t="str">
        <f>V255*((K255+L255+M255+N255+O255+P255)+Q255*0.7+(R255+S255+T255)*0.5)*4</f>
        <v>0</v>
      </c>
      <c r="Y255" s="151"/>
      <c r="Z255" s="151"/>
      <c r="AA255" s="151"/>
    </row>
    <row r="256" spans="1:27" customHeight="1" ht="14.25" s="78" customFormat="1">
      <c r="A256" s="95">
        <v>30</v>
      </c>
      <c r="B256" s="175" t="s">
        <v>650</v>
      </c>
      <c r="C256" s="97" t="s">
        <v>636</v>
      </c>
      <c r="D256" s="197">
        <v>42758</v>
      </c>
      <c r="E256" s="175" t="s">
        <v>86</v>
      </c>
      <c r="F256" s="96" t="s">
        <v>651</v>
      </c>
      <c r="G256" s="175" t="s">
        <v>652</v>
      </c>
      <c r="H256" s="175" t="s">
        <v>89</v>
      </c>
      <c r="I256" s="96" t="s">
        <v>90</v>
      </c>
      <c r="J256" s="175" t="s">
        <v>651</v>
      </c>
      <c r="K256" s="97"/>
      <c r="L256" s="97"/>
      <c r="M256" s="97"/>
      <c r="N256" s="97">
        <v>1</v>
      </c>
      <c r="O256" s="97"/>
      <c r="P256" s="97"/>
      <c r="Q256" s="248"/>
      <c r="R256" s="97"/>
      <c r="S256" s="97"/>
      <c r="T256" s="97"/>
      <c r="U256" s="127" t="str">
        <f>SUM(K256:T256)</f>
        <v>0</v>
      </c>
      <c r="V256" s="127">
        <v>30</v>
      </c>
      <c r="W256" s="244" t="str">
        <f>V256*((K256+L256+M256+N256+O256+P256)+Q256*0.7+(R256+S256+T256)*0.5)*4</f>
        <v>0</v>
      </c>
      <c r="Y256" s="151"/>
      <c r="Z256" s="151"/>
      <c r="AA256" s="151"/>
    </row>
    <row r="257" spans="1:27" customHeight="1" ht="14.25" s="78" customFormat="1">
      <c r="A257" s="95">
        <v>31</v>
      </c>
      <c r="B257" s="175" t="s">
        <v>653</v>
      </c>
      <c r="C257" s="97" t="s">
        <v>636</v>
      </c>
      <c r="D257" s="197">
        <v>42843</v>
      </c>
      <c r="E257" s="175" t="s">
        <v>86</v>
      </c>
      <c r="F257" s="96" t="s">
        <v>301</v>
      </c>
      <c r="G257" s="175" t="s">
        <v>638</v>
      </c>
      <c r="H257" s="175" t="s">
        <v>89</v>
      </c>
      <c r="I257" s="96" t="s">
        <v>90</v>
      </c>
      <c r="J257" s="96" t="s">
        <v>301</v>
      </c>
      <c r="K257" s="97"/>
      <c r="L257" s="97"/>
      <c r="M257" s="97"/>
      <c r="N257" s="97"/>
      <c r="O257" s="97"/>
      <c r="P257" s="97"/>
      <c r="Q257" s="248">
        <v>1</v>
      </c>
      <c r="R257" s="97"/>
      <c r="S257" s="97"/>
      <c r="T257" s="97"/>
      <c r="U257" s="127" t="str">
        <f>SUM(K257:T257)</f>
        <v>0</v>
      </c>
      <c r="V257" s="127">
        <v>30</v>
      </c>
      <c r="W257" s="244" t="str">
        <f>V257*((K257+L257+M257+N257+O257+P257)+Q257*0.7+(R257+S257+T257)*0.5)*4</f>
        <v>0</v>
      </c>
      <c r="Y257" s="151"/>
      <c r="Z257" s="151"/>
      <c r="AA257" s="151"/>
    </row>
    <row r="258" spans="1:27" customHeight="1" ht="14.25" s="78" customFormat="1">
      <c r="A258" s="95">
        <v>32</v>
      </c>
      <c r="B258" s="175" t="s">
        <v>654</v>
      </c>
      <c r="C258" s="97" t="s">
        <v>636</v>
      </c>
      <c r="D258" s="197">
        <v>42911</v>
      </c>
      <c r="E258" s="175" t="s">
        <v>86</v>
      </c>
      <c r="F258" s="96" t="s">
        <v>655</v>
      </c>
      <c r="G258" s="175" t="s">
        <v>190</v>
      </c>
      <c r="H258" s="175" t="s">
        <v>89</v>
      </c>
      <c r="I258" s="96" t="s">
        <v>90</v>
      </c>
      <c r="J258" s="96" t="s">
        <v>655</v>
      </c>
      <c r="K258" s="97"/>
      <c r="L258" s="97"/>
      <c r="M258" s="97"/>
      <c r="N258" s="97"/>
      <c r="O258" s="97"/>
      <c r="P258" s="97"/>
      <c r="Q258" s="248">
        <v>1</v>
      </c>
      <c r="R258" s="97"/>
      <c r="S258" s="97"/>
      <c r="T258" s="97"/>
      <c r="U258" s="127" t="str">
        <f>SUM(K258:T258)</f>
        <v>0</v>
      </c>
      <c r="V258" s="127">
        <v>30</v>
      </c>
      <c r="W258" s="244" t="str">
        <f>V258*((K258+L258+M258+N258+O258+P258)+Q258*0.7+(R258+S258+T258)*0.5)*4</f>
        <v>0</v>
      </c>
      <c r="Y258" s="151"/>
      <c r="Z258" s="151"/>
      <c r="AA258" s="151"/>
    </row>
    <row r="259" spans="1:27" customHeight="1" ht="14.25" s="78" customFormat="1">
      <c r="A259" s="95">
        <v>33</v>
      </c>
      <c r="B259" s="175" t="s">
        <v>656</v>
      </c>
      <c r="C259" s="97" t="s">
        <v>636</v>
      </c>
      <c r="D259" s="197">
        <v>42870</v>
      </c>
      <c r="E259" s="175" t="s">
        <v>86</v>
      </c>
      <c r="F259" s="96" t="s">
        <v>657</v>
      </c>
      <c r="G259" s="175" t="s">
        <v>190</v>
      </c>
      <c r="H259" s="175" t="s">
        <v>89</v>
      </c>
      <c r="I259" s="96" t="s">
        <v>90</v>
      </c>
      <c r="J259" s="96" t="s">
        <v>657</v>
      </c>
      <c r="K259" s="97"/>
      <c r="L259" s="97"/>
      <c r="M259" s="97"/>
      <c r="N259" s="97"/>
      <c r="O259" s="97"/>
      <c r="P259" s="97"/>
      <c r="Q259" s="248">
        <v>1</v>
      </c>
      <c r="R259" s="97"/>
      <c r="S259" s="97"/>
      <c r="T259" s="97"/>
      <c r="U259" s="127" t="str">
        <f>SUM(K259:T259)</f>
        <v>0</v>
      </c>
      <c r="V259" s="127">
        <v>30</v>
      </c>
      <c r="W259" s="244" t="str">
        <f>V259*((K259+L259+M259+N259+O259+P259)+Q259*0.7+(R259+S259+T259)*0.5)*4</f>
        <v>0</v>
      </c>
      <c r="Y259" s="151"/>
      <c r="Z259" s="151"/>
      <c r="AA259" s="151"/>
    </row>
    <row r="260" spans="1:27" customHeight="1" ht="14.25" s="78" customFormat="1">
      <c r="A260" s="95">
        <v>34</v>
      </c>
      <c r="B260" s="175" t="s">
        <v>658</v>
      </c>
      <c r="C260" s="97" t="s">
        <v>636</v>
      </c>
      <c r="D260" s="197">
        <v>42924</v>
      </c>
      <c r="E260" s="175" t="s">
        <v>86</v>
      </c>
      <c r="F260" s="96" t="s">
        <v>659</v>
      </c>
      <c r="G260" s="175" t="s">
        <v>190</v>
      </c>
      <c r="H260" s="175" t="s">
        <v>89</v>
      </c>
      <c r="I260" s="96" t="s">
        <v>90</v>
      </c>
      <c r="J260" s="175" t="s">
        <v>659</v>
      </c>
      <c r="K260" s="97"/>
      <c r="L260" s="97"/>
      <c r="M260" s="97"/>
      <c r="N260" s="97">
        <v>1</v>
      </c>
      <c r="O260" s="97"/>
      <c r="P260" s="97"/>
      <c r="Q260" s="248"/>
      <c r="R260" s="97"/>
      <c r="S260" s="97"/>
      <c r="T260" s="97"/>
      <c r="U260" s="127" t="str">
        <f>SUM(K260:T260)</f>
        <v>0</v>
      </c>
      <c r="V260" s="127">
        <v>30</v>
      </c>
      <c r="W260" s="244" t="str">
        <f>V260*((K260+L260+M260+N260+O260+P260)+Q260*0.7+(R260+S260+T260)*0.5)*4</f>
        <v>0</v>
      </c>
      <c r="Y260" s="151"/>
      <c r="Z260" s="151"/>
      <c r="AA260" s="151"/>
    </row>
    <row r="261" spans="1:27" customHeight="1" ht="14.25" s="78" customFormat="1">
      <c r="A261" s="95">
        <v>35</v>
      </c>
      <c r="B261" s="175" t="s">
        <v>660</v>
      </c>
      <c r="C261" s="97" t="s">
        <v>636</v>
      </c>
      <c r="D261" s="197">
        <v>42955</v>
      </c>
      <c r="E261" s="175" t="s">
        <v>86</v>
      </c>
      <c r="F261" s="96" t="s">
        <v>661</v>
      </c>
      <c r="G261" s="175" t="s">
        <v>638</v>
      </c>
      <c r="H261" s="175" t="s">
        <v>89</v>
      </c>
      <c r="I261" s="96" t="s">
        <v>90</v>
      </c>
      <c r="J261" s="96" t="s">
        <v>661</v>
      </c>
      <c r="K261" s="97"/>
      <c r="L261" s="97"/>
      <c r="M261" s="97"/>
      <c r="N261" s="97"/>
      <c r="O261" s="97"/>
      <c r="P261" s="97"/>
      <c r="Q261" s="248">
        <v>1</v>
      </c>
      <c r="R261" s="97"/>
      <c r="S261" s="97"/>
      <c r="T261" s="97"/>
      <c r="U261" s="127" t="str">
        <f>SUM(K261:T261)</f>
        <v>0</v>
      </c>
      <c r="V261" s="127">
        <v>30</v>
      </c>
      <c r="W261" s="244" t="str">
        <f>V261*((K261+L261+M261+N261+O261+P261)+Q261*0.7+(R261+S261+T261)*0.5)*4</f>
        <v>0</v>
      </c>
      <c r="Y261" s="151"/>
      <c r="Z261" s="151"/>
      <c r="AA261" s="151"/>
    </row>
    <row r="262" spans="1:27" customHeight="1" ht="14.25" s="78" customFormat="1">
      <c r="A262" s="95">
        <v>36</v>
      </c>
      <c r="B262" s="175" t="s">
        <v>662</v>
      </c>
      <c r="C262" s="97" t="s">
        <v>636</v>
      </c>
      <c r="D262" s="197">
        <v>42808</v>
      </c>
      <c r="E262" s="175" t="s">
        <v>86</v>
      </c>
      <c r="F262" s="96" t="s">
        <v>663</v>
      </c>
      <c r="G262" s="175" t="s">
        <v>638</v>
      </c>
      <c r="H262" s="175" t="s">
        <v>89</v>
      </c>
      <c r="I262" s="96" t="s">
        <v>90</v>
      </c>
      <c r="J262" s="96" t="s">
        <v>663</v>
      </c>
      <c r="K262" s="97"/>
      <c r="L262" s="97"/>
      <c r="M262" s="97"/>
      <c r="N262" s="97"/>
      <c r="O262" s="97"/>
      <c r="P262" s="97"/>
      <c r="Q262" s="248">
        <v>1</v>
      </c>
      <c r="R262" s="97"/>
      <c r="S262" s="97"/>
      <c r="T262" s="97"/>
      <c r="U262" s="127" t="str">
        <f>SUM(K262:T262)</f>
        <v>0</v>
      </c>
      <c r="V262" s="127">
        <v>30</v>
      </c>
      <c r="W262" s="244" t="str">
        <f>V262*((K262+L262+M262+N262+O262+P262)+Q262*0.7+(R262+S262+T262)*0.5)*4</f>
        <v>0</v>
      </c>
      <c r="Y262" s="151"/>
      <c r="Z262" s="151"/>
      <c r="AA262" s="151"/>
    </row>
    <row r="263" spans="1:27" customHeight="1" ht="14.25" s="78" customFormat="1">
      <c r="A263" s="95">
        <v>37</v>
      </c>
      <c r="B263" s="175" t="s">
        <v>664</v>
      </c>
      <c r="C263" s="97" t="s">
        <v>636</v>
      </c>
      <c r="D263" s="197">
        <v>42756</v>
      </c>
      <c r="E263" s="175" t="s">
        <v>86</v>
      </c>
      <c r="F263" s="96" t="s">
        <v>665</v>
      </c>
      <c r="G263" s="175" t="s">
        <v>146</v>
      </c>
      <c r="H263" s="175" t="s">
        <v>89</v>
      </c>
      <c r="I263" s="96" t="s">
        <v>90</v>
      </c>
      <c r="J263" s="175" t="s">
        <v>163</v>
      </c>
      <c r="K263" s="97"/>
      <c r="L263" s="97"/>
      <c r="M263" s="97"/>
      <c r="N263" s="97">
        <v>1</v>
      </c>
      <c r="O263" s="97"/>
      <c r="P263" s="97"/>
      <c r="Q263" s="248"/>
      <c r="R263" s="97"/>
      <c r="S263" s="97"/>
      <c r="T263" s="97"/>
      <c r="U263" s="127" t="str">
        <f>SUM(K263:T263)</f>
        <v>0</v>
      </c>
      <c r="V263" s="127">
        <v>30</v>
      </c>
      <c r="W263" s="244" t="str">
        <f>V263*((K263+L263+M263+N263+O263+P263)+Q263*0.7+(R263+S263+T263)*0.5)*4</f>
        <v>0</v>
      </c>
      <c r="Y263" s="151"/>
      <c r="Z263" s="151"/>
      <c r="AA263" s="151"/>
    </row>
    <row r="264" spans="1:27" customHeight="1" ht="14.25" s="78" customFormat="1">
      <c r="A264" s="95">
        <v>38</v>
      </c>
      <c r="B264" s="175" t="s">
        <v>666</v>
      </c>
      <c r="C264" s="97" t="s">
        <v>636</v>
      </c>
      <c r="D264" s="197">
        <v>42993</v>
      </c>
      <c r="E264" s="175" t="s">
        <v>86</v>
      </c>
      <c r="F264" s="96" t="s">
        <v>667</v>
      </c>
      <c r="G264" s="175" t="s">
        <v>190</v>
      </c>
      <c r="H264" s="175" t="s">
        <v>89</v>
      </c>
      <c r="I264" s="96" t="s">
        <v>90</v>
      </c>
      <c r="J264" s="96" t="s">
        <v>667</v>
      </c>
      <c r="K264" s="97"/>
      <c r="L264" s="97"/>
      <c r="M264" s="97"/>
      <c r="N264" s="97"/>
      <c r="O264" s="97"/>
      <c r="P264" s="97"/>
      <c r="Q264" s="248">
        <v>1</v>
      </c>
      <c r="R264" s="97"/>
      <c r="S264" s="97"/>
      <c r="T264" s="97"/>
      <c r="U264" s="127" t="str">
        <f>SUM(K264:T264)</f>
        <v>0</v>
      </c>
      <c r="V264" s="127">
        <v>30</v>
      </c>
      <c r="W264" s="244" t="str">
        <f>V264*((K264+L264+M264+N264+O264+P264)+Q264*0.7+(R264+S264+T264)*0.5)*4</f>
        <v>0</v>
      </c>
      <c r="Y264" s="151"/>
      <c r="Z264" s="151"/>
      <c r="AA264" s="151"/>
    </row>
    <row r="265" spans="1:27" customHeight="1" ht="14.25" s="78" customFormat="1">
      <c r="A265" s="95">
        <v>39</v>
      </c>
      <c r="B265" s="175" t="s">
        <v>668</v>
      </c>
      <c r="C265" s="97" t="s">
        <v>636</v>
      </c>
      <c r="D265" s="197">
        <v>42900</v>
      </c>
      <c r="E265" s="175" t="s">
        <v>86</v>
      </c>
      <c r="F265" s="96" t="s">
        <v>669</v>
      </c>
      <c r="G265" s="175" t="s">
        <v>146</v>
      </c>
      <c r="H265" s="175" t="s">
        <v>89</v>
      </c>
      <c r="I265" s="96" t="s">
        <v>90</v>
      </c>
      <c r="J265" s="96" t="s">
        <v>669</v>
      </c>
      <c r="K265" s="97"/>
      <c r="L265" s="97"/>
      <c r="M265" s="97"/>
      <c r="N265" s="97"/>
      <c r="O265" s="97"/>
      <c r="P265" s="97"/>
      <c r="Q265" s="248">
        <v>1</v>
      </c>
      <c r="R265" s="97"/>
      <c r="S265" s="97"/>
      <c r="T265" s="97"/>
      <c r="U265" s="127" t="str">
        <f>SUM(K265:T265)</f>
        <v>0</v>
      </c>
      <c r="V265" s="127">
        <v>30</v>
      </c>
      <c r="W265" s="244" t="str">
        <f>V265*((K265+L265+M265+N265+O265+P265)+Q265*0.7+(R265+S265+T265)*0.5)*4</f>
        <v>0</v>
      </c>
      <c r="Y265" s="151"/>
      <c r="Z265" s="151"/>
      <c r="AA265" s="151"/>
    </row>
    <row r="266" spans="1:27" customHeight="1" ht="14.25" s="78" customFormat="1">
      <c r="A266" s="95">
        <v>40</v>
      </c>
      <c r="B266" s="175" t="s">
        <v>670</v>
      </c>
      <c r="C266" s="97" t="s">
        <v>636</v>
      </c>
      <c r="D266" s="197">
        <v>43026</v>
      </c>
      <c r="E266" s="175" t="s">
        <v>86</v>
      </c>
      <c r="F266" s="96" t="s">
        <v>671</v>
      </c>
      <c r="G266" s="175" t="s">
        <v>146</v>
      </c>
      <c r="H266" s="175" t="s">
        <v>89</v>
      </c>
      <c r="I266" s="96" t="s">
        <v>90</v>
      </c>
      <c r="J266" s="96" t="s">
        <v>671</v>
      </c>
      <c r="K266" s="97"/>
      <c r="L266" s="97"/>
      <c r="M266" s="97"/>
      <c r="N266" s="97"/>
      <c r="O266" s="97"/>
      <c r="P266" s="97"/>
      <c r="Q266" s="248">
        <v>1</v>
      </c>
      <c r="R266" s="97"/>
      <c r="S266" s="97"/>
      <c r="T266" s="97"/>
      <c r="U266" s="127" t="str">
        <f>SUM(K266:T266)</f>
        <v>0</v>
      </c>
      <c r="V266" s="127">
        <v>30</v>
      </c>
      <c r="W266" s="244" t="str">
        <f>V266*((K266+L266+M266+N266+O266+P266)+Q266*0.7+(R266+S266+T266)*0.5)*4</f>
        <v>0</v>
      </c>
      <c r="Y266" s="151"/>
      <c r="Z266" s="151"/>
      <c r="AA266" s="151"/>
    </row>
    <row r="267" spans="1:27" customHeight="1" ht="14.25" s="78" customFormat="1">
      <c r="A267" s="95">
        <v>41</v>
      </c>
      <c r="B267" s="175" t="s">
        <v>672</v>
      </c>
      <c r="C267" s="97" t="s">
        <v>636</v>
      </c>
      <c r="D267" s="209">
        <v>42859</v>
      </c>
      <c r="E267" s="175" t="s">
        <v>86</v>
      </c>
      <c r="F267" s="96" t="s">
        <v>673</v>
      </c>
      <c r="G267" s="175" t="s">
        <v>146</v>
      </c>
      <c r="H267" s="175" t="s">
        <v>89</v>
      </c>
      <c r="I267" s="96" t="s">
        <v>90</v>
      </c>
      <c r="J267" s="96" t="s">
        <v>673</v>
      </c>
      <c r="K267" s="97"/>
      <c r="L267" s="97"/>
      <c r="M267" s="97"/>
      <c r="N267" s="97"/>
      <c r="O267" s="97"/>
      <c r="P267" s="97"/>
      <c r="Q267" s="248">
        <v>1</v>
      </c>
      <c r="R267" s="97"/>
      <c r="S267" s="97"/>
      <c r="T267" s="97"/>
      <c r="U267" s="127" t="str">
        <f>SUM(K267:T267)</f>
        <v>0</v>
      </c>
      <c r="V267" s="127">
        <v>30</v>
      </c>
      <c r="W267" s="244" t="str">
        <f>V267*((K267+L267+M267+N267+O267+P267)+Q267*0.7+(R267+S267+T267)*0.5)*4</f>
        <v>0</v>
      </c>
      <c r="Y267" s="151"/>
      <c r="Z267" s="151"/>
      <c r="AA267" s="151"/>
    </row>
    <row r="268" spans="1:27" customHeight="1" ht="14.25" s="78" customFormat="1">
      <c r="A268" s="95">
        <v>42</v>
      </c>
      <c r="B268" s="175" t="s">
        <v>674</v>
      </c>
      <c r="C268" s="97" t="s">
        <v>636</v>
      </c>
      <c r="D268" s="103">
        <v>42788</v>
      </c>
      <c r="E268" s="176" t="s">
        <v>86</v>
      </c>
      <c r="F268" s="175" t="s">
        <v>675</v>
      </c>
      <c r="G268" s="176" t="s">
        <v>146</v>
      </c>
      <c r="H268" s="175" t="s">
        <v>89</v>
      </c>
      <c r="I268" s="96" t="s">
        <v>90</v>
      </c>
      <c r="J268" s="176" t="s">
        <v>675</v>
      </c>
      <c r="K268" s="97"/>
      <c r="L268" s="97"/>
      <c r="M268" s="97"/>
      <c r="N268" s="97"/>
      <c r="O268" s="97"/>
      <c r="P268" s="97"/>
      <c r="Q268" s="248">
        <v>1</v>
      </c>
      <c r="R268" s="97"/>
      <c r="S268" s="97"/>
      <c r="T268" s="97"/>
      <c r="U268" s="127" t="str">
        <f>SUM(K268:T268)</f>
        <v>0</v>
      </c>
      <c r="V268" s="127">
        <v>30</v>
      </c>
      <c r="W268" s="244" t="str">
        <f>V268*((K268+L268+M268+N268+O268+P268)+Q268*0.7+(R268+S268+T268)*0.5)*4</f>
        <v>0</v>
      </c>
      <c r="Y268" s="151"/>
      <c r="Z268" s="151"/>
      <c r="AA268" s="151"/>
    </row>
    <row r="269" spans="1:27" customHeight="1" ht="14.25" s="78" customFormat="1">
      <c r="A269" s="95">
        <v>43</v>
      </c>
      <c r="B269" s="175" t="s">
        <v>676</v>
      </c>
      <c r="C269" s="97" t="s">
        <v>636</v>
      </c>
      <c r="D269" s="103">
        <v>42919</v>
      </c>
      <c r="E269" s="176" t="s">
        <v>86</v>
      </c>
      <c r="F269" s="175" t="s">
        <v>151</v>
      </c>
      <c r="G269" s="176" t="s">
        <v>177</v>
      </c>
      <c r="H269" s="175" t="s">
        <v>89</v>
      </c>
      <c r="I269" s="96" t="s">
        <v>90</v>
      </c>
      <c r="J269" s="176" t="s">
        <v>151</v>
      </c>
      <c r="K269" s="97"/>
      <c r="L269" s="97"/>
      <c r="M269" s="97"/>
      <c r="N269" s="97">
        <v>1</v>
      </c>
      <c r="O269" s="97"/>
      <c r="P269" s="97"/>
      <c r="Q269" s="248"/>
      <c r="R269" s="97"/>
      <c r="S269" s="97"/>
      <c r="T269" s="97"/>
      <c r="U269" s="127" t="str">
        <f>SUM(K269:T269)</f>
        <v>0</v>
      </c>
      <c r="V269" s="127">
        <v>30</v>
      </c>
      <c r="W269" s="244" t="str">
        <f>V269*((K269+L269+M269+N269+O269+P269)+Q269*0.7+(R269+S269+T269)*0.5)*4</f>
        <v>0</v>
      </c>
      <c r="Y269" s="151"/>
      <c r="Z269" s="151"/>
      <c r="AA269" s="151"/>
    </row>
    <row r="270" spans="1:27" customHeight="1" ht="14.25" s="78" customFormat="1">
      <c r="A270" s="95">
        <v>44</v>
      </c>
      <c r="B270" s="175" t="s">
        <v>677</v>
      </c>
      <c r="C270" s="97" t="s">
        <v>226</v>
      </c>
      <c r="D270" s="103">
        <v>42921</v>
      </c>
      <c r="E270" s="176" t="s">
        <v>86</v>
      </c>
      <c r="F270" s="175" t="s">
        <v>678</v>
      </c>
      <c r="G270" s="176" t="s">
        <v>638</v>
      </c>
      <c r="H270" s="175" t="s">
        <v>89</v>
      </c>
      <c r="I270" s="96" t="s">
        <v>90</v>
      </c>
      <c r="J270" s="176" t="s">
        <v>678</v>
      </c>
      <c r="K270" s="97"/>
      <c r="L270" s="97"/>
      <c r="M270" s="97"/>
      <c r="N270" s="97"/>
      <c r="O270" s="97"/>
      <c r="P270" s="97"/>
      <c r="Q270" s="248">
        <v>1</v>
      </c>
      <c r="R270" s="97"/>
      <c r="S270" s="97"/>
      <c r="T270" s="97"/>
      <c r="U270" s="127" t="str">
        <f>SUM(K270:T270)</f>
        <v>0</v>
      </c>
      <c r="V270" s="127">
        <v>30</v>
      </c>
      <c r="W270" s="244" t="str">
        <f>V270*((K270+L270+M270+N270+O270+P270)+Q270*0.7+(R270+S270+T270)*0.5)*4</f>
        <v>0</v>
      </c>
      <c r="Y270" s="151"/>
      <c r="Z270" s="151"/>
      <c r="AA270" s="151"/>
    </row>
    <row r="271" spans="1:27" customHeight="1" ht="14.25" s="78" customFormat="1">
      <c r="A271" s="95">
        <v>45</v>
      </c>
      <c r="B271" s="96" t="s">
        <v>679</v>
      </c>
      <c r="C271" s="97" t="s">
        <v>226</v>
      </c>
      <c r="D271" s="103">
        <v>42760</v>
      </c>
      <c r="E271" s="176" t="s">
        <v>86</v>
      </c>
      <c r="F271" s="175" t="s">
        <v>680</v>
      </c>
      <c r="G271" s="176" t="s">
        <v>638</v>
      </c>
      <c r="H271" s="175" t="s">
        <v>89</v>
      </c>
      <c r="I271" s="96" t="s">
        <v>90</v>
      </c>
      <c r="J271" s="176" t="s">
        <v>680</v>
      </c>
      <c r="K271" s="97"/>
      <c r="L271" s="97"/>
      <c r="M271" s="97"/>
      <c r="N271" s="97"/>
      <c r="O271" s="97"/>
      <c r="P271" s="97"/>
      <c r="Q271" s="248">
        <v>1</v>
      </c>
      <c r="R271" s="97"/>
      <c r="S271" s="97"/>
      <c r="T271" s="97"/>
      <c r="U271" s="127" t="str">
        <f>SUM(K271:T271)</f>
        <v>0</v>
      </c>
      <c r="V271" s="127">
        <v>30</v>
      </c>
      <c r="W271" s="244" t="str">
        <f>V271*((K271+L271+M271+N271+O271+P271)+Q271*0.7+(R271+S271+T271)*0.5)*4</f>
        <v>0</v>
      </c>
      <c r="Y271" s="151"/>
      <c r="Z271" s="151"/>
      <c r="AA271" s="151"/>
    </row>
    <row r="272" spans="1:27" customHeight="1" ht="14.25" s="78" customFormat="1">
      <c r="A272" s="95">
        <v>46</v>
      </c>
      <c r="B272" s="96" t="s">
        <v>681</v>
      </c>
      <c r="C272" s="97" t="s">
        <v>226</v>
      </c>
      <c r="D272" s="103">
        <v>43050</v>
      </c>
      <c r="E272" s="173" t="s">
        <v>86</v>
      </c>
      <c r="F272" s="96" t="s">
        <v>682</v>
      </c>
      <c r="G272" s="175" t="s">
        <v>652</v>
      </c>
      <c r="H272" s="175" t="s">
        <v>89</v>
      </c>
      <c r="I272" s="96" t="s">
        <v>90</v>
      </c>
      <c r="J272" s="173" t="s">
        <v>682</v>
      </c>
      <c r="K272" s="97"/>
      <c r="L272" s="97"/>
      <c r="M272" s="97"/>
      <c r="N272" s="97">
        <v>1</v>
      </c>
      <c r="O272" s="97"/>
      <c r="P272" s="97"/>
      <c r="Q272" s="248"/>
      <c r="R272" s="97"/>
      <c r="S272" s="97"/>
      <c r="T272" s="97"/>
      <c r="U272" s="127" t="str">
        <f>SUM(K272:T272)</f>
        <v>0</v>
      </c>
      <c r="V272" s="127">
        <v>30</v>
      </c>
      <c r="W272" s="244" t="str">
        <f>V272*((K272+L272+M272+N272+O272+P272)+Q272*0.7+(R272+S272+T272)*0.5)*4</f>
        <v>0</v>
      </c>
      <c r="Y272" s="151"/>
      <c r="Z272" s="151"/>
      <c r="AA272" s="151"/>
    </row>
    <row r="273" spans="1:27" customHeight="1" ht="14.25" s="78" customFormat="1">
      <c r="A273" s="95">
        <v>47</v>
      </c>
      <c r="B273" s="96" t="s">
        <v>683</v>
      </c>
      <c r="C273" s="97" t="s">
        <v>226</v>
      </c>
      <c r="D273" s="103">
        <v>43081</v>
      </c>
      <c r="E273" s="173" t="s">
        <v>86</v>
      </c>
      <c r="F273" s="96" t="s">
        <v>684</v>
      </c>
      <c r="G273" s="175" t="s">
        <v>652</v>
      </c>
      <c r="H273" s="175" t="s">
        <v>89</v>
      </c>
      <c r="I273" s="96" t="s">
        <v>90</v>
      </c>
      <c r="J273" s="173" t="s">
        <v>684</v>
      </c>
      <c r="K273" s="97"/>
      <c r="L273" s="97"/>
      <c r="M273" s="97"/>
      <c r="N273" s="97">
        <v>1</v>
      </c>
      <c r="O273" s="97"/>
      <c r="P273" s="97"/>
      <c r="Q273" s="248"/>
      <c r="R273" s="97"/>
      <c r="S273" s="97"/>
      <c r="T273" s="97"/>
      <c r="U273" s="127" t="str">
        <f>SUM(K273:T273)</f>
        <v>0</v>
      </c>
      <c r="V273" s="127">
        <v>30</v>
      </c>
      <c r="W273" s="244" t="str">
        <f>V273*((K273+L273+M273+N273+O273+P273)+Q273*0.7+(R273+S273+T273)*0.5)*4</f>
        <v>0</v>
      </c>
      <c r="Y273" s="151"/>
      <c r="Z273" s="151"/>
      <c r="AA273" s="151"/>
    </row>
    <row r="274" spans="1:27" customHeight="1" ht="14.25" s="78" customFormat="1">
      <c r="A274" s="95">
        <v>48</v>
      </c>
      <c r="B274" s="96" t="s">
        <v>685</v>
      </c>
      <c r="C274" s="97" t="s">
        <v>226</v>
      </c>
      <c r="D274" s="103">
        <v>42911</v>
      </c>
      <c r="E274" s="173" t="s">
        <v>86</v>
      </c>
      <c r="F274" s="96" t="s">
        <v>686</v>
      </c>
      <c r="G274" s="175" t="s">
        <v>652</v>
      </c>
      <c r="H274" s="175" t="s">
        <v>89</v>
      </c>
      <c r="I274" s="96" t="s">
        <v>90</v>
      </c>
      <c r="J274" s="173" t="s">
        <v>686</v>
      </c>
      <c r="K274" s="97"/>
      <c r="L274" s="97"/>
      <c r="M274" s="97"/>
      <c r="N274" s="97"/>
      <c r="O274" s="97"/>
      <c r="P274" s="97"/>
      <c r="Q274" s="248">
        <v>1</v>
      </c>
      <c r="R274" s="97"/>
      <c r="S274" s="97"/>
      <c r="T274" s="97"/>
      <c r="U274" s="127" t="str">
        <f>SUM(K274:T274)</f>
        <v>0</v>
      </c>
      <c r="V274" s="127">
        <v>30</v>
      </c>
      <c r="W274" s="244" t="str">
        <f>V274*((K274+L274+M274+N274+O274+P274)+Q274*0.7+(R274+S274+T274)*0.5)*4</f>
        <v>0</v>
      </c>
      <c r="Y274" s="151"/>
      <c r="Z274" s="151"/>
      <c r="AA274" s="151"/>
    </row>
    <row r="275" spans="1:27" customHeight="1" ht="14.25" s="78" customFormat="1">
      <c r="A275" s="95">
        <v>49</v>
      </c>
      <c r="B275" s="96" t="s">
        <v>687</v>
      </c>
      <c r="C275" s="97" t="s">
        <v>226</v>
      </c>
      <c r="D275" s="103">
        <v>42768</v>
      </c>
      <c r="E275" s="173" t="s">
        <v>134</v>
      </c>
      <c r="F275" s="96" t="s">
        <v>688</v>
      </c>
      <c r="G275" s="175" t="s">
        <v>652</v>
      </c>
      <c r="H275" s="175" t="s">
        <v>89</v>
      </c>
      <c r="I275" s="96" t="s">
        <v>90</v>
      </c>
      <c r="J275" s="173" t="s">
        <v>688</v>
      </c>
      <c r="K275" s="97"/>
      <c r="L275" s="97"/>
      <c r="M275" s="97"/>
      <c r="N275" s="97"/>
      <c r="O275" s="97"/>
      <c r="P275" s="97"/>
      <c r="Q275" s="248">
        <v>1</v>
      </c>
      <c r="R275" s="97"/>
      <c r="S275" s="97"/>
      <c r="T275" s="97"/>
      <c r="U275" s="127" t="str">
        <f>SUM(K275:T275)</f>
        <v>0</v>
      </c>
      <c r="V275" s="127">
        <v>30</v>
      </c>
      <c r="W275" s="244" t="str">
        <f>V275*((K275+L275+M275+N275+O275+P275)+Q275*0.7+(R275+S275+T275)*0.5)*4</f>
        <v>0</v>
      </c>
      <c r="Y275" s="151"/>
      <c r="Z275" s="151"/>
      <c r="AA275" s="151"/>
    </row>
    <row r="276" spans="1:27" customHeight="1" ht="14.25" s="78" customFormat="1">
      <c r="A276" s="95">
        <v>50</v>
      </c>
      <c r="B276" s="96" t="s">
        <v>689</v>
      </c>
      <c r="C276" s="97" t="s">
        <v>226</v>
      </c>
      <c r="D276" s="103">
        <v>43054</v>
      </c>
      <c r="E276" s="173" t="s">
        <v>86</v>
      </c>
      <c r="F276" s="173" t="s">
        <v>690</v>
      </c>
      <c r="G276" s="175" t="s">
        <v>652</v>
      </c>
      <c r="H276" s="175" t="s">
        <v>89</v>
      </c>
      <c r="I276" s="96" t="s">
        <v>90</v>
      </c>
      <c r="J276" s="173" t="s">
        <v>690</v>
      </c>
      <c r="K276" s="97"/>
      <c r="L276" s="97"/>
      <c r="M276" s="97"/>
      <c r="N276" s="97"/>
      <c r="O276" s="97"/>
      <c r="P276" s="97"/>
      <c r="Q276" s="248">
        <v>1</v>
      </c>
      <c r="R276" s="97"/>
      <c r="S276" s="97"/>
      <c r="T276" s="97"/>
      <c r="U276" s="127" t="str">
        <f>SUM(K276:T276)</f>
        <v>0</v>
      </c>
      <c r="V276" s="127">
        <v>30</v>
      </c>
      <c r="W276" s="244" t="str">
        <f>V276*((K276+L276+M276+N276+O276+P276)+Q276*0.7+(R276+S276+T276)*0.5)*4</f>
        <v>0</v>
      </c>
      <c r="Y276" s="151"/>
      <c r="Z276" s="151"/>
      <c r="AA276" s="151"/>
    </row>
    <row r="277" spans="1:27" customHeight="1" ht="14.25" s="78" customFormat="1">
      <c r="A277" s="95">
        <v>51</v>
      </c>
      <c r="B277" s="96" t="s">
        <v>506</v>
      </c>
      <c r="C277" s="97" t="s">
        <v>226</v>
      </c>
      <c r="D277" s="103">
        <v>42891</v>
      </c>
      <c r="E277" s="96" t="s">
        <v>86</v>
      </c>
      <c r="F277" s="173" t="s">
        <v>691</v>
      </c>
      <c r="G277" s="175" t="s">
        <v>98</v>
      </c>
      <c r="H277" s="175" t="s">
        <v>89</v>
      </c>
      <c r="I277" s="96" t="s">
        <v>90</v>
      </c>
      <c r="J277" s="173" t="s">
        <v>691</v>
      </c>
      <c r="K277" s="97"/>
      <c r="L277" s="97"/>
      <c r="M277" s="97"/>
      <c r="N277" s="97"/>
      <c r="O277" s="97"/>
      <c r="P277" s="97"/>
      <c r="Q277" s="248">
        <v>1</v>
      </c>
      <c r="R277" s="97"/>
      <c r="S277" s="97"/>
      <c r="T277" s="97"/>
      <c r="U277" s="127" t="str">
        <f>SUM(K277:T277)</f>
        <v>0</v>
      </c>
      <c r="V277" s="127">
        <v>30</v>
      </c>
      <c r="W277" s="244" t="str">
        <f>V277*((K277+L277+M277+N277+O277+P277)+Q277*0.7+(R277+S277+T277)*0.5)*4</f>
        <v>0</v>
      </c>
      <c r="Y277" s="151"/>
      <c r="Z277" s="151"/>
      <c r="AA277" s="151"/>
    </row>
    <row r="278" spans="1:27" customHeight="1" ht="14.25" s="78" customFormat="1">
      <c r="A278" s="95">
        <v>52</v>
      </c>
      <c r="B278" s="96" t="s">
        <v>662</v>
      </c>
      <c r="C278" s="97" t="s">
        <v>226</v>
      </c>
      <c r="D278" s="103">
        <v>42984</v>
      </c>
      <c r="E278" s="96" t="s">
        <v>96</v>
      </c>
      <c r="F278" s="173" t="s">
        <v>663</v>
      </c>
      <c r="G278" s="175" t="s">
        <v>638</v>
      </c>
      <c r="H278" s="175" t="s">
        <v>89</v>
      </c>
      <c r="I278" s="96" t="s">
        <v>90</v>
      </c>
      <c r="J278" s="173" t="s">
        <v>663</v>
      </c>
      <c r="K278" s="97"/>
      <c r="L278" s="97"/>
      <c r="M278" s="97"/>
      <c r="N278" s="97">
        <v>1</v>
      </c>
      <c r="O278" s="97"/>
      <c r="P278" s="97"/>
      <c r="Q278" s="248"/>
      <c r="R278" s="97"/>
      <c r="S278" s="97"/>
      <c r="T278" s="97"/>
      <c r="U278" s="127" t="str">
        <f>SUM(K278:T278)</f>
        <v>0</v>
      </c>
      <c r="V278" s="127">
        <v>30</v>
      </c>
      <c r="W278" s="244" t="str">
        <f>V278*((K278+L278+M278+N278+O278+P278)+Q278*0.7+(R278+S278+T278)*0.5)*4</f>
        <v>0</v>
      </c>
      <c r="Y278" s="151"/>
      <c r="Z278" s="151"/>
      <c r="AA278" s="151"/>
    </row>
    <row r="279" spans="1:27" customHeight="1" ht="14.25" s="78" customFormat="1">
      <c r="A279" s="95">
        <v>53</v>
      </c>
      <c r="B279" s="96" t="s">
        <v>692</v>
      </c>
      <c r="C279" s="97" t="s">
        <v>226</v>
      </c>
      <c r="D279" s="103">
        <v>43018</v>
      </c>
      <c r="E279" s="96" t="s">
        <v>111</v>
      </c>
      <c r="F279" s="173" t="s">
        <v>693</v>
      </c>
      <c r="G279" s="175" t="s">
        <v>98</v>
      </c>
      <c r="H279" s="175" t="s">
        <v>89</v>
      </c>
      <c r="I279" s="96" t="s">
        <v>90</v>
      </c>
      <c r="J279" s="173" t="s">
        <v>693</v>
      </c>
      <c r="K279" s="97"/>
      <c r="L279" s="97"/>
      <c r="M279" s="97"/>
      <c r="N279" s="97">
        <v>1</v>
      </c>
      <c r="O279" s="97"/>
      <c r="P279" s="97"/>
      <c r="Q279" s="248"/>
      <c r="R279" s="97"/>
      <c r="S279" s="97"/>
      <c r="T279" s="97"/>
      <c r="U279" s="127" t="str">
        <f>SUM(K279:T279)</f>
        <v>0</v>
      </c>
      <c r="V279" s="127">
        <v>30</v>
      </c>
      <c r="W279" s="244" t="str">
        <f>V279*((K279+L279+M279+N279+O279+P279)+Q279*0.7+(R279+S279+T279)*0.5)*4</f>
        <v>0</v>
      </c>
      <c r="Y279" s="151"/>
      <c r="Z279" s="151"/>
      <c r="AA279" s="151"/>
    </row>
    <row r="280" spans="1:27" customHeight="1" ht="14.25" s="78" customFormat="1">
      <c r="A280" s="95">
        <v>54</v>
      </c>
      <c r="B280" s="96" t="s">
        <v>694</v>
      </c>
      <c r="C280" s="97" t="s">
        <v>226</v>
      </c>
      <c r="D280" s="103">
        <v>42996</v>
      </c>
      <c r="E280" s="96" t="s">
        <v>86</v>
      </c>
      <c r="F280" s="96" t="s">
        <v>361</v>
      </c>
      <c r="G280" s="175" t="s">
        <v>190</v>
      </c>
      <c r="H280" s="175" t="s">
        <v>89</v>
      </c>
      <c r="I280" s="96" t="s">
        <v>90</v>
      </c>
      <c r="J280" s="96" t="s">
        <v>361</v>
      </c>
      <c r="K280" s="97"/>
      <c r="L280" s="97"/>
      <c r="M280" s="97"/>
      <c r="N280" s="97"/>
      <c r="O280" s="97"/>
      <c r="P280" s="97"/>
      <c r="Q280" s="248">
        <v>1</v>
      </c>
      <c r="R280" s="97"/>
      <c r="S280" s="97"/>
      <c r="T280" s="97"/>
      <c r="U280" s="127" t="str">
        <f>SUM(K280:T280)</f>
        <v>0</v>
      </c>
      <c r="V280" s="127">
        <v>30</v>
      </c>
      <c r="W280" s="244" t="str">
        <f>V280*((K280+L280+M280+N280+O280+P280)+Q280*0.7+(R280+S280+T280)*0.5)*4</f>
        <v>0</v>
      </c>
      <c r="Y280" s="151"/>
      <c r="Z280" s="151"/>
      <c r="AA280" s="151"/>
    </row>
    <row r="281" spans="1:27" customHeight="1" ht="14.25" s="78" customFormat="1">
      <c r="A281" s="95">
        <v>55</v>
      </c>
      <c r="B281" s="96" t="s">
        <v>695</v>
      </c>
      <c r="C281" s="97" t="s">
        <v>226</v>
      </c>
      <c r="D281" s="103">
        <v>42796</v>
      </c>
      <c r="E281" s="96" t="s">
        <v>86</v>
      </c>
      <c r="F281" s="96" t="s">
        <v>696</v>
      </c>
      <c r="G281" s="175" t="s">
        <v>190</v>
      </c>
      <c r="H281" s="175" t="s">
        <v>89</v>
      </c>
      <c r="I281" s="96" t="s">
        <v>90</v>
      </c>
      <c r="J281" s="96" t="s">
        <v>696</v>
      </c>
      <c r="K281" s="97"/>
      <c r="L281" s="97"/>
      <c r="M281" s="97"/>
      <c r="N281" s="97"/>
      <c r="O281" s="97"/>
      <c r="P281" s="97"/>
      <c r="Q281" s="248">
        <v>1</v>
      </c>
      <c r="R281" s="97"/>
      <c r="S281" s="97"/>
      <c r="T281" s="97"/>
      <c r="U281" s="127" t="str">
        <f>SUM(K281:T281)</f>
        <v>0</v>
      </c>
      <c r="V281" s="127">
        <v>30</v>
      </c>
      <c r="W281" s="244" t="str">
        <f>V281*((K281+L281+M281+N281+O281+P281)+Q281*0.7+(R281+S281+T281)*0.5)*4</f>
        <v>0</v>
      </c>
      <c r="Y281" s="151"/>
      <c r="Z281" s="151"/>
      <c r="AA281" s="151"/>
    </row>
    <row r="282" spans="1:27" customHeight="1" ht="14.25" s="78" customFormat="1">
      <c r="A282" s="95">
        <v>56</v>
      </c>
      <c r="B282" s="96" t="s">
        <v>697</v>
      </c>
      <c r="C282" s="97" t="s">
        <v>226</v>
      </c>
      <c r="D282" s="103">
        <v>42931</v>
      </c>
      <c r="E282" s="96" t="s">
        <v>86</v>
      </c>
      <c r="F282" s="96" t="s">
        <v>698</v>
      </c>
      <c r="G282" s="175" t="s">
        <v>190</v>
      </c>
      <c r="H282" s="175" t="s">
        <v>89</v>
      </c>
      <c r="I282" s="96" t="s">
        <v>90</v>
      </c>
      <c r="J282" s="96" t="s">
        <v>698</v>
      </c>
      <c r="K282" s="97"/>
      <c r="L282" s="97"/>
      <c r="M282" s="97"/>
      <c r="N282" s="97"/>
      <c r="O282" s="97"/>
      <c r="P282" s="97"/>
      <c r="Q282" s="248">
        <v>1</v>
      </c>
      <c r="R282" s="97"/>
      <c r="S282" s="97"/>
      <c r="T282" s="97"/>
      <c r="U282" s="127" t="str">
        <f>SUM(K282:T282)</f>
        <v>0</v>
      </c>
      <c r="V282" s="127">
        <v>30</v>
      </c>
      <c r="W282" s="244" t="str">
        <f>V282*((K282+L282+M282+N282+O282+P282)+Q282*0.7+(R282+S282+T282)*0.5)*4</f>
        <v>0</v>
      </c>
      <c r="Y282" s="151"/>
      <c r="Z282" s="151"/>
      <c r="AA282" s="151"/>
    </row>
    <row r="283" spans="1:27" customHeight="1" ht="14.25" s="78" customFormat="1">
      <c r="A283" s="95">
        <v>57</v>
      </c>
      <c r="B283" s="96" t="s">
        <v>699</v>
      </c>
      <c r="C283" s="97" t="s">
        <v>226</v>
      </c>
      <c r="D283" s="103">
        <v>43031</v>
      </c>
      <c r="E283" s="96" t="s">
        <v>96</v>
      </c>
      <c r="F283" s="96" t="s">
        <v>700</v>
      </c>
      <c r="G283" s="175" t="s">
        <v>652</v>
      </c>
      <c r="H283" s="175" t="s">
        <v>89</v>
      </c>
      <c r="I283" s="96" t="s">
        <v>90</v>
      </c>
      <c r="J283" s="96" t="s">
        <v>700</v>
      </c>
      <c r="K283" s="97"/>
      <c r="L283" s="97"/>
      <c r="M283" s="97"/>
      <c r="N283" s="97"/>
      <c r="O283" s="97"/>
      <c r="P283" s="97"/>
      <c r="Q283" s="248">
        <v>1</v>
      </c>
      <c r="R283" s="97"/>
      <c r="S283" s="97"/>
      <c r="T283" s="97"/>
      <c r="U283" s="127" t="str">
        <f>SUM(K283:T283)</f>
        <v>0</v>
      </c>
      <c r="V283" s="127">
        <v>30</v>
      </c>
      <c r="W283" s="244" t="str">
        <f>V283*((K283+L283+M283+N283+O283+P283)+Q283*0.7+(R283+S283+T283)*0.5)*4</f>
        <v>0</v>
      </c>
      <c r="Y283" s="151"/>
      <c r="Z283" s="151"/>
      <c r="AA283" s="151"/>
    </row>
    <row r="284" spans="1:27" customHeight="1" ht="14.25" s="78" customFormat="1">
      <c r="A284" s="99">
        <v>58</v>
      </c>
      <c r="B284" s="100" t="s">
        <v>701</v>
      </c>
      <c r="C284" s="109" t="s">
        <v>226</v>
      </c>
      <c r="D284" s="177">
        <v>42833</v>
      </c>
      <c r="E284" s="100" t="s">
        <v>86</v>
      </c>
      <c r="F284" s="100" t="s">
        <v>527</v>
      </c>
      <c r="G284" s="178" t="s">
        <v>146</v>
      </c>
      <c r="H284" s="178" t="s">
        <v>89</v>
      </c>
      <c r="I284" s="100" t="s">
        <v>90</v>
      </c>
      <c r="J284" s="100" t="s">
        <v>702</v>
      </c>
      <c r="K284" s="109"/>
      <c r="L284" s="109"/>
      <c r="M284" s="109"/>
      <c r="N284" s="109">
        <v>1</v>
      </c>
      <c r="O284" s="109"/>
      <c r="P284" s="109"/>
      <c r="Q284" s="253"/>
      <c r="R284" s="109"/>
      <c r="S284" s="109"/>
      <c r="T284" s="109"/>
      <c r="U284" s="213" t="str">
        <f>SUM(K284:T284)</f>
        <v>0</v>
      </c>
      <c r="V284" s="213">
        <v>30</v>
      </c>
      <c r="W284" s="254" t="str">
        <f>V284*((K284+L284+M284+N284+O284+P284)+Q284*0.7+(R284+S284+T284)*0.5)*4</f>
        <v>0</v>
      </c>
      <c r="Y284" s="151"/>
      <c r="Z284" s="151"/>
      <c r="AA284" s="151"/>
    </row>
    <row r="285" spans="1:27" customHeight="1" ht="11.25">
      <c r="B285" s="255"/>
    </row>
    <row r="286" spans="1:27" customHeight="1" ht="11.25">
      <c r="B286" s="255"/>
    </row>
    <row r="287" spans="1:27" customHeight="1" ht="11.25">
      <c r="B287" s="255"/>
    </row>
    <row r="288" spans="1:27" customHeight="1" ht="11.25">
      <c r="B288" s="255"/>
    </row>
    <row r="289" spans="1:27" customHeight="1" ht="11.25">
      <c r="B289" s="255"/>
    </row>
    <row r="290" spans="1:27" customHeight="1" ht="11.25">
      <c r="B290" s="255"/>
    </row>
    <row r="291" spans="1:27" customHeight="1" ht="11.25">
      <c r="B291" s="255"/>
    </row>
    <row r="292" spans="1:27" customHeight="1" ht="11.25">
      <c r="B292" s="255"/>
    </row>
    <row r="293" spans="1:27" customHeight="1" ht="11.25">
      <c r="B293" s="255"/>
    </row>
    <row r="294" spans="1:27" customHeight="1" ht="11.25">
      <c r="B294" s="255"/>
    </row>
    <row r="295" spans="1:27" customHeight="1" ht="11.25">
      <c r="B295" s="257"/>
    </row>
    <row r="305" spans="1:27" customHeight="1" ht="11.25">
      <c r="X305" s="75" t="str">
        <f>50+79</f>
        <v>0</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Z6:Z8"/>
    <mergeCell ref="AA6:AA8"/>
    <mergeCell ref="K7:P7"/>
    <mergeCell ref="R7:T7"/>
    <mergeCell ref="Y5:AA5"/>
    <mergeCell ref="C6:C7"/>
    <mergeCell ref="D6:D8"/>
    <mergeCell ref="E6:E8"/>
    <mergeCell ref="F6:F8"/>
    <mergeCell ref="G6:I7"/>
    <mergeCell ref="Y6:Y8"/>
    <mergeCell ref="A2:W2"/>
    <mergeCell ref="A3:W3"/>
    <mergeCell ref="U4:W4"/>
    <mergeCell ref="A5:A8"/>
    <mergeCell ref="B5:B8"/>
    <mergeCell ref="C5:J5"/>
    <mergeCell ref="K5:U5"/>
    <mergeCell ref="V5:V8"/>
    <mergeCell ref="W5:W8"/>
    <mergeCell ref="J6:J8"/>
    <mergeCell ref="K6:T6"/>
    <mergeCell ref="U6:U8"/>
  </mergeCells>
  <dataValidations count="2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6"/>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0"/>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6"/>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0"/>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2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2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2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30"/>
  </dataValidations>
  <printOptions gridLines="false" gridLinesSet="true"/>
  <pageMargins left="0.1968503937007874" right="0.1574803149606299" top="0.3543307086614174" bottom="0.4724409448818898" header="0.1574803149606299" footer="0.1574803149606299"/>
  <pageSetup paperSize="9" orientation="portrait" scale="60" fitToHeight="1" fitToWidth="1"/>
  <headerFooter differentOddEven="false" differentFirst="false" scaleWithDoc="true" alignWithMargins="true">
    <oddHeader/>
    <oddFooter>Page &amp;P</oddFooter>
    <evenHeader/>
    <evenFooter>Page &amp;P</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F287"/>
  <sheetViews>
    <sheetView tabSelected="1" workbookViewId="0" showGridLines="true" showRowColHeaders="1">
      <selection activeCell="C278" sqref="C278"/>
    </sheetView>
  </sheetViews>
  <sheetFormatPr customHeight="true" defaultRowHeight="11.25" defaultColWidth="9" outlineLevelRow="0" outlineLevelCol="0"/>
  <cols>
    <col min="1" max="1" width="3.28515625" customWidth="true" style="83"/>
    <col min="2" max="2" width="17.85546875" customWidth="true" style="101"/>
    <col min="3" max="3" width="9.85546875" customWidth="true" style="84"/>
    <col min="4" max="4" width="9" style="84"/>
    <col min="5" max="5" width="9.42578125" customWidth="true" style="84"/>
    <col min="6" max="6" width="8" customWidth="true" style="84"/>
    <col min="7" max="7" width="15.7109375" customWidth="true" style="84"/>
    <col min="8" max="8" width="12.42578125" customWidth="true" style="84"/>
    <col min="9" max="9" width="7.5703125" customWidth="true" style="84"/>
    <col min="10" max="10" width="7.5703125" customWidth="true" style="84"/>
    <col min="11" max="11" width="14.7109375" customWidth="true" style="84"/>
    <col min="12" max="12" width="7.140625" customWidth="true" style="84"/>
    <col min="13" max="13" width="7.140625" customWidth="true" style="84"/>
    <col min="14" max="14" width="9" style="84"/>
    <col min="15" max="15" width="5.42578125" customWidth="true" style="84"/>
    <col min="16" max="16" width="6.85546875" customWidth="true" style="84"/>
    <col min="17" max="17" width="7.5703125" customWidth="true" style="84"/>
    <col min="18" max="18" width="8.85546875" customWidth="true" style="84"/>
    <col min="19" max="19" width="9.42578125" customWidth="true" style="84"/>
    <col min="20" max="20" width="6.85546875" customWidth="true" style="84"/>
    <col min="21" max="21" width="7.140625" customWidth="true" style="84"/>
    <col min="22" max="22" width="4.5703125" customWidth="true" style="81"/>
    <col min="23" max="23" width="4.5703125" customWidth="true" style="81"/>
    <col min="24" max="24" width="4.5703125" customWidth="true" style="81"/>
    <col min="25" max="25" width="4.5703125" customWidth="true" style="81"/>
    <col min="26" max="26" width="7.7109375" customWidth="true" style="104"/>
  </cols>
  <sheetData>
    <row r="1" spans="1:32" customHeight="1" ht="15.75">
      <c r="Y1" s="221" t="s">
        <v>703</v>
      </c>
      <c r="Z1" s="221"/>
    </row>
    <row r="2" spans="1:32" customHeight="1" ht="30">
      <c r="A2" s="273" t="s">
        <v>47</v>
      </c>
      <c r="B2" s="273"/>
      <c r="C2" s="273"/>
      <c r="D2" s="273"/>
      <c r="E2" s="273"/>
      <c r="F2" s="273"/>
      <c r="G2" s="273"/>
      <c r="H2" s="273"/>
      <c r="I2" s="273"/>
      <c r="J2" s="273"/>
      <c r="K2" s="273"/>
      <c r="L2" s="273"/>
      <c r="M2" s="273"/>
      <c r="N2" s="273"/>
      <c r="O2" s="273"/>
      <c r="P2" s="273"/>
      <c r="Q2" s="273"/>
      <c r="R2" s="273"/>
      <c r="S2" s="273"/>
      <c r="T2" s="273"/>
      <c r="U2" s="273"/>
      <c r="V2" s="273"/>
      <c r="W2" s="273"/>
      <c r="X2" s="273"/>
      <c r="Y2" s="273"/>
      <c r="Z2" s="273"/>
    </row>
    <row r="3" spans="1:32" customHeight="1" ht="21">
      <c r="A3" s="274"/>
      <c r="B3" s="274"/>
      <c r="C3" s="274"/>
      <c r="D3" s="274"/>
      <c r="E3" s="274"/>
      <c r="F3" s="274"/>
      <c r="G3" s="274"/>
      <c r="H3" s="274"/>
      <c r="I3" s="274"/>
      <c r="J3" s="274"/>
      <c r="K3" s="274"/>
      <c r="L3" s="274"/>
      <c r="M3" s="274"/>
      <c r="N3" s="274"/>
      <c r="O3" s="274"/>
      <c r="P3" s="274"/>
      <c r="Q3" s="274"/>
      <c r="R3" s="274"/>
      <c r="S3" s="274"/>
      <c r="T3" s="274"/>
      <c r="U3" s="274"/>
      <c r="V3" s="274"/>
      <c r="W3" s="274"/>
      <c r="X3" s="274"/>
      <c r="Y3" s="274"/>
      <c r="Z3" s="274"/>
    </row>
    <row r="4" spans="1:32" customHeight="1" ht="21.75">
      <c r="A4" s="85"/>
      <c r="B4" s="86"/>
      <c r="C4" s="86"/>
      <c r="D4" s="86"/>
      <c r="E4" s="86"/>
      <c r="F4" s="86"/>
      <c r="G4" s="86"/>
      <c r="H4" s="86"/>
      <c r="I4" s="86"/>
      <c r="J4" s="86"/>
      <c r="K4" s="86"/>
      <c r="L4" s="86"/>
      <c r="M4" s="86"/>
      <c r="N4" s="86"/>
      <c r="X4" s="275" t="s">
        <v>48</v>
      </c>
      <c r="Y4" s="275"/>
      <c r="Z4" s="275"/>
    </row>
    <row r="5" spans="1:32" customHeight="1" ht="30" s="74" customFormat="1">
      <c r="A5" s="87" t="s">
        <v>3</v>
      </c>
      <c r="B5" s="87" t="s">
        <v>4</v>
      </c>
      <c r="C5" s="87" t="s">
        <v>49</v>
      </c>
      <c r="D5" s="87"/>
      <c r="E5" s="87"/>
      <c r="F5" s="87"/>
      <c r="G5" s="87"/>
      <c r="H5" s="87"/>
      <c r="I5" s="87"/>
      <c r="J5" s="87"/>
      <c r="K5" s="87"/>
      <c r="L5" s="13" t="s">
        <v>50</v>
      </c>
      <c r="M5" s="13"/>
      <c r="N5" s="13"/>
      <c r="O5" s="13"/>
      <c r="P5" s="13"/>
      <c r="Q5" s="13"/>
      <c r="R5" s="13"/>
      <c r="S5" s="13"/>
      <c r="T5" s="13"/>
      <c r="U5" s="13"/>
      <c r="V5" s="13"/>
      <c r="W5" s="13"/>
      <c r="X5" s="281" t="s">
        <v>51</v>
      </c>
      <c r="Y5" s="281"/>
      <c r="Z5" s="80" t="s">
        <v>52</v>
      </c>
      <c r="AB5" s="272" t="s">
        <v>53</v>
      </c>
      <c r="AC5" s="272"/>
      <c r="AD5" s="272"/>
    </row>
    <row r="6" spans="1:32" customHeight="1" ht="15" s="74" customFormat="1">
      <c r="A6" s="87" t="s">
        <v>704</v>
      </c>
      <c r="B6" s="87"/>
      <c r="C6" s="276" t="s">
        <v>54</v>
      </c>
      <c r="D6" s="276"/>
      <c r="E6" s="87" t="s">
        <v>55</v>
      </c>
      <c r="F6" s="87" t="s">
        <v>56</v>
      </c>
      <c r="G6" s="111" t="s">
        <v>57</v>
      </c>
      <c r="H6" s="276" t="s">
        <v>58</v>
      </c>
      <c r="I6" s="276"/>
      <c r="J6" s="276"/>
      <c r="K6" s="87" t="s">
        <v>59</v>
      </c>
      <c r="L6" s="271" t="s">
        <v>60</v>
      </c>
      <c r="M6" s="271"/>
      <c r="N6" s="271"/>
      <c r="O6" s="271"/>
      <c r="P6" s="271"/>
      <c r="Q6" s="271"/>
      <c r="R6" s="271"/>
      <c r="S6" s="271"/>
      <c r="T6" s="271"/>
      <c r="U6" s="271"/>
      <c r="V6" s="280" t="s">
        <v>705</v>
      </c>
      <c r="W6" s="280"/>
      <c r="X6" s="281"/>
      <c r="Y6" s="281"/>
      <c r="Z6" s="80"/>
      <c r="AB6" s="272" t="s">
        <v>62</v>
      </c>
      <c r="AC6" s="272" t="s">
        <v>63</v>
      </c>
      <c r="AD6" s="272" t="s">
        <v>64</v>
      </c>
    </row>
    <row r="7" spans="1:32" customHeight="1" ht="24.95" s="74" customFormat="1">
      <c r="A7" s="87" t="s">
        <v>704</v>
      </c>
      <c r="B7" s="87"/>
      <c r="C7" s="276"/>
      <c r="D7" s="276"/>
      <c r="E7" s="87"/>
      <c r="F7" s="87"/>
      <c r="G7" s="111"/>
      <c r="H7" s="276"/>
      <c r="I7" s="276"/>
      <c r="J7" s="276"/>
      <c r="K7" s="87"/>
      <c r="L7" s="87" t="s">
        <v>65</v>
      </c>
      <c r="M7" s="87"/>
      <c r="N7" s="87"/>
      <c r="O7" s="87"/>
      <c r="P7" s="87"/>
      <c r="Q7" s="87"/>
      <c r="R7" s="145" t="s">
        <v>66</v>
      </c>
      <c r="S7" s="87" t="s">
        <v>67</v>
      </c>
      <c r="T7" s="87"/>
      <c r="U7" s="87"/>
      <c r="V7" s="264" t="s">
        <v>706</v>
      </c>
      <c r="W7" s="264" t="s">
        <v>707</v>
      </c>
      <c r="X7" s="264" t="s">
        <v>706</v>
      </c>
      <c r="Y7" s="264" t="s">
        <v>707</v>
      </c>
      <c r="Z7" s="80"/>
      <c r="AB7" s="272"/>
      <c r="AC7" s="272"/>
      <c r="AD7" s="272"/>
    </row>
    <row r="8" spans="1:32" customHeight="1" ht="144.75" s="74" customFormat="1">
      <c r="A8" s="87" t="s">
        <v>704</v>
      </c>
      <c r="B8" s="87"/>
      <c r="C8" s="87" t="s">
        <v>68</v>
      </c>
      <c r="D8" s="87" t="s">
        <v>708</v>
      </c>
      <c r="E8" s="87"/>
      <c r="F8" s="87"/>
      <c r="G8" s="111"/>
      <c r="H8" s="111" t="s">
        <v>69</v>
      </c>
      <c r="I8" s="111" t="s">
        <v>70</v>
      </c>
      <c r="J8" s="111" t="s">
        <v>71</v>
      </c>
      <c r="K8" s="87"/>
      <c r="L8" s="88" t="s">
        <v>72</v>
      </c>
      <c r="M8" s="88" t="s">
        <v>73</v>
      </c>
      <c r="N8" s="88" t="s">
        <v>74</v>
      </c>
      <c r="O8" s="88" t="s">
        <v>75</v>
      </c>
      <c r="P8" s="88" t="s">
        <v>76</v>
      </c>
      <c r="Q8" s="88" t="s">
        <v>77</v>
      </c>
      <c r="R8" s="88" t="s">
        <v>78</v>
      </c>
      <c r="S8" s="88" t="s">
        <v>79</v>
      </c>
      <c r="T8" s="88" t="s">
        <v>80</v>
      </c>
      <c r="U8" s="88" t="s">
        <v>81</v>
      </c>
      <c r="V8" s="264"/>
      <c r="W8" s="264"/>
      <c r="X8" s="264"/>
      <c r="Y8" s="264"/>
      <c r="Z8" s="80"/>
      <c r="AB8" s="272"/>
      <c r="AC8" s="272"/>
      <c r="AD8" s="272"/>
    </row>
    <row r="9" spans="1:32" customHeight="1" ht="16.5" s="30" customFormat="1">
      <c r="A9" s="89" t="s">
        <v>704</v>
      </c>
      <c r="B9" s="89" t="str">
        <f>A9-1</f>
        <v>0</v>
      </c>
      <c r="C9" s="89" t="str">
        <f>B9-1</f>
        <v>0</v>
      </c>
      <c r="D9" s="89" t="str">
        <f>C9-1</f>
        <v>0</v>
      </c>
      <c r="E9" s="89" t="str">
        <f>D9-1</f>
        <v>0</v>
      </c>
      <c r="F9" s="89" t="str">
        <f>E9-1</f>
        <v>0</v>
      </c>
      <c r="G9" s="89" t="str">
        <f>F9-1</f>
        <v>0</v>
      </c>
      <c r="H9" s="89" t="str">
        <f>G9-1</f>
        <v>0</v>
      </c>
      <c r="I9" s="89" t="str">
        <f>H9-1</f>
        <v>0</v>
      </c>
      <c r="J9" s="89" t="str">
        <f>I9-1</f>
        <v>0</v>
      </c>
      <c r="K9" s="89" t="str">
        <f>J9-1</f>
        <v>0</v>
      </c>
      <c r="L9" s="89" t="str">
        <f>K9-1</f>
        <v>0</v>
      </c>
      <c r="M9" s="89" t="str">
        <f>L9-1</f>
        <v>0</v>
      </c>
      <c r="N9" s="89" t="str">
        <f>M9-1</f>
        <v>0</v>
      </c>
      <c r="O9" s="89" t="str">
        <f>N9-1</f>
        <v>0</v>
      </c>
      <c r="P9" s="89" t="str">
        <f>O9-1</f>
        <v>0</v>
      </c>
      <c r="Q9" s="89" t="str">
        <f>P9-1</f>
        <v>0</v>
      </c>
      <c r="R9" s="89" t="str">
        <f>Q9-1</f>
        <v>0</v>
      </c>
      <c r="S9" s="89" t="str">
        <f>R9-1</f>
        <v>0</v>
      </c>
      <c r="T9" s="89" t="str">
        <f>S9-1</f>
        <v>0</v>
      </c>
      <c r="U9" s="89" t="str">
        <f>T9-1</f>
        <v>0</v>
      </c>
      <c r="V9" s="124" t="str">
        <f>U9-1</f>
        <v>0</v>
      </c>
      <c r="W9" s="124" t="str">
        <f>V9-1</f>
        <v>0</v>
      </c>
      <c r="X9" s="124" t="str">
        <f>W9-1</f>
        <v>0</v>
      </c>
      <c r="Y9" s="124" t="str">
        <f>X9-1</f>
        <v>0</v>
      </c>
      <c r="Z9" s="124" t="str">
        <f>Y9-1</f>
        <v>0</v>
      </c>
      <c r="AB9" s="148"/>
      <c r="AC9" s="148"/>
      <c r="AD9" s="148"/>
    </row>
    <row r="10" spans="1:32" customHeight="1" ht="12.95" s="76" customFormat="1">
      <c r="A10" s="90" t="s">
        <v>704</v>
      </c>
      <c r="B10" s="108" t="s">
        <v>24</v>
      </c>
      <c r="C10" s="91"/>
      <c r="D10" s="91"/>
      <c r="E10" s="91"/>
      <c r="F10" s="91"/>
      <c r="G10" s="91"/>
      <c r="H10" s="91"/>
      <c r="I10" s="91"/>
      <c r="J10" s="91"/>
      <c r="K10" s="91"/>
      <c r="L10" s="91" t="str">
        <f>L11+L214</f>
        <v>0</v>
      </c>
      <c r="M10" s="91" t="str">
        <f>M11+M214</f>
        <v>0</v>
      </c>
      <c r="N10" s="91" t="str">
        <f>N11+N214</f>
        <v>0</v>
      </c>
      <c r="O10" s="215" t="str">
        <f>O11+O214</f>
        <v>0</v>
      </c>
      <c r="P10" s="215" t="str">
        <f>P11+P214</f>
        <v>0</v>
      </c>
      <c r="Q10" s="215" t="str">
        <f>Q11+Q214</f>
        <v>0</v>
      </c>
      <c r="R10" s="215" t="str">
        <f>R11+R214</f>
        <v>0</v>
      </c>
      <c r="S10" s="215" t="str">
        <f>S11+S214</f>
        <v>0</v>
      </c>
      <c r="T10" s="215" t="str">
        <f>T11+T214</f>
        <v>0</v>
      </c>
      <c r="U10" s="215" t="str">
        <f>U11+U214</f>
        <v>0</v>
      </c>
      <c r="V10" s="215" t="str">
        <f>V11+V214</f>
        <v>0</v>
      </c>
      <c r="W10" s="215" t="str">
        <f>W11+W214</f>
        <v>0</v>
      </c>
      <c r="X10" s="215" t="str">
        <f>X11+X214</f>
        <v>0</v>
      </c>
      <c r="Y10" s="215" t="str">
        <f>Y11+Y214</f>
        <v>0</v>
      </c>
      <c r="Z10" s="215" t="str">
        <f>Z11+Z214</f>
        <v>0</v>
      </c>
      <c r="AB10" s="272"/>
      <c r="AC10" s="149"/>
      <c r="AD10" s="149"/>
      <c r="AE10" s="200"/>
      <c r="AF10" s="76" t="str">
        <f>80+43</f>
        <v>0</v>
      </c>
    </row>
    <row r="11" spans="1:32" customHeight="1" ht="22.5" s="113" customFormat="1">
      <c r="A11" s="116" t="s">
        <v>704</v>
      </c>
      <c r="B11" s="93" t="s">
        <v>83</v>
      </c>
      <c r="C11" s="117"/>
      <c r="D11" s="117"/>
      <c r="E11" s="117"/>
      <c r="F11" s="117"/>
      <c r="G11" s="117"/>
      <c r="H11" s="117"/>
      <c r="I11" s="117"/>
      <c r="J11" s="117"/>
      <c r="K11" s="117"/>
      <c r="L11" s="117" t="str">
        <f>SUM(L12:L135)</f>
        <v>0</v>
      </c>
      <c r="M11" s="117" t="str">
        <f>SUM(M12:M135)</f>
        <v>0</v>
      </c>
      <c r="N11" s="117" t="str">
        <f>SUM(N12:N135)</f>
        <v>0</v>
      </c>
      <c r="O11" s="117" t="str">
        <f>SUM(O12:O213)</f>
        <v>0</v>
      </c>
      <c r="P11" s="117" t="str">
        <f>SUM(P12:P213)</f>
        <v>0</v>
      </c>
      <c r="Q11" s="117" t="str">
        <f>SUM(Q12:Q213)</f>
        <v>0</v>
      </c>
      <c r="R11" s="117" t="str">
        <f>SUM(R12:R213)</f>
        <v>0</v>
      </c>
      <c r="S11" s="117" t="str">
        <f>SUM(S12:S135)</f>
        <v>0</v>
      </c>
      <c r="T11" s="117" t="str">
        <f>SUM(T12:T135)</f>
        <v>0</v>
      </c>
      <c r="U11" s="117" t="str">
        <f>SUM(U12:U135)</f>
        <v>0</v>
      </c>
      <c r="V11" s="125" t="str">
        <f>SUM(V12:V213)</f>
        <v>0</v>
      </c>
      <c r="W11" s="125" t="str">
        <f>SUM(W12:W213)</f>
        <v>0</v>
      </c>
      <c r="X11" s="125"/>
      <c r="Y11" s="125"/>
      <c r="Z11" s="126" t="str">
        <f>SUM(Z12:Z213)</f>
        <v>0</v>
      </c>
      <c r="AB11" s="295"/>
      <c r="AC11" s="156"/>
      <c r="AD11" s="156"/>
    </row>
    <row r="12" spans="1:32" customHeight="1" ht="12.95" s="114" customFormat="1">
      <c r="A12" s="118" t="s">
        <v>704</v>
      </c>
      <c r="B12" s="96" t="s">
        <v>84</v>
      </c>
      <c r="C12" s="95" t="s">
        <v>85</v>
      </c>
      <c r="D12" s="95" t="s">
        <v>233</v>
      </c>
      <c r="E12" s="181">
        <v>42556</v>
      </c>
      <c r="F12" s="96" t="s">
        <v>86</v>
      </c>
      <c r="G12" s="96" t="s">
        <v>87</v>
      </c>
      <c r="H12" s="96" t="s">
        <v>88</v>
      </c>
      <c r="I12" s="96" t="s">
        <v>89</v>
      </c>
      <c r="J12" s="96" t="s">
        <v>90</v>
      </c>
      <c r="K12" s="96" t="s">
        <v>87</v>
      </c>
      <c r="L12" s="119"/>
      <c r="M12" s="119"/>
      <c r="N12" s="119"/>
      <c r="O12" s="97"/>
      <c r="P12" s="119"/>
      <c r="Q12" s="119"/>
      <c r="R12" s="97">
        <v>1</v>
      </c>
      <c r="S12" s="119"/>
      <c r="T12" s="119"/>
      <c r="U12" s="119"/>
      <c r="V12" s="127" t="str">
        <f>IF(C12&lt;&gt;0,SUM($L12:$U12),0)</f>
        <v>0</v>
      </c>
      <c r="W12" s="127" t="str">
        <f>IF(D12&lt;&gt;0,SUM($L12:$U12),0)</f>
        <v>0</v>
      </c>
      <c r="X12" s="127">
        <v>30</v>
      </c>
      <c r="Y12" s="127" t="str">
        <f>X12</f>
        <v>0</v>
      </c>
      <c r="Z12" s="128" t="str">
        <f>X12*((L12+M12+N12+O12+P12+Q12)+R12*0.7+(S12+T12+U12)*0.5)*V12*5/SUM(L12:U12)+Y12*((L12+M12+N12+O12+P12+Q12)+R12*0.7+(S12+T12+U12)*0.5)*W12*4/SUM(L12:U12)</f>
        <v>0</v>
      </c>
      <c r="AB12" s="296"/>
      <c r="AC12" s="157"/>
      <c r="AD12" s="157"/>
    </row>
    <row r="13" spans="1:32" customHeight="1" ht="12.95" s="114" customFormat="1">
      <c r="A13" s="118" t="s">
        <v>704</v>
      </c>
      <c r="B13" s="96" t="s">
        <v>91</v>
      </c>
      <c r="C13" s="95" t="s">
        <v>85</v>
      </c>
      <c r="D13" s="95" t="s">
        <v>233</v>
      </c>
      <c r="E13" s="181">
        <v>42433</v>
      </c>
      <c r="F13" s="96" t="s">
        <v>86</v>
      </c>
      <c r="G13" s="96" t="s">
        <v>92</v>
      </c>
      <c r="H13" s="96" t="s">
        <v>88</v>
      </c>
      <c r="I13" s="96" t="s">
        <v>89</v>
      </c>
      <c r="J13" s="96" t="s">
        <v>90</v>
      </c>
      <c r="K13" s="96" t="s">
        <v>92</v>
      </c>
      <c r="L13" s="119"/>
      <c r="M13" s="119"/>
      <c r="N13" s="119"/>
      <c r="O13" s="97"/>
      <c r="P13" s="119"/>
      <c r="Q13" s="119"/>
      <c r="R13" s="97">
        <v>1</v>
      </c>
      <c r="S13" s="119"/>
      <c r="T13" s="119"/>
      <c r="U13" s="119"/>
      <c r="V13" s="127" t="str">
        <f>IF(C13&lt;&gt;0,SUM($L13:$U13),0)</f>
        <v>0</v>
      </c>
      <c r="W13" s="127" t="str">
        <f>IF(D13&lt;&gt;0,SUM($L13:$U13),0)</f>
        <v>0</v>
      </c>
      <c r="X13" s="127">
        <v>30</v>
      </c>
      <c r="Y13" s="127" t="str">
        <f>X13</f>
        <v>0</v>
      </c>
      <c r="Z13" s="128" t="str">
        <f>X13*((L13+M13+N13+O13+P13+Q13)+R13*0.7+(S13+T13+U13)*0.5)*V13*5/SUM(L13:U13)+Y13*((L13+M13+N13+O13+P13+Q13)+R13*0.7+(S13+T13+U13)*0.5)*W13*4/SUM(L13:U13)</f>
        <v>0</v>
      </c>
      <c r="AB13" s="296"/>
      <c r="AC13" s="157"/>
      <c r="AD13" s="157"/>
    </row>
    <row r="14" spans="1:32" customHeight="1" ht="12.95" s="114" customFormat="1">
      <c r="A14" s="118" t="s">
        <v>704</v>
      </c>
      <c r="B14" s="96" t="s">
        <v>93</v>
      </c>
      <c r="C14" s="95" t="s">
        <v>85</v>
      </c>
      <c r="D14" s="95" t="s">
        <v>233</v>
      </c>
      <c r="E14" s="181">
        <v>42379</v>
      </c>
      <c r="F14" s="96" t="s">
        <v>86</v>
      </c>
      <c r="G14" s="96" t="s">
        <v>94</v>
      </c>
      <c r="H14" s="96" t="s">
        <v>88</v>
      </c>
      <c r="I14" s="96" t="s">
        <v>89</v>
      </c>
      <c r="J14" s="96" t="s">
        <v>90</v>
      </c>
      <c r="K14" s="96" t="s">
        <v>94</v>
      </c>
      <c r="L14" s="119"/>
      <c r="M14" s="119"/>
      <c r="N14" s="119"/>
      <c r="O14" s="97"/>
      <c r="P14" s="119"/>
      <c r="Q14" s="119"/>
      <c r="R14" s="97">
        <v>1</v>
      </c>
      <c r="S14" s="119"/>
      <c r="T14" s="119"/>
      <c r="U14" s="119"/>
      <c r="V14" s="127" t="str">
        <f>IF(C14&lt;&gt;0,SUM($L14:$U14),0)</f>
        <v>0</v>
      </c>
      <c r="W14" s="127" t="str">
        <f>IF(D14&lt;&gt;0,SUM($L14:$U14),0)</f>
        <v>0</v>
      </c>
      <c r="X14" s="127">
        <v>30</v>
      </c>
      <c r="Y14" s="127" t="str">
        <f>X14</f>
        <v>0</v>
      </c>
      <c r="Z14" s="128" t="str">
        <f>X14*((L14+M14+N14+O14+P14+Q14)+R14*0.7+(S14+T14+U14)*0.5)*V14*5/SUM(L14:U14)+Y14*((L14+M14+N14+O14+P14+Q14)+R14*0.7+(S14+T14+U14)*0.5)*W14*4/SUM(L14:U14)</f>
        <v>0</v>
      </c>
      <c r="AB14" s="296"/>
      <c r="AC14" s="157"/>
      <c r="AD14" s="157"/>
    </row>
    <row r="15" spans="1:32" customHeight="1" ht="12.95" s="114" customFormat="1">
      <c r="A15" s="118" t="s">
        <v>704</v>
      </c>
      <c r="B15" s="96" t="s">
        <v>95</v>
      </c>
      <c r="C15" s="95" t="s">
        <v>85</v>
      </c>
      <c r="D15" s="95" t="s">
        <v>233</v>
      </c>
      <c r="E15" s="181">
        <v>42480</v>
      </c>
      <c r="F15" s="96" t="s">
        <v>96</v>
      </c>
      <c r="G15" s="96" t="s">
        <v>97</v>
      </c>
      <c r="H15" s="96" t="s">
        <v>98</v>
      </c>
      <c r="I15" s="96" t="s">
        <v>89</v>
      </c>
      <c r="J15" s="96" t="s">
        <v>90</v>
      </c>
      <c r="K15" s="96" t="s">
        <v>99</v>
      </c>
      <c r="L15" s="119"/>
      <c r="M15" s="119"/>
      <c r="N15" s="119"/>
      <c r="O15" s="97">
        <v>1</v>
      </c>
      <c r="P15" s="119"/>
      <c r="Q15" s="119"/>
      <c r="R15" s="97"/>
      <c r="S15" s="119"/>
      <c r="T15" s="119"/>
      <c r="U15" s="119"/>
      <c r="V15" s="127" t="str">
        <f>IF(C15&lt;&gt;0,SUM($L15:$U15),0)</f>
        <v>0</v>
      </c>
      <c r="W15" s="127" t="str">
        <f>IF(D15&lt;&gt;0,SUM($L15:$U15),0)</f>
        <v>0</v>
      </c>
      <c r="X15" s="127">
        <v>30</v>
      </c>
      <c r="Y15" s="127" t="str">
        <f>X15</f>
        <v>0</v>
      </c>
      <c r="Z15" s="128" t="str">
        <f>X15*((L15+M15+N15+O15+P15+Q15)+R15*0.7+(S15+T15+U15)*0.5)*V15*5/SUM(L15:U15)+Y15*((L15+M15+N15+O15+P15+Q15)+R15*0.7+(S15+T15+U15)*0.5)*W15*4/SUM(L15:U15)</f>
        <v>0</v>
      </c>
      <c r="AB15" s="296"/>
      <c r="AC15" s="157"/>
      <c r="AD15" s="157"/>
    </row>
    <row r="16" spans="1:32" customHeight="1" ht="12.95" s="114" customFormat="1">
      <c r="A16" s="118" t="s">
        <v>704</v>
      </c>
      <c r="B16" s="96" t="s">
        <v>100</v>
      </c>
      <c r="C16" s="95" t="s">
        <v>85</v>
      </c>
      <c r="D16" s="95" t="s">
        <v>233</v>
      </c>
      <c r="E16" s="181">
        <v>42371</v>
      </c>
      <c r="F16" s="96" t="s">
        <v>86</v>
      </c>
      <c r="G16" s="96" t="s">
        <v>101</v>
      </c>
      <c r="H16" s="96" t="s">
        <v>88</v>
      </c>
      <c r="I16" s="96" t="s">
        <v>89</v>
      </c>
      <c r="J16" s="96" t="s">
        <v>90</v>
      </c>
      <c r="K16" s="96" t="s">
        <v>101</v>
      </c>
      <c r="L16" s="119"/>
      <c r="M16" s="119"/>
      <c r="N16" s="119"/>
      <c r="O16" s="97"/>
      <c r="P16" s="119"/>
      <c r="Q16" s="119"/>
      <c r="R16" s="97">
        <v>1</v>
      </c>
      <c r="S16" s="119"/>
      <c r="T16" s="119"/>
      <c r="U16" s="119"/>
      <c r="V16" s="127" t="str">
        <f>IF(C16&lt;&gt;0,SUM($L16:$U16),0)</f>
        <v>0</v>
      </c>
      <c r="W16" s="127" t="str">
        <f>IF(D16&lt;&gt;0,SUM($L16:$U16),0)</f>
        <v>0</v>
      </c>
      <c r="X16" s="127">
        <v>30</v>
      </c>
      <c r="Y16" s="127" t="str">
        <f>X16</f>
        <v>0</v>
      </c>
      <c r="Z16" s="128" t="str">
        <f>X16*((L16+M16+N16+O16+P16+Q16)+R16*0.7+(S16+T16+U16)*0.5)*V16*5/SUM(L16:U16)+Y16*((L16+M16+N16+O16+P16+Q16)+R16*0.7+(S16+T16+U16)*0.5)*W16*4/SUM(L16:U16)</f>
        <v>0</v>
      </c>
      <c r="AB16" s="296"/>
      <c r="AC16" s="157"/>
      <c r="AD16" s="157"/>
    </row>
    <row r="17" spans="1:32" customHeight="1" ht="12.95" s="114" customFormat="1">
      <c r="A17" s="118" t="s">
        <v>704</v>
      </c>
      <c r="B17" s="96" t="s">
        <v>102</v>
      </c>
      <c r="C17" s="95" t="s">
        <v>85</v>
      </c>
      <c r="D17" s="95" t="s">
        <v>233</v>
      </c>
      <c r="E17" s="181">
        <v>42442</v>
      </c>
      <c r="F17" s="96" t="s">
        <v>86</v>
      </c>
      <c r="G17" s="96" t="s">
        <v>103</v>
      </c>
      <c r="H17" s="96" t="s">
        <v>88</v>
      </c>
      <c r="I17" s="96" t="s">
        <v>89</v>
      </c>
      <c r="J17" s="96" t="s">
        <v>90</v>
      </c>
      <c r="K17" s="96" t="s">
        <v>103</v>
      </c>
      <c r="L17" s="119"/>
      <c r="M17" s="119"/>
      <c r="N17" s="119"/>
      <c r="O17" s="97"/>
      <c r="P17" s="119"/>
      <c r="Q17" s="119"/>
      <c r="R17" s="97">
        <v>1</v>
      </c>
      <c r="S17" s="119"/>
      <c r="T17" s="119"/>
      <c r="U17" s="119"/>
      <c r="V17" s="127" t="str">
        <f>IF(C17&lt;&gt;0,SUM($L17:$U17),0)</f>
        <v>0</v>
      </c>
      <c r="W17" s="127" t="str">
        <f>IF(D17&lt;&gt;0,SUM($L17:$U17),0)</f>
        <v>0</v>
      </c>
      <c r="X17" s="127">
        <v>30</v>
      </c>
      <c r="Y17" s="127" t="str">
        <f>X17</f>
        <v>0</v>
      </c>
      <c r="Z17" s="128" t="str">
        <f>X17*((L17+M17+N17+O17+P17+Q17)+R17*0.7+(S17+T17+U17)*0.5)*V17*5/SUM(L17:U17)+Y17*((L17+M17+N17+O17+P17+Q17)+R17*0.7+(S17+T17+U17)*0.5)*W17*4/SUM(L17:U17)</f>
        <v>0</v>
      </c>
      <c r="AB17" s="296"/>
      <c r="AC17" s="157"/>
      <c r="AD17" s="157"/>
    </row>
    <row r="18" spans="1:32" customHeight="1" ht="12.95" s="114" customFormat="1">
      <c r="A18" s="118" t="s">
        <v>704</v>
      </c>
      <c r="B18" s="96" t="s">
        <v>104</v>
      </c>
      <c r="C18" s="95" t="s">
        <v>85</v>
      </c>
      <c r="D18" s="95" t="s">
        <v>233</v>
      </c>
      <c r="E18" s="181">
        <v>42571</v>
      </c>
      <c r="F18" s="96" t="s">
        <v>96</v>
      </c>
      <c r="G18" s="96" t="s">
        <v>105</v>
      </c>
      <c r="H18" s="96" t="s">
        <v>88</v>
      </c>
      <c r="I18" s="96" t="s">
        <v>89</v>
      </c>
      <c r="J18" s="96" t="s">
        <v>90</v>
      </c>
      <c r="K18" s="96" t="s">
        <v>105</v>
      </c>
      <c r="L18" s="119"/>
      <c r="M18" s="119"/>
      <c r="N18" s="119"/>
      <c r="O18" s="97"/>
      <c r="P18" s="119"/>
      <c r="Q18" s="119"/>
      <c r="R18" s="97">
        <v>1</v>
      </c>
      <c r="S18" s="119"/>
      <c r="T18" s="119"/>
      <c r="U18" s="119"/>
      <c r="V18" s="127" t="str">
        <f>IF(C18&lt;&gt;0,SUM($L18:$U18),0)</f>
        <v>0</v>
      </c>
      <c r="W18" s="127" t="str">
        <f>IF(D18&lt;&gt;0,SUM($L18:$U18),0)</f>
        <v>0</v>
      </c>
      <c r="X18" s="127">
        <v>30</v>
      </c>
      <c r="Y18" s="127" t="str">
        <f>X18</f>
        <v>0</v>
      </c>
      <c r="Z18" s="128" t="str">
        <f>X18*((L18+M18+N18+O18+P18+Q18)+R18*0.7+(S18+T18+U18)*0.5)*V18*5/SUM(L18:U18)+Y18*((L18+M18+N18+O18+P18+Q18)+R18*0.7+(S18+T18+U18)*0.5)*W18*4/SUM(L18:U18)</f>
        <v>0</v>
      </c>
      <c r="AB18" s="296"/>
      <c r="AC18" s="157"/>
      <c r="AD18" s="157"/>
    </row>
    <row r="19" spans="1:32" customHeight="1" ht="12.95" s="114" customFormat="1">
      <c r="A19" s="118">
        <v>8</v>
      </c>
      <c r="B19" s="96" t="s">
        <v>106</v>
      </c>
      <c r="C19" s="95" t="s">
        <v>85</v>
      </c>
      <c r="D19" s="95" t="s">
        <v>233</v>
      </c>
      <c r="E19" s="181">
        <v>42587</v>
      </c>
      <c r="F19" s="96" t="s">
        <v>86</v>
      </c>
      <c r="G19" s="96" t="s">
        <v>107</v>
      </c>
      <c r="H19" s="96" t="s">
        <v>88</v>
      </c>
      <c r="I19" s="96" t="s">
        <v>89</v>
      </c>
      <c r="J19" s="96" t="s">
        <v>90</v>
      </c>
      <c r="K19" s="96" t="s">
        <v>107</v>
      </c>
      <c r="L19" s="119"/>
      <c r="M19" s="119"/>
      <c r="N19" s="119"/>
      <c r="O19" s="97"/>
      <c r="P19" s="119"/>
      <c r="Q19" s="119"/>
      <c r="R19" s="97">
        <v>1</v>
      </c>
      <c r="S19" s="119"/>
      <c r="T19" s="119"/>
      <c r="U19" s="119"/>
      <c r="V19" s="127" t="str">
        <f>IF(C19&lt;&gt;0,SUM($L19:$U19),0)</f>
        <v>0</v>
      </c>
      <c r="W19" s="127" t="str">
        <f>IF(D19&lt;&gt;0,SUM($L19:$U19),0)</f>
        <v>0</v>
      </c>
      <c r="X19" s="127">
        <v>30</v>
      </c>
      <c r="Y19" s="127" t="str">
        <f>X19</f>
        <v>0</v>
      </c>
      <c r="Z19" s="128" t="str">
        <f>X19*((L19+M19+N19+O19+P19+Q19)+R19*0.7+(S19+T19+U19)*0.5)*V19*5/SUM(L19:U19)+Y19*((L19+M19+N19+O19+P19+Q19)+R19*0.7+(S19+T19+U19)*0.5)*W19*4/SUM(L19:U19)</f>
        <v>0</v>
      </c>
      <c r="AB19" s="157"/>
      <c r="AC19" s="157"/>
      <c r="AD19" s="157"/>
    </row>
    <row r="20" spans="1:32" customHeight="1" ht="12.95" s="114" customFormat="1">
      <c r="A20" s="118">
        <v>9</v>
      </c>
      <c r="B20" s="96" t="s">
        <v>108</v>
      </c>
      <c r="C20" s="95" t="s">
        <v>85</v>
      </c>
      <c r="D20" s="95" t="s">
        <v>233</v>
      </c>
      <c r="E20" s="181">
        <v>42555</v>
      </c>
      <c r="F20" s="96" t="s">
        <v>86</v>
      </c>
      <c r="G20" s="96" t="s">
        <v>109</v>
      </c>
      <c r="H20" s="96" t="s">
        <v>88</v>
      </c>
      <c r="I20" s="96" t="s">
        <v>89</v>
      </c>
      <c r="J20" s="96" t="s">
        <v>90</v>
      </c>
      <c r="K20" s="96" t="s">
        <v>109</v>
      </c>
      <c r="L20" s="119"/>
      <c r="M20" s="119"/>
      <c r="N20" s="119"/>
      <c r="O20" s="97"/>
      <c r="P20" s="119"/>
      <c r="Q20" s="119"/>
      <c r="R20" s="97">
        <v>1</v>
      </c>
      <c r="S20" s="119"/>
      <c r="T20" s="119"/>
      <c r="U20" s="119"/>
      <c r="V20" s="127" t="str">
        <f>IF(C20&lt;&gt;0,SUM($L20:$U20),0)</f>
        <v>0</v>
      </c>
      <c r="W20" s="127" t="str">
        <f>IF(D20&lt;&gt;0,SUM($L20:$U20),0)</f>
        <v>0</v>
      </c>
      <c r="X20" s="127">
        <v>30</v>
      </c>
      <c r="Y20" s="127" t="str">
        <f>X20</f>
        <v>0</v>
      </c>
      <c r="Z20" s="128" t="str">
        <f>X20*((L20+M20+N20+O20+P20+Q20)+R20*0.7+(S20+T20+U20)*0.5)*V20*5/SUM(L20:U20)+Y20*((L20+M20+N20+O20+P20+Q20)+R20*0.7+(S20+T20+U20)*0.5)*W20*4/SUM(L20:U20)</f>
        <v>0</v>
      </c>
      <c r="AB20" s="157"/>
      <c r="AC20" s="157"/>
      <c r="AD20" s="157"/>
    </row>
    <row r="21" spans="1:32" customHeight="1" ht="12.95" s="114" customFormat="1">
      <c r="A21" s="118">
        <v>10</v>
      </c>
      <c r="B21" s="96" t="s">
        <v>113</v>
      </c>
      <c r="C21" s="95" t="s">
        <v>85</v>
      </c>
      <c r="D21" s="95" t="s">
        <v>233</v>
      </c>
      <c r="E21" s="181">
        <v>42383</v>
      </c>
      <c r="F21" s="96" t="s">
        <v>96</v>
      </c>
      <c r="G21" s="96" t="s">
        <v>114</v>
      </c>
      <c r="H21" s="96" t="s">
        <v>98</v>
      </c>
      <c r="I21" s="96" t="s">
        <v>89</v>
      </c>
      <c r="J21" s="96" t="s">
        <v>90</v>
      </c>
      <c r="K21" s="96" t="s">
        <v>114</v>
      </c>
      <c r="L21" s="119"/>
      <c r="M21" s="119"/>
      <c r="N21" s="119"/>
      <c r="O21" s="97"/>
      <c r="P21" s="119"/>
      <c r="Q21" s="119"/>
      <c r="R21" s="97">
        <v>1</v>
      </c>
      <c r="S21" s="119"/>
      <c r="T21" s="119"/>
      <c r="U21" s="119"/>
      <c r="V21" s="127" t="str">
        <f>IF(C21&lt;&gt;0,SUM($L21:$U21),0)</f>
        <v>0</v>
      </c>
      <c r="W21" s="127" t="str">
        <f>IF(D21&lt;&gt;0,SUM($L21:$U21),0)</f>
        <v>0</v>
      </c>
      <c r="X21" s="127">
        <v>30</v>
      </c>
      <c r="Y21" s="127" t="str">
        <f>X21</f>
        <v>0</v>
      </c>
      <c r="Z21" s="128" t="str">
        <f>X21*((L21+M21+N21+O21+P21+Q21)+R21*0.7+(S21+T21+U21)*0.5)*V21*5/SUM(L21:U21)+Y21*((L21+M21+N21+O21+P21+Q21)+R21*0.7+(S21+T21+U21)*0.5)*W21*4/SUM(L21:U21)</f>
        <v>0</v>
      </c>
      <c r="AB21" s="157"/>
      <c r="AC21" s="157"/>
      <c r="AD21" s="157"/>
    </row>
    <row r="22" spans="1:32" customHeight="1" ht="12.95" s="114" customFormat="1">
      <c r="A22" s="118">
        <v>11</v>
      </c>
      <c r="B22" s="96" t="s">
        <v>115</v>
      </c>
      <c r="C22" s="95" t="s">
        <v>85</v>
      </c>
      <c r="D22" s="95" t="s">
        <v>233</v>
      </c>
      <c r="E22" s="181">
        <v>42484</v>
      </c>
      <c r="F22" s="96" t="s">
        <v>86</v>
      </c>
      <c r="G22" s="96" t="s">
        <v>116</v>
      </c>
      <c r="H22" s="96" t="s">
        <v>88</v>
      </c>
      <c r="I22" s="96" t="s">
        <v>89</v>
      </c>
      <c r="J22" s="96" t="s">
        <v>90</v>
      </c>
      <c r="K22" s="96" t="s">
        <v>116</v>
      </c>
      <c r="L22" s="119"/>
      <c r="M22" s="119"/>
      <c r="N22" s="119"/>
      <c r="O22" s="97"/>
      <c r="P22" s="119"/>
      <c r="Q22" s="119"/>
      <c r="R22" s="97">
        <v>1</v>
      </c>
      <c r="S22" s="119"/>
      <c r="T22" s="119"/>
      <c r="U22" s="119"/>
      <c r="V22" s="127" t="str">
        <f>IF(C22&lt;&gt;0,SUM($L22:$U22),0)</f>
        <v>0</v>
      </c>
      <c r="W22" s="127" t="str">
        <f>IF(D22&lt;&gt;0,SUM($L22:$U22),0)</f>
        <v>0</v>
      </c>
      <c r="X22" s="127">
        <v>30</v>
      </c>
      <c r="Y22" s="127" t="str">
        <f>X22</f>
        <v>0</v>
      </c>
      <c r="Z22" s="128" t="str">
        <f>X22*((L22+M22+N22+O22+P22+Q22)+R22*0.7+(S22+T22+U22)*0.5)*V22*5/SUM(L22:U22)+Y22*((L22+M22+N22+O22+P22+Q22)+R22*0.7+(S22+T22+U22)*0.5)*W22*4/SUM(L22:U22)</f>
        <v>0</v>
      </c>
      <c r="AB22" s="157"/>
      <c r="AC22" s="157"/>
      <c r="AD22" s="157"/>
    </row>
    <row r="23" spans="1:32" customHeight="1" ht="12.95" s="114" customFormat="1">
      <c r="A23" s="118">
        <v>12</v>
      </c>
      <c r="B23" s="96" t="s">
        <v>117</v>
      </c>
      <c r="C23" s="95" t="s">
        <v>85</v>
      </c>
      <c r="D23" s="95" t="s">
        <v>233</v>
      </c>
      <c r="E23" s="181">
        <v>42480</v>
      </c>
      <c r="F23" s="96" t="s">
        <v>86</v>
      </c>
      <c r="G23" s="96" t="s">
        <v>118</v>
      </c>
      <c r="H23" s="96" t="s">
        <v>98</v>
      </c>
      <c r="I23" s="96" t="s">
        <v>89</v>
      </c>
      <c r="J23" s="96" t="s">
        <v>90</v>
      </c>
      <c r="K23" s="96" t="s">
        <v>118</v>
      </c>
      <c r="L23" s="119"/>
      <c r="M23" s="119"/>
      <c r="N23" s="119"/>
      <c r="O23" s="97"/>
      <c r="P23" s="119"/>
      <c r="Q23" s="119"/>
      <c r="R23" s="97">
        <v>1</v>
      </c>
      <c r="S23" s="119"/>
      <c r="T23" s="119"/>
      <c r="U23" s="119"/>
      <c r="V23" s="127" t="str">
        <f>IF(C23&lt;&gt;0,SUM($L23:$U23),0)</f>
        <v>0</v>
      </c>
      <c r="W23" s="127" t="str">
        <f>IF(D23&lt;&gt;0,SUM($L23:$U23),0)</f>
        <v>0</v>
      </c>
      <c r="X23" s="127">
        <v>30</v>
      </c>
      <c r="Y23" s="127" t="str">
        <f>X23</f>
        <v>0</v>
      </c>
      <c r="Z23" s="128" t="str">
        <f>X23*((L23+M23+N23+O23+P23+Q23)+R23*0.7+(S23+T23+U23)*0.5)*V23*5/SUM(L23:U23)+Y23*((L23+M23+N23+O23+P23+Q23)+R23*0.7+(S23+T23+U23)*0.5)*W23*4/SUM(L23:U23)</f>
        <v>0</v>
      </c>
      <c r="AB23" s="157"/>
      <c r="AC23" s="157"/>
      <c r="AD23" s="157"/>
    </row>
    <row r="24" spans="1:32" customHeight="1" ht="12.95" s="114" customFormat="1">
      <c r="A24" s="118">
        <v>13</v>
      </c>
      <c r="B24" s="96" t="s">
        <v>119</v>
      </c>
      <c r="C24" s="95" t="s">
        <v>85</v>
      </c>
      <c r="D24" s="95" t="s">
        <v>233</v>
      </c>
      <c r="E24" s="181">
        <v>42395</v>
      </c>
      <c r="F24" s="96" t="s">
        <v>96</v>
      </c>
      <c r="G24" s="96" t="s">
        <v>120</v>
      </c>
      <c r="H24" s="96" t="s">
        <v>98</v>
      </c>
      <c r="I24" s="96" t="s">
        <v>89</v>
      </c>
      <c r="J24" s="96" t="s">
        <v>90</v>
      </c>
      <c r="K24" s="96" t="s">
        <v>120</v>
      </c>
      <c r="L24" s="119"/>
      <c r="M24" s="119"/>
      <c r="N24" s="119"/>
      <c r="O24" s="97"/>
      <c r="P24" s="119"/>
      <c r="Q24" s="119"/>
      <c r="R24" s="97">
        <v>1</v>
      </c>
      <c r="S24" s="119"/>
      <c r="T24" s="119"/>
      <c r="U24" s="119"/>
      <c r="V24" s="127" t="str">
        <f>IF(C24&lt;&gt;0,SUM($L24:$U24),0)</f>
        <v>0</v>
      </c>
      <c r="W24" s="127" t="str">
        <f>IF(D24&lt;&gt;0,SUM($L24:$U24),0)</f>
        <v>0</v>
      </c>
      <c r="X24" s="127">
        <v>30</v>
      </c>
      <c r="Y24" s="127" t="str">
        <f>X24</f>
        <v>0</v>
      </c>
      <c r="Z24" s="128" t="str">
        <f>X24*((L24+M24+N24+O24+P24+Q24)+R24*0.7+(S24+T24+U24)*0.5)*V24*5/SUM(L24:U24)+Y24*((L24+M24+N24+O24+P24+Q24)+R24*0.7+(S24+T24+U24)*0.5)*W24*4/SUM(L24:U24)</f>
        <v>0</v>
      </c>
      <c r="AB24" s="157"/>
      <c r="AC24" s="157"/>
      <c r="AD24" s="157"/>
    </row>
    <row r="25" spans="1:32" customHeight="1" ht="12.95" s="114" customFormat="1">
      <c r="A25" s="118">
        <v>14</v>
      </c>
      <c r="B25" s="96" t="s">
        <v>121</v>
      </c>
      <c r="C25" s="95" t="s">
        <v>122</v>
      </c>
      <c r="D25" s="95" t="s">
        <v>709</v>
      </c>
      <c r="E25" s="181">
        <v>42397</v>
      </c>
      <c r="F25" s="96" t="s">
        <v>96</v>
      </c>
      <c r="G25" s="96" t="s">
        <v>123</v>
      </c>
      <c r="H25" s="96" t="s">
        <v>98</v>
      </c>
      <c r="I25" s="96" t="s">
        <v>89</v>
      </c>
      <c r="J25" s="96" t="s">
        <v>90</v>
      </c>
      <c r="K25" s="96" t="s">
        <v>123</v>
      </c>
      <c r="L25" s="119"/>
      <c r="M25" s="119"/>
      <c r="N25" s="119"/>
      <c r="O25" s="97"/>
      <c r="P25" s="119"/>
      <c r="Q25" s="119"/>
      <c r="R25" s="97">
        <v>1</v>
      </c>
      <c r="S25" s="119"/>
      <c r="T25" s="119"/>
      <c r="U25" s="119"/>
      <c r="V25" s="127" t="str">
        <f>IF(C25&lt;&gt;0,SUM($L25:$U25),0)</f>
        <v>0</v>
      </c>
      <c r="W25" s="127" t="str">
        <f>IF(D25&lt;&gt;0,SUM($L25:$U25),0)</f>
        <v>0</v>
      </c>
      <c r="X25" s="127">
        <v>30</v>
      </c>
      <c r="Y25" s="127" t="str">
        <f>X25</f>
        <v>0</v>
      </c>
      <c r="Z25" s="128" t="str">
        <f>X25*((L25+M25+N25+O25+P25+Q25)+R25*0.7+(S25+T25+U25)*0.5)*V25*5/SUM(L25:U25)+Y25*((L25+M25+N25+O25+P25+Q25)+R25*0.7+(S25+T25+U25)*0.5)*W25*4/SUM(L25:U25)</f>
        <v>0</v>
      </c>
      <c r="AB25" s="157"/>
      <c r="AC25" s="157"/>
      <c r="AD25" s="157"/>
    </row>
    <row r="26" spans="1:32" customHeight="1" ht="12.95" s="114" customFormat="1">
      <c r="A26" s="118">
        <v>15</v>
      </c>
      <c r="B26" s="96" t="s">
        <v>124</v>
      </c>
      <c r="C26" s="95" t="s">
        <v>122</v>
      </c>
      <c r="D26" s="95" t="s">
        <v>709</v>
      </c>
      <c r="E26" s="181">
        <v>42649</v>
      </c>
      <c r="F26" s="96" t="s">
        <v>86</v>
      </c>
      <c r="G26" s="96" t="s">
        <v>125</v>
      </c>
      <c r="H26" s="96" t="s">
        <v>88</v>
      </c>
      <c r="I26" s="96" t="s">
        <v>89</v>
      </c>
      <c r="J26" s="96" t="s">
        <v>90</v>
      </c>
      <c r="K26" s="96" t="s">
        <v>125</v>
      </c>
      <c r="L26" s="119"/>
      <c r="M26" s="119"/>
      <c r="N26" s="119"/>
      <c r="O26" s="97"/>
      <c r="P26" s="119"/>
      <c r="Q26" s="119"/>
      <c r="R26" s="97">
        <v>1</v>
      </c>
      <c r="S26" s="119"/>
      <c r="T26" s="119"/>
      <c r="U26" s="119"/>
      <c r="V26" s="127" t="str">
        <f>IF(C26&lt;&gt;0,SUM($L26:$U26),0)</f>
        <v>0</v>
      </c>
      <c r="W26" s="127" t="str">
        <f>IF(D26&lt;&gt;0,SUM($L26:$U26),0)</f>
        <v>0</v>
      </c>
      <c r="X26" s="127">
        <v>30</v>
      </c>
      <c r="Y26" s="127" t="str">
        <f>X26</f>
        <v>0</v>
      </c>
      <c r="Z26" s="128" t="str">
        <f>X26*((L26+M26+N26+O26+P26+Q26)+R26*0.7+(S26+T26+U26)*0.5)*V26*5/SUM(L26:U26)+Y26*((L26+M26+N26+O26+P26+Q26)+R26*0.7+(S26+T26+U26)*0.5)*W26*4/SUM(L26:U26)</f>
        <v>0</v>
      </c>
      <c r="AB26" s="157"/>
      <c r="AC26" s="157"/>
      <c r="AD26" s="157"/>
    </row>
    <row r="27" spans="1:32" customHeight="1" ht="12.95" s="114" customFormat="1">
      <c r="A27" s="118">
        <v>16</v>
      </c>
      <c r="B27" s="96" t="s">
        <v>126</v>
      </c>
      <c r="C27" s="95" t="s">
        <v>122</v>
      </c>
      <c r="D27" s="95" t="s">
        <v>709</v>
      </c>
      <c r="E27" s="181">
        <v>42527</v>
      </c>
      <c r="F27" s="96" t="s">
        <v>86</v>
      </c>
      <c r="G27" s="96" t="s">
        <v>127</v>
      </c>
      <c r="H27" s="96" t="s">
        <v>88</v>
      </c>
      <c r="I27" s="96" t="s">
        <v>89</v>
      </c>
      <c r="J27" s="96" t="s">
        <v>90</v>
      </c>
      <c r="K27" s="96" t="s">
        <v>127</v>
      </c>
      <c r="L27" s="119"/>
      <c r="M27" s="119"/>
      <c r="N27" s="119"/>
      <c r="O27" s="97"/>
      <c r="P27" s="119"/>
      <c r="Q27" s="119"/>
      <c r="R27" s="97">
        <v>1</v>
      </c>
      <c r="S27" s="119"/>
      <c r="T27" s="119"/>
      <c r="U27" s="119"/>
      <c r="V27" s="127" t="str">
        <f>IF(C27&lt;&gt;0,SUM($L27:$U27),0)</f>
        <v>0</v>
      </c>
      <c r="W27" s="127" t="str">
        <f>IF(D27&lt;&gt;0,SUM($L27:$U27),0)</f>
        <v>0</v>
      </c>
      <c r="X27" s="127">
        <v>30</v>
      </c>
      <c r="Y27" s="127" t="str">
        <f>X27</f>
        <v>0</v>
      </c>
      <c r="Z27" s="128" t="str">
        <f>X27*((L27+M27+N27+O27+P27+Q27)+R27*0.7+(S27+T27+U27)*0.5)*V27*5/SUM(L27:U27)+Y27*((L27+M27+N27+O27+P27+Q27)+R27*0.7+(S27+T27+U27)*0.5)*W27*4/SUM(L27:U27)</f>
        <v>0</v>
      </c>
      <c r="AB27" s="157"/>
      <c r="AC27" s="157"/>
      <c r="AD27" s="157"/>
    </row>
    <row r="28" spans="1:32" customHeight="1" ht="12.95" s="114" customFormat="1">
      <c r="A28" s="118">
        <v>17</v>
      </c>
      <c r="B28" s="96" t="s">
        <v>131</v>
      </c>
      <c r="C28" s="95" t="s">
        <v>122</v>
      </c>
      <c r="D28" s="95" t="s">
        <v>709</v>
      </c>
      <c r="E28" s="181">
        <v>42571</v>
      </c>
      <c r="F28" s="96" t="s">
        <v>86</v>
      </c>
      <c r="G28" s="96" t="s">
        <v>132</v>
      </c>
      <c r="H28" s="96" t="s">
        <v>88</v>
      </c>
      <c r="I28" s="96" t="s">
        <v>89</v>
      </c>
      <c r="J28" s="96" t="s">
        <v>90</v>
      </c>
      <c r="K28" s="96" t="s">
        <v>132</v>
      </c>
      <c r="L28" s="119"/>
      <c r="M28" s="119"/>
      <c r="N28" s="119"/>
      <c r="O28" s="97"/>
      <c r="P28" s="119"/>
      <c r="Q28" s="119"/>
      <c r="R28" s="97">
        <v>1</v>
      </c>
      <c r="S28" s="119"/>
      <c r="T28" s="119"/>
      <c r="U28" s="119"/>
      <c r="V28" s="127" t="str">
        <f>IF(C28&lt;&gt;0,SUM($L28:$U28),0)</f>
        <v>0</v>
      </c>
      <c r="W28" s="127" t="str">
        <f>IF(D28&lt;&gt;0,SUM($L28:$U28),0)</f>
        <v>0</v>
      </c>
      <c r="X28" s="127">
        <v>30</v>
      </c>
      <c r="Y28" s="127" t="str">
        <f>X28</f>
        <v>0</v>
      </c>
      <c r="Z28" s="128" t="str">
        <f>X28*((L28+M28+N28+O28+P28+Q28)+R28*0.7+(S28+T28+U28)*0.5)*V28*5/SUM(L28:U28)+Y28*((L28+M28+N28+O28+P28+Q28)+R28*0.7+(S28+T28+U28)*0.5)*W28*4/SUM(L28:U28)</f>
        <v>0</v>
      </c>
      <c r="AB28" s="157"/>
      <c r="AC28" s="157"/>
      <c r="AD28" s="157"/>
    </row>
    <row r="29" spans="1:32" customHeight="1" ht="12.95" s="114" customFormat="1">
      <c r="A29" s="118">
        <v>18</v>
      </c>
      <c r="B29" s="96" t="s">
        <v>133</v>
      </c>
      <c r="C29" s="95" t="s">
        <v>122</v>
      </c>
      <c r="D29" s="95" t="s">
        <v>709</v>
      </c>
      <c r="E29" s="181">
        <v>42721</v>
      </c>
      <c r="F29" s="96" t="s">
        <v>134</v>
      </c>
      <c r="G29" s="96" t="s">
        <v>135</v>
      </c>
      <c r="H29" s="96" t="s">
        <v>88</v>
      </c>
      <c r="I29" s="96" t="s">
        <v>89</v>
      </c>
      <c r="J29" s="96" t="s">
        <v>90</v>
      </c>
      <c r="K29" s="96" t="s">
        <v>135</v>
      </c>
      <c r="L29" s="119"/>
      <c r="M29" s="119"/>
      <c r="N29" s="119"/>
      <c r="O29" s="97"/>
      <c r="P29" s="119"/>
      <c r="Q29" s="119"/>
      <c r="R29" s="97">
        <v>1</v>
      </c>
      <c r="S29" s="119"/>
      <c r="T29" s="119"/>
      <c r="U29" s="119"/>
      <c r="V29" s="127" t="str">
        <f>IF(C29&lt;&gt;0,SUM($L29:$U29),0)</f>
        <v>0</v>
      </c>
      <c r="W29" s="127" t="str">
        <f>IF(D29&lt;&gt;0,SUM($L29:$U29),0)</f>
        <v>0</v>
      </c>
      <c r="X29" s="127">
        <v>30</v>
      </c>
      <c r="Y29" s="127" t="str">
        <f>X29</f>
        <v>0</v>
      </c>
      <c r="Z29" s="128" t="str">
        <f>X29*((L29+M29+N29+O29+P29+Q29)+R29*0.7+(S29+T29+U29)*0.5)*V29*5/SUM(L29:U29)+Y29*((L29+M29+N29+O29+P29+Q29)+R29*0.7+(S29+T29+U29)*0.5)*W29*4/SUM(L29:U29)</f>
        <v>0</v>
      </c>
      <c r="AB29" s="157"/>
      <c r="AC29" s="157"/>
      <c r="AD29" s="157"/>
    </row>
    <row r="30" spans="1:32" customHeight="1" ht="12.95" s="114" customFormat="1">
      <c r="A30" s="118">
        <v>19</v>
      </c>
      <c r="B30" s="96" t="s">
        <v>136</v>
      </c>
      <c r="C30" s="95" t="s">
        <v>122</v>
      </c>
      <c r="D30" s="95" t="s">
        <v>709</v>
      </c>
      <c r="E30" s="181">
        <v>42397</v>
      </c>
      <c r="F30" s="96" t="s">
        <v>137</v>
      </c>
      <c r="G30" s="96" t="s">
        <v>138</v>
      </c>
      <c r="H30" s="96" t="s">
        <v>139</v>
      </c>
      <c r="I30" s="96" t="s">
        <v>89</v>
      </c>
      <c r="J30" s="96" t="s">
        <v>90</v>
      </c>
      <c r="K30" s="96" t="s">
        <v>138</v>
      </c>
      <c r="L30" s="119"/>
      <c r="M30" s="119"/>
      <c r="N30" s="119"/>
      <c r="O30" s="97"/>
      <c r="P30" s="119"/>
      <c r="Q30" s="119"/>
      <c r="R30" s="97">
        <v>1</v>
      </c>
      <c r="S30" s="119"/>
      <c r="T30" s="119"/>
      <c r="U30" s="119"/>
      <c r="V30" s="127" t="str">
        <f>IF(C30&lt;&gt;0,SUM($L30:$U30),0)</f>
        <v>0</v>
      </c>
      <c r="W30" s="127" t="str">
        <f>IF(D30&lt;&gt;0,SUM($L30:$U30),0)</f>
        <v>0</v>
      </c>
      <c r="X30" s="127">
        <v>30</v>
      </c>
      <c r="Y30" s="127" t="str">
        <f>X30</f>
        <v>0</v>
      </c>
      <c r="Z30" s="128" t="str">
        <f>X30*((L30+M30+N30+O30+P30+Q30)+R30*0.7+(S30+T30+U30)*0.5)*V30*5/SUM(L30:U30)+Y30*((L30+M30+N30+O30+P30+Q30)+R30*0.7+(S30+T30+U30)*0.5)*W30*4/SUM(L30:U30)</f>
        <v>0</v>
      </c>
      <c r="AB30" s="157"/>
      <c r="AC30" s="157"/>
      <c r="AD30" s="157"/>
    </row>
    <row r="31" spans="1:32" customHeight="1" ht="12.95" s="114" customFormat="1">
      <c r="A31" s="118">
        <v>20</v>
      </c>
      <c r="B31" s="96" t="s">
        <v>140</v>
      </c>
      <c r="C31" s="95" t="s">
        <v>122</v>
      </c>
      <c r="D31" s="95" t="s">
        <v>709</v>
      </c>
      <c r="E31" s="181">
        <v>42711</v>
      </c>
      <c r="F31" s="96" t="s">
        <v>86</v>
      </c>
      <c r="G31" s="96" t="s">
        <v>141</v>
      </c>
      <c r="H31" s="96" t="s">
        <v>142</v>
      </c>
      <c r="I31" s="96" t="s">
        <v>89</v>
      </c>
      <c r="J31" s="96" t="s">
        <v>90</v>
      </c>
      <c r="K31" s="96" t="s">
        <v>141</v>
      </c>
      <c r="L31" s="119"/>
      <c r="M31" s="119"/>
      <c r="N31" s="119"/>
      <c r="O31" s="97">
        <v>1</v>
      </c>
      <c r="P31" s="119"/>
      <c r="Q31" s="119"/>
      <c r="R31" s="97"/>
      <c r="S31" s="119"/>
      <c r="T31" s="119"/>
      <c r="U31" s="119"/>
      <c r="V31" s="127" t="str">
        <f>IF(C31&lt;&gt;0,SUM($L31:$U31),0)</f>
        <v>0</v>
      </c>
      <c r="W31" s="127" t="str">
        <f>IF(D31&lt;&gt;0,SUM($L31:$U31),0)</f>
        <v>0</v>
      </c>
      <c r="X31" s="127">
        <v>30</v>
      </c>
      <c r="Y31" s="127" t="str">
        <f>X31</f>
        <v>0</v>
      </c>
      <c r="Z31" s="128" t="str">
        <f>X31*((L31+M31+N31+O31+P31+Q31)+R31*0.7+(S31+T31+U31)*0.5)*V31*5/SUM(L31:U31)+Y31*((L31+M31+N31+O31+P31+Q31)+R31*0.7+(S31+T31+U31)*0.5)*W31*4/SUM(L31:U31)</f>
        <v>0</v>
      </c>
      <c r="AB31" s="157"/>
      <c r="AC31" s="157"/>
      <c r="AD31" s="157"/>
    </row>
    <row r="32" spans="1:32" customHeight="1" ht="12.95" s="114" customFormat="1">
      <c r="A32" s="118">
        <v>21</v>
      </c>
      <c r="B32" s="96" t="s">
        <v>143</v>
      </c>
      <c r="C32" s="95" t="s">
        <v>144</v>
      </c>
      <c r="D32" s="95" t="s">
        <v>710</v>
      </c>
      <c r="E32" s="181">
        <v>42496</v>
      </c>
      <c r="F32" s="96" t="s">
        <v>86</v>
      </c>
      <c r="G32" s="96" t="s">
        <v>145</v>
      </c>
      <c r="H32" s="96" t="s">
        <v>146</v>
      </c>
      <c r="I32" s="96" t="s">
        <v>89</v>
      </c>
      <c r="J32" s="96" t="s">
        <v>90</v>
      </c>
      <c r="K32" s="96" t="s">
        <v>145</v>
      </c>
      <c r="L32" s="119"/>
      <c r="M32" s="119"/>
      <c r="N32" s="119"/>
      <c r="O32" s="97"/>
      <c r="P32" s="119"/>
      <c r="Q32" s="119"/>
      <c r="R32" s="97">
        <v>1</v>
      </c>
      <c r="S32" s="119"/>
      <c r="T32" s="119"/>
      <c r="U32" s="119"/>
      <c r="V32" s="127" t="str">
        <f>IF(C32&lt;&gt;0,SUM($L32:$U32),0)</f>
        <v>0</v>
      </c>
      <c r="W32" s="127" t="str">
        <f>IF(D32&lt;&gt;0,SUM($L32:$U32),0)</f>
        <v>0</v>
      </c>
      <c r="X32" s="127">
        <v>30</v>
      </c>
      <c r="Y32" s="127" t="str">
        <f>X32</f>
        <v>0</v>
      </c>
      <c r="Z32" s="128" t="str">
        <f>X32*((L32+M32+N32+O32+P32+Q32)+R32*0.7+(S32+T32+U32)*0.5)*V32*5/SUM(L32:U32)+Y32*((L32+M32+N32+O32+P32+Q32)+R32*0.7+(S32+T32+U32)*0.5)*W32*4/SUM(L32:U32)</f>
        <v>0</v>
      </c>
      <c r="AB32" s="157"/>
      <c r="AC32" s="157"/>
      <c r="AD32" s="157"/>
    </row>
    <row r="33" spans="1:32" customHeight="1" ht="12.95" s="114" customFormat="1">
      <c r="A33" s="118">
        <v>22</v>
      </c>
      <c r="B33" s="96" t="s">
        <v>140</v>
      </c>
      <c r="C33" s="95" t="s">
        <v>144</v>
      </c>
      <c r="D33" s="95" t="s">
        <v>710</v>
      </c>
      <c r="E33" s="181">
        <v>42711</v>
      </c>
      <c r="F33" s="96" t="s">
        <v>86</v>
      </c>
      <c r="G33" s="96" t="s">
        <v>147</v>
      </c>
      <c r="H33" s="96" t="s">
        <v>142</v>
      </c>
      <c r="I33" s="96" t="s">
        <v>89</v>
      </c>
      <c r="J33" s="96" t="s">
        <v>90</v>
      </c>
      <c r="K33" s="96" t="s">
        <v>147</v>
      </c>
      <c r="L33" s="119"/>
      <c r="M33" s="119"/>
      <c r="N33" s="119"/>
      <c r="O33" s="97"/>
      <c r="P33" s="119"/>
      <c r="Q33" s="119"/>
      <c r="R33" s="97">
        <v>1</v>
      </c>
      <c r="S33" s="119"/>
      <c r="T33" s="119"/>
      <c r="U33" s="119"/>
      <c r="V33" s="127" t="str">
        <f>IF(C33&lt;&gt;0,SUM($L33:$U33),0)</f>
        <v>0</v>
      </c>
      <c r="W33" s="127" t="str">
        <f>IF(D33&lt;&gt;0,SUM($L33:$U33),0)</f>
        <v>0</v>
      </c>
      <c r="X33" s="127">
        <v>30</v>
      </c>
      <c r="Y33" s="127" t="str">
        <f>X33</f>
        <v>0</v>
      </c>
      <c r="Z33" s="128" t="str">
        <f>X33*((L33+M33+N33+O33+P33+Q33)+R33*0.7+(S33+T33+U33)*0.5)*V33*5/SUM(L33:U33)+Y33*((L33+M33+N33+O33+P33+Q33)+R33*0.7+(S33+T33+U33)*0.5)*W33*4/SUM(L33:U33)</f>
        <v>0</v>
      </c>
      <c r="AB33" s="157"/>
      <c r="AC33" s="157"/>
      <c r="AD33" s="157"/>
    </row>
    <row r="34" spans="1:32" customHeight="1" ht="12.95" s="114" customFormat="1">
      <c r="A34" s="118">
        <v>23</v>
      </c>
      <c r="B34" s="96" t="s">
        <v>148</v>
      </c>
      <c r="C34" s="95" t="s">
        <v>144</v>
      </c>
      <c r="D34" s="95" t="s">
        <v>710</v>
      </c>
      <c r="E34" s="181">
        <v>42628</v>
      </c>
      <c r="F34" s="96" t="s">
        <v>86</v>
      </c>
      <c r="G34" s="96" t="s">
        <v>149</v>
      </c>
      <c r="H34" s="96" t="s">
        <v>146</v>
      </c>
      <c r="I34" s="96" t="s">
        <v>89</v>
      </c>
      <c r="J34" s="96" t="s">
        <v>90</v>
      </c>
      <c r="K34" s="96" t="s">
        <v>149</v>
      </c>
      <c r="L34" s="119"/>
      <c r="M34" s="119"/>
      <c r="N34" s="119"/>
      <c r="O34" s="97">
        <v>1</v>
      </c>
      <c r="P34" s="119"/>
      <c r="Q34" s="119"/>
      <c r="R34" s="97"/>
      <c r="S34" s="119"/>
      <c r="T34" s="119"/>
      <c r="U34" s="119"/>
      <c r="V34" s="127" t="str">
        <f>IF(C34&lt;&gt;0,SUM($L34:$U34),0)</f>
        <v>0</v>
      </c>
      <c r="W34" s="127" t="str">
        <f>IF(D34&lt;&gt;0,SUM($L34:$U34),0)</f>
        <v>0</v>
      </c>
      <c r="X34" s="127">
        <v>30</v>
      </c>
      <c r="Y34" s="127" t="str">
        <f>X34</f>
        <v>0</v>
      </c>
      <c r="Z34" s="128" t="str">
        <f>X34*((L34+M34+N34+O34+P34+Q34)+R34*0.7+(S34+T34+U34)*0.5)*V34*5/SUM(L34:U34)+Y34*((L34+M34+N34+O34+P34+Q34)+R34*0.7+(S34+T34+U34)*0.5)*W34*4/SUM(L34:U34)</f>
        <v>0</v>
      </c>
      <c r="AB34" s="157"/>
      <c r="AC34" s="157"/>
      <c r="AD34" s="157"/>
    </row>
    <row r="35" spans="1:32" customHeight="1" ht="12.95" s="114" customFormat="1">
      <c r="A35" s="118">
        <v>24</v>
      </c>
      <c r="B35" s="96" t="s">
        <v>155</v>
      </c>
      <c r="C35" s="95" t="s">
        <v>144</v>
      </c>
      <c r="D35" s="95" t="s">
        <v>710</v>
      </c>
      <c r="E35" s="181">
        <v>42709</v>
      </c>
      <c r="F35" s="96" t="s">
        <v>86</v>
      </c>
      <c r="G35" s="96" t="s">
        <v>156</v>
      </c>
      <c r="H35" s="96" t="s">
        <v>146</v>
      </c>
      <c r="I35" s="96" t="s">
        <v>89</v>
      </c>
      <c r="J35" s="96" t="s">
        <v>90</v>
      </c>
      <c r="K35" s="96" t="s">
        <v>156</v>
      </c>
      <c r="L35" s="119"/>
      <c r="M35" s="119"/>
      <c r="N35" s="119"/>
      <c r="O35" s="97"/>
      <c r="P35" s="119"/>
      <c r="Q35" s="119"/>
      <c r="R35" s="97">
        <v>1</v>
      </c>
      <c r="S35" s="119"/>
      <c r="T35" s="119"/>
      <c r="U35" s="119"/>
      <c r="V35" s="127" t="str">
        <f>IF(C35&lt;&gt;0,SUM($L35:$U35),0)</f>
        <v>0</v>
      </c>
      <c r="W35" s="127" t="str">
        <f>IF(D35&lt;&gt;0,SUM($L35:$U35),0)</f>
        <v>0</v>
      </c>
      <c r="X35" s="127">
        <v>30</v>
      </c>
      <c r="Y35" s="127" t="str">
        <f>X35</f>
        <v>0</v>
      </c>
      <c r="Z35" s="128" t="str">
        <f>X35*((L35+M35+N35+O35+P35+Q35)+R35*0.7+(S35+T35+U35)*0.5)*V35*5/SUM(L35:U35)+Y35*((L35+M35+N35+O35+P35+Q35)+R35*0.7+(S35+T35+U35)*0.5)*W35*4/SUM(L35:U35)</f>
        <v>0</v>
      </c>
      <c r="AB35" s="157"/>
      <c r="AC35" s="157"/>
      <c r="AD35" s="157"/>
    </row>
    <row r="36" spans="1:32" customHeight="1" ht="12.95" s="114" customFormat="1">
      <c r="A36" s="118">
        <v>25</v>
      </c>
      <c r="B36" s="96" t="s">
        <v>157</v>
      </c>
      <c r="C36" s="95" t="s">
        <v>144</v>
      </c>
      <c r="D36" s="95" t="s">
        <v>710</v>
      </c>
      <c r="E36" s="181">
        <v>42548</v>
      </c>
      <c r="F36" s="96" t="s">
        <v>86</v>
      </c>
      <c r="G36" s="96" t="s">
        <v>158</v>
      </c>
      <c r="H36" s="96" t="s">
        <v>159</v>
      </c>
      <c r="I36" s="96" t="s">
        <v>89</v>
      </c>
      <c r="J36" s="96" t="s">
        <v>90</v>
      </c>
      <c r="K36" s="96" t="s">
        <v>158</v>
      </c>
      <c r="L36" s="119"/>
      <c r="M36" s="119"/>
      <c r="N36" s="119"/>
      <c r="O36" s="97"/>
      <c r="P36" s="119"/>
      <c r="Q36" s="119"/>
      <c r="R36" s="97">
        <v>1</v>
      </c>
      <c r="S36" s="119"/>
      <c r="T36" s="119"/>
      <c r="U36" s="119"/>
      <c r="V36" s="127" t="str">
        <f>IF(C36&lt;&gt;0,SUM($L36:$U36),0)</f>
        <v>0</v>
      </c>
      <c r="W36" s="127" t="str">
        <f>IF(D36&lt;&gt;0,SUM($L36:$U36),0)</f>
        <v>0</v>
      </c>
      <c r="X36" s="127">
        <v>30</v>
      </c>
      <c r="Y36" s="127" t="str">
        <f>X36</f>
        <v>0</v>
      </c>
      <c r="Z36" s="128" t="str">
        <f>X36*((L36+M36+N36+O36+P36+Q36)+R36*0.7+(S36+T36+U36)*0.5)*V36*5/SUM(L36:U36)+Y36*((L36+M36+N36+O36+P36+Q36)+R36*0.7+(S36+T36+U36)*0.5)*W36*4/SUM(L36:U36)</f>
        <v>0</v>
      </c>
      <c r="AB36" s="157"/>
      <c r="AC36" s="157"/>
      <c r="AD36" s="157"/>
    </row>
    <row r="37" spans="1:32" customHeight="1" ht="12.95" s="114" customFormat="1">
      <c r="A37" s="118">
        <v>26</v>
      </c>
      <c r="B37" s="96" t="s">
        <v>160</v>
      </c>
      <c r="C37" s="95" t="s">
        <v>144</v>
      </c>
      <c r="D37" s="95" t="s">
        <v>710</v>
      </c>
      <c r="E37" s="181">
        <v>42510</v>
      </c>
      <c r="F37" s="96" t="s">
        <v>86</v>
      </c>
      <c r="G37" s="96" t="s">
        <v>161</v>
      </c>
      <c r="H37" s="96" t="s">
        <v>159</v>
      </c>
      <c r="I37" s="96" t="s">
        <v>89</v>
      </c>
      <c r="J37" s="96" t="s">
        <v>90</v>
      </c>
      <c r="K37" s="96" t="s">
        <v>161</v>
      </c>
      <c r="L37" s="119"/>
      <c r="M37" s="119"/>
      <c r="N37" s="119"/>
      <c r="O37" s="97"/>
      <c r="P37" s="119"/>
      <c r="Q37" s="119"/>
      <c r="R37" s="97">
        <v>1</v>
      </c>
      <c r="S37" s="119"/>
      <c r="T37" s="119"/>
      <c r="U37" s="119"/>
      <c r="V37" s="127" t="str">
        <f>IF(C37&lt;&gt;0,SUM($L37:$U37),0)</f>
        <v>0</v>
      </c>
      <c r="W37" s="127" t="str">
        <f>IF(D37&lt;&gt;0,SUM($L37:$U37),0)</f>
        <v>0</v>
      </c>
      <c r="X37" s="127">
        <v>30</v>
      </c>
      <c r="Y37" s="127" t="str">
        <f>X37</f>
        <v>0</v>
      </c>
      <c r="Z37" s="128" t="str">
        <f>X37*((L37+M37+N37+O37+P37+Q37)+R37*0.7+(S37+T37+U37)*0.5)*V37*5/SUM(L37:U37)+Y37*((L37+M37+N37+O37+P37+Q37)+R37*0.7+(S37+T37+U37)*0.5)*W37*4/SUM(L37:U37)</f>
        <v>0</v>
      </c>
      <c r="AB37" s="157"/>
      <c r="AC37" s="157"/>
      <c r="AD37" s="157"/>
    </row>
    <row r="38" spans="1:32" customHeight="1" ht="12.95" s="114" customFormat="1">
      <c r="A38" s="118">
        <v>27</v>
      </c>
      <c r="B38" s="96" t="s">
        <v>162</v>
      </c>
      <c r="C38" s="95" t="s">
        <v>144</v>
      </c>
      <c r="D38" s="95" t="s">
        <v>710</v>
      </c>
      <c r="E38" s="181">
        <v>42676</v>
      </c>
      <c r="F38" s="96" t="s">
        <v>86</v>
      </c>
      <c r="G38" s="96" t="s">
        <v>163</v>
      </c>
      <c r="H38" s="96" t="s">
        <v>146</v>
      </c>
      <c r="I38" s="96" t="s">
        <v>89</v>
      </c>
      <c r="J38" s="96" t="s">
        <v>90</v>
      </c>
      <c r="K38" s="96" t="s">
        <v>163</v>
      </c>
      <c r="L38" s="119"/>
      <c r="M38" s="119"/>
      <c r="N38" s="119"/>
      <c r="O38" s="97">
        <v>1</v>
      </c>
      <c r="P38" s="119"/>
      <c r="Q38" s="119"/>
      <c r="R38" s="97"/>
      <c r="S38" s="119"/>
      <c r="T38" s="119"/>
      <c r="U38" s="119"/>
      <c r="V38" s="127" t="str">
        <f>IF(C38&lt;&gt;0,SUM($L38:$U38),0)</f>
        <v>0</v>
      </c>
      <c r="W38" s="127" t="str">
        <f>IF(D38&lt;&gt;0,SUM($L38:$U38),0)</f>
        <v>0</v>
      </c>
      <c r="X38" s="127">
        <v>30</v>
      </c>
      <c r="Y38" s="127" t="str">
        <f>X38</f>
        <v>0</v>
      </c>
      <c r="Z38" s="128" t="str">
        <f>X38*((L38+M38+N38+O38+P38+Q38)+R38*0.7+(S38+T38+U38)*0.5)*V38*5/SUM(L38:U38)+Y38*((L38+M38+N38+O38+P38+Q38)+R38*0.7+(S38+T38+U38)*0.5)*W38*4/SUM(L38:U38)</f>
        <v>0</v>
      </c>
      <c r="AB38" s="157"/>
      <c r="AC38" s="157"/>
      <c r="AD38" s="157"/>
    </row>
    <row r="39" spans="1:32" customHeight="1" ht="12.95" s="114" customFormat="1">
      <c r="A39" s="118">
        <v>28</v>
      </c>
      <c r="B39" s="96" t="s">
        <v>164</v>
      </c>
      <c r="C39" s="95" t="s">
        <v>144</v>
      </c>
      <c r="D39" s="95" t="s">
        <v>710</v>
      </c>
      <c r="E39" s="181">
        <v>42551</v>
      </c>
      <c r="F39" s="96" t="s">
        <v>86</v>
      </c>
      <c r="G39" s="96" t="s">
        <v>165</v>
      </c>
      <c r="H39" s="96" t="s">
        <v>166</v>
      </c>
      <c r="I39" s="96" t="s">
        <v>89</v>
      </c>
      <c r="J39" s="96" t="s">
        <v>90</v>
      </c>
      <c r="K39" s="96" t="s">
        <v>165</v>
      </c>
      <c r="L39" s="119"/>
      <c r="M39" s="119"/>
      <c r="N39" s="119"/>
      <c r="O39" s="97"/>
      <c r="P39" s="119"/>
      <c r="Q39" s="119"/>
      <c r="R39" s="97">
        <v>1</v>
      </c>
      <c r="S39" s="119"/>
      <c r="T39" s="119"/>
      <c r="U39" s="119"/>
      <c r="V39" s="127" t="str">
        <f>IF(C39&lt;&gt;0,SUM($L39:$U39),0)</f>
        <v>0</v>
      </c>
      <c r="W39" s="127" t="str">
        <f>IF(D39&lt;&gt;0,SUM($L39:$U39),0)</f>
        <v>0</v>
      </c>
      <c r="X39" s="127">
        <v>30</v>
      </c>
      <c r="Y39" s="127" t="str">
        <f>X39</f>
        <v>0</v>
      </c>
      <c r="Z39" s="128" t="str">
        <f>X39*((L39+M39+N39+O39+P39+Q39)+R39*0.7+(S39+T39+U39)*0.5)*V39*5/SUM(L39:U39)+Y39*((L39+M39+N39+O39+P39+Q39)+R39*0.7+(S39+T39+U39)*0.5)*W39*4/SUM(L39:U39)</f>
        <v>0</v>
      </c>
      <c r="AB39" s="157"/>
      <c r="AC39" s="157"/>
      <c r="AD39" s="157"/>
    </row>
    <row r="40" spans="1:32" customHeight="1" ht="12.95" s="114" customFormat="1">
      <c r="A40" s="118">
        <v>29</v>
      </c>
      <c r="B40" s="96" t="s">
        <v>167</v>
      </c>
      <c r="C40" s="95" t="s">
        <v>144</v>
      </c>
      <c r="D40" s="95" t="s">
        <v>710</v>
      </c>
      <c r="E40" s="181">
        <v>42585</v>
      </c>
      <c r="F40" s="96" t="s">
        <v>86</v>
      </c>
      <c r="G40" s="96" t="s">
        <v>168</v>
      </c>
      <c r="H40" s="96" t="s">
        <v>146</v>
      </c>
      <c r="I40" s="96" t="s">
        <v>89</v>
      </c>
      <c r="J40" s="96" t="s">
        <v>90</v>
      </c>
      <c r="K40" s="96" t="s">
        <v>168</v>
      </c>
      <c r="L40" s="119"/>
      <c r="M40" s="119"/>
      <c r="N40" s="119"/>
      <c r="O40" s="97"/>
      <c r="P40" s="119"/>
      <c r="Q40" s="119"/>
      <c r="R40" s="97">
        <v>1</v>
      </c>
      <c r="S40" s="119"/>
      <c r="T40" s="119"/>
      <c r="U40" s="119"/>
      <c r="V40" s="127" t="str">
        <f>IF(C40&lt;&gt;0,SUM($L40:$U40),0)</f>
        <v>0</v>
      </c>
      <c r="W40" s="127" t="str">
        <f>IF(D40&lt;&gt;0,SUM($L40:$U40),0)</f>
        <v>0</v>
      </c>
      <c r="X40" s="127">
        <v>30</v>
      </c>
      <c r="Y40" s="127" t="str">
        <f>X40</f>
        <v>0</v>
      </c>
      <c r="Z40" s="128" t="str">
        <f>X40*((L40+M40+N40+O40+P40+Q40)+R40*0.7+(S40+T40+U40)*0.5)*V40*5/SUM(L40:U40)+Y40*((L40+M40+N40+O40+P40+Q40)+R40*0.7+(S40+T40+U40)*0.5)*W40*4/SUM(L40:U40)</f>
        <v>0</v>
      </c>
      <c r="AB40" s="157"/>
      <c r="AC40" s="157"/>
      <c r="AD40" s="157"/>
    </row>
    <row r="41" spans="1:32" customHeight="1" ht="12.95" s="114" customFormat="1">
      <c r="A41" s="118">
        <v>30</v>
      </c>
      <c r="B41" s="96" t="s">
        <v>169</v>
      </c>
      <c r="C41" s="95" t="s">
        <v>144</v>
      </c>
      <c r="D41" s="95" t="s">
        <v>710</v>
      </c>
      <c r="E41" s="181">
        <v>42374</v>
      </c>
      <c r="F41" s="96" t="s">
        <v>86</v>
      </c>
      <c r="G41" s="96" t="s">
        <v>170</v>
      </c>
      <c r="H41" s="96" t="s">
        <v>159</v>
      </c>
      <c r="I41" s="96" t="s">
        <v>89</v>
      </c>
      <c r="J41" s="96" t="s">
        <v>90</v>
      </c>
      <c r="K41" s="96" t="s">
        <v>170</v>
      </c>
      <c r="L41" s="119"/>
      <c r="M41" s="119"/>
      <c r="N41" s="119"/>
      <c r="O41" s="97">
        <v>1</v>
      </c>
      <c r="P41" s="119"/>
      <c r="Q41" s="119"/>
      <c r="R41" s="97"/>
      <c r="S41" s="119"/>
      <c r="T41" s="119"/>
      <c r="U41" s="119"/>
      <c r="V41" s="127" t="str">
        <f>IF(C41&lt;&gt;0,SUM($L41:$U41),0)</f>
        <v>0</v>
      </c>
      <c r="W41" s="127" t="str">
        <f>IF(D41&lt;&gt;0,SUM($L41:$U41),0)</f>
        <v>0</v>
      </c>
      <c r="X41" s="127">
        <v>30</v>
      </c>
      <c r="Y41" s="127" t="str">
        <f>X41</f>
        <v>0</v>
      </c>
      <c r="Z41" s="128" t="str">
        <f>X41*((L41+M41+N41+O41+P41+Q41)+R41*0.7+(S41+T41+U41)*0.5)*V41*5/SUM(L41:U41)+Y41*((L41+M41+N41+O41+P41+Q41)+R41*0.7+(S41+T41+U41)*0.5)*W41*4/SUM(L41:U41)</f>
        <v>0</v>
      </c>
      <c r="AB41" s="157"/>
      <c r="AC41" s="157"/>
      <c r="AD41" s="157"/>
    </row>
    <row r="42" spans="1:32" customHeight="1" ht="12.95" s="114" customFormat="1">
      <c r="A42" s="118">
        <v>31</v>
      </c>
      <c r="B42" s="96" t="s">
        <v>171</v>
      </c>
      <c r="C42" s="95" t="s">
        <v>144</v>
      </c>
      <c r="D42" s="95" t="s">
        <v>710</v>
      </c>
      <c r="E42" s="181">
        <v>42437</v>
      </c>
      <c r="F42" s="96" t="s">
        <v>86</v>
      </c>
      <c r="G42" s="96" t="s">
        <v>172</v>
      </c>
      <c r="H42" s="96" t="s">
        <v>146</v>
      </c>
      <c r="I42" s="96" t="s">
        <v>89</v>
      </c>
      <c r="J42" s="96" t="s">
        <v>90</v>
      </c>
      <c r="K42" s="96" t="s">
        <v>172</v>
      </c>
      <c r="L42" s="119"/>
      <c r="M42" s="119"/>
      <c r="N42" s="119"/>
      <c r="O42" s="97"/>
      <c r="P42" s="119"/>
      <c r="Q42" s="119"/>
      <c r="R42" s="97">
        <v>1</v>
      </c>
      <c r="S42" s="119"/>
      <c r="T42" s="119"/>
      <c r="U42" s="119"/>
      <c r="V42" s="127" t="str">
        <f>IF(C42&lt;&gt;0,SUM($L42:$U42),0)</f>
        <v>0</v>
      </c>
      <c r="W42" s="127" t="str">
        <f>IF(D42&lt;&gt;0,SUM($L42:$U42),0)</f>
        <v>0</v>
      </c>
      <c r="X42" s="127">
        <v>30</v>
      </c>
      <c r="Y42" s="127" t="str">
        <f>X42</f>
        <v>0</v>
      </c>
      <c r="Z42" s="128" t="str">
        <f>X42*((L42+M42+N42+O42+P42+Q42)+R42*0.7+(S42+T42+U42)*0.5)*V42*5/SUM(L42:U42)+Y42*((L42+M42+N42+O42+P42+Q42)+R42*0.7+(S42+T42+U42)*0.5)*W42*4/SUM(L42:U42)</f>
        <v>0</v>
      </c>
      <c r="AB42" s="157"/>
      <c r="AC42" s="157"/>
      <c r="AD42" s="157"/>
    </row>
    <row r="43" spans="1:32" customHeight="1" ht="12.95" s="114" customFormat="1">
      <c r="A43" s="118">
        <v>32</v>
      </c>
      <c r="B43" s="96" t="s">
        <v>173</v>
      </c>
      <c r="C43" s="95" t="s">
        <v>144</v>
      </c>
      <c r="D43" s="95" t="s">
        <v>710</v>
      </c>
      <c r="E43" s="181">
        <v>42705</v>
      </c>
      <c r="F43" s="96" t="s">
        <v>86</v>
      </c>
      <c r="G43" s="96" t="s">
        <v>174</v>
      </c>
      <c r="H43" s="96" t="s">
        <v>159</v>
      </c>
      <c r="I43" s="96" t="s">
        <v>89</v>
      </c>
      <c r="J43" s="96" t="s">
        <v>90</v>
      </c>
      <c r="K43" s="96" t="s">
        <v>174</v>
      </c>
      <c r="L43" s="119"/>
      <c r="M43" s="119"/>
      <c r="N43" s="119"/>
      <c r="O43" s="97">
        <v>1</v>
      </c>
      <c r="P43" s="119"/>
      <c r="Q43" s="119"/>
      <c r="R43" s="97"/>
      <c r="S43" s="119"/>
      <c r="T43" s="119"/>
      <c r="U43" s="119"/>
      <c r="V43" s="127" t="str">
        <f>IF(C43&lt;&gt;0,SUM($L43:$U43),0)</f>
        <v>0</v>
      </c>
      <c r="W43" s="127" t="str">
        <f>IF(D43&lt;&gt;0,SUM($L43:$U43),0)</f>
        <v>0</v>
      </c>
      <c r="X43" s="127">
        <v>30</v>
      </c>
      <c r="Y43" s="127" t="str">
        <f>X43</f>
        <v>0</v>
      </c>
      <c r="Z43" s="128" t="str">
        <f>X43*((L43+M43+N43+O43+P43+Q43)+R43*0.7+(S43+T43+U43)*0.5)*V43*5/SUM(L43:U43)+Y43*((L43+M43+N43+O43+P43+Q43)+R43*0.7+(S43+T43+U43)*0.5)*W43*4/SUM(L43:U43)</f>
        <v>0</v>
      </c>
      <c r="AB43" s="157"/>
      <c r="AC43" s="157"/>
      <c r="AD43" s="157"/>
    </row>
    <row r="44" spans="1:32" customHeight="1" ht="12.95" s="114" customFormat="1">
      <c r="A44" s="118">
        <v>33</v>
      </c>
      <c r="B44" s="96" t="s">
        <v>178</v>
      </c>
      <c r="C44" s="95" t="s">
        <v>144</v>
      </c>
      <c r="D44" s="95" t="s">
        <v>710</v>
      </c>
      <c r="E44" s="181">
        <v>42551</v>
      </c>
      <c r="F44" s="96" t="s">
        <v>86</v>
      </c>
      <c r="G44" s="96" t="s">
        <v>179</v>
      </c>
      <c r="H44" s="96" t="s">
        <v>146</v>
      </c>
      <c r="I44" s="96" t="s">
        <v>89</v>
      </c>
      <c r="J44" s="96" t="s">
        <v>90</v>
      </c>
      <c r="K44" s="96" t="s">
        <v>179</v>
      </c>
      <c r="L44" s="119"/>
      <c r="M44" s="119"/>
      <c r="N44" s="119"/>
      <c r="O44" s="97"/>
      <c r="P44" s="119"/>
      <c r="Q44" s="119"/>
      <c r="R44" s="97">
        <v>1</v>
      </c>
      <c r="S44" s="119"/>
      <c r="T44" s="119"/>
      <c r="U44" s="119"/>
      <c r="V44" s="127" t="str">
        <f>IF(C44&lt;&gt;0,SUM($L44:$U44),0)</f>
        <v>0</v>
      </c>
      <c r="W44" s="127" t="str">
        <f>IF(D44&lt;&gt;0,SUM($L44:$U44),0)</f>
        <v>0</v>
      </c>
      <c r="X44" s="127">
        <v>30</v>
      </c>
      <c r="Y44" s="127" t="str">
        <f>X44</f>
        <v>0</v>
      </c>
      <c r="Z44" s="128" t="str">
        <f>X44*((L44+M44+N44+O44+P44+Q44)+R44*0.7+(S44+T44+U44)*0.5)*V44*5/SUM(L44:U44)+Y44*((L44+M44+N44+O44+P44+Q44)+R44*0.7+(S44+T44+U44)*0.5)*W44*4/SUM(L44:U44)</f>
        <v>0</v>
      </c>
      <c r="AB44" s="157"/>
      <c r="AC44" s="157"/>
      <c r="AD44" s="157"/>
    </row>
    <row r="45" spans="1:32" customHeight="1" ht="12.95" s="114" customFormat="1">
      <c r="A45" s="118">
        <v>34</v>
      </c>
      <c r="B45" s="96" t="s">
        <v>180</v>
      </c>
      <c r="C45" s="95" t="s">
        <v>144</v>
      </c>
      <c r="D45" s="95" t="s">
        <v>710</v>
      </c>
      <c r="E45" s="181">
        <v>42418</v>
      </c>
      <c r="F45" s="96" t="s">
        <v>86</v>
      </c>
      <c r="G45" s="96" t="s">
        <v>181</v>
      </c>
      <c r="H45" s="96" t="s">
        <v>159</v>
      </c>
      <c r="I45" s="96" t="s">
        <v>89</v>
      </c>
      <c r="J45" s="96" t="s">
        <v>90</v>
      </c>
      <c r="K45" s="96" t="s">
        <v>181</v>
      </c>
      <c r="L45" s="119"/>
      <c r="M45" s="119"/>
      <c r="N45" s="119"/>
      <c r="O45" s="97"/>
      <c r="P45" s="119"/>
      <c r="Q45" s="119"/>
      <c r="R45" s="97">
        <v>1</v>
      </c>
      <c r="S45" s="119"/>
      <c r="T45" s="119"/>
      <c r="U45" s="119"/>
      <c r="V45" s="127" t="str">
        <f>IF(C45&lt;&gt;0,SUM($L45:$U45),0)</f>
        <v>0</v>
      </c>
      <c r="W45" s="127" t="str">
        <f>IF(D45&lt;&gt;0,SUM($L45:$U45),0)</f>
        <v>0</v>
      </c>
      <c r="X45" s="127">
        <v>30</v>
      </c>
      <c r="Y45" s="127" t="str">
        <f>X45</f>
        <v>0</v>
      </c>
      <c r="Z45" s="128" t="str">
        <f>X45*((L45+M45+N45+O45+P45+Q45)+R45*0.7+(S45+T45+U45)*0.5)*V45*5/SUM(L45:U45)+Y45*((L45+M45+N45+O45+P45+Q45)+R45*0.7+(S45+T45+U45)*0.5)*W45*4/SUM(L45:U45)</f>
        <v>0</v>
      </c>
      <c r="AB45" s="157"/>
      <c r="AC45" s="157"/>
      <c r="AD45" s="157"/>
    </row>
    <row r="46" spans="1:32" customHeight="1" ht="12.95" s="114" customFormat="1">
      <c r="A46" s="118">
        <v>35</v>
      </c>
      <c r="B46" s="96" t="s">
        <v>182</v>
      </c>
      <c r="C46" s="95" t="s">
        <v>144</v>
      </c>
      <c r="D46" s="95" t="s">
        <v>710</v>
      </c>
      <c r="E46" s="181">
        <v>42564</v>
      </c>
      <c r="F46" s="96" t="s">
        <v>86</v>
      </c>
      <c r="G46" s="96" t="s">
        <v>183</v>
      </c>
      <c r="H46" s="96" t="s">
        <v>159</v>
      </c>
      <c r="I46" s="96" t="s">
        <v>89</v>
      </c>
      <c r="J46" s="96" t="s">
        <v>90</v>
      </c>
      <c r="K46" s="96" t="s">
        <v>183</v>
      </c>
      <c r="L46" s="119"/>
      <c r="M46" s="119"/>
      <c r="N46" s="119"/>
      <c r="O46" s="97">
        <v>1</v>
      </c>
      <c r="P46" s="119"/>
      <c r="Q46" s="119"/>
      <c r="R46" s="97"/>
      <c r="S46" s="119"/>
      <c r="T46" s="119"/>
      <c r="U46" s="119"/>
      <c r="V46" s="127" t="str">
        <f>IF(C46&lt;&gt;0,SUM($L46:$U46),0)</f>
        <v>0</v>
      </c>
      <c r="W46" s="127" t="str">
        <f>IF(D46&lt;&gt;0,SUM($L46:$U46),0)</f>
        <v>0</v>
      </c>
      <c r="X46" s="127">
        <v>30</v>
      </c>
      <c r="Y46" s="127" t="str">
        <f>X46</f>
        <v>0</v>
      </c>
      <c r="Z46" s="128" t="str">
        <f>X46*((L46+M46+N46+O46+P46+Q46)+R46*0.7+(S46+T46+U46)*0.5)*V46*5/SUM(L46:U46)+Y46*((L46+M46+N46+O46+P46+Q46)+R46*0.7+(S46+T46+U46)*0.5)*W46*4/SUM(L46:U46)</f>
        <v>0</v>
      </c>
      <c r="AB46" s="157"/>
      <c r="AC46" s="157"/>
      <c r="AD46" s="157"/>
    </row>
    <row r="47" spans="1:32" customHeight="1" ht="12.95" s="114" customFormat="1">
      <c r="A47" s="118">
        <v>36</v>
      </c>
      <c r="B47" s="96" t="s">
        <v>184</v>
      </c>
      <c r="C47" s="95" t="s">
        <v>144</v>
      </c>
      <c r="D47" s="95" t="s">
        <v>710</v>
      </c>
      <c r="E47" s="181">
        <v>42576</v>
      </c>
      <c r="F47" s="96" t="s">
        <v>86</v>
      </c>
      <c r="G47" s="96" t="s">
        <v>185</v>
      </c>
      <c r="H47" s="96" t="s">
        <v>159</v>
      </c>
      <c r="I47" s="96" t="s">
        <v>89</v>
      </c>
      <c r="J47" s="96" t="s">
        <v>90</v>
      </c>
      <c r="K47" s="96" t="s">
        <v>185</v>
      </c>
      <c r="L47" s="119"/>
      <c r="M47" s="119"/>
      <c r="N47" s="119"/>
      <c r="O47" s="97"/>
      <c r="P47" s="119"/>
      <c r="Q47" s="119"/>
      <c r="R47" s="97">
        <v>1</v>
      </c>
      <c r="S47" s="119"/>
      <c r="T47" s="119"/>
      <c r="U47" s="119"/>
      <c r="V47" s="127" t="str">
        <f>IF(C47&lt;&gt;0,SUM($L47:$U47),0)</f>
        <v>0</v>
      </c>
      <c r="W47" s="127" t="str">
        <f>IF(D47&lt;&gt;0,SUM($L47:$U47),0)</f>
        <v>0</v>
      </c>
      <c r="X47" s="127">
        <v>30</v>
      </c>
      <c r="Y47" s="127" t="str">
        <f>X47</f>
        <v>0</v>
      </c>
      <c r="Z47" s="128" t="str">
        <f>X47*((L47+M47+N47+O47+P47+Q47)+R47*0.7+(S47+T47+U47)*0.5)*V47*5/SUM(L47:U47)+Y47*((L47+M47+N47+O47+P47+Q47)+R47*0.7+(S47+T47+U47)*0.5)*W47*4/SUM(L47:U47)</f>
        <v>0</v>
      </c>
      <c r="AB47" s="157"/>
      <c r="AC47" s="157"/>
      <c r="AD47" s="157"/>
    </row>
    <row r="48" spans="1:32" customHeight="1" ht="12.95" s="114" customFormat="1">
      <c r="A48" s="118">
        <v>37</v>
      </c>
      <c r="B48" s="96" t="s">
        <v>186</v>
      </c>
      <c r="C48" s="95" t="s">
        <v>144</v>
      </c>
      <c r="D48" s="95" t="s">
        <v>710</v>
      </c>
      <c r="E48" s="181">
        <v>42679</v>
      </c>
      <c r="F48" s="96" t="s">
        <v>86</v>
      </c>
      <c r="G48" s="96" t="s">
        <v>187</v>
      </c>
      <c r="H48" s="96" t="s">
        <v>146</v>
      </c>
      <c r="I48" s="96" t="s">
        <v>89</v>
      </c>
      <c r="J48" s="96" t="s">
        <v>90</v>
      </c>
      <c r="K48" s="96" t="s">
        <v>187</v>
      </c>
      <c r="L48" s="119"/>
      <c r="M48" s="119"/>
      <c r="N48" s="119"/>
      <c r="O48" s="97">
        <v>1</v>
      </c>
      <c r="P48" s="119"/>
      <c r="Q48" s="119"/>
      <c r="R48" s="97"/>
      <c r="S48" s="119"/>
      <c r="T48" s="119"/>
      <c r="U48" s="119"/>
      <c r="V48" s="127" t="str">
        <f>IF(C48&lt;&gt;0,SUM($L48:$U48),0)</f>
        <v>0</v>
      </c>
      <c r="W48" s="127" t="str">
        <f>IF(D48&lt;&gt;0,SUM($L48:$U48),0)</f>
        <v>0</v>
      </c>
      <c r="X48" s="127">
        <v>30</v>
      </c>
      <c r="Y48" s="127" t="str">
        <f>X48</f>
        <v>0</v>
      </c>
      <c r="Z48" s="128" t="str">
        <f>X48*((L48+M48+N48+O48+P48+Q48)+R48*0.7+(S48+T48+U48)*0.5)*V48*5/SUM(L48:U48)+Y48*((L48+M48+N48+O48+P48+Q48)+R48*0.7+(S48+T48+U48)*0.5)*W48*4/SUM(L48:U48)</f>
        <v>0</v>
      </c>
      <c r="AB48" s="157"/>
      <c r="AC48" s="157"/>
      <c r="AD48" s="157"/>
    </row>
    <row r="49" spans="1:32" customHeight="1" ht="12.95" s="114" customFormat="1">
      <c r="A49" s="118">
        <v>38</v>
      </c>
      <c r="B49" s="96" t="s">
        <v>188</v>
      </c>
      <c r="C49" s="95" t="s">
        <v>144</v>
      </c>
      <c r="D49" s="95" t="s">
        <v>710</v>
      </c>
      <c r="E49" s="181">
        <v>42723</v>
      </c>
      <c r="F49" s="96" t="s">
        <v>86</v>
      </c>
      <c r="G49" s="96" t="s">
        <v>189</v>
      </c>
      <c r="H49" s="96" t="s">
        <v>190</v>
      </c>
      <c r="I49" s="96" t="s">
        <v>89</v>
      </c>
      <c r="J49" s="96" t="s">
        <v>90</v>
      </c>
      <c r="K49" s="96" t="s">
        <v>189</v>
      </c>
      <c r="L49" s="119"/>
      <c r="M49" s="119"/>
      <c r="N49" s="119"/>
      <c r="O49" s="97"/>
      <c r="P49" s="119"/>
      <c r="Q49" s="119"/>
      <c r="R49" s="97">
        <v>1</v>
      </c>
      <c r="S49" s="119"/>
      <c r="T49" s="119"/>
      <c r="U49" s="119"/>
      <c r="V49" s="127" t="str">
        <f>IF(C49&lt;&gt;0,SUM($L49:$U49),0)</f>
        <v>0</v>
      </c>
      <c r="W49" s="127" t="str">
        <f>IF(D49&lt;&gt;0,SUM($L49:$U49),0)</f>
        <v>0</v>
      </c>
      <c r="X49" s="127">
        <v>30</v>
      </c>
      <c r="Y49" s="127" t="str">
        <f>X49</f>
        <v>0</v>
      </c>
      <c r="Z49" s="128" t="str">
        <f>X49*((L49+M49+N49+O49+P49+Q49)+R49*0.7+(S49+T49+U49)*0.5)*V49*5/SUM(L49:U49)+Y49*((L49+M49+N49+O49+P49+Q49)+R49*0.7+(S49+T49+U49)*0.5)*W49*4/SUM(L49:U49)</f>
        <v>0</v>
      </c>
      <c r="AB49" s="157"/>
      <c r="AC49" s="157"/>
      <c r="AD49" s="157"/>
    </row>
    <row r="50" spans="1:32" customHeight="1" ht="12.95" s="114" customFormat="1">
      <c r="A50" s="118">
        <v>39</v>
      </c>
      <c r="B50" s="96" t="s">
        <v>191</v>
      </c>
      <c r="C50" s="95" t="s">
        <v>192</v>
      </c>
      <c r="D50" s="95" t="s">
        <v>711</v>
      </c>
      <c r="E50" s="181">
        <v>42674</v>
      </c>
      <c r="F50" s="96" t="s">
        <v>86</v>
      </c>
      <c r="G50" s="96" t="s">
        <v>193</v>
      </c>
      <c r="H50" s="96" t="s">
        <v>190</v>
      </c>
      <c r="I50" s="96" t="s">
        <v>89</v>
      </c>
      <c r="J50" s="96" t="s">
        <v>90</v>
      </c>
      <c r="K50" s="96" t="s">
        <v>193</v>
      </c>
      <c r="L50" s="119"/>
      <c r="M50" s="119"/>
      <c r="N50" s="119"/>
      <c r="O50" s="97"/>
      <c r="P50" s="119"/>
      <c r="Q50" s="119"/>
      <c r="R50" s="97">
        <v>1</v>
      </c>
      <c r="S50" s="119"/>
      <c r="T50" s="119"/>
      <c r="U50" s="119"/>
      <c r="V50" s="127" t="str">
        <f>IF(C50&lt;&gt;0,SUM($L50:$U50),0)</f>
        <v>0</v>
      </c>
      <c r="W50" s="127" t="str">
        <f>IF(D50&lt;&gt;0,SUM($L50:$U50),0)</f>
        <v>0</v>
      </c>
      <c r="X50" s="127">
        <v>30</v>
      </c>
      <c r="Y50" s="127" t="str">
        <f>X50</f>
        <v>0</v>
      </c>
      <c r="Z50" s="128" t="str">
        <f>X50*((L50+M50+N50+O50+P50+Q50)+R50*0.7+(S50+T50+U50)*0.5)*V50*5/SUM(L50:U50)+Y50*((L50+M50+N50+O50+P50+Q50)+R50*0.7+(S50+T50+U50)*0.5)*W50*4/SUM(L50:U50)</f>
        <v>0</v>
      </c>
      <c r="AB50" s="157"/>
      <c r="AC50" s="157"/>
      <c r="AD50" s="157"/>
    </row>
    <row r="51" spans="1:32" customHeight="1" ht="12.95" s="114" customFormat="1">
      <c r="A51" s="118">
        <v>40</v>
      </c>
      <c r="B51" s="96" t="s">
        <v>194</v>
      </c>
      <c r="C51" s="95" t="s">
        <v>192</v>
      </c>
      <c r="D51" s="95" t="s">
        <v>711</v>
      </c>
      <c r="E51" s="181">
        <v>42400</v>
      </c>
      <c r="F51" s="96" t="s">
        <v>86</v>
      </c>
      <c r="G51" s="96" t="s">
        <v>195</v>
      </c>
      <c r="H51" s="96" t="s">
        <v>190</v>
      </c>
      <c r="I51" s="96" t="s">
        <v>89</v>
      </c>
      <c r="J51" s="96" t="s">
        <v>90</v>
      </c>
      <c r="K51" s="96" t="s">
        <v>195</v>
      </c>
      <c r="L51" s="119"/>
      <c r="M51" s="119"/>
      <c r="N51" s="119"/>
      <c r="O51" s="97"/>
      <c r="P51" s="119"/>
      <c r="Q51" s="119"/>
      <c r="R51" s="97">
        <v>1</v>
      </c>
      <c r="S51" s="119"/>
      <c r="T51" s="119"/>
      <c r="U51" s="119"/>
      <c r="V51" s="127" t="str">
        <f>IF(C51&lt;&gt;0,SUM($L51:$U51),0)</f>
        <v>0</v>
      </c>
      <c r="W51" s="127" t="str">
        <f>IF(D51&lt;&gt;0,SUM($L51:$U51),0)</f>
        <v>0</v>
      </c>
      <c r="X51" s="127">
        <v>30</v>
      </c>
      <c r="Y51" s="127" t="str">
        <f>X51</f>
        <v>0</v>
      </c>
      <c r="Z51" s="128" t="str">
        <f>X51*((L51+M51+N51+O51+P51+Q51)+R51*0.7+(S51+T51+U51)*0.5)*V51*5/SUM(L51:U51)+Y51*((L51+M51+N51+O51+P51+Q51)+R51*0.7+(S51+T51+U51)*0.5)*W51*4/SUM(L51:U51)</f>
        <v>0</v>
      </c>
      <c r="AB51" s="157"/>
      <c r="AC51" s="157"/>
      <c r="AD51" s="157"/>
    </row>
    <row r="52" spans="1:32" customHeight="1" ht="12.95" s="114" customFormat="1">
      <c r="A52" s="118">
        <v>41</v>
      </c>
      <c r="B52" s="96" t="s">
        <v>196</v>
      </c>
      <c r="C52" s="95" t="s">
        <v>192</v>
      </c>
      <c r="D52" s="95" t="s">
        <v>711</v>
      </c>
      <c r="E52" s="181">
        <v>42376</v>
      </c>
      <c r="F52" s="96" t="s">
        <v>86</v>
      </c>
      <c r="G52" s="96" t="s">
        <v>197</v>
      </c>
      <c r="H52" s="96" t="s">
        <v>142</v>
      </c>
      <c r="I52" s="96" t="s">
        <v>89</v>
      </c>
      <c r="J52" s="96" t="s">
        <v>90</v>
      </c>
      <c r="K52" s="96" t="s">
        <v>198</v>
      </c>
      <c r="L52" s="119"/>
      <c r="M52" s="119"/>
      <c r="N52" s="119"/>
      <c r="O52" s="97">
        <v>1</v>
      </c>
      <c r="P52" s="119"/>
      <c r="Q52" s="119"/>
      <c r="R52" s="97"/>
      <c r="S52" s="119"/>
      <c r="T52" s="119"/>
      <c r="U52" s="119"/>
      <c r="V52" s="127" t="str">
        <f>IF(C52&lt;&gt;0,SUM($L52:$U52),0)</f>
        <v>0</v>
      </c>
      <c r="W52" s="127" t="str">
        <f>IF(D52&lt;&gt;0,SUM($L52:$U52),0)</f>
        <v>0</v>
      </c>
      <c r="X52" s="127">
        <v>30</v>
      </c>
      <c r="Y52" s="127" t="str">
        <f>X52</f>
        <v>0</v>
      </c>
      <c r="Z52" s="128" t="str">
        <f>X52*((L52+M52+N52+O52+P52+Q52)+R52*0.7+(S52+T52+U52)*0.5)*V52*5/SUM(L52:U52)+Y52*((L52+M52+N52+O52+P52+Q52)+R52*0.7+(S52+T52+U52)*0.5)*W52*4/SUM(L52:U52)</f>
        <v>0</v>
      </c>
      <c r="AB52" s="157"/>
      <c r="AC52" s="157"/>
      <c r="AD52" s="157"/>
    </row>
    <row r="53" spans="1:32" customHeight="1" ht="12.95" s="114" customFormat="1">
      <c r="A53" s="118">
        <v>42</v>
      </c>
      <c r="B53" s="96" t="s">
        <v>199</v>
      </c>
      <c r="C53" s="95" t="s">
        <v>192</v>
      </c>
      <c r="D53" s="95" t="s">
        <v>711</v>
      </c>
      <c r="E53" s="181">
        <v>42515</v>
      </c>
      <c r="F53" s="96" t="s">
        <v>86</v>
      </c>
      <c r="G53" s="96" t="s">
        <v>200</v>
      </c>
      <c r="H53" s="96" t="s">
        <v>142</v>
      </c>
      <c r="I53" s="96" t="s">
        <v>89</v>
      </c>
      <c r="J53" s="96" t="s">
        <v>90</v>
      </c>
      <c r="K53" s="96" t="s">
        <v>200</v>
      </c>
      <c r="L53" s="119"/>
      <c r="M53" s="119"/>
      <c r="N53" s="119"/>
      <c r="O53" s="97"/>
      <c r="P53" s="119"/>
      <c r="Q53" s="119"/>
      <c r="R53" s="97">
        <v>1</v>
      </c>
      <c r="S53" s="119"/>
      <c r="T53" s="119"/>
      <c r="U53" s="119"/>
      <c r="V53" s="127" t="str">
        <f>IF(C53&lt;&gt;0,SUM($L53:$U53),0)</f>
        <v>0</v>
      </c>
      <c r="W53" s="127" t="str">
        <f>IF(D53&lt;&gt;0,SUM($L53:$U53),0)</f>
        <v>0</v>
      </c>
      <c r="X53" s="127">
        <v>30</v>
      </c>
      <c r="Y53" s="127" t="str">
        <f>X53</f>
        <v>0</v>
      </c>
      <c r="Z53" s="128" t="str">
        <f>X53*((L53+M53+N53+O53+P53+Q53)+R53*0.7+(S53+T53+U53)*0.5)*V53*5/SUM(L53:U53)+Y53*((L53+M53+N53+O53+P53+Q53)+R53*0.7+(S53+T53+U53)*0.5)*W53*4/SUM(L53:U53)</f>
        <v>0</v>
      </c>
      <c r="AB53" s="157"/>
      <c r="AC53" s="157"/>
      <c r="AD53" s="157"/>
    </row>
    <row r="54" spans="1:32" customHeight="1" ht="12.95" s="114" customFormat="1">
      <c r="A54" s="118">
        <v>43</v>
      </c>
      <c r="B54" s="96" t="s">
        <v>201</v>
      </c>
      <c r="C54" s="95" t="s">
        <v>192</v>
      </c>
      <c r="D54" s="95" t="s">
        <v>711</v>
      </c>
      <c r="E54" s="181">
        <v>42507</v>
      </c>
      <c r="F54" s="96" t="s">
        <v>86</v>
      </c>
      <c r="G54" s="96" t="s">
        <v>202</v>
      </c>
      <c r="H54" s="96" t="s">
        <v>142</v>
      </c>
      <c r="I54" s="96" t="s">
        <v>89</v>
      </c>
      <c r="J54" s="96" t="s">
        <v>90</v>
      </c>
      <c r="K54" s="96" t="s">
        <v>202</v>
      </c>
      <c r="L54" s="119"/>
      <c r="M54" s="119"/>
      <c r="N54" s="119"/>
      <c r="O54" s="97"/>
      <c r="P54" s="119"/>
      <c r="Q54" s="119"/>
      <c r="R54" s="97">
        <v>1</v>
      </c>
      <c r="S54" s="119"/>
      <c r="T54" s="119"/>
      <c r="U54" s="119"/>
      <c r="V54" s="127" t="str">
        <f>IF(C54&lt;&gt;0,SUM($L54:$U54),0)</f>
        <v>0</v>
      </c>
      <c r="W54" s="127" t="str">
        <f>IF(D54&lt;&gt;0,SUM($L54:$U54),0)</f>
        <v>0</v>
      </c>
      <c r="X54" s="127">
        <v>30</v>
      </c>
      <c r="Y54" s="127" t="str">
        <f>X54</f>
        <v>0</v>
      </c>
      <c r="Z54" s="128" t="str">
        <f>X54*((L54+M54+N54+O54+P54+Q54)+R54*0.7+(S54+T54+U54)*0.5)*V54*5/SUM(L54:U54)+Y54*((L54+M54+N54+O54+P54+Q54)+R54*0.7+(S54+T54+U54)*0.5)*W54*4/SUM(L54:U54)</f>
        <v>0</v>
      </c>
      <c r="AB54" s="157"/>
      <c r="AC54" s="157"/>
      <c r="AD54" s="157"/>
    </row>
    <row r="55" spans="1:32" customHeight="1" ht="12.95" s="114" customFormat="1">
      <c r="A55" s="118">
        <v>44</v>
      </c>
      <c r="B55" s="96" t="s">
        <v>203</v>
      </c>
      <c r="C55" s="95" t="s">
        <v>192</v>
      </c>
      <c r="D55" s="95" t="s">
        <v>711</v>
      </c>
      <c r="E55" s="181">
        <v>42456</v>
      </c>
      <c r="F55" s="96" t="s">
        <v>86</v>
      </c>
      <c r="G55" s="96" t="s">
        <v>204</v>
      </c>
      <c r="H55" s="96" t="s">
        <v>190</v>
      </c>
      <c r="I55" s="96" t="s">
        <v>89</v>
      </c>
      <c r="J55" s="96" t="s">
        <v>90</v>
      </c>
      <c r="K55" s="96" t="s">
        <v>204</v>
      </c>
      <c r="L55" s="119"/>
      <c r="M55" s="119"/>
      <c r="N55" s="119"/>
      <c r="O55" s="97"/>
      <c r="P55" s="119"/>
      <c r="Q55" s="119"/>
      <c r="R55" s="97">
        <v>1</v>
      </c>
      <c r="S55" s="119"/>
      <c r="T55" s="119"/>
      <c r="U55" s="119"/>
      <c r="V55" s="127" t="str">
        <f>IF(C55&lt;&gt;0,SUM($L55:$U55),0)</f>
        <v>0</v>
      </c>
      <c r="W55" s="127" t="str">
        <f>IF(D55&lt;&gt;0,SUM($L55:$U55),0)</f>
        <v>0</v>
      </c>
      <c r="X55" s="127">
        <v>30</v>
      </c>
      <c r="Y55" s="127" t="str">
        <f>X55</f>
        <v>0</v>
      </c>
      <c r="Z55" s="128" t="str">
        <f>X55*((L55+M55+N55+O55+P55+Q55)+R55*0.7+(S55+T55+U55)*0.5)*V55*5/SUM(L55:U55)+Y55*((L55+M55+N55+O55+P55+Q55)+R55*0.7+(S55+T55+U55)*0.5)*W55*4/SUM(L55:U55)</f>
        <v>0</v>
      </c>
      <c r="AB55" s="157"/>
      <c r="AC55" s="157"/>
      <c r="AD55" s="157"/>
    </row>
    <row r="56" spans="1:32" customHeight="1" ht="12.95" s="114" customFormat="1">
      <c r="A56" s="118">
        <v>45</v>
      </c>
      <c r="B56" s="96" t="s">
        <v>205</v>
      </c>
      <c r="C56" s="95" t="s">
        <v>192</v>
      </c>
      <c r="D56" s="95" t="s">
        <v>711</v>
      </c>
      <c r="E56" s="181">
        <v>42372</v>
      </c>
      <c r="F56" s="96" t="s">
        <v>86</v>
      </c>
      <c r="G56" s="96" t="s">
        <v>206</v>
      </c>
      <c r="H56" s="96" t="s">
        <v>142</v>
      </c>
      <c r="I56" s="96" t="s">
        <v>89</v>
      </c>
      <c r="J56" s="96" t="s">
        <v>90</v>
      </c>
      <c r="K56" s="96" t="s">
        <v>206</v>
      </c>
      <c r="L56" s="119"/>
      <c r="M56" s="119"/>
      <c r="N56" s="119"/>
      <c r="O56" s="97">
        <v>1</v>
      </c>
      <c r="P56" s="119"/>
      <c r="Q56" s="119"/>
      <c r="R56" s="97"/>
      <c r="S56" s="119"/>
      <c r="T56" s="119"/>
      <c r="U56" s="119"/>
      <c r="V56" s="127" t="str">
        <f>IF(C56&lt;&gt;0,SUM($L56:$U56),0)</f>
        <v>0</v>
      </c>
      <c r="W56" s="127" t="str">
        <f>IF(D56&lt;&gt;0,SUM($L56:$U56),0)</f>
        <v>0</v>
      </c>
      <c r="X56" s="127">
        <v>30</v>
      </c>
      <c r="Y56" s="127" t="str">
        <f>X56</f>
        <v>0</v>
      </c>
      <c r="Z56" s="128" t="str">
        <f>X56*((L56+M56+N56+O56+P56+Q56)+R56*0.7+(S56+T56+U56)*0.5)*V56*5/SUM(L56:U56)+Y56*((L56+M56+N56+O56+P56+Q56)+R56*0.7+(S56+T56+U56)*0.5)*W56*4/SUM(L56:U56)</f>
        <v>0</v>
      </c>
      <c r="AB56" s="157"/>
      <c r="AC56" s="157"/>
      <c r="AD56" s="157"/>
    </row>
    <row r="57" spans="1:32" customHeight="1" ht="12.95" s="114" customFormat="1">
      <c r="A57" s="118">
        <v>46</v>
      </c>
      <c r="B57" s="96" t="s">
        <v>207</v>
      </c>
      <c r="C57" s="95" t="s">
        <v>192</v>
      </c>
      <c r="D57" s="95" t="s">
        <v>711</v>
      </c>
      <c r="E57" s="181">
        <v>42688</v>
      </c>
      <c r="F57" s="96" t="s">
        <v>86</v>
      </c>
      <c r="G57" s="96" t="s">
        <v>208</v>
      </c>
      <c r="H57" s="96" t="s">
        <v>190</v>
      </c>
      <c r="I57" s="96" t="s">
        <v>89</v>
      </c>
      <c r="J57" s="96" t="s">
        <v>90</v>
      </c>
      <c r="K57" s="96" t="s">
        <v>208</v>
      </c>
      <c r="L57" s="119"/>
      <c r="M57" s="119"/>
      <c r="N57" s="119"/>
      <c r="O57" s="97"/>
      <c r="P57" s="119"/>
      <c r="Q57" s="119"/>
      <c r="R57" s="97">
        <v>1</v>
      </c>
      <c r="S57" s="119"/>
      <c r="T57" s="119"/>
      <c r="U57" s="119"/>
      <c r="V57" s="127" t="str">
        <f>IF(C57&lt;&gt;0,SUM($L57:$U57),0)</f>
        <v>0</v>
      </c>
      <c r="W57" s="127" t="str">
        <f>IF(D57&lt;&gt;0,SUM($L57:$U57),0)</f>
        <v>0</v>
      </c>
      <c r="X57" s="127">
        <v>30</v>
      </c>
      <c r="Y57" s="127" t="str">
        <f>X57</f>
        <v>0</v>
      </c>
      <c r="Z57" s="128" t="str">
        <f>X57*((L57+M57+N57+O57+P57+Q57)+R57*0.7+(S57+T57+U57)*0.5)*V57*5/SUM(L57:U57)+Y57*((L57+M57+N57+O57+P57+Q57)+R57*0.7+(S57+T57+U57)*0.5)*W57*4/SUM(L57:U57)</f>
        <v>0</v>
      </c>
      <c r="AB57" s="157"/>
      <c r="AC57" s="157"/>
      <c r="AD57" s="157"/>
    </row>
    <row r="58" spans="1:32" customHeight="1" ht="12.95" s="114" customFormat="1">
      <c r="A58" s="118">
        <v>47</v>
      </c>
      <c r="B58" s="96" t="s">
        <v>209</v>
      </c>
      <c r="C58" s="95" t="s">
        <v>192</v>
      </c>
      <c r="D58" s="95" t="s">
        <v>711</v>
      </c>
      <c r="E58" s="181">
        <v>42605</v>
      </c>
      <c r="F58" s="96" t="s">
        <v>86</v>
      </c>
      <c r="G58" s="96" t="s">
        <v>210</v>
      </c>
      <c r="H58" s="96" t="s">
        <v>190</v>
      </c>
      <c r="I58" s="96" t="s">
        <v>89</v>
      </c>
      <c r="J58" s="96" t="s">
        <v>90</v>
      </c>
      <c r="K58" s="96" t="s">
        <v>210</v>
      </c>
      <c r="L58" s="119"/>
      <c r="M58" s="119"/>
      <c r="N58" s="119"/>
      <c r="O58" s="97"/>
      <c r="P58" s="119"/>
      <c r="Q58" s="119"/>
      <c r="R58" s="97">
        <v>1</v>
      </c>
      <c r="S58" s="119"/>
      <c r="T58" s="119"/>
      <c r="U58" s="119"/>
      <c r="V58" s="127" t="str">
        <f>IF(C58&lt;&gt;0,SUM($L58:$U58),0)</f>
        <v>0</v>
      </c>
      <c r="W58" s="127" t="str">
        <f>IF(D58&lt;&gt;0,SUM($L58:$U58),0)</f>
        <v>0</v>
      </c>
      <c r="X58" s="127">
        <v>30</v>
      </c>
      <c r="Y58" s="127" t="str">
        <f>X58</f>
        <v>0</v>
      </c>
      <c r="Z58" s="128" t="str">
        <f>X58*((L58+M58+N58+O58+P58+Q58)+R58*0.7+(S58+T58+U58)*0.5)*V58*5/SUM(L58:U58)+Y58*((L58+M58+N58+O58+P58+Q58)+R58*0.7+(S58+T58+U58)*0.5)*W58*4/SUM(L58:U58)</f>
        <v>0</v>
      </c>
      <c r="AB58" s="157"/>
      <c r="AC58" s="157"/>
      <c r="AD58" s="157"/>
    </row>
    <row r="59" spans="1:32" customHeight="1" ht="12.95" s="114" customFormat="1">
      <c r="A59" s="118">
        <v>48</v>
      </c>
      <c r="B59" s="96" t="s">
        <v>211</v>
      </c>
      <c r="C59" s="95" t="s">
        <v>192</v>
      </c>
      <c r="D59" s="95" t="s">
        <v>711</v>
      </c>
      <c r="E59" s="181">
        <v>42632</v>
      </c>
      <c r="F59" s="96" t="s">
        <v>86</v>
      </c>
      <c r="G59" s="96" t="s">
        <v>212</v>
      </c>
      <c r="H59" s="96" t="s">
        <v>142</v>
      </c>
      <c r="I59" s="96" t="s">
        <v>89</v>
      </c>
      <c r="J59" s="96" t="s">
        <v>90</v>
      </c>
      <c r="K59" s="96" t="s">
        <v>212</v>
      </c>
      <c r="L59" s="119"/>
      <c r="M59" s="119"/>
      <c r="N59" s="119"/>
      <c r="O59" s="97"/>
      <c r="P59" s="119"/>
      <c r="Q59" s="119"/>
      <c r="R59" s="97">
        <v>1</v>
      </c>
      <c r="S59" s="119"/>
      <c r="T59" s="119"/>
      <c r="U59" s="119"/>
      <c r="V59" s="127" t="str">
        <f>IF(C59&lt;&gt;0,SUM($L59:$U59),0)</f>
        <v>0</v>
      </c>
      <c r="W59" s="127" t="str">
        <f>IF(D59&lt;&gt;0,SUM($L59:$U59),0)</f>
        <v>0</v>
      </c>
      <c r="X59" s="127">
        <v>30</v>
      </c>
      <c r="Y59" s="127" t="str">
        <f>X59</f>
        <v>0</v>
      </c>
      <c r="Z59" s="128" t="str">
        <f>X59*((L59+M59+N59+O59+P59+Q59)+R59*0.7+(S59+T59+U59)*0.5)*V59*5/SUM(L59:U59)+Y59*((L59+M59+N59+O59+P59+Q59)+R59*0.7+(S59+T59+U59)*0.5)*W59*4/SUM(L59:U59)</f>
        <v>0</v>
      </c>
      <c r="AB59" s="157"/>
      <c r="AC59" s="157"/>
      <c r="AD59" s="157"/>
    </row>
    <row r="60" spans="1:32" customHeight="1" ht="12.95" s="114" customFormat="1">
      <c r="A60" s="118">
        <v>49</v>
      </c>
      <c r="B60" s="96" t="s">
        <v>213</v>
      </c>
      <c r="C60" s="95" t="s">
        <v>192</v>
      </c>
      <c r="D60" s="95" t="s">
        <v>711</v>
      </c>
      <c r="E60" s="181">
        <v>42702</v>
      </c>
      <c r="F60" s="96" t="s">
        <v>86</v>
      </c>
      <c r="G60" s="96" t="s">
        <v>214</v>
      </c>
      <c r="H60" s="96" t="s">
        <v>142</v>
      </c>
      <c r="I60" s="96" t="s">
        <v>89</v>
      </c>
      <c r="J60" s="96" t="s">
        <v>90</v>
      </c>
      <c r="K60" s="96" t="s">
        <v>214</v>
      </c>
      <c r="L60" s="119"/>
      <c r="M60" s="119"/>
      <c r="N60" s="119"/>
      <c r="O60" s="97"/>
      <c r="P60" s="119"/>
      <c r="Q60" s="119"/>
      <c r="R60" s="97">
        <v>1</v>
      </c>
      <c r="S60" s="119"/>
      <c r="T60" s="119"/>
      <c r="U60" s="119"/>
      <c r="V60" s="127" t="str">
        <f>IF(C60&lt;&gt;0,SUM($L60:$U60),0)</f>
        <v>0</v>
      </c>
      <c r="W60" s="127" t="str">
        <f>IF(D60&lt;&gt;0,SUM($L60:$U60),0)</f>
        <v>0</v>
      </c>
      <c r="X60" s="127">
        <v>30</v>
      </c>
      <c r="Y60" s="127" t="str">
        <f>X60</f>
        <v>0</v>
      </c>
      <c r="Z60" s="128" t="str">
        <f>X60*((L60+M60+N60+O60+P60+Q60)+R60*0.7+(S60+T60+U60)*0.5)*V60*5/SUM(L60:U60)+Y60*((L60+M60+N60+O60+P60+Q60)+R60*0.7+(S60+T60+U60)*0.5)*W60*4/SUM(L60:U60)</f>
        <v>0</v>
      </c>
      <c r="AB60" s="157"/>
      <c r="AC60" s="157"/>
      <c r="AD60" s="157"/>
    </row>
    <row r="61" spans="1:32" customHeight="1" ht="12.95" s="114" customFormat="1">
      <c r="A61" s="118">
        <v>50</v>
      </c>
      <c r="B61" s="96" t="s">
        <v>215</v>
      </c>
      <c r="C61" s="95" t="s">
        <v>192</v>
      </c>
      <c r="D61" s="95" t="s">
        <v>711</v>
      </c>
      <c r="E61" s="181">
        <v>42721</v>
      </c>
      <c r="F61" s="96" t="s">
        <v>86</v>
      </c>
      <c r="G61" s="96" t="s">
        <v>216</v>
      </c>
      <c r="H61" s="96" t="s">
        <v>190</v>
      </c>
      <c r="I61" s="96" t="s">
        <v>89</v>
      </c>
      <c r="J61" s="96" t="s">
        <v>90</v>
      </c>
      <c r="K61" s="96" t="s">
        <v>216</v>
      </c>
      <c r="L61" s="119"/>
      <c r="M61" s="119"/>
      <c r="N61" s="119"/>
      <c r="O61" s="97"/>
      <c r="P61" s="119"/>
      <c r="Q61" s="119"/>
      <c r="R61" s="97">
        <v>1</v>
      </c>
      <c r="S61" s="119"/>
      <c r="T61" s="119"/>
      <c r="U61" s="119"/>
      <c r="V61" s="127" t="str">
        <f>IF(C61&lt;&gt;0,SUM($L61:$U61),0)</f>
        <v>0</v>
      </c>
      <c r="W61" s="127" t="str">
        <f>IF(D61&lt;&gt;0,SUM($L61:$U61),0)</f>
        <v>0</v>
      </c>
      <c r="X61" s="127">
        <v>30</v>
      </c>
      <c r="Y61" s="127" t="str">
        <f>X61</f>
        <v>0</v>
      </c>
      <c r="Z61" s="128" t="str">
        <f>X61*((L61+M61+N61+O61+P61+Q61)+R61*0.7+(S61+T61+U61)*0.5)*V61*5/SUM(L61:U61)+Y61*((L61+M61+N61+O61+P61+Q61)+R61*0.7+(S61+T61+U61)*0.5)*W61*4/SUM(L61:U61)</f>
        <v>0</v>
      </c>
      <c r="AB61" s="157"/>
      <c r="AC61" s="157"/>
      <c r="AD61" s="157"/>
    </row>
    <row r="62" spans="1:32" customHeight="1" ht="12.95" s="114" customFormat="1">
      <c r="A62" s="118">
        <v>51</v>
      </c>
      <c r="B62" s="96" t="s">
        <v>217</v>
      </c>
      <c r="C62" s="95" t="s">
        <v>192</v>
      </c>
      <c r="D62" s="95" t="s">
        <v>711</v>
      </c>
      <c r="E62" s="181">
        <v>42576</v>
      </c>
      <c r="F62" s="96" t="s">
        <v>86</v>
      </c>
      <c r="G62" s="96" t="s">
        <v>218</v>
      </c>
      <c r="H62" s="96" t="s">
        <v>142</v>
      </c>
      <c r="I62" s="96" t="s">
        <v>89</v>
      </c>
      <c r="J62" s="96" t="s">
        <v>90</v>
      </c>
      <c r="K62" s="96" t="s">
        <v>218</v>
      </c>
      <c r="L62" s="119"/>
      <c r="M62" s="119"/>
      <c r="N62" s="119"/>
      <c r="O62" s="97"/>
      <c r="P62" s="119"/>
      <c r="Q62" s="119"/>
      <c r="R62" s="97">
        <v>1</v>
      </c>
      <c r="S62" s="119"/>
      <c r="T62" s="119"/>
      <c r="U62" s="119"/>
      <c r="V62" s="127" t="str">
        <f>IF(C62&lt;&gt;0,SUM($L62:$U62),0)</f>
        <v>0</v>
      </c>
      <c r="W62" s="127" t="str">
        <f>IF(D62&lt;&gt;0,SUM($L62:$U62),0)</f>
        <v>0</v>
      </c>
      <c r="X62" s="127">
        <v>30</v>
      </c>
      <c r="Y62" s="127" t="str">
        <f>X62</f>
        <v>0</v>
      </c>
      <c r="Z62" s="128" t="str">
        <f>X62*((L62+M62+N62+O62+P62+Q62)+R62*0.7+(S62+T62+U62)*0.5)*V62*5/SUM(L62:U62)+Y62*((L62+M62+N62+O62+P62+Q62)+R62*0.7+(S62+T62+U62)*0.5)*W62*4/SUM(L62:U62)</f>
        <v>0</v>
      </c>
      <c r="AB62" s="157"/>
      <c r="AC62" s="157"/>
      <c r="AD62" s="157"/>
    </row>
    <row r="63" spans="1:32" customHeight="1" ht="12.95" s="114" customFormat="1">
      <c r="A63" s="118">
        <v>52</v>
      </c>
      <c r="B63" s="96" t="s">
        <v>219</v>
      </c>
      <c r="C63" s="95" t="s">
        <v>192</v>
      </c>
      <c r="D63" s="95" t="s">
        <v>711</v>
      </c>
      <c r="E63" s="181">
        <v>42725</v>
      </c>
      <c r="F63" s="96" t="s">
        <v>86</v>
      </c>
      <c r="G63" s="96" t="s">
        <v>220</v>
      </c>
      <c r="H63" s="96" t="s">
        <v>190</v>
      </c>
      <c r="I63" s="96" t="s">
        <v>89</v>
      </c>
      <c r="J63" s="96" t="s">
        <v>90</v>
      </c>
      <c r="K63" s="96" t="s">
        <v>220</v>
      </c>
      <c r="L63" s="119"/>
      <c r="M63" s="119"/>
      <c r="N63" s="119"/>
      <c r="O63" s="97"/>
      <c r="P63" s="119"/>
      <c r="Q63" s="119"/>
      <c r="R63" s="97">
        <v>1</v>
      </c>
      <c r="S63" s="119"/>
      <c r="T63" s="119"/>
      <c r="U63" s="119"/>
      <c r="V63" s="127" t="str">
        <f>IF(C63&lt;&gt;0,SUM($L63:$U63),0)</f>
        <v>0</v>
      </c>
      <c r="W63" s="127" t="str">
        <f>IF(D63&lt;&gt;0,SUM($L63:$U63),0)</f>
        <v>0</v>
      </c>
      <c r="X63" s="127">
        <v>30</v>
      </c>
      <c r="Y63" s="127" t="str">
        <f>X63</f>
        <v>0</v>
      </c>
      <c r="Z63" s="128" t="str">
        <f>X63*((L63+M63+N63+O63+P63+Q63)+R63*0.7+(S63+T63+U63)*0.5)*V63*5/SUM(L63:U63)+Y63*((L63+M63+N63+O63+P63+Q63)+R63*0.7+(S63+T63+U63)*0.5)*W63*4/SUM(L63:U63)</f>
        <v>0</v>
      </c>
      <c r="AB63" s="157"/>
      <c r="AC63" s="157"/>
      <c r="AD63" s="157"/>
    </row>
    <row r="64" spans="1:32" customHeight="1" ht="12.95" s="114" customFormat="1">
      <c r="A64" s="118">
        <v>53</v>
      </c>
      <c r="B64" s="96" t="s">
        <v>221</v>
      </c>
      <c r="C64" s="95" t="s">
        <v>192</v>
      </c>
      <c r="D64" s="95" t="s">
        <v>711</v>
      </c>
      <c r="E64" s="181">
        <v>42543</v>
      </c>
      <c r="F64" s="96" t="s">
        <v>86</v>
      </c>
      <c r="G64" s="96" t="s">
        <v>222</v>
      </c>
      <c r="H64" s="96" t="s">
        <v>142</v>
      </c>
      <c r="I64" s="96" t="s">
        <v>89</v>
      </c>
      <c r="J64" s="96" t="s">
        <v>90</v>
      </c>
      <c r="K64" s="96" t="s">
        <v>222</v>
      </c>
      <c r="L64" s="119"/>
      <c r="M64" s="119"/>
      <c r="N64" s="119"/>
      <c r="O64" s="97">
        <v>1</v>
      </c>
      <c r="P64" s="119"/>
      <c r="Q64" s="119"/>
      <c r="R64" s="97"/>
      <c r="S64" s="119"/>
      <c r="T64" s="119"/>
      <c r="U64" s="119"/>
      <c r="V64" s="127" t="str">
        <f>IF(C64&lt;&gt;0,SUM($L64:$U64),0)</f>
        <v>0</v>
      </c>
      <c r="W64" s="127" t="str">
        <f>IF(D64&lt;&gt;0,SUM($L64:$U64),0)</f>
        <v>0</v>
      </c>
      <c r="X64" s="127">
        <v>30</v>
      </c>
      <c r="Y64" s="127" t="str">
        <f>X64</f>
        <v>0</v>
      </c>
      <c r="Z64" s="128" t="str">
        <f>X64*((L64+M64+N64+O64+P64+Q64)+R64*0.7+(S64+T64+U64)*0.5)*V64*5/SUM(L64:U64)+Y64*((L64+M64+N64+O64+P64+Q64)+R64*0.7+(S64+T64+U64)*0.5)*W64*4/SUM(L64:U64)</f>
        <v>0</v>
      </c>
      <c r="AB64" s="157"/>
      <c r="AC64" s="157"/>
      <c r="AD64" s="157"/>
    </row>
    <row r="65" spans="1:32" customHeight="1" ht="12.95" s="114" customFormat="1">
      <c r="A65" s="118">
        <v>54</v>
      </c>
      <c r="B65" s="96" t="s">
        <v>223</v>
      </c>
      <c r="C65" s="95" t="s">
        <v>192</v>
      </c>
      <c r="D65" s="95" t="s">
        <v>711</v>
      </c>
      <c r="E65" s="181">
        <v>42505</v>
      </c>
      <c r="F65" s="96" t="s">
        <v>86</v>
      </c>
      <c r="G65" s="96" t="s">
        <v>224</v>
      </c>
      <c r="H65" s="96" t="s">
        <v>190</v>
      </c>
      <c r="I65" s="96" t="s">
        <v>89</v>
      </c>
      <c r="J65" s="96" t="s">
        <v>90</v>
      </c>
      <c r="K65" s="96" t="s">
        <v>224</v>
      </c>
      <c r="L65" s="119"/>
      <c r="M65" s="119"/>
      <c r="N65" s="119"/>
      <c r="O65" s="97"/>
      <c r="P65" s="119"/>
      <c r="Q65" s="119"/>
      <c r="R65" s="97">
        <v>1</v>
      </c>
      <c r="S65" s="119"/>
      <c r="T65" s="119"/>
      <c r="U65" s="119"/>
      <c r="V65" s="127" t="str">
        <f>IF(C65&lt;&gt;0,SUM($L65:$U65),0)</f>
        <v>0</v>
      </c>
      <c r="W65" s="127" t="str">
        <f>IF(D65&lt;&gt;0,SUM($L65:$U65),0)</f>
        <v>0</v>
      </c>
      <c r="X65" s="127">
        <v>30</v>
      </c>
      <c r="Y65" s="127" t="str">
        <f>X65</f>
        <v>0</v>
      </c>
      <c r="Z65" s="128" t="str">
        <f>X65*((L65+M65+N65+O65+P65+Q65)+R65*0.7+(S65+T65+U65)*0.5)*V65*5/SUM(L65:U65)+Y65*((L65+M65+N65+O65+P65+Q65)+R65*0.7+(S65+T65+U65)*0.5)*W65*4/SUM(L65:U65)</f>
        <v>0</v>
      </c>
      <c r="AB65" s="157"/>
      <c r="AC65" s="157"/>
      <c r="AD65" s="157"/>
    </row>
    <row r="66" spans="1:32" customHeight="1" ht="12.95" s="114" customFormat="1">
      <c r="A66" s="118">
        <v>55</v>
      </c>
      <c r="B66" s="96" t="s">
        <v>225</v>
      </c>
      <c r="C66" s="95" t="s">
        <v>226</v>
      </c>
      <c r="D66" s="95" t="s">
        <v>712</v>
      </c>
      <c r="E66" s="181">
        <v>42399</v>
      </c>
      <c r="F66" s="96" t="s">
        <v>86</v>
      </c>
      <c r="G66" s="96" t="s">
        <v>227</v>
      </c>
      <c r="H66" s="96" t="s">
        <v>159</v>
      </c>
      <c r="I66" s="96" t="s">
        <v>89</v>
      </c>
      <c r="J66" s="96" t="s">
        <v>90</v>
      </c>
      <c r="K66" s="96" t="s">
        <v>227</v>
      </c>
      <c r="L66" s="119"/>
      <c r="M66" s="119"/>
      <c r="N66" s="119"/>
      <c r="O66" s="97"/>
      <c r="P66" s="119"/>
      <c r="Q66" s="119"/>
      <c r="R66" s="97">
        <v>1</v>
      </c>
      <c r="S66" s="119"/>
      <c r="T66" s="119"/>
      <c r="U66" s="119"/>
      <c r="V66" s="127" t="str">
        <f>IF(C66&lt;&gt;0,SUM($L66:$U66),0)</f>
        <v>0</v>
      </c>
      <c r="W66" s="127" t="str">
        <f>IF(D66&lt;&gt;0,SUM($L66:$U66),0)</f>
        <v>0</v>
      </c>
      <c r="X66" s="127">
        <v>30</v>
      </c>
      <c r="Y66" s="127" t="str">
        <f>X66</f>
        <v>0</v>
      </c>
      <c r="Z66" s="128" t="str">
        <f>X66*((L66+M66+N66+O66+P66+Q66)+R66*0.7+(S66+T66+U66)*0.5)*V66*5/SUM(L66:U66)+Y66*((L66+M66+N66+O66+P66+Q66)+R66*0.7+(S66+T66+U66)*0.5)*W66*4/SUM(L66:U66)</f>
        <v>0</v>
      </c>
      <c r="AB66" s="157"/>
      <c r="AC66" s="157"/>
      <c r="AD66" s="157"/>
    </row>
    <row r="67" spans="1:32" customHeight="1" ht="12.95" s="114" customFormat="1">
      <c r="A67" s="118">
        <v>56</v>
      </c>
      <c r="B67" s="96" t="s">
        <v>228</v>
      </c>
      <c r="C67" s="95" t="s">
        <v>226</v>
      </c>
      <c r="D67" s="95" t="s">
        <v>712</v>
      </c>
      <c r="E67" s="181">
        <v>42591</v>
      </c>
      <c r="F67" s="96" t="s">
        <v>86</v>
      </c>
      <c r="G67" s="96" t="s">
        <v>229</v>
      </c>
      <c r="H67" s="96" t="s">
        <v>159</v>
      </c>
      <c r="I67" s="96" t="s">
        <v>89</v>
      </c>
      <c r="J67" s="96" t="s">
        <v>90</v>
      </c>
      <c r="K67" s="96" t="s">
        <v>229</v>
      </c>
      <c r="L67" s="119"/>
      <c r="M67" s="119"/>
      <c r="N67" s="119"/>
      <c r="O67" s="97">
        <v>1</v>
      </c>
      <c r="P67" s="119"/>
      <c r="Q67" s="119"/>
      <c r="R67" s="97"/>
      <c r="S67" s="119"/>
      <c r="T67" s="119"/>
      <c r="U67" s="119"/>
      <c r="V67" s="127" t="str">
        <f>IF(C67&lt;&gt;0,SUM($L67:$U67),0)</f>
        <v>0</v>
      </c>
      <c r="W67" s="127" t="str">
        <f>IF(D67&lt;&gt;0,SUM($L67:$U67),0)</f>
        <v>0</v>
      </c>
      <c r="X67" s="127">
        <v>30</v>
      </c>
      <c r="Y67" s="127" t="str">
        <f>X67</f>
        <v>0</v>
      </c>
      <c r="Z67" s="128" t="str">
        <f>X67*((L67+M67+N67+O67+P67+Q67)+R67*0.7+(S67+T67+U67)*0.5)*V67*5/SUM(L67:U67)+Y67*((L67+M67+N67+O67+P67+Q67)+R67*0.7+(S67+T67+U67)*0.5)*W67*4/SUM(L67:U67)</f>
        <v>0</v>
      </c>
      <c r="AB67" s="157"/>
      <c r="AC67" s="157"/>
      <c r="AD67" s="157"/>
    </row>
    <row r="68" spans="1:32" customHeight="1" ht="12.95" s="114" customFormat="1">
      <c r="A68" s="118">
        <v>57</v>
      </c>
      <c r="B68" s="96" t="s">
        <v>230</v>
      </c>
      <c r="C68" s="95" t="s">
        <v>226</v>
      </c>
      <c r="D68" s="95" t="s">
        <v>712</v>
      </c>
      <c r="E68" s="181">
        <v>42457</v>
      </c>
      <c r="F68" s="96" t="s">
        <v>86</v>
      </c>
      <c r="G68" s="96" t="s">
        <v>231</v>
      </c>
      <c r="H68" s="96" t="s">
        <v>159</v>
      </c>
      <c r="I68" s="96" t="s">
        <v>89</v>
      </c>
      <c r="J68" s="96" t="s">
        <v>90</v>
      </c>
      <c r="K68" s="96" t="s">
        <v>231</v>
      </c>
      <c r="L68" s="119"/>
      <c r="M68" s="119"/>
      <c r="N68" s="119"/>
      <c r="O68" s="97"/>
      <c r="P68" s="119"/>
      <c r="Q68" s="119"/>
      <c r="R68" s="97">
        <v>1</v>
      </c>
      <c r="S68" s="119"/>
      <c r="T68" s="119"/>
      <c r="U68" s="119"/>
      <c r="V68" s="127" t="str">
        <f>IF(C68&lt;&gt;0,SUM($L68:$U68),0)</f>
        <v>0</v>
      </c>
      <c r="W68" s="127" t="str">
        <f>IF(D68&lt;&gt;0,SUM($L68:$U68),0)</f>
        <v>0</v>
      </c>
      <c r="X68" s="127">
        <v>30</v>
      </c>
      <c r="Y68" s="127" t="str">
        <f>X68</f>
        <v>0</v>
      </c>
      <c r="Z68" s="128" t="str">
        <f>X68*((L68+M68+N68+O68+P68+Q68)+R68*0.7+(S68+T68+U68)*0.5)*V68*5/SUM(L68:U68)+Y68*((L68+M68+N68+O68+P68+Q68)+R68*0.7+(S68+T68+U68)*0.5)*W68*4/SUM(L68:U68)</f>
        <v>0</v>
      </c>
      <c r="AB68" s="157"/>
      <c r="AC68" s="157"/>
      <c r="AD68" s="157"/>
    </row>
    <row r="69" spans="1:32" customHeight="1" ht="12.95" s="114" customFormat="1">
      <c r="A69" s="118">
        <v>58</v>
      </c>
      <c r="B69" s="96" t="s">
        <v>232</v>
      </c>
      <c r="C69" s="95" t="s">
        <v>233</v>
      </c>
      <c r="D69" s="95" t="s">
        <v>414</v>
      </c>
      <c r="E69" s="182">
        <v>42289</v>
      </c>
      <c r="F69" s="96" t="s">
        <v>86</v>
      </c>
      <c r="G69" s="96" t="s">
        <v>234</v>
      </c>
      <c r="H69" s="96" t="s">
        <v>146</v>
      </c>
      <c r="I69" s="96" t="s">
        <v>89</v>
      </c>
      <c r="J69" s="96" t="s">
        <v>90</v>
      </c>
      <c r="K69" s="96" t="s">
        <v>235</v>
      </c>
      <c r="L69" s="119"/>
      <c r="M69" s="119"/>
      <c r="N69" s="119"/>
      <c r="O69" s="97">
        <v>1</v>
      </c>
      <c r="P69" s="119"/>
      <c r="Q69" s="119"/>
      <c r="R69" s="97"/>
      <c r="S69" s="119"/>
      <c r="T69" s="119"/>
      <c r="U69" s="119"/>
      <c r="V69" s="127" t="str">
        <f>IF(C69&lt;&gt;0,SUM($L69:$U69),0)</f>
        <v>0</v>
      </c>
      <c r="W69" s="127" t="str">
        <f>IF(D69&lt;&gt;0,SUM($L69:$U69),0)</f>
        <v>0</v>
      </c>
      <c r="X69" s="127">
        <v>30</v>
      </c>
      <c r="Y69" s="127" t="str">
        <f>X69</f>
        <v>0</v>
      </c>
      <c r="Z69" s="128" t="str">
        <f>X69*((L69+M69+N69+O69+P69+Q69)+R69*0.7+(S69+T69+U69)*0.5)*V69*5/SUM(L69:U69)+Y69*((L69+M69+N69+O69+P69+Q69)+R69*0.7+(S69+T69+U69)*0.5)*W69*4/SUM(L69:U69)</f>
        <v>0</v>
      </c>
      <c r="AB69" s="157"/>
      <c r="AC69" s="157"/>
      <c r="AD69" s="157"/>
    </row>
    <row r="70" spans="1:32" customHeight="1" ht="12.95" s="114" customFormat="1">
      <c r="A70" s="118">
        <v>59</v>
      </c>
      <c r="B70" s="96" t="s">
        <v>236</v>
      </c>
      <c r="C70" s="95" t="s">
        <v>233</v>
      </c>
      <c r="D70" s="95" t="s">
        <v>414</v>
      </c>
      <c r="E70" s="182">
        <v>42127</v>
      </c>
      <c r="F70" s="96" t="s">
        <v>86</v>
      </c>
      <c r="G70" s="96" t="s">
        <v>197</v>
      </c>
      <c r="H70" s="96" t="s">
        <v>88</v>
      </c>
      <c r="I70" s="96" t="s">
        <v>89</v>
      </c>
      <c r="J70" s="96" t="s">
        <v>90</v>
      </c>
      <c r="K70" s="96" t="s">
        <v>237</v>
      </c>
      <c r="L70" s="119"/>
      <c r="M70" s="119"/>
      <c r="N70" s="119"/>
      <c r="O70" s="97"/>
      <c r="P70" s="119"/>
      <c r="Q70" s="119"/>
      <c r="R70" s="97">
        <v>1</v>
      </c>
      <c r="S70" s="119"/>
      <c r="T70" s="119"/>
      <c r="U70" s="119"/>
      <c r="V70" s="127" t="str">
        <f>IF(C70&lt;&gt;0,SUM($L70:$U70),0)</f>
        <v>0</v>
      </c>
      <c r="W70" s="127" t="str">
        <f>IF(D70&lt;&gt;0,SUM($L70:$U70),0)</f>
        <v>0</v>
      </c>
      <c r="X70" s="127">
        <v>30</v>
      </c>
      <c r="Y70" s="127" t="str">
        <f>X70</f>
        <v>0</v>
      </c>
      <c r="Z70" s="128" t="str">
        <f>X70*((L70+M70+N70+O70+P70+Q70)+R70*0.7+(S70+T70+U70)*0.5)*V70*5/SUM(L70:U70)+Y70*((L70+M70+N70+O70+P70+Q70)+R70*0.7+(S70+T70+U70)*0.5)*W70*4/SUM(L70:U70)</f>
        <v>0</v>
      </c>
      <c r="AB70" s="157"/>
      <c r="AC70" s="157"/>
      <c r="AD70" s="157"/>
    </row>
    <row r="71" spans="1:32" customHeight="1" ht="12.95" s="114" customFormat="1">
      <c r="A71" s="118">
        <v>60</v>
      </c>
      <c r="B71" s="96" t="s">
        <v>238</v>
      </c>
      <c r="C71" s="95" t="s">
        <v>233</v>
      </c>
      <c r="D71" s="95" t="s">
        <v>414</v>
      </c>
      <c r="E71" s="182">
        <v>42092</v>
      </c>
      <c r="F71" s="96" t="s">
        <v>86</v>
      </c>
      <c r="G71" s="96" t="s">
        <v>239</v>
      </c>
      <c r="H71" s="96" t="s">
        <v>240</v>
      </c>
      <c r="I71" s="96" t="s">
        <v>89</v>
      </c>
      <c r="J71" s="96" t="s">
        <v>90</v>
      </c>
      <c r="K71" s="96" t="s">
        <v>241</v>
      </c>
      <c r="L71" s="119"/>
      <c r="M71" s="119"/>
      <c r="N71" s="119"/>
      <c r="O71" s="97"/>
      <c r="P71" s="119"/>
      <c r="Q71" s="119"/>
      <c r="R71" s="97">
        <v>1</v>
      </c>
      <c r="S71" s="119"/>
      <c r="T71" s="119"/>
      <c r="U71" s="119"/>
      <c r="V71" s="127" t="str">
        <f>IF(C71&lt;&gt;0,SUM($L71:$U71),0)</f>
        <v>0</v>
      </c>
      <c r="W71" s="127" t="str">
        <f>IF(D71&lt;&gt;0,SUM($L71:$U71),0)</f>
        <v>0</v>
      </c>
      <c r="X71" s="127">
        <v>30</v>
      </c>
      <c r="Y71" s="127" t="str">
        <f>X71</f>
        <v>0</v>
      </c>
      <c r="Z71" s="128" t="str">
        <f>X71*((L71+M71+N71+O71+P71+Q71)+R71*0.7+(S71+T71+U71)*0.5)*V71*5/SUM(L71:U71)+Y71*((L71+M71+N71+O71+P71+Q71)+R71*0.7+(S71+T71+U71)*0.5)*W71*4/SUM(L71:U71)</f>
        <v>0</v>
      </c>
      <c r="AB71" s="157"/>
      <c r="AC71" s="157"/>
      <c r="AD71" s="157"/>
    </row>
    <row r="72" spans="1:32" customHeight="1" ht="12.95" s="114" customFormat="1">
      <c r="A72" s="118">
        <v>61</v>
      </c>
      <c r="B72" s="96" t="s">
        <v>247</v>
      </c>
      <c r="C72" s="95" t="s">
        <v>233</v>
      </c>
      <c r="D72" s="95" t="s">
        <v>414</v>
      </c>
      <c r="E72" s="182">
        <v>42076</v>
      </c>
      <c r="F72" s="96" t="s">
        <v>86</v>
      </c>
      <c r="G72" s="96" t="s">
        <v>87</v>
      </c>
      <c r="H72" s="96" t="s">
        <v>248</v>
      </c>
      <c r="I72" s="96" t="s">
        <v>89</v>
      </c>
      <c r="J72" s="96" t="s">
        <v>90</v>
      </c>
      <c r="K72" s="96" t="s">
        <v>249</v>
      </c>
      <c r="L72" s="119"/>
      <c r="M72" s="119"/>
      <c r="N72" s="119"/>
      <c r="O72" s="97"/>
      <c r="P72" s="119"/>
      <c r="Q72" s="119"/>
      <c r="R72" s="97">
        <v>1</v>
      </c>
      <c r="S72" s="119"/>
      <c r="T72" s="119"/>
      <c r="U72" s="119"/>
      <c r="V72" s="127" t="str">
        <f>IF(C72&lt;&gt;0,SUM($L72:$U72),0)</f>
        <v>0</v>
      </c>
      <c r="W72" s="127" t="str">
        <f>IF(D72&lt;&gt;0,SUM($L72:$U72),0)</f>
        <v>0</v>
      </c>
      <c r="X72" s="127">
        <v>30</v>
      </c>
      <c r="Y72" s="127" t="str">
        <f>X72</f>
        <v>0</v>
      </c>
      <c r="Z72" s="128" t="str">
        <f>X72*((L72+M72+N72+O72+P72+Q72)+R72*0.7+(S72+T72+U72)*0.5)*V72*5/SUM(L72:U72)+Y72*((L72+M72+N72+O72+P72+Q72)+R72*0.7+(S72+T72+U72)*0.5)*W72*4/SUM(L72:U72)</f>
        <v>0</v>
      </c>
      <c r="AB72" s="157"/>
      <c r="AC72" s="157"/>
      <c r="AD72" s="157"/>
    </row>
    <row r="73" spans="1:32" customHeight="1" ht="12.95" s="114" customFormat="1">
      <c r="A73" s="118">
        <v>62</v>
      </c>
      <c r="B73" s="96" t="s">
        <v>255</v>
      </c>
      <c r="C73" s="95" t="s">
        <v>233</v>
      </c>
      <c r="D73" s="95" t="s">
        <v>414</v>
      </c>
      <c r="E73" s="182">
        <v>42107</v>
      </c>
      <c r="F73" s="96" t="s">
        <v>86</v>
      </c>
      <c r="G73" s="96" t="s">
        <v>256</v>
      </c>
      <c r="H73" s="96" t="s">
        <v>244</v>
      </c>
      <c r="I73" s="96" t="s">
        <v>89</v>
      </c>
      <c r="J73" s="96" t="s">
        <v>90</v>
      </c>
      <c r="K73" s="96" t="s">
        <v>256</v>
      </c>
      <c r="L73" s="119"/>
      <c r="M73" s="119"/>
      <c r="N73" s="119"/>
      <c r="O73" s="97"/>
      <c r="P73" s="119"/>
      <c r="Q73" s="119"/>
      <c r="R73" s="97">
        <v>1</v>
      </c>
      <c r="S73" s="119"/>
      <c r="T73" s="119"/>
      <c r="U73" s="119"/>
      <c r="V73" s="127" t="str">
        <f>IF(C73&lt;&gt;0,SUM($L73:$U73),0)</f>
        <v>0</v>
      </c>
      <c r="W73" s="127" t="str">
        <f>IF(D73&lt;&gt;0,SUM($L73:$U73),0)</f>
        <v>0</v>
      </c>
      <c r="X73" s="127">
        <v>30</v>
      </c>
      <c r="Y73" s="127" t="str">
        <f>X73</f>
        <v>0</v>
      </c>
      <c r="Z73" s="128" t="str">
        <f>X73*((L73+M73+N73+O73+P73+Q73)+R73*0.7+(S73+T73+U73)*0.5)*V73*5/SUM(L73:U73)+Y73*((L73+M73+N73+O73+P73+Q73)+R73*0.7+(S73+T73+U73)*0.5)*W73*4/SUM(L73:U73)</f>
        <v>0</v>
      </c>
      <c r="AB73" s="157"/>
      <c r="AC73" s="157"/>
      <c r="AD73" s="157"/>
    </row>
    <row r="74" spans="1:32" customHeight="1" ht="12.95" s="114" customFormat="1">
      <c r="A74" s="118">
        <v>63</v>
      </c>
      <c r="B74" s="96" t="s">
        <v>260</v>
      </c>
      <c r="C74" s="95" t="s">
        <v>233</v>
      </c>
      <c r="D74" s="95" t="s">
        <v>414</v>
      </c>
      <c r="E74" s="182">
        <v>42251</v>
      </c>
      <c r="F74" s="96" t="s">
        <v>96</v>
      </c>
      <c r="G74" s="96" t="s">
        <v>261</v>
      </c>
      <c r="H74" s="96" t="s">
        <v>262</v>
      </c>
      <c r="I74" s="96" t="s">
        <v>89</v>
      </c>
      <c r="J74" s="96" t="s">
        <v>90</v>
      </c>
      <c r="K74" s="96" t="s">
        <v>261</v>
      </c>
      <c r="L74" s="119"/>
      <c r="M74" s="119"/>
      <c r="N74" s="119"/>
      <c r="O74" s="97">
        <v>1</v>
      </c>
      <c r="P74" s="119"/>
      <c r="Q74" s="119"/>
      <c r="R74" s="97"/>
      <c r="S74" s="119"/>
      <c r="T74" s="119"/>
      <c r="U74" s="119"/>
      <c r="V74" s="127" t="str">
        <f>IF(C74&lt;&gt;0,SUM($L74:$U74),0)</f>
        <v>0</v>
      </c>
      <c r="W74" s="127" t="str">
        <f>IF(D74&lt;&gt;0,SUM($L74:$U74),0)</f>
        <v>0</v>
      </c>
      <c r="X74" s="127">
        <v>30</v>
      </c>
      <c r="Y74" s="127" t="str">
        <f>X74</f>
        <v>0</v>
      </c>
      <c r="Z74" s="128" t="str">
        <f>X74*((L74+M74+N74+O74+P74+Q74)+R74*0.7+(S74+T74+U74)*0.5)*V74*5/SUM(L74:U74)+Y74*((L74+M74+N74+O74+P74+Q74)+R74*0.7+(S74+T74+U74)*0.5)*W74*4/SUM(L74:U74)</f>
        <v>0</v>
      </c>
      <c r="AB74" s="157"/>
      <c r="AC74" s="157"/>
      <c r="AD74" s="157"/>
    </row>
    <row r="75" spans="1:32" customHeight="1" ht="12.95" s="114" customFormat="1">
      <c r="A75" s="118">
        <v>64</v>
      </c>
      <c r="B75" s="96" t="s">
        <v>263</v>
      </c>
      <c r="C75" s="95" t="s">
        <v>233</v>
      </c>
      <c r="D75" s="95" t="s">
        <v>414</v>
      </c>
      <c r="E75" s="182">
        <v>42106</v>
      </c>
      <c r="F75" s="96" t="s">
        <v>86</v>
      </c>
      <c r="G75" s="96" t="s">
        <v>264</v>
      </c>
      <c r="H75" s="96" t="s">
        <v>244</v>
      </c>
      <c r="I75" s="96" t="s">
        <v>89</v>
      </c>
      <c r="J75" s="96" t="s">
        <v>90</v>
      </c>
      <c r="K75" s="96" t="s">
        <v>264</v>
      </c>
      <c r="L75" s="119"/>
      <c r="M75" s="119"/>
      <c r="N75" s="119"/>
      <c r="O75" s="97">
        <v>1</v>
      </c>
      <c r="P75" s="119"/>
      <c r="Q75" s="119"/>
      <c r="R75" s="97"/>
      <c r="S75" s="119"/>
      <c r="T75" s="119"/>
      <c r="U75" s="119"/>
      <c r="V75" s="127" t="str">
        <f>IF(C75&lt;&gt;0,SUM($L75:$U75),0)</f>
        <v>0</v>
      </c>
      <c r="W75" s="127" t="str">
        <f>IF(D75&lt;&gt;0,SUM($L75:$U75),0)</f>
        <v>0</v>
      </c>
      <c r="X75" s="127">
        <v>30</v>
      </c>
      <c r="Y75" s="127" t="str">
        <f>X75</f>
        <v>0</v>
      </c>
      <c r="Z75" s="128" t="str">
        <f>X75*((L75+M75+N75+O75+P75+Q75)+R75*0.7+(S75+T75+U75)*0.5)*V75*5/SUM(L75:U75)+Y75*((L75+M75+N75+O75+P75+Q75)+R75*0.7+(S75+T75+U75)*0.5)*W75*4/SUM(L75:U75)</f>
        <v>0</v>
      </c>
      <c r="AB75" s="157"/>
      <c r="AC75" s="157"/>
      <c r="AD75" s="157"/>
    </row>
    <row r="76" spans="1:32" customHeight="1" ht="12.95" s="114" customFormat="1">
      <c r="A76" s="118">
        <v>65</v>
      </c>
      <c r="B76" s="96" t="s">
        <v>267</v>
      </c>
      <c r="C76" s="95" t="s">
        <v>233</v>
      </c>
      <c r="D76" s="95" t="s">
        <v>414</v>
      </c>
      <c r="E76" s="182">
        <v>42010</v>
      </c>
      <c r="F76" s="96" t="s">
        <v>86</v>
      </c>
      <c r="G76" s="96" t="s">
        <v>268</v>
      </c>
      <c r="H76" s="96" t="s">
        <v>262</v>
      </c>
      <c r="I76" s="96" t="s">
        <v>89</v>
      </c>
      <c r="J76" s="96" t="s">
        <v>90</v>
      </c>
      <c r="K76" s="96" t="s">
        <v>268</v>
      </c>
      <c r="L76" s="119"/>
      <c r="M76" s="119"/>
      <c r="N76" s="119"/>
      <c r="O76" s="97">
        <v>1</v>
      </c>
      <c r="P76" s="119"/>
      <c r="Q76" s="119"/>
      <c r="R76" s="97"/>
      <c r="S76" s="119"/>
      <c r="T76" s="119"/>
      <c r="U76" s="119"/>
      <c r="V76" s="127" t="str">
        <f>IF(C76&lt;&gt;0,SUM($L76:$U76),0)</f>
        <v>0</v>
      </c>
      <c r="W76" s="127" t="str">
        <f>IF(D76&lt;&gt;0,SUM($L76:$U76),0)</f>
        <v>0</v>
      </c>
      <c r="X76" s="127">
        <v>30</v>
      </c>
      <c r="Y76" s="127" t="str">
        <f>X76</f>
        <v>0</v>
      </c>
      <c r="Z76" s="128" t="str">
        <f>X76*((L76+M76+N76+O76+P76+Q76)+R76*0.7+(S76+T76+U76)*0.5)*V76*5/SUM(L76:U76)+Y76*((L76+M76+N76+O76+P76+Q76)+R76*0.7+(S76+T76+U76)*0.5)*W76*4/SUM(L76:U76)</f>
        <v>0</v>
      </c>
      <c r="AB76" s="157"/>
      <c r="AC76" s="157"/>
      <c r="AD76" s="157"/>
    </row>
    <row r="77" spans="1:32" customHeight="1" ht="12.95" s="114" customFormat="1">
      <c r="A77" s="118">
        <v>66</v>
      </c>
      <c r="B77" s="96" t="s">
        <v>271</v>
      </c>
      <c r="C77" s="95" t="s">
        <v>233</v>
      </c>
      <c r="D77" s="95" t="s">
        <v>414</v>
      </c>
      <c r="E77" s="182">
        <v>42183</v>
      </c>
      <c r="F77" s="96" t="s">
        <v>86</v>
      </c>
      <c r="G77" s="96" t="s">
        <v>272</v>
      </c>
      <c r="H77" s="96" t="s">
        <v>244</v>
      </c>
      <c r="I77" s="96" t="s">
        <v>89</v>
      </c>
      <c r="J77" s="96" t="s">
        <v>90</v>
      </c>
      <c r="K77" s="96" t="s">
        <v>272</v>
      </c>
      <c r="L77" s="119"/>
      <c r="M77" s="119"/>
      <c r="N77" s="119"/>
      <c r="O77" s="97">
        <v>1</v>
      </c>
      <c r="P77" s="119"/>
      <c r="Q77" s="119"/>
      <c r="R77" s="97"/>
      <c r="S77" s="119"/>
      <c r="T77" s="119"/>
      <c r="U77" s="119"/>
      <c r="V77" s="127" t="str">
        <f>IF(C77&lt;&gt;0,SUM($L77:$U77),0)</f>
        <v>0</v>
      </c>
      <c r="W77" s="127" t="str">
        <f>IF(D77&lt;&gt;0,SUM($L77:$U77),0)</f>
        <v>0</v>
      </c>
      <c r="X77" s="127">
        <v>30</v>
      </c>
      <c r="Y77" s="127" t="str">
        <f>X77</f>
        <v>0</v>
      </c>
      <c r="Z77" s="128" t="str">
        <f>X77*((L77+M77+N77+O77+P77+Q77)+R77*0.7+(S77+T77+U77)*0.5)*V77*5/SUM(L77:U77)+Y77*((L77+M77+N77+O77+P77+Q77)+R77*0.7+(S77+T77+U77)*0.5)*W77*4/SUM(L77:U77)</f>
        <v>0</v>
      </c>
      <c r="AB77" s="157"/>
      <c r="AC77" s="157"/>
      <c r="AD77" s="157"/>
    </row>
    <row r="78" spans="1:32" customHeight="1" ht="12.95" s="114" customFormat="1">
      <c r="A78" s="118">
        <v>67</v>
      </c>
      <c r="B78" s="96" t="s">
        <v>273</v>
      </c>
      <c r="C78" s="95" t="s">
        <v>233</v>
      </c>
      <c r="D78" s="95" t="s">
        <v>414</v>
      </c>
      <c r="E78" s="182">
        <v>42065</v>
      </c>
      <c r="F78" s="96" t="s">
        <v>86</v>
      </c>
      <c r="G78" s="96" t="s">
        <v>274</v>
      </c>
      <c r="H78" s="96" t="s">
        <v>142</v>
      </c>
      <c r="I78" s="96" t="s">
        <v>89</v>
      </c>
      <c r="J78" s="96" t="s">
        <v>90</v>
      </c>
      <c r="K78" s="96" t="s">
        <v>274</v>
      </c>
      <c r="L78" s="119"/>
      <c r="M78" s="119"/>
      <c r="N78" s="119"/>
      <c r="O78" s="97"/>
      <c r="P78" s="119"/>
      <c r="Q78" s="119"/>
      <c r="R78" s="97">
        <v>1</v>
      </c>
      <c r="S78" s="119"/>
      <c r="T78" s="119"/>
      <c r="U78" s="119"/>
      <c r="V78" s="127" t="str">
        <f>IF(C78&lt;&gt;0,SUM($L78:$U78),0)</f>
        <v>0</v>
      </c>
      <c r="W78" s="127" t="str">
        <f>IF(D78&lt;&gt;0,SUM($L78:$U78),0)</f>
        <v>0</v>
      </c>
      <c r="X78" s="127">
        <v>30</v>
      </c>
      <c r="Y78" s="127" t="str">
        <f>X78</f>
        <v>0</v>
      </c>
      <c r="Z78" s="128" t="str">
        <f>X78*((L78+M78+N78+O78+P78+Q78)+R78*0.7+(S78+T78+U78)*0.5)*V78*5/SUM(L78:U78)+Y78*((L78+M78+N78+O78+P78+Q78)+R78*0.7+(S78+T78+U78)*0.5)*W78*4/SUM(L78:U78)</f>
        <v>0</v>
      </c>
      <c r="AB78" s="157"/>
      <c r="AC78" s="157"/>
      <c r="AD78" s="157"/>
    </row>
    <row r="79" spans="1:32" customHeight="1" ht="12.95" s="114" customFormat="1">
      <c r="A79" s="118">
        <v>68</v>
      </c>
      <c r="B79" s="96" t="s">
        <v>275</v>
      </c>
      <c r="C79" s="95" t="s">
        <v>233</v>
      </c>
      <c r="D79" s="95" t="s">
        <v>414</v>
      </c>
      <c r="E79" s="182">
        <v>42141</v>
      </c>
      <c r="F79" s="96" t="s">
        <v>86</v>
      </c>
      <c r="G79" s="96" t="s">
        <v>276</v>
      </c>
      <c r="H79" s="96" t="s">
        <v>142</v>
      </c>
      <c r="I79" s="96" t="s">
        <v>89</v>
      </c>
      <c r="J79" s="96" t="s">
        <v>90</v>
      </c>
      <c r="K79" s="96"/>
      <c r="L79" s="119"/>
      <c r="M79" s="119"/>
      <c r="N79" s="119"/>
      <c r="O79" s="97"/>
      <c r="P79" s="119"/>
      <c r="Q79" s="119"/>
      <c r="R79" s="97">
        <v>1</v>
      </c>
      <c r="S79" s="119"/>
      <c r="T79" s="119"/>
      <c r="U79" s="119"/>
      <c r="V79" s="127" t="str">
        <f>IF(C79&lt;&gt;0,SUM($L79:$U79),0)</f>
        <v>0</v>
      </c>
      <c r="W79" s="127" t="str">
        <f>IF(D79&lt;&gt;0,SUM($L79:$U79),0)</f>
        <v>0</v>
      </c>
      <c r="X79" s="127">
        <v>30</v>
      </c>
      <c r="Y79" s="127" t="str">
        <f>X79</f>
        <v>0</v>
      </c>
      <c r="Z79" s="128" t="str">
        <f>X79*((L79+M79+N79+O79+P79+Q79)+R79*0.7+(S79+T79+U79)*0.5)*V79*5/SUM(L79:U79)+Y79*((L79+M79+N79+O79+P79+Q79)+R79*0.7+(S79+T79+U79)*0.5)*W79*4/SUM(L79:U79)</f>
        <v>0</v>
      </c>
      <c r="AB79" s="157"/>
      <c r="AC79" s="157"/>
      <c r="AD79" s="157"/>
    </row>
    <row r="80" spans="1:32" customHeight="1" ht="12.95" s="114" customFormat="1">
      <c r="A80" s="118">
        <v>69</v>
      </c>
      <c r="B80" s="96" t="s">
        <v>277</v>
      </c>
      <c r="C80" s="95" t="s">
        <v>278</v>
      </c>
      <c r="D80" s="95" t="s">
        <v>460</v>
      </c>
      <c r="E80" s="183">
        <v>42299</v>
      </c>
      <c r="F80" s="96" t="s">
        <v>86</v>
      </c>
      <c r="G80" s="96" t="s">
        <v>279</v>
      </c>
      <c r="H80" s="96" t="s">
        <v>142</v>
      </c>
      <c r="I80" s="96" t="s">
        <v>89</v>
      </c>
      <c r="J80" s="96" t="s">
        <v>90</v>
      </c>
      <c r="K80" s="96" t="s">
        <v>279</v>
      </c>
      <c r="L80" s="119"/>
      <c r="M80" s="119"/>
      <c r="N80" s="119"/>
      <c r="O80" s="97"/>
      <c r="P80" s="119"/>
      <c r="Q80" s="119"/>
      <c r="R80" s="97">
        <v>1</v>
      </c>
      <c r="S80" s="119"/>
      <c r="T80" s="119"/>
      <c r="U80" s="119"/>
      <c r="V80" s="127" t="str">
        <f>IF(C80&lt;&gt;0,SUM($L80:$U80),0)</f>
        <v>0</v>
      </c>
      <c r="W80" s="127" t="str">
        <f>IF(D80&lt;&gt;0,SUM($L80:$U80),0)</f>
        <v>0</v>
      </c>
      <c r="X80" s="127">
        <v>30</v>
      </c>
      <c r="Y80" s="127" t="str">
        <f>X80</f>
        <v>0</v>
      </c>
      <c r="Z80" s="128" t="str">
        <f>X80*((L80+M80+N80+O80+P80+Q80)+R80*0.7+(S80+T80+U80)*0.5)*V80*5/SUM(L80:U80)+Y80*((L80+M80+N80+O80+P80+Q80)+R80*0.7+(S80+T80+U80)*0.5)*W80*4/SUM(L80:U80)</f>
        <v>0</v>
      </c>
      <c r="AB80" s="157"/>
      <c r="AC80" s="157"/>
      <c r="AD80" s="157"/>
    </row>
    <row r="81" spans="1:32" customHeight="1" ht="12.95" s="114" customFormat="1">
      <c r="A81" s="118">
        <v>70</v>
      </c>
      <c r="B81" s="96" t="s">
        <v>280</v>
      </c>
      <c r="C81" s="95" t="s">
        <v>278</v>
      </c>
      <c r="D81" s="95" t="s">
        <v>460</v>
      </c>
      <c r="E81" s="183">
        <v>42256</v>
      </c>
      <c r="F81" s="96" t="s">
        <v>86</v>
      </c>
      <c r="G81" s="96" t="s">
        <v>281</v>
      </c>
      <c r="H81" s="96" t="s">
        <v>142</v>
      </c>
      <c r="I81" s="96" t="s">
        <v>89</v>
      </c>
      <c r="J81" s="96" t="s">
        <v>90</v>
      </c>
      <c r="K81" s="96" t="s">
        <v>281</v>
      </c>
      <c r="L81" s="119"/>
      <c r="M81" s="119"/>
      <c r="N81" s="119"/>
      <c r="O81" s="97">
        <v>1</v>
      </c>
      <c r="P81" s="119"/>
      <c r="Q81" s="119"/>
      <c r="R81" s="97"/>
      <c r="S81" s="119"/>
      <c r="T81" s="119"/>
      <c r="U81" s="119"/>
      <c r="V81" s="127" t="str">
        <f>IF(C81&lt;&gt;0,SUM($L81:$U81),0)</f>
        <v>0</v>
      </c>
      <c r="W81" s="127" t="str">
        <f>IF(D81&lt;&gt;0,SUM($L81:$U81),0)</f>
        <v>0</v>
      </c>
      <c r="X81" s="127">
        <v>30</v>
      </c>
      <c r="Y81" s="127" t="str">
        <f>X81</f>
        <v>0</v>
      </c>
      <c r="Z81" s="128" t="str">
        <f>X81*((L81+M81+N81+O81+P81+Q81)+R81*0.7+(S81+T81+U81)*0.5)*V81*5/SUM(L81:U81)+Y81*((L81+M81+N81+O81+P81+Q81)+R81*0.7+(S81+T81+U81)*0.5)*W81*4/SUM(L81:U81)</f>
        <v>0</v>
      </c>
      <c r="AB81" s="157"/>
      <c r="AC81" s="157"/>
      <c r="AD81" s="157"/>
    </row>
    <row r="82" spans="1:32" customHeight="1" ht="12.95" s="114" customFormat="1">
      <c r="A82" s="118">
        <v>71</v>
      </c>
      <c r="B82" s="96" t="s">
        <v>282</v>
      </c>
      <c r="C82" s="95" t="s">
        <v>278</v>
      </c>
      <c r="D82" s="95" t="s">
        <v>460</v>
      </c>
      <c r="E82" s="183">
        <v>42099</v>
      </c>
      <c r="F82" s="96" t="s">
        <v>86</v>
      </c>
      <c r="G82" s="96" t="s">
        <v>283</v>
      </c>
      <c r="H82" s="96" t="s">
        <v>142</v>
      </c>
      <c r="I82" s="96" t="s">
        <v>89</v>
      </c>
      <c r="J82" s="96" t="s">
        <v>90</v>
      </c>
      <c r="K82" s="96" t="s">
        <v>284</v>
      </c>
      <c r="L82" s="119"/>
      <c r="M82" s="119"/>
      <c r="N82" s="119"/>
      <c r="O82" s="97"/>
      <c r="P82" s="119"/>
      <c r="Q82" s="119"/>
      <c r="R82" s="97">
        <v>1</v>
      </c>
      <c r="S82" s="119"/>
      <c r="T82" s="119"/>
      <c r="U82" s="119"/>
      <c r="V82" s="127" t="str">
        <f>IF(C82&lt;&gt;0,SUM($L82:$U82),0)</f>
        <v>0</v>
      </c>
      <c r="W82" s="127" t="str">
        <f>IF(D82&lt;&gt;0,SUM($L82:$U82),0)</f>
        <v>0</v>
      </c>
      <c r="X82" s="127">
        <v>30</v>
      </c>
      <c r="Y82" s="127" t="str">
        <f>X82</f>
        <v>0</v>
      </c>
      <c r="Z82" s="128" t="str">
        <f>X82*((L82+M82+N82+O82+P82+Q82)+R82*0.7+(S82+T82+U82)*0.5)*V82*5/SUM(L82:U82)+Y82*((L82+M82+N82+O82+P82+Q82)+R82*0.7+(S82+T82+U82)*0.5)*W82*4/SUM(L82:U82)</f>
        <v>0</v>
      </c>
      <c r="AB82" s="157"/>
      <c r="AC82" s="157"/>
      <c r="AD82" s="157"/>
    </row>
    <row r="83" spans="1:32" customHeight="1" ht="12.95" s="114" customFormat="1">
      <c r="A83" s="118">
        <v>72</v>
      </c>
      <c r="B83" s="96" t="s">
        <v>285</v>
      </c>
      <c r="C83" s="95" t="s">
        <v>278</v>
      </c>
      <c r="D83" s="95" t="s">
        <v>460</v>
      </c>
      <c r="E83" s="183">
        <v>42064</v>
      </c>
      <c r="F83" s="96" t="s">
        <v>86</v>
      </c>
      <c r="G83" s="96" t="s">
        <v>286</v>
      </c>
      <c r="H83" s="96" t="s">
        <v>190</v>
      </c>
      <c r="I83" s="96" t="s">
        <v>89</v>
      </c>
      <c r="J83" s="96" t="s">
        <v>90</v>
      </c>
      <c r="K83" s="96" t="s">
        <v>286</v>
      </c>
      <c r="L83" s="119"/>
      <c r="M83" s="119"/>
      <c r="N83" s="119"/>
      <c r="O83" s="97">
        <v>1</v>
      </c>
      <c r="P83" s="119"/>
      <c r="Q83" s="119"/>
      <c r="R83" s="97"/>
      <c r="S83" s="119"/>
      <c r="T83" s="119"/>
      <c r="U83" s="119"/>
      <c r="V83" s="127" t="str">
        <f>IF(C83&lt;&gt;0,SUM($L83:$U83),0)</f>
        <v>0</v>
      </c>
      <c r="W83" s="127" t="str">
        <f>IF(D83&lt;&gt;0,SUM($L83:$U83),0)</f>
        <v>0</v>
      </c>
      <c r="X83" s="127">
        <v>30</v>
      </c>
      <c r="Y83" s="127" t="str">
        <f>X83</f>
        <v>0</v>
      </c>
      <c r="Z83" s="128" t="str">
        <f>X83*((L83+M83+N83+O83+P83+Q83)+R83*0.7+(S83+T83+U83)*0.5)*V83*5/SUM(L83:U83)+Y83*((L83+M83+N83+O83+P83+Q83)+R83*0.7+(S83+T83+U83)*0.5)*W83*4/SUM(L83:U83)</f>
        <v>0</v>
      </c>
      <c r="AB83" s="157"/>
      <c r="AC83" s="157"/>
      <c r="AD83" s="157"/>
    </row>
    <row r="84" spans="1:32" customHeight="1" ht="12.95" s="114" customFormat="1">
      <c r="A84" s="118">
        <v>73</v>
      </c>
      <c r="B84" s="96" t="s">
        <v>287</v>
      </c>
      <c r="C84" s="95" t="s">
        <v>278</v>
      </c>
      <c r="D84" s="95" t="s">
        <v>460</v>
      </c>
      <c r="E84" s="183">
        <v>42280</v>
      </c>
      <c r="F84" s="96" t="s">
        <v>86</v>
      </c>
      <c r="G84" s="96" t="s">
        <v>288</v>
      </c>
      <c r="H84" s="96" t="s">
        <v>190</v>
      </c>
      <c r="I84" s="96" t="s">
        <v>89</v>
      </c>
      <c r="J84" s="96" t="s">
        <v>90</v>
      </c>
      <c r="K84" s="96" t="s">
        <v>289</v>
      </c>
      <c r="L84" s="119"/>
      <c r="M84" s="119"/>
      <c r="N84" s="119"/>
      <c r="O84" s="97">
        <v>1</v>
      </c>
      <c r="P84" s="119"/>
      <c r="Q84" s="119"/>
      <c r="R84" s="97"/>
      <c r="S84" s="119"/>
      <c r="T84" s="119"/>
      <c r="U84" s="119"/>
      <c r="V84" s="127" t="str">
        <f>IF(C84&lt;&gt;0,SUM($L84:$U84),0)</f>
        <v>0</v>
      </c>
      <c r="W84" s="127" t="str">
        <f>IF(D84&lt;&gt;0,SUM($L84:$U84),0)</f>
        <v>0</v>
      </c>
      <c r="X84" s="127">
        <v>30</v>
      </c>
      <c r="Y84" s="127" t="str">
        <f>X84</f>
        <v>0</v>
      </c>
      <c r="Z84" s="128" t="str">
        <f>X84*((L84+M84+N84+O84+P84+Q84)+R84*0.7+(S84+T84+U84)*0.5)*V84*5/SUM(L84:U84)+Y84*((L84+M84+N84+O84+P84+Q84)+R84*0.7+(S84+T84+U84)*0.5)*W84*4/SUM(L84:U84)</f>
        <v>0</v>
      </c>
      <c r="AB84" s="157"/>
      <c r="AC84" s="157"/>
      <c r="AD84" s="157"/>
    </row>
    <row r="85" spans="1:32" customHeight="1" ht="12.95" s="114" customFormat="1">
      <c r="A85" s="118">
        <v>74</v>
      </c>
      <c r="B85" s="96" t="s">
        <v>290</v>
      </c>
      <c r="C85" s="95" t="s">
        <v>278</v>
      </c>
      <c r="D85" s="95" t="s">
        <v>460</v>
      </c>
      <c r="E85" s="183">
        <v>42310</v>
      </c>
      <c r="F85" s="96" t="s">
        <v>86</v>
      </c>
      <c r="G85" s="96" t="s">
        <v>291</v>
      </c>
      <c r="H85" s="96" t="s">
        <v>142</v>
      </c>
      <c r="I85" s="96" t="s">
        <v>89</v>
      </c>
      <c r="J85" s="96" t="s">
        <v>90</v>
      </c>
      <c r="K85" s="96" t="s">
        <v>291</v>
      </c>
      <c r="L85" s="119"/>
      <c r="M85" s="119"/>
      <c r="N85" s="119"/>
      <c r="O85" s="97"/>
      <c r="P85" s="119"/>
      <c r="Q85" s="119"/>
      <c r="R85" s="97">
        <v>1</v>
      </c>
      <c r="S85" s="119"/>
      <c r="T85" s="119"/>
      <c r="U85" s="119"/>
      <c r="V85" s="127" t="str">
        <f>IF(C85&lt;&gt;0,SUM($L85:$U85),0)</f>
        <v>0</v>
      </c>
      <c r="W85" s="127" t="str">
        <f>IF(D85&lt;&gt;0,SUM($L85:$U85),0)</f>
        <v>0</v>
      </c>
      <c r="X85" s="127">
        <v>30</v>
      </c>
      <c r="Y85" s="127" t="str">
        <f>X85</f>
        <v>0</v>
      </c>
      <c r="Z85" s="128" t="str">
        <f>X85*((L85+M85+N85+O85+P85+Q85)+R85*0.7+(S85+T85+U85)*0.5)*V85*5/SUM(L85:U85)+Y85*((L85+M85+N85+O85+P85+Q85)+R85*0.7+(S85+T85+U85)*0.5)*W85*4/SUM(L85:U85)</f>
        <v>0</v>
      </c>
      <c r="AB85" s="157"/>
      <c r="AC85" s="157"/>
      <c r="AD85" s="157"/>
    </row>
    <row r="86" spans="1:32" customHeight="1" ht="12.95" s="114" customFormat="1">
      <c r="A86" s="118">
        <v>75</v>
      </c>
      <c r="B86" s="96" t="s">
        <v>292</v>
      </c>
      <c r="C86" s="95" t="s">
        <v>278</v>
      </c>
      <c r="D86" s="95" t="s">
        <v>460</v>
      </c>
      <c r="E86" s="183">
        <v>42312</v>
      </c>
      <c r="F86" s="96" t="s">
        <v>86</v>
      </c>
      <c r="G86" s="96" t="s">
        <v>293</v>
      </c>
      <c r="H86" s="96" t="s">
        <v>142</v>
      </c>
      <c r="I86" s="96" t="s">
        <v>89</v>
      </c>
      <c r="J86" s="96" t="s">
        <v>90</v>
      </c>
      <c r="K86" s="96" t="s">
        <v>293</v>
      </c>
      <c r="L86" s="119"/>
      <c r="M86" s="119"/>
      <c r="N86" s="119"/>
      <c r="O86" s="97"/>
      <c r="P86" s="119"/>
      <c r="Q86" s="119"/>
      <c r="R86" s="97">
        <v>1</v>
      </c>
      <c r="S86" s="119"/>
      <c r="T86" s="119"/>
      <c r="U86" s="119"/>
      <c r="V86" s="127" t="str">
        <f>IF(C86&lt;&gt;0,SUM($L86:$U86),0)</f>
        <v>0</v>
      </c>
      <c r="W86" s="127" t="str">
        <f>IF(D86&lt;&gt;0,SUM($L86:$U86),0)</f>
        <v>0</v>
      </c>
      <c r="X86" s="127">
        <v>30</v>
      </c>
      <c r="Y86" s="127" t="str">
        <f>X86</f>
        <v>0</v>
      </c>
      <c r="Z86" s="128" t="str">
        <f>X86*((L86+M86+N86+O86+P86+Q86)+R86*0.7+(S86+T86+U86)*0.5)*V86*5/SUM(L86:U86)+Y86*((L86+M86+N86+O86+P86+Q86)+R86*0.7+(S86+T86+U86)*0.5)*W86*4/SUM(L86:U86)</f>
        <v>0</v>
      </c>
      <c r="AB86" s="157"/>
      <c r="AC86" s="157"/>
      <c r="AD86" s="157"/>
    </row>
    <row r="87" spans="1:32" customHeight="1" ht="12.95" s="114" customFormat="1">
      <c r="A87" s="118">
        <v>76</v>
      </c>
      <c r="B87" s="96" t="s">
        <v>294</v>
      </c>
      <c r="C87" s="95" t="s">
        <v>278</v>
      </c>
      <c r="D87" s="95" t="s">
        <v>460</v>
      </c>
      <c r="E87" s="183">
        <v>42194</v>
      </c>
      <c r="F87" s="96" t="s">
        <v>96</v>
      </c>
      <c r="G87" s="96" t="s">
        <v>295</v>
      </c>
      <c r="H87" s="96" t="s">
        <v>142</v>
      </c>
      <c r="I87" s="96" t="s">
        <v>89</v>
      </c>
      <c r="J87" s="96" t="s">
        <v>90</v>
      </c>
      <c r="K87" s="96" t="s">
        <v>295</v>
      </c>
      <c r="L87" s="119"/>
      <c r="M87" s="119"/>
      <c r="N87" s="119"/>
      <c r="O87" s="97"/>
      <c r="P87" s="119"/>
      <c r="Q87" s="119"/>
      <c r="R87" s="97">
        <v>1</v>
      </c>
      <c r="S87" s="119"/>
      <c r="T87" s="119"/>
      <c r="U87" s="119"/>
      <c r="V87" s="127" t="str">
        <f>IF(C87&lt;&gt;0,SUM($L87:$U87),0)</f>
        <v>0</v>
      </c>
      <c r="W87" s="127" t="str">
        <f>IF(D87&lt;&gt;0,SUM($L87:$U87),0)</f>
        <v>0</v>
      </c>
      <c r="X87" s="127">
        <v>30</v>
      </c>
      <c r="Y87" s="127" t="str">
        <f>X87</f>
        <v>0</v>
      </c>
      <c r="Z87" s="128" t="str">
        <f>X87*((L87+M87+N87+O87+P87+Q87)+R87*0.7+(S87+T87+U87)*0.5)*V87*5/SUM(L87:U87)+Y87*((L87+M87+N87+O87+P87+Q87)+R87*0.7+(S87+T87+U87)*0.5)*W87*4/SUM(L87:U87)</f>
        <v>0</v>
      </c>
      <c r="AB87" s="157"/>
      <c r="AC87" s="157"/>
      <c r="AD87" s="157"/>
    </row>
    <row r="88" spans="1:32" customHeight="1" ht="12.95" s="114" customFormat="1">
      <c r="A88" s="118">
        <v>77</v>
      </c>
      <c r="B88" s="96" t="s">
        <v>296</v>
      </c>
      <c r="C88" s="95" t="s">
        <v>278</v>
      </c>
      <c r="D88" s="95" t="s">
        <v>460</v>
      </c>
      <c r="E88" s="183">
        <v>42284</v>
      </c>
      <c r="F88" s="96" t="s">
        <v>86</v>
      </c>
      <c r="G88" s="96" t="s">
        <v>286</v>
      </c>
      <c r="H88" s="96" t="s">
        <v>190</v>
      </c>
      <c r="I88" s="96" t="s">
        <v>89</v>
      </c>
      <c r="J88" s="96" t="s">
        <v>90</v>
      </c>
      <c r="K88" s="96" t="s">
        <v>286</v>
      </c>
      <c r="L88" s="119"/>
      <c r="M88" s="119"/>
      <c r="N88" s="119"/>
      <c r="O88" s="97">
        <v>1</v>
      </c>
      <c r="P88" s="119"/>
      <c r="Q88" s="119"/>
      <c r="R88" s="97"/>
      <c r="S88" s="119"/>
      <c r="T88" s="119"/>
      <c r="U88" s="119"/>
      <c r="V88" s="127" t="str">
        <f>IF(C88&lt;&gt;0,SUM($L88:$U88),0)</f>
        <v>0</v>
      </c>
      <c r="W88" s="127" t="str">
        <f>IF(D88&lt;&gt;0,SUM($L88:$U88),0)</f>
        <v>0</v>
      </c>
      <c r="X88" s="127">
        <v>30</v>
      </c>
      <c r="Y88" s="127" t="str">
        <f>X88</f>
        <v>0</v>
      </c>
      <c r="Z88" s="128" t="str">
        <f>X88*((L88+M88+N88+O88+P88+Q88)+R88*0.7+(S88+T88+U88)*0.5)*V88*5/SUM(L88:U88)+Y88*((L88+M88+N88+O88+P88+Q88)+R88*0.7+(S88+T88+U88)*0.5)*W88*4/SUM(L88:U88)</f>
        <v>0</v>
      </c>
      <c r="AB88" s="157"/>
      <c r="AC88" s="157"/>
      <c r="AD88" s="157"/>
    </row>
    <row r="89" spans="1:32" customHeight="1" ht="12.95" s="114" customFormat="1">
      <c r="A89" s="118">
        <v>78</v>
      </c>
      <c r="B89" s="96" t="s">
        <v>297</v>
      </c>
      <c r="C89" s="95" t="s">
        <v>278</v>
      </c>
      <c r="D89" s="95" t="s">
        <v>460</v>
      </c>
      <c r="E89" s="183">
        <v>42167</v>
      </c>
      <c r="F89" s="96" t="s">
        <v>86</v>
      </c>
      <c r="G89" s="96" t="s">
        <v>298</v>
      </c>
      <c r="H89" s="96" t="s">
        <v>142</v>
      </c>
      <c r="I89" s="96" t="s">
        <v>89</v>
      </c>
      <c r="J89" s="96" t="s">
        <v>90</v>
      </c>
      <c r="K89" s="96" t="s">
        <v>299</v>
      </c>
      <c r="L89" s="119"/>
      <c r="M89" s="119"/>
      <c r="N89" s="119"/>
      <c r="O89" s="97"/>
      <c r="P89" s="119"/>
      <c r="Q89" s="119"/>
      <c r="R89" s="97">
        <v>1</v>
      </c>
      <c r="S89" s="119"/>
      <c r="T89" s="119"/>
      <c r="U89" s="119"/>
      <c r="V89" s="127" t="str">
        <f>IF(C89&lt;&gt;0,SUM($L89:$U89),0)</f>
        <v>0</v>
      </c>
      <c r="W89" s="127" t="str">
        <f>IF(D89&lt;&gt;0,SUM($L89:$U89),0)</f>
        <v>0</v>
      </c>
      <c r="X89" s="127">
        <v>30</v>
      </c>
      <c r="Y89" s="127" t="str">
        <f>X89</f>
        <v>0</v>
      </c>
      <c r="Z89" s="128" t="str">
        <f>X89*((L89+M89+N89+O89+P89+Q89)+R89*0.7+(S89+T89+U89)*0.5)*V89*5/SUM(L89:U89)+Y89*((L89+M89+N89+O89+P89+Q89)+R89*0.7+(S89+T89+U89)*0.5)*W89*4/SUM(L89:U89)</f>
        <v>0</v>
      </c>
      <c r="AB89" s="157"/>
      <c r="AC89" s="157"/>
      <c r="AD89" s="157"/>
    </row>
    <row r="90" spans="1:32" customHeight="1" ht="12.95" s="114" customFormat="1">
      <c r="A90" s="118">
        <v>79</v>
      </c>
      <c r="B90" s="96" t="s">
        <v>300</v>
      </c>
      <c r="C90" s="95" t="s">
        <v>278</v>
      </c>
      <c r="D90" s="95" t="s">
        <v>460</v>
      </c>
      <c r="E90" s="183">
        <v>42045</v>
      </c>
      <c r="F90" s="96" t="s">
        <v>86</v>
      </c>
      <c r="G90" s="96" t="s">
        <v>301</v>
      </c>
      <c r="H90" s="96" t="s">
        <v>142</v>
      </c>
      <c r="I90" s="96" t="s">
        <v>89</v>
      </c>
      <c r="J90" s="96" t="s">
        <v>90</v>
      </c>
      <c r="K90" s="96" t="s">
        <v>302</v>
      </c>
      <c r="L90" s="119"/>
      <c r="M90" s="119"/>
      <c r="N90" s="119"/>
      <c r="O90" s="97"/>
      <c r="P90" s="119"/>
      <c r="Q90" s="119"/>
      <c r="R90" s="97">
        <v>1</v>
      </c>
      <c r="S90" s="119"/>
      <c r="T90" s="119"/>
      <c r="U90" s="119"/>
      <c r="V90" s="127" t="str">
        <f>IF(C90&lt;&gt;0,SUM($L90:$U90),0)</f>
        <v>0</v>
      </c>
      <c r="W90" s="127" t="str">
        <f>IF(D90&lt;&gt;0,SUM($L90:$U90),0)</f>
        <v>0</v>
      </c>
      <c r="X90" s="127">
        <v>30</v>
      </c>
      <c r="Y90" s="127" t="str">
        <f>X90</f>
        <v>0</v>
      </c>
      <c r="Z90" s="128" t="str">
        <f>X90*((L90+M90+N90+O90+P90+Q90)+R90*0.7+(S90+T90+U90)*0.5)*V90*5/SUM(L90:U90)+Y90*((L90+M90+N90+O90+P90+Q90)+R90*0.7+(S90+T90+U90)*0.5)*W90*4/SUM(L90:U90)</f>
        <v>0</v>
      </c>
      <c r="AB90" s="157"/>
      <c r="AC90" s="157"/>
      <c r="AD90" s="157"/>
    </row>
    <row r="91" spans="1:32" customHeight="1" ht="12.95" s="114" customFormat="1">
      <c r="A91" s="118">
        <v>80</v>
      </c>
      <c r="B91" s="96" t="s">
        <v>303</v>
      </c>
      <c r="C91" s="95" t="s">
        <v>278</v>
      </c>
      <c r="D91" s="95" t="s">
        <v>460</v>
      </c>
      <c r="E91" s="183">
        <v>42315</v>
      </c>
      <c r="F91" s="96" t="s">
        <v>86</v>
      </c>
      <c r="G91" s="96" t="s">
        <v>304</v>
      </c>
      <c r="H91" s="96" t="s">
        <v>190</v>
      </c>
      <c r="I91" s="96" t="s">
        <v>89</v>
      </c>
      <c r="J91" s="96" t="s">
        <v>90</v>
      </c>
      <c r="K91" s="96" t="s">
        <v>305</v>
      </c>
      <c r="L91" s="119"/>
      <c r="M91" s="119"/>
      <c r="N91" s="119"/>
      <c r="O91" s="97">
        <v>1</v>
      </c>
      <c r="P91" s="119"/>
      <c r="Q91" s="119"/>
      <c r="R91" s="97"/>
      <c r="S91" s="119"/>
      <c r="T91" s="119"/>
      <c r="U91" s="119"/>
      <c r="V91" s="127" t="str">
        <f>IF(C91&lt;&gt;0,SUM($L91:$U91),0)</f>
        <v>0</v>
      </c>
      <c r="W91" s="127" t="str">
        <f>IF(D91&lt;&gt;0,SUM($L91:$U91),0)</f>
        <v>0</v>
      </c>
      <c r="X91" s="127">
        <v>30</v>
      </c>
      <c r="Y91" s="127" t="str">
        <f>X91</f>
        <v>0</v>
      </c>
      <c r="Z91" s="128" t="str">
        <f>X91*((L91+M91+N91+O91+P91+Q91)+R91*0.7+(S91+T91+U91)*0.5)*V91*5/SUM(L91:U91)+Y91*((L91+M91+N91+O91+P91+Q91)+R91*0.7+(S91+T91+U91)*0.5)*W91*4/SUM(L91:U91)</f>
        <v>0</v>
      </c>
      <c r="AB91" s="157"/>
      <c r="AC91" s="157"/>
      <c r="AD91" s="157"/>
    </row>
    <row r="92" spans="1:32" customHeight="1" ht="12.95" s="114" customFormat="1">
      <c r="A92" s="118">
        <v>81</v>
      </c>
      <c r="B92" s="96" t="s">
        <v>306</v>
      </c>
      <c r="C92" s="95" t="s">
        <v>278</v>
      </c>
      <c r="D92" s="95" t="s">
        <v>460</v>
      </c>
      <c r="E92" s="183">
        <v>42155</v>
      </c>
      <c r="F92" s="96" t="s">
        <v>86</v>
      </c>
      <c r="G92" s="96" t="s">
        <v>307</v>
      </c>
      <c r="H92" s="96" t="s">
        <v>190</v>
      </c>
      <c r="I92" s="96" t="s">
        <v>89</v>
      </c>
      <c r="J92" s="96" t="s">
        <v>90</v>
      </c>
      <c r="K92" s="96" t="s">
        <v>308</v>
      </c>
      <c r="L92" s="119"/>
      <c r="M92" s="119"/>
      <c r="N92" s="119"/>
      <c r="O92" s="97">
        <v>1</v>
      </c>
      <c r="P92" s="119"/>
      <c r="Q92" s="119"/>
      <c r="R92" s="97"/>
      <c r="S92" s="119"/>
      <c r="T92" s="119"/>
      <c r="U92" s="119"/>
      <c r="V92" s="127" t="str">
        <f>IF(C92&lt;&gt;0,SUM($L92:$U92),0)</f>
        <v>0</v>
      </c>
      <c r="W92" s="127" t="str">
        <f>IF(D92&lt;&gt;0,SUM($L92:$U92),0)</f>
        <v>0</v>
      </c>
      <c r="X92" s="127">
        <v>30</v>
      </c>
      <c r="Y92" s="127" t="str">
        <f>X92</f>
        <v>0</v>
      </c>
      <c r="Z92" s="128" t="str">
        <f>X92*((L92+M92+N92+O92+P92+Q92)+R92*0.7+(S92+T92+U92)*0.5)*V92*5/SUM(L92:U92)+Y92*((L92+M92+N92+O92+P92+Q92)+R92*0.7+(S92+T92+U92)*0.5)*W92*4/SUM(L92:U92)</f>
        <v>0</v>
      </c>
      <c r="AB92" s="157"/>
      <c r="AC92" s="157"/>
      <c r="AD92" s="157"/>
    </row>
    <row r="93" spans="1:32" customHeight="1" ht="12.95" s="114" customFormat="1">
      <c r="A93" s="118">
        <v>82</v>
      </c>
      <c r="B93" s="96" t="s">
        <v>309</v>
      </c>
      <c r="C93" s="95" t="s">
        <v>278</v>
      </c>
      <c r="D93" s="95" t="s">
        <v>460</v>
      </c>
      <c r="E93" s="183">
        <v>42195</v>
      </c>
      <c r="F93" s="96" t="s">
        <v>86</v>
      </c>
      <c r="G93" s="96" t="s">
        <v>310</v>
      </c>
      <c r="H93" s="96" t="s">
        <v>142</v>
      </c>
      <c r="I93" s="96" t="s">
        <v>89</v>
      </c>
      <c r="J93" s="96" t="s">
        <v>90</v>
      </c>
      <c r="K93" s="96" t="s">
        <v>310</v>
      </c>
      <c r="L93" s="119"/>
      <c r="M93" s="119"/>
      <c r="N93" s="119"/>
      <c r="O93" s="97">
        <v>1</v>
      </c>
      <c r="P93" s="119"/>
      <c r="Q93" s="119"/>
      <c r="R93" s="97"/>
      <c r="S93" s="119"/>
      <c r="T93" s="119"/>
      <c r="U93" s="119"/>
      <c r="V93" s="127" t="str">
        <f>IF(C93&lt;&gt;0,SUM($L93:$U93),0)</f>
        <v>0</v>
      </c>
      <c r="W93" s="127" t="str">
        <f>IF(D93&lt;&gt;0,SUM($L93:$U93),0)</f>
        <v>0</v>
      </c>
      <c r="X93" s="127">
        <v>30</v>
      </c>
      <c r="Y93" s="127" t="str">
        <f>X93</f>
        <v>0</v>
      </c>
      <c r="Z93" s="128" t="str">
        <f>X93*((L93+M93+N93+O93+P93+Q93)+R93*0.7+(S93+T93+U93)*0.5)*V93*5/SUM(L93:U93)+Y93*((L93+M93+N93+O93+P93+Q93)+R93*0.7+(S93+T93+U93)*0.5)*W93*4/SUM(L93:U93)</f>
        <v>0</v>
      </c>
      <c r="AB93" s="157"/>
      <c r="AC93" s="157"/>
      <c r="AD93" s="157"/>
    </row>
    <row r="94" spans="1:32" customHeight="1" ht="12.95" s="114" customFormat="1">
      <c r="A94" s="118">
        <v>83</v>
      </c>
      <c r="B94" s="96" t="s">
        <v>311</v>
      </c>
      <c r="C94" s="95" t="s">
        <v>278</v>
      </c>
      <c r="D94" s="95" t="s">
        <v>460</v>
      </c>
      <c r="E94" s="183">
        <v>42297</v>
      </c>
      <c r="F94" s="96" t="s">
        <v>134</v>
      </c>
      <c r="G94" s="96" t="s">
        <v>312</v>
      </c>
      <c r="H94" s="96" t="s">
        <v>142</v>
      </c>
      <c r="I94" s="96" t="s">
        <v>89</v>
      </c>
      <c r="J94" s="96" t="s">
        <v>90</v>
      </c>
      <c r="K94" s="96" t="s">
        <v>312</v>
      </c>
      <c r="L94" s="119"/>
      <c r="M94" s="119"/>
      <c r="N94" s="119"/>
      <c r="O94" s="97">
        <v>1</v>
      </c>
      <c r="P94" s="119"/>
      <c r="Q94" s="119"/>
      <c r="R94" s="97"/>
      <c r="S94" s="119"/>
      <c r="T94" s="119"/>
      <c r="U94" s="119"/>
      <c r="V94" s="127" t="str">
        <f>IF(C94&lt;&gt;0,SUM($L94:$U94),0)</f>
        <v>0</v>
      </c>
      <c r="W94" s="127" t="str">
        <f>IF(D94&lt;&gt;0,SUM($L94:$U94),0)</f>
        <v>0</v>
      </c>
      <c r="X94" s="127">
        <v>30</v>
      </c>
      <c r="Y94" s="127" t="str">
        <f>X94</f>
        <v>0</v>
      </c>
      <c r="Z94" s="128" t="str">
        <f>X94*((L94+M94+N94+O94+P94+Q94)+R94*0.7+(S94+T94+U94)*0.5)*V94*5/SUM(L94:U94)+Y94*((L94+M94+N94+O94+P94+Q94)+R94*0.7+(S94+T94+U94)*0.5)*W94*4/SUM(L94:U94)</f>
        <v>0</v>
      </c>
      <c r="AB94" s="157"/>
      <c r="AC94" s="157"/>
      <c r="AD94" s="157"/>
    </row>
    <row r="95" spans="1:32" customHeight="1" ht="12.95" s="114" customFormat="1">
      <c r="A95" s="118">
        <v>84</v>
      </c>
      <c r="B95" s="96" t="s">
        <v>313</v>
      </c>
      <c r="C95" s="95" t="s">
        <v>278</v>
      </c>
      <c r="D95" s="95" t="s">
        <v>460</v>
      </c>
      <c r="E95" s="183">
        <v>42183</v>
      </c>
      <c r="F95" s="96" t="s">
        <v>86</v>
      </c>
      <c r="G95" s="96" t="s">
        <v>314</v>
      </c>
      <c r="H95" s="96" t="s">
        <v>142</v>
      </c>
      <c r="I95" s="96" t="s">
        <v>89</v>
      </c>
      <c r="J95" s="96" t="s">
        <v>90</v>
      </c>
      <c r="K95" s="96" t="s">
        <v>314</v>
      </c>
      <c r="L95" s="119"/>
      <c r="M95" s="119"/>
      <c r="N95" s="119"/>
      <c r="O95" s="97">
        <v>1</v>
      </c>
      <c r="P95" s="119"/>
      <c r="Q95" s="119"/>
      <c r="R95" s="97"/>
      <c r="S95" s="119"/>
      <c r="T95" s="119"/>
      <c r="U95" s="119"/>
      <c r="V95" s="127" t="str">
        <f>IF(C95&lt;&gt;0,SUM($L95:$U95),0)</f>
        <v>0</v>
      </c>
      <c r="W95" s="127" t="str">
        <f>IF(D95&lt;&gt;0,SUM($L95:$U95),0)</f>
        <v>0</v>
      </c>
      <c r="X95" s="127">
        <v>30</v>
      </c>
      <c r="Y95" s="127" t="str">
        <f>X95</f>
        <v>0</v>
      </c>
      <c r="Z95" s="128" t="str">
        <f>X95*((L95+M95+N95+O95+P95+Q95)+R95*0.7+(S95+T95+U95)*0.5)*V95*5/SUM(L95:U95)+Y95*((L95+M95+N95+O95+P95+Q95)+R95*0.7+(S95+T95+U95)*0.5)*W95*4/SUM(L95:U95)</f>
        <v>0</v>
      </c>
      <c r="AB95" s="157"/>
      <c r="AC95" s="157"/>
      <c r="AD95" s="157"/>
    </row>
    <row r="96" spans="1:32" customHeight="1" ht="12.95" s="114" customFormat="1">
      <c r="A96" s="118">
        <v>85</v>
      </c>
      <c r="B96" s="96" t="s">
        <v>315</v>
      </c>
      <c r="C96" s="95" t="s">
        <v>278</v>
      </c>
      <c r="D96" s="95" t="s">
        <v>460</v>
      </c>
      <c r="E96" s="183">
        <v>42255</v>
      </c>
      <c r="F96" s="96" t="s">
        <v>86</v>
      </c>
      <c r="G96" s="96" t="s">
        <v>316</v>
      </c>
      <c r="H96" s="96" t="s">
        <v>240</v>
      </c>
      <c r="I96" s="96" t="s">
        <v>89</v>
      </c>
      <c r="J96" s="96" t="s">
        <v>90</v>
      </c>
      <c r="K96" s="96" t="s">
        <v>316</v>
      </c>
      <c r="L96" s="119"/>
      <c r="M96" s="119"/>
      <c r="N96" s="119"/>
      <c r="O96" s="97">
        <v>1</v>
      </c>
      <c r="P96" s="119"/>
      <c r="Q96" s="119"/>
      <c r="R96" s="97"/>
      <c r="S96" s="119"/>
      <c r="T96" s="119"/>
      <c r="U96" s="119"/>
      <c r="V96" s="127" t="str">
        <f>IF(C96&lt;&gt;0,SUM($L96:$U96),0)</f>
        <v>0</v>
      </c>
      <c r="W96" s="127" t="str">
        <f>IF(D96&lt;&gt;0,SUM($L96:$U96),0)</f>
        <v>0</v>
      </c>
      <c r="X96" s="127">
        <v>30</v>
      </c>
      <c r="Y96" s="127" t="str">
        <f>X96</f>
        <v>0</v>
      </c>
      <c r="Z96" s="128" t="str">
        <f>X96*((L96+M96+N96+O96+P96+Q96)+R96*0.7+(S96+T96+U96)*0.5)*V96*5/SUM(L96:U96)+Y96*((L96+M96+N96+O96+P96+Q96)+R96*0.7+(S96+T96+U96)*0.5)*W96*4/SUM(L96:U96)</f>
        <v>0</v>
      </c>
      <c r="AB96" s="157"/>
      <c r="AC96" s="157"/>
      <c r="AD96" s="157"/>
    </row>
    <row r="97" spans="1:32" customHeight="1" ht="12.95" s="114" customFormat="1">
      <c r="A97" s="118">
        <v>86</v>
      </c>
      <c r="B97" s="96" t="s">
        <v>317</v>
      </c>
      <c r="C97" s="95" t="s">
        <v>278</v>
      </c>
      <c r="D97" s="95" t="s">
        <v>460</v>
      </c>
      <c r="E97" s="183">
        <v>42058</v>
      </c>
      <c r="F97" s="96" t="s">
        <v>86</v>
      </c>
      <c r="G97" s="96" t="s">
        <v>318</v>
      </c>
      <c r="H97" s="96" t="s">
        <v>190</v>
      </c>
      <c r="I97" s="96" t="s">
        <v>89</v>
      </c>
      <c r="J97" s="96" t="s">
        <v>90</v>
      </c>
      <c r="K97" s="96" t="s">
        <v>319</v>
      </c>
      <c r="L97" s="119"/>
      <c r="M97" s="119"/>
      <c r="N97" s="119"/>
      <c r="O97" s="97"/>
      <c r="P97" s="119"/>
      <c r="Q97" s="119"/>
      <c r="R97" s="97">
        <v>1</v>
      </c>
      <c r="S97" s="119"/>
      <c r="T97" s="119"/>
      <c r="U97" s="119"/>
      <c r="V97" s="127" t="str">
        <f>IF(C97&lt;&gt;0,SUM($L97:$U97),0)</f>
        <v>0</v>
      </c>
      <c r="W97" s="127" t="str">
        <f>IF(D97&lt;&gt;0,SUM($L97:$U97),0)</f>
        <v>0</v>
      </c>
      <c r="X97" s="127">
        <v>30</v>
      </c>
      <c r="Y97" s="127" t="str">
        <f>X97</f>
        <v>0</v>
      </c>
      <c r="Z97" s="128" t="str">
        <f>X97*((L97+M97+N97+O97+P97+Q97)+R97*0.7+(S97+T97+U97)*0.5)*V97*5/SUM(L97:U97)+Y97*((L97+M97+N97+O97+P97+Q97)+R97*0.7+(S97+T97+U97)*0.5)*W97*4/SUM(L97:U97)</f>
        <v>0</v>
      </c>
      <c r="AB97" s="157"/>
      <c r="AC97" s="157"/>
      <c r="AD97" s="157"/>
    </row>
    <row r="98" spans="1:32" customHeight="1" ht="12.95" s="114" customFormat="1">
      <c r="A98" s="118">
        <v>87</v>
      </c>
      <c r="B98" s="96" t="s">
        <v>320</v>
      </c>
      <c r="C98" s="95" t="s">
        <v>278</v>
      </c>
      <c r="D98" s="95" t="s">
        <v>460</v>
      </c>
      <c r="E98" s="183">
        <v>42227</v>
      </c>
      <c r="F98" s="96" t="s">
        <v>86</v>
      </c>
      <c r="G98" s="96" t="s">
        <v>321</v>
      </c>
      <c r="H98" s="96" t="s">
        <v>142</v>
      </c>
      <c r="I98" s="96" t="s">
        <v>89</v>
      </c>
      <c r="J98" s="96" t="s">
        <v>90</v>
      </c>
      <c r="K98" s="96" t="s">
        <v>321</v>
      </c>
      <c r="L98" s="119"/>
      <c r="M98" s="119"/>
      <c r="N98" s="119"/>
      <c r="O98" s="97"/>
      <c r="P98" s="119"/>
      <c r="Q98" s="119"/>
      <c r="R98" s="97">
        <v>1</v>
      </c>
      <c r="S98" s="119"/>
      <c r="T98" s="119"/>
      <c r="U98" s="119"/>
      <c r="V98" s="127" t="str">
        <f>IF(C98&lt;&gt;0,SUM($L98:$U98),0)</f>
        <v>0</v>
      </c>
      <c r="W98" s="127" t="str">
        <f>IF(D98&lt;&gt;0,SUM($L98:$U98),0)</f>
        <v>0</v>
      </c>
      <c r="X98" s="127">
        <v>30</v>
      </c>
      <c r="Y98" s="127" t="str">
        <f>X98</f>
        <v>0</v>
      </c>
      <c r="Z98" s="128" t="str">
        <f>X98*((L98+M98+N98+O98+P98+Q98)+R98*0.7+(S98+T98+U98)*0.5)*V98*5/SUM(L98:U98)+Y98*((L98+M98+N98+O98+P98+Q98)+R98*0.7+(S98+T98+U98)*0.5)*W98*4/SUM(L98:U98)</f>
        <v>0</v>
      </c>
      <c r="AB98" s="157"/>
      <c r="AC98" s="157"/>
      <c r="AD98" s="157"/>
    </row>
    <row r="99" spans="1:32" customHeight="1" ht="12.95" s="114" customFormat="1">
      <c r="A99" s="118">
        <v>88</v>
      </c>
      <c r="B99" s="96" t="s">
        <v>322</v>
      </c>
      <c r="C99" s="95" t="s">
        <v>278</v>
      </c>
      <c r="D99" s="95" t="s">
        <v>460</v>
      </c>
      <c r="E99" s="183">
        <v>42319</v>
      </c>
      <c r="F99" s="96" t="s">
        <v>86</v>
      </c>
      <c r="G99" s="96" t="s">
        <v>323</v>
      </c>
      <c r="H99" s="96" t="s">
        <v>190</v>
      </c>
      <c r="I99" s="96" t="s">
        <v>89</v>
      </c>
      <c r="J99" s="96" t="s">
        <v>90</v>
      </c>
      <c r="K99" s="96" t="s">
        <v>324</v>
      </c>
      <c r="L99" s="119"/>
      <c r="M99" s="119"/>
      <c r="N99" s="119"/>
      <c r="O99" s="97"/>
      <c r="P99" s="119"/>
      <c r="Q99" s="119"/>
      <c r="R99" s="97">
        <v>1</v>
      </c>
      <c r="S99" s="119"/>
      <c r="T99" s="119"/>
      <c r="U99" s="119"/>
      <c r="V99" s="127" t="str">
        <f>IF(C99&lt;&gt;0,SUM($L99:$U99),0)</f>
        <v>0</v>
      </c>
      <c r="W99" s="127" t="str">
        <f>IF(D99&lt;&gt;0,SUM($L99:$U99),0)</f>
        <v>0</v>
      </c>
      <c r="X99" s="127">
        <v>30</v>
      </c>
      <c r="Y99" s="127" t="str">
        <f>X99</f>
        <v>0</v>
      </c>
      <c r="Z99" s="128" t="str">
        <f>X99*((L99+M99+N99+O99+P99+Q99)+R99*0.7+(S99+T99+U99)*0.5)*V99*5/SUM(L99:U99)+Y99*((L99+M99+N99+O99+P99+Q99)+R99*0.7+(S99+T99+U99)*0.5)*W99*4/SUM(L99:U99)</f>
        <v>0</v>
      </c>
      <c r="AB99" s="157"/>
      <c r="AC99" s="157"/>
      <c r="AD99" s="157"/>
    </row>
    <row r="100" spans="1:32" customHeight="1" ht="12.95" s="114" customFormat="1">
      <c r="A100" s="118">
        <v>89</v>
      </c>
      <c r="B100" s="96" t="s">
        <v>325</v>
      </c>
      <c r="C100" s="95" t="s">
        <v>278</v>
      </c>
      <c r="D100" s="95" t="s">
        <v>460</v>
      </c>
      <c r="E100" s="183">
        <v>42338</v>
      </c>
      <c r="F100" s="96" t="s">
        <v>86</v>
      </c>
      <c r="G100" s="96" t="s">
        <v>326</v>
      </c>
      <c r="H100" s="96" t="s">
        <v>142</v>
      </c>
      <c r="I100" s="96" t="s">
        <v>89</v>
      </c>
      <c r="J100" s="96" t="s">
        <v>90</v>
      </c>
      <c r="K100" s="96" t="s">
        <v>327</v>
      </c>
      <c r="L100" s="119"/>
      <c r="M100" s="119"/>
      <c r="N100" s="119"/>
      <c r="O100" s="97"/>
      <c r="P100" s="119"/>
      <c r="Q100" s="119"/>
      <c r="R100" s="97">
        <v>1</v>
      </c>
      <c r="S100" s="119"/>
      <c r="T100" s="119"/>
      <c r="U100" s="119"/>
      <c r="V100" s="127" t="str">
        <f>IF(C100&lt;&gt;0,SUM($L100:$U100),0)</f>
        <v>0</v>
      </c>
      <c r="W100" s="127" t="str">
        <f>IF(D100&lt;&gt;0,SUM($L100:$U100),0)</f>
        <v>0</v>
      </c>
      <c r="X100" s="127">
        <v>30</v>
      </c>
      <c r="Y100" s="127" t="str">
        <f>X100</f>
        <v>0</v>
      </c>
      <c r="Z100" s="128" t="str">
        <f>X100*((L100+M100+N100+O100+P100+Q100)+R100*0.7+(S100+T100+U100)*0.5)*V100*5/SUM(L100:U100)+Y100*((L100+M100+N100+O100+P100+Q100)+R100*0.7+(S100+T100+U100)*0.5)*W100*4/SUM(L100:U100)</f>
        <v>0</v>
      </c>
      <c r="AB100" s="157"/>
      <c r="AC100" s="157"/>
      <c r="AD100" s="157"/>
    </row>
    <row r="101" spans="1:32" customHeight="1" ht="12.95" s="114" customFormat="1">
      <c r="A101" s="118">
        <v>90</v>
      </c>
      <c r="B101" s="96" t="s">
        <v>328</v>
      </c>
      <c r="C101" s="95" t="s">
        <v>278</v>
      </c>
      <c r="D101" s="95" t="s">
        <v>460</v>
      </c>
      <c r="E101" s="183">
        <v>42350</v>
      </c>
      <c r="F101" s="96" t="s">
        <v>86</v>
      </c>
      <c r="G101" s="96" t="s">
        <v>329</v>
      </c>
      <c r="H101" s="96" t="s">
        <v>190</v>
      </c>
      <c r="I101" s="96" t="s">
        <v>89</v>
      </c>
      <c r="J101" s="96" t="s">
        <v>90</v>
      </c>
      <c r="K101" s="96" t="s">
        <v>299</v>
      </c>
      <c r="L101" s="119"/>
      <c r="M101" s="119"/>
      <c r="N101" s="119"/>
      <c r="O101" s="97"/>
      <c r="P101" s="119"/>
      <c r="Q101" s="119"/>
      <c r="R101" s="97">
        <v>1</v>
      </c>
      <c r="S101" s="119"/>
      <c r="T101" s="119"/>
      <c r="U101" s="119"/>
      <c r="V101" s="127" t="str">
        <f>IF(C101&lt;&gt;0,SUM($L101:$U101),0)</f>
        <v>0</v>
      </c>
      <c r="W101" s="127" t="str">
        <f>IF(D101&lt;&gt;0,SUM($L101:$U101),0)</f>
        <v>0</v>
      </c>
      <c r="X101" s="127">
        <v>30</v>
      </c>
      <c r="Y101" s="127" t="str">
        <f>X101</f>
        <v>0</v>
      </c>
      <c r="Z101" s="128" t="str">
        <f>X101*((L101+M101+N101+O101+P101+Q101)+R101*0.7+(S101+T101+U101)*0.5)*V101*5/SUM(L101:U101)+Y101*((L101+M101+N101+O101+P101+Q101)+R101*0.7+(S101+T101+U101)*0.5)*W101*4/SUM(L101:U101)</f>
        <v>0</v>
      </c>
      <c r="AB101" s="157"/>
      <c r="AC101" s="157"/>
      <c r="AD101" s="157"/>
    </row>
    <row r="102" spans="1:32" customHeight="1" ht="12.95" s="114" customFormat="1">
      <c r="A102" s="118">
        <v>91</v>
      </c>
      <c r="B102" s="96" t="s">
        <v>330</v>
      </c>
      <c r="C102" s="95" t="s">
        <v>278</v>
      </c>
      <c r="D102" s="95" t="s">
        <v>460</v>
      </c>
      <c r="E102" s="183">
        <v>42363</v>
      </c>
      <c r="F102" s="96" t="s">
        <v>86</v>
      </c>
      <c r="G102" s="96" t="s">
        <v>331</v>
      </c>
      <c r="H102" s="96" t="s">
        <v>190</v>
      </c>
      <c r="I102" s="96" t="s">
        <v>89</v>
      </c>
      <c r="J102" s="96" t="s">
        <v>90</v>
      </c>
      <c r="K102" s="96" t="s">
        <v>331</v>
      </c>
      <c r="L102" s="119"/>
      <c r="M102" s="119"/>
      <c r="N102" s="119"/>
      <c r="O102" s="97">
        <v>1</v>
      </c>
      <c r="P102" s="119"/>
      <c r="Q102" s="119"/>
      <c r="R102" s="97"/>
      <c r="S102" s="119"/>
      <c r="T102" s="119"/>
      <c r="U102" s="119"/>
      <c r="V102" s="127" t="str">
        <f>IF(C102&lt;&gt;0,SUM($L102:$U102),0)</f>
        <v>0</v>
      </c>
      <c r="W102" s="127" t="str">
        <f>IF(D102&lt;&gt;0,SUM($L102:$U102),0)</f>
        <v>0</v>
      </c>
      <c r="X102" s="127">
        <v>30</v>
      </c>
      <c r="Y102" s="127" t="str">
        <f>X102</f>
        <v>0</v>
      </c>
      <c r="Z102" s="128" t="str">
        <f>X102*((L102+M102+N102+O102+P102+Q102)+R102*0.7+(S102+T102+U102)*0.5)*V102*5/SUM(L102:U102)+Y102*((L102+M102+N102+O102+P102+Q102)+R102*0.7+(S102+T102+U102)*0.5)*W102*4/SUM(L102:U102)</f>
        <v>0</v>
      </c>
      <c r="AB102" s="157"/>
      <c r="AC102" s="157"/>
      <c r="AD102" s="157"/>
    </row>
    <row r="103" spans="1:32" customHeight="1" ht="12.95" s="114" customFormat="1">
      <c r="A103" s="118">
        <v>92</v>
      </c>
      <c r="B103" s="96" t="s">
        <v>335</v>
      </c>
      <c r="C103" s="95" t="s">
        <v>333</v>
      </c>
      <c r="D103" s="95" t="s">
        <v>511</v>
      </c>
      <c r="E103" s="185">
        <v>42154</v>
      </c>
      <c r="F103" s="96" t="s">
        <v>86</v>
      </c>
      <c r="G103" s="96" t="s">
        <v>336</v>
      </c>
      <c r="H103" s="96" t="s">
        <v>337</v>
      </c>
      <c r="I103" s="96" t="s">
        <v>89</v>
      </c>
      <c r="J103" s="96" t="s">
        <v>90</v>
      </c>
      <c r="K103" s="96" t="s">
        <v>338</v>
      </c>
      <c r="L103" s="119"/>
      <c r="M103" s="119"/>
      <c r="N103" s="119"/>
      <c r="O103" s="97"/>
      <c r="P103" s="119"/>
      <c r="Q103" s="119"/>
      <c r="R103" s="97">
        <v>1</v>
      </c>
      <c r="S103" s="119"/>
      <c r="T103" s="119"/>
      <c r="U103" s="119"/>
      <c r="V103" s="127" t="str">
        <f>IF(C103&lt;&gt;0,SUM($L103:$U103),0)</f>
        <v>0</v>
      </c>
      <c r="W103" s="127" t="str">
        <f>IF(D103&lt;&gt;0,SUM($L103:$U103),0)</f>
        <v>0</v>
      </c>
      <c r="X103" s="127">
        <v>30</v>
      </c>
      <c r="Y103" s="127" t="str">
        <f>X103</f>
        <v>0</v>
      </c>
      <c r="Z103" s="128" t="str">
        <f>X103*((L103+M103+N103+O103+P103+Q103)+R103*0.7+(S103+T103+U103)*0.5)*V103*5/SUM(L103:U103)+Y103*((L103+M103+N103+O103+P103+Q103)+R103*0.7+(S103+T103+U103)*0.5)*W103*4/SUM(L103:U103)</f>
        <v>0</v>
      </c>
      <c r="AB103" s="157"/>
      <c r="AC103" s="157"/>
      <c r="AD103" s="157"/>
    </row>
    <row r="104" spans="1:32" customHeight="1" ht="12.95" s="114" customFormat="1">
      <c r="A104" s="118">
        <v>93</v>
      </c>
      <c r="B104" s="96" t="s">
        <v>339</v>
      </c>
      <c r="C104" s="95" t="s">
        <v>333</v>
      </c>
      <c r="D104" s="95" t="s">
        <v>511</v>
      </c>
      <c r="E104" s="185">
        <v>42068</v>
      </c>
      <c r="F104" s="96" t="s">
        <v>86</v>
      </c>
      <c r="G104" s="96" t="s">
        <v>340</v>
      </c>
      <c r="H104" s="96" t="s">
        <v>341</v>
      </c>
      <c r="I104" s="96" t="s">
        <v>89</v>
      </c>
      <c r="J104" s="96" t="s">
        <v>90</v>
      </c>
      <c r="K104" s="96" t="s">
        <v>342</v>
      </c>
      <c r="L104" s="119"/>
      <c r="M104" s="119"/>
      <c r="N104" s="119"/>
      <c r="O104" s="97"/>
      <c r="P104" s="119"/>
      <c r="Q104" s="119"/>
      <c r="R104" s="97">
        <v>1</v>
      </c>
      <c r="S104" s="119"/>
      <c r="T104" s="119"/>
      <c r="U104" s="119"/>
      <c r="V104" s="127" t="str">
        <f>IF(C104&lt;&gt;0,SUM($L104:$U104),0)</f>
        <v>0</v>
      </c>
      <c r="W104" s="127" t="str">
        <f>IF(D104&lt;&gt;0,SUM($L104:$U104),0)</f>
        <v>0</v>
      </c>
      <c r="X104" s="127">
        <v>30</v>
      </c>
      <c r="Y104" s="127" t="str">
        <f>X104</f>
        <v>0</v>
      </c>
      <c r="Z104" s="128" t="str">
        <f>X104*((L104+M104+N104+O104+P104+Q104)+R104*0.7+(S104+T104+U104)*0.5)*V104*5/SUM(L104:U104)+Y104*((L104+M104+N104+O104+P104+Q104)+R104*0.7+(S104+T104+U104)*0.5)*W104*4/SUM(L104:U104)</f>
        <v>0</v>
      </c>
      <c r="AB104" s="157"/>
      <c r="AC104" s="157"/>
      <c r="AD104" s="157"/>
    </row>
    <row r="105" spans="1:32" customHeight="1" ht="12.95" s="114" customFormat="1">
      <c r="A105" s="118">
        <v>94</v>
      </c>
      <c r="B105" s="96" t="s">
        <v>343</v>
      </c>
      <c r="C105" s="95" t="s">
        <v>333</v>
      </c>
      <c r="D105" s="95" t="s">
        <v>511</v>
      </c>
      <c r="E105" s="185">
        <v>42266</v>
      </c>
      <c r="F105" s="96" t="s">
        <v>86</v>
      </c>
      <c r="G105" s="96" t="s">
        <v>344</v>
      </c>
      <c r="H105" s="96" t="s">
        <v>345</v>
      </c>
      <c r="I105" s="96" t="s">
        <v>89</v>
      </c>
      <c r="J105" s="96" t="s">
        <v>90</v>
      </c>
      <c r="K105" s="96" t="s">
        <v>346</v>
      </c>
      <c r="L105" s="119"/>
      <c r="M105" s="119"/>
      <c r="N105" s="119"/>
      <c r="O105" s="97">
        <v>1</v>
      </c>
      <c r="P105" s="119"/>
      <c r="Q105" s="119"/>
      <c r="R105" s="97"/>
      <c r="S105" s="119"/>
      <c r="T105" s="119"/>
      <c r="U105" s="119"/>
      <c r="V105" s="127" t="str">
        <f>IF(C105&lt;&gt;0,SUM($L105:$U105),0)</f>
        <v>0</v>
      </c>
      <c r="W105" s="127" t="str">
        <f>IF(D105&lt;&gt;0,SUM($L105:$U105),0)</f>
        <v>0</v>
      </c>
      <c r="X105" s="127">
        <v>30</v>
      </c>
      <c r="Y105" s="127" t="str">
        <f>X105</f>
        <v>0</v>
      </c>
      <c r="Z105" s="128" t="str">
        <f>X105*((L105+M105+N105+O105+P105+Q105)+R105*0.7+(S105+T105+U105)*0.5)*V105*5/SUM(L105:U105)+Y105*((L105+M105+N105+O105+P105+Q105)+R105*0.7+(S105+T105+U105)*0.5)*W105*4/SUM(L105:U105)</f>
        <v>0</v>
      </c>
      <c r="AB105" s="157"/>
      <c r="AC105" s="157"/>
      <c r="AD105" s="157"/>
    </row>
    <row r="106" spans="1:32" customHeight="1" ht="12.95" s="114" customFormat="1">
      <c r="A106" s="118">
        <v>95</v>
      </c>
      <c r="B106" s="96" t="s">
        <v>347</v>
      </c>
      <c r="C106" s="95" t="s">
        <v>333</v>
      </c>
      <c r="D106" s="95" t="s">
        <v>511</v>
      </c>
      <c r="E106" s="184">
        <v>42069</v>
      </c>
      <c r="F106" s="96" t="s">
        <v>86</v>
      </c>
      <c r="G106" s="96" t="s">
        <v>348</v>
      </c>
      <c r="H106" s="96" t="s">
        <v>345</v>
      </c>
      <c r="I106" s="96" t="s">
        <v>89</v>
      </c>
      <c r="J106" s="96" t="s">
        <v>90</v>
      </c>
      <c r="K106" s="96" t="s">
        <v>348</v>
      </c>
      <c r="L106" s="119"/>
      <c r="M106" s="119"/>
      <c r="N106" s="119"/>
      <c r="O106" s="97">
        <v>1</v>
      </c>
      <c r="P106" s="119"/>
      <c r="Q106" s="119"/>
      <c r="R106" s="97"/>
      <c r="S106" s="119"/>
      <c r="T106" s="119"/>
      <c r="U106" s="119"/>
      <c r="V106" s="127" t="str">
        <f>IF(C106&lt;&gt;0,SUM($L106:$U106),0)</f>
        <v>0</v>
      </c>
      <c r="W106" s="127" t="str">
        <f>IF(D106&lt;&gt;0,SUM($L106:$U106),0)</f>
        <v>0</v>
      </c>
      <c r="X106" s="127">
        <v>30</v>
      </c>
      <c r="Y106" s="127" t="str">
        <f>X106</f>
        <v>0</v>
      </c>
      <c r="Z106" s="128" t="str">
        <f>X106*((L106+M106+N106+O106+P106+Q106)+R106*0.7+(S106+T106+U106)*0.5)*V106*5/SUM(L106:U106)+Y106*((L106+M106+N106+O106+P106+Q106)+R106*0.7+(S106+T106+U106)*0.5)*W106*4/SUM(L106:U106)</f>
        <v>0</v>
      </c>
      <c r="AB106" s="157"/>
      <c r="AC106" s="157"/>
      <c r="AD106" s="157"/>
    </row>
    <row r="107" spans="1:32" customHeight="1" ht="12.95" s="114" customFormat="1">
      <c r="A107" s="118">
        <v>96</v>
      </c>
      <c r="B107" s="96" t="s">
        <v>349</v>
      </c>
      <c r="C107" s="95" t="s">
        <v>333</v>
      </c>
      <c r="D107" s="95" t="s">
        <v>511</v>
      </c>
      <c r="E107" s="185">
        <v>42255</v>
      </c>
      <c r="F107" s="96" t="s">
        <v>134</v>
      </c>
      <c r="G107" s="96" t="s">
        <v>350</v>
      </c>
      <c r="H107" s="96" t="s">
        <v>351</v>
      </c>
      <c r="I107" s="96" t="s">
        <v>89</v>
      </c>
      <c r="J107" s="96" t="s">
        <v>90</v>
      </c>
      <c r="K107" s="96" t="s">
        <v>350</v>
      </c>
      <c r="L107" s="119"/>
      <c r="M107" s="119"/>
      <c r="N107" s="119"/>
      <c r="O107" s="97"/>
      <c r="P107" s="119"/>
      <c r="Q107" s="119"/>
      <c r="R107" s="97">
        <v>1</v>
      </c>
      <c r="S107" s="119"/>
      <c r="T107" s="119"/>
      <c r="U107" s="119"/>
      <c r="V107" s="127" t="str">
        <f>IF(C107&lt;&gt;0,SUM($L107:$U107),0)</f>
        <v>0</v>
      </c>
      <c r="W107" s="127" t="str">
        <f>IF(D107&lt;&gt;0,SUM($L107:$U107),0)</f>
        <v>0</v>
      </c>
      <c r="X107" s="127">
        <v>30</v>
      </c>
      <c r="Y107" s="127" t="str">
        <f>X107</f>
        <v>0</v>
      </c>
      <c r="Z107" s="128" t="str">
        <f>X107*((L107+M107+N107+O107+P107+Q107)+R107*0.7+(S107+T107+U107)*0.5)*V107*5/SUM(L107:U107)+Y107*((L107+M107+N107+O107+P107+Q107)+R107*0.7+(S107+T107+U107)*0.5)*W107*4/SUM(L107:U107)</f>
        <v>0</v>
      </c>
      <c r="AB107" s="157"/>
      <c r="AC107" s="157"/>
      <c r="AD107" s="157"/>
    </row>
    <row r="108" spans="1:32" customHeight="1" ht="12.95" s="114" customFormat="1">
      <c r="A108" s="118">
        <v>97</v>
      </c>
      <c r="B108" s="96" t="s">
        <v>352</v>
      </c>
      <c r="C108" s="95" t="s">
        <v>333</v>
      </c>
      <c r="D108" s="95" t="s">
        <v>511</v>
      </c>
      <c r="E108" s="185">
        <v>42351</v>
      </c>
      <c r="F108" s="96" t="s">
        <v>86</v>
      </c>
      <c r="G108" s="96" t="s">
        <v>353</v>
      </c>
      <c r="H108" s="96" t="s">
        <v>351</v>
      </c>
      <c r="I108" s="96" t="s">
        <v>89</v>
      </c>
      <c r="J108" s="96" t="s">
        <v>90</v>
      </c>
      <c r="K108" s="96" t="s">
        <v>353</v>
      </c>
      <c r="L108" s="119"/>
      <c r="M108" s="119"/>
      <c r="N108" s="119"/>
      <c r="O108" s="97">
        <v>1</v>
      </c>
      <c r="P108" s="119"/>
      <c r="Q108" s="119"/>
      <c r="R108" s="97"/>
      <c r="S108" s="119"/>
      <c r="T108" s="119"/>
      <c r="U108" s="119"/>
      <c r="V108" s="127" t="str">
        <f>IF(C108&lt;&gt;0,SUM($L108:$U108),0)</f>
        <v>0</v>
      </c>
      <c r="W108" s="127" t="str">
        <f>IF(D108&lt;&gt;0,SUM($L108:$U108),0)</f>
        <v>0</v>
      </c>
      <c r="X108" s="127">
        <v>30</v>
      </c>
      <c r="Y108" s="127" t="str">
        <f>X108</f>
        <v>0</v>
      </c>
      <c r="Z108" s="128" t="str">
        <f>X108*((L108+M108+N108+O108+P108+Q108)+R108*0.7+(S108+T108+U108)*0.5)*V108*5/SUM(L108:U108)+Y108*((L108+M108+N108+O108+P108+Q108)+R108*0.7+(S108+T108+U108)*0.5)*W108*4/SUM(L108:U108)</f>
        <v>0</v>
      </c>
      <c r="AB108" s="157"/>
      <c r="AC108" s="157"/>
      <c r="AD108" s="157"/>
    </row>
    <row r="109" spans="1:32" customHeight="1" ht="12.95" s="114" customFormat="1">
      <c r="A109" s="118">
        <v>98</v>
      </c>
      <c r="B109" s="96" t="s">
        <v>354</v>
      </c>
      <c r="C109" s="95" t="s">
        <v>333</v>
      </c>
      <c r="D109" s="95" t="s">
        <v>511</v>
      </c>
      <c r="E109" s="185">
        <v>42346</v>
      </c>
      <c r="F109" s="96" t="s">
        <v>86</v>
      </c>
      <c r="G109" s="96" t="s">
        <v>355</v>
      </c>
      <c r="H109" s="96" t="s">
        <v>146</v>
      </c>
      <c r="I109" s="96" t="s">
        <v>89</v>
      </c>
      <c r="J109" s="96" t="s">
        <v>90</v>
      </c>
      <c r="K109" s="96" t="s">
        <v>355</v>
      </c>
      <c r="L109" s="119"/>
      <c r="M109" s="119"/>
      <c r="N109" s="119"/>
      <c r="O109" s="97">
        <v>1</v>
      </c>
      <c r="P109" s="119"/>
      <c r="Q109" s="119"/>
      <c r="R109" s="97"/>
      <c r="S109" s="119"/>
      <c r="T109" s="119"/>
      <c r="U109" s="119"/>
      <c r="V109" s="127" t="str">
        <f>IF(C109&lt;&gt;0,SUM($L109:$U109),0)</f>
        <v>0</v>
      </c>
      <c r="W109" s="127" t="str">
        <f>IF(D109&lt;&gt;0,SUM($L109:$U109),0)</f>
        <v>0</v>
      </c>
      <c r="X109" s="127">
        <v>30</v>
      </c>
      <c r="Y109" s="127" t="str">
        <f>X109</f>
        <v>0</v>
      </c>
      <c r="Z109" s="128" t="str">
        <f>X109*((L109+M109+N109+O109+P109+Q109)+R109*0.7+(S109+T109+U109)*0.5)*V109*5/SUM(L109:U109)+Y109*((L109+M109+N109+O109+P109+Q109)+R109*0.7+(S109+T109+U109)*0.5)*W109*4/SUM(L109:U109)</f>
        <v>0</v>
      </c>
      <c r="AB109" s="157"/>
      <c r="AC109" s="157"/>
      <c r="AD109" s="157"/>
    </row>
    <row r="110" spans="1:32" customHeight="1" ht="12.95" s="114" customFormat="1">
      <c r="A110" s="118">
        <v>99</v>
      </c>
      <c r="B110" s="96" t="s">
        <v>356</v>
      </c>
      <c r="C110" s="95" t="s">
        <v>333</v>
      </c>
      <c r="D110" s="95" t="s">
        <v>511</v>
      </c>
      <c r="E110" s="185">
        <v>42315</v>
      </c>
      <c r="F110" s="96" t="s">
        <v>86</v>
      </c>
      <c r="G110" s="96" t="s">
        <v>357</v>
      </c>
      <c r="H110" s="96" t="s">
        <v>146</v>
      </c>
      <c r="I110" s="96" t="s">
        <v>89</v>
      </c>
      <c r="J110" s="96" t="s">
        <v>90</v>
      </c>
      <c r="K110" s="96" t="s">
        <v>358</v>
      </c>
      <c r="L110" s="119"/>
      <c r="M110" s="119"/>
      <c r="N110" s="119"/>
      <c r="O110" s="97">
        <v>1</v>
      </c>
      <c r="P110" s="119"/>
      <c r="Q110" s="119"/>
      <c r="R110" s="97"/>
      <c r="S110" s="119"/>
      <c r="T110" s="119"/>
      <c r="U110" s="119"/>
      <c r="V110" s="127" t="str">
        <f>IF(C110&lt;&gt;0,SUM($L110:$U110),0)</f>
        <v>0</v>
      </c>
      <c r="W110" s="127" t="str">
        <f>IF(D110&lt;&gt;0,SUM($L110:$U110),0)</f>
        <v>0</v>
      </c>
      <c r="X110" s="127">
        <v>30</v>
      </c>
      <c r="Y110" s="127" t="str">
        <f>X110</f>
        <v>0</v>
      </c>
      <c r="Z110" s="128" t="str">
        <f>X110*((L110+M110+N110+O110+P110+Q110)+R110*0.7+(S110+T110+U110)*0.5)*V110*5/SUM(L110:U110)+Y110*((L110+M110+N110+O110+P110+Q110)+R110*0.7+(S110+T110+U110)*0.5)*W110*4/SUM(L110:U110)</f>
        <v>0</v>
      </c>
      <c r="AB110" s="157"/>
      <c r="AC110" s="157"/>
      <c r="AD110" s="157"/>
    </row>
    <row r="111" spans="1:32" customHeight="1" ht="12.95" s="114" customFormat="1">
      <c r="A111" s="118">
        <v>100</v>
      </c>
      <c r="B111" s="96" t="s">
        <v>359</v>
      </c>
      <c r="C111" s="95" t="s">
        <v>333</v>
      </c>
      <c r="D111" s="95" t="s">
        <v>511</v>
      </c>
      <c r="E111" s="185">
        <v>42345</v>
      </c>
      <c r="F111" s="96" t="s">
        <v>86</v>
      </c>
      <c r="G111" s="96" t="s">
        <v>360</v>
      </c>
      <c r="H111" s="96" t="s">
        <v>146</v>
      </c>
      <c r="I111" s="96" t="s">
        <v>89</v>
      </c>
      <c r="J111" s="96" t="s">
        <v>90</v>
      </c>
      <c r="K111" s="96" t="s">
        <v>360</v>
      </c>
      <c r="L111" s="119"/>
      <c r="M111" s="119"/>
      <c r="N111" s="119"/>
      <c r="O111" s="97">
        <v>1</v>
      </c>
      <c r="P111" s="119"/>
      <c r="Q111" s="119"/>
      <c r="R111" s="97"/>
      <c r="S111" s="119"/>
      <c r="T111" s="119"/>
      <c r="U111" s="119"/>
      <c r="V111" s="127" t="str">
        <f>IF(C111&lt;&gt;0,SUM($L111:$U111),0)</f>
        <v>0</v>
      </c>
      <c r="W111" s="127" t="str">
        <f>IF(D111&lt;&gt;0,SUM($L111:$U111),0)</f>
        <v>0</v>
      </c>
      <c r="X111" s="127">
        <v>30</v>
      </c>
      <c r="Y111" s="127" t="str">
        <f>X111</f>
        <v>0</v>
      </c>
      <c r="Z111" s="128" t="str">
        <f>X111*((L111+M111+N111+O111+P111+Q111)+R111*0.7+(S111+T111+U111)*0.5)*V111*5/SUM(L111:U111)+Y111*((L111+M111+N111+O111+P111+Q111)+R111*0.7+(S111+T111+U111)*0.5)*W111*4/SUM(L111:U111)</f>
        <v>0</v>
      </c>
      <c r="AB111" s="157"/>
      <c r="AC111" s="157"/>
      <c r="AD111" s="157"/>
    </row>
    <row r="112" spans="1:32" customHeight="1" ht="12.95" s="114" customFormat="1">
      <c r="A112" s="118">
        <v>101</v>
      </c>
      <c r="B112" s="96" t="s">
        <v>361</v>
      </c>
      <c r="C112" s="95" t="s">
        <v>333</v>
      </c>
      <c r="D112" s="95" t="s">
        <v>511</v>
      </c>
      <c r="E112" s="185">
        <v>42343</v>
      </c>
      <c r="F112" s="96" t="s">
        <v>86</v>
      </c>
      <c r="G112" s="96" t="s">
        <v>362</v>
      </c>
      <c r="H112" s="96" t="s">
        <v>146</v>
      </c>
      <c r="I112" s="96" t="s">
        <v>89</v>
      </c>
      <c r="J112" s="96" t="s">
        <v>90</v>
      </c>
      <c r="K112" s="96" t="s">
        <v>362</v>
      </c>
      <c r="L112" s="119"/>
      <c r="M112" s="119"/>
      <c r="N112" s="119"/>
      <c r="O112" s="97">
        <v>1</v>
      </c>
      <c r="P112" s="119"/>
      <c r="Q112" s="119"/>
      <c r="R112" s="97"/>
      <c r="S112" s="119"/>
      <c r="T112" s="119"/>
      <c r="U112" s="119"/>
      <c r="V112" s="127" t="str">
        <f>IF(C112&lt;&gt;0,SUM($L112:$U112),0)</f>
        <v>0</v>
      </c>
      <c r="W112" s="127" t="str">
        <f>IF(D112&lt;&gt;0,SUM($L112:$U112),0)</f>
        <v>0</v>
      </c>
      <c r="X112" s="127">
        <v>30</v>
      </c>
      <c r="Y112" s="127" t="str">
        <f>X112</f>
        <v>0</v>
      </c>
      <c r="Z112" s="128" t="str">
        <f>X112*((L112+M112+N112+O112+P112+Q112)+R112*0.7+(S112+T112+U112)*0.5)*V112*5/SUM(L112:U112)+Y112*((L112+M112+N112+O112+P112+Q112)+R112*0.7+(S112+T112+U112)*0.5)*W112*4/SUM(L112:U112)</f>
        <v>0</v>
      </c>
      <c r="AB112" s="157"/>
      <c r="AC112" s="157"/>
      <c r="AD112" s="157"/>
    </row>
    <row r="113" spans="1:32" customHeight="1" ht="12.95" s="114" customFormat="1">
      <c r="A113" s="118">
        <v>102</v>
      </c>
      <c r="B113" s="96" t="s">
        <v>363</v>
      </c>
      <c r="C113" s="95" t="s">
        <v>364</v>
      </c>
      <c r="D113" s="95" t="s">
        <v>713</v>
      </c>
      <c r="E113" s="186">
        <v>42251</v>
      </c>
      <c r="F113" s="96" t="s">
        <v>86</v>
      </c>
      <c r="G113" s="96" t="s">
        <v>365</v>
      </c>
      <c r="H113" s="96" t="s">
        <v>159</v>
      </c>
      <c r="I113" s="96" t="s">
        <v>89</v>
      </c>
      <c r="J113" s="96" t="s">
        <v>90</v>
      </c>
      <c r="K113" s="96" t="s">
        <v>365</v>
      </c>
      <c r="L113" s="119"/>
      <c r="M113" s="119"/>
      <c r="N113" s="119"/>
      <c r="O113" s="97">
        <v>1</v>
      </c>
      <c r="P113" s="119"/>
      <c r="Q113" s="119"/>
      <c r="R113" s="97"/>
      <c r="S113" s="119"/>
      <c r="T113" s="119"/>
      <c r="U113" s="119"/>
      <c r="V113" s="127" t="str">
        <f>IF(C113&lt;&gt;0,SUM($L113:$U113),0)</f>
        <v>0</v>
      </c>
      <c r="W113" s="127" t="str">
        <f>IF(D113&lt;&gt;0,SUM($L113:$U113),0)</f>
        <v>0</v>
      </c>
      <c r="X113" s="127">
        <v>30</v>
      </c>
      <c r="Y113" s="127" t="str">
        <f>X113</f>
        <v>0</v>
      </c>
      <c r="Z113" s="128" t="str">
        <f>X113*((L113+M113+N113+O113+P113+Q113)+R113*0.7+(S113+T113+U113)*0.5)*V113*5/SUM(L113:U113)+Y113*((L113+M113+N113+O113+P113+Q113)+R113*0.7+(S113+T113+U113)*0.5)*W113*4/SUM(L113:U113)</f>
        <v>0</v>
      </c>
      <c r="AB113" s="157"/>
      <c r="AC113" s="157"/>
      <c r="AD113" s="157"/>
    </row>
    <row r="114" spans="1:32" customHeight="1" ht="12.95" s="114" customFormat="1">
      <c r="A114" s="118">
        <v>103</v>
      </c>
      <c r="B114" s="96" t="s">
        <v>366</v>
      </c>
      <c r="C114" s="95" t="s">
        <v>364</v>
      </c>
      <c r="D114" s="95" t="s">
        <v>713</v>
      </c>
      <c r="E114" s="186">
        <v>42279</v>
      </c>
      <c r="F114" s="96" t="s">
        <v>86</v>
      </c>
      <c r="G114" s="96" t="s">
        <v>367</v>
      </c>
      <c r="H114" s="96" t="s">
        <v>159</v>
      </c>
      <c r="I114" s="96" t="s">
        <v>89</v>
      </c>
      <c r="J114" s="96" t="s">
        <v>90</v>
      </c>
      <c r="K114" s="96" t="s">
        <v>367</v>
      </c>
      <c r="L114" s="119"/>
      <c r="M114" s="119"/>
      <c r="N114" s="119"/>
      <c r="O114" s="97">
        <v>1</v>
      </c>
      <c r="P114" s="119"/>
      <c r="Q114" s="119"/>
      <c r="R114" s="97"/>
      <c r="S114" s="119"/>
      <c r="T114" s="119"/>
      <c r="U114" s="119"/>
      <c r="V114" s="127" t="str">
        <f>IF(C114&lt;&gt;0,SUM($L114:$U114),0)</f>
        <v>0</v>
      </c>
      <c r="W114" s="127" t="str">
        <f>IF(D114&lt;&gt;0,SUM($L114:$U114),0)</f>
        <v>0</v>
      </c>
      <c r="X114" s="127">
        <v>30</v>
      </c>
      <c r="Y114" s="127" t="str">
        <f>X114</f>
        <v>0</v>
      </c>
      <c r="Z114" s="128" t="str">
        <f>X114*((L114+M114+N114+O114+P114+Q114)+R114*0.7+(S114+T114+U114)*0.5)*V114*5/SUM(L114:U114)+Y114*((L114+M114+N114+O114+P114+Q114)+R114*0.7+(S114+T114+U114)*0.5)*W114*4/SUM(L114:U114)</f>
        <v>0</v>
      </c>
      <c r="AB114" s="157"/>
      <c r="AC114" s="157"/>
      <c r="AD114" s="157"/>
    </row>
    <row r="115" spans="1:32" customHeight="1" ht="12.95" s="114" customFormat="1">
      <c r="A115" s="118">
        <v>104</v>
      </c>
      <c r="B115" s="96" t="s">
        <v>368</v>
      </c>
      <c r="C115" s="95" t="s">
        <v>364</v>
      </c>
      <c r="D115" s="95" t="s">
        <v>713</v>
      </c>
      <c r="E115" s="186">
        <v>42258</v>
      </c>
      <c r="F115" s="96" t="s">
        <v>86</v>
      </c>
      <c r="G115" s="96" t="s">
        <v>369</v>
      </c>
      <c r="H115" s="96" t="s">
        <v>370</v>
      </c>
      <c r="I115" s="96" t="s">
        <v>89</v>
      </c>
      <c r="J115" s="96" t="s">
        <v>90</v>
      </c>
      <c r="K115" s="96" t="s">
        <v>369</v>
      </c>
      <c r="L115" s="119"/>
      <c r="M115" s="119"/>
      <c r="N115" s="119"/>
      <c r="O115" s="97">
        <v>1</v>
      </c>
      <c r="P115" s="119"/>
      <c r="Q115" s="119"/>
      <c r="R115" s="97"/>
      <c r="S115" s="119"/>
      <c r="T115" s="119"/>
      <c r="U115" s="119"/>
      <c r="V115" s="127" t="str">
        <f>IF(C115&lt;&gt;0,SUM($L115:$U115),0)</f>
        <v>0</v>
      </c>
      <c r="W115" s="127" t="str">
        <f>IF(D115&lt;&gt;0,SUM($L115:$U115),0)</f>
        <v>0</v>
      </c>
      <c r="X115" s="127">
        <v>30</v>
      </c>
      <c r="Y115" s="127" t="str">
        <f>X115</f>
        <v>0</v>
      </c>
      <c r="Z115" s="128" t="str">
        <f>X115*((L115+M115+N115+O115+P115+Q115)+R115*0.7+(S115+T115+U115)*0.5)*V115*5/SUM(L115:U115)+Y115*((L115+M115+N115+O115+P115+Q115)+R115*0.7+(S115+T115+U115)*0.5)*W115*4/SUM(L115:U115)</f>
        <v>0</v>
      </c>
      <c r="AB115" s="157"/>
      <c r="AC115" s="157"/>
      <c r="AD115" s="157"/>
    </row>
    <row r="116" spans="1:32" customHeight="1" ht="12.95" s="114" customFormat="1">
      <c r="A116" s="118">
        <v>105</v>
      </c>
      <c r="B116" s="96" t="s">
        <v>371</v>
      </c>
      <c r="C116" s="95" t="s">
        <v>364</v>
      </c>
      <c r="D116" s="95" t="s">
        <v>713</v>
      </c>
      <c r="E116" s="186">
        <v>42244</v>
      </c>
      <c r="F116" s="96" t="s">
        <v>86</v>
      </c>
      <c r="G116" s="96" t="s">
        <v>372</v>
      </c>
      <c r="H116" s="96" t="s">
        <v>159</v>
      </c>
      <c r="I116" s="96" t="s">
        <v>89</v>
      </c>
      <c r="J116" s="96" t="s">
        <v>90</v>
      </c>
      <c r="K116" s="96" t="s">
        <v>373</v>
      </c>
      <c r="L116" s="119"/>
      <c r="M116" s="119"/>
      <c r="N116" s="119"/>
      <c r="O116" s="97"/>
      <c r="P116" s="119"/>
      <c r="Q116" s="119"/>
      <c r="R116" s="97">
        <v>1</v>
      </c>
      <c r="S116" s="119"/>
      <c r="T116" s="119"/>
      <c r="U116" s="119"/>
      <c r="V116" s="127" t="str">
        <f>IF(C116&lt;&gt;0,SUM($L116:$U116),0)</f>
        <v>0</v>
      </c>
      <c r="W116" s="127" t="str">
        <f>IF(D116&lt;&gt;0,SUM($L116:$U116),0)</f>
        <v>0</v>
      </c>
      <c r="X116" s="127">
        <v>30</v>
      </c>
      <c r="Y116" s="127" t="str">
        <f>X116</f>
        <v>0</v>
      </c>
      <c r="Z116" s="128" t="str">
        <f>X116*((L116+M116+N116+O116+P116+Q116)+R116*0.7+(S116+T116+U116)*0.5)*V116*5/SUM(L116:U116)+Y116*((L116+M116+N116+O116+P116+Q116)+R116*0.7+(S116+T116+U116)*0.5)*W116*4/SUM(L116:U116)</f>
        <v>0</v>
      </c>
      <c r="AB116" s="157"/>
      <c r="AC116" s="157"/>
      <c r="AD116" s="157"/>
    </row>
    <row r="117" spans="1:32" customHeight="1" ht="12.95" s="114" customFormat="1">
      <c r="A117" s="118">
        <v>106</v>
      </c>
      <c r="B117" s="96" t="s">
        <v>374</v>
      </c>
      <c r="C117" s="95" t="s">
        <v>364</v>
      </c>
      <c r="D117" s="95" t="s">
        <v>713</v>
      </c>
      <c r="E117" s="186">
        <v>42010</v>
      </c>
      <c r="F117" s="96" t="s">
        <v>86</v>
      </c>
      <c r="G117" s="96" t="s">
        <v>375</v>
      </c>
      <c r="H117" s="96" t="s">
        <v>159</v>
      </c>
      <c r="I117" s="96" t="s">
        <v>89</v>
      </c>
      <c r="J117" s="96" t="s">
        <v>90</v>
      </c>
      <c r="K117" s="96" t="s">
        <v>375</v>
      </c>
      <c r="L117" s="119"/>
      <c r="M117" s="119"/>
      <c r="N117" s="119"/>
      <c r="O117" s="97">
        <v>1</v>
      </c>
      <c r="P117" s="119"/>
      <c r="Q117" s="119"/>
      <c r="R117" s="97"/>
      <c r="S117" s="119"/>
      <c r="T117" s="119"/>
      <c r="U117" s="119"/>
      <c r="V117" s="127" t="str">
        <f>IF(C117&lt;&gt;0,SUM($L117:$U117),0)</f>
        <v>0</v>
      </c>
      <c r="W117" s="127" t="str">
        <f>IF(D117&lt;&gt;0,SUM($L117:$U117),0)</f>
        <v>0</v>
      </c>
      <c r="X117" s="127">
        <v>30</v>
      </c>
      <c r="Y117" s="127" t="str">
        <f>X117</f>
        <v>0</v>
      </c>
      <c r="Z117" s="128" t="str">
        <f>X117*((L117+M117+N117+O117+P117+Q117)+R117*0.7+(S117+T117+U117)*0.5)*V117*5/SUM(L117:U117)+Y117*((L117+M117+N117+O117+P117+Q117)+R117*0.7+(S117+T117+U117)*0.5)*W117*4/SUM(L117:U117)</f>
        <v>0</v>
      </c>
      <c r="AB117" s="157"/>
      <c r="AC117" s="157"/>
      <c r="AD117" s="157"/>
    </row>
    <row r="118" spans="1:32" customHeight="1" ht="12.95" s="114" customFormat="1">
      <c r="A118" s="118">
        <v>107</v>
      </c>
      <c r="B118" s="96" t="s">
        <v>376</v>
      </c>
      <c r="C118" s="95" t="s">
        <v>364</v>
      </c>
      <c r="D118" s="95" t="s">
        <v>713</v>
      </c>
      <c r="E118" s="186">
        <v>42210</v>
      </c>
      <c r="F118" s="96" t="s">
        <v>86</v>
      </c>
      <c r="G118" s="96" t="s">
        <v>377</v>
      </c>
      <c r="H118" s="96" t="s">
        <v>159</v>
      </c>
      <c r="I118" s="96" t="s">
        <v>89</v>
      </c>
      <c r="J118" s="96" t="s">
        <v>90</v>
      </c>
      <c r="K118" s="96" t="s">
        <v>378</v>
      </c>
      <c r="L118" s="119"/>
      <c r="M118" s="119"/>
      <c r="N118" s="119"/>
      <c r="O118" s="97">
        <v>1</v>
      </c>
      <c r="P118" s="119"/>
      <c r="Q118" s="119"/>
      <c r="R118" s="97"/>
      <c r="S118" s="119"/>
      <c r="T118" s="119"/>
      <c r="U118" s="119"/>
      <c r="V118" s="127" t="str">
        <f>IF(C118&lt;&gt;0,SUM($L118:$U118),0)</f>
        <v>0</v>
      </c>
      <c r="W118" s="127" t="str">
        <f>IF(D118&lt;&gt;0,SUM($L118:$U118),0)</f>
        <v>0</v>
      </c>
      <c r="X118" s="127">
        <v>30</v>
      </c>
      <c r="Y118" s="127" t="str">
        <f>X118</f>
        <v>0</v>
      </c>
      <c r="Z118" s="128" t="str">
        <f>X118*((L118+M118+N118+O118+P118+Q118)+R118*0.7+(S118+T118+U118)*0.5)*V118*5/SUM(L118:U118)+Y118*((L118+M118+N118+O118+P118+Q118)+R118*0.7+(S118+T118+U118)*0.5)*W118*4/SUM(L118:U118)</f>
        <v>0</v>
      </c>
      <c r="AB118" s="157"/>
      <c r="AC118" s="157"/>
      <c r="AD118" s="157"/>
    </row>
    <row r="119" spans="1:32" customHeight="1" ht="12.95" s="114" customFormat="1">
      <c r="A119" s="118">
        <v>108</v>
      </c>
      <c r="B119" s="96" t="s">
        <v>379</v>
      </c>
      <c r="C119" s="95" t="s">
        <v>364</v>
      </c>
      <c r="D119" s="95" t="s">
        <v>713</v>
      </c>
      <c r="E119" s="186">
        <v>42188</v>
      </c>
      <c r="F119" s="96" t="s">
        <v>86</v>
      </c>
      <c r="G119" s="96" t="s">
        <v>380</v>
      </c>
      <c r="H119" s="96" t="s">
        <v>159</v>
      </c>
      <c r="I119" s="96" t="s">
        <v>89</v>
      </c>
      <c r="J119" s="96" t="s">
        <v>90</v>
      </c>
      <c r="K119" s="96" t="s">
        <v>380</v>
      </c>
      <c r="L119" s="119"/>
      <c r="M119" s="119"/>
      <c r="N119" s="119"/>
      <c r="O119" s="97">
        <v>1</v>
      </c>
      <c r="P119" s="119"/>
      <c r="Q119" s="119"/>
      <c r="R119" s="97"/>
      <c r="S119" s="119"/>
      <c r="T119" s="119"/>
      <c r="U119" s="119"/>
      <c r="V119" s="127" t="str">
        <f>IF(C119&lt;&gt;0,SUM($L119:$U119),0)</f>
        <v>0</v>
      </c>
      <c r="W119" s="127" t="str">
        <f>IF(D119&lt;&gt;0,SUM($L119:$U119),0)</f>
        <v>0</v>
      </c>
      <c r="X119" s="127">
        <v>30</v>
      </c>
      <c r="Y119" s="127" t="str">
        <f>X119</f>
        <v>0</v>
      </c>
      <c r="Z119" s="128" t="str">
        <f>X119*((L119+M119+N119+O119+P119+Q119)+R119*0.7+(S119+T119+U119)*0.5)*V119*5/SUM(L119:U119)+Y119*((L119+M119+N119+O119+P119+Q119)+R119*0.7+(S119+T119+U119)*0.5)*W119*4/SUM(L119:U119)</f>
        <v>0</v>
      </c>
      <c r="AB119" s="157"/>
      <c r="AC119" s="157"/>
      <c r="AD119" s="157"/>
    </row>
    <row r="120" spans="1:32" customHeight="1" ht="12.95" s="114" customFormat="1">
      <c r="A120" s="118">
        <v>109</v>
      </c>
      <c r="B120" s="96" t="s">
        <v>381</v>
      </c>
      <c r="C120" s="95" t="s">
        <v>364</v>
      </c>
      <c r="D120" s="95" t="s">
        <v>713</v>
      </c>
      <c r="E120" s="186">
        <v>42363</v>
      </c>
      <c r="F120" s="96" t="s">
        <v>86</v>
      </c>
      <c r="G120" s="96" t="s">
        <v>382</v>
      </c>
      <c r="H120" s="96" t="s">
        <v>159</v>
      </c>
      <c r="I120" s="96" t="s">
        <v>89</v>
      </c>
      <c r="J120" s="96" t="s">
        <v>90</v>
      </c>
      <c r="K120" s="96" t="s">
        <v>382</v>
      </c>
      <c r="L120" s="119"/>
      <c r="M120" s="119"/>
      <c r="N120" s="119"/>
      <c r="O120" s="97">
        <v>1</v>
      </c>
      <c r="P120" s="119"/>
      <c r="Q120" s="119"/>
      <c r="R120" s="97"/>
      <c r="S120" s="119"/>
      <c r="T120" s="119"/>
      <c r="U120" s="119"/>
      <c r="V120" s="127" t="str">
        <f>IF(C120&lt;&gt;0,SUM($L120:$U120),0)</f>
        <v>0</v>
      </c>
      <c r="W120" s="127" t="str">
        <f>IF(D120&lt;&gt;0,SUM($L120:$U120),0)</f>
        <v>0</v>
      </c>
      <c r="X120" s="127">
        <v>30</v>
      </c>
      <c r="Y120" s="127" t="str">
        <f>X120</f>
        <v>0</v>
      </c>
      <c r="Z120" s="128" t="str">
        <f>X120*((L120+M120+N120+O120+P120+Q120)+R120*0.7+(S120+T120+U120)*0.5)*V120*5/SUM(L120:U120)+Y120*((L120+M120+N120+O120+P120+Q120)+R120*0.7+(S120+T120+U120)*0.5)*W120*4/SUM(L120:U120)</f>
        <v>0</v>
      </c>
      <c r="AB120" s="157"/>
      <c r="AC120" s="157"/>
      <c r="AD120" s="157"/>
    </row>
    <row r="121" spans="1:32" customHeight="1" ht="12.95" s="114" customFormat="1">
      <c r="A121" s="118">
        <v>110</v>
      </c>
      <c r="B121" s="96" t="s">
        <v>383</v>
      </c>
      <c r="C121" s="95" t="s">
        <v>364</v>
      </c>
      <c r="D121" s="95" t="s">
        <v>713</v>
      </c>
      <c r="E121" s="186">
        <v>42256</v>
      </c>
      <c r="F121" s="96" t="s">
        <v>86</v>
      </c>
      <c r="G121" s="96" t="s">
        <v>384</v>
      </c>
      <c r="H121" s="96" t="s">
        <v>159</v>
      </c>
      <c r="I121" s="96" t="s">
        <v>89</v>
      </c>
      <c r="J121" s="96" t="s">
        <v>90</v>
      </c>
      <c r="K121" s="96" t="s">
        <v>384</v>
      </c>
      <c r="L121" s="119"/>
      <c r="M121" s="119"/>
      <c r="N121" s="119"/>
      <c r="O121" s="97">
        <v>1</v>
      </c>
      <c r="P121" s="119"/>
      <c r="Q121" s="119"/>
      <c r="R121" s="97"/>
      <c r="S121" s="119"/>
      <c r="T121" s="119"/>
      <c r="U121" s="119"/>
      <c r="V121" s="127" t="str">
        <f>IF(C121&lt;&gt;0,SUM($L121:$U121),0)</f>
        <v>0</v>
      </c>
      <c r="W121" s="127" t="str">
        <f>IF(D121&lt;&gt;0,SUM($L121:$U121),0)</f>
        <v>0</v>
      </c>
      <c r="X121" s="127">
        <v>30</v>
      </c>
      <c r="Y121" s="127" t="str">
        <f>X121</f>
        <v>0</v>
      </c>
      <c r="Z121" s="128" t="str">
        <f>X121*((L121+M121+N121+O121+P121+Q121)+R121*0.7+(S121+T121+U121)*0.5)*V121*5/SUM(L121:U121)+Y121*((L121+M121+N121+O121+P121+Q121)+R121*0.7+(S121+T121+U121)*0.5)*W121*4/SUM(L121:U121)</f>
        <v>0</v>
      </c>
      <c r="AB121" s="157"/>
      <c r="AC121" s="157"/>
      <c r="AD121" s="157"/>
    </row>
    <row r="122" spans="1:32" customHeight="1" ht="12.95" s="114" customFormat="1">
      <c r="A122" s="118">
        <v>111</v>
      </c>
      <c r="B122" s="96" t="s">
        <v>385</v>
      </c>
      <c r="C122" s="95" t="s">
        <v>364</v>
      </c>
      <c r="D122" s="95" t="s">
        <v>713</v>
      </c>
      <c r="E122" s="186">
        <v>42242</v>
      </c>
      <c r="F122" s="96" t="s">
        <v>86</v>
      </c>
      <c r="G122" s="173" t="s">
        <v>386</v>
      </c>
      <c r="H122" s="173" t="s">
        <v>159</v>
      </c>
      <c r="I122" s="173" t="s">
        <v>89</v>
      </c>
      <c r="J122" s="96" t="s">
        <v>90</v>
      </c>
      <c r="K122" s="96" t="s">
        <v>387</v>
      </c>
      <c r="L122" s="119"/>
      <c r="M122" s="119"/>
      <c r="N122" s="119"/>
      <c r="O122" s="97"/>
      <c r="P122" s="119"/>
      <c r="Q122" s="119"/>
      <c r="R122" s="97">
        <v>1</v>
      </c>
      <c r="S122" s="119"/>
      <c r="T122" s="119"/>
      <c r="U122" s="119"/>
      <c r="V122" s="127" t="str">
        <f>IF(C122&lt;&gt;0,SUM($L122:$U122),0)</f>
        <v>0</v>
      </c>
      <c r="W122" s="127" t="str">
        <f>IF(D122&lt;&gt;0,SUM($L122:$U122),0)</f>
        <v>0</v>
      </c>
      <c r="X122" s="127">
        <v>30</v>
      </c>
      <c r="Y122" s="127" t="str">
        <f>X122</f>
        <v>0</v>
      </c>
      <c r="Z122" s="128" t="str">
        <f>X122*((L122+M122+N122+O122+P122+Q122)+R122*0.7+(S122+T122+U122)*0.5)*V122*5/SUM(L122:U122)+Y122*((L122+M122+N122+O122+P122+Q122)+R122*0.7+(S122+T122+U122)*0.5)*W122*4/SUM(L122:U122)</f>
        <v>0</v>
      </c>
      <c r="AB122" s="157"/>
      <c r="AC122" s="157"/>
      <c r="AD122" s="157"/>
    </row>
    <row r="123" spans="1:32" customHeight="1" ht="12.95" s="114" customFormat="1">
      <c r="A123" s="118">
        <v>112</v>
      </c>
      <c r="B123" s="96" t="s">
        <v>388</v>
      </c>
      <c r="C123" s="95" t="s">
        <v>364</v>
      </c>
      <c r="D123" s="95" t="s">
        <v>713</v>
      </c>
      <c r="E123" s="186">
        <v>42267</v>
      </c>
      <c r="F123" s="96" t="s">
        <v>86</v>
      </c>
      <c r="G123" s="173" t="s">
        <v>389</v>
      </c>
      <c r="H123" s="173" t="s">
        <v>159</v>
      </c>
      <c r="I123" s="173" t="s">
        <v>89</v>
      </c>
      <c r="J123" s="96" t="s">
        <v>90</v>
      </c>
      <c r="K123" s="96" t="s">
        <v>390</v>
      </c>
      <c r="L123" s="119"/>
      <c r="M123" s="119"/>
      <c r="N123" s="119"/>
      <c r="O123" s="97"/>
      <c r="P123" s="119"/>
      <c r="Q123" s="119"/>
      <c r="R123" s="97">
        <v>1</v>
      </c>
      <c r="S123" s="119"/>
      <c r="T123" s="119"/>
      <c r="U123" s="119"/>
      <c r="V123" s="127" t="str">
        <f>IF(C123&lt;&gt;0,SUM($L123:$U123),0)</f>
        <v>0</v>
      </c>
      <c r="W123" s="127" t="str">
        <f>IF(D123&lt;&gt;0,SUM($L123:$U123),0)</f>
        <v>0</v>
      </c>
      <c r="X123" s="127">
        <v>30</v>
      </c>
      <c r="Y123" s="127" t="str">
        <f>X123</f>
        <v>0</v>
      </c>
      <c r="Z123" s="128" t="str">
        <f>X123*((L123+M123+N123+O123+P123+Q123)+R123*0.7+(S123+T123+U123)*0.5)*V123*5/SUM(L123:U123)+Y123*((L123+M123+N123+O123+P123+Q123)+R123*0.7+(S123+T123+U123)*0.5)*W123*4/SUM(L123:U123)</f>
        <v>0</v>
      </c>
      <c r="AB123" s="157"/>
      <c r="AC123" s="157"/>
      <c r="AD123" s="157"/>
    </row>
    <row r="124" spans="1:32" customHeight="1" ht="12.95" s="114" customFormat="1">
      <c r="A124" s="118">
        <v>113</v>
      </c>
      <c r="B124" s="96" t="s">
        <v>391</v>
      </c>
      <c r="C124" s="95" t="s">
        <v>364</v>
      </c>
      <c r="D124" s="95" t="s">
        <v>713</v>
      </c>
      <c r="E124" s="186">
        <v>42240</v>
      </c>
      <c r="F124" s="96" t="s">
        <v>86</v>
      </c>
      <c r="G124" s="173" t="s">
        <v>392</v>
      </c>
      <c r="H124" s="173" t="s">
        <v>159</v>
      </c>
      <c r="I124" s="173" t="s">
        <v>89</v>
      </c>
      <c r="J124" s="96" t="s">
        <v>90</v>
      </c>
      <c r="K124" s="96" t="s">
        <v>393</v>
      </c>
      <c r="L124" s="119"/>
      <c r="M124" s="119"/>
      <c r="N124" s="119"/>
      <c r="O124" s="97"/>
      <c r="P124" s="119"/>
      <c r="Q124" s="119"/>
      <c r="R124" s="97">
        <v>1</v>
      </c>
      <c r="S124" s="119"/>
      <c r="T124" s="119"/>
      <c r="U124" s="119"/>
      <c r="V124" s="127" t="str">
        <f>IF(C124&lt;&gt;0,SUM($L124:$U124),0)</f>
        <v>0</v>
      </c>
      <c r="W124" s="127" t="str">
        <f>IF(D124&lt;&gt;0,SUM($L124:$U124),0)</f>
        <v>0</v>
      </c>
      <c r="X124" s="127">
        <v>30</v>
      </c>
      <c r="Y124" s="127" t="str">
        <f>X124</f>
        <v>0</v>
      </c>
      <c r="Z124" s="128" t="str">
        <f>X124*((L124+M124+N124+O124+P124+Q124)+R124*0.7+(S124+T124+U124)*0.5)*V124*5/SUM(L124:U124)+Y124*((L124+M124+N124+O124+P124+Q124)+R124*0.7+(S124+T124+U124)*0.5)*W124*4/SUM(L124:U124)</f>
        <v>0</v>
      </c>
      <c r="AB124" s="157"/>
      <c r="AC124" s="157"/>
      <c r="AD124" s="157"/>
    </row>
    <row r="125" spans="1:32" customHeight="1" ht="12.95" s="114" customFormat="1">
      <c r="A125" s="118">
        <v>114</v>
      </c>
      <c r="B125" s="96" t="s">
        <v>394</v>
      </c>
      <c r="C125" s="95" t="s">
        <v>364</v>
      </c>
      <c r="D125" s="95" t="s">
        <v>713</v>
      </c>
      <c r="E125" s="186">
        <v>42360</v>
      </c>
      <c r="F125" s="96" t="s">
        <v>86</v>
      </c>
      <c r="G125" s="173" t="s">
        <v>395</v>
      </c>
      <c r="H125" s="173" t="s">
        <v>159</v>
      </c>
      <c r="I125" s="173" t="s">
        <v>89</v>
      </c>
      <c r="J125" s="96" t="s">
        <v>90</v>
      </c>
      <c r="K125" s="96" t="s">
        <v>396</v>
      </c>
      <c r="L125" s="119"/>
      <c r="M125" s="119"/>
      <c r="N125" s="119"/>
      <c r="O125" s="97"/>
      <c r="P125" s="119"/>
      <c r="Q125" s="119"/>
      <c r="R125" s="97">
        <v>1</v>
      </c>
      <c r="S125" s="119"/>
      <c r="T125" s="119"/>
      <c r="U125" s="119"/>
      <c r="V125" s="127" t="str">
        <f>IF(C125&lt;&gt;0,SUM($L125:$U125),0)</f>
        <v>0</v>
      </c>
      <c r="W125" s="127" t="str">
        <f>IF(D125&lt;&gt;0,SUM($L125:$U125),0)</f>
        <v>0</v>
      </c>
      <c r="X125" s="127">
        <v>30</v>
      </c>
      <c r="Y125" s="127" t="str">
        <f>X125</f>
        <v>0</v>
      </c>
      <c r="Z125" s="128" t="str">
        <f>X125*((L125+M125+N125+O125+P125+Q125)+R125*0.7+(S125+T125+U125)*0.5)*V125*5/SUM(L125:U125)+Y125*((L125+M125+N125+O125+P125+Q125)+R125*0.7+(S125+T125+U125)*0.5)*W125*4/SUM(L125:U125)</f>
        <v>0</v>
      </c>
      <c r="AB125" s="157"/>
      <c r="AC125" s="157"/>
      <c r="AD125" s="157"/>
    </row>
    <row r="126" spans="1:32" customHeight="1" ht="12.95" s="114" customFormat="1">
      <c r="A126" s="118">
        <v>115</v>
      </c>
      <c r="B126" s="96" t="s">
        <v>397</v>
      </c>
      <c r="C126" s="95" t="s">
        <v>364</v>
      </c>
      <c r="D126" s="95" t="s">
        <v>713</v>
      </c>
      <c r="E126" s="186">
        <v>42149</v>
      </c>
      <c r="F126" s="96" t="s">
        <v>86</v>
      </c>
      <c r="G126" s="173" t="s">
        <v>398</v>
      </c>
      <c r="H126" s="173" t="s">
        <v>159</v>
      </c>
      <c r="I126" s="173" t="s">
        <v>89</v>
      </c>
      <c r="J126" s="96" t="s">
        <v>90</v>
      </c>
      <c r="K126" s="96" t="s">
        <v>399</v>
      </c>
      <c r="L126" s="119"/>
      <c r="M126" s="119"/>
      <c r="N126" s="119"/>
      <c r="O126" s="97"/>
      <c r="P126" s="119"/>
      <c r="Q126" s="119"/>
      <c r="R126" s="97">
        <v>1</v>
      </c>
      <c r="S126" s="119"/>
      <c r="T126" s="119"/>
      <c r="U126" s="119"/>
      <c r="V126" s="127" t="str">
        <f>IF(C126&lt;&gt;0,SUM($L126:$U126),0)</f>
        <v>0</v>
      </c>
      <c r="W126" s="127" t="str">
        <f>IF(D126&lt;&gt;0,SUM($L126:$U126),0)</f>
        <v>0</v>
      </c>
      <c r="X126" s="127">
        <v>30</v>
      </c>
      <c r="Y126" s="127" t="str">
        <f>X126</f>
        <v>0</v>
      </c>
      <c r="Z126" s="128" t="str">
        <f>X126*((L126+M126+N126+O126+P126+Q126)+R126*0.7+(S126+T126+U126)*0.5)*V126*5/SUM(L126:U126)+Y126*((L126+M126+N126+O126+P126+Q126)+R126*0.7+(S126+T126+U126)*0.5)*W126*4/SUM(L126:U126)</f>
        <v>0</v>
      </c>
      <c r="AB126" s="157"/>
      <c r="AC126" s="157"/>
      <c r="AD126" s="157"/>
    </row>
    <row r="127" spans="1:32" customHeight="1" ht="12.95" s="114" customFormat="1">
      <c r="A127" s="118">
        <v>116</v>
      </c>
      <c r="B127" s="96" t="s">
        <v>400</v>
      </c>
      <c r="C127" s="95" t="s">
        <v>364</v>
      </c>
      <c r="D127" s="95" t="s">
        <v>713</v>
      </c>
      <c r="E127" s="186">
        <v>42169</v>
      </c>
      <c r="F127" s="96" t="s">
        <v>86</v>
      </c>
      <c r="G127" s="173" t="s">
        <v>401</v>
      </c>
      <c r="H127" s="173" t="s">
        <v>159</v>
      </c>
      <c r="I127" s="173" t="s">
        <v>89</v>
      </c>
      <c r="J127" s="96" t="s">
        <v>90</v>
      </c>
      <c r="K127" s="96" t="s">
        <v>402</v>
      </c>
      <c r="L127" s="119"/>
      <c r="M127" s="119"/>
      <c r="N127" s="119"/>
      <c r="O127" s="97"/>
      <c r="P127" s="119"/>
      <c r="Q127" s="119"/>
      <c r="R127" s="97">
        <v>1</v>
      </c>
      <c r="S127" s="119"/>
      <c r="T127" s="119"/>
      <c r="U127" s="119"/>
      <c r="V127" s="127" t="str">
        <f>IF(C127&lt;&gt;0,SUM($L127:$U127),0)</f>
        <v>0</v>
      </c>
      <c r="W127" s="127" t="str">
        <f>IF(D127&lt;&gt;0,SUM($L127:$U127),0)</f>
        <v>0</v>
      </c>
      <c r="X127" s="127">
        <v>30</v>
      </c>
      <c r="Y127" s="127" t="str">
        <f>X127</f>
        <v>0</v>
      </c>
      <c r="Z127" s="128" t="str">
        <f>X127*((L127+M127+N127+O127+P127+Q127)+R127*0.7+(S127+T127+U127)*0.5)*V127*5/SUM(L127:U127)+Y127*((L127+M127+N127+O127+P127+Q127)+R127*0.7+(S127+T127+U127)*0.5)*W127*4/SUM(L127:U127)</f>
        <v>0</v>
      </c>
      <c r="AB127" s="157"/>
      <c r="AC127" s="157"/>
      <c r="AD127" s="157"/>
    </row>
    <row r="128" spans="1:32" customHeight="1" ht="12.95" s="114" customFormat="1">
      <c r="A128" s="118">
        <v>117</v>
      </c>
      <c r="B128" s="96" t="s">
        <v>403</v>
      </c>
      <c r="C128" s="95" t="s">
        <v>364</v>
      </c>
      <c r="D128" s="95" t="s">
        <v>713</v>
      </c>
      <c r="E128" s="103">
        <v>42211</v>
      </c>
      <c r="F128" s="96" t="s">
        <v>404</v>
      </c>
      <c r="G128" s="173" t="s">
        <v>208</v>
      </c>
      <c r="H128" s="173" t="s">
        <v>159</v>
      </c>
      <c r="I128" s="173" t="s">
        <v>89</v>
      </c>
      <c r="J128" s="96" t="s">
        <v>90</v>
      </c>
      <c r="K128" s="96" t="s">
        <v>208</v>
      </c>
      <c r="L128" s="119"/>
      <c r="M128" s="119"/>
      <c r="N128" s="119"/>
      <c r="O128" s="97"/>
      <c r="P128" s="119"/>
      <c r="Q128" s="119"/>
      <c r="R128" s="97">
        <v>1</v>
      </c>
      <c r="S128" s="119"/>
      <c r="T128" s="119"/>
      <c r="U128" s="119"/>
      <c r="V128" s="127" t="str">
        <f>IF(C128&lt;&gt;0,SUM($L128:$U128),0)</f>
        <v>0</v>
      </c>
      <c r="W128" s="127" t="str">
        <f>IF(D128&lt;&gt;0,SUM($L128:$U128),0)</f>
        <v>0</v>
      </c>
      <c r="X128" s="127">
        <v>30</v>
      </c>
      <c r="Y128" s="127" t="str">
        <f>X128</f>
        <v>0</v>
      </c>
      <c r="Z128" s="128" t="str">
        <f>X128*((L128+M128+N128+O128+P128+Q128)+R128*0.7+(S128+T128+U128)*0.5)*V128*5/SUM(L128:U128)+Y128*((L128+M128+N128+O128+P128+Q128)+R128*0.7+(S128+T128+U128)*0.5)*W128*4/SUM(L128:U128)</f>
        <v>0</v>
      </c>
      <c r="AB128" s="157"/>
      <c r="AC128" s="157"/>
      <c r="AD128" s="157"/>
    </row>
    <row r="129" spans="1:32" customHeight="1" ht="12.95" s="114" customFormat="1">
      <c r="A129" s="118">
        <v>118</v>
      </c>
      <c r="B129" s="96" t="s">
        <v>405</v>
      </c>
      <c r="C129" s="95" t="s">
        <v>364</v>
      </c>
      <c r="D129" s="95" t="s">
        <v>713</v>
      </c>
      <c r="E129" s="187">
        <v>42334</v>
      </c>
      <c r="F129" s="173" t="s">
        <v>96</v>
      </c>
      <c r="G129" s="173" t="s">
        <v>406</v>
      </c>
      <c r="H129" s="173" t="s">
        <v>159</v>
      </c>
      <c r="I129" s="173" t="s">
        <v>89</v>
      </c>
      <c r="J129" s="96" t="s">
        <v>90</v>
      </c>
      <c r="K129" s="173" t="s">
        <v>406</v>
      </c>
      <c r="L129" s="119"/>
      <c r="M129" s="119"/>
      <c r="N129" s="119"/>
      <c r="O129" s="97"/>
      <c r="P129" s="119"/>
      <c r="Q129" s="119"/>
      <c r="R129" s="97">
        <v>1</v>
      </c>
      <c r="S129" s="119"/>
      <c r="T129" s="119"/>
      <c r="U129" s="119"/>
      <c r="V129" s="127" t="str">
        <f>IF(C129&lt;&gt;0,SUM($L129:$U129),0)</f>
        <v>0</v>
      </c>
      <c r="W129" s="127" t="str">
        <f>IF(D129&lt;&gt;0,SUM($L129:$U129),0)</f>
        <v>0</v>
      </c>
      <c r="X129" s="127">
        <v>30</v>
      </c>
      <c r="Y129" s="127" t="str">
        <f>X129</f>
        <v>0</v>
      </c>
      <c r="Z129" s="128" t="str">
        <f>X129*((L129+M129+N129+O129+P129+Q129)+R129*0.7+(S129+T129+U129)*0.5)*V129*5/SUM(L129:U129)+Y129*((L129+M129+N129+O129+P129+Q129)+R129*0.7+(S129+T129+U129)*0.5)*W129*4/SUM(L129:U129)</f>
        <v>0</v>
      </c>
      <c r="AB129" s="157"/>
      <c r="AC129" s="157"/>
      <c r="AD129" s="157"/>
    </row>
    <row r="130" spans="1:32" customHeight="1" ht="12.95" s="114" customFormat="1">
      <c r="A130" s="118">
        <v>119</v>
      </c>
      <c r="B130" s="96" t="s">
        <v>407</v>
      </c>
      <c r="C130" s="95" t="s">
        <v>364</v>
      </c>
      <c r="D130" s="95" t="s">
        <v>713</v>
      </c>
      <c r="E130" s="187">
        <v>42236</v>
      </c>
      <c r="F130" s="173" t="s">
        <v>96</v>
      </c>
      <c r="G130" s="173" t="s">
        <v>408</v>
      </c>
      <c r="H130" s="173" t="s">
        <v>159</v>
      </c>
      <c r="I130" s="173" t="s">
        <v>89</v>
      </c>
      <c r="J130" s="96" t="s">
        <v>90</v>
      </c>
      <c r="K130" s="173" t="s">
        <v>408</v>
      </c>
      <c r="L130" s="119"/>
      <c r="M130" s="119"/>
      <c r="N130" s="119"/>
      <c r="O130" s="97"/>
      <c r="P130" s="119"/>
      <c r="Q130" s="119"/>
      <c r="R130" s="97">
        <v>1</v>
      </c>
      <c r="S130" s="119"/>
      <c r="T130" s="119"/>
      <c r="U130" s="119"/>
      <c r="V130" s="127" t="str">
        <f>IF(C130&lt;&gt;0,SUM($L130:$U130),0)</f>
        <v>0</v>
      </c>
      <c r="W130" s="127" t="str">
        <f>IF(D130&lt;&gt;0,SUM($L130:$U130),0)</f>
        <v>0</v>
      </c>
      <c r="X130" s="127">
        <v>30</v>
      </c>
      <c r="Y130" s="127" t="str">
        <f>X130</f>
        <v>0</v>
      </c>
      <c r="Z130" s="128" t="str">
        <f>X130*((L130+M130+N130+O130+P130+Q130)+R130*0.7+(S130+T130+U130)*0.5)*V130*5/SUM(L130:U130)+Y130*((L130+M130+N130+O130+P130+Q130)+R130*0.7+(S130+T130+U130)*0.5)*W130*4/SUM(L130:U130)</f>
        <v>0</v>
      </c>
      <c r="AB130" s="157"/>
      <c r="AC130" s="157"/>
      <c r="AD130" s="157"/>
    </row>
    <row r="131" spans="1:32" customHeight="1" ht="12.95" s="114" customFormat="1">
      <c r="A131" s="118">
        <v>120</v>
      </c>
      <c r="B131" s="96" t="s">
        <v>311</v>
      </c>
      <c r="C131" s="95" t="s">
        <v>364</v>
      </c>
      <c r="D131" s="95" t="s">
        <v>713</v>
      </c>
      <c r="E131" s="187">
        <v>42297</v>
      </c>
      <c r="F131" s="173" t="s">
        <v>134</v>
      </c>
      <c r="G131" s="173" t="s">
        <v>409</v>
      </c>
      <c r="H131" s="173" t="s">
        <v>159</v>
      </c>
      <c r="I131" s="173" t="s">
        <v>89</v>
      </c>
      <c r="J131" s="96" t="s">
        <v>90</v>
      </c>
      <c r="K131" s="173" t="s">
        <v>409</v>
      </c>
      <c r="L131" s="119"/>
      <c r="M131" s="119"/>
      <c r="N131" s="119"/>
      <c r="O131" s="97"/>
      <c r="P131" s="119"/>
      <c r="Q131" s="119"/>
      <c r="R131" s="97">
        <v>1</v>
      </c>
      <c r="S131" s="119"/>
      <c r="T131" s="119"/>
      <c r="U131" s="119"/>
      <c r="V131" s="127" t="str">
        <f>IF(C131&lt;&gt;0,SUM($L131:$U131),0)</f>
        <v>0</v>
      </c>
      <c r="W131" s="127" t="str">
        <f>IF(D131&lt;&gt;0,SUM($L131:$U131),0)</f>
        <v>0</v>
      </c>
      <c r="X131" s="127">
        <v>30</v>
      </c>
      <c r="Y131" s="127" t="str">
        <f>X131</f>
        <v>0</v>
      </c>
      <c r="Z131" s="128" t="str">
        <f>X131*((L131+M131+N131+O131+P131+Q131)+R131*0.7+(S131+T131+U131)*0.5)*V131*5/SUM(L131:U131)+Y131*((L131+M131+N131+O131+P131+Q131)+R131*0.7+(S131+T131+U131)*0.5)*W131*4/SUM(L131:U131)</f>
        <v>0</v>
      </c>
      <c r="AB131" s="157"/>
      <c r="AC131" s="157"/>
      <c r="AD131" s="157"/>
    </row>
    <row r="132" spans="1:32" customHeight="1" ht="12.95" s="114" customFormat="1">
      <c r="A132" s="118">
        <v>121</v>
      </c>
      <c r="B132" s="96" t="s">
        <v>275</v>
      </c>
      <c r="C132" s="95" t="s">
        <v>364</v>
      </c>
      <c r="D132" s="95" t="s">
        <v>713</v>
      </c>
      <c r="E132" s="187">
        <v>42141</v>
      </c>
      <c r="F132" s="173" t="s">
        <v>86</v>
      </c>
      <c r="G132" s="173" t="s">
        <v>410</v>
      </c>
      <c r="H132" s="173" t="s">
        <v>159</v>
      </c>
      <c r="I132" s="173" t="s">
        <v>89</v>
      </c>
      <c r="J132" s="96" t="s">
        <v>90</v>
      </c>
      <c r="K132" s="173" t="s">
        <v>410</v>
      </c>
      <c r="L132" s="119"/>
      <c r="M132" s="119"/>
      <c r="N132" s="119"/>
      <c r="O132" s="97"/>
      <c r="P132" s="119"/>
      <c r="Q132" s="119"/>
      <c r="R132" s="97">
        <v>1</v>
      </c>
      <c r="S132" s="119"/>
      <c r="T132" s="119"/>
      <c r="U132" s="119"/>
      <c r="V132" s="127" t="str">
        <f>IF(C132&lt;&gt;0,SUM($L132:$U132),0)</f>
        <v>0</v>
      </c>
      <c r="W132" s="127" t="str">
        <f>IF(D132&lt;&gt;0,SUM($L132:$U132),0)</f>
        <v>0</v>
      </c>
      <c r="X132" s="127">
        <v>30</v>
      </c>
      <c r="Y132" s="127" t="str">
        <f>X132</f>
        <v>0</v>
      </c>
      <c r="Z132" s="128" t="str">
        <f>X132*((L132+M132+N132+O132+P132+Q132)+R132*0.7+(S132+T132+U132)*0.5)*V132*5/SUM(L132:U132)+Y132*((L132+M132+N132+O132+P132+Q132)+R132*0.7+(S132+T132+U132)*0.5)*W132*4/SUM(L132:U132)</f>
        <v>0</v>
      </c>
      <c r="AB132" s="157"/>
      <c r="AC132" s="157"/>
      <c r="AD132" s="157"/>
    </row>
    <row r="133" spans="1:32" customHeight="1" ht="12.95" s="114" customFormat="1">
      <c r="A133" s="118">
        <v>122</v>
      </c>
      <c r="B133" s="96" t="s">
        <v>411</v>
      </c>
      <c r="C133" s="95" t="s">
        <v>364</v>
      </c>
      <c r="D133" s="95" t="s">
        <v>713</v>
      </c>
      <c r="E133" s="187">
        <v>42239</v>
      </c>
      <c r="F133" s="173" t="s">
        <v>96</v>
      </c>
      <c r="G133" s="173" t="s">
        <v>412</v>
      </c>
      <c r="H133" s="173" t="s">
        <v>159</v>
      </c>
      <c r="I133" s="173" t="s">
        <v>89</v>
      </c>
      <c r="J133" s="96" t="s">
        <v>90</v>
      </c>
      <c r="K133" s="96" t="s">
        <v>412</v>
      </c>
      <c r="L133" s="119"/>
      <c r="M133" s="119"/>
      <c r="N133" s="119"/>
      <c r="O133" s="97"/>
      <c r="P133" s="119"/>
      <c r="Q133" s="119"/>
      <c r="R133" s="97">
        <v>1</v>
      </c>
      <c r="S133" s="119"/>
      <c r="T133" s="119"/>
      <c r="U133" s="119"/>
      <c r="V133" s="127" t="str">
        <f>IF(C133&lt;&gt;0,SUM($L133:$U133),0)</f>
        <v>0</v>
      </c>
      <c r="W133" s="127" t="str">
        <f>IF(D133&lt;&gt;0,SUM($L133:$U133),0)</f>
        <v>0</v>
      </c>
      <c r="X133" s="127">
        <v>30</v>
      </c>
      <c r="Y133" s="127" t="str">
        <f>X133</f>
        <v>0</v>
      </c>
      <c r="Z133" s="128" t="str">
        <f>X133*((L133+M133+N133+O133+P133+Q133)+R133*0.7+(S133+T133+U133)*0.5)*V133*5/SUM(L133:U133)+Y133*((L133+M133+N133+O133+P133+Q133)+R133*0.7+(S133+T133+U133)*0.5)*W133*4/SUM(L133:U133)</f>
        <v>0</v>
      </c>
      <c r="AB133" s="157"/>
      <c r="AC133" s="157"/>
      <c r="AD133" s="157"/>
    </row>
    <row r="134" spans="1:32" customHeight="1" ht="12.95" s="114" customFormat="1">
      <c r="A134" s="118">
        <v>123</v>
      </c>
      <c r="B134" s="96" t="s">
        <v>413</v>
      </c>
      <c r="C134" s="95" t="s">
        <v>414</v>
      </c>
      <c r="D134" s="95"/>
      <c r="E134" s="182">
        <v>41930</v>
      </c>
      <c r="F134" s="96" t="s">
        <v>111</v>
      </c>
      <c r="G134" s="173" t="s">
        <v>415</v>
      </c>
      <c r="H134" s="173" t="s">
        <v>98</v>
      </c>
      <c r="I134" s="173" t="s">
        <v>89</v>
      </c>
      <c r="J134" s="96" t="s">
        <v>90</v>
      </c>
      <c r="K134" s="96" t="s">
        <v>415</v>
      </c>
      <c r="L134" s="119"/>
      <c r="M134" s="119"/>
      <c r="N134" s="119"/>
      <c r="O134" s="97"/>
      <c r="P134" s="97">
        <v>1</v>
      </c>
      <c r="Q134" s="119"/>
      <c r="R134" s="97"/>
      <c r="S134" s="119"/>
      <c r="T134" s="119"/>
      <c r="U134" s="119"/>
      <c r="V134" s="127" t="str">
        <f>IF(C134&lt;&gt;0,SUM($L134:$U134),0)</f>
        <v>0</v>
      </c>
      <c r="W134" s="127" t="str">
        <f>IF(D134&lt;&gt;0,SUM($L134:$U134),0)</f>
        <v>0</v>
      </c>
      <c r="X134" s="127">
        <v>30</v>
      </c>
      <c r="Y134" s="127" t="str">
        <f>X134</f>
        <v>0</v>
      </c>
      <c r="Z134" s="128" t="str">
        <f>X134*((L134+M134+N134+O134+P134+Q134)+R134*0.7+(S134+T134+U134)*0.5)*V134*5/SUM(L134:U134)+Y134*((L134+M134+N134+O134+P134+Q134)+R134*0.7+(S134+T134+U134)*0.5)*W134*4/SUM(L134:U134)</f>
        <v>0</v>
      </c>
      <c r="AB134" s="157"/>
      <c r="AC134" s="157"/>
      <c r="AD134" s="157"/>
    </row>
    <row r="135" spans="1:32" customHeight="1" ht="12.95" s="114" customFormat="1">
      <c r="A135" s="118">
        <v>124</v>
      </c>
      <c r="B135" s="96" t="s">
        <v>416</v>
      </c>
      <c r="C135" s="95" t="s">
        <v>414</v>
      </c>
      <c r="D135" s="95"/>
      <c r="E135" s="182">
        <v>41756</v>
      </c>
      <c r="F135" s="96" t="s">
        <v>111</v>
      </c>
      <c r="G135" s="173" t="s">
        <v>417</v>
      </c>
      <c r="H135" s="173" t="s">
        <v>244</v>
      </c>
      <c r="I135" s="173" t="s">
        <v>89</v>
      </c>
      <c r="J135" s="96" t="s">
        <v>90</v>
      </c>
      <c r="K135" s="96" t="s">
        <v>418</v>
      </c>
      <c r="L135" s="119"/>
      <c r="M135" s="119"/>
      <c r="N135" s="119"/>
      <c r="O135" s="97"/>
      <c r="P135" s="97">
        <v>1</v>
      </c>
      <c r="Q135" s="119"/>
      <c r="R135" s="97"/>
      <c r="S135" s="119"/>
      <c r="T135" s="119"/>
      <c r="U135" s="119"/>
      <c r="V135" s="127" t="str">
        <f>IF(C135&lt;&gt;0,SUM($L135:$U135),0)</f>
        <v>0</v>
      </c>
      <c r="W135" s="127" t="str">
        <f>IF(D135&lt;&gt;0,SUM($L135:$U135),0)</f>
        <v>0</v>
      </c>
      <c r="X135" s="127">
        <v>30</v>
      </c>
      <c r="Y135" s="127" t="str">
        <f>X135</f>
        <v>0</v>
      </c>
      <c r="Z135" s="128" t="str">
        <f>X135*((L135+M135+N135+O135+P135+Q135)+R135*0.7+(S135+T135+U135)*0.5)*V135*5/SUM(L135:U135)+Y135*((L135+M135+N135+O135+P135+Q135)+R135*0.7+(S135+T135+U135)*0.5)*W135*4/SUM(L135:U135)</f>
        <v>0</v>
      </c>
      <c r="AB135" s="157"/>
      <c r="AC135" s="157"/>
      <c r="AD135" s="157"/>
    </row>
    <row r="136" spans="1:32" customHeight="1" ht="12.95" s="114" customFormat="1">
      <c r="A136" s="118">
        <v>125</v>
      </c>
      <c r="B136" s="96" t="s">
        <v>419</v>
      </c>
      <c r="C136" s="95" t="s">
        <v>414</v>
      </c>
      <c r="D136" s="95"/>
      <c r="E136" s="182">
        <v>41976</v>
      </c>
      <c r="F136" s="96" t="s">
        <v>134</v>
      </c>
      <c r="G136" s="173" t="s">
        <v>420</v>
      </c>
      <c r="H136" s="173" t="s">
        <v>240</v>
      </c>
      <c r="I136" s="173" t="s">
        <v>89</v>
      </c>
      <c r="J136" s="96" t="s">
        <v>90</v>
      </c>
      <c r="K136" s="96" t="s">
        <v>421</v>
      </c>
      <c r="L136" s="119"/>
      <c r="M136" s="119"/>
      <c r="N136" s="119"/>
      <c r="O136" s="97"/>
      <c r="P136" s="97">
        <v>1</v>
      </c>
      <c r="Q136" s="119"/>
      <c r="R136" s="97"/>
      <c r="S136" s="119"/>
      <c r="T136" s="119"/>
      <c r="U136" s="119"/>
      <c r="V136" s="127" t="str">
        <f>IF(C136&lt;&gt;0,SUM($L136:$U136),0)</f>
        <v>0</v>
      </c>
      <c r="W136" s="127" t="str">
        <f>IF(D136&lt;&gt;0,SUM($L136:$U136),0)</f>
        <v>0</v>
      </c>
      <c r="X136" s="127">
        <v>30</v>
      </c>
      <c r="Y136" s="127" t="str">
        <f>X136</f>
        <v>0</v>
      </c>
      <c r="Z136" s="128" t="str">
        <f>X136*((L136+M136+N136+O136+P136+Q136)+R136*0.7+(S136+T136+U136)*0.5)*V136*5/SUM(L136:U136)+Y136*((L136+M136+N136+O136+P136+Q136)+R136*0.7+(S136+T136+U136)*0.5)*W136*4/SUM(L136:U136)</f>
        <v>0</v>
      </c>
      <c r="AB136" s="157"/>
      <c r="AC136" s="157"/>
      <c r="AD136" s="157"/>
    </row>
    <row r="137" spans="1:32" customHeight="1" ht="12.95" s="114" customFormat="1">
      <c r="A137" s="118">
        <v>126</v>
      </c>
      <c r="B137" s="96" t="s">
        <v>422</v>
      </c>
      <c r="C137" s="95" t="s">
        <v>414</v>
      </c>
      <c r="D137" s="95"/>
      <c r="E137" s="182">
        <v>41937</v>
      </c>
      <c r="F137" s="96" t="s">
        <v>423</v>
      </c>
      <c r="G137" s="96" t="s">
        <v>424</v>
      </c>
      <c r="H137" s="96" t="s">
        <v>244</v>
      </c>
      <c r="I137" s="96" t="s">
        <v>89</v>
      </c>
      <c r="J137" s="96" t="s">
        <v>90</v>
      </c>
      <c r="K137" s="96" t="s">
        <v>425</v>
      </c>
      <c r="L137" s="119"/>
      <c r="M137" s="119"/>
      <c r="N137" s="119"/>
      <c r="O137" s="97"/>
      <c r="P137" s="97">
        <v>1</v>
      </c>
      <c r="Q137" s="119"/>
      <c r="R137" s="97"/>
      <c r="S137" s="119"/>
      <c r="T137" s="119"/>
      <c r="U137" s="119"/>
      <c r="V137" s="127" t="str">
        <f>IF(C137&lt;&gt;0,SUM($L137:$U137),0)</f>
        <v>0</v>
      </c>
      <c r="W137" s="127" t="str">
        <f>IF(D137&lt;&gt;0,SUM($L137:$U137),0)</f>
        <v>0</v>
      </c>
      <c r="X137" s="127">
        <v>30</v>
      </c>
      <c r="Y137" s="127" t="str">
        <f>X137</f>
        <v>0</v>
      </c>
      <c r="Z137" s="128" t="str">
        <f>X137*((L137+M137+N137+O137+P137+Q137)+R137*0.7+(S137+T137+U137)*0.5)*V137*5/SUM(L137:U137)+Y137*((L137+M137+N137+O137+P137+Q137)+R137*0.7+(S137+T137+U137)*0.5)*W137*4/SUM(L137:U137)</f>
        <v>0</v>
      </c>
      <c r="AB137" s="157"/>
      <c r="AC137" s="157"/>
      <c r="AD137" s="157"/>
    </row>
    <row r="138" spans="1:32" customHeight="1" ht="12.95" s="114" customFormat="1">
      <c r="A138" s="118">
        <v>127</v>
      </c>
      <c r="B138" s="96" t="s">
        <v>426</v>
      </c>
      <c r="C138" s="95" t="s">
        <v>414</v>
      </c>
      <c r="D138" s="95"/>
      <c r="E138" s="182">
        <v>41722</v>
      </c>
      <c r="F138" s="96" t="s">
        <v>111</v>
      </c>
      <c r="G138" s="96" t="s">
        <v>427</v>
      </c>
      <c r="H138" s="96" t="s">
        <v>244</v>
      </c>
      <c r="I138" s="96" t="s">
        <v>89</v>
      </c>
      <c r="J138" s="96" t="s">
        <v>90</v>
      </c>
      <c r="K138" s="96" t="s">
        <v>427</v>
      </c>
      <c r="L138" s="119"/>
      <c r="M138" s="119"/>
      <c r="N138" s="119"/>
      <c r="O138" s="97"/>
      <c r="P138" s="97">
        <v>1</v>
      </c>
      <c r="Q138" s="119"/>
      <c r="R138" s="97"/>
      <c r="S138" s="119"/>
      <c r="T138" s="119"/>
      <c r="U138" s="119"/>
      <c r="V138" s="127" t="str">
        <f>IF(C138&lt;&gt;0,SUM($L138:$U138),0)</f>
        <v>0</v>
      </c>
      <c r="W138" s="127" t="str">
        <f>IF(D138&lt;&gt;0,SUM($L138:$U138),0)</f>
        <v>0</v>
      </c>
      <c r="X138" s="127">
        <v>30</v>
      </c>
      <c r="Y138" s="127" t="str">
        <f>X138</f>
        <v>0</v>
      </c>
      <c r="Z138" s="128" t="str">
        <f>X138*((L138+M138+N138+O138+P138+Q138)+R138*0.7+(S138+T138+U138)*0.5)*V138*5/SUM(L138:U138)+Y138*((L138+M138+N138+O138+P138+Q138)+R138*0.7+(S138+T138+U138)*0.5)*W138*4/SUM(L138:U138)</f>
        <v>0</v>
      </c>
      <c r="AB138" s="157"/>
      <c r="AC138" s="157"/>
      <c r="AD138" s="157"/>
    </row>
    <row r="139" spans="1:32" customHeight="1" ht="12.95" s="114" customFormat="1">
      <c r="A139" s="118">
        <v>128</v>
      </c>
      <c r="B139" s="96" t="s">
        <v>428</v>
      </c>
      <c r="C139" s="95" t="s">
        <v>414</v>
      </c>
      <c r="D139" s="95"/>
      <c r="E139" s="182">
        <v>41842</v>
      </c>
      <c r="F139" s="96" t="s">
        <v>111</v>
      </c>
      <c r="G139" s="96" t="s">
        <v>429</v>
      </c>
      <c r="H139" s="96" t="s">
        <v>248</v>
      </c>
      <c r="I139" s="96" t="s">
        <v>89</v>
      </c>
      <c r="J139" s="96" t="s">
        <v>90</v>
      </c>
      <c r="K139" s="96" t="s">
        <v>429</v>
      </c>
      <c r="L139" s="119"/>
      <c r="M139" s="119"/>
      <c r="N139" s="119"/>
      <c r="O139" s="97"/>
      <c r="P139" s="97">
        <v>1</v>
      </c>
      <c r="Q139" s="119"/>
      <c r="R139" s="97"/>
      <c r="S139" s="119"/>
      <c r="T139" s="119"/>
      <c r="U139" s="119"/>
      <c r="V139" s="127" t="str">
        <f>IF(C139&lt;&gt;0,SUM($L139:$U139),0)</f>
        <v>0</v>
      </c>
      <c r="W139" s="127" t="str">
        <f>IF(D139&lt;&gt;0,SUM($L139:$U139),0)</f>
        <v>0</v>
      </c>
      <c r="X139" s="127">
        <v>30</v>
      </c>
      <c r="Y139" s="127" t="str">
        <f>X139</f>
        <v>0</v>
      </c>
      <c r="Z139" s="128" t="str">
        <f>X139*((L139+M139+N139+O139+P139+Q139)+R139*0.7+(S139+T139+U139)*0.5)*V139*5/SUM(L139:U139)+Y139*((L139+M139+N139+O139+P139+Q139)+R139*0.7+(S139+T139+U139)*0.5)*W139*4/SUM(L139:U139)</f>
        <v>0</v>
      </c>
      <c r="AB139" s="157"/>
      <c r="AC139" s="157"/>
      <c r="AD139" s="157"/>
    </row>
    <row r="140" spans="1:32" customHeight="1" ht="12.95" s="114" customFormat="1">
      <c r="A140" s="118">
        <v>129</v>
      </c>
      <c r="B140" s="96" t="s">
        <v>430</v>
      </c>
      <c r="C140" s="95" t="s">
        <v>414</v>
      </c>
      <c r="D140" s="95"/>
      <c r="E140" s="182">
        <v>41837</v>
      </c>
      <c r="F140" s="96" t="s">
        <v>111</v>
      </c>
      <c r="G140" s="96" t="s">
        <v>431</v>
      </c>
      <c r="H140" s="96" t="s">
        <v>98</v>
      </c>
      <c r="I140" s="96" t="s">
        <v>89</v>
      </c>
      <c r="J140" s="96" t="s">
        <v>90</v>
      </c>
      <c r="K140" s="96" t="s">
        <v>432</v>
      </c>
      <c r="L140" s="119"/>
      <c r="M140" s="119"/>
      <c r="N140" s="119"/>
      <c r="O140" s="97"/>
      <c r="P140" s="97">
        <v>1</v>
      </c>
      <c r="Q140" s="119"/>
      <c r="R140" s="97"/>
      <c r="S140" s="119"/>
      <c r="T140" s="119"/>
      <c r="U140" s="119"/>
      <c r="V140" s="127" t="str">
        <f>IF(C140&lt;&gt;0,SUM($L140:$U140),0)</f>
        <v>0</v>
      </c>
      <c r="W140" s="127" t="str">
        <f>IF(D140&lt;&gt;0,SUM($L140:$U140),0)</f>
        <v>0</v>
      </c>
      <c r="X140" s="127">
        <v>30</v>
      </c>
      <c r="Y140" s="127" t="str">
        <f>X140</f>
        <v>0</v>
      </c>
      <c r="Z140" s="128" t="str">
        <f>X140*((L140+M140+N140+O140+P140+Q140)+R140*0.7+(S140+T140+U140)*0.5)*V140*5/SUM(L140:U140)+Y140*((L140+M140+N140+O140+P140+Q140)+R140*0.7+(S140+T140+U140)*0.5)*W140*4/SUM(L140:U140)</f>
        <v>0</v>
      </c>
      <c r="AB140" s="157"/>
      <c r="AC140" s="157"/>
      <c r="AD140" s="157"/>
    </row>
    <row r="141" spans="1:32" customHeight="1" ht="12.95" s="114" customFormat="1">
      <c r="A141" s="118">
        <v>130</v>
      </c>
      <c r="B141" s="96" t="s">
        <v>433</v>
      </c>
      <c r="C141" s="95" t="s">
        <v>414</v>
      </c>
      <c r="D141" s="95"/>
      <c r="E141" s="182">
        <v>41645</v>
      </c>
      <c r="F141" s="96" t="s">
        <v>86</v>
      </c>
      <c r="G141" s="96" t="s">
        <v>434</v>
      </c>
      <c r="H141" s="96" t="s">
        <v>248</v>
      </c>
      <c r="I141" s="96" t="s">
        <v>89</v>
      </c>
      <c r="J141" s="96" t="s">
        <v>90</v>
      </c>
      <c r="K141" s="96" t="s">
        <v>434</v>
      </c>
      <c r="L141" s="119"/>
      <c r="M141" s="119"/>
      <c r="N141" s="119"/>
      <c r="O141" s="97"/>
      <c r="P141" s="97">
        <v>1</v>
      </c>
      <c r="Q141" s="119"/>
      <c r="R141" s="97"/>
      <c r="S141" s="119"/>
      <c r="T141" s="119"/>
      <c r="U141" s="119"/>
      <c r="V141" s="127" t="str">
        <f>IF(C141&lt;&gt;0,SUM($L141:$U141),0)</f>
        <v>0</v>
      </c>
      <c r="W141" s="127" t="str">
        <f>IF(D141&lt;&gt;0,SUM($L141:$U141),0)</f>
        <v>0</v>
      </c>
      <c r="X141" s="127">
        <v>30</v>
      </c>
      <c r="Y141" s="127" t="str">
        <f>X141</f>
        <v>0</v>
      </c>
      <c r="Z141" s="128" t="str">
        <f>X141*((L141+M141+N141+O141+P141+Q141)+R141*0.7+(S141+T141+U141)*0.5)*V141*5/SUM(L141:U141)+Y141*((L141+M141+N141+O141+P141+Q141)+R141*0.7+(S141+T141+U141)*0.5)*W141*4/SUM(L141:U141)</f>
        <v>0</v>
      </c>
      <c r="AB141" s="157"/>
      <c r="AC141" s="157"/>
      <c r="AD141" s="157"/>
    </row>
    <row r="142" spans="1:32" customHeight="1" ht="12.95" s="114" customFormat="1">
      <c r="A142" s="118">
        <v>131</v>
      </c>
      <c r="B142" s="96" t="s">
        <v>435</v>
      </c>
      <c r="C142" s="95" t="s">
        <v>414</v>
      </c>
      <c r="D142" s="95"/>
      <c r="E142" s="182">
        <v>41865</v>
      </c>
      <c r="F142" s="96" t="s">
        <v>111</v>
      </c>
      <c r="G142" s="96" t="s">
        <v>436</v>
      </c>
      <c r="H142" s="96" t="s">
        <v>98</v>
      </c>
      <c r="I142" s="96" t="s">
        <v>89</v>
      </c>
      <c r="J142" s="96" t="s">
        <v>90</v>
      </c>
      <c r="K142" s="96" t="s">
        <v>437</v>
      </c>
      <c r="L142" s="119"/>
      <c r="M142" s="119"/>
      <c r="N142" s="119"/>
      <c r="O142" s="97"/>
      <c r="P142" s="97">
        <v>1</v>
      </c>
      <c r="Q142" s="119"/>
      <c r="R142" s="97"/>
      <c r="S142" s="119"/>
      <c r="T142" s="119"/>
      <c r="U142" s="119"/>
      <c r="V142" s="127" t="str">
        <f>IF(C142&lt;&gt;0,SUM($L142:$U142),0)</f>
        <v>0</v>
      </c>
      <c r="W142" s="127" t="str">
        <f>IF(D142&lt;&gt;0,SUM($L142:$U142),0)</f>
        <v>0</v>
      </c>
      <c r="X142" s="127">
        <v>30</v>
      </c>
      <c r="Y142" s="127" t="str">
        <f>X142</f>
        <v>0</v>
      </c>
      <c r="Z142" s="128" t="str">
        <f>X142*((L142+M142+N142+O142+P142+Q142)+R142*0.7+(S142+T142+U142)*0.5)*V142*5/SUM(L142:U142)+Y142*((L142+M142+N142+O142+P142+Q142)+R142*0.7+(S142+T142+U142)*0.5)*W142*4/SUM(L142:U142)</f>
        <v>0</v>
      </c>
      <c r="AB142" s="157"/>
      <c r="AC142" s="157"/>
      <c r="AD142" s="157"/>
    </row>
    <row r="143" spans="1:32" customHeight="1" ht="12.95" s="114" customFormat="1">
      <c r="A143" s="118">
        <v>132</v>
      </c>
      <c r="B143" s="96" t="s">
        <v>438</v>
      </c>
      <c r="C143" s="95" t="s">
        <v>414</v>
      </c>
      <c r="D143" s="95"/>
      <c r="E143" s="182">
        <v>41973</v>
      </c>
      <c r="F143" s="96" t="s">
        <v>86</v>
      </c>
      <c r="G143" s="96" t="s">
        <v>439</v>
      </c>
      <c r="H143" s="96" t="s">
        <v>248</v>
      </c>
      <c r="I143" s="96" t="s">
        <v>89</v>
      </c>
      <c r="J143" s="96" t="s">
        <v>90</v>
      </c>
      <c r="K143" s="96" t="s">
        <v>439</v>
      </c>
      <c r="L143" s="119"/>
      <c r="M143" s="119"/>
      <c r="N143" s="119"/>
      <c r="O143" s="97"/>
      <c r="P143" s="97">
        <v>1</v>
      </c>
      <c r="Q143" s="119"/>
      <c r="R143" s="97"/>
      <c r="S143" s="119"/>
      <c r="T143" s="119"/>
      <c r="U143" s="119"/>
      <c r="V143" s="127" t="str">
        <f>IF(C143&lt;&gt;0,SUM($L143:$U143),0)</f>
        <v>0</v>
      </c>
      <c r="W143" s="127" t="str">
        <f>IF(D143&lt;&gt;0,SUM($L143:$U143),0)</f>
        <v>0</v>
      </c>
      <c r="X143" s="127">
        <v>30</v>
      </c>
      <c r="Y143" s="127" t="str">
        <f>X143</f>
        <v>0</v>
      </c>
      <c r="Z143" s="128" t="str">
        <f>X143*((L143+M143+N143+O143+P143+Q143)+R143*0.7+(S143+T143+U143)*0.5)*V143*5/SUM(L143:U143)+Y143*((L143+M143+N143+O143+P143+Q143)+R143*0.7+(S143+T143+U143)*0.5)*W143*4/SUM(L143:U143)</f>
        <v>0</v>
      </c>
      <c r="AB143" s="157"/>
      <c r="AC143" s="157"/>
      <c r="AD143" s="157"/>
    </row>
    <row r="144" spans="1:32" customHeight="1" ht="12.95" s="114" customFormat="1">
      <c r="A144" s="118">
        <v>133</v>
      </c>
      <c r="B144" s="96" t="s">
        <v>440</v>
      </c>
      <c r="C144" s="95" t="s">
        <v>414</v>
      </c>
      <c r="D144" s="95"/>
      <c r="E144" s="182">
        <v>41687</v>
      </c>
      <c r="F144" s="96" t="s">
        <v>96</v>
      </c>
      <c r="G144" s="96" t="s">
        <v>441</v>
      </c>
      <c r="H144" s="96" t="s">
        <v>248</v>
      </c>
      <c r="I144" s="96" t="s">
        <v>89</v>
      </c>
      <c r="J144" s="96" t="s">
        <v>90</v>
      </c>
      <c r="K144" s="96" t="s">
        <v>442</v>
      </c>
      <c r="L144" s="119"/>
      <c r="M144" s="119"/>
      <c r="N144" s="119"/>
      <c r="O144" s="97"/>
      <c r="P144" s="97">
        <v>1</v>
      </c>
      <c r="Q144" s="119"/>
      <c r="R144" s="97"/>
      <c r="S144" s="119"/>
      <c r="T144" s="119"/>
      <c r="U144" s="119"/>
      <c r="V144" s="127" t="str">
        <f>IF(C144&lt;&gt;0,SUM($L144:$U144),0)</f>
        <v>0</v>
      </c>
      <c r="W144" s="127" t="str">
        <f>IF(D144&lt;&gt;0,SUM($L144:$U144),0)</f>
        <v>0</v>
      </c>
      <c r="X144" s="127">
        <v>30</v>
      </c>
      <c r="Y144" s="127" t="str">
        <f>X144</f>
        <v>0</v>
      </c>
      <c r="Z144" s="128" t="str">
        <f>X144*((L144+M144+N144+O144+P144+Q144)+R144*0.7+(S144+T144+U144)*0.5)*V144*5/SUM(L144:U144)+Y144*((L144+M144+N144+O144+P144+Q144)+R144*0.7+(S144+T144+U144)*0.5)*W144*4/SUM(L144:U144)</f>
        <v>0</v>
      </c>
      <c r="AB144" s="157"/>
      <c r="AC144" s="157"/>
      <c r="AD144" s="157"/>
    </row>
    <row r="145" spans="1:32" customHeight="1" ht="12.95" s="114" customFormat="1">
      <c r="A145" s="118">
        <v>134</v>
      </c>
      <c r="B145" s="96" t="s">
        <v>443</v>
      </c>
      <c r="C145" s="95" t="s">
        <v>414</v>
      </c>
      <c r="D145" s="95"/>
      <c r="E145" s="182">
        <v>41827</v>
      </c>
      <c r="F145" s="96" t="s">
        <v>111</v>
      </c>
      <c r="G145" s="96" t="s">
        <v>129</v>
      </c>
      <c r="H145" s="96" t="s">
        <v>240</v>
      </c>
      <c r="I145" s="96" t="s">
        <v>89</v>
      </c>
      <c r="J145" s="96" t="s">
        <v>90</v>
      </c>
      <c r="K145" s="96" t="s">
        <v>444</v>
      </c>
      <c r="L145" s="119"/>
      <c r="M145" s="119"/>
      <c r="N145" s="119"/>
      <c r="O145" s="97"/>
      <c r="P145" s="97">
        <v>1</v>
      </c>
      <c r="Q145" s="119"/>
      <c r="R145" s="97"/>
      <c r="S145" s="119"/>
      <c r="T145" s="119"/>
      <c r="U145" s="119"/>
      <c r="V145" s="127" t="str">
        <f>IF(C145&lt;&gt;0,SUM($L145:$U145),0)</f>
        <v>0</v>
      </c>
      <c r="W145" s="127" t="str">
        <f>IF(D145&lt;&gt;0,SUM($L145:$U145),0)</f>
        <v>0</v>
      </c>
      <c r="X145" s="127">
        <v>30</v>
      </c>
      <c r="Y145" s="127" t="str">
        <f>X145</f>
        <v>0</v>
      </c>
      <c r="Z145" s="128" t="str">
        <f>X145*((L145+M145+N145+O145+P145+Q145)+R145*0.7+(S145+T145+U145)*0.5)*V145*5/SUM(L145:U145)+Y145*((L145+M145+N145+O145+P145+Q145)+R145*0.7+(S145+T145+U145)*0.5)*W145*4/SUM(L145:U145)</f>
        <v>0</v>
      </c>
      <c r="AB145" s="157"/>
      <c r="AC145" s="157"/>
      <c r="AD145" s="157"/>
    </row>
    <row r="146" spans="1:32" customHeight="1" ht="12.95" s="114" customFormat="1">
      <c r="A146" s="118">
        <v>135</v>
      </c>
      <c r="B146" s="96" t="s">
        <v>445</v>
      </c>
      <c r="C146" s="95" t="s">
        <v>414</v>
      </c>
      <c r="D146" s="95"/>
      <c r="E146" s="184">
        <v>41726</v>
      </c>
      <c r="F146" s="96" t="s">
        <v>111</v>
      </c>
      <c r="G146" s="96" t="s">
        <v>446</v>
      </c>
      <c r="H146" s="96" t="s">
        <v>244</v>
      </c>
      <c r="I146" s="96" t="s">
        <v>89</v>
      </c>
      <c r="J146" s="96" t="s">
        <v>90</v>
      </c>
      <c r="K146" s="96" t="s">
        <v>446</v>
      </c>
      <c r="L146" s="119"/>
      <c r="M146" s="119"/>
      <c r="N146" s="119"/>
      <c r="O146" s="97"/>
      <c r="P146" s="97">
        <v>1</v>
      </c>
      <c r="Q146" s="119"/>
      <c r="R146" s="97"/>
      <c r="S146" s="119"/>
      <c r="T146" s="119"/>
      <c r="U146" s="119"/>
      <c r="V146" s="127" t="str">
        <f>IF(C146&lt;&gt;0,SUM($L146:$U146),0)</f>
        <v>0</v>
      </c>
      <c r="W146" s="127" t="str">
        <f>IF(D146&lt;&gt;0,SUM($L146:$U146),0)</f>
        <v>0</v>
      </c>
      <c r="X146" s="127">
        <v>30</v>
      </c>
      <c r="Y146" s="127" t="str">
        <f>X146</f>
        <v>0</v>
      </c>
      <c r="Z146" s="128" t="str">
        <f>X146*((L146+M146+N146+O146+P146+Q146)+R146*0.7+(S146+T146+U146)*0.5)*V146*5/SUM(L146:U146)+Y146*((L146+M146+N146+O146+P146+Q146)+R146*0.7+(S146+T146+U146)*0.5)*W146*4/SUM(L146:U146)</f>
        <v>0</v>
      </c>
      <c r="AB146" s="157"/>
      <c r="AC146" s="157"/>
      <c r="AD146" s="157"/>
    </row>
    <row r="147" spans="1:32" customHeight="1" ht="12.95" s="114" customFormat="1">
      <c r="A147" s="118">
        <v>136</v>
      </c>
      <c r="B147" s="96" t="s">
        <v>447</v>
      </c>
      <c r="C147" s="95" t="s">
        <v>414</v>
      </c>
      <c r="D147" s="95"/>
      <c r="E147" s="184">
        <v>41934</v>
      </c>
      <c r="F147" s="96" t="s">
        <v>111</v>
      </c>
      <c r="G147" s="96" t="s">
        <v>448</v>
      </c>
      <c r="H147" s="96" t="s">
        <v>244</v>
      </c>
      <c r="I147" s="96" t="s">
        <v>89</v>
      </c>
      <c r="J147" s="96" t="s">
        <v>90</v>
      </c>
      <c r="K147" s="96" t="s">
        <v>448</v>
      </c>
      <c r="L147" s="119"/>
      <c r="M147" s="119"/>
      <c r="N147" s="119"/>
      <c r="O147" s="97"/>
      <c r="P147" s="97">
        <v>1</v>
      </c>
      <c r="Q147" s="119"/>
      <c r="R147" s="97"/>
      <c r="S147" s="119"/>
      <c r="T147" s="119"/>
      <c r="U147" s="119"/>
      <c r="V147" s="127" t="str">
        <f>IF(C147&lt;&gt;0,SUM($L147:$U147),0)</f>
        <v>0</v>
      </c>
      <c r="W147" s="127" t="str">
        <f>IF(D147&lt;&gt;0,SUM($L147:$U147),0)</f>
        <v>0</v>
      </c>
      <c r="X147" s="127">
        <v>30</v>
      </c>
      <c r="Y147" s="127" t="str">
        <f>X147</f>
        <v>0</v>
      </c>
      <c r="Z147" s="128" t="str">
        <f>X147*((L147+M147+N147+O147+P147+Q147)+R147*0.7+(S147+T147+U147)*0.5)*V147*5/SUM(L147:U147)+Y147*((L147+M147+N147+O147+P147+Q147)+R147*0.7+(S147+T147+U147)*0.5)*W147*4/SUM(L147:U147)</f>
        <v>0</v>
      </c>
      <c r="AB147" s="157"/>
      <c r="AC147" s="157"/>
      <c r="AD147" s="157"/>
    </row>
    <row r="148" spans="1:32" customHeight="1" ht="12.95" s="114" customFormat="1">
      <c r="A148" s="118">
        <v>137</v>
      </c>
      <c r="B148" s="96" t="s">
        <v>449</v>
      </c>
      <c r="C148" s="95" t="s">
        <v>414</v>
      </c>
      <c r="D148" s="95"/>
      <c r="E148" s="184">
        <v>41717</v>
      </c>
      <c r="F148" s="96" t="s">
        <v>111</v>
      </c>
      <c r="G148" s="96" t="s">
        <v>450</v>
      </c>
      <c r="H148" s="96" t="s">
        <v>248</v>
      </c>
      <c r="I148" s="96" t="s">
        <v>89</v>
      </c>
      <c r="J148" s="96" t="s">
        <v>90</v>
      </c>
      <c r="K148" s="96" t="s">
        <v>450</v>
      </c>
      <c r="L148" s="119"/>
      <c r="M148" s="119"/>
      <c r="N148" s="119"/>
      <c r="O148" s="97"/>
      <c r="P148" s="97">
        <v>1</v>
      </c>
      <c r="Q148" s="119"/>
      <c r="R148" s="97"/>
      <c r="S148" s="119"/>
      <c r="T148" s="119"/>
      <c r="U148" s="119"/>
      <c r="V148" s="127" t="str">
        <f>IF(C148&lt;&gt;0,SUM($L148:$U148),0)</f>
        <v>0</v>
      </c>
      <c r="W148" s="127" t="str">
        <f>IF(D148&lt;&gt;0,SUM($L148:$U148),0)</f>
        <v>0</v>
      </c>
      <c r="X148" s="127">
        <v>30</v>
      </c>
      <c r="Y148" s="127" t="str">
        <f>X148</f>
        <v>0</v>
      </c>
      <c r="Z148" s="128" t="str">
        <f>X148*((L148+M148+N148+O148+P148+Q148)+R148*0.7+(S148+T148+U148)*0.5)*V148*5/SUM(L148:U148)+Y148*((L148+M148+N148+O148+P148+Q148)+R148*0.7+(S148+T148+U148)*0.5)*W148*4/SUM(L148:U148)</f>
        <v>0</v>
      </c>
      <c r="AB148" s="157"/>
      <c r="AC148" s="157"/>
      <c r="AD148" s="157"/>
    </row>
    <row r="149" spans="1:32" customHeight="1" ht="12.95" s="114" customFormat="1">
      <c r="A149" s="118">
        <v>138</v>
      </c>
      <c r="B149" s="96" t="s">
        <v>451</v>
      </c>
      <c r="C149" s="95" t="s">
        <v>414</v>
      </c>
      <c r="D149" s="95"/>
      <c r="E149" s="184">
        <v>41644</v>
      </c>
      <c r="F149" s="96" t="s">
        <v>86</v>
      </c>
      <c r="G149" s="96" t="s">
        <v>452</v>
      </c>
      <c r="H149" s="96" t="s">
        <v>244</v>
      </c>
      <c r="I149" s="96" t="s">
        <v>89</v>
      </c>
      <c r="J149" s="96" t="s">
        <v>90</v>
      </c>
      <c r="K149" s="96" t="s">
        <v>452</v>
      </c>
      <c r="L149" s="119"/>
      <c r="M149" s="119"/>
      <c r="N149" s="119"/>
      <c r="O149" s="97"/>
      <c r="P149" s="97">
        <v>1</v>
      </c>
      <c r="Q149" s="119"/>
      <c r="R149" s="97"/>
      <c r="S149" s="119"/>
      <c r="T149" s="119"/>
      <c r="U149" s="119"/>
      <c r="V149" s="127" t="str">
        <f>IF(C149&lt;&gt;0,SUM($L149:$U149),0)</f>
        <v>0</v>
      </c>
      <c r="W149" s="127" t="str">
        <f>IF(D149&lt;&gt;0,SUM($L149:$U149),0)</f>
        <v>0</v>
      </c>
      <c r="X149" s="127">
        <v>30</v>
      </c>
      <c r="Y149" s="127" t="str">
        <f>X149</f>
        <v>0</v>
      </c>
      <c r="Z149" s="128" t="str">
        <f>X149*((L149+M149+N149+O149+P149+Q149)+R149*0.7+(S149+T149+U149)*0.5)*V149*5/SUM(L149:U149)+Y149*((L149+M149+N149+O149+P149+Q149)+R149*0.7+(S149+T149+U149)*0.5)*W149*4/SUM(L149:U149)</f>
        <v>0</v>
      </c>
      <c r="AB149" s="157"/>
      <c r="AC149" s="157"/>
      <c r="AD149" s="157"/>
    </row>
    <row r="150" spans="1:32" customHeight="1" ht="12.95" s="114" customFormat="1">
      <c r="A150" s="118">
        <v>139</v>
      </c>
      <c r="B150" s="96" t="s">
        <v>453</v>
      </c>
      <c r="C150" s="95" t="s">
        <v>414</v>
      </c>
      <c r="D150" s="95"/>
      <c r="E150" s="184">
        <v>41861</v>
      </c>
      <c r="F150" s="96" t="s">
        <v>111</v>
      </c>
      <c r="G150" s="96" t="s">
        <v>454</v>
      </c>
      <c r="H150" s="96" t="s">
        <v>240</v>
      </c>
      <c r="I150" s="96" t="s">
        <v>89</v>
      </c>
      <c r="J150" s="96" t="s">
        <v>90</v>
      </c>
      <c r="K150" s="96" t="s">
        <v>454</v>
      </c>
      <c r="L150" s="119"/>
      <c r="M150" s="119"/>
      <c r="N150" s="119"/>
      <c r="O150" s="97"/>
      <c r="P150" s="97">
        <v>1</v>
      </c>
      <c r="Q150" s="119"/>
      <c r="R150" s="97"/>
      <c r="S150" s="119"/>
      <c r="T150" s="119"/>
      <c r="U150" s="119"/>
      <c r="V150" s="127" t="str">
        <f>IF(C150&lt;&gt;0,SUM($L150:$U150),0)</f>
        <v>0</v>
      </c>
      <c r="W150" s="127" t="str">
        <f>IF(D150&lt;&gt;0,SUM($L150:$U150),0)</f>
        <v>0</v>
      </c>
      <c r="X150" s="127">
        <v>30</v>
      </c>
      <c r="Y150" s="127" t="str">
        <f>X150</f>
        <v>0</v>
      </c>
      <c r="Z150" s="128" t="str">
        <f>X150*((L150+M150+N150+O150+P150+Q150)+R150*0.7+(S150+T150+U150)*0.5)*V150*5/SUM(L150:U150)+Y150*((L150+M150+N150+O150+P150+Q150)+R150*0.7+(S150+T150+U150)*0.5)*W150*4/SUM(L150:U150)</f>
        <v>0</v>
      </c>
      <c r="AB150" s="157"/>
      <c r="AC150" s="157"/>
      <c r="AD150" s="157"/>
    </row>
    <row r="151" spans="1:32" customHeight="1" ht="12.95" s="114" customFormat="1">
      <c r="A151" s="118">
        <v>140</v>
      </c>
      <c r="B151" s="96" t="s">
        <v>455</v>
      </c>
      <c r="C151" s="95" t="s">
        <v>414</v>
      </c>
      <c r="D151" s="95"/>
      <c r="E151" s="184" t="s">
        <v>456</v>
      </c>
      <c r="F151" s="96" t="s">
        <v>86</v>
      </c>
      <c r="G151" s="96" t="s">
        <v>457</v>
      </c>
      <c r="H151" s="96" t="s">
        <v>159</v>
      </c>
      <c r="I151" s="96" t="s">
        <v>89</v>
      </c>
      <c r="J151" s="96" t="s">
        <v>90</v>
      </c>
      <c r="K151" s="96" t="s">
        <v>458</v>
      </c>
      <c r="L151" s="119"/>
      <c r="M151" s="119"/>
      <c r="N151" s="119"/>
      <c r="O151" s="97"/>
      <c r="P151" s="97">
        <v>1</v>
      </c>
      <c r="Q151" s="119"/>
      <c r="R151" s="97"/>
      <c r="S151" s="119"/>
      <c r="T151" s="119"/>
      <c r="U151" s="119"/>
      <c r="V151" s="127" t="str">
        <f>IF(C151&lt;&gt;0,SUM($L151:$U151),0)</f>
        <v>0</v>
      </c>
      <c r="W151" s="127" t="str">
        <f>IF(D151&lt;&gt;0,SUM($L151:$U151),0)</f>
        <v>0</v>
      </c>
      <c r="X151" s="127">
        <v>30</v>
      </c>
      <c r="Y151" s="127" t="str">
        <f>X151</f>
        <v>0</v>
      </c>
      <c r="Z151" s="128" t="str">
        <f>X151*((L151+M151+N151+O151+P151+Q151)+R151*0.7+(S151+T151+U151)*0.5)*V151*5/SUM(L151:U151)+Y151*((L151+M151+N151+O151+P151+Q151)+R151*0.7+(S151+T151+U151)*0.5)*W151*4/SUM(L151:U151)</f>
        <v>0</v>
      </c>
      <c r="AB151" s="157"/>
      <c r="AC151" s="157"/>
      <c r="AD151" s="157"/>
    </row>
    <row r="152" spans="1:32" customHeight="1" ht="12.95" s="114" customFormat="1">
      <c r="A152" s="118">
        <v>141</v>
      </c>
      <c r="B152" s="96" t="s">
        <v>459</v>
      </c>
      <c r="C152" s="95" t="s">
        <v>460</v>
      </c>
      <c r="D152" s="95"/>
      <c r="E152" s="183">
        <v>41854</v>
      </c>
      <c r="F152" s="96" t="s">
        <v>86</v>
      </c>
      <c r="G152" s="96" t="s">
        <v>461</v>
      </c>
      <c r="H152" s="96" t="s">
        <v>190</v>
      </c>
      <c r="I152" s="96" t="s">
        <v>89</v>
      </c>
      <c r="J152" s="96" t="s">
        <v>90</v>
      </c>
      <c r="K152" s="96" t="s">
        <v>461</v>
      </c>
      <c r="L152" s="119"/>
      <c r="M152" s="119"/>
      <c r="N152" s="119"/>
      <c r="O152" s="97"/>
      <c r="P152" s="97">
        <v>1</v>
      </c>
      <c r="Q152" s="119"/>
      <c r="R152" s="97"/>
      <c r="S152" s="119"/>
      <c r="T152" s="119"/>
      <c r="U152" s="119"/>
      <c r="V152" s="127" t="str">
        <f>IF(C152&lt;&gt;0,SUM($L152:$U152),0)</f>
        <v>0</v>
      </c>
      <c r="W152" s="127" t="str">
        <f>IF(D152&lt;&gt;0,SUM($L152:$U152),0)</f>
        <v>0</v>
      </c>
      <c r="X152" s="127">
        <v>30</v>
      </c>
      <c r="Y152" s="127" t="str">
        <f>X152</f>
        <v>0</v>
      </c>
      <c r="Z152" s="128" t="str">
        <f>X152*((L152+M152+N152+O152+P152+Q152)+R152*0.7+(S152+T152+U152)*0.5)*V152*5/SUM(L152:U152)+Y152*((L152+M152+N152+O152+P152+Q152)+R152*0.7+(S152+T152+U152)*0.5)*W152*4/SUM(L152:U152)</f>
        <v>0</v>
      </c>
      <c r="AB152" s="157"/>
      <c r="AC152" s="157"/>
      <c r="AD152" s="157"/>
    </row>
    <row r="153" spans="1:32" customHeight="1" ht="12.95" s="114" customFormat="1">
      <c r="A153" s="118">
        <v>142</v>
      </c>
      <c r="B153" s="96" t="s">
        <v>462</v>
      </c>
      <c r="C153" s="95" t="s">
        <v>460</v>
      </c>
      <c r="D153" s="95"/>
      <c r="E153" s="183">
        <v>41858</v>
      </c>
      <c r="F153" s="96" t="s">
        <v>96</v>
      </c>
      <c r="G153" s="96" t="s">
        <v>463</v>
      </c>
      <c r="H153" s="96" t="s">
        <v>142</v>
      </c>
      <c r="I153" s="96" t="s">
        <v>89</v>
      </c>
      <c r="J153" s="96" t="s">
        <v>90</v>
      </c>
      <c r="K153" s="96" t="s">
        <v>464</v>
      </c>
      <c r="L153" s="119"/>
      <c r="M153" s="119"/>
      <c r="N153" s="119"/>
      <c r="O153" s="97"/>
      <c r="P153" s="97">
        <v>1</v>
      </c>
      <c r="Q153" s="119"/>
      <c r="R153" s="97"/>
      <c r="S153" s="119"/>
      <c r="T153" s="119"/>
      <c r="U153" s="119"/>
      <c r="V153" s="127" t="str">
        <f>IF(C153&lt;&gt;0,SUM($L153:$U153),0)</f>
        <v>0</v>
      </c>
      <c r="W153" s="127" t="str">
        <f>IF(D153&lt;&gt;0,SUM($L153:$U153),0)</f>
        <v>0</v>
      </c>
      <c r="X153" s="127">
        <v>30</v>
      </c>
      <c r="Y153" s="127" t="str">
        <f>X153</f>
        <v>0</v>
      </c>
      <c r="Z153" s="128" t="str">
        <f>X153*((L153+M153+N153+O153+P153+Q153)+R153*0.7+(S153+T153+U153)*0.5)*V153*5/SUM(L153:U153)+Y153*((L153+M153+N153+O153+P153+Q153)+R153*0.7+(S153+T153+U153)*0.5)*W153*4/SUM(L153:U153)</f>
        <v>0</v>
      </c>
      <c r="AB153" s="157"/>
      <c r="AC153" s="157"/>
      <c r="AD153" s="157"/>
    </row>
    <row r="154" spans="1:32" customHeight="1" ht="12.95" s="114" customFormat="1">
      <c r="A154" s="118">
        <v>143</v>
      </c>
      <c r="B154" s="96" t="s">
        <v>465</v>
      </c>
      <c r="C154" s="95" t="s">
        <v>460</v>
      </c>
      <c r="D154" s="95"/>
      <c r="E154" s="183">
        <v>41913</v>
      </c>
      <c r="F154" s="96" t="s">
        <v>86</v>
      </c>
      <c r="G154" s="96" t="s">
        <v>466</v>
      </c>
      <c r="H154" s="96" t="s">
        <v>142</v>
      </c>
      <c r="I154" s="96" t="s">
        <v>89</v>
      </c>
      <c r="J154" s="96" t="s">
        <v>90</v>
      </c>
      <c r="K154" s="96" t="s">
        <v>466</v>
      </c>
      <c r="L154" s="119"/>
      <c r="M154" s="119"/>
      <c r="N154" s="119"/>
      <c r="O154" s="97"/>
      <c r="P154" s="97">
        <v>1</v>
      </c>
      <c r="Q154" s="119"/>
      <c r="R154" s="97"/>
      <c r="S154" s="119"/>
      <c r="T154" s="119"/>
      <c r="U154" s="119"/>
      <c r="V154" s="127" t="str">
        <f>IF(C154&lt;&gt;0,SUM($L154:$U154),0)</f>
        <v>0</v>
      </c>
      <c r="W154" s="127" t="str">
        <f>IF(D154&lt;&gt;0,SUM($L154:$U154),0)</f>
        <v>0</v>
      </c>
      <c r="X154" s="127">
        <v>30</v>
      </c>
      <c r="Y154" s="127" t="str">
        <f>X154</f>
        <v>0</v>
      </c>
      <c r="Z154" s="128" t="str">
        <f>X154*((L154+M154+N154+O154+P154+Q154)+R154*0.7+(S154+T154+U154)*0.5)*V154*5/SUM(L154:U154)+Y154*((L154+M154+N154+O154+P154+Q154)+R154*0.7+(S154+T154+U154)*0.5)*W154*4/SUM(L154:U154)</f>
        <v>0</v>
      </c>
      <c r="AB154" s="157"/>
      <c r="AC154" s="157"/>
      <c r="AD154" s="157"/>
    </row>
    <row r="155" spans="1:32" customHeight="1" ht="12.95" s="114" customFormat="1">
      <c r="A155" s="118">
        <v>144</v>
      </c>
      <c r="B155" s="96" t="s">
        <v>467</v>
      </c>
      <c r="C155" s="95" t="s">
        <v>460</v>
      </c>
      <c r="D155" s="95"/>
      <c r="E155" s="183">
        <v>41684</v>
      </c>
      <c r="F155" s="96" t="s">
        <v>86</v>
      </c>
      <c r="G155" s="96" t="s">
        <v>468</v>
      </c>
      <c r="H155" s="96" t="s">
        <v>142</v>
      </c>
      <c r="I155" s="96" t="s">
        <v>89</v>
      </c>
      <c r="J155" s="96" t="s">
        <v>90</v>
      </c>
      <c r="K155" s="96" t="s">
        <v>468</v>
      </c>
      <c r="L155" s="119"/>
      <c r="M155" s="119"/>
      <c r="N155" s="119"/>
      <c r="O155" s="97"/>
      <c r="P155" s="97">
        <v>1</v>
      </c>
      <c r="Q155" s="119"/>
      <c r="R155" s="97"/>
      <c r="S155" s="119"/>
      <c r="T155" s="119"/>
      <c r="U155" s="119"/>
      <c r="V155" s="127" t="str">
        <f>IF(C155&lt;&gt;0,SUM($L155:$U155),0)</f>
        <v>0</v>
      </c>
      <c r="W155" s="127" t="str">
        <f>IF(D155&lt;&gt;0,SUM($L155:$U155),0)</f>
        <v>0</v>
      </c>
      <c r="X155" s="127">
        <v>30</v>
      </c>
      <c r="Y155" s="127" t="str">
        <f>X155</f>
        <v>0</v>
      </c>
      <c r="Z155" s="128" t="str">
        <f>X155*((L155+M155+N155+O155+P155+Q155)+R155*0.7+(S155+T155+U155)*0.5)*V155*5/SUM(L155:U155)+Y155*((L155+M155+N155+O155+P155+Q155)+R155*0.7+(S155+T155+U155)*0.5)*W155*4/SUM(L155:U155)</f>
        <v>0</v>
      </c>
      <c r="AB155" s="157"/>
      <c r="AC155" s="157"/>
      <c r="AD155" s="157"/>
    </row>
    <row r="156" spans="1:32" customHeight="1" ht="12.95" s="114" customFormat="1">
      <c r="A156" s="118">
        <v>145</v>
      </c>
      <c r="B156" s="96" t="s">
        <v>469</v>
      </c>
      <c r="C156" s="95" t="s">
        <v>460</v>
      </c>
      <c r="D156" s="95"/>
      <c r="E156" s="183">
        <v>41684</v>
      </c>
      <c r="F156" s="96" t="s">
        <v>86</v>
      </c>
      <c r="G156" s="96" t="s">
        <v>468</v>
      </c>
      <c r="H156" s="96" t="s">
        <v>142</v>
      </c>
      <c r="I156" s="96" t="s">
        <v>89</v>
      </c>
      <c r="J156" s="96" t="s">
        <v>90</v>
      </c>
      <c r="K156" s="96" t="s">
        <v>468</v>
      </c>
      <c r="L156" s="119"/>
      <c r="M156" s="119"/>
      <c r="N156" s="119"/>
      <c r="O156" s="97"/>
      <c r="P156" s="97">
        <v>1</v>
      </c>
      <c r="Q156" s="119"/>
      <c r="R156" s="97"/>
      <c r="S156" s="119"/>
      <c r="T156" s="119"/>
      <c r="U156" s="119"/>
      <c r="V156" s="127" t="str">
        <f>IF(C156&lt;&gt;0,SUM($L156:$U156),0)</f>
        <v>0</v>
      </c>
      <c r="W156" s="127" t="str">
        <f>IF(D156&lt;&gt;0,SUM($L156:$U156),0)</f>
        <v>0</v>
      </c>
      <c r="X156" s="127">
        <v>30</v>
      </c>
      <c r="Y156" s="127" t="str">
        <f>X156</f>
        <v>0</v>
      </c>
      <c r="Z156" s="128" t="str">
        <f>X156*((L156+M156+N156+O156+P156+Q156)+R156*0.7+(S156+T156+U156)*0.5)*V156*5/SUM(L156:U156)+Y156*((L156+M156+N156+O156+P156+Q156)+R156*0.7+(S156+T156+U156)*0.5)*W156*4/SUM(L156:U156)</f>
        <v>0</v>
      </c>
      <c r="AB156" s="157"/>
      <c r="AC156" s="157"/>
      <c r="AD156" s="157"/>
    </row>
    <row r="157" spans="1:32" customHeight="1" ht="12.95" s="114" customFormat="1">
      <c r="A157" s="118">
        <v>146</v>
      </c>
      <c r="B157" s="96" t="s">
        <v>470</v>
      </c>
      <c r="C157" s="95" t="s">
        <v>460</v>
      </c>
      <c r="D157" s="95"/>
      <c r="E157" s="183">
        <v>41911</v>
      </c>
      <c r="F157" s="96" t="s">
        <v>86</v>
      </c>
      <c r="G157" s="96" t="s">
        <v>471</v>
      </c>
      <c r="H157" s="96" t="s">
        <v>190</v>
      </c>
      <c r="I157" s="96" t="s">
        <v>89</v>
      </c>
      <c r="J157" s="96" t="s">
        <v>90</v>
      </c>
      <c r="K157" s="96" t="s">
        <v>471</v>
      </c>
      <c r="L157" s="119"/>
      <c r="M157" s="119"/>
      <c r="N157" s="119"/>
      <c r="O157" s="97"/>
      <c r="P157" s="97">
        <v>1</v>
      </c>
      <c r="Q157" s="119"/>
      <c r="R157" s="97"/>
      <c r="S157" s="119"/>
      <c r="T157" s="119"/>
      <c r="U157" s="119"/>
      <c r="V157" s="127" t="str">
        <f>IF(C157&lt;&gt;0,SUM($L157:$U157),0)</f>
        <v>0</v>
      </c>
      <c r="W157" s="127" t="str">
        <f>IF(D157&lt;&gt;0,SUM($L157:$U157),0)</f>
        <v>0</v>
      </c>
      <c r="X157" s="127">
        <v>30</v>
      </c>
      <c r="Y157" s="127" t="str">
        <f>X157</f>
        <v>0</v>
      </c>
      <c r="Z157" s="128" t="str">
        <f>X157*((L157+M157+N157+O157+P157+Q157)+R157*0.7+(S157+T157+U157)*0.5)*V157*5/SUM(L157:U157)+Y157*((L157+M157+N157+O157+P157+Q157)+R157*0.7+(S157+T157+U157)*0.5)*W157*4/SUM(L157:U157)</f>
        <v>0</v>
      </c>
      <c r="AB157" s="157"/>
      <c r="AC157" s="157"/>
      <c r="AD157" s="157"/>
    </row>
    <row r="158" spans="1:32" customHeight="1" ht="12.95" s="114" customFormat="1">
      <c r="A158" s="118">
        <v>147</v>
      </c>
      <c r="B158" s="96" t="s">
        <v>472</v>
      </c>
      <c r="C158" s="95" t="s">
        <v>460</v>
      </c>
      <c r="D158" s="95"/>
      <c r="E158" s="183">
        <v>41888</v>
      </c>
      <c r="F158" s="96" t="s">
        <v>111</v>
      </c>
      <c r="G158" s="96" t="s">
        <v>473</v>
      </c>
      <c r="H158" s="96" t="s">
        <v>240</v>
      </c>
      <c r="I158" s="96" t="s">
        <v>89</v>
      </c>
      <c r="J158" s="96" t="s">
        <v>90</v>
      </c>
      <c r="K158" s="96" t="s">
        <v>473</v>
      </c>
      <c r="L158" s="119"/>
      <c r="M158" s="119"/>
      <c r="N158" s="119"/>
      <c r="O158" s="97"/>
      <c r="P158" s="97">
        <v>1</v>
      </c>
      <c r="Q158" s="119"/>
      <c r="R158" s="97"/>
      <c r="S158" s="119"/>
      <c r="T158" s="119"/>
      <c r="U158" s="119"/>
      <c r="V158" s="127" t="str">
        <f>IF(C158&lt;&gt;0,SUM($L158:$U158),0)</f>
        <v>0</v>
      </c>
      <c r="W158" s="127" t="str">
        <f>IF(D158&lt;&gt;0,SUM($L158:$U158),0)</f>
        <v>0</v>
      </c>
      <c r="X158" s="127">
        <v>30</v>
      </c>
      <c r="Y158" s="127" t="str">
        <f>X158</f>
        <v>0</v>
      </c>
      <c r="Z158" s="128" t="str">
        <f>X158*((L158+M158+N158+O158+P158+Q158)+R158*0.7+(S158+T158+U158)*0.5)*V158*5/SUM(L158:U158)+Y158*((L158+M158+N158+O158+P158+Q158)+R158*0.7+(S158+T158+U158)*0.5)*W158*4/SUM(L158:U158)</f>
        <v>0</v>
      </c>
      <c r="AB158" s="157"/>
      <c r="AC158" s="157"/>
      <c r="AD158" s="157"/>
    </row>
    <row r="159" spans="1:32" customHeight="1" ht="12.95" s="114" customFormat="1">
      <c r="A159" s="118">
        <v>148</v>
      </c>
      <c r="B159" s="96" t="s">
        <v>474</v>
      </c>
      <c r="C159" s="95" t="s">
        <v>460</v>
      </c>
      <c r="D159" s="95"/>
      <c r="E159" s="183">
        <v>41726</v>
      </c>
      <c r="F159" s="96" t="s">
        <v>86</v>
      </c>
      <c r="G159" s="96" t="s">
        <v>475</v>
      </c>
      <c r="H159" s="96" t="s">
        <v>142</v>
      </c>
      <c r="I159" s="96" t="s">
        <v>89</v>
      </c>
      <c r="J159" s="96" t="s">
        <v>90</v>
      </c>
      <c r="K159" s="96" t="s">
        <v>475</v>
      </c>
      <c r="L159" s="119"/>
      <c r="M159" s="119"/>
      <c r="N159" s="119"/>
      <c r="O159" s="97"/>
      <c r="P159" s="97">
        <v>1</v>
      </c>
      <c r="Q159" s="119"/>
      <c r="R159" s="97"/>
      <c r="S159" s="119"/>
      <c r="T159" s="119"/>
      <c r="U159" s="119"/>
      <c r="V159" s="127" t="str">
        <f>IF(C159&lt;&gt;0,SUM($L159:$U159),0)</f>
        <v>0</v>
      </c>
      <c r="W159" s="127" t="str">
        <f>IF(D159&lt;&gt;0,SUM($L159:$U159),0)</f>
        <v>0</v>
      </c>
      <c r="X159" s="127">
        <v>30</v>
      </c>
      <c r="Y159" s="127" t="str">
        <f>X159</f>
        <v>0</v>
      </c>
      <c r="Z159" s="128" t="str">
        <f>X159*((L159+M159+N159+O159+P159+Q159)+R159*0.7+(S159+T159+U159)*0.5)*V159*5/SUM(L159:U159)+Y159*((L159+M159+N159+O159+P159+Q159)+R159*0.7+(S159+T159+U159)*0.5)*W159*4/SUM(L159:U159)</f>
        <v>0</v>
      </c>
      <c r="AB159" s="157"/>
      <c r="AC159" s="157"/>
      <c r="AD159" s="157"/>
    </row>
    <row r="160" spans="1:32" customHeight="1" ht="12.95" s="114" customFormat="1">
      <c r="A160" s="118">
        <v>149</v>
      </c>
      <c r="B160" s="96" t="s">
        <v>476</v>
      </c>
      <c r="C160" s="95" t="s">
        <v>460</v>
      </c>
      <c r="D160" s="95"/>
      <c r="E160" s="183">
        <v>41984</v>
      </c>
      <c r="F160" s="96" t="s">
        <v>86</v>
      </c>
      <c r="G160" s="96" t="s">
        <v>477</v>
      </c>
      <c r="H160" s="96" t="s">
        <v>142</v>
      </c>
      <c r="I160" s="96" t="s">
        <v>89</v>
      </c>
      <c r="J160" s="96" t="s">
        <v>90</v>
      </c>
      <c r="K160" s="96" t="s">
        <v>477</v>
      </c>
      <c r="L160" s="119"/>
      <c r="M160" s="119"/>
      <c r="N160" s="119"/>
      <c r="O160" s="97"/>
      <c r="P160" s="97">
        <v>1</v>
      </c>
      <c r="Q160" s="119"/>
      <c r="R160" s="97"/>
      <c r="S160" s="119"/>
      <c r="T160" s="119"/>
      <c r="U160" s="119"/>
      <c r="V160" s="127" t="str">
        <f>IF(C160&lt;&gt;0,SUM($L160:$U160),0)</f>
        <v>0</v>
      </c>
      <c r="W160" s="127" t="str">
        <f>IF(D160&lt;&gt;0,SUM($L160:$U160),0)</f>
        <v>0</v>
      </c>
      <c r="X160" s="127">
        <v>30</v>
      </c>
      <c r="Y160" s="127" t="str">
        <f>X160</f>
        <v>0</v>
      </c>
      <c r="Z160" s="128" t="str">
        <f>X160*((L160+M160+N160+O160+P160+Q160)+R160*0.7+(S160+T160+U160)*0.5)*V160*5/SUM(L160:U160)+Y160*((L160+M160+N160+O160+P160+Q160)+R160*0.7+(S160+T160+U160)*0.5)*W160*4/SUM(L160:U160)</f>
        <v>0</v>
      </c>
      <c r="AB160" s="157"/>
      <c r="AC160" s="157"/>
      <c r="AD160" s="157"/>
    </row>
    <row r="161" spans="1:32" customHeight="1" ht="12.95" s="114" customFormat="1">
      <c r="A161" s="118">
        <v>150</v>
      </c>
      <c r="B161" s="96" t="s">
        <v>478</v>
      </c>
      <c r="C161" s="95" t="s">
        <v>460</v>
      </c>
      <c r="D161" s="95"/>
      <c r="E161" s="183">
        <v>41966</v>
      </c>
      <c r="F161" s="96" t="s">
        <v>86</v>
      </c>
      <c r="G161" s="96" t="s">
        <v>479</v>
      </c>
      <c r="H161" s="96" t="s">
        <v>190</v>
      </c>
      <c r="I161" s="96" t="s">
        <v>89</v>
      </c>
      <c r="J161" s="96" t="s">
        <v>90</v>
      </c>
      <c r="K161" s="96" t="s">
        <v>479</v>
      </c>
      <c r="L161" s="119"/>
      <c r="M161" s="119"/>
      <c r="N161" s="119"/>
      <c r="O161" s="97"/>
      <c r="P161" s="97">
        <v>1</v>
      </c>
      <c r="Q161" s="119"/>
      <c r="R161" s="97"/>
      <c r="S161" s="119"/>
      <c r="T161" s="119"/>
      <c r="U161" s="119"/>
      <c r="V161" s="127" t="str">
        <f>IF(C161&lt;&gt;0,SUM($L161:$U161),0)</f>
        <v>0</v>
      </c>
      <c r="W161" s="127" t="str">
        <f>IF(D161&lt;&gt;0,SUM($L161:$U161),0)</f>
        <v>0</v>
      </c>
      <c r="X161" s="127">
        <v>30</v>
      </c>
      <c r="Y161" s="127" t="str">
        <f>X161</f>
        <v>0</v>
      </c>
      <c r="Z161" s="128" t="str">
        <f>X161*((L161+M161+N161+O161+P161+Q161)+R161*0.7+(S161+T161+U161)*0.5)*V161*5/SUM(L161:U161)+Y161*((L161+M161+N161+O161+P161+Q161)+R161*0.7+(S161+T161+U161)*0.5)*W161*4/SUM(L161:U161)</f>
        <v>0</v>
      </c>
      <c r="AB161" s="157"/>
      <c r="AC161" s="157"/>
      <c r="AD161" s="157"/>
    </row>
    <row r="162" spans="1:32" customHeight="1" ht="12.95" s="114" customFormat="1">
      <c r="A162" s="118">
        <v>151</v>
      </c>
      <c r="B162" s="96" t="s">
        <v>480</v>
      </c>
      <c r="C162" s="95" t="s">
        <v>460</v>
      </c>
      <c r="D162" s="95"/>
      <c r="E162" s="183">
        <v>41774</v>
      </c>
      <c r="F162" s="96" t="s">
        <v>86</v>
      </c>
      <c r="G162" s="96" t="s">
        <v>481</v>
      </c>
      <c r="H162" s="96" t="s">
        <v>142</v>
      </c>
      <c r="I162" s="96" t="s">
        <v>89</v>
      </c>
      <c r="J162" s="96" t="s">
        <v>90</v>
      </c>
      <c r="K162" s="96" t="s">
        <v>481</v>
      </c>
      <c r="L162" s="119"/>
      <c r="M162" s="119"/>
      <c r="N162" s="119"/>
      <c r="O162" s="97"/>
      <c r="P162" s="97">
        <v>1</v>
      </c>
      <c r="Q162" s="119"/>
      <c r="R162" s="97"/>
      <c r="S162" s="119"/>
      <c r="T162" s="119"/>
      <c r="U162" s="119"/>
      <c r="V162" s="127" t="str">
        <f>IF(C162&lt;&gt;0,SUM($L162:$U162),0)</f>
        <v>0</v>
      </c>
      <c r="W162" s="127" t="str">
        <f>IF(D162&lt;&gt;0,SUM($L162:$U162),0)</f>
        <v>0</v>
      </c>
      <c r="X162" s="127">
        <v>30</v>
      </c>
      <c r="Y162" s="127" t="str">
        <f>X162</f>
        <v>0</v>
      </c>
      <c r="Z162" s="128" t="str">
        <f>X162*((L162+M162+N162+O162+P162+Q162)+R162*0.7+(S162+T162+U162)*0.5)*V162*5/SUM(L162:U162)+Y162*((L162+M162+N162+O162+P162+Q162)+R162*0.7+(S162+T162+U162)*0.5)*W162*4/SUM(L162:U162)</f>
        <v>0</v>
      </c>
      <c r="AB162" s="157"/>
      <c r="AC162" s="157"/>
      <c r="AD162" s="157"/>
    </row>
    <row r="163" spans="1:32" customHeight="1" ht="12.95" s="114" customFormat="1">
      <c r="A163" s="118">
        <v>152</v>
      </c>
      <c r="B163" s="96" t="s">
        <v>482</v>
      </c>
      <c r="C163" s="95" t="s">
        <v>460</v>
      </c>
      <c r="D163" s="95"/>
      <c r="E163" s="183">
        <v>41778</v>
      </c>
      <c r="F163" s="96" t="s">
        <v>86</v>
      </c>
      <c r="G163" s="96" t="s">
        <v>483</v>
      </c>
      <c r="H163" s="96" t="s">
        <v>142</v>
      </c>
      <c r="I163" s="96" t="s">
        <v>89</v>
      </c>
      <c r="J163" s="96" t="s">
        <v>90</v>
      </c>
      <c r="K163" s="96" t="s">
        <v>483</v>
      </c>
      <c r="L163" s="119"/>
      <c r="M163" s="119"/>
      <c r="N163" s="119"/>
      <c r="O163" s="97"/>
      <c r="P163" s="97">
        <v>1</v>
      </c>
      <c r="Q163" s="119"/>
      <c r="R163" s="97"/>
      <c r="S163" s="119"/>
      <c r="T163" s="119"/>
      <c r="U163" s="119"/>
      <c r="V163" s="127" t="str">
        <f>IF(C163&lt;&gt;0,SUM($L163:$U163),0)</f>
        <v>0</v>
      </c>
      <c r="W163" s="127" t="str">
        <f>IF(D163&lt;&gt;0,SUM($L163:$U163),0)</f>
        <v>0</v>
      </c>
      <c r="X163" s="127">
        <v>30</v>
      </c>
      <c r="Y163" s="127" t="str">
        <f>X163</f>
        <v>0</v>
      </c>
      <c r="Z163" s="128" t="str">
        <f>X163*((L163+M163+N163+O163+P163+Q163)+R163*0.7+(S163+T163+U163)*0.5)*V163*5/SUM(L163:U163)+Y163*((L163+M163+N163+O163+P163+Q163)+R163*0.7+(S163+T163+U163)*0.5)*W163*4/SUM(L163:U163)</f>
        <v>0</v>
      </c>
      <c r="AB163" s="157"/>
      <c r="AC163" s="157"/>
      <c r="AD163" s="157"/>
    </row>
    <row r="164" spans="1:32" customHeight="1" ht="12.95" s="114" customFormat="1">
      <c r="A164" s="118">
        <v>153</v>
      </c>
      <c r="B164" s="96" t="s">
        <v>484</v>
      </c>
      <c r="C164" s="95" t="s">
        <v>460</v>
      </c>
      <c r="D164" s="95"/>
      <c r="E164" s="183">
        <v>41677</v>
      </c>
      <c r="F164" s="96" t="s">
        <v>86</v>
      </c>
      <c r="G164" s="96" t="s">
        <v>485</v>
      </c>
      <c r="H164" s="96" t="s">
        <v>142</v>
      </c>
      <c r="I164" s="96" t="s">
        <v>89</v>
      </c>
      <c r="J164" s="96" t="s">
        <v>90</v>
      </c>
      <c r="K164" s="96" t="s">
        <v>486</v>
      </c>
      <c r="L164" s="119"/>
      <c r="M164" s="119"/>
      <c r="N164" s="119"/>
      <c r="O164" s="97"/>
      <c r="P164" s="97">
        <v>1</v>
      </c>
      <c r="Q164" s="119"/>
      <c r="R164" s="97"/>
      <c r="S164" s="119"/>
      <c r="T164" s="119"/>
      <c r="U164" s="119"/>
      <c r="V164" s="127" t="str">
        <f>IF(C164&lt;&gt;0,SUM($L164:$U164),0)</f>
        <v>0</v>
      </c>
      <c r="W164" s="127" t="str">
        <f>IF(D164&lt;&gt;0,SUM($L164:$U164),0)</f>
        <v>0</v>
      </c>
      <c r="X164" s="127">
        <v>30</v>
      </c>
      <c r="Y164" s="127" t="str">
        <f>X164</f>
        <v>0</v>
      </c>
      <c r="Z164" s="128" t="str">
        <f>X164*((L164+M164+N164+O164+P164+Q164)+R164*0.7+(S164+T164+U164)*0.5)*V164*5/SUM(L164:U164)+Y164*((L164+M164+N164+O164+P164+Q164)+R164*0.7+(S164+T164+U164)*0.5)*W164*4/SUM(L164:U164)</f>
        <v>0</v>
      </c>
      <c r="AB164" s="157"/>
      <c r="AC164" s="157"/>
      <c r="AD164" s="157"/>
    </row>
    <row r="165" spans="1:32" customHeight="1" ht="12.95" s="114" customFormat="1">
      <c r="A165" s="118">
        <v>154</v>
      </c>
      <c r="B165" s="96" t="s">
        <v>487</v>
      </c>
      <c r="C165" s="95" t="s">
        <v>460</v>
      </c>
      <c r="D165" s="95"/>
      <c r="E165" s="183">
        <v>41690</v>
      </c>
      <c r="F165" s="96" t="s">
        <v>86</v>
      </c>
      <c r="G165" s="96" t="s">
        <v>488</v>
      </c>
      <c r="H165" s="96" t="s">
        <v>190</v>
      </c>
      <c r="I165" s="96" t="s">
        <v>89</v>
      </c>
      <c r="J165" s="96" t="s">
        <v>90</v>
      </c>
      <c r="K165" s="96" t="s">
        <v>488</v>
      </c>
      <c r="L165" s="119"/>
      <c r="M165" s="119"/>
      <c r="N165" s="119"/>
      <c r="O165" s="97"/>
      <c r="P165" s="97">
        <v>1</v>
      </c>
      <c r="Q165" s="119"/>
      <c r="R165" s="97"/>
      <c r="S165" s="119"/>
      <c r="T165" s="119"/>
      <c r="U165" s="119"/>
      <c r="V165" s="127" t="str">
        <f>IF(C165&lt;&gt;0,SUM($L165:$U165),0)</f>
        <v>0</v>
      </c>
      <c r="W165" s="127" t="str">
        <f>IF(D165&lt;&gt;0,SUM($L165:$U165),0)</f>
        <v>0</v>
      </c>
      <c r="X165" s="127">
        <v>30</v>
      </c>
      <c r="Y165" s="127" t="str">
        <f>X165</f>
        <v>0</v>
      </c>
      <c r="Z165" s="128" t="str">
        <f>X165*((L165+M165+N165+O165+P165+Q165)+R165*0.7+(S165+T165+U165)*0.5)*V165*5/SUM(L165:U165)+Y165*((L165+M165+N165+O165+P165+Q165)+R165*0.7+(S165+T165+U165)*0.5)*W165*4/SUM(L165:U165)</f>
        <v>0</v>
      </c>
      <c r="AB165" s="157"/>
      <c r="AC165" s="157"/>
      <c r="AD165" s="157"/>
    </row>
    <row r="166" spans="1:32" customHeight="1" ht="12.95" s="114" customFormat="1">
      <c r="A166" s="118">
        <v>155</v>
      </c>
      <c r="B166" s="96" t="s">
        <v>489</v>
      </c>
      <c r="C166" s="95" t="s">
        <v>460</v>
      </c>
      <c r="D166" s="95"/>
      <c r="E166" s="183">
        <v>41837</v>
      </c>
      <c r="F166" s="96" t="s">
        <v>86</v>
      </c>
      <c r="G166" s="96" t="s">
        <v>490</v>
      </c>
      <c r="H166" s="96" t="s">
        <v>142</v>
      </c>
      <c r="I166" s="96" t="s">
        <v>89</v>
      </c>
      <c r="J166" s="96" t="s">
        <v>90</v>
      </c>
      <c r="K166" s="96" t="s">
        <v>491</v>
      </c>
      <c r="L166" s="119"/>
      <c r="M166" s="119"/>
      <c r="N166" s="119"/>
      <c r="O166" s="97"/>
      <c r="P166" s="97">
        <v>1</v>
      </c>
      <c r="Q166" s="119"/>
      <c r="R166" s="97"/>
      <c r="S166" s="119"/>
      <c r="T166" s="119"/>
      <c r="U166" s="119"/>
      <c r="V166" s="127" t="str">
        <f>IF(C166&lt;&gt;0,SUM($L166:$U166),0)</f>
        <v>0</v>
      </c>
      <c r="W166" s="127" t="str">
        <f>IF(D166&lt;&gt;0,SUM($L166:$U166),0)</f>
        <v>0</v>
      </c>
      <c r="X166" s="127">
        <v>30</v>
      </c>
      <c r="Y166" s="127" t="str">
        <f>X166</f>
        <v>0</v>
      </c>
      <c r="Z166" s="128" t="str">
        <f>X166*((L166+M166+N166+O166+P166+Q166)+R166*0.7+(S166+T166+U166)*0.5)*V166*5/SUM(L166:U166)+Y166*((L166+M166+N166+O166+P166+Q166)+R166*0.7+(S166+T166+U166)*0.5)*W166*4/SUM(L166:U166)</f>
        <v>0</v>
      </c>
      <c r="AB166" s="157"/>
      <c r="AC166" s="157"/>
      <c r="AD166" s="157"/>
    </row>
    <row r="167" spans="1:32" customHeight="1" ht="12.95" s="114" customFormat="1">
      <c r="A167" s="118">
        <v>156</v>
      </c>
      <c r="B167" s="96" t="s">
        <v>492</v>
      </c>
      <c r="C167" s="95" t="s">
        <v>460</v>
      </c>
      <c r="D167" s="95"/>
      <c r="E167" s="183">
        <v>41978</v>
      </c>
      <c r="F167" s="96" t="s">
        <v>86</v>
      </c>
      <c r="G167" s="96" t="s">
        <v>493</v>
      </c>
      <c r="H167" s="96" t="s">
        <v>142</v>
      </c>
      <c r="I167" s="96" t="s">
        <v>89</v>
      </c>
      <c r="J167" s="96" t="s">
        <v>90</v>
      </c>
      <c r="K167" s="96" t="s">
        <v>493</v>
      </c>
      <c r="L167" s="119"/>
      <c r="M167" s="119"/>
      <c r="N167" s="119"/>
      <c r="O167" s="97"/>
      <c r="P167" s="97">
        <v>1</v>
      </c>
      <c r="Q167" s="119"/>
      <c r="R167" s="97"/>
      <c r="S167" s="119"/>
      <c r="T167" s="119"/>
      <c r="U167" s="119"/>
      <c r="V167" s="127" t="str">
        <f>IF(C167&lt;&gt;0,SUM($L167:$U167),0)</f>
        <v>0</v>
      </c>
      <c r="W167" s="127" t="str">
        <f>IF(D167&lt;&gt;0,SUM($L167:$U167),0)</f>
        <v>0</v>
      </c>
      <c r="X167" s="127">
        <v>30</v>
      </c>
      <c r="Y167" s="127" t="str">
        <f>X167</f>
        <v>0</v>
      </c>
      <c r="Z167" s="128" t="str">
        <f>X167*((L167+M167+N167+O167+P167+Q167)+R167*0.7+(S167+T167+U167)*0.5)*V167*5/SUM(L167:U167)+Y167*((L167+M167+N167+O167+P167+Q167)+R167*0.7+(S167+T167+U167)*0.5)*W167*4/SUM(L167:U167)</f>
        <v>0</v>
      </c>
      <c r="AB167" s="157"/>
      <c r="AC167" s="157"/>
      <c r="AD167" s="157"/>
    </row>
    <row r="168" spans="1:32" customHeight="1" ht="12.95" s="114" customFormat="1">
      <c r="A168" s="118">
        <v>157</v>
      </c>
      <c r="B168" s="96" t="s">
        <v>494</v>
      </c>
      <c r="C168" s="95" t="s">
        <v>460</v>
      </c>
      <c r="D168" s="95"/>
      <c r="E168" s="183">
        <v>41913</v>
      </c>
      <c r="F168" s="96" t="s">
        <v>86</v>
      </c>
      <c r="G168" s="96" t="s">
        <v>495</v>
      </c>
      <c r="H168" s="96" t="s">
        <v>142</v>
      </c>
      <c r="I168" s="96" t="s">
        <v>89</v>
      </c>
      <c r="J168" s="96" t="s">
        <v>90</v>
      </c>
      <c r="K168" s="96" t="s">
        <v>495</v>
      </c>
      <c r="L168" s="119"/>
      <c r="M168" s="119"/>
      <c r="N168" s="119"/>
      <c r="O168" s="97"/>
      <c r="P168" s="97">
        <v>1</v>
      </c>
      <c r="Q168" s="119"/>
      <c r="R168" s="97"/>
      <c r="S168" s="119"/>
      <c r="T168" s="119"/>
      <c r="U168" s="119"/>
      <c r="V168" s="127" t="str">
        <f>IF(C168&lt;&gt;0,SUM($L168:$U168),0)</f>
        <v>0</v>
      </c>
      <c r="W168" s="127" t="str">
        <f>IF(D168&lt;&gt;0,SUM($L168:$U168),0)</f>
        <v>0</v>
      </c>
      <c r="X168" s="127">
        <v>30</v>
      </c>
      <c r="Y168" s="127" t="str">
        <f>X168</f>
        <v>0</v>
      </c>
      <c r="Z168" s="128" t="str">
        <f>X168*((L168+M168+N168+O168+P168+Q168)+R168*0.7+(S168+T168+U168)*0.5)*V168*5/SUM(L168:U168)+Y168*((L168+M168+N168+O168+P168+Q168)+R168*0.7+(S168+T168+U168)*0.5)*W168*4/SUM(L168:U168)</f>
        <v>0</v>
      </c>
      <c r="AB168" s="157"/>
      <c r="AC168" s="157"/>
      <c r="AD168" s="157"/>
    </row>
    <row r="169" spans="1:32" customHeight="1" ht="12.95" s="114" customFormat="1">
      <c r="A169" s="118">
        <v>158</v>
      </c>
      <c r="B169" s="96" t="s">
        <v>496</v>
      </c>
      <c r="C169" s="95" t="s">
        <v>460</v>
      </c>
      <c r="D169" s="95"/>
      <c r="E169" s="183">
        <v>41754</v>
      </c>
      <c r="F169" s="96" t="s">
        <v>86</v>
      </c>
      <c r="G169" s="96" t="s">
        <v>497</v>
      </c>
      <c r="H169" s="96" t="s">
        <v>190</v>
      </c>
      <c r="I169" s="96" t="s">
        <v>89</v>
      </c>
      <c r="J169" s="96" t="s">
        <v>90</v>
      </c>
      <c r="K169" s="96" t="s">
        <v>498</v>
      </c>
      <c r="L169" s="119"/>
      <c r="M169" s="119"/>
      <c r="N169" s="119"/>
      <c r="O169" s="97"/>
      <c r="P169" s="97">
        <v>1</v>
      </c>
      <c r="Q169" s="119"/>
      <c r="R169" s="97"/>
      <c r="S169" s="119"/>
      <c r="T169" s="119"/>
      <c r="U169" s="119"/>
      <c r="V169" s="127" t="str">
        <f>IF(C169&lt;&gt;0,SUM($L169:$U169),0)</f>
        <v>0</v>
      </c>
      <c r="W169" s="127" t="str">
        <f>IF(D169&lt;&gt;0,SUM($L169:$U169),0)</f>
        <v>0</v>
      </c>
      <c r="X169" s="127">
        <v>30</v>
      </c>
      <c r="Y169" s="127" t="str">
        <f>X169</f>
        <v>0</v>
      </c>
      <c r="Z169" s="128" t="str">
        <f>X169*((L169+M169+N169+O169+P169+Q169)+R169*0.7+(S169+T169+U169)*0.5)*V169*5/SUM(L169:U169)+Y169*((L169+M169+N169+O169+P169+Q169)+R169*0.7+(S169+T169+U169)*0.5)*W169*4/SUM(L169:U169)</f>
        <v>0</v>
      </c>
      <c r="AB169" s="157"/>
      <c r="AC169" s="157"/>
      <c r="AD169" s="157"/>
    </row>
    <row r="170" spans="1:32" customHeight="1" ht="12.95" s="114" customFormat="1">
      <c r="A170" s="118">
        <v>159</v>
      </c>
      <c r="B170" s="96" t="s">
        <v>499</v>
      </c>
      <c r="C170" s="95" t="s">
        <v>460</v>
      </c>
      <c r="D170" s="95"/>
      <c r="E170" s="183">
        <v>41681</v>
      </c>
      <c r="F170" s="96" t="s">
        <v>86</v>
      </c>
      <c r="G170" s="96" t="s">
        <v>500</v>
      </c>
      <c r="H170" s="96" t="s">
        <v>190</v>
      </c>
      <c r="I170" s="96" t="s">
        <v>89</v>
      </c>
      <c r="J170" s="96" t="s">
        <v>90</v>
      </c>
      <c r="K170" s="96" t="s">
        <v>500</v>
      </c>
      <c r="L170" s="119"/>
      <c r="M170" s="119"/>
      <c r="N170" s="119"/>
      <c r="O170" s="97"/>
      <c r="P170" s="97">
        <v>1</v>
      </c>
      <c r="Q170" s="119"/>
      <c r="R170" s="97"/>
      <c r="S170" s="119"/>
      <c r="T170" s="119"/>
      <c r="U170" s="119"/>
      <c r="V170" s="127" t="str">
        <f>IF(C170&lt;&gt;0,SUM($L170:$U170),0)</f>
        <v>0</v>
      </c>
      <c r="W170" s="127" t="str">
        <f>IF(D170&lt;&gt;0,SUM($L170:$U170),0)</f>
        <v>0</v>
      </c>
      <c r="X170" s="127">
        <v>30</v>
      </c>
      <c r="Y170" s="127" t="str">
        <f>X170</f>
        <v>0</v>
      </c>
      <c r="Z170" s="128" t="str">
        <f>X170*((L170+M170+N170+O170+P170+Q170)+R170*0.7+(S170+T170+U170)*0.5)*V170*5/SUM(L170:U170)+Y170*((L170+M170+N170+O170+P170+Q170)+R170*0.7+(S170+T170+U170)*0.5)*W170*4/SUM(L170:U170)</f>
        <v>0</v>
      </c>
      <c r="AB170" s="157"/>
      <c r="AC170" s="157"/>
      <c r="AD170" s="157"/>
    </row>
    <row r="171" spans="1:32" customHeight="1" ht="12.95" s="114" customFormat="1">
      <c r="A171" s="118">
        <v>160</v>
      </c>
      <c r="B171" s="96" t="s">
        <v>501</v>
      </c>
      <c r="C171" s="95" t="s">
        <v>460</v>
      </c>
      <c r="D171" s="95"/>
      <c r="E171" s="183">
        <v>41953</v>
      </c>
      <c r="F171" s="96" t="s">
        <v>86</v>
      </c>
      <c r="G171" s="96" t="s">
        <v>502</v>
      </c>
      <c r="H171" s="96" t="s">
        <v>142</v>
      </c>
      <c r="I171" s="96" t="s">
        <v>89</v>
      </c>
      <c r="J171" s="96" t="s">
        <v>90</v>
      </c>
      <c r="K171" s="96" t="s">
        <v>502</v>
      </c>
      <c r="L171" s="119"/>
      <c r="M171" s="119"/>
      <c r="N171" s="119"/>
      <c r="O171" s="97"/>
      <c r="P171" s="97">
        <v>1</v>
      </c>
      <c r="Q171" s="119"/>
      <c r="R171" s="97"/>
      <c r="S171" s="119"/>
      <c r="T171" s="119"/>
      <c r="U171" s="119"/>
      <c r="V171" s="127" t="str">
        <f>IF(C171&lt;&gt;0,SUM($L171:$U171),0)</f>
        <v>0</v>
      </c>
      <c r="W171" s="127" t="str">
        <f>IF(D171&lt;&gt;0,SUM($L171:$U171),0)</f>
        <v>0</v>
      </c>
      <c r="X171" s="127">
        <v>30</v>
      </c>
      <c r="Y171" s="127" t="str">
        <f>X171</f>
        <v>0</v>
      </c>
      <c r="Z171" s="128" t="str">
        <f>X171*((L171+M171+N171+O171+P171+Q171)+R171*0.7+(S171+T171+U171)*0.5)*V171*5/SUM(L171:U171)+Y171*((L171+M171+N171+O171+P171+Q171)+R171*0.7+(S171+T171+U171)*0.5)*W171*4/SUM(L171:U171)</f>
        <v>0</v>
      </c>
      <c r="AB171" s="157"/>
      <c r="AC171" s="157"/>
      <c r="AD171" s="157"/>
    </row>
    <row r="172" spans="1:32" customHeight="1" ht="12.95" s="114" customFormat="1">
      <c r="A172" s="118">
        <v>161</v>
      </c>
      <c r="B172" s="96" t="s">
        <v>503</v>
      </c>
      <c r="C172" s="95" t="s">
        <v>460</v>
      </c>
      <c r="D172" s="95"/>
      <c r="E172" s="183">
        <v>41774</v>
      </c>
      <c r="F172" s="96" t="s">
        <v>86</v>
      </c>
      <c r="G172" s="96" t="s">
        <v>504</v>
      </c>
      <c r="H172" s="96" t="s">
        <v>142</v>
      </c>
      <c r="I172" s="96" t="s">
        <v>89</v>
      </c>
      <c r="J172" s="96" t="s">
        <v>90</v>
      </c>
      <c r="K172" s="96" t="s">
        <v>505</v>
      </c>
      <c r="L172" s="119"/>
      <c r="M172" s="119"/>
      <c r="N172" s="119"/>
      <c r="O172" s="97"/>
      <c r="P172" s="97">
        <v>1</v>
      </c>
      <c r="Q172" s="119"/>
      <c r="R172" s="97"/>
      <c r="S172" s="119"/>
      <c r="T172" s="119"/>
      <c r="U172" s="119"/>
      <c r="V172" s="127" t="str">
        <f>IF(C172&lt;&gt;0,SUM($L172:$U172),0)</f>
        <v>0</v>
      </c>
      <c r="W172" s="127" t="str">
        <f>IF(D172&lt;&gt;0,SUM($L172:$U172),0)</f>
        <v>0</v>
      </c>
      <c r="X172" s="127">
        <v>30</v>
      </c>
      <c r="Y172" s="127" t="str">
        <f>X172</f>
        <v>0</v>
      </c>
      <c r="Z172" s="128" t="str">
        <f>X172*((L172+M172+N172+O172+P172+Q172)+R172*0.7+(S172+T172+U172)*0.5)*V172*5/SUM(L172:U172)+Y172*((L172+M172+N172+O172+P172+Q172)+R172*0.7+(S172+T172+U172)*0.5)*W172*4/SUM(L172:U172)</f>
        <v>0</v>
      </c>
      <c r="AB172" s="157"/>
      <c r="AC172" s="157"/>
      <c r="AD172" s="157"/>
    </row>
    <row r="173" spans="1:32" customHeight="1" ht="12.95" s="114" customFormat="1">
      <c r="A173" s="118">
        <v>162</v>
      </c>
      <c r="B173" s="96" t="s">
        <v>506</v>
      </c>
      <c r="C173" s="95" t="s">
        <v>460</v>
      </c>
      <c r="D173" s="95"/>
      <c r="E173" s="183">
        <v>41658</v>
      </c>
      <c r="F173" s="96" t="s">
        <v>86</v>
      </c>
      <c r="G173" s="96" t="s">
        <v>507</v>
      </c>
      <c r="H173" s="96" t="s">
        <v>190</v>
      </c>
      <c r="I173" s="96" t="s">
        <v>89</v>
      </c>
      <c r="J173" s="96" t="s">
        <v>90</v>
      </c>
      <c r="K173" s="96" t="s">
        <v>507</v>
      </c>
      <c r="L173" s="119"/>
      <c r="M173" s="119"/>
      <c r="N173" s="119"/>
      <c r="O173" s="97"/>
      <c r="P173" s="97">
        <v>1</v>
      </c>
      <c r="Q173" s="119"/>
      <c r="R173" s="97"/>
      <c r="S173" s="119"/>
      <c r="T173" s="119"/>
      <c r="U173" s="119"/>
      <c r="V173" s="127" t="str">
        <f>IF(C173&lt;&gt;0,SUM($L173:$U173),0)</f>
        <v>0</v>
      </c>
      <c r="W173" s="127" t="str">
        <f>IF(D173&lt;&gt;0,SUM($L173:$U173),0)</f>
        <v>0</v>
      </c>
      <c r="X173" s="127">
        <v>30</v>
      </c>
      <c r="Y173" s="127" t="str">
        <f>X173</f>
        <v>0</v>
      </c>
      <c r="Z173" s="128" t="str">
        <f>X173*((L173+M173+N173+O173+P173+Q173)+R173*0.7+(S173+T173+U173)*0.5)*V173*5/SUM(L173:U173)+Y173*((L173+M173+N173+O173+P173+Q173)+R173*0.7+(S173+T173+U173)*0.5)*W173*4/SUM(L173:U173)</f>
        <v>0</v>
      </c>
      <c r="AB173" s="157"/>
      <c r="AC173" s="157"/>
      <c r="AD173" s="157"/>
    </row>
    <row r="174" spans="1:32" customHeight="1" ht="12.95" s="114" customFormat="1">
      <c r="A174" s="118">
        <v>163</v>
      </c>
      <c r="B174" s="96" t="s">
        <v>508</v>
      </c>
      <c r="C174" s="95" t="s">
        <v>460</v>
      </c>
      <c r="D174" s="95"/>
      <c r="E174" s="183">
        <v>41849</v>
      </c>
      <c r="F174" s="96" t="s">
        <v>96</v>
      </c>
      <c r="G174" s="96" t="s">
        <v>509</v>
      </c>
      <c r="H174" s="96" t="s">
        <v>98</v>
      </c>
      <c r="I174" s="96" t="s">
        <v>89</v>
      </c>
      <c r="J174" s="96" t="s">
        <v>90</v>
      </c>
      <c r="K174" s="96" t="s">
        <v>509</v>
      </c>
      <c r="L174" s="119"/>
      <c r="M174" s="119"/>
      <c r="N174" s="119"/>
      <c r="O174" s="97"/>
      <c r="P174" s="97">
        <v>1</v>
      </c>
      <c r="Q174" s="119"/>
      <c r="R174" s="97"/>
      <c r="S174" s="119"/>
      <c r="T174" s="119"/>
      <c r="U174" s="119"/>
      <c r="V174" s="127" t="str">
        <f>IF(C174&lt;&gt;0,SUM($L174:$U174),0)</f>
        <v>0</v>
      </c>
      <c r="W174" s="127" t="str">
        <f>IF(D174&lt;&gt;0,SUM($L174:$U174),0)</f>
        <v>0</v>
      </c>
      <c r="X174" s="127">
        <v>30</v>
      </c>
      <c r="Y174" s="127" t="str">
        <f>X174</f>
        <v>0</v>
      </c>
      <c r="Z174" s="128" t="str">
        <f>X174*((L174+M174+N174+O174+P174+Q174)+R174*0.7+(S174+T174+U174)*0.5)*V174*5/SUM(L174:U174)+Y174*((L174+M174+N174+O174+P174+Q174)+R174*0.7+(S174+T174+U174)*0.5)*W174*4/SUM(L174:U174)</f>
        <v>0</v>
      </c>
      <c r="AB174" s="157"/>
      <c r="AC174" s="157"/>
      <c r="AD174" s="157"/>
    </row>
    <row r="175" spans="1:32" customHeight="1" ht="12.95" s="114" customFormat="1">
      <c r="A175" s="118">
        <v>164</v>
      </c>
      <c r="B175" s="96" t="s">
        <v>510</v>
      </c>
      <c r="C175" s="95" t="s">
        <v>511</v>
      </c>
      <c r="D175" s="95"/>
      <c r="E175" s="185">
        <v>41948</v>
      </c>
      <c r="F175" s="96" t="s">
        <v>86</v>
      </c>
      <c r="G175" s="96" t="s">
        <v>512</v>
      </c>
      <c r="H175" s="96" t="s">
        <v>146</v>
      </c>
      <c r="I175" s="96" t="s">
        <v>89</v>
      </c>
      <c r="J175" s="96" t="s">
        <v>90</v>
      </c>
      <c r="K175" s="96" t="s">
        <v>362</v>
      </c>
      <c r="L175" s="119"/>
      <c r="M175" s="119"/>
      <c r="N175" s="119"/>
      <c r="O175" s="97"/>
      <c r="P175" s="97">
        <v>1</v>
      </c>
      <c r="Q175" s="119"/>
      <c r="R175" s="97"/>
      <c r="S175" s="119"/>
      <c r="T175" s="119"/>
      <c r="U175" s="119"/>
      <c r="V175" s="127" t="str">
        <f>IF(C175&lt;&gt;0,SUM($L175:$U175),0)</f>
        <v>0</v>
      </c>
      <c r="W175" s="127" t="str">
        <f>IF(D175&lt;&gt;0,SUM($L175:$U175),0)</f>
        <v>0</v>
      </c>
      <c r="X175" s="127">
        <v>30</v>
      </c>
      <c r="Y175" s="127" t="str">
        <f>X175</f>
        <v>0</v>
      </c>
      <c r="Z175" s="128" t="str">
        <f>X175*((L175+M175+N175+O175+P175+Q175)+R175*0.7+(S175+T175+U175)*0.5)*V175*5/SUM(L175:U175)+Y175*((L175+M175+N175+O175+P175+Q175)+R175*0.7+(S175+T175+U175)*0.5)*W175*4/SUM(L175:U175)</f>
        <v>0</v>
      </c>
      <c r="AB175" s="157"/>
      <c r="AC175" s="157"/>
      <c r="AD175" s="157"/>
    </row>
    <row r="176" spans="1:32" customHeight="1" ht="12.95" s="114" customFormat="1">
      <c r="A176" s="118">
        <v>165</v>
      </c>
      <c r="B176" s="96" t="s">
        <v>513</v>
      </c>
      <c r="C176" s="95" t="s">
        <v>511</v>
      </c>
      <c r="D176" s="95"/>
      <c r="E176" s="184">
        <v>41640</v>
      </c>
      <c r="F176" s="96" t="s">
        <v>96</v>
      </c>
      <c r="G176" s="96" t="s">
        <v>377</v>
      </c>
      <c r="H176" s="96" t="s">
        <v>146</v>
      </c>
      <c r="I176" s="96" t="s">
        <v>89</v>
      </c>
      <c r="J176" s="96" t="s">
        <v>90</v>
      </c>
      <c r="K176" s="96" t="s">
        <v>514</v>
      </c>
      <c r="L176" s="119"/>
      <c r="M176" s="119"/>
      <c r="N176" s="119"/>
      <c r="O176" s="97"/>
      <c r="P176" s="97">
        <v>1</v>
      </c>
      <c r="Q176" s="119"/>
      <c r="R176" s="97"/>
      <c r="S176" s="119"/>
      <c r="T176" s="119"/>
      <c r="U176" s="119"/>
      <c r="V176" s="127" t="str">
        <f>IF(C176&lt;&gt;0,SUM($L176:$U176),0)</f>
        <v>0</v>
      </c>
      <c r="W176" s="127" t="str">
        <f>IF(D176&lt;&gt;0,SUM($L176:$U176),0)</f>
        <v>0</v>
      </c>
      <c r="X176" s="127">
        <v>30</v>
      </c>
      <c r="Y176" s="127" t="str">
        <f>X176</f>
        <v>0</v>
      </c>
      <c r="Z176" s="128" t="str">
        <f>X176*((L176+M176+N176+O176+P176+Q176)+R176*0.7+(S176+T176+U176)*0.5)*V176*5/SUM(L176:U176)+Y176*((L176+M176+N176+O176+P176+Q176)+R176*0.7+(S176+T176+U176)*0.5)*W176*4/SUM(L176:U176)</f>
        <v>0</v>
      </c>
      <c r="AB176" s="157"/>
      <c r="AC176" s="157"/>
      <c r="AD176" s="157"/>
    </row>
    <row r="177" spans="1:32" customHeight="1" ht="12.95" s="114" customFormat="1">
      <c r="A177" s="118">
        <v>166</v>
      </c>
      <c r="B177" s="96" t="s">
        <v>515</v>
      </c>
      <c r="C177" s="95" t="s">
        <v>511</v>
      </c>
      <c r="D177" s="95"/>
      <c r="E177" s="188">
        <v>41751</v>
      </c>
      <c r="F177" s="96" t="s">
        <v>86</v>
      </c>
      <c r="G177" s="96" t="s">
        <v>516</v>
      </c>
      <c r="H177" s="96" t="s">
        <v>146</v>
      </c>
      <c r="I177" s="96" t="s">
        <v>89</v>
      </c>
      <c r="J177" s="96" t="s">
        <v>90</v>
      </c>
      <c r="K177" s="96" t="s">
        <v>516</v>
      </c>
      <c r="L177" s="119"/>
      <c r="M177" s="119"/>
      <c r="N177" s="119"/>
      <c r="O177" s="97"/>
      <c r="P177" s="97">
        <v>1</v>
      </c>
      <c r="Q177" s="119"/>
      <c r="R177" s="97"/>
      <c r="S177" s="119"/>
      <c r="T177" s="119"/>
      <c r="U177" s="119"/>
      <c r="V177" s="127" t="str">
        <f>IF(C177&lt;&gt;0,SUM($L177:$U177),0)</f>
        <v>0</v>
      </c>
      <c r="W177" s="127" t="str">
        <f>IF(D177&lt;&gt;0,SUM($L177:$U177),0)</f>
        <v>0</v>
      </c>
      <c r="X177" s="127">
        <v>30</v>
      </c>
      <c r="Y177" s="127" t="str">
        <f>X177</f>
        <v>0</v>
      </c>
      <c r="Z177" s="128" t="str">
        <f>X177*((L177+M177+N177+O177+P177+Q177)+R177*0.7+(S177+T177+U177)*0.5)*V177*5/SUM(L177:U177)+Y177*((L177+M177+N177+O177+P177+Q177)+R177*0.7+(S177+T177+U177)*0.5)*W177*4/SUM(L177:U177)</f>
        <v>0</v>
      </c>
      <c r="AB177" s="157"/>
      <c r="AC177" s="157"/>
      <c r="AD177" s="157"/>
    </row>
    <row r="178" spans="1:32" customHeight="1" ht="12.95" s="114" customFormat="1">
      <c r="A178" s="118">
        <v>167</v>
      </c>
      <c r="B178" s="96" t="s">
        <v>517</v>
      </c>
      <c r="C178" s="95" t="s">
        <v>511</v>
      </c>
      <c r="D178" s="95"/>
      <c r="E178" s="188">
        <v>41944</v>
      </c>
      <c r="F178" s="96" t="s">
        <v>111</v>
      </c>
      <c r="G178" s="96" t="s">
        <v>518</v>
      </c>
      <c r="H178" s="96" t="s">
        <v>177</v>
      </c>
      <c r="I178" s="96" t="s">
        <v>89</v>
      </c>
      <c r="J178" s="96" t="s">
        <v>90</v>
      </c>
      <c r="K178" s="96" t="s">
        <v>518</v>
      </c>
      <c r="L178" s="119"/>
      <c r="M178" s="119"/>
      <c r="N178" s="119"/>
      <c r="O178" s="97"/>
      <c r="P178" s="97">
        <v>1</v>
      </c>
      <c r="Q178" s="119"/>
      <c r="R178" s="97"/>
      <c r="S178" s="119"/>
      <c r="T178" s="119"/>
      <c r="U178" s="119"/>
      <c r="V178" s="127" t="str">
        <f>IF(C178&lt;&gt;0,SUM($L178:$U178),0)</f>
        <v>0</v>
      </c>
      <c r="W178" s="127" t="str">
        <f>IF(D178&lt;&gt;0,SUM($L178:$U178),0)</f>
        <v>0</v>
      </c>
      <c r="X178" s="127">
        <v>30</v>
      </c>
      <c r="Y178" s="127" t="str">
        <f>X178</f>
        <v>0</v>
      </c>
      <c r="Z178" s="128" t="str">
        <f>X178*((L178+M178+N178+O178+P178+Q178)+R178*0.7+(S178+T178+U178)*0.5)*V178*5/SUM(L178:U178)+Y178*((L178+M178+N178+O178+P178+Q178)+R178*0.7+(S178+T178+U178)*0.5)*W178*4/SUM(L178:U178)</f>
        <v>0</v>
      </c>
      <c r="AB178" s="157"/>
      <c r="AC178" s="157"/>
      <c r="AD178" s="157"/>
    </row>
    <row r="179" spans="1:32" customHeight="1" ht="12.95" s="114" customFormat="1">
      <c r="A179" s="118">
        <v>168</v>
      </c>
      <c r="B179" s="96" t="s">
        <v>519</v>
      </c>
      <c r="C179" s="95" t="s">
        <v>511</v>
      </c>
      <c r="D179" s="95"/>
      <c r="E179" s="188">
        <v>41644</v>
      </c>
      <c r="F179" s="96" t="s">
        <v>86</v>
      </c>
      <c r="G179" s="96" t="s">
        <v>520</v>
      </c>
      <c r="H179" s="96" t="s">
        <v>146</v>
      </c>
      <c r="I179" s="96" t="s">
        <v>89</v>
      </c>
      <c r="J179" s="96" t="s">
        <v>90</v>
      </c>
      <c r="K179" s="96" t="s">
        <v>520</v>
      </c>
      <c r="L179" s="119"/>
      <c r="M179" s="119"/>
      <c r="N179" s="119"/>
      <c r="O179" s="97"/>
      <c r="P179" s="97">
        <v>1</v>
      </c>
      <c r="Q179" s="119"/>
      <c r="R179" s="97"/>
      <c r="S179" s="119"/>
      <c r="T179" s="119"/>
      <c r="U179" s="119"/>
      <c r="V179" s="127" t="str">
        <f>IF(C179&lt;&gt;0,SUM($L179:$U179),0)</f>
        <v>0</v>
      </c>
      <c r="W179" s="127" t="str">
        <f>IF(D179&lt;&gt;0,SUM($L179:$U179),0)</f>
        <v>0</v>
      </c>
      <c r="X179" s="127">
        <v>30</v>
      </c>
      <c r="Y179" s="127" t="str">
        <f>X179</f>
        <v>0</v>
      </c>
      <c r="Z179" s="128" t="str">
        <f>X179*((L179+M179+N179+O179+P179+Q179)+R179*0.7+(S179+T179+U179)*0.5)*V179*5/SUM(L179:U179)+Y179*((L179+M179+N179+O179+P179+Q179)+R179*0.7+(S179+T179+U179)*0.5)*W179*4/SUM(L179:U179)</f>
        <v>0</v>
      </c>
      <c r="AB179" s="157"/>
      <c r="AC179" s="157"/>
      <c r="AD179" s="157"/>
    </row>
    <row r="180" spans="1:32" customHeight="1" ht="12.95" s="114" customFormat="1">
      <c r="A180" s="118">
        <v>169</v>
      </c>
      <c r="B180" s="96" t="s">
        <v>521</v>
      </c>
      <c r="C180" s="95" t="s">
        <v>511</v>
      </c>
      <c r="D180" s="95"/>
      <c r="E180" s="188">
        <v>41662</v>
      </c>
      <c r="F180" s="96" t="s">
        <v>86</v>
      </c>
      <c r="G180" s="96" t="s">
        <v>522</v>
      </c>
      <c r="H180" s="96" t="s">
        <v>146</v>
      </c>
      <c r="I180" s="96" t="s">
        <v>89</v>
      </c>
      <c r="J180" s="96" t="s">
        <v>90</v>
      </c>
      <c r="K180" s="96" t="s">
        <v>522</v>
      </c>
      <c r="L180" s="119"/>
      <c r="M180" s="119"/>
      <c r="N180" s="119"/>
      <c r="O180" s="97"/>
      <c r="P180" s="97">
        <v>1</v>
      </c>
      <c r="Q180" s="119"/>
      <c r="R180" s="97"/>
      <c r="S180" s="119"/>
      <c r="T180" s="119"/>
      <c r="U180" s="119"/>
      <c r="V180" s="127" t="str">
        <f>IF(C180&lt;&gt;0,SUM($L180:$U180),0)</f>
        <v>0</v>
      </c>
      <c r="W180" s="127" t="str">
        <f>IF(D180&lt;&gt;0,SUM($L180:$U180),0)</f>
        <v>0</v>
      </c>
      <c r="X180" s="127">
        <v>30</v>
      </c>
      <c r="Y180" s="127" t="str">
        <f>X180</f>
        <v>0</v>
      </c>
      <c r="Z180" s="128" t="str">
        <f>X180*((L180+M180+N180+O180+P180+Q180)+R180*0.7+(S180+T180+U180)*0.5)*V180*5/SUM(L180:U180)+Y180*((L180+M180+N180+O180+P180+Q180)+R180*0.7+(S180+T180+U180)*0.5)*W180*4/SUM(L180:U180)</f>
        <v>0</v>
      </c>
      <c r="AB180" s="157"/>
      <c r="AC180" s="157"/>
      <c r="AD180" s="157"/>
    </row>
    <row r="181" spans="1:32" customHeight="1" ht="12.95" s="114" customFormat="1">
      <c r="A181" s="118">
        <v>170</v>
      </c>
      <c r="B181" s="96" t="s">
        <v>523</v>
      </c>
      <c r="C181" s="95" t="s">
        <v>511</v>
      </c>
      <c r="D181" s="95"/>
      <c r="E181" s="188">
        <v>41772</v>
      </c>
      <c r="F181" s="96" t="s">
        <v>111</v>
      </c>
      <c r="G181" s="96" t="s">
        <v>524</v>
      </c>
      <c r="H181" s="96" t="s">
        <v>177</v>
      </c>
      <c r="I181" s="96" t="s">
        <v>89</v>
      </c>
      <c r="J181" s="96" t="s">
        <v>90</v>
      </c>
      <c r="K181" s="96" t="s">
        <v>525</v>
      </c>
      <c r="L181" s="119"/>
      <c r="M181" s="119"/>
      <c r="N181" s="119"/>
      <c r="O181" s="97"/>
      <c r="P181" s="97">
        <v>1</v>
      </c>
      <c r="Q181" s="119"/>
      <c r="R181" s="97"/>
      <c r="S181" s="119"/>
      <c r="T181" s="119"/>
      <c r="U181" s="119"/>
      <c r="V181" s="127" t="str">
        <f>IF(C181&lt;&gt;0,SUM($L181:$U181),0)</f>
        <v>0</v>
      </c>
      <c r="W181" s="127" t="str">
        <f>IF(D181&lt;&gt;0,SUM($L181:$U181),0)</f>
        <v>0</v>
      </c>
      <c r="X181" s="127">
        <v>30</v>
      </c>
      <c r="Y181" s="127" t="str">
        <f>X181</f>
        <v>0</v>
      </c>
      <c r="Z181" s="128" t="str">
        <f>X181*((L181+M181+N181+O181+P181+Q181)+R181*0.7+(S181+T181+U181)*0.5)*V181*5/SUM(L181:U181)+Y181*((L181+M181+N181+O181+P181+Q181)+R181*0.7+(S181+T181+U181)*0.5)*W181*4/SUM(L181:U181)</f>
        <v>0</v>
      </c>
      <c r="AB181" s="157"/>
      <c r="AC181" s="157"/>
      <c r="AD181" s="157"/>
    </row>
    <row r="182" spans="1:32" customHeight="1" ht="12.95" s="114" customFormat="1">
      <c r="A182" s="118">
        <v>171</v>
      </c>
      <c r="B182" s="96" t="s">
        <v>335</v>
      </c>
      <c r="C182" s="95" t="s">
        <v>511</v>
      </c>
      <c r="D182" s="95"/>
      <c r="E182" s="188">
        <v>41985</v>
      </c>
      <c r="F182" s="96" t="s">
        <v>86</v>
      </c>
      <c r="G182" s="96" t="s">
        <v>526</v>
      </c>
      <c r="H182" s="96" t="s">
        <v>146</v>
      </c>
      <c r="I182" s="96" t="s">
        <v>89</v>
      </c>
      <c r="J182" s="96" t="s">
        <v>90</v>
      </c>
      <c r="K182" s="96" t="s">
        <v>527</v>
      </c>
      <c r="L182" s="119"/>
      <c r="M182" s="119"/>
      <c r="N182" s="119"/>
      <c r="O182" s="97"/>
      <c r="P182" s="97">
        <v>1</v>
      </c>
      <c r="Q182" s="119"/>
      <c r="R182" s="97"/>
      <c r="S182" s="119"/>
      <c r="T182" s="119"/>
      <c r="U182" s="119"/>
      <c r="V182" s="127" t="str">
        <f>IF(C182&lt;&gt;0,SUM($L182:$U182),0)</f>
        <v>0</v>
      </c>
      <c r="W182" s="127" t="str">
        <f>IF(D182&lt;&gt;0,SUM($L182:$U182),0)</f>
        <v>0</v>
      </c>
      <c r="X182" s="127">
        <v>30</v>
      </c>
      <c r="Y182" s="127" t="str">
        <f>X182</f>
        <v>0</v>
      </c>
      <c r="Z182" s="128" t="str">
        <f>X182*((L182+M182+N182+O182+P182+Q182)+R182*0.7+(S182+T182+U182)*0.5)*V182*5/SUM(L182:U182)+Y182*((L182+M182+N182+O182+P182+Q182)+R182*0.7+(S182+T182+U182)*0.5)*W182*4/SUM(L182:U182)</f>
        <v>0</v>
      </c>
      <c r="AB182" s="157"/>
      <c r="AC182" s="157"/>
      <c r="AD182" s="157"/>
    </row>
    <row r="183" spans="1:32" customHeight="1" ht="12.95" s="114" customFormat="1">
      <c r="A183" s="118">
        <v>172</v>
      </c>
      <c r="B183" s="96" t="s">
        <v>528</v>
      </c>
      <c r="C183" s="95" t="s">
        <v>511</v>
      </c>
      <c r="D183" s="95"/>
      <c r="E183" s="188">
        <v>41960</v>
      </c>
      <c r="F183" s="96" t="s">
        <v>111</v>
      </c>
      <c r="G183" s="96" t="s">
        <v>529</v>
      </c>
      <c r="H183" s="96" t="s">
        <v>177</v>
      </c>
      <c r="I183" s="96" t="s">
        <v>89</v>
      </c>
      <c r="J183" s="96" t="s">
        <v>90</v>
      </c>
      <c r="K183" s="96" t="s">
        <v>530</v>
      </c>
      <c r="L183" s="119"/>
      <c r="M183" s="119"/>
      <c r="N183" s="119"/>
      <c r="O183" s="97"/>
      <c r="P183" s="97">
        <v>1</v>
      </c>
      <c r="Q183" s="119"/>
      <c r="R183" s="97"/>
      <c r="S183" s="119"/>
      <c r="T183" s="119"/>
      <c r="U183" s="119"/>
      <c r="V183" s="127" t="str">
        <f>IF(C183&lt;&gt;0,SUM($L183:$U183),0)</f>
        <v>0</v>
      </c>
      <c r="W183" s="127" t="str">
        <f>IF(D183&lt;&gt;0,SUM($L183:$U183),0)</f>
        <v>0</v>
      </c>
      <c r="X183" s="127">
        <v>30</v>
      </c>
      <c r="Y183" s="127" t="str">
        <f>X183</f>
        <v>0</v>
      </c>
      <c r="Z183" s="128" t="str">
        <f>X183*((L183+M183+N183+O183+P183+Q183)+R183*0.7+(S183+T183+U183)*0.5)*V183*5/SUM(L183:U183)+Y183*((L183+M183+N183+O183+P183+Q183)+R183*0.7+(S183+T183+U183)*0.5)*W183*4/SUM(L183:U183)</f>
        <v>0</v>
      </c>
      <c r="AB183" s="157"/>
      <c r="AC183" s="157"/>
      <c r="AD183" s="157"/>
    </row>
    <row r="184" spans="1:32" customHeight="1" ht="12.95" s="114" customFormat="1">
      <c r="A184" s="118">
        <v>173</v>
      </c>
      <c r="B184" s="96" t="s">
        <v>531</v>
      </c>
      <c r="C184" s="95" t="s">
        <v>511</v>
      </c>
      <c r="D184" s="95"/>
      <c r="E184" s="188">
        <v>41889</v>
      </c>
      <c r="F184" s="96" t="s">
        <v>86</v>
      </c>
      <c r="G184" s="96" t="s">
        <v>532</v>
      </c>
      <c r="H184" s="96" t="s">
        <v>146</v>
      </c>
      <c r="I184" s="96" t="s">
        <v>89</v>
      </c>
      <c r="J184" s="96" t="s">
        <v>90</v>
      </c>
      <c r="K184" s="96" t="s">
        <v>533</v>
      </c>
      <c r="L184" s="119"/>
      <c r="M184" s="119"/>
      <c r="N184" s="119"/>
      <c r="O184" s="97"/>
      <c r="P184" s="97">
        <v>1</v>
      </c>
      <c r="Q184" s="119"/>
      <c r="R184" s="97"/>
      <c r="S184" s="119"/>
      <c r="T184" s="119"/>
      <c r="U184" s="119"/>
      <c r="V184" s="127" t="str">
        <f>IF(C184&lt;&gt;0,SUM($L184:$U184),0)</f>
        <v>0</v>
      </c>
      <c r="W184" s="127" t="str">
        <f>IF(D184&lt;&gt;0,SUM($L184:$U184),0)</f>
        <v>0</v>
      </c>
      <c r="X184" s="127">
        <v>30</v>
      </c>
      <c r="Y184" s="127" t="str">
        <f>X184</f>
        <v>0</v>
      </c>
      <c r="Z184" s="128" t="str">
        <f>X184*((L184+M184+N184+O184+P184+Q184)+R184*0.7+(S184+T184+U184)*0.5)*V184*5/SUM(L184:U184)+Y184*((L184+M184+N184+O184+P184+Q184)+R184*0.7+(S184+T184+U184)*0.5)*W184*4/SUM(L184:U184)</f>
        <v>0</v>
      </c>
      <c r="AB184" s="157"/>
      <c r="AC184" s="157"/>
      <c r="AD184" s="157"/>
    </row>
    <row r="185" spans="1:32" customHeight="1" ht="12.95" s="114" customFormat="1">
      <c r="A185" s="118">
        <v>174</v>
      </c>
      <c r="B185" s="96" t="s">
        <v>534</v>
      </c>
      <c r="C185" s="95" t="s">
        <v>511</v>
      </c>
      <c r="D185" s="95"/>
      <c r="E185" s="188">
        <v>41719</v>
      </c>
      <c r="F185" s="96" t="s">
        <v>111</v>
      </c>
      <c r="G185" s="96" t="s">
        <v>535</v>
      </c>
      <c r="H185" s="96" t="s">
        <v>177</v>
      </c>
      <c r="I185" s="96" t="s">
        <v>89</v>
      </c>
      <c r="J185" s="96" t="s">
        <v>90</v>
      </c>
      <c r="K185" s="96" t="s">
        <v>535</v>
      </c>
      <c r="L185" s="119"/>
      <c r="M185" s="119"/>
      <c r="N185" s="119"/>
      <c r="O185" s="97"/>
      <c r="P185" s="97">
        <v>1</v>
      </c>
      <c r="Q185" s="119"/>
      <c r="R185" s="97"/>
      <c r="S185" s="119"/>
      <c r="T185" s="119"/>
      <c r="U185" s="119"/>
      <c r="V185" s="127" t="str">
        <f>IF(C185&lt;&gt;0,SUM($L185:$U185),0)</f>
        <v>0</v>
      </c>
      <c r="W185" s="127" t="str">
        <f>IF(D185&lt;&gt;0,SUM($L185:$U185),0)</f>
        <v>0</v>
      </c>
      <c r="X185" s="127">
        <v>30</v>
      </c>
      <c r="Y185" s="127" t="str">
        <f>X185</f>
        <v>0</v>
      </c>
      <c r="Z185" s="128" t="str">
        <f>X185*((L185+M185+N185+O185+P185+Q185)+R185*0.7+(S185+T185+U185)*0.5)*V185*5/SUM(L185:U185)+Y185*((L185+M185+N185+O185+P185+Q185)+R185*0.7+(S185+T185+U185)*0.5)*W185*4/SUM(L185:U185)</f>
        <v>0</v>
      </c>
      <c r="AB185" s="157"/>
      <c r="AC185" s="157"/>
      <c r="AD185" s="157"/>
    </row>
    <row r="186" spans="1:32" customHeight="1" ht="12.95" s="114" customFormat="1">
      <c r="A186" s="118">
        <v>175</v>
      </c>
      <c r="B186" s="96" t="s">
        <v>536</v>
      </c>
      <c r="C186" s="95" t="s">
        <v>511</v>
      </c>
      <c r="D186" s="95"/>
      <c r="E186" s="188">
        <v>41916</v>
      </c>
      <c r="F186" s="96" t="s">
        <v>111</v>
      </c>
      <c r="G186" s="96" t="s">
        <v>537</v>
      </c>
      <c r="H186" s="96" t="s">
        <v>177</v>
      </c>
      <c r="I186" s="96" t="s">
        <v>89</v>
      </c>
      <c r="J186" s="96" t="s">
        <v>90</v>
      </c>
      <c r="K186" s="96" t="s">
        <v>538</v>
      </c>
      <c r="L186" s="119"/>
      <c r="M186" s="119"/>
      <c r="N186" s="119"/>
      <c r="O186" s="97"/>
      <c r="P186" s="97">
        <v>1</v>
      </c>
      <c r="Q186" s="119"/>
      <c r="R186" s="97"/>
      <c r="S186" s="119"/>
      <c r="T186" s="119"/>
      <c r="U186" s="119"/>
      <c r="V186" s="127" t="str">
        <f>IF(C186&lt;&gt;0,SUM($L186:$U186),0)</f>
        <v>0</v>
      </c>
      <c r="W186" s="127" t="str">
        <f>IF(D186&lt;&gt;0,SUM($L186:$U186),0)</f>
        <v>0</v>
      </c>
      <c r="X186" s="127">
        <v>30</v>
      </c>
      <c r="Y186" s="127" t="str">
        <f>X186</f>
        <v>0</v>
      </c>
      <c r="Z186" s="128" t="str">
        <f>X186*((L186+M186+N186+O186+P186+Q186)+R186*0.7+(S186+T186+U186)*0.5)*V186*5/SUM(L186:U186)+Y186*((L186+M186+N186+O186+P186+Q186)+R186*0.7+(S186+T186+U186)*0.5)*W186*4/SUM(L186:U186)</f>
        <v>0</v>
      </c>
      <c r="AB186" s="157"/>
      <c r="AC186" s="157"/>
      <c r="AD186" s="157"/>
    </row>
    <row r="187" spans="1:32" customHeight="1" ht="12.95" s="114" customFormat="1">
      <c r="A187" s="118">
        <v>176</v>
      </c>
      <c r="B187" s="96" t="s">
        <v>539</v>
      </c>
      <c r="C187" s="95" t="s">
        <v>511</v>
      </c>
      <c r="D187" s="95"/>
      <c r="E187" s="188">
        <v>41660</v>
      </c>
      <c r="F187" s="96" t="s">
        <v>111</v>
      </c>
      <c r="G187" s="96" t="s">
        <v>540</v>
      </c>
      <c r="H187" s="96" t="s">
        <v>177</v>
      </c>
      <c r="I187" s="96" t="s">
        <v>89</v>
      </c>
      <c r="J187" s="96" t="s">
        <v>90</v>
      </c>
      <c r="K187" s="96" t="s">
        <v>541</v>
      </c>
      <c r="L187" s="119"/>
      <c r="M187" s="119"/>
      <c r="N187" s="119"/>
      <c r="O187" s="97"/>
      <c r="P187" s="97">
        <v>1</v>
      </c>
      <c r="Q187" s="119"/>
      <c r="R187" s="97"/>
      <c r="S187" s="119"/>
      <c r="T187" s="119"/>
      <c r="U187" s="119"/>
      <c r="V187" s="127" t="str">
        <f>IF(C187&lt;&gt;0,SUM($L187:$U187),0)</f>
        <v>0</v>
      </c>
      <c r="W187" s="127" t="str">
        <f>IF(D187&lt;&gt;0,SUM($L187:$U187),0)</f>
        <v>0</v>
      </c>
      <c r="X187" s="127">
        <v>30</v>
      </c>
      <c r="Y187" s="127" t="str">
        <f>X187</f>
        <v>0</v>
      </c>
      <c r="Z187" s="128" t="str">
        <f>X187*((L187+M187+N187+O187+P187+Q187)+R187*0.7+(S187+T187+U187)*0.5)*V187*5/SUM(L187:U187)+Y187*((L187+M187+N187+O187+P187+Q187)+R187*0.7+(S187+T187+U187)*0.5)*W187*4/SUM(L187:U187)</f>
        <v>0</v>
      </c>
      <c r="AB187" s="157"/>
      <c r="AC187" s="157"/>
      <c r="AD187" s="157"/>
    </row>
    <row r="188" spans="1:32" customHeight="1" ht="12.95" s="114" customFormat="1">
      <c r="A188" s="118">
        <v>177</v>
      </c>
      <c r="B188" s="96" t="s">
        <v>542</v>
      </c>
      <c r="C188" s="95" t="s">
        <v>511</v>
      </c>
      <c r="D188" s="95"/>
      <c r="E188" s="188">
        <v>41661</v>
      </c>
      <c r="F188" s="96" t="s">
        <v>86</v>
      </c>
      <c r="G188" s="96" t="s">
        <v>235</v>
      </c>
      <c r="H188" s="96" t="s">
        <v>146</v>
      </c>
      <c r="I188" s="96" t="s">
        <v>89</v>
      </c>
      <c r="J188" s="96" t="s">
        <v>90</v>
      </c>
      <c r="K188" s="96" t="s">
        <v>235</v>
      </c>
      <c r="L188" s="119"/>
      <c r="M188" s="119"/>
      <c r="N188" s="119"/>
      <c r="O188" s="97"/>
      <c r="P188" s="97">
        <v>1</v>
      </c>
      <c r="Q188" s="119"/>
      <c r="R188" s="97"/>
      <c r="S188" s="119"/>
      <c r="T188" s="119"/>
      <c r="U188" s="119"/>
      <c r="V188" s="127" t="str">
        <f>IF(C188&lt;&gt;0,SUM($L188:$U188),0)</f>
        <v>0</v>
      </c>
      <c r="W188" s="127" t="str">
        <f>IF(D188&lt;&gt;0,SUM($L188:$U188),0)</f>
        <v>0</v>
      </c>
      <c r="X188" s="127">
        <v>30</v>
      </c>
      <c r="Y188" s="127" t="str">
        <f>X188</f>
        <v>0</v>
      </c>
      <c r="Z188" s="128" t="str">
        <f>X188*((L188+M188+N188+O188+P188+Q188)+R188*0.7+(S188+T188+U188)*0.5)*V188*5/SUM(L188:U188)+Y188*((L188+M188+N188+O188+P188+Q188)+R188*0.7+(S188+T188+U188)*0.5)*W188*4/SUM(L188:U188)</f>
        <v>0</v>
      </c>
      <c r="AB188" s="157"/>
      <c r="AC188" s="157"/>
      <c r="AD188" s="157"/>
    </row>
    <row r="189" spans="1:32" customHeight="1" ht="12.95" s="114" customFormat="1">
      <c r="A189" s="118">
        <v>178</v>
      </c>
      <c r="B189" s="96" t="s">
        <v>543</v>
      </c>
      <c r="C189" s="95" t="s">
        <v>511</v>
      </c>
      <c r="D189" s="95"/>
      <c r="E189" s="188">
        <v>41891</v>
      </c>
      <c r="F189" s="96" t="s">
        <v>86</v>
      </c>
      <c r="G189" s="96" t="s">
        <v>544</v>
      </c>
      <c r="H189" s="96" t="s">
        <v>146</v>
      </c>
      <c r="I189" s="96" t="s">
        <v>89</v>
      </c>
      <c r="J189" s="96" t="s">
        <v>90</v>
      </c>
      <c r="K189" s="96" t="s">
        <v>545</v>
      </c>
      <c r="L189" s="119"/>
      <c r="M189" s="119"/>
      <c r="N189" s="119"/>
      <c r="O189" s="97"/>
      <c r="P189" s="97">
        <v>1</v>
      </c>
      <c r="Q189" s="119"/>
      <c r="R189" s="97"/>
      <c r="S189" s="119"/>
      <c r="T189" s="119"/>
      <c r="U189" s="119"/>
      <c r="V189" s="127" t="str">
        <f>IF(C189&lt;&gt;0,SUM($L189:$U189),0)</f>
        <v>0</v>
      </c>
      <c r="W189" s="127" t="str">
        <f>IF(D189&lt;&gt;0,SUM($L189:$U189),0)</f>
        <v>0</v>
      </c>
      <c r="X189" s="127">
        <v>30</v>
      </c>
      <c r="Y189" s="127" t="str">
        <f>X189</f>
        <v>0</v>
      </c>
      <c r="Z189" s="128" t="str">
        <f>X189*((L189+M189+N189+O189+P189+Q189)+R189*0.7+(S189+T189+U189)*0.5)*V189*5/SUM(L189:U189)+Y189*((L189+M189+N189+O189+P189+Q189)+R189*0.7+(S189+T189+U189)*0.5)*W189*4/SUM(L189:U189)</f>
        <v>0</v>
      </c>
      <c r="AB189" s="157"/>
      <c r="AC189" s="157"/>
      <c r="AD189" s="157"/>
    </row>
    <row r="190" spans="1:32" customHeight="1" ht="12.95" s="114" customFormat="1">
      <c r="A190" s="118">
        <v>179</v>
      </c>
      <c r="B190" s="96" t="s">
        <v>546</v>
      </c>
      <c r="C190" s="95" t="s">
        <v>547</v>
      </c>
      <c r="D190" s="95"/>
      <c r="E190" s="189">
        <v>41945</v>
      </c>
      <c r="F190" s="96" t="s">
        <v>86</v>
      </c>
      <c r="G190" s="96" t="s">
        <v>548</v>
      </c>
      <c r="H190" s="96" t="s">
        <v>159</v>
      </c>
      <c r="I190" s="96" t="s">
        <v>89</v>
      </c>
      <c r="J190" s="96" t="s">
        <v>90</v>
      </c>
      <c r="K190" s="96" t="s">
        <v>548</v>
      </c>
      <c r="L190" s="119"/>
      <c r="M190" s="119"/>
      <c r="N190" s="119"/>
      <c r="O190" s="97"/>
      <c r="P190" s="97">
        <v>1</v>
      </c>
      <c r="Q190" s="119"/>
      <c r="R190" s="97"/>
      <c r="S190" s="119"/>
      <c r="T190" s="119"/>
      <c r="U190" s="119"/>
      <c r="V190" s="127" t="str">
        <f>IF(C190&lt;&gt;0,SUM($L190:$U190),0)</f>
        <v>0</v>
      </c>
      <c r="W190" s="127" t="str">
        <f>IF(D190&lt;&gt;0,SUM($L190:$U190),0)</f>
        <v>0</v>
      </c>
      <c r="X190" s="127">
        <v>30</v>
      </c>
      <c r="Y190" s="127" t="str">
        <f>X190</f>
        <v>0</v>
      </c>
      <c r="Z190" s="128" t="str">
        <f>X190*((L190+M190+N190+O190+P190+Q190)+R190*0.7+(S190+T190+U190)*0.5)*V190*5/SUM(L190:U190)+Y190*((L190+M190+N190+O190+P190+Q190)+R190*0.7+(S190+T190+U190)*0.5)*W190*4/SUM(L190:U190)</f>
        <v>0</v>
      </c>
      <c r="AB190" s="157"/>
      <c r="AC190" s="157"/>
      <c r="AD190" s="157"/>
    </row>
    <row r="191" spans="1:32" customHeight="1" ht="12.95" s="114" customFormat="1">
      <c r="A191" s="118">
        <v>180</v>
      </c>
      <c r="B191" s="96" t="s">
        <v>549</v>
      </c>
      <c r="C191" s="95" t="s">
        <v>547</v>
      </c>
      <c r="D191" s="95"/>
      <c r="E191" s="189">
        <v>41845</v>
      </c>
      <c r="F191" s="96" t="s">
        <v>86</v>
      </c>
      <c r="G191" s="96" t="s">
        <v>550</v>
      </c>
      <c r="H191" s="96" t="s">
        <v>159</v>
      </c>
      <c r="I191" s="96" t="s">
        <v>89</v>
      </c>
      <c r="J191" s="96" t="s">
        <v>90</v>
      </c>
      <c r="K191" s="96" t="s">
        <v>550</v>
      </c>
      <c r="L191" s="119"/>
      <c r="M191" s="119"/>
      <c r="N191" s="119"/>
      <c r="O191" s="97"/>
      <c r="P191" s="97">
        <v>1</v>
      </c>
      <c r="Q191" s="119"/>
      <c r="R191" s="97"/>
      <c r="S191" s="119"/>
      <c r="T191" s="119"/>
      <c r="U191" s="119"/>
      <c r="V191" s="127" t="str">
        <f>IF(C191&lt;&gt;0,SUM($L191:$U191),0)</f>
        <v>0</v>
      </c>
      <c r="W191" s="127" t="str">
        <f>IF(D191&lt;&gt;0,SUM($L191:$U191),0)</f>
        <v>0</v>
      </c>
      <c r="X191" s="127">
        <v>30</v>
      </c>
      <c r="Y191" s="127" t="str">
        <f>X191</f>
        <v>0</v>
      </c>
      <c r="Z191" s="128" t="str">
        <f>X191*((L191+M191+N191+O191+P191+Q191)+R191*0.7+(S191+T191+U191)*0.5)*V191*5/SUM(L191:U191)+Y191*((L191+M191+N191+O191+P191+Q191)+R191*0.7+(S191+T191+U191)*0.5)*W191*4/SUM(L191:U191)</f>
        <v>0</v>
      </c>
      <c r="AB191" s="157"/>
      <c r="AC191" s="157"/>
      <c r="AD191" s="157"/>
    </row>
    <row r="192" spans="1:32" customHeight="1" ht="12.95" s="114" customFormat="1">
      <c r="A192" s="118">
        <v>181</v>
      </c>
      <c r="B192" s="96" t="s">
        <v>551</v>
      </c>
      <c r="C192" s="95" t="s">
        <v>547</v>
      </c>
      <c r="D192" s="95"/>
      <c r="E192" s="189">
        <v>41880</v>
      </c>
      <c r="F192" s="96" t="s">
        <v>86</v>
      </c>
      <c r="G192" s="96" t="s">
        <v>552</v>
      </c>
      <c r="H192" s="96" t="s">
        <v>159</v>
      </c>
      <c r="I192" s="96" t="s">
        <v>89</v>
      </c>
      <c r="J192" s="96" t="s">
        <v>90</v>
      </c>
      <c r="K192" s="96" t="s">
        <v>552</v>
      </c>
      <c r="L192" s="119"/>
      <c r="M192" s="119"/>
      <c r="N192" s="119"/>
      <c r="O192" s="97"/>
      <c r="P192" s="97">
        <v>1</v>
      </c>
      <c r="Q192" s="119"/>
      <c r="R192" s="97"/>
      <c r="S192" s="119"/>
      <c r="T192" s="119"/>
      <c r="U192" s="119"/>
      <c r="V192" s="127" t="str">
        <f>IF(C192&lt;&gt;0,SUM($L192:$U192),0)</f>
        <v>0</v>
      </c>
      <c r="W192" s="127" t="str">
        <f>IF(D192&lt;&gt;0,SUM($L192:$U192),0)</f>
        <v>0</v>
      </c>
      <c r="X192" s="127">
        <v>30</v>
      </c>
      <c r="Y192" s="127" t="str">
        <f>X192</f>
        <v>0</v>
      </c>
      <c r="Z192" s="128" t="str">
        <f>X192*((L192+M192+N192+O192+P192+Q192)+R192*0.7+(S192+T192+U192)*0.5)*V192*5/SUM(L192:U192)+Y192*((L192+M192+N192+O192+P192+Q192)+R192*0.7+(S192+T192+U192)*0.5)*W192*4/SUM(L192:U192)</f>
        <v>0</v>
      </c>
      <c r="AB192" s="157"/>
      <c r="AC192" s="157"/>
      <c r="AD192" s="157"/>
    </row>
    <row r="193" spans="1:32" customHeight="1" ht="12.95" s="114" customFormat="1">
      <c r="A193" s="118">
        <v>182</v>
      </c>
      <c r="B193" s="96" t="s">
        <v>553</v>
      </c>
      <c r="C193" s="95" t="s">
        <v>547</v>
      </c>
      <c r="D193" s="95"/>
      <c r="E193" s="189">
        <v>41851</v>
      </c>
      <c r="F193" s="96" t="s">
        <v>86</v>
      </c>
      <c r="G193" s="96" t="s">
        <v>554</v>
      </c>
      <c r="H193" s="96" t="s">
        <v>159</v>
      </c>
      <c r="I193" s="96" t="s">
        <v>89</v>
      </c>
      <c r="J193" s="96" t="s">
        <v>90</v>
      </c>
      <c r="K193" s="96" t="s">
        <v>461</v>
      </c>
      <c r="L193" s="119"/>
      <c r="M193" s="119"/>
      <c r="N193" s="119"/>
      <c r="O193" s="97"/>
      <c r="P193" s="97">
        <v>1</v>
      </c>
      <c r="Q193" s="119"/>
      <c r="R193" s="97"/>
      <c r="S193" s="119"/>
      <c r="T193" s="119"/>
      <c r="U193" s="119"/>
      <c r="V193" s="127" t="str">
        <f>IF(C193&lt;&gt;0,SUM($L193:$U193),0)</f>
        <v>0</v>
      </c>
      <c r="W193" s="127" t="str">
        <f>IF(D193&lt;&gt;0,SUM($L193:$U193),0)</f>
        <v>0</v>
      </c>
      <c r="X193" s="127">
        <v>30</v>
      </c>
      <c r="Y193" s="127" t="str">
        <f>X193</f>
        <v>0</v>
      </c>
      <c r="Z193" s="128" t="str">
        <f>X193*((L193+M193+N193+O193+P193+Q193)+R193*0.7+(S193+T193+U193)*0.5)*V193*5/SUM(L193:U193)+Y193*((L193+M193+N193+O193+P193+Q193)+R193*0.7+(S193+T193+U193)*0.5)*W193*4/SUM(L193:U193)</f>
        <v>0</v>
      </c>
      <c r="AB193" s="157"/>
      <c r="AC193" s="157"/>
      <c r="AD193" s="157"/>
    </row>
    <row r="194" spans="1:32" customHeight="1" ht="12.95" s="114" customFormat="1">
      <c r="A194" s="118">
        <v>183</v>
      </c>
      <c r="B194" s="96" t="s">
        <v>555</v>
      </c>
      <c r="C194" s="95" t="s">
        <v>547</v>
      </c>
      <c r="D194" s="95"/>
      <c r="E194" s="189">
        <v>41852</v>
      </c>
      <c r="F194" s="96" t="s">
        <v>86</v>
      </c>
      <c r="G194" s="96" t="s">
        <v>556</v>
      </c>
      <c r="H194" s="96" t="s">
        <v>159</v>
      </c>
      <c r="I194" s="96" t="s">
        <v>89</v>
      </c>
      <c r="J194" s="96" t="s">
        <v>90</v>
      </c>
      <c r="K194" s="96" t="s">
        <v>557</v>
      </c>
      <c r="L194" s="119"/>
      <c r="M194" s="119"/>
      <c r="N194" s="119"/>
      <c r="O194" s="97"/>
      <c r="P194" s="97">
        <v>1</v>
      </c>
      <c r="Q194" s="119"/>
      <c r="R194" s="97"/>
      <c r="S194" s="119"/>
      <c r="T194" s="119"/>
      <c r="U194" s="119"/>
      <c r="V194" s="127" t="str">
        <f>IF(C194&lt;&gt;0,SUM($L194:$U194),0)</f>
        <v>0</v>
      </c>
      <c r="W194" s="127" t="str">
        <f>IF(D194&lt;&gt;0,SUM($L194:$U194),0)</f>
        <v>0</v>
      </c>
      <c r="X194" s="127">
        <v>30</v>
      </c>
      <c r="Y194" s="127" t="str">
        <f>X194</f>
        <v>0</v>
      </c>
      <c r="Z194" s="128" t="str">
        <f>X194*((L194+M194+N194+O194+P194+Q194)+R194*0.7+(S194+T194+U194)*0.5)*V194*5/SUM(L194:U194)+Y194*((L194+M194+N194+O194+P194+Q194)+R194*0.7+(S194+T194+U194)*0.5)*W194*4/SUM(L194:U194)</f>
        <v>0</v>
      </c>
      <c r="AB194" s="157"/>
      <c r="AC194" s="157"/>
      <c r="AD194" s="157"/>
    </row>
    <row r="195" spans="1:32" customHeight="1" ht="12.95" s="114" customFormat="1">
      <c r="A195" s="118">
        <v>184</v>
      </c>
      <c r="B195" s="96" t="s">
        <v>558</v>
      </c>
      <c r="C195" s="95" t="s">
        <v>547</v>
      </c>
      <c r="D195" s="95"/>
      <c r="E195" s="189">
        <v>41651</v>
      </c>
      <c r="F195" s="96" t="s">
        <v>86</v>
      </c>
      <c r="G195" s="96" t="s">
        <v>502</v>
      </c>
      <c r="H195" s="96" t="s">
        <v>159</v>
      </c>
      <c r="I195" s="96" t="s">
        <v>89</v>
      </c>
      <c r="J195" s="96" t="s">
        <v>90</v>
      </c>
      <c r="K195" s="96" t="s">
        <v>502</v>
      </c>
      <c r="L195" s="119"/>
      <c r="M195" s="119"/>
      <c r="N195" s="119"/>
      <c r="O195" s="97"/>
      <c r="P195" s="97">
        <v>1</v>
      </c>
      <c r="Q195" s="119"/>
      <c r="R195" s="97"/>
      <c r="S195" s="119"/>
      <c r="T195" s="119"/>
      <c r="U195" s="119"/>
      <c r="V195" s="127" t="str">
        <f>IF(C195&lt;&gt;0,SUM($L195:$U195),0)</f>
        <v>0</v>
      </c>
      <c r="W195" s="127" t="str">
        <f>IF(D195&lt;&gt;0,SUM($L195:$U195),0)</f>
        <v>0</v>
      </c>
      <c r="X195" s="127">
        <v>30</v>
      </c>
      <c r="Y195" s="127" t="str">
        <f>X195</f>
        <v>0</v>
      </c>
      <c r="Z195" s="128" t="str">
        <f>X195*((L195+M195+N195+O195+P195+Q195)+R195*0.7+(S195+T195+U195)*0.5)*V195*5/SUM(L195:U195)+Y195*((L195+M195+N195+O195+P195+Q195)+R195*0.7+(S195+T195+U195)*0.5)*W195*4/SUM(L195:U195)</f>
        <v>0</v>
      </c>
      <c r="AB195" s="157"/>
      <c r="AC195" s="157"/>
      <c r="AD195" s="157"/>
    </row>
    <row r="196" spans="1:32" customHeight="1" ht="12.95" s="114" customFormat="1">
      <c r="A196" s="118">
        <v>185</v>
      </c>
      <c r="B196" s="96" t="s">
        <v>559</v>
      </c>
      <c r="C196" s="95" t="s">
        <v>547</v>
      </c>
      <c r="D196" s="95"/>
      <c r="E196" s="189">
        <v>41767</v>
      </c>
      <c r="F196" s="96" t="s">
        <v>86</v>
      </c>
      <c r="G196" s="96" t="s">
        <v>560</v>
      </c>
      <c r="H196" s="96" t="s">
        <v>159</v>
      </c>
      <c r="I196" s="96" t="s">
        <v>89</v>
      </c>
      <c r="J196" s="96" t="s">
        <v>90</v>
      </c>
      <c r="K196" s="96" t="s">
        <v>560</v>
      </c>
      <c r="L196" s="119"/>
      <c r="M196" s="119"/>
      <c r="N196" s="119"/>
      <c r="O196" s="97"/>
      <c r="P196" s="97">
        <v>1</v>
      </c>
      <c r="Q196" s="119"/>
      <c r="R196" s="97"/>
      <c r="S196" s="119"/>
      <c r="T196" s="119"/>
      <c r="U196" s="119"/>
      <c r="V196" s="127" t="str">
        <f>IF(C196&lt;&gt;0,SUM($L196:$U196),0)</f>
        <v>0</v>
      </c>
      <c r="W196" s="127" t="str">
        <f>IF(D196&lt;&gt;0,SUM($L196:$U196),0)</f>
        <v>0</v>
      </c>
      <c r="X196" s="127">
        <v>30</v>
      </c>
      <c r="Y196" s="127" t="str">
        <f>X196</f>
        <v>0</v>
      </c>
      <c r="Z196" s="128" t="str">
        <f>X196*((L196+M196+N196+O196+P196+Q196)+R196*0.7+(S196+T196+U196)*0.5)*V196*5/SUM(L196:U196)+Y196*((L196+M196+N196+O196+P196+Q196)+R196*0.7+(S196+T196+U196)*0.5)*W196*4/SUM(L196:U196)</f>
        <v>0</v>
      </c>
      <c r="AB196" s="157"/>
      <c r="AC196" s="157"/>
      <c r="AD196" s="157"/>
    </row>
    <row r="197" spans="1:32" customHeight="1" ht="12.95" s="114" customFormat="1">
      <c r="A197" s="118">
        <v>186</v>
      </c>
      <c r="B197" s="96" t="s">
        <v>561</v>
      </c>
      <c r="C197" s="95" t="s">
        <v>547</v>
      </c>
      <c r="D197" s="95"/>
      <c r="E197" s="189">
        <v>41756</v>
      </c>
      <c r="F197" s="96" t="s">
        <v>86</v>
      </c>
      <c r="G197" s="96" t="s">
        <v>562</v>
      </c>
      <c r="H197" s="96" t="s">
        <v>159</v>
      </c>
      <c r="I197" s="96" t="s">
        <v>89</v>
      </c>
      <c r="J197" s="96" t="s">
        <v>90</v>
      </c>
      <c r="K197" s="96" t="s">
        <v>562</v>
      </c>
      <c r="L197" s="119"/>
      <c r="M197" s="119"/>
      <c r="N197" s="119"/>
      <c r="O197" s="97"/>
      <c r="P197" s="97">
        <v>1</v>
      </c>
      <c r="Q197" s="119"/>
      <c r="R197" s="97"/>
      <c r="S197" s="119"/>
      <c r="T197" s="119"/>
      <c r="U197" s="119"/>
      <c r="V197" s="127" t="str">
        <f>IF(C197&lt;&gt;0,SUM($L197:$U197),0)</f>
        <v>0</v>
      </c>
      <c r="W197" s="127" t="str">
        <f>IF(D197&lt;&gt;0,SUM($L197:$U197),0)</f>
        <v>0</v>
      </c>
      <c r="X197" s="127">
        <v>30</v>
      </c>
      <c r="Y197" s="127" t="str">
        <f>X197</f>
        <v>0</v>
      </c>
      <c r="Z197" s="128" t="str">
        <f>X197*((L197+M197+N197+O197+P197+Q197)+R197*0.7+(S197+T197+U197)*0.5)*V197*5/SUM(L197:U197)+Y197*((L197+M197+N197+O197+P197+Q197)+R197*0.7+(S197+T197+U197)*0.5)*W197*4/SUM(L197:U197)</f>
        <v>0</v>
      </c>
      <c r="AB197" s="157"/>
      <c r="AC197" s="157"/>
      <c r="AD197" s="157"/>
    </row>
    <row r="198" spans="1:32" customHeight="1" ht="12.95" s="114" customFormat="1">
      <c r="A198" s="118">
        <v>187</v>
      </c>
      <c r="B198" s="96" t="s">
        <v>563</v>
      </c>
      <c r="C198" s="95" t="s">
        <v>547</v>
      </c>
      <c r="D198" s="95"/>
      <c r="E198" s="189">
        <v>41953</v>
      </c>
      <c r="F198" s="96" t="s">
        <v>86</v>
      </c>
      <c r="G198" s="96" t="s">
        <v>564</v>
      </c>
      <c r="H198" s="96" t="s">
        <v>159</v>
      </c>
      <c r="I198" s="96" t="s">
        <v>89</v>
      </c>
      <c r="J198" s="96" t="s">
        <v>90</v>
      </c>
      <c r="K198" s="96" t="s">
        <v>564</v>
      </c>
      <c r="L198" s="119"/>
      <c r="M198" s="119"/>
      <c r="N198" s="119"/>
      <c r="O198" s="97"/>
      <c r="P198" s="97">
        <v>1</v>
      </c>
      <c r="Q198" s="119"/>
      <c r="R198" s="97"/>
      <c r="S198" s="119"/>
      <c r="T198" s="119"/>
      <c r="U198" s="119"/>
      <c r="V198" s="127" t="str">
        <f>IF(C198&lt;&gt;0,SUM($L198:$U198),0)</f>
        <v>0</v>
      </c>
      <c r="W198" s="127" t="str">
        <f>IF(D198&lt;&gt;0,SUM($L198:$U198),0)</f>
        <v>0</v>
      </c>
      <c r="X198" s="127">
        <v>30</v>
      </c>
      <c r="Y198" s="127" t="str">
        <f>X198</f>
        <v>0</v>
      </c>
      <c r="Z198" s="128" t="str">
        <f>X198*((L198+M198+N198+O198+P198+Q198)+R198*0.7+(S198+T198+U198)*0.5)*V198*5/SUM(L198:U198)+Y198*((L198+M198+N198+O198+P198+Q198)+R198*0.7+(S198+T198+U198)*0.5)*W198*4/SUM(L198:U198)</f>
        <v>0</v>
      </c>
      <c r="AB198" s="157"/>
      <c r="AC198" s="157"/>
      <c r="AD198" s="157"/>
    </row>
    <row r="199" spans="1:32" customHeight="1" ht="12.95" s="114" customFormat="1">
      <c r="A199" s="118">
        <v>188</v>
      </c>
      <c r="B199" s="96" t="s">
        <v>565</v>
      </c>
      <c r="C199" s="95" t="s">
        <v>547</v>
      </c>
      <c r="D199" s="95"/>
      <c r="E199" s="189">
        <v>41907</v>
      </c>
      <c r="F199" s="96" t="s">
        <v>86</v>
      </c>
      <c r="G199" s="96" t="s">
        <v>566</v>
      </c>
      <c r="H199" s="96" t="s">
        <v>159</v>
      </c>
      <c r="I199" s="96" t="s">
        <v>89</v>
      </c>
      <c r="J199" s="96" t="s">
        <v>90</v>
      </c>
      <c r="K199" s="96" t="s">
        <v>566</v>
      </c>
      <c r="L199" s="119"/>
      <c r="M199" s="119"/>
      <c r="N199" s="119"/>
      <c r="O199" s="97"/>
      <c r="P199" s="97">
        <v>1</v>
      </c>
      <c r="Q199" s="119"/>
      <c r="R199" s="97"/>
      <c r="S199" s="119"/>
      <c r="T199" s="119"/>
      <c r="U199" s="119"/>
      <c r="V199" s="127" t="str">
        <f>IF(C199&lt;&gt;0,SUM($L199:$U199),0)</f>
        <v>0</v>
      </c>
      <c r="W199" s="127" t="str">
        <f>IF(D199&lt;&gt;0,SUM($L199:$U199),0)</f>
        <v>0</v>
      </c>
      <c r="X199" s="127">
        <v>30</v>
      </c>
      <c r="Y199" s="127" t="str">
        <f>X199</f>
        <v>0</v>
      </c>
      <c r="Z199" s="128" t="str">
        <f>X199*((L199+M199+N199+O199+P199+Q199)+R199*0.7+(S199+T199+U199)*0.5)*V199*5/SUM(L199:U199)+Y199*((L199+M199+N199+O199+P199+Q199)+R199*0.7+(S199+T199+U199)*0.5)*W199*4/SUM(L199:U199)</f>
        <v>0</v>
      </c>
      <c r="AB199" s="157"/>
      <c r="AC199" s="157"/>
      <c r="AD199" s="157"/>
    </row>
    <row r="200" spans="1:32" customHeight="1" ht="12.95" s="114" customFormat="1">
      <c r="A200" s="118">
        <v>189</v>
      </c>
      <c r="B200" s="96" t="s">
        <v>567</v>
      </c>
      <c r="C200" s="95" t="s">
        <v>547</v>
      </c>
      <c r="D200" s="95"/>
      <c r="E200" s="181">
        <v>41978</v>
      </c>
      <c r="F200" s="96" t="s">
        <v>86</v>
      </c>
      <c r="G200" s="96" t="s">
        <v>568</v>
      </c>
      <c r="H200" s="96" t="s">
        <v>159</v>
      </c>
      <c r="I200" s="96" t="s">
        <v>89</v>
      </c>
      <c r="J200" s="96" t="s">
        <v>90</v>
      </c>
      <c r="K200" s="96" t="s">
        <v>568</v>
      </c>
      <c r="L200" s="119"/>
      <c r="M200" s="119"/>
      <c r="N200" s="119"/>
      <c r="O200" s="97"/>
      <c r="P200" s="97">
        <v>1</v>
      </c>
      <c r="Q200" s="119"/>
      <c r="R200" s="97"/>
      <c r="S200" s="119"/>
      <c r="T200" s="119"/>
      <c r="U200" s="119"/>
      <c r="V200" s="127" t="str">
        <f>IF(C200&lt;&gt;0,SUM($L200:$U200),0)</f>
        <v>0</v>
      </c>
      <c r="W200" s="127" t="str">
        <f>IF(D200&lt;&gt;0,SUM($L200:$U200),0)</f>
        <v>0</v>
      </c>
      <c r="X200" s="127">
        <v>30</v>
      </c>
      <c r="Y200" s="127" t="str">
        <f>X200</f>
        <v>0</v>
      </c>
      <c r="Z200" s="128" t="str">
        <f>X200*((L200+M200+N200+O200+P200+Q200)+R200*0.7+(S200+T200+U200)*0.5)*V200*5/SUM(L200:U200)+Y200*((L200+M200+N200+O200+P200+Q200)+R200*0.7+(S200+T200+U200)*0.5)*W200*4/SUM(L200:U200)</f>
        <v>0</v>
      </c>
      <c r="AB200" s="157"/>
      <c r="AC200" s="157"/>
      <c r="AD200" s="157"/>
    </row>
    <row r="201" spans="1:32" customHeight="1" ht="12.95" s="114" customFormat="1">
      <c r="A201" s="118">
        <v>190</v>
      </c>
      <c r="B201" s="96" t="s">
        <v>569</v>
      </c>
      <c r="C201" s="95" t="s">
        <v>547</v>
      </c>
      <c r="D201" s="95"/>
      <c r="E201" s="188">
        <v>41726</v>
      </c>
      <c r="F201" s="96" t="s">
        <v>111</v>
      </c>
      <c r="G201" s="96" t="s">
        <v>570</v>
      </c>
      <c r="H201" s="96" t="s">
        <v>190</v>
      </c>
      <c r="I201" s="96" t="s">
        <v>89</v>
      </c>
      <c r="J201" s="96" t="s">
        <v>90</v>
      </c>
      <c r="K201" s="96" t="s">
        <v>570</v>
      </c>
      <c r="L201" s="119"/>
      <c r="M201" s="119"/>
      <c r="N201" s="119"/>
      <c r="O201" s="97"/>
      <c r="P201" s="97">
        <v>1</v>
      </c>
      <c r="Q201" s="119"/>
      <c r="R201" s="97"/>
      <c r="S201" s="119"/>
      <c r="T201" s="119"/>
      <c r="U201" s="119"/>
      <c r="V201" s="127" t="str">
        <f>IF(C201&lt;&gt;0,SUM($L201:$U201),0)</f>
        <v>0</v>
      </c>
      <c r="W201" s="127" t="str">
        <f>IF(D201&lt;&gt;0,SUM($L201:$U201),0)</f>
        <v>0</v>
      </c>
      <c r="X201" s="127">
        <v>30</v>
      </c>
      <c r="Y201" s="127" t="str">
        <f>X201</f>
        <v>0</v>
      </c>
      <c r="Z201" s="128" t="str">
        <f>X201*((L201+M201+N201+O201+P201+Q201)+R201*0.7+(S201+T201+U201)*0.5)*V201*5/SUM(L201:U201)+Y201*((L201+M201+N201+O201+P201+Q201)+R201*0.7+(S201+T201+U201)*0.5)*W201*4/SUM(L201:U201)</f>
        <v>0</v>
      </c>
      <c r="AB201" s="157"/>
      <c r="AC201" s="157"/>
      <c r="AD201" s="157"/>
    </row>
    <row r="202" spans="1:32" customHeight="1" ht="12.95" s="114" customFormat="1">
      <c r="A202" s="118">
        <v>191</v>
      </c>
      <c r="B202" s="96" t="s">
        <v>571</v>
      </c>
      <c r="C202" s="95" t="s">
        <v>547</v>
      </c>
      <c r="D202" s="95"/>
      <c r="E202" s="188">
        <v>41796</v>
      </c>
      <c r="F202" s="96" t="s">
        <v>86</v>
      </c>
      <c r="G202" s="96" t="s">
        <v>227</v>
      </c>
      <c r="H202" s="96" t="s">
        <v>190</v>
      </c>
      <c r="I202" s="96" t="s">
        <v>89</v>
      </c>
      <c r="J202" s="96" t="s">
        <v>90</v>
      </c>
      <c r="K202" s="96" t="s">
        <v>227</v>
      </c>
      <c r="L202" s="119"/>
      <c r="M202" s="119"/>
      <c r="N202" s="119"/>
      <c r="O202" s="97"/>
      <c r="P202" s="97">
        <v>1</v>
      </c>
      <c r="Q202" s="119"/>
      <c r="R202" s="97"/>
      <c r="S202" s="119"/>
      <c r="T202" s="119"/>
      <c r="U202" s="119"/>
      <c r="V202" s="127" t="str">
        <f>IF(C202&lt;&gt;0,SUM($L202:$U202),0)</f>
        <v>0</v>
      </c>
      <c r="W202" s="127" t="str">
        <f>IF(D202&lt;&gt;0,SUM($L202:$U202),0)</f>
        <v>0</v>
      </c>
      <c r="X202" s="127">
        <v>30</v>
      </c>
      <c r="Y202" s="127" t="str">
        <f>X202</f>
        <v>0</v>
      </c>
      <c r="Z202" s="128" t="str">
        <f>X202*((L202+M202+N202+O202+P202+Q202)+R202*0.7+(S202+T202+U202)*0.5)*V202*5/SUM(L202:U202)+Y202*((L202+M202+N202+O202+P202+Q202)+R202*0.7+(S202+T202+U202)*0.5)*W202*4/SUM(L202:U202)</f>
        <v>0</v>
      </c>
      <c r="AB202" s="157"/>
      <c r="AC202" s="157"/>
      <c r="AD202" s="157"/>
    </row>
    <row r="203" spans="1:32" customHeight="1" ht="12.95" s="114" customFormat="1">
      <c r="A203" s="118">
        <v>192</v>
      </c>
      <c r="B203" s="96" t="s">
        <v>497</v>
      </c>
      <c r="C203" s="95" t="s">
        <v>547</v>
      </c>
      <c r="D203" s="95"/>
      <c r="E203" s="189">
        <v>41845</v>
      </c>
      <c r="F203" s="96" t="s">
        <v>86</v>
      </c>
      <c r="G203" s="96" t="s">
        <v>572</v>
      </c>
      <c r="H203" s="96" t="s">
        <v>190</v>
      </c>
      <c r="I203" s="96" t="s">
        <v>89</v>
      </c>
      <c r="J203" s="96" t="s">
        <v>90</v>
      </c>
      <c r="K203" s="96" t="s">
        <v>572</v>
      </c>
      <c r="L203" s="119"/>
      <c r="M203" s="119"/>
      <c r="N203" s="119"/>
      <c r="O203" s="97"/>
      <c r="P203" s="97">
        <v>1</v>
      </c>
      <c r="Q203" s="119"/>
      <c r="R203" s="97"/>
      <c r="S203" s="119"/>
      <c r="T203" s="119"/>
      <c r="U203" s="119"/>
      <c r="V203" s="127" t="str">
        <f>IF(C203&lt;&gt;0,SUM($L203:$U203),0)</f>
        <v>0</v>
      </c>
      <c r="W203" s="127" t="str">
        <f>IF(D203&lt;&gt;0,SUM($L203:$U203),0)</f>
        <v>0</v>
      </c>
      <c r="X203" s="127">
        <v>30</v>
      </c>
      <c r="Y203" s="127" t="str">
        <f>X203</f>
        <v>0</v>
      </c>
      <c r="Z203" s="128" t="str">
        <f>X203*((L203+M203+N203+O203+P203+Q203)+R203*0.7+(S203+T203+U203)*0.5)*V203*5/SUM(L203:U203)+Y203*((L203+M203+N203+O203+P203+Q203)+R203*0.7+(S203+T203+U203)*0.5)*W203*4/SUM(L203:U203)</f>
        <v>0</v>
      </c>
      <c r="AB203" s="157"/>
      <c r="AC203" s="157"/>
      <c r="AD203" s="157"/>
    </row>
    <row r="204" spans="1:32" customHeight="1" ht="12.95" s="114" customFormat="1">
      <c r="A204" s="118">
        <v>193</v>
      </c>
      <c r="B204" s="96" t="s">
        <v>573</v>
      </c>
      <c r="C204" s="95" t="s">
        <v>547</v>
      </c>
      <c r="D204" s="95"/>
      <c r="E204" s="192">
        <v>41826</v>
      </c>
      <c r="F204" s="96" t="s">
        <v>111</v>
      </c>
      <c r="G204" s="96" t="s">
        <v>574</v>
      </c>
      <c r="H204" s="96" t="s">
        <v>159</v>
      </c>
      <c r="I204" s="96" t="s">
        <v>89</v>
      </c>
      <c r="J204" s="96" t="s">
        <v>90</v>
      </c>
      <c r="K204" s="96" t="s">
        <v>574</v>
      </c>
      <c r="L204" s="119"/>
      <c r="M204" s="119"/>
      <c r="N204" s="119"/>
      <c r="O204" s="97"/>
      <c r="P204" s="97">
        <v>1</v>
      </c>
      <c r="Q204" s="119"/>
      <c r="R204" s="97"/>
      <c r="S204" s="119"/>
      <c r="T204" s="119"/>
      <c r="U204" s="119"/>
      <c r="V204" s="127" t="str">
        <f>IF(C204&lt;&gt;0,SUM($L204:$U204),0)</f>
        <v>0</v>
      </c>
      <c r="W204" s="127" t="str">
        <f>IF(D204&lt;&gt;0,SUM($L204:$U204),0)</f>
        <v>0</v>
      </c>
      <c r="X204" s="127">
        <v>30</v>
      </c>
      <c r="Y204" s="127" t="str">
        <f>X204</f>
        <v>0</v>
      </c>
      <c r="Z204" s="128" t="str">
        <f>X204*((L204+M204+N204+O204+P204+Q204)+R204*0.7+(S204+T204+U204)*0.5)*V204*5/SUM(L204:U204)+Y204*((L204+M204+N204+O204+P204+Q204)+R204*0.7+(S204+T204+U204)*0.5)*W204*4/SUM(L204:U204)</f>
        <v>0</v>
      </c>
      <c r="AB204" s="157"/>
      <c r="AC204" s="157"/>
      <c r="AD204" s="157"/>
    </row>
    <row r="205" spans="1:32" customHeight="1" ht="12.95" s="114" customFormat="1">
      <c r="A205" s="118">
        <v>194</v>
      </c>
      <c r="B205" s="96" t="s">
        <v>575</v>
      </c>
      <c r="C205" s="95" t="s">
        <v>547</v>
      </c>
      <c r="D205" s="95"/>
      <c r="E205" s="192">
        <v>41891</v>
      </c>
      <c r="F205" s="96" t="s">
        <v>111</v>
      </c>
      <c r="G205" s="96" t="s">
        <v>576</v>
      </c>
      <c r="H205" s="96" t="s">
        <v>159</v>
      </c>
      <c r="I205" s="96" t="s">
        <v>89</v>
      </c>
      <c r="J205" s="96" t="s">
        <v>90</v>
      </c>
      <c r="K205" s="96" t="s">
        <v>576</v>
      </c>
      <c r="L205" s="119"/>
      <c r="M205" s="119"/>
      <c r="N205" s="119"/>
      <c r="O205" s="97"/>
      <c r="P205" s="97">
        <v>1</v>
      </c>
      <c r="Q205" s="119"/>
      <c r="R205" s="97"/>
      <c r="S205" s="119"/>
      <c r="T205" s="119"/>
      <c r="U205" s="119"/>
      <c r="V205" s="127" t="str">
        <f>IF(C205&lt;&gt;0,SUM($L205:$U205),0)</f>
        <v>0</v>
      </c>
      <c r="W205" s="127" t="str">
        <f>IF(D205&lt;&gt;0,SUM($L205:$U205),0)</f>
        <v>0</v>
      </c>
      <c r="X205" s="127">
        <v>30</v>
      </c>
      <c r="Y205" s="127" t="str">
        <f>X205</f>
        <v>0</v>
      </c>
      <c r="Z205" s="128" t="str">
        <f>X205*((L205+M205+N205+O205+P205+Q205)+R205*0.7+(S205+T205+U205)*0.5)*V205*5/SUM(L205:U205)+Y205*((L205+M205+N205+O205+P205+Q205)+R205*0.7+(S205+T205+U205)*0.5)*W205*4/SUM(L205:U205)</f>
        <v>0</v>
      </c>
      <c r="AB205" s="157"/>
      <c r="AC205" s="157"/>
      <c r="AD205" s="157"/>
    </row>
    <row r="206" spans="1:32" customHeight="1" ht="12.95" s="114" customFormat="1">
      <c r="A206" s="118">
        <v>195</v>
      </c>
      <c r="B206" s="96" t="s">
        <v>577</v>
      </c>
      <c r="C206" s="95" t="s">
        <v>547</v>
      </c>
      <c r="D206" s="95"/>
      <c r="E206" s="192">
        <v>41813</v>
      </c>
      <c r="F206" s="96" t="s">
        <v>86</v>
      </c>
      <c r="G206" s="96" t="s">
        <v>578</v>
      </c>
      <c r="H206" s="96" t="s">
        <v>159</v>
      </c>
      <c r="I206" s="96" t="s">
        <v>89</v>
      </c>
      <c r="J206" s="96" t="s">
        <v>90</v>
      </c>
      <c r="K206" s="96" t="s">
        <v>578</v>
      </c>
      <c r="L206" s="119"/>
      <c r="M206" s="119"/>
      <c r="N206" s="119"/>
      <c r="O206" s="97"/>
      <c r="P206" s="97">
        <v>1</v>
      </c>
      <c r="Q206" s="119"/>
      <c r="R206" s="97"/>
      <c r="S206" s="119"/>
      <c r="T206" s="119"/>
      <c r="U206" s="119"/>
      <c r="V206" s="127" t="str">
        <f>IF(C206&lt;&gt;0,SUM($L206:$U206),0)</f>
        <v>0</v>
      </c>
      <c r="W206" s="127" t="str">
        <f>IF(D206&lt;&gt;0,SUM($L206:$U206),0)</f>
        <v>0</v>
      </c>
      <c r="X206" s="127">
        <v>30</v>
      </c>
      <c r="Y206" s="127" t="str">
        <f>X206</f>
        <v>0</v>
      </c>
      <c r="Z206" s="128" t="str">
        <f>X206*((L206+M206+N206+O206+P206+Q206)+R206*0.7+(S206+T206+U206)*0.5)*V206*5/SUM(L206:U206)+Y206*((L206+M206+N206+O206+P206+Q206)+R206*0.7+(S206+T206+U206)*0.5)*W206*4/SUM(L206:U206)</f>
        <v>0</v>
      </c>
      <c r="AB206" s="157"/>
      <c r="AC206" s="157"/>
      <c r="AD206" s="157"/>
    </row>
    <row r="207" spans="1:32" customHeight="1" ht="12.95" s="114" customFormat="1">
      <c r="A207" s="118">
        <v>196</v>
      </c>
      <c r="B207" s="96" t="s">
        <v>579</v>
      </c>
      <c r="C207" s="95" t="s">
        <v>547</v>
      </c>
      <c r="D207" s="95"/>
      <c r="E207" s="192">
        <v>41890</v>
      </c>
      <c r="F207" s="96" t="s">
        <v>86</v>
      </c>
      <c r="G207" s="96" t="s">
        <v>580</v>
      </c>
      <c r="H207" s="96" t="s">
        <v>159</v>
      </c>
      <c r="I207" s="96" t="s">
        <v>89</v>
      </c>
      <c r="J207" s="96" t="s">
        <v>90</v>
      </c>
      <c r="K207" s="96" t="s">
        <v>580</v>
      </c>
      <c r="L207" s="119"/>
      <c r="M207" s="119"/>
      <c r="N207" s="119"/>
      <c r="O207" s="97"/>
      <c r="P207" s="97">
        <v>1</v>
      </c>
      <c r="Q207" s="119"/>
      <c r="R207" s="97"/>
      <c r="S207" s="119"/>
      <c r="T207" s="119"/>
      <c r="U207" s="119"/>
      <c r="V207" s="127" t="str">
        <f>IF(C207&lt;&gt;0,SUM($L207:$U207),0)</f>
        <v>0</v>
      </c>
      <c r="W207" s="127" t="str">
        <f>IF(D207&lt;&gt;0,SUM($L207:$U207),0)</f>
        <v>0</v>
      </c>
      <c r="X207" s="127">
        <v>30</v>
      </c>
      <c r="Y207" s="127" t="str">
        <f>X207</f>
        <v>0</v>
      </c>
      <c r="Z207" s="128" t="str">
        <f>X207*((L207+M207+N207+O207+P207+Q207)+R207*0.7+(S207+T207+U207)*0.5)*V207*5/SUM(L207:U207)+Y207*((L207+M207+N207+O207+P207+Q207)+R207*0.7+(S207+T207+U207)*0.5)*W207*4/SUM(L207:U207)</f>
        <v>0</v>
      </c>
      <c r="AB207" s="157"/>
      <c r="AC207" s="157"/>
      <c r="AD207" s="157"/>
    </row>
    <row r="208" spans="1:32" customHeight="1" ht="12.95" s="114" customFormat="1">
      <c r="A208" s="118">
        <v>197</v>
      </c>
      <c r="B208" s="96" t="s">
        <v>171</v>
      </c>
      <c r="C208" s="95" t="s">
        <v>547</v>
      </c>
      <c r="D208" s="95"/>
      <c r="E208" s="192">
        <v>41661</v>
      </c>
      <c r="F208" s="96" t="s">
        <v>86</v>
      </c>
      <c r="G208" s="96" t="s">
        <v>581</v>
      </c>
      <c r="H208" s="96" t="s">
        <v>159</v>
      </c>
      <c r="I208" s="96" t="s">
        <v>89</v>
      </c>
      <c r="J208" s="96" t="s">
        <v>90</v>
      </c>
      <c r="K208" s="96" t="s">
        <v>581</v>
      </c>
      <c r="L208" s="119"/>
      <c r="M208" s="119"/>
      <c r="N208" s="119"/>
      <c r="O208" s="97"/>
      <c r="P208" s="97">
        <v>1</v>
      </c>
      <c r="Q208" s="119"/>
      <c r="R208" s="97"/>
      <c r="S208" s="119"/>
      <c r="T208" s="119"/>
      <c r="U208" s="119"/>
      <c r="V208" s="127" t="str">
        <f>IF(C208&lt;&gt;0,SUM($L208:$U208),0)</f>
        <v>0</v>
      </c>
      <c r="W208" s="127" t="str">
        <f>IF(D208&lt;&gt;0,SUM($L208:$U208),0)</f>
        <v>0</v>
      </c>
      <c r="X208" s="127">
        <v>30</v>
      </c>
      <c r="Y208" s="127" t="str">
        <f>X208</f>
        <v>0</v>
      </c>
      <c r="Z208" s="128" t="str">
        <f>X208*((L208+M208+N208+O208+P208+Q208)+R208*0.7+(S208+T208+U208)*0.5)*V208*5/SUM(L208:U208)+Y208*((L208+M208+N208+O208+P208+Q208)+R208*0.7+(S208+T208+U208)*0.5)*W208*4/SUM(L208:U208)</f>
        <v>0</v>
      </c>
      <c r="AB208" s="157"/>
      <c r="AC208" s="157"/>
      <c r="AD208" s="157"/>
    </row>
    <row r="209" spans="1:32" customHeight="1" ht="12.95" s="114" customFormat="1">
      <c r="A209" s="118">
        <v>198</v>
      </c>
      <c r="B209" s="96" t="s">
        <v>582</v>
      </c>
      <c r="C209" s="95" t="s">
        <v>547</v>
      </c>
      <c r="D209" s="95"/>
      <c r="E209" s="192">
        <v>41701</v>
      </c>
      <c r="F209" s="96" t="s">
        <v>111</v>
      </c>
      <c r="G209" s="96" t="s">
        <v>583</v>
      </c>
      <c r="H209" s="96" t="s">
        <v>190</v>
      </c>
      <c r="I209" s="96" t="s">
        <v>89</v>
      </c>
      <c r="J209" s="96" t="s">
        <v>90</v>
      </c>
      <c r="K209" s="96" t="s">
        <v>583</v>
      </c>
      <c r="L209" s="119"/>
      <c r="M209" s="119"/>
      <c r="N209" s="119"/>
      <c r="O209" s="97"/>
      <c r="P209" s="97">
        <v>1</v>
      </c>
      <c r="Q209" s="119"/>
      <c r="R209" s="97"/>
      <c r="S209" s="119"/>
      <c r="T209" s="119"/>
      <c r="U209" s="119"/>
      <c r="V209" s="127" t="str">
        <f>IF(C209&lt;&gt;0,SUM($L209:$U209),0)</f>
        <v>0</v>
      </c>
      <c r="W209" s="127" t="str">
        <f>IF(D209&lt;&gt;0,SUM($L209:$U209),0)</f>
        <v>0</v>
      </c>
      <c r="X209" s="127">
        <v>30</v>
      </c>
      <c r="Y209" s="127" t="str">
        <f>X209</f>
        <v>0</v>
      </c>
      <c r="Z209" s="128" t="str">
        <f>X209*((L209+M209+N209+O209+P209+Q209)+R209*0.7+(S209+T209+U209)*0.5)*V209*5/SUM(L209:U209)+Y209*((L209+M209+N209+O209+P209+Q209)+R209*0.7+(S209+T209+U209)*0.5)*W209*4/SUM(L209:U209)</f>
        <v>0</v>
      </c>
      <c r="AB209" s="157"/>
      <c r="AC209" s="157"/>
      <c r="AD209" s="157"/>
    </row>
    <row r="210" spans="1:32" customHeight="1" ht="12.95" s="114" customFormat="1">
      <c r="A210" s="118">
        <v>199</v>
      </c>
      <c r="B210" s="96" t="s">
        <v>584</v>
      </c>
      <c r="C210" s="95" t="s">
        <v>547</v>
      </c>
      <c r="D210" s="95"/>
      <c r="E210" s="192">
        <v>41754</v>
      </c>
      <c r="F210" s="96" t="s">
        <v>86</v>
      </c>
      <c r="G210" s="96" t="s">
        <v>481</v>
      </c>
      <c r="H210" s="96" t="s">
        <v>190</v>
      </c>
      <c r="I210" s="96" t="s">
        <v>89</v>
      </c>
      <c r="J210" s="96" t="s">
        <v>90</v>
      </c>
      <c r="K210" s="96" t="s">
        <v>481</v>
      </c>
      <c r="L210" s="119"/>
      <c r="M210" s="119"/>
      <c r="N210" s="119"/>
      <c r="O210" s="97"/>
      <c r="P210" s="97">
        <v>1</v>
      </c>
      <c r="Q210" s="119"/>
      <c r="R210" s="97"/>
      <c r="S210" s="119"/>
      <c r="T210" s="119"/>
      <c r="U210" s="119"/>
      <c r="V210" s="127" t="str">
        <f>IF(C210&lt;&gt;0,SUM($L210:$U210),0)</f>
        <v>0</v>
      </c>
      <c r="W210" s="127" t="str">
        <f>IF(D210&lt;&gt;0,SUM($L210:$U210),0)</f>
        <v>0</v>
      </c>
      <c r="X210" s="127">
        <v>30</v>
      </c>
      <c r="Y210" s="127" t="str">
        <f>X210</f>
        <v>0</v>
      </c>
      <c r="Z210" s="128" t="str">
        <f>X210*((L210+M210+N210+O210+P210+Q210)+R210*0.7+(S210+T210+U210)*0.5)*V210*5/SUM(L210:U210)+Y210*((L210+M210+N210+O210+P210+Q210)+R210*0.7+(S210+T210+U210)*0.5)*W210*4/SUM(L210:U210)</f>
        <v>0</v>
      </c>
      <c r="AB210" s="157"/>
      <c r="AC210" s="157"/>
      <c r="AD210" s="157"/>
    </row>
    <row r="211" spans="1:32" customHeight="1" ht="12.95" s="114" customFormat="1">
      <c r="A211" s="118">
        <v>200</v>
      </c>
      <c r="B211" s="96" t="s">
        <v>585</v>
      </c>
      <c r="C211" s="95" t="s">
        <v>547</v>
      </c>
      <c r="D211" s="95"/>
      <c r="E211" s="192">
        <v>41985</v>
      </c>
      <c r="F211" s="96" t="s">
        <v>111</v>
      </c>
      <c r="G211" s="96" t="s">
        <v>586</v>
      </c>
      <c r="H211" s="96" t="s">
        <v>190</v>
      </c>
      <c r="I211" s="96" t="s">
        <v>89</v>
      </c>
      <c r="J211" s="96" t="s">
        <v>90</v>
      </c>
      <c r="K211" s="96" t="s">
        <v>586</v>
      </c>
      <c r="L211" s="119"/>
      <c r="M211" s="119"/>
      <c r="N211" s="119"/>
      <c r="O211" s="97"/>
      <c r="P211" s="97">
        <v>1</v>
      </c>
      <c r="Q211" s="119"/>
      <c r="R211" s="97"/>
      <c r="S211" s="119"/>
      <c r="T211" s="119"/>
      <c r="U211" s="119"/>
      <c r="V211" s="127" t="str">
        <f>IF(C211&lt;&gt;0,SUM($L211:$U211),0)</f>
        <v>0</v>
      </c>
      <c r="W211" s="127" t="str">
        <f>IF(D211&lt;&gt;0,SUM($L211:$U211),0)</f>
        <v>0</v>
      </c>
      <c r="X211" s="127">
        <v>30</v>
      </c>
      <c r="Y211" s="127" t="str">
        <f>X211</f>
        <v>0</v>
      </c>
      <c r="Z211" s="128" t="str">
        <f>X211*((L211+M211+N211+O211+P211+Q211)+R211*0.7+(S211+T211+U211)*0.5)*V211*5/SUM(L211:U211)+Y211*((L211+M211+N211+O211+P211+Q211)+R211*0.7+(S211+T211+U211)*0.5)*W211*4/SUM(L211:U211)</f>
        <v>0</v>
      </c>
      <c r="AB211" s="157"/>
      <c r="AC211" s="157"/>
      <c r="AD211" s="157"/>
    </row>
    <row r="212" spans="1:32" customHeight="1" ht="12.95" s="114" customFormat="1">
      <c r="A212" s="118">
        <v>201</v>
      </c>
      <c r="B212" s="96" t="s">
        <v>587</v>
      </c>
      <c r="C212" s="95" t="s">
        <v>547</v>
      </c>
      <c r="D212" s="95"/>
      <c r="E212" s="192">
        <v>41954</v>
      </c>
      <c r="F212" s="96" t="s">
        <v>111</v>
      </c>
      <c r="G212" s="96" t="s">
        <v>588</v>
      </c>
      <c r="H212" s="96" t="s">
        <v>190</v>
      </c>
      <c r="I212" s="96" t="s">
        <v>89</v>
      </c>
      <c r="J212" s="96" t="s">
        <v>90</v>
      </c>
      <c r="K212" s="96" t="s">
        <v>588</v>
      </c>
      <c r="L212" s="119"/>
      <c r="M212" s="119"/>
      <c r="N212" s="119"/>
      <c r="O212" s="97"/>
      <c r="P212" s="97">
        <v>1</v>
      </c>
      <c r="Q212" s="119"/>
      <c r="R212" s="97"/>
      <c r="S212" s="119"/>
      <c r="T212" s="119"/>
      <c r="U212" s="119"/>
      <c r="V212" s="127" t="str">
        <f>IF(C212&lt;&gt;0,SUM($L212:$U212),0)</f>
        <v>0</v>
      </c>
      <c r="W212" s="127" t="str">
        <f>IF(D212&lt;&gt;0,SUM($L212:$U212),0)</f>
        <v>0</v>
      </c>
      <c r="X212" s="127">
        <v>30</v>
      </c>
      <c r="Y212" s="127" t="str">
        <f>X212</f>
        <v>0</v>
      </c>
      <c r="Z212" s="128" t="str">
        <f>X212*((L212+M212+N212+O212+P212+Q212)+R212*0.7+(S212+T212+U212)*0.5)*V212*5/SUM(L212:U212)+Y212*((L212+M212+N212+O212+P212+Q212)+R212*0.7+(S212+T212+U212)*0.5)*W212*4/SUM(L212:U212)</f>
        <v>0</v>
      </c>
      <c r="AB212" s="157"/>
      <c r="AC212" s="157"/>
      <c r="AD212" s="157"/>
    </row>
    <row r="213" spans="1:32" customHeight="1" ht="12.95" s="114" customFormat="1">
      <c r="A213" s="118">
        <v>202</v>
      </c>
      <c r="B213" s="96" t="s">
        <v>589</v>
      </c>
      <c r="C213" s="95" t="s">
        <v>547</v>
      </c>
      <c r="D213" s="95"/>
      <c r="E213" s="192">
        <v>41884</v>
      </c>
      <c r="F213" s="96" t="s">
        <v>86</v>
      </c>
      <c r="G213" s="96" t="s">
        <v>590</v>
      </c>
      <c r="H213" s="96" t="s">
        <v>190</v>
      </c>
      <c r="I213" s="96" t="s">
        <v>89</v>
      </c>
      <c r="J213" s="96" t="s">
        <v>90</v>
      </c>
      <c r="K213" s="96" t="s">
        <v>590</v>
      </c>
      <c r="L213" s="119"/>
      <c r="M213" s="119"/>
      <c r="N213" s="119"/>
      <c r="O213" s="97"/>
      <c r="P213" s="97">
        <v>1</v>
      </c>
      <c r="Q213" s="119"/>
      <c r="R213" s="97"/>
      <c r="S213" s="119"/>
      <c r="T213" s="119"/>
      <c r="U213" s="119"/>
      <c r="V213" s="127" t="str">
        <f>IF(C213&lt;&gt;0,SUM($L213:$U213),0)</f>
        <v>0</v>
      </c>
      <c r="W213" s="127" t="str">
        <f>IF(D213&lt;&gt;0,SUM($L213:$U213),0)</f>
        <v>0</v>
      </c>
      <c r="X213" s="127">
        <v>30</v>
      </c>
      <c r="Y213" s="127" t="str">
        <f>X213</f>
        <v>0</v>
      </c>
      <c r="Z213" s="128" t="str">
        <f>X213*((L213+M213+N213+O213+P213+Q213)+R213*0.7+(S213+T213+U213)*0.5)*V213*5/SUM(L213:U213)+Y213*((L213+M213+N213+O213+P213+Q213)+R213*0.7+(S213+T213+U213)*0.5)*W213*4/SUM(L213:U213)</f>
        <v>0</v>
      </c>
      <c r="AB213" s="157"/>
      <c r="AC213" s="157"/>
      <c r="AD213" s="157"/>
    </row>
    <row r="214" spans="1:32" customHeight="1" ht="33.75" s="113" customFormat="1">
      <c r="A214" s="116" t="s">
        <v>591</v>
      </c>
      <c r="B214" s="93" t="s">
        <v>592</v>
      </c>
      <c r="C214" s="117"/>
      <c r="D214" s="117"/>
      <c r="E214" s="117"/>
      <c r="F214" s="117"/>
      <c r="G214" s="117"/>
      <c r="H214" s="117"/>
      <c r="I214" s="117"/>
      <c r="J214" s="117"/>
      <c r="K214" s="117"/>
      <c r="L214" s="117" t="str">
        <f>SUM(L215:L276)</f>
        <v>0</v>
      </c>
      <c r="M214" s="117" t="str">
        <f>SUM(M215:M276)</f>
        <v>0</v>
      </c>
      <c r="N214" s="117" t="str">
        <f>SUM(N215:N276)</f>
        <v>0</v>
      </c>
      <c r="O214" s="117" t="str">
        <f>SUM(O215:O276)</f>
        <v>0</v>
      </c>
      <c r="P214" s="117" t="str">
        <f>SUM(P215:P276)</f>
        <v>0</v>
      </c>
      <c r="Q214" s="117" t="str">
        <f>SUM(Q215:Q276)</f>
        <v>0</v>
      </c>
      <c r="R214" s="117" t="str">
        <f>SUM(R215:R276)</f>
        <v>0</v>
      </c>
      <c r="S214" s="117" t="str">
        <f>SUM(S215:S276)</f>
        <v>0</v>
      </c>
      <c r="T214" s="117" t="str">
        <f>SUM(T215:T276)</f>
        <v>0</v>
      </c>
      <c r="U214" s="117" t="str">
        <f>SUM(U215:U276)</f>
        <v>0</v>
      </c>
      <c r="V214" s="125" t="str">
        <f>SUM(V215:V276)</f>
        <v>0</v>
      </c>
      <c r="W214" s="125" t="str">
        <f>SUM(W215:W276)</f>
        <v>0</v>
      </c>
      <c r="X214" s="125"/>
      <c r="Y214" s="125"/>
      <c r="Z214" s="199" t="str">
        <f>SUM(Z215:Z276)</f>
        <v>0</v>
      </c>
      <c r="AB214" s="156"/>
      <c r="AC214" s="156"/>
      <c r="AD214" s="156"/>
    </row>
    <row r="215" spans="1:32" customHeight="1" ht="17.25" s="78" customFormat="1">
      <c r="A215" s="95">
        <v>1</v>
      </c>
      <c r="B215" s="175" t="s">
        <v>593</v>
      </c>
      <c r="C215" s="98"/>
      <c r="D215" s="95" t="s">
        <v>85</v>
      </c>
      <c r="E215" s="181">
        <v>42950</v>
      </c>
      <c r="F215" s="194" t="s">
        <v>86</v>
      </c>
      <c r="G215" s="96" t="s">
        <v>594</v>
      </c>
      <c r="H215" s="175" t="s">
        <v>88</v>
      </c>
      <c r="I215" s="96" t="s">
        <v>89</v>
      </c>
      <c r="J215" s="96" t="s">
        <v>90</v>
      </c>
      <c r="K215" s="96" t="s">
        <v>594</v>
      </c>
      <c r="L215" s="97"/>
      <c r="M215" s="97"/>
      <c r="N215" s="97"/>
      <c r="O215" s="97"/>
      <c r="P215" s="97"/>
      <c r="Q215" s="97"/>
      <c r="R215" s="97">
        <v>1</v>
      </c>
      <c r="S215" s="97"/>
      <c r="T215" s="97"/>
      <c r="U215" s="97"/>
      <c r="V215" s="127" t="str">
        <f>IF(C215&lt;&gt;0,SUM($L215:$U215),0)</f>
        <v>0</v>
      </c>
      <c r="W215" s="127" t="str">
        <f>IF(D215&lt;&gt;0,SUM($L215:$U215),0)</f>
        <v>0</v>
      </c>
      <c r="X215" s="127">
        <v>30</v>
      </c>
      <c r="Y215" s="127" t="str">
        <f>X215</f>
        <v>0</v>
      </c>
      <c r="Z215" s="128" t="str">
        <f>X215*((L215+M215+N215+O215+P215+Q215)+R215*0.7+(S215+T215+U215)*0.5)*V215*5/SUM(L215:U215)+Y215*((L215+M215+N215+O215+P215+Q215)+R215*0.7+(S215+T215+U215)*0.5)*W215*4/SUM(L215:U215)</f>
        <v>0</v>
      </c>
      <c r="AB215" s="151"/>
      <c r="AC215" s="151"/>
      <c r="AD215" s="151"/>
    </row>
    <row r="216" spans="1:32" customHeight="1" ht="17.25" s="78" customFormat="1">
      <c r="A216" s="95">
        <v>2</v>
      </c>
      <c r="B216" s="175" t="s">
        <v>597</v>
      </c>
      <c r="C216" s="98"/>
      <c r="D216" s="95" t="s">
        <v>85</v>
      </c>
      <c r="E216" s="181">
        <v>42918</v>
      </c>
      <c r="F216" s="194" t="s">
        <v>86</v>
      </c>
      <c r="G216" s="96" t="s">
        <v>598</v>
      </c>
      <c r="H216" s="175" t="s">
        <v>88</v>
      </c>
      <c r="I216" s="96" t="s">
        <v>89</v>
      </c>
      <c r="J216" s="96" t="s">
        <v>90</v>
      </c>
      <c r="K216" s="96" t="s">
        <v>598</v>
      </c>
      <c r="L216" s="97"/>
      <c r="M216" s="97"/>
      <c r="N216" s="97"/>
      <c r="O216" s="97"/>
      <c r="P216" s="97"/>
      <c r="Q216" s="97"/>
      <c r="R216" s="97">
        <v>1</v>
      </c>
      <c r="S216" s="97"/>
      <c r="T216" s="97"/>
      <c r="U216" s="97"/>
      <c r="V216" s="127" t="str">
        <f>IF(C216&lt;&gt;0,SUM($L216:$U216),0)</f>
        <v>0</v>
      </c>
      <c r="W216" s="127" t="str">
        <f>IF(D216&lt;&gt;0,SUM($L216:$U216),0)</f>
        <v>0</v>
      </c>
      <c r="X216" s="127">
        <v>30</v>
      </c>
      <c r="Y216" s="127" t="str">
        <f>X216</f>
        <v>0</v>
      </c>
      <c r="Z216" s="128" t="str">
        <f>X216*((L216+M216+N216+O216+P216+Q216)+R216*0.7+(S216+T216+U216)*0.5)*V216*5/SUM(L216:U216)+Y216*((L216+M216+N216+O216+P216+Q216)+R216*0.7+(S216+T216+U216)*0.5)*W216*4/SUM(L216:U216)</f>
        <v>0</v>
      </c>
      <c r="AB216" s="151"/>
      <c r="AC216" s="151"/>
      <c r="AD216" s="151"/>
    </row>
    <row r="217" spans="1:32" customHeight="1" ht="17.25" s="78" customFormat="1">
      <c r="A217" s="95">
        <v>3</v>
      </c>
      <c r="B217" s="175" t="s">
        <v>599</v>
      </c>
      <c r="C217" s="98"/>
      <c r="D217" s="95" t="s">
        <v>85</v>
      </c>
      <c r="E217" s="181">
        <v>42768</v>
      </c>
      <c r="F217" s="194" t="s">
        <v>423</v>
      </c>
      <c r="G217" s="96" t="s">
        <v>424</v>
      </c>
      <c r="H217" s="175" t="s">
        <v>88</v>
      </c>
      <c r="I217" s="96" t="s">
        <v>89</v>
      </c>
      <c r="J217" s="96" t="s">
        <v>90</v>
      </c>
      <c r="K217" s="96" t="s">
        <v>424</v>
      </c>
      <c r="L217" s="97"/>
      <c r="M217" s="97"/>
      <c r="N217" s="97"/>
      <c r="O217" s="97"/>
      <c r="P217" s="97"/>
      <c r="Q217" s="97"/>
      <c r="R217" s="97">
        <v>1</v>
      </c>
      <c r="S217" s="97"/>
      <c r="T217" s="97"/>
      <c r="U217" s="97"/>
      <c r="V217" s="127" t="str">
        <f>IF(C217&lt;&gt;0,SUM($L217:$U217),0)</f>
        <v>0</v>
      </c>
      <c r="W217" s="127" t="str">
        <f>IF(D217&lt;&gt;0,SUM($L217:$U217),0)</f>
        <v>0</v>
      </c>
      <c r="X217" s="127">
        <v>30</v>
      </c>
      <c r="Y217" s="127" t="str">
        <f>X217</f>
        <v>0</v>
      </c>
      <c r="Z217" s="128" t="str">
        <f>X217*((L217+M217+N217+O217+P217+Q217)+R217*0.7+(S217+T217+U217)*0.5)*V217*5/SUM(L217:U217)+Y217*((L217+M217+N217+O217+P217+Q217)+R217*0.7+(S217+T217+U217)*0.5)*W217*4/SUM(L217:U217)</f>
        <v>0</v>
      </c>
      <c r="AB217" s="151"/>
      <c r="AC217" s="151"/>
      <c r="AD217" s="151"/>
    </row>
    <row r="218" spans="1:32" customHeight="1" ht="17.25" s="78" customFormat="1">
      <c r="A218" s="95">
        <v>4</v>
      </c>
      <c r="B218" s="175" t="s">
        <v>604</v>
      </c>
      <c r="C218" s="98"/>
      <c r="D218" s="95" t="s">
        <v>85</v>
      </c>
      <c r="E218" s="181">
        <v>43004</v>
      </c>
      <c r="F218" s="194" t="s">
        <v>96</v>
      </c>
      <c r="G218" s="96" t="s">
        <v>605</v>
      </c>
      <c r="H218" s="175" t="s">
        <v>98</v>
      </c>
      <c r="I218" s="96" t="s">
        <v>89</v>
      </c>
      <c r="J218" s="96" t="s">
        <v>90</v>
      </c>
      <c r="K218" s="96" t="s">
        <v>605</v>
      </c>
      <c r="L218" s="97"/>
      <c r="M218" s="97"/>
      <c r="N218" s="97"/>
      <c r="O218" s="97"/>
      <c r="P218" s="97"/>
      <c r="Q218" s="97"/>
      <c r="R218" s="97">
        <v>1</v>
      </c>
      <c r="S218" s="97"/>
      <c r="T218" s="97"/>
      <c r="U218" s="97"/>
      <c r="V218" s="127" t="str">
        <f>IF(C218&lt;&gt;0,SUM($L218:$U218),0)</f>
        <v>0</v>
      </c>
      <c r="W218" s="127" t="str">
        <f>IF(D218&lt;&gt;0,SUM($L218:$U218),0)</f>
        <v>0</v>
      </c>
      <c r="X218" s="127">
        <v>30</v>
      </c>
      <c r="Y218" s="127" t="str">
        <f>X218</f>
        <v>0</v>
      </c>
      <c r="Z218" s="128" t="str">
        <f>X218*((L218+M218+N218+O218+P218+Q218)+R218*0.7+(S218+T218+U218)*0.5)*V218*5/SUM(L218:U218)+Y218*((L218+M218+N218+O218+P218+Q218)+R218*0.7+(S218+T218+U218)*0.5)*W218*4/SUM(L218:U218)</f>
        <v>0</v>
      </c>
      <c r="AB218" s="151"/>
      <c r="AC218" s="151"/>
      <c r="AD218" s="151"/>
    </row>
    <row r="219" spans="1:32" customHeight="1" ht="17.25" s="78" customFormat="1">
      <c r="A219" s="95">
        <v>5</v>
      </c>
      <c r="B219" s="175" t="s">
        <v>606</v>
      </c>
      <c r="C219" s="98"/>
      <c r="D219" s="95" t="s">
        <v>85</v>
      </c>
      <c r="E219" s="181">
        <v>42966</v>
      </c>
      <c r="F219" s="194" t="s">
        <v>96</v>
      </c>
      <c r="G219" s="96" t="s">
        <v>607</v>
      </c>
      <c r="H219" s="175" t="s">
        <v>98</v>
      </c>
      <c r="I219" s="96" t="s">
        <v>89</v>
      </c>
      <c r="J219" s="96" t="s">
        <v>90</v>
      </c>
      <c r="K219" s="96" t="s">
        <v>607</v>
      </c>
      <c r="L219" s="97"/>
      <c r="M219" s="97"/>
      <c r="N219" s="97"/>
      <c r="O219" s="97"/>
      <c r="P219" s="97"/>
      <c r="Q219" s="97"/>
      <c r="R219" s="97">
        <v>1</v>
      </c>
      <c r="S219" s="97"/>
      <c r="T219" s="97"/>
      <c r="U219" s="97"/>
      <c r="V219" s="127" t="str">
        <f>IF(C219&lt;&gt;0,SUM($L219:$U219),0)</f>
        <v>0</v>
      </c>
      <c r="W219" s="127" t="str">
        <f>IF(D219&lt;&gt;0,SUM($L219:$U219),0)</f>
        <v>0</v>
      </c>
      <c r="X219" s="127">
        <v>30</v>
      </c>
      <c r="Y219" s="127" t="str">
        <f>X219</f>
        <v>0</v>
      </c>
      <c r="Z219" s="128" t="str">
        <f>X219*((L219+M219+N219+O219+P219+Q219)+R219*0.7+(S219+T219+U219)*0.5)*V219*5/SUM(L219:U219)+Y219*((L219+M219+N219+O219+P219+Q219)+R219*0.7+(S219+T219+U219)*0.5)*W219*4/SUM(L219:U219)</f>
        <v>0</v>
      </c>
      <c r="AB219" s="151"/>
      <c r="AC219" s="151"/>
      <c r="AD219" s="151"/>
    </row>
    <row r="220" spans="1:32" customHeight="1" ht="17.25" s="78" customFormat="1">
      <c r="A220" s="95">
        <v>6</v>
      </c>
      <c r="B220" s="175" t="s">
        <v>611</v>
      </c>
      <c r="C220" s="98"/>
      <c r="D220" s="95" t="s">
        <v>85</v>
      </c>
      <c r="E220" s="181">
        <v>43042</v>
      </c>
      <c r="F220" s="194" t="s">
        <v>86</v>
      </c>
      <c r="G220" s="96" t="s">
        <v>239</v>
      </c>
      <c r="H220" s="175" t="s">
        <v>98</v>
      </c>
      <c r="I220" s="96" t="s">
        <v>89</v>
      </c>
      <c r="J220" s="96" t="s">
        <v>90</v>
      </c>
      <c r="K220" s="96" t="s">
        <v>239</v>
      </c>
      <c r="L220" s="97"/>
      <c r="M220" s="97"/>
      <c r="N220" s="97"/>
      <c r="O220" s="97"/>
      <c r="P220" s="97"/>
      <c r="Q220" s="97"/>
      <c r="R220" s="97">
        <v>1</v>
      </c>
      <c r="S220" s="97"/>
      <c r="T220" s="97"/>
      <c r="U220" s="97"/>
      <c r="V220" s="127" t="str">
        <f>IF(C220&lt;&gt;0,SUM($L220:$U220),0)</f>
        <v>0</v>
      </c>
      <c r="W220" s="127" t="str">
        <f>IF(D220&lt;&gt;0,SUM($L220:$U220),0)</f>
        <v>0</v>
      </c>
      <c r="X220" s="127">
        <v>30</v>
      </c>
      <c r="Y220" s="127" t="str">
        <f>X220</f>
        <v>0</v>
      </c>
      <c r="Z220" s="128" t="str">
        <f>X220*((L220+M220+N220+O220+P220+Q220)+R220*0.7+(S220+T220+U220)*0.5)*V220*5/SUM(L220:U220)+Y220*((L220+M220+N220+O220+P220+Q220)+R220*0.7+(S220+T220+U220)*0.5)*W220*4/SUM(L220:U220)</f>
        <v>0</v>
      </c>
      <c r="AB220" s="151"/>
      <c r="AC220" s="151"/>
      <c r="AD220" s="151"/>
    </row>
    <row r="221" spans="1:32" customHeight="1" ht="17.25" s="78" customFormat="1">
      <c r="A221" s="95">
        <v>7</v>
      </c>
      <c r="B221" s="175" t="s">
        <v>612</v>
      </c>
      <c r="C221" s="98"/>
      <c r="D221" s="95" t="s">
        <v>85</v>
      </c>
      <c r="E221" s="181">
        <v>42934</v>
      </c>
      <c r="F221" s="194" t="s">
        <v>96</v>
      </c>
      <c r="G221" s="96" t="s">
        <v>613</v>
      </c>
      <c r="H221" s="175" t="s">
        <v>614</v>
      </c>
      <c r="I221" s="96" t="s">
        <v>89</v>
      </c>
      <c r="J221" s="96" t="s">
        <v>90</v>
      </c>
      <c r="K221" s="96" t="s">
        <v>613</v>
      </c>
      <c r="L221" s="97"/>
      <c r="M221" s="97"/>
      <c r="N221" s="97"/>
      <c r="O221" s="97"/>
      <c r="P221" s="97"/>
      <c r="Q221" s="97"/>
      <c r="R221" s="97">
        <v>1</v>
      </c>
      <c r="S221" s="97"/>
      <c r="T221" s="97"/>
      <c r="U221" s="97"/>
      <c r="V221" s="127" t="str">
        <f>IF(C221&lt;&gt;0,SUM($L221:$U221),0)</f>
        <v>0</v>
      </c>
      <c r="W221" s="127" t="str">
        <f>IF(D221&lt;&gt;0,SUM($L221:$U221),0)</f>
        <v>0</v>
      </c>
      <c r="X221" s="127">
        <v>30</v>
      </c>
      <c r="Y221" s="127" t="str">
        <f>X221</f>
        <v>0</v>
      </c>
      <c r="Z221" s="128" t="str">
        <f>X221*((L221+M221+N221+O221+P221+Q221)+R221*0.7+(S221+T221+U221)*0.5)*V221*5/SUM(L221:U221)+Y221*((L221+M221+N221+O221+P221+Q221)+R221*0.7+(S221+T221+U221)*0.5)*W221*4/SUM(L221:U221)</f>
        <v>0</v>
      </c>
      <c r="AB221" s="151"/>
      <c r="AC221" s="151"/>
      <c r="AD221" s="151"/>
    </row>
    <row r="222" spans="1:32" customHeight="1" ht="17.25" s="78" customFormat="1">
      <c r="A222" s="95">
        <v>8</v>
      </c>
      <c r="B222" s="175" t="s">
        <v>615</v>
      </c>
      <c r="C222" s="98"/>
      <c r="D222" s="95" t="s">
        <v>85</v>
      </c>
      <c r="E222" s="181">
        <v>42857</v>
      </c>
      <c r="F222" s="194" t="s">
        <v>96</v>
      </c>
      <c r="G222" s="96" t="s">
        <v>616</v>
      </c>
      <c r="H222" s="175" t="s">
        <v>88</v>
      </c>
      <c r="I222" s="96" t="s">
        <v>89</v>
      </c>
      <c r="J222" s="96" t="s">
        <v>90</v>
      </c>
      <c r="K222" s="96" t="s">
        <v>616</v>
      </c>
      <c r="L222" s="97"/>
      <c r="M222" s="97"/>
      <c r="N222" s="97"/>
      <c r="O222" s="97"/>
      <c r="P222" s="97"/>
      <c r="Q222" s="97"/>
      <c r="R222" s="97">
        <v>1</v>
      </c>
      <c r="S222" s="97"/>
      <c r="T222" s="97"/>
      <c r="U222" s="97"/>
      <c r="V222" s="127" t="str">
        <f>IF(C222&lt;&gt;0,SUM($L222:$U222),0)</f>
        <v>0</v>
      </c>
      <c r="W222" s="127" t="str">
        <f>IF(D222&lt;&gt;0,SUM($L222:$U222),0)</f>
        <v>0</v>
      </c>
      <c r="X222" s="127">
        <v>30</v>
      </c>
      <c r="Y222" s="127" t="str">
        <f>X222</f>
        <v>0</v>
      </c>
      <c r="Z222" s="128" t="str">
        <f>X222*((L222+M222+N222+O222+P222+Q222)+R222*0.7+(S222+T222+U222)*0.5)*V222*5/SUM(L222:U222)+Y222*((L222+M222+N222+O222+P222+Q222)+R222*0.7+(S222+T222+U222)*0.5)*W222*4/SUM(L222:U222)</f>
        <v>0</v>
      </c>
      <c r="AB222" s="151"/>
      <c r="AC222" s="151"/>
      <c r="AD222" s="151"/>
    </row>
    <row r="223" spans="1:32" customHeight="1" ht="17.25" s="78" customFormat="1">
      <c r="A223" s="95">
        <v>9</v>
      </c>
      <c r="B223" s="175" t="s">
        <v>619</v>
      </c>
      <c r="C223" s="98"/>
      <c r="D223" s="95" t="s">
        <v>85</v>
      </c>
      <c r="E223" s="181">
        <v>42760</v>
      </c>
      <c r="F223" s="194" t="s">
        <v>86</v>
      </c>
      <c r="G223" s="96" t="s">
        <v>620</v>
      </c>
      <c r="H223" s="175" t="s">
        <v>88</v>
      </c>
      <c r="I223" s="96" t="s">
        <v>89</v>
      </c>
      <c r="J223" s="96" t="s">
        <v>90</v>
      </c>
      <c r="K223" s="96" t="s">
        <v>620</v>
      </c>
      <c r="L223" s="97"/>
      <c r="M223" s="97"/>
      <c r="N223" s="97"/>
      <c r="O223" s="97">
        <v>1</v>
      </c>
      <c r="P223" s="97"/>
      <c r="Q223" s="97"/>
      <c r="R223" s="97"/>
      <c r="S223" s="97"/>
      <c r="T223" s="97"/>
      <c r="U223" s="97"/>
      <c r="V223" s="127" t="str">
        <f>IF(C223&lt;&gt;0,SUM($L223:$U223),0)</f>
        <v>0</v>
      </c>
      <c r="W223" s="127" t="str">
        <f>IF(D223&lt;&gt;0,SUM($L223:$U223),0)</f>
        <v>0</v>
      </c>
      <c r="X223" s="127">
        <v>30</v>
      </c>
      <c r="Y223" s="127" t="str">
        <f>X223</f>
        <v>0</v>
      </c>
      <c r="Z223" s="128" t="str">
        <f>X223*((L223+M223+N223+O223+P223+Q223)+R223*0.7+(S223+T223+U223)*0.5)*V223*5/SUM(L223:U223)+Y223*((L223+M223+N223+O223+P223+Q223)+R223*0.7+(S223+T223+U223)*0.5)*W223*4/SUM(L223:U223)</f>
        <v>0</v>
      </c>
      <c r="AB223" s="151"/>
      <c r="AC223" s="151"/>
      <c r="AD223" s="151"/>
    </row>
    <row r="224" spans="1:32" customHeight="1" ht="17.25" s="78" customFormat="1">
      <c r="A224" s="95">
        <v>10</v>
      </c>
      <c r="B224" s="175" t="s">
        <v>621</v>
      </c>
      <c r="C224" s="98"/>
      <c r="D224" s="95" t="s">
        <v>85</v>
      </c>
      <c r="E224" s="181">
        <v>42794</v>
      </c>
      <c r="F224" s="194" t="s">
        <v>622</v>
      </c>
      <c r="G224" s="96" t="s">
        <v>623</v>
      </c>
      <c r="H224" s="175" t="s">
        <v>240</v>
      </c>
      <c r="I224" s="96" t="s">
        <v>89</v>
      </c>
      <c r="J224" s="96" t="s">
        <v>90</v>
      </c>
      <c r="K224" s="175" t="s">
        <v>623</v>
      </c>
      <c r="L224" s="97"/>
      <c r="M224" s="97"/>
      <c r="N224" s="97"/>
      <c r="O224" s="97">
        <v>1</v>
      </c>
      <c r="P224" s="97"/>
      <c r="Q224" s="97"/>
      <c r="R224" s="97"/>
      <c r="S224" s="97"/>
      <c r="T224" s="97"/>
      <c r="U224" s="97"/>
      <c r="V224" s="127" t="str">
        <f>IF(C224&lt;&gt;0,SUM($L224:$U224),0)</f>
        <v>0</v>
      </c>
      <c r="W224" s="127" t="str">
        <f>IF(D224&lt;&gt;0,SUM($L224:$U224),0)</f>
        <v>0</v>
      </c>
      <c r="X224" s="127">
        <v>30</v>
      </c>
      <c r="Y224" s="127" t="str">
        <f>X224</f>
        <v>0</v>
      </c>
      <c r="Z224" s="128" t="str">
        <f>X224*((L224+M224+N224+O224+P224+Q224)+R224*0.7+(S224+T224+U224)*0.5)*V224*5/SUM(L224:U224)+Y224*((L224+M224+N224+O224+P224+Q224)+R224*0.7+(S224+T224+U224)*0.5)*W224*4/SUM(L224:U224)</f>
        <v>0</v>
      </c>
      <c r="AB224" s="151"/>
      <c r="AC224" s="151"/>
      <c r="AD224" s="151"/>
    </row>
    <row r="225" spans="1:32" customHeight="1" ht="17.25" s="78" customFormat="1">
      <c r="A225" s="95">
        <v>11</v>
      </c>
      <c r="B225" s="175" t="s">
        <v>624</v>
      </c>
      <c r="C225" s="98"/>
      <c r="D225" s="95" t="s">
        <v>85</v>
      </c>
      <c r="E225" s="181">
        <v>42965</v>
      </c>
      <c r="F225" s="194" t="s">
        <v>86</v>
      </c>
      <c r="G225" s="96" t="s">
        <v>625</v>
      </c>
      <c r="H225" s="175" t="s">
        <v>88</v>
      </c>
      <c r="I225" s="96" t="s">
        <v>89</v>
      </c>
      <c r="J225" s="96" t="s">
        <v>90</v>
      </c>
      <c r="K225" s="96" t="s">
        <v>625</v>
      </c>
      <c r="L225" s="97"/>
      <c r="M225" s="97"/>
      <c r="N225" s="97"/>
      <c r="O225" s="97"/>
      <c r="P225" s="97"/>
      <c r="Q225" s="97"/>
      <c r="R225" s="97">
        <v>1</v>
      </c>
      <c r="S225" s="97"/>
      <c r="T225" s="97"/>
      <c r="U225" s="97"/>
      <c r="V225" s="127" t="str">
        <f>IF(C225&lt;&gt;0,SUM($L225:$U225),0)</f>
        <v>0</v>
      </c>
      <c r="W225" s="127" t="str">
        <f>IF(D225&lt;&gt;0,SUM($L225:$U225),0)</f>
        <v>0</v>
      </c>
      <c r="X225" s="127">
        <v>30</v>
      </c>
      <c r="Y225" s="127" t="str">
        <f>X225</f>
        <v>0</v>
      </c>
      <c r="Z225" s="128" t="str">
        <f>X225*((L225+M225+N225+O225+P225+Q225)+R225*0.7+(S225+T225+U225)*0.5)*V225*5/SUM(L225:U225)+Y225*((L225+M225+N225+O225+P225+Q225)+R225*0.7+(S225+T225+U225)*0.5)*W225*4/SUM(L225:U225)</f>
        <v>0</v>
      </c>
      <c r="AB225" s="151"/>
      <c r="AC225" s="151"/>
      <c r="AD225" s="151"/>
    </row>
    <row r="226" spans="1:32" customHeight="1" ht="17.25" s="78" customFormat="1">
      <c r="A226" s="95">
        <v>12</v>
      </c>
      <c r="B226" s="175" t="s">
        <v>626</v>
      </c>
      <c r="C226" s="98"/>
      <c r="D226" s="95" t="s">
        <v>85</v>
      </c>
      <c r="E226" s="190">
        <v>43038</v>
      </c>
      <c r="F226" s="194" t="s">
        <v>96</v>
      </c>
      <c r="G226" s="96" t="s">
        <v>424</v>
      </c>
      <c r="H226" s="175" t="s">
        <v>88</v>
      </c>
      <c r="I226" s="96" t="s">
        <v>89</v>
      </c>
      <c r="J226" s="96" t="s">
        <v>90</v>
      </c>
      <c r="K226" s="96" t="s">
        <v>424</v>
      </c>
      <c r="L226" s="97"/>
      <c r="M226" s="97"/>
      <c r="N226" s="97"/>
      <c r="O226" s="97"/>
      <c r="P226" s="97"/>
      <c r="Q226" s="97"/>
      <c r="R226" s="97">
        <v>1</v>
      </c>
      <c r="S226" s="97"/>
      <c r="T226" s="97"/>
      <c r="U226" s="97"/>
      <c r="V226" s="127" t="str">
        <f>IF(C226&lt;&gt;0,SUM($L226:$U226),0)</f>
        <v>0</v>
      </c>
      <c r="W226" s="127" t="str">
        <f>IF(D226&lt;&gt;0,SUM($L226:$U226),0)</f>
        <v>0</v>
      </c>
      <c r="X226" s="127">
        <v>30</v>
      </c>
      <c r="Y226" s="127" t="str">
        <f>X226</f>
        <v>0</v>
      </c>
      <c r="Z226" s="128" t="str">
        <f>X226*((L226+M226+N226+O226+P226+Q226)+R226*0.7+(S226+T226+U226)*0.5)*V226*5/SUM(L226:U226)+Y226*((L226+M226+N226+O226+P226+Q226)+R226*0.7+(S226+T226+U226)*0.5)*W226*4/SUM(L226:U226)</f>
        <v>0</v>
      </c>
      <c r="AB226" s="151"/>
      <c r="AC226" s="151"/>
      <c r="AD226" s="151"/>
    </row>
    <row r="227" spans="1:32" customHeight="1" ht="17.25" s="78" customFormat="1">
      <c r="A227" s="95">
        <v>13</v>
      </c>
      <c r="B227" s="175" t="s">
        <v>627</v>
      </c>
      <c r="C227" s="98"/>
      <c r="D227" s="95" t="s">
        <v>85</v>
      </c>
      <c r="E227" s="196">
        <v>42952</v>
      </c>
      <c r="F227" s="194" t="s">
        <v>96</v>
      </c>
      <c r="G227" s="96" t="s">
        <v>628</v>
      </c>
      <c r="H227" s="175" t="s">
        <v>88</v>
      </c>
      <c r="I227" s="96" t="s">
        <v>89</v>
      </c>
      <c r="J227" s="96" t="s">
        <v>90</v>
      </c>
      <c r="K227" s="96" t="s">
        <v>628</v>
      </c>
      <c r="L227" s="97"/>
      <c r="M227" s="97"/>
      <c r="N227" s="97"/>
      <c r="O227" s="97"/>
      <c r="P227" s="97"/>
      <c r="Q227" s="97"/>
      <c r="R227" s="97">
        <v>1</v>
      </c>
      <c r="S227" s="97"/>
      <c r="T227" s="97"/>
      <c r="U227" s="97"/>
      <c r="V227" s="127" t="str">
        <f>IF(C227&lt;&gt;0,SUM($L227:$U227),0)</f>
        <v>0</v>
      </c>
      <c r="W227" s="127" t="str">
        <f>IF(D227&lt;&gt;0,SUM($L227:$U227),0)</f>
        <v>0</v>
      </c>
      <c r="X227" s="127">
        <v>30</v>
      </c>
      <c r="Y227" s="127" t="str">
        <f>X227</f>
        <v>0</v>
      </c>
      <c r="Z227" s="128" t="str">
        <f>X227*((L227+M227+N227+O227+P227+Q227)+R227*0.7+(S227+T227+U227)*0.5)*V227*5/SUM(L227:U227)+Y227*((L227+M227+N227+O227+P227+Q227)+R227*0.7+(S227+T227+U227)*0.5)*W227*4/SUM(L227:U227)</f>
        <v>0</v>
      </c>
      <c r="AB227" s="151"/>
      <c r="AC227" s="151"/>
      <c r="AD227" s="151"/>
    </row>
    <row r="228" spans="1:32" customHeight="1" ht="17.25" s="78" customFormat="1">
      <c r="A228" s="95">
        <v>14</v>
      </c>
      <c r="B228" s="175" t="s">
        <v>629</v>
      </c>
      <c r="C228" s="98"/>
      <c r="D228" s="95" t="s">
        <v>85</v>
      </c>
      <c r="E228" s="197">
        <v>42975</v>
      </c>
      <c r="F228" s="194" t="s">
        <v>96</v>
      </c>
      <c r="G228" s="96" t="s">
        <v>630</v>
      </c>
      <c r="H228" s="175" t="s">
        <v>88</v>
      </c>
      <c r="I228" s="96" t="s">
        <v>89</v>
      </c>
      <c r="J228" s="96" t="s">
        <v>90</v>
      </c>
      <c r="K228" s="96" t="s">
        <v>630</v>
      </c>
      <c r="L228" s="97"/>
      <c r="M228" s="97"/>
      <c r="N228" s="97"/>
      <c r="O228" s="97"/>
      <c r="P228" s="97"/>
      <c r="Q228" s="97"/>
      <c r="R228" s="97">
        <v>1</v>
      </c>
      <c r="S228" s="97"/>
      <c r="T228" s="97"/>
      <c r="U228" s="97"/>
      <c r="V228" s="127" t="str">
        <f>IF(C228&lt;&gt;0,SUM($L228:$U228),0)</f>
        <v>0</v>
      </c>
      <c r="W228" s="127" t="str">
        <f>IF(D228&lt;&gt;0,SUM($L228:$U228),0)</f>
        <v>0</v>
      </c>
      <c r="X228" s="127">
        <v>30</v>
      </c>
      <c r="Y228" s="127" t="str">
        <f>X228</f>
        <v>0</v>
      </c>
      <c r="Z228" s="128" t="str">
        <f>X228*((L228+M228+N228+O228+P228+Q228)+R228*0.7+(S228+T228+U228)*0.5)*V228*5/SUM(L228:U228)+Y228*((L228+M228+N228+O228+P228+Q228)+R228*0.7+(S228+T228+U228)*0.5)*W228*4/SUM(L228:U228)</f>
        <v>0</v>
      </c>
      <c r="AB228" s="151"/>
      <c r="AC228" s="151"/>
      <c r="AD228" s="151"/>
    </row>
    <row r="229" spans="1:32" customHeight="1" ht="17.25" s="78" customFormat="1">
      <c r="A229" s="95">
        <v>15</v>
      </c>
      <c r="B229" s="175" t="s">
        <v>631</v>
      </c>
      <c r="C229" s="98"/>
      <c r="D229" s="95" t="s">
        <v>85</v>
      </c>
      <c r="E229" s="197">
        <v>43031</v>
      </c>
      <c r="F229" s="194" t="s">
        <v>96</v>
      </c>
      <c r="G229" s="96" t="s">
        <v>632</v>
      </c>
      <c r="H229" s="175" t="s">
        <v>88</v>
      </c>
      <c r="I229" s="96" t="s">
        <v>89</v>
      </c>
      <c r="J229" s="96" t="s">
        <v>90</v>
      </c>
      <c r="K229" s="96" t="s">
        <v>632</v>
      </c>
      <c r="L229" s="97"/>
      <c r="M229" s="97"/>
      <c r="N229" s="97"/>
      <c r="O229" s="97"/>
      <c r="P229" s="97"/>
      <c r="Q229" s="97"/>
      <c r="R229" s="97">
        <v>1</v>
      </c>
      <c r="S229" s="97"/>
      <c r="T229" s="97"/>
      <c r="U229" s="97"/>
      <c r="V229" s="127" t="str">
        <f>IF(C229&lt;&gt;0,SUM($L229:$U229),0)</f>
        <v>0</v>
      </c>
      <c r="W229" s="127" t="str">
        <f>IF(D229&lt;&gt;0,SUM($L229:$U229),0)</f>
        <v>0</v>
      </c>
      <c r="X229" s="127">
        <v>30</v>
      </c>
      <c r="Y229" s="127" t="str">
        <f>X229</f>
        <v>0</v>
      </c>
      <c r="Z229" s="128" t="str">
        <f>X229*((L229+M229+N229+O229+P229+Q229)+R229*0.7+(S229+T229+U229)*0.5)*V229*5/SUM(L229:U229)+Y229*((L229+M229+N229+O229+P229+Q229)+R229*0.7+(S229+T229+U229)*0.5)*W229*4/SUM(L229:U229)</f>
        <v>0</v>
      </c>
      <c r="AB229" s="151"/>
      <c r="AC229" s="151"/>
      <c r="AD229" s="151"/>
    </row>
    <row r="230" spans="1:32" customHeight="1" ht="17.25" s="78" customFormat="1">
      <c r="A230" s="95">
        <v>16</v>
      </c>
      <c r="B230" s="175" t="s">
        <v>633</v>
      </c>
      <c r="C230" s="175"/>
      <c r="D230" s="95" t="s">
        <v>85</v>
      </c>
      <c r="E230" s="197">
        <v>42947</v>
      </c>
      <c r="F230" s="194" t="s">
        <v>86</v>
      </c>
      <c r="G230" s="96" t="s">
        <v>634</v>
      </c>
      <c r="H230" s="175" t="s">
        <v>98</v>
      </c>
      <c r="I230" s="175" t="s">
        <v>89</v>
      </c>
      <c r="J230" s="96" t="s">
        <v>90</v>
      </c>
      <c r="K230" s="96" t="s">
        <v>634</v>
      </c>
      <c r="L230" s="97"/>
      <c r="M230" s="97"/>
      <c r="N230" s="97"/>
      <c r="O230" s="97"/>
      <c r="P230" s="97"/>
      <c r="Q230" s="97"/>
      <c r="R230" s="97">
        <v>1</v>
      </c>
      <c r="S230" s="97"/>
      <c r="T230" s="97"/>
      <c r="U230" s="97"/>
      <c r="V230" s="127" t="str">
        <f>IF(C230&lt;&gt;0,SUM($L230:$U230),0)</f>
        <v>0</v>
      </c>
      <c r="W230" s="127" t="str">
        <f>IF(D230&lt;&gt;0,SUM($L230:$U230),0)</f>
        <v>0</v>
      </c>
      <c r="X230" s="127">
        <v>30</v>
      </c>
      <c r="Y230" s="127" t="str">
        <f>X230</f>
        <v>0</v>
      </c>
      <c r="Z230" s="128" t="str">
        <f>X230*((L230+M230+N230+O230+P230+Q230)+R230*0.7+(S230+T230+U230)*0.5)*V230*5/SUM(L230:U230)+Y230*((L230+M230+N230+O230+P230+Q230)+R230*0.7+(S230+T230+U230)*0.5)*W230*4/SUM(L230:U230)</f>
        <v>0</v>
      </c>
      <c r="AB230" s="151"/>
      <c r="AC230" s="151"/>
      <c r="AD230" s="151"/>
    </row>
    <row r="231" spans="1:32" customHeight="1" ht="17.25" s="78" customFormat="1">
      <c r="A231" s="95">
        <v>17</v>
      </c>
      <c r="B231" s="175" t="s">
        <v>635</v>
      </c>
      <c r="C231" s="175"/>
      <c r="D231" s="95" t="s">
        <v>636</v>
      </c>
      <c r="E231" s="198">
        <v>42995</v>
      </c>
      <c r="F231" s="194" t="s">
        <v>86</v>
      </c>
      <c r="G231" s="96" t="s">
        <v>637</v>
      </c>
      <c r="H231" s="175" t="s">
        <v>638</v>
      </c>
      <c r="I231" s="175" t="s">
        <v>89</v>
      </c>
      <c r="J231" s="96" t="s">
        <v>90</v>
      </c>
      <c r="K231" s="96" t="s">
        <v>637</v>
      </c>
      <c r="L231" s="97"/>
      <c r="M231" s="97"/>
      <c r="N231" s="97"/>
      <c r="O231" s="97"/>
      <c r="P231" s="97"/>
      <c r="Q231" s="97"/>
      <c r="R231" s="97">
        <v>1</v>
      </c>
      <c r="S231" s="97"/>
      <c r="T231" s="97"/>
      <c r="U231" s="97"/>
      <c r="V231" s="127" t="str">
        <f>IF(C231&lt;&gt;0,SUM($L231:$U231),0)</f>
        <v>0</v>
      </c>
      <c r="W231" s="127" t="str">
        <f>IF(D231&lt;&gt;0,SUM($L231:$U231),0)</f>
        <v>0</v>
      </c>
      <c r="X231" s="127">
        <v>30</v>
      </c>
      <c r="Y231" s="127" t="str">
        <f>X231</f>
        <v>0</v>
      </c>
      <c r="Z231" s="128" t="str">
        <f>X231*((L231+M231+N231+O231+P231+Q231)+R231*0.7+(S231+T231+U231)*0.5)*V231*5/SUM(L231:U231)+Y231*((L231+M231+N231+O231+P231+Q231)+R231*0.7+(S231+T231+U231)*0.5)*W231*4/SUM(L231:U231)</f>
        <v>0</v>
      </c>
      <c r="AB231" s="151"/>
      <c r="AC231" s="151"/>
      <c r="AD231" s="151"/>
    </row>
    <row r="232" spans="1:32" customHeight="1" ht="17.25" s="78" customFormat="1">
      <c r="A232" s="95">
        <v>18</v>
      </c>
      <c r="B232" s="175" t="s">
        <v>639</v>
      </c>
      <c r="C232" s="175"/>
      <c r="D232" s="95" t="s">
        <v>636</v>
      </c>
      <c r="E232" s="198">
        <v>42952</v>
      </c>
      <c r="F232" s="194" t="s">
        <v>86</v>
      </c>
      <c r="G232" s="96" t="s">
        <v>640</v>
      </c>
      <c r="H232" s="175" t="s">
        <v>146</v>
      </c>
      <c r="I232" s="175" t="s">
        <v>89</v>
      </c>
      <c r="J232" s="96" t="s">
        <v>90</v>
      </c>
      <c r="K232" s="96" t="s">
        <v>640</v>
      </c>
      <c r="L232" s="97"/>
      <c r="M232" s="97"/>
      <c r="N232" s="97"/>
      <c r="O232" s="97"/>
      <c r="P232" s="97"/>
      <c r="Q232" s="97"/>
      <c r="R232" s="97">
        <v>1</v>
      </c>
      <c r="S232" s="97"/>
      <c r="T232" s="97"/>
      <c r="U232" s="97"/>
      <c r="V232" s="127" t="str">
        <f>IF(C232&lt;&gt;0,SUM($L232:$U232),0)</f>
        <v>0</v>
      </c>
      <c r="W232" s="127" t="str">
        <f>IF(D232&lt;&gt;0,SUM($L232:$U232),0)</f>
        <v>0</v>
      </c>
      <c r="X232" s="127">
        <v>30</v>
      </c>
      <c r="Y232" s="127" t="str">
        <f>X232</f>
        <v>0</v>
      </c>
      <c r="Z232" s="128" t="str">
        <f>X232*((L232+M232+N232+O232+P232+Q232)+R232*0.7+(S232+T232+U232)*0.5)*V232*5/SUM(L232:U232)+Y232*((L232+M232+N232+O232+P232+Q232)+R232*0.7+(S232+T232+U232)*0.5)*W232*4/SUM(L232:U232)</f>
        <v>0</v>
      </c>
      <c r="AB232" s="151"/>
      <c r="AC232" s="151"/>
      <c r="AD232" s="151"/>
    </row>
    <row r="233" spans="1:32" customHeight="1" ht="17.25" s="78" customFormat="1">
      <c r="A233" s="95">
        <v>19</v>
      </c>
      <c r="B233" s="175" t="s">
        <v>641</v>
      </c>
      <c r="C233" s="175"/>
      <c r="D233" s="95" t="s">
        <v>636</v>
      </c>
      <c r="E233" s="198">
        <v>42739</v>
      </c>
      <c r="F233" s="194" t="s">
        <v>86</v>
      </c>
      <c r="G233" s="96" t="s">
        <v>642</v>
      </c>
      <c r="H233" s="175" t="s">
        <v>638</v>
      </c>
      <c r="I233" s="175" t="s">
        <v>89</v>
      </c>
      <c r="J233" s="96" t="s">
        <v>90</v>
      </c>
      <c r="K233" s="96" t="s">
        <v>642</v>
      </c>
      <c r="L233" s="97"/>
      <c r="M233" s="97"/>
      <c r="N233" s="97"/>
      <c r="O233" s="97"/>
      <c r="P233" s="97"/>
      <c r="Q233" s="97"/>
      <c r="R233" s="97">
        <v>1</v>
      </c>
      <c r="S233" s="97"/>
      <c r="T233" s="97"/>
      <c r="U233" s="97"/>
      <c r="V233" s="127" t="str">
        <f>IF(C233&lt;&gt;0,SUM($L233:$U233),0)</f>
        <v>0</v>
      </c>
      <c r="W233" s="127" t="str">
        <f>IF(D233&lt;&gt;0,SUM($L233:$U233),0)</f>
        <v>0</v>
      </c>
      <c r="X233" s="127">
        <v>30</v>
      </c>
      <c r="Y233" s="127" t="str">
        <f>X233</f>
        <v>0</v>
      </c>
      <c r="Z233" s="128" t="str">
        <f>X233*((L233+M233+N233+O233+P233+Q233)+R233*0.7+(S233+T233+U233)*0.5)*V233*5/SUM(L233:U233)+Y233*((L233+M233+N233+O233+P233+Q233)+R233*0.7+(S233+T233+U233)*0.5)*W233*4/SUM(L233:U233)</f>
        <v>0</v>
      </c>
      <c r="AB233" s="151"/>
      <c r="AC233" s="151"/>
      <c r="AD233" s="151"/>
    </row>
    <row r="234" spans="1:32" customHeight="1" ht="17.25" s="78" customFormat="1">
      <c r="A234" s="95">
        <v>20</v>
      </c>
      <c r="B234" s="175" t="s">
        <v>643</v>
      </c>
      <c r="C234" s="175"/>
      <c r="D234" s="95" t="s">
        <v>636</v>
      </c>
      <c r="E234" s="198">
        <v>42921</v>
      </c>
      <c r="F234" s="194" t="s">
        <v>86</v>
      </c>
      <c r="G234" s="96" t="s">
        <v>357</v>
      </c>
      <c r="H234" s="175" t="s">
        <v>146</v>
      </c>
      <c r="I234" s="175" t="s">
        <v>89</v>
      </c>
      <c r="J234" s="96" t="s">
        <v>90</v>
      </c>
      <c r="K234" s="96" t="s">
        <v>357</v>
      </c>
      <c r="L234" s="97"/>
      <c r="M234" s="97"/>
      <c r="N234" s="97"/>
      <c r="O234" s="97">
        <v>1</v>
      </c>
      <c r="P234" s="97"/>
      <c r="Q234" s="97"/>
      <c r="R234" s="97"/>
      <c r="S234" s="97"/>
      <c r="T234" s="97"/>
      <c r="U234" s="97"/>
      <c r="V234" s="127" t="str">
        <f>IF(C234&lt;&gt;0,SUM($L234:$U234),0)</f>
        <v>0</v>
      </c>
      <c r="W234" s="127" t="str">
        <f>IF(D234&lt;&gt;0,SUM($L234:$U234),0)</f>
        <v>0</v>
      </c>
      <c r="X234" s="127">
        <v>30</v>
      </c>
      <c r="Y234" s="127" t="str">
        <f>X234</f>
        <v>0</v>
      </c>
      <c r="Z234" s="128" t="str">
        <f>X234*((L234+M234+N234+O234+P234+Q234)+R234*0.7+(S234+T234+U234)*0.5)*V234*5/SUM(L234:U234)+Y234*((L234+M234+N234+O234+P234+Q234)+R234*0.7+(S234+T234+U234)*0.5)*W234*4/SUM(L234:U234)</f>
        <v>0</v>
      </c>
      <c r="AB234" s="151"/>
      <c r="AC234" s="151"/>
      <c r="AD234" s="151"/>
    </row>
    <row r="235" spans="1:32" customHeight="1" ht="17.25" s="78" customFormat="1">
      <c r="A235" s="95">
        <v>21</v>
      </c>
      <c r="B235" s="175" t="s">
        <v>521</v>
      </c>
      <c r="C235" s="175"/>
      <c r="D235" s="95" t="s">
        <v>636</v>
      </c>
      <c r="E235" s="198">
        <v>42998</v>
      </c>
      <c r="F235" s="194" t="s">
        <v>86</v>
      </c>
      <c r="G235" s="96" t="s">
        <v>644</v>
      </c>
      <c r="H235" s="175" t="s">
        <v>190</v>
      </c>
      <c r="I235" s="175" t="s">
        <v>89</v>
      </c>
      <c r="J235" s="96" t="s">
        <v>90</v>
      </c>
      <c r="K235" s="96" t="s">
        <v>644</v>
      </c>
      <c r="L235" s="97"/>
      <c r="M235" s="97"/>
      <c r="N235" s="97"/>
      <c r="O235" s="97"/>
      <c r="P235" s="97"/>
      <c r="Q235" s="97"/>
      <c r="R235" s="97">
        <v>1</v>
      </c>
      <c r="S235" s="97"/>
      <c r="T235" s="97"/>
      <c r="U235" s="97"/>
      <c r="V235" s="127" t="str">
        <f>IF(C235&lt;&gt;0,SUM($L235:$U235),0)</f>
        <v>0</v>
      </c>
      <c r="W235" s="127" t="str">
        <f>IF(D235&lt;&gt;0,SUM($L235:$U235),0)</f>
        <v>0</v>
      </c>
      <c r="X235" s="127">
        <v>30</v>
      </c>
      <c r="Y235" s="127" t="str">
        <f>X235</f>
        <v>0</v>
      </c>
      <c r="Z235" s="128" t="str">
        <f>X235*((L235+M235+N235+O235+P235+Q235)+R235*0.7+(S235+T235+U235)*0.5)*V235*5/SUM(L235:U235)+Y235*((L235+M235+N235+O235+P235+Q235)+R235*0.7+(S235+T235+U235)*0.5)*W235*4/SUM(L235:U235)</f>
        <v>0</v>
      </c>
      <c r="AB235" s="151"/>
      <c r="AC235" s="151"/>
      <c r="AD235" s="151"/>
    </row>
    <row r="236" spans="1:32" customHeight="1" ht="17.25" s="78" customFormat="1">
      <c r="A236" s="95">
        <v>22</v>
      </c>
      <c r="B236" s="175" t="s">
        <v>645</v>
      </c>
      <c r="C236" s="175"/>
      <c r="D236" s="95" t="s">
        <v>636</v>
      </c>
      <c r="E236" s="198">
        <v>42944</v>
      </c>
      <c r="F236" s="194" t="s">
        <v>86</v>
      </c>
      <c r="G236" s="96" t="s">
        <v>646</v>
      </c>
      <c r="H236" s="175" t="s">
        <v>190</v>
      </c>
      <c r="I236" s="175" t="s">
        <v>89</v>
      </c>
      <c r="J236" s="96" t="s">
        <v>90</v>
      </c>
      <c r="K236" s="96" t="s">
        <v>646</v>
      </c>
      <c r="L236" s="97"/>
      <c r="M236" s="97"/>
      <c r="N236" s="97"/>
      <c r="O236" s="97"/>
      <c r="P236" s="97"/>
      <c r="Q236" s="97"/>
      <c r="R236" s="97">
        <v>1</v>
      </c>
      <c r="S236" s="97"/>
      <c r="T236" s="97"/>
      <c r="U236" s="97"/>
      <c r="V236" s="127" t="str">
        <f>IF(C236&lt;&gt;0,SUM($L236:$U236),0)</f>
        <v>0</v>
      </c>
      <c r="W236" s="127" t="str">
        <f>IF(D236&lt;&gt;0,SUM($L236:$U236),0)</f>
        <v>0</v>
      </c>
      <c r="X236" s="127">
        <v>30</v>
      </c>
      <c r="Y236" s="127" t="str">
        <f>X236</f>
        <v>0</v>
      </c>
      <c r="Z236" s="128" t="str">
        <f>X236*((L236+M236+N236+O236+P236+Q236)+R236*0.7+(S236+T236+U236)*0.5)*V236*5/SUM(L236:U236)+Y236*((L236+M236+N236+O236+P236+Q236)+R236*0.7+(S236+T236+U236)*0.5)*W236*4/SUM(L236:U236)</f>
        <v>0</v>
      </c>
      <c r="AB236" s="151"/>
      <c r="AC236" s="151"/>
      <c r="AD236" s="151"/>
    </row>
    <row r="237" spans="1:32" customHeight="1" ht="17.25" s="78" customFormat="1">
      <c r="A237" s="95">
        <v>23</v>
      </c>
      <c r="B237" s="175" t="s">
        <v>647</v>
      </c>
      <c r="C237" s="175"/>
      <c r="D237" s="95" t="s">
        <v>636</v>
      </c>
      <c r="E237" s="198">
        <v>42974</v>
      </c>
      <c r="F237" s="194" t="s">
        <v>86</v>
      </c>
      <c r="G237" s="96" t="s">
        <v>471</v>
      </c>
      <c r="H237" s="175" t="s">
        <v>190</v>
      </c>
      <c r="I237" s="175" t="s">
        <v>89</v>
      </c>
      <c r="J237" s="96" t="s">
        <v>90</v>
      </c>
      <c r="K237" s="175" t="s">
        <v>471</v>
      </c>
      <c r="L237" s="97"/>
      <c r="M237" s="97"/>
      <c r="N237" s="97"/>
      <c r="O237" s="97">
        <v>1</v>
      </c>
      <c r="P237" s="97"/>
      <c r="Q237" s="97"/>
      <c r="R237" s="97"/>
      <c r="S237" s="97"/>
      <c r="T237" s="97"/>
      <c r="U237" s="97"/>
      <c r="V237" s="127" t="str">
        <f>IF(C237&lt;&gt;0,SUM($L237:$U237),0)</f>
        <v>0</v>
      </c>
      <c r="W237" s="127" t="str">
        <f>IF(D237&lt;&gt;0,SUM($L237:$U237),0)</f>
        <v>0</v>
      </c>
      <c r="X237" s="127">
        <v>30</v>
      </c>
      <c r="Y237" s="127" t="str">
        <f>X237</f>
        <v>0</v>
      </c>
      <c r="Z237" s="128" t="str">
        <f>X237*((L237+M237+N237+O237+P237+Q237)+R237*0.7+(S237+T237+U237)*0.5)*V237*5/SUM(L237:U237)+Y237*((L237+M237+N237+O237+P237+Q237)+R237*0.7+(S237+T237+U237)*0.5)*W237*4/SUM(L237:U237)</f>
        <v>0</v>
      </c>
      <c r="AB237" s="151"/>
      <c r="AC237" s="151"/>
      <c r="AD237" s="151"/>
    </row>
    <row r="238" spans="1:32" customHeight="1" ht="17.25" s="78" customFormat="1">
      <c r="A238" s="95">
        <v>24</v>
      </c>
      <c r="B238" s="175" t="s">
        <v>648</v>
      </c>
      <c r="C238" s="175"/>
      <c r="D238" s="95" t="s">
        <v>636</v>
      </c>
      <c r="E238" s="198">
        <v>42877</v>
      </c>
      <c r="F238" s="194" t="s">
        <v>86</v>
      </c>
      <c r="G238" s="96" t="s">
        <v>649</v>
      </c>
      <c r="H238" s="175" t="s">
        <v>190</v>
      </c>
      <c r="I238" s="175" t="s">
        <v>89</v>
      </c>
      <c r="J238" s="96" t="s">
        <v>90</v>
      </c>
      <c r="K238" s="96" t="s">
        <v>649</v>
      </c>
      <c r="L238" s="97"/>
      <c r="M238" s="97"/>
      <c r="N238" s="97"/>
      <c r="O238" s="97"/>
      <c r="P238" s="97"/>
      <c r="Q238" s="97"/>
      <c r="R238" s="97">
        <v>1</v>
      </c>
      <c r="S238" s="97"/>
      <c r="T238" s="97"/>
      <c r="U238" s="97"/>
      <c r="V238" s="127" t="str">
        <f>IF(C238&lt;&gt;0,SUM($L238:$U238),0)</f>
        <v>0</v>
      </c>
      <c r="W238" s="127" t="str">
        <f>IF(D238&lt;&gt;0,SUM($L238:$U238),0)</f>
        <v>0</v>
      </c>
      <c r="X238" s="127">
        <v>30</v>
      </c>
      <c r="Y238" s="127" t="str">
        <f>X238</f>
        <v>0</v>
      </c>
      <c r="Z238" s="128" t="str">
        <f>X238*((L238+M238+N238+O238+P238+Q238)+R238*0.7+(S238+T238+U238)*0.5)*V238*5/SUM(L238:U238)+Y238*((L238+M238+N238+O238+P238+Q238)+R238*0.7+(S238+T238+U238)*0.5)*W238*4/SUM(L238:U238)</f>
        <v>0</v>
      </c>
      <c r="AB238" s="151"/>
      <c r="AC238" s="151"/>
      <c r="AD238" s="151"/>
    </row>
    <row r="239" spans="1:32" customHeight="1" ht="17.25" s="78" customFormat="1">
      <c r="A239" s="95">
        <v>25</v>
      </c>
      <c r="B239" s="175" t="s">
        <v>650</v>
      </c>
      <c r="C239" s="175"/>
      <c r="D239" s="95" t="s">
        <v>636</v>
      </c>
      <c r="E239" s="181">
        <v>42758</v>
      </c>
      <c r="F239" s="194" t="s">
        <v>86</v>
      </c>
      <c r="G239" s="96" t="s">
        <v>651</v>
      </c>
      <c r="H239" s="175" t="s">
        <v>652</v>
      </c>
      <c r="I239" s="175" t="s">
        <v>89</v>
      </c>
      <c r="J239" s="96" t="s">
        <v>90</v>
      </c>
      <c r="K239" s="175" t="s">
        <v>651</v>
      </c>
      <c r="L239" s="97"/>
      <c r="M239" s="97"/>
      <c r="N239" s="97"/>
      <c r="O239" s="97">
        <v>1</v>
      </c>
      <c r="P239" s="97"/>
      <c r="Q239" s="97"/>
      <c r="R239" s="97"/>
      <c r="S239" s="97"/>
      <c r="T239" s="97"/>
      <c r="U239" s="97"/>
      <c r="V239" s="127" t="str">
        <f>IF(C239&lt;&gt;0,SUM($L239:$U239),0)</f>
        <v>0</v>
      </c>
      <c r="W239" s="127" t="str">
        <f>IF(D239&lt;&gt;0,SUM($L239:$U239),0)</f>
        <v>0</v>
      </c>
      <c r="X239" s="127">
        <v>30</v>
      </c>
      <c r="Y239" s="127" t="str">
        <f>X239</f>
        <v>0</v>
      </c>
      <c r="Z239" s="128" t="str">
        <f>X239*((L239+M239+N239+O239+P239+Q239)+R239*0.7+(S239+T239+U239)*0.5)*V239*5/SUM(L239:U239)+Y239*((L239+M239+N239+O239+P239+Q239)+R239*0.7+(S239+T239+U239)*0.5)*W239*4/SUM(L239:U239)</f>
        <v>0</v>
      </c>
      <c r="AB239" s="151"/>
      <c r="AC239" s="151"/>
      <c r="AD239" s="151"/>
    </row>
    <row r="240" spans="1:32" customHeight="1" ht="17.25" s="78" customFormat="1">
      <c r="A240" s="95">
        <v>26</v>
      </c>
      <c r="B240" s="175" t="s">
        <v>653</v>
      </c>
      <c r="C240" s="175"/>
      <c r="D240" s="95" t="s">
        <v>636</v>
      </c>
      <c r="E240" s="181">
        <v>42843</v>
      </c>
      <c r="F240" s="194" t="s">
        <v>86</v>
      </c>
      <c r="G240" s="96" t="s">
        <v>301</v>
      </c>
      <c r="H240" s="175" t="s">
        <v>638</v>
      </c>
      <c r="I240" s="175" t="s">
        <v>89</v>
      </c>
      <c r="J240" s="96" t="s">
        <v>90</v>
      </c>
      <c r="K240" s="96" t="s">
        <v>301</v>
      </c>
      <c r="L240" s="97"/>
      <c r="M240" s="97"/>
      <c r="N240" s="97"/>
      <c r="O240" s="97"/>
      <c r="P240" s="97"/>
      <c r="Q240" s="97"/>
      <c r="R240" s="97">
        <v>1</v>
      </c>
      <c r="S240" s="97"/>
      <c r="T240" s="97"/>
      <c r="U240" s="97"/>
      <c r="V240" s="127" t="str">
        <f>IF(C240&lt;&gt;0,SUM($L240:$U240),0)</f>
        <v>0</v>
      </c>
      <c r="W240" s="127" t="str">
        <f>IF(D240&lt;&gt;0,SUM($L240:$U240),0)</f>
        <v>0</v>
      </c>
      <c r="X240" s="127">
        <v>30</v>
      </c>
      <c r="Y240" s="127" t="str">
        <f>X240</f>
        <v>0</v>
      </c>
      <c r="Z240" s="128" t="str">
        <f>X240*((L240+M240+N240+O240+P240+Q240)+R240*0.7+(S240+T240+U240)*0.5)*V240*5/SUM(L240:U240)+Y240*((L240+M240+N240+O240+P240+Q240)+R240*0.7+(S240+T240+U240)*0.5)*W240*4/SUM(L240:U240)</f>
        <v>0</v>
      </c>
      <c r="AB240" s="151"/>
      <c r="AC240" s="151"/>
      <c r="AD240" s="151"/>
    </row>
    <row r="241" spans="1:32" customHeight="1" ht="17.25" s="78" customFormat="1">
      <c r="A241" s="95">
        <v>27</v>
      </c>
      <c r="B241" s="175" t="s">
        <v>654</v>
      </c>
      <c r="C241" s="175"/>
      <c r="D241" s="95" t="s">
        <v>636</v>
      </c>
      <c r="E241" s="181">
        <v>42911</v>
      </c>
      <c r="F241" s="194" t="s">
        <v>86</v>
      </c>
      <c r="G241" s="96" t="s">
        <v>655</v>
      </c>
      <c r="H241" s="175" t="s">
        <v>190</v>
      </c>
      <c r="I241" s="175" t="s">
        <v>89</v>
      </c>
      <c r="J241" s="96" t="s">
        <v>90</v>
      </c>
      <c r="K241" s="96" t="s">
        <v>655</v>
      </c>
      <c r="L241" s="97"/>
      <c r="M241" s="97"/>
      <c r="N241" s="97"/>
      <c r="O241" s="97"/>
      <c r="P241" s="97"/>
      <c r="Q241" s="97"/>
      <c r="R241" s="97">
        <v>1</v>
      </c>
      <c r="S241" s="97"/>
      <c r="T241" s="97"/>
      <c r="U241" s="97"/>
      <c r="V241" s="127" t="str">
        <f>IF(C241&lt;&gt;0,SUM($L241:$U241),0)</f>
        <v>0</v>
      </c>
      <c r="W241" s="127" t="str">
        <f>IF(D241&lt;&gt;0,SUM($L241:$U241),0)</f>
        <v>0</v>
      </c>
      <c r="X241" s="127">
        <v>30</v>
      </c>
      <c r="Y241" s="127" t="str">
        <f>X241</f>
        <v>0</v>
      </c>
      <c r="Z241" s="128" t="str">
        <f>X241*((L241+M241+N241+O241+P241+Q241)+R241*0.7+(S241+T241+U241)*0.5)*V241*5/SUM(L241:U241)+Y241*((L241+M241+N241+O241+P241+Q241)+R241*0.7+(S241+T241+U241)*0.5)*W241*4/SUM(L241:U241)</f>
        <v>0</v>
      </c>
      <c r="AB241" s="151"/>
      <c r="AC241" s="151"/>
      <c r="AD241" s="151"/>
    </row>
    <row r="242" spans="1:32" customHeight="1" ht="17.25" s="78" customFormat="1">
      <c r="A242" s="95">
        <v>28</v>
      </c>
      <c r="B242" s="175" t="s">
        <v>656</v>
      </c>
      <c r="C242" s="175"/>
      <c r="D242" s="95" t="s">
        <v>636</v>
      </c>
      <c r="E242" s="181">
        <v>42870</v>
      </c>
      <c r="F242" s="194" t="s">
        <v>86</v>
      </c>
      <c r="G242" s="96" t="s">
        <v>657</v>
      </c>
      <c r="H242" s="175" t="s">
        <v>190</v>
      </c>
      <c r="I242" s="175" t="s">
        <v>89</v>
      </c>
      <c r="J242" s="96" t="s">
        <v>90</v>
      </c>
      <c r="K242" s="96" t="s">
        <v>657</v>
      </c>
      <c r="L242" s="97"/>
      <c r="M242" s="97"/>
      <c r="N242" s="97"/>
      <c r="O242" s="97"/>
      <c r="P242" s="97"/>
      <c r="Q242" s="97"/>
      <c r="R242" s="97">
        <v>1</v>
      </c>
      <c r="S242" s="97"/>
      <c r="T242" s="97"/>
      <c r="U242" s="97"/>
      <c r="V242" s="127" t="str">
        <f>IF(C242&lt;&gt;0,SUM($L242:$U242),0)</f>
        <v>0</v>
      </c>
      <c r="W242" s="127" t="str">
        <f>IF(D242&lt;&gt;0,SUM($L242:$U242),0)</f>
        <v>0</v>
      </c>
      <c r="X242" s="127">
        <v>30</v>
      </c>
      <c r="Y242" s="127" t="str">
        <f>X242</f>
        <v>0</v>
      </c>
      <c r="Z242" s="128" t="str">
        <f>X242*((L242+M242+N242+O242+P242+Q242)+R242*0.7+(S242+T242+U242)*0.5)*V242*5/SUM(L242:U242)+Y242*((L242+M242+N242+O242+P242+Q242)+R242*0.7+(S242+T242+U242)*0.5)*W242*4/SUM(L242:U242)</f>
        <v>0</v>
      </c>
      <c r="AB242" s="151"/>
      <c r="AC242" s="151"/>
      <c r="AD242" s="151"/>
    </row>
    <row r="243" spans="1:32" customHeight="1" ht="17.25" s="78" customFormat="1">
      <c r="A243" s="95">
        <v>29</v>
      </c>
      <c r="B243" s="175" t="s">
        <v>658</v>
      </c>
      <c r="C243" s="175"/>
      <c r="D243" s="95" t="s">
        <v>636</v>
      </c>
      <c r="E243" s="181">
        <v>42924</v>
      </c>
      <c r="F243" s="194" t="s">
        <v>86</v>
      </c>
      <c r="G243" s="96" t="s">
        <v>659</v>
      </c>
      <c r="H243" s="175" t="s">
        <v>190</v>
      </c>
      <c r="I243" s="175" t="s">
        <v>89</v>
      </c>
      <c r="J243" s="96" t="s">
        <v>90</v>
      </c>
      <c r="K243" s="175" t="s">
        <v>659</v>
      </c>
      <c r="L243" s="97"/>
      <c r="M243" s="97"/>
      <c r="N243" s="97"/>
      <c r="O243" s="97">
        <v>1</v>
      </c>
      <c r="P243" s="97"/>
      <c r="Q243" s="97"/>
      <c r="R243" s="97"/>
      <c r="S243" s="97"/>
      <c r="T243" s="97"/>
      <c r="U243" s="97"/>
      <c r="V243" s="127" t="str">
        <f>IF(C243&lt;&gt;0,SUM($L243:$U243),0)</f>
        <v>0</v>
      </c>
      <c r="W243" s="127" t="str">
        <f>IF(D243&lt;&gt;0,SUM($L243:$U243),0)</f>
        <v>0</v>
      </c>
      <c r="X243" s="127">
        <v>30</v>
      </c>
      <c r="Y243" s="127" t="str">
        <f>X243</f>
        <v>0</v>
      </c>
      <c r="Z243" s="128" t="str">
        <f>X243*((L243+M243+N243+O243+P243+Q243)+R243*0.7+(S243+T243+U243)*0.5)*V243*5/SUM(L243:U243)+Y243*((L243+M243+N243+O243+P243+Q243)+R243*0.7+(S243+T243+U243)*0.5)*W243*4/SUM(L243:U243)</f>
        <v>0</v>
      </c>
      <c r="AB243" s="151"/>
      <c r="AC243" s="151"/>
      <c r="AD243" s="151"/>
    </row>
    <row r="244" spans="1:32" customHeight="1" ht="17.25" s="78" customFormat="1">
      <c r="A244" s="95">
        <v>30</v>
      </c>
      <c r="B244" s="175" t="s">
        <v>660</v>
      </c>
      <c r="C244" s="175"/>
      <c r="D244" s="95" t="s">
        <v>636</v>
      </c>
      <c r="E244" s="181">
        <v>42955</v>
      </c>
      <c r="F244" s="194" t="s">
        <v>86</v>
      </c>
      <c r="G244" s="96" t="s">
        <v>661</v>
      </c>
      <c r="H244" s="175" t="s">
        <v>638</v>
      </c>
      <c r="I244" s="175" t="s">
        <v>89</v>
      </c>
      <c r="J244" s="96" t="s">
        <v>90</v>
      </c>
      <c r="K244" s="96" t="s">
        <v>661</v>
      </c>
      <c r="L244" s="97"/>
      <c r="M244" s="97"/>
      <c r="N244" s="97"/>
      <c r="O244" s="97"/>
      <c r="P244" s="97"/>
      <c r="Q244" s="97"/>
      <c r="R244" s="97">
        <v>1</v>
      </c>
      <c r="S244" s="97"/>
      <c r="T244" s="97"/>
      <c r="U244" s="97"/>
      <c r="V244" s="127" t="str">
        <f>IF(C244&lt;&gt;0,SUM($L244:$U244),0)</f>
        <v>0</v>
      </c>
      <c r="W244" s="127" t="str">
        <f>IF(D244&lt;&gt;0,SUM($L244:$U244),0)</f>
        <v>0</v>
      </c>
      <c r="X244" s="127">
        <v>30</v>
      </c>
      <c r="Y244" s="127" t="str">
        <f>X244</f>
        <v>0</v>
      </c>
      <c r="Z244" s="128" t="str">
        <f>X244*((L244+M244+N244+O244+P244+Q244)+R244*0.7+(S244+T244+U244)*0.5)*V244*5/SUM(L244:U244)+Y244*((L244+M244+N244+O244+P244+Q244)+R244*0.7+(S244+T244+U244)*0.5)*W244*4/SUM(L244:U244)</f>
        <v>0</v>
      </c>
      <c r="AB244" s="151"/>
      <c r="AC244" s="151"/>
      <c r="AD244" s="151"/>
    </row>
    <row r="245" spans="1:32" customHeight="1" ht="17.25" s="78" customFormat="1">
      <c r="A245" s="95">
        <v>31</v>
      </c>
      <c r="B245" s="175" t="s">
        <v>662</v>
      </c>
      <c r="C245" s="175"/>
      <c r="D245" s="95" t="s">
        <v>636</v>
      </c>
      <c r="E245" s="181">
        <v>42808</v>
      </c>
      <c r="F245" s="194" t="s">
        <v>86</v>
      </c>
      <c r="G245" s="96" t="s">
        <v>663</v>
      </c>
      <c r="H245" s="175" t="s">
        <v>638</v>
      </c>
      <c r="I245" s="175" t="s">
        <v>89</v>
      </c>
      <c r="J245" s="96" t="s">
        <v>90</v>
      </c>
      <c r="K245" s="96" t="s">
        <v>663</v>
      </c>
      <c r="L245" s="97"/>
      <c r="M245" s="97"/>
      <c r="N245" s="97"/>
      <c r="O245" s="97"/>
      <c r="P245" s="97"/>
      <c r="Q245" s="97"/>
      <c r="R245" s="97">
        <v>1</v>
      </c>
      <c r="S245" s="97"/>
      <c r="T245" s="97"/>
      <c r="U245" s="97"/>
      <c r="V245" s="127" t="str">
        <f>IF(C245&lt;&gt;0,SUM($L245:$U245),0)</f>
        <v>0</v>
      </c>
      <c r="W245" s="127" t="str">
        <f>IF(D245&lt;&gt;0,SUM($L245:$U245),0)</f>
        <v>0</v>
      </c>
      <c r="X245" s="127">
        <v>30</v>
      </c>
      <c r="Y245" s="127" t="str">
        <f>X245</f>
        <v>0</v>
      </c>
      <c r="Z245" s="128" t="str">
        <f>X245*((L245+M245+N245+O245+P245+Q245)+R245*0.7+(S245+T245+U245)*0.5)*V245*5/SUM(L245:U245)+Y245*((L245+M245+N245+O245+P245+Q245)+R245*0.7+(S245+T245+U245)*0.5)*W245*4/SUM(L245:U245)</f>
        <v>0</v>
      </c>
      <c r="AB245" s="151"/>
      <c r="AC245" s="151"/>
      <c r="AD245" s="151"/>
    </row>
    <row r="246" spans="1:32" customHeight="1" ht="17.25" s="78" customFormat="1">
      <c r="A246" s="95">
        <v>32</v>
      </c>
      <c r="B246" s="175" t="s">
        <v>664</v>
      </c>
      <c r="C246" s="175"/>
      <c r="D246" s="95" t="s">
        <v>636</v>
      </c>
      <c r="E246" s="181">
        <v>42756</v>
      </c>
      <c r="F246" s="194" t="s">
        <v>86</v>
      </c>
      <c r="G246" s="96" t="s">
        <v>665</v>
      </c>
      <c r="H246" s="175" t="s">
        <v>146</v>
      </c>
      <c r="I246" s="175" t="s">
        <v>89</v>
      </c>
      <c r="J246" s="96" t="s">
        <v>90</v>
      </c>
      <c r="K246" s="175" t="s">
        <v>163</v>
      </c>
      <c r="L246" s="97"/>
      <c r="M246" s="97"/>
      <c r="N246" s="97"/>
      <c r="O246" s="97">
        <v>1</v>
      </c>
      <c r="P246" s="97"/>
      <c r="Q246" s="97"/>
      <c r="R246" s="97"/>
      <c r="S246" s="97"/>
      <c r="T246" s="97"/>
      <c r="U246" s="97"/>
      <c r="V246" s="127" t="str">
        <f>IF(C246&lt;&gt;0,SUM($L246:$U246),0)</f>
        <v>0</v>
      </c>
      <c r="W246" s="127" t="str">
        <f>IF(D246&lt;&gt;0,SUM($L246:$U246),0)</f>
        <v>0</v>
      </c>
      <c r="X246" s="127">
        <v>30</v>
      </c>
      <c r="Y246" s="127" t="str">
        <f>X246</f>
        <v>0</v>
      </c>
      <c r="Z246" s="128" t="str">
        <f>X246*((L246+M246+N246+O246+P246+Q246)+R246*0.7+(S246+T246+U246)*0.5)*V246*5/SUM(L246:U246)+Y246*((L246+M246+N246+O246+P246+Q246)+R246*0.7+(S246+T246+U246)*0.5)*W246*4/SUM(L246:U246)</f>
        <v>0</v>
      </c>
      <c r="AB246" s="151"/>
      <c r="AC246" s="151"/>
      <c r="AD246" s="151"/>
    </row>
    <row r="247" spans="1:32" customHeight="1" ht="17.25" s="78" customFormat="1">
      <c r="A247" s="95">
        <v>33</v>
      </c>
      <c r="B247" s="175" t="s">
        <v>666</v>
      </c>
      <c r="C247" s="175"/>
      <c r="D247" s="95" t="s">
        <v>636</v>
      </c>
      <c r="E247" s="181">
        <v>42993</v>
      </c>
      <c r="F247" s="194" t="s">
        <v>86</v>
      </c>
      <c r="G247" s="96" t="s">
        <v>667</v>
      </c>
      <c r="H247" s="175" t="s">
        <v>190</v>
      </c>
      <c r="I247" s="175" t="s">
        <v>89</v>
      </c>
      <c r="J247" s="96" t="s">
        <v>90</v>
      </c>
      <c r="K247" s="96" t="s">
        <v>667</v>
      </c>
      <c r="L247" s="97"/>
      <c r="M247" s="97"/>
      <c r="N247" s="97"/>
      <c r="O247" s="97"/>
      <c r="P247" s="97"/>
      <c r="Q247" s="97"/>
      <c r="R247" s="97">
        <v>1</v>
      </c>
      <c r="S247" s="97"/>
      <c r="T247" s="97"/>
      <c r="U247" s="97"/>
      <c r="V247" s="127" t="str">
        <f>IF(C247&lt;&gt;0,SUM($L247:$U247),0)</f>
        <v>0</v>
      </c>
      <c r="W247" s="127" t="str">
        <f>IF(D247&lt;&gt;0,SUM($L247:$U247),0)</f>
        <v>0</v>
      </c>
      <c r="X247" s="127">
        <v>30</v>
      </c>
      <c r="Y247" s="127" t="str">
        <f>X247</f>
        <v>0</v>
      </c>
      <c r="Z247" s="128" t="str">
        <f>X247*((L247+M247+N247+O247+P247+Q247)+R247*0.7+(S247+T247+U247)*0.5)*V247*5/SUM(L247:U247)+Y247*((L247+M247+N247+O247+P247+Q247)+R247*0.7+(S247+T247+U247)*0.5)*W247*4/SUM(L247:U247)</f>
        <v>0</v>
      </c>
      <c r="AB247" s="151"/>
      <c r="AC247" s="151"/>
      <c r="AD247" s="151"/>
    </row>
    <row r="248" spans="1:32" customHeight="1" ht="17.25" s="78" customFormat="1">
      <c r="A248" s="95">
        <v>34</v>
      </c>
      <c r="B248" s="175" t="s">
        <v>668</v>
      </c>
      <c r="C248" s="175"/>
      <c r="D248" s="95" t="s">
        <v>636</v>
      </c>
      <c r="E248" s="181">
        <v>42900</v>
      </c>
      <c r="F248" s="194" t="s">
        <v>86</v>
      </c>
      <c r="G248" s="96" t="s">
        <v>669</v>
      </c>
      <c r="H248" s="175" t="s">
        <v>146</v>
      </c>
      <c r="I248" s="175" t="s">
        <v>89</v>
      </c>
      <c r="J248" s="96" t="s">
        <v>90</v>
      </c>
      <c r="K248" s="96" t="s">
        <v>669</v>
      </c>
      <c r="L248" s="97"/>
      <c r="M248" s="97"/>
      <c r="N248" s="97"/>
      <c r="O248" s="97"/>
      <c r="P248" s="97"/>
      <c r="Q248" s="97"/>
      <c r="R248" s="97">
        <v>1</v>
      </c>
      <c r="S248" s="97"/>
      <c r="T248" s="97"/>
      <c r="U248" s="97"/>
      <c r="V248" s="127" t="str">
        <f>IF(C248&lt;&gt;0,SUM($L248:$U248),0)</f>
        <v>0</v>
      </c>
      <c r="W248" s="127" t="str">
        <f>IF(D248&lt;&gt;0,SUM($L248:$U248),0)</f>
        <v>0</v>
      </c>
      <c r="X248" s="127">
        <v>30</v>
      </c>
      <c r="Y248" s="127" t="str">
        <f>X248</f>
        <v>0</v>
      </c>
      <c r="Z248" s="128" t="str">
        <f>X248*((L248+M248+N248+O248+P248+Q248)+R248*0.7+(S248+T248+U248)*0.5)*V248*5/SUM(L248:U248)+Y248*((L248+M248+N248+O248+P248+Q248)+R248*0.7+(S248+T248+U248)*0.5)*W248*4/SUM(L248:U248)</f>
        <v>0</v>
      </c>
      <c r="AB248" s="151"/>
      <c r="AC248" s="151"/>
      <c r="AD248" s="151"/>
    </row>
    <row r="249" spans="1:32" customHeight="1" ht="17.25" s="78" customFormat="1">
      <c r="A249" s="95">
        <v>35</v>
      </c>
      <c r="B249" s="175" t="s">
        <v>670</v>
      </c>
      <c r="C249" s="175"/>
      <c r="D249" s="95" t="s">
        <v>636</v>
      </c>
      <c r="E249" s="181">
        <v>43026</v>
      </c>
      <c r="F249" s="194" t="s">
        <v>86</v>
      </c>
      <c r="G249" s="96" t="s">
        <v>671</v>
      </c>
      <c r="H249" s="175" t="s">
        <v>146</v>
      </c>
      <c r="I249" s="175" t="s">
        <v>89</v>
      </c>
      <c r="J249" s="96" t="s">
        <v>90</v>
      </c>
      <c r="K249" s="96" t="s">
        <v>671</v>
      </c>
      <c r="L249" s="97"/>
      <c r="M249" s="97"/>
      <c r="N249" s="97"/>
      <c r="O249" s="97"/>
      <c r="P249" s="97"/>
      <c r="Q249" s="97"/>
      <c r="R249" s="97">
        <v>1</v>
      </c>
      <c r="S249" s="97"/>
      <c r="T249" s="97"/>
      <c r="U249" s="97"/>
      <c r="V249" s="127" t="str">
        <f>IF(C249&lt;&gt;0,SUM($L249:$U249),0)</f>
        <v>0</v>
      </c>
      <c r="W249" s="127" t="str">
        <f>IF(D249&lt;&gt;0,SUM($L249:$U249),0)</f>
        <v>0</v>
      </c>
      <c r="X249" s="127">
        <v>30</v>
      </c>
      <c r="Y249" s="127" t="str">
        <f>X249</f>
        <v>0</v>
      </c>
      <c r="Z249" s="128" t="str">
        <f>X249*((L249+M249+N249+O249+P249+Q249)+R249*0.7+(S249+T249+U249)*0.5)*V249*5/SUM(L249:U249)+Y249*((L249+M249+N249+O249+P249+Q249)+R249*0.7+(S249+T249+U249)*0.5)*W249*4/SUM(L249:U249)</f>
        <v>0</v>
      </c>
      <c r="AB249" s="151"/>
      <c r="AC249" s="151"/>
      <c r="AD249" s="151"/>
    </row>
    <row r="250" spans="1:32" customHeight="1" ht="17.25" s="78" customFormat="1">
      <c r="A250" s="95">
        <v>36</v>
      </c>
      <c r="B250" s="175" t="s">
        <v>672</v>
      </c>
      <c r="C250" s="175"/>
      <c r="D250" s="95" t="s">
        <v>636</v>
      </c>
      <c r="E250" s="191">
        <v>42859</v>
      </c>
      <c r="F250" s="194" t="s">
        <v>86</v>
      </c>
      <c r="G250" s="96" t="s">
        <v>673</v>
      </c>
      <c r="H250" s="175" t="s">
        <v>146</v>
      </c>
      <c r="I250" s="175" t="s">
        <v>89</v>
      </c>
      <c r="J250" s="96" t="s">
        <v>90</v>
      </c>
      <c r="K250" s="96" t="s">
        <v>673</v>
      </c>
      <c r="L250" s="97"/>
      <c r="M250" s="97"/>
      <c r="N250" s="97"/>
      <c r="O250" s="97"/>
      <c r="P250" s="97"/>
      <c r="Q250" s="97"/>
      <c r="R250" s="97">
        <v>1</v>
      </c>
      <c r="S250" s="97"/>
      <c r="T250" s="97"/>
      <c r="U250" s="97"/>
      <c r="V250" s="127" t="str">
        <f>IF(C250&lt;&gt;0,SUM($L250:$U250),0)</f>
        <v>0</v>
      </c>
      <c r="W250" s="127" t="str">
        <f>IF(D250&lt;&gt;0,SUM($L250:$U250),0)</f>
        <v>0</v>
      </c>
      <c r="X250" s="127">
        <v>30</v>
      </c>
      <c r="Y250" s="127" t="str">
        <f>X250</f>
        <v>0</v>
      </c>
      <c r="Z250" s="128" t="str">
        <f>X250*((L250+M250+N250+O250+P250+Q250)+R250*0.7+(S250+T250+U250)*0.5)*V250*5/SUM(L250:U250)+Y250*((L250+M250+N250+O250+P250+Q250)+R250*0.7+(S250+T250+U250)*0.5)*W250*4/SUM(L250:U250)</f>
        <v>0</v>
      </c>
      <c r="AB250" s="151"/>
      <c r="AC250" s="151"/>
      <c r="AD250" s="151"/>
    </row>
    <row r="251" spans="1:32" customHeight="1" ht="17.25" s="78" customFormat="1">
      <c r="A251" s="95">
        <v>37</v>
      </c>
      <c r="B251" s="175" t="s">
        <v>674</v>
      </c>
      <c r="C251" s="175"/>
      <c r="D251" s="95" t="s">
        <v>636</v>
      </c>
      <c r="E251" s="192">
        <v>42788</v>
      </c>
      <c r="F251" s="194" t="s">
        <v>86</v>
      </c>
      <c r="G251" s="175" t="s">
        <v>675</v>
      </c>
      <c r="H251" s="176" t="s">
        <v>146</v>
      </c>
      <c r="I251" s="175" t="s">
        <v>89</v>
      </c>
      <c r="J251" s="96" t="s">
        <v>90</v>
      </c>
      <c r="K251" s="176" t="s">
        <v>675</v>
      </c>
      <c r="L251" s="97"/>
      <c r="M251" s="97"/>
      <c r="N251" s="97"/>
      <c r="O251" s="97"/>
      <c r="P251" s="97"/>
      <c r="Q251" s="97"/>
      <c r="R251" s="97">
        <v>1</v>
      </c>
      <c r="S251" s="97"/>
      <c r="T251" s="97"/>
      <c r="U251" s="97"/>
      <c r="V251" s="127" t="str">
        <f>IF(C251&lt;&gt;0,SUM($L251:$U251),0)</f>
        <v>0</v>
      </c>
      <c r="W251" s="127" t="str">
        <f>IF(D251&lt;&gt;0,SUM($L251:$U251),0)</f>
        <v>0</v>
      </c>
      <c r="X251" s="127">
        <v>30</v>
      </c>
      <c r="Y251" s="127" t="str">
        <f>X251</f>
        <v>0</v>
      </c>
      <c r="Z251" s="128" t="str">
        <f>X251*((L251+M251+N251+O251+P251+Q251)+R251*0.7+(S251+T251+U251)*0.5)*V251*5/SUM(L251:U251)+Y251*((L251+M251+N251+O251+P251+Q251)+R251*0.7+(S251+T251+U251)*0.5)*W251*4/SUM(L251:U251)</f>
        <v>0</v>
      </c>
      <c r="AB251" s="151"/>
      <c r="AC251" s="151"/>
      <c r="AD251" s="151"/>
    </row>
    <row r="252" spans="1:32" customHeight="1" ht="17.25" s="78" customFormat="1">
      <c r="A252" s="95">
        <v>38</v>
      </c>
      <c r="B252" s="175" t="s">
        <v>676</v>
      </c>
      <c r="C252" s="175"/>
      <c r="D252" s="95" t="s">
        <v>636</v>
      </c>
      <c r="E252" s="192">
        <v>42919</v>
      </c>
      <c r="F252" s="194" t="s">
        <v>86</v>
      </c>
      <c r="G252" s="175" t="s">
        <v>151</v>
      </c>
      <c r="H252" s="176" t="s">
        <v>177</v>
      </c>
      <c r="I252" s="175" t="s">
        <v>89</v>
      </c>
      <c r="J252" s="96" t="s">
        <v>90</v>
      </c>
      <c r="K252" s="176" t="s">
        <v>151</v>
      </c>
      <c r="L252" s="97"/>
      <c r="M252" s="97"/>
      <c r="N252" s="97"/>
      <c r="O252" s="97">
        <v>1</v>
      </c>
      <c r="P252" s="97"/>
      <c r="Q252" s="97"/>
      <c r="R252" s="97"/>
      <c r="S252" s="97"/>
      <c r="T252" s="97"/>
      <c r="U252" s="97"/>
      <c r="V252" s="127" t="str">
        <f>IF(C252&lt;&gt;0,SUM($L252:$U252),0)</f>
        <v>0</v>
      </c>
      <c r="W252" s="127" t="str">
        <f>IF(D252&lt;&gt;0,SUM($L252:$U252),0)</f>
        <v>0</v>
      </c>
      <c r="X252" s="127">
        <v>30</v>
      </c>
      <c r="Y252" s="127" t="str">
        <f>X252</f>
        <v>0</v>
      </c>
      <c r="Z252" s="128" t="str">
        <f>X252*((L252+M252+N252+O252+P252+Q252)+R252*0.7+(S252+T252+U252)*0.5)*V252*5/SUM(L252:U252)+Y252*((L252+M252+N252+O252+P252+Q252)+R252*0.7+(S252+T252+U252)*0.5)*W252*4/SUM(L252:U252)</f>
        <v>0</v>
      </c>
      <c r="AB252" s="151"/>
      <c r="AC252" s="151"/>
      <c r="AD252" s="151"/>
    </row>
    <row r="253" spans="1:32" customHeight="1" ht="17.25" s="78" customFormat="1">
      <c r="A253" s="95">
        <v>39</v>
      </c>
      <c r="B253" s="175" t="s">
        <v>677</v>
      </c>
      <c r="C253" s="175"/>
      <c r="D253" s="95" t="s">
        <v>226</v>
      </c>
      <c r="E253" s="192">
        <v>42921</v>
      </c>
      <c r="F253" s="194" t="s">
        <v>86</v>
      </c>
      <c r="G253" s="175" t="s">
        <v>678</v>
      </c>
      <c r="H253" s="176" t="s">
        <v>638</v>
      </c>
      <c r="I253" s="175" t="s">
        <v>89</v>
      </c>
      <c r="J253" s="96" t="s">
        <v>90</v>
      </c>
      <c r="K253" s="176" t="s">
        <v>678</v>
      </c>
      <c r="L253" s="97"/>
      <c r="M253" s="97"/>
      <c r="N253" s="97"/>
      <c r="O253" s="97"/>
      <c r="P253" s="97"/>
      <c r="Q253" s="97"/>
      <c r="R253" s="97">
        <v>1</v>
      </c>
      <c r="S253" s="97"/>
      <c r="T253" s="97"/>
      <c r="U253" s="97"/>
      <c r="V253" s="127" t="str">
        <f>IF(C253&lt;&gt;0,SUM($L253:$U253),0)</f>
        <v>0</v>
      </c>
      <c r="W253" s="127" t="str">
        <f>IF(D253&lt;&gt;0,SUM($L253:$U253),0)</f>
        <v>0</v>
      </c>
      <c r="X253" s="127">
        <v>30</v>
      </c>
      <c r="Y253" s="127" t="str">
        <f>X253</f>
        <v>0</v>
      </c>
      <c r="Z253" s="128" t="str">
        <f>X253*((L253+M253+N253+O253+P253+Q253)+R253*0.7+(S253+T253+U253)*0.5)*V253*5/SUM(L253:U253)+Y253*((L253+M253+N253+O253+P253+Q253)+R253*0.7+(S253+T253+U253)*0.5)*W253*4/SUM(L253:U253)</f>
        <v>0</v>
      </c>
      <c r="AB253" s="151"/>
      <c r="AC253" s="151"/>
      <c r="AD253" s="151"/>
    </row>
    <row r="254" spans="1:32" customHeight="1" ht="17.25" s="78" customFormat="1">
      <c r="A254" s="95">
        <v>40</v>
      </c>
      <c r="B254" s="96" t="s">
        <v>679</v>
      </c>
      <c r="C254" s="98"/>
      <c r="D254" s="95" t="s">
        <v>226</v>
      </c>
      <c r="E254" s="192">
        <v>42760</v>
      </c>
      <c r="F254" s="194" t="s">
        <v>86</v>
      </c>
      <c r="G254" s="175" t="s">
        <v>680</v>
      </c>
      <c r="H254" s="176" t="s">
        <v>638</v>
      </c>
      <c r="I254" s="175" t="s">
        <v>89</v>
      </c>
      <c r="J254" s="96" t="s">
        <v>90</v>
      </c>
      <c r="K254" s="176" t="s">
        <v>680</v>
      </c>
      <c r="L254" s="97"/>
      <c r="M254" s="97"/>
      <c r="N254" s="97"/>
      <c r="O254" s="97"/>
      <c r="P254" s="97"/>
      <c r="Q254" s="97"/>
      <c r="R254" s="97">
        <v>1</v>
      </c>
      <c r="S254" s="97"/>
      <c r="T254" s="97"/>
      <c r="U254" s="97"/>
      <c r="V254" s="127" t="str">
        <f>IF(C254&lt;&gt;0,SUM($L254:$U254),0)</f>
        <v>0</v>
      </c>
      <c r="W254" s="127" t="str">
        <f>IF(D254&lt;&gt;0,SUM($L254:$U254),0)</f>
        <v>0</v>
      </c>
      <c r="X254" s="127">
        <v>30</v>
      </c>
      <c r="Y254" s="127" t="str">
        <f>X254</f>
        <v>0</v>
      </c>
      <c r="Z254" s="128" t="str">
        <f>X254*((L254+M254+N254+O254+P254+Q254)+R254*0.7+(S254+T254+U254)*0.5)*V254*5/SUM(L254:U254)+Y254*((L254+M254+N254+O254+P254+Q254)+R254*0.7+(S254+T254+U254)*0.5)*W254*4/SUM(L254:U254)</f>
        <v>0</v>
      </c>
      <c r="AB254" s="151"/>
      <c r="AC254" s="151"/>
      <c r="AD254" s="151"/>
    </row>
    <row r="255" spans="1:32" customHeight="1" ht="17.25" s="78" customFormat="1">
      <c r="A255" s="95">
        <v>41</v>
      </c>
      <c r="B255" s="96" t="s">
        <v>681</v>
      </c>
      <c r="C255" s="98"/>
      <c r="D255" s="95" t="s">
        <v>226</v>
      </c>
      <c r="E255" s="192">
        <v>43050</v>
      </c>
      <c r="F255" s="95" t="s">
        <v>86</v>
      </c>
      <c r="G255" s="96" t="s">
        <v>682</v>
      </c>
      <c r="H255" s="175" t="s">
        <v>652</v>
      </c>
      <c r="I255" s="175" t="s">
        <v>89</v>
      </c>
      <c r="J255" s="96" t="s">
        <v>90</v>
      </c>
      <c r="K255" s="173" t="s">
        <v>682</v>
      </c>
      <c r="L255" s="97"/>
      <c r="M255" s="97"/>
      <c r="N255" s="97"/>
      <c r="O255" s="97">
        <v>1</v>
      </c>
      <c r="P255" s="97"/>
      <c r="Q255" s="97"/>
      <c r="R255" s="97"/>
      <c r="S255" s="97"/>
      <c r="T255" s="97"/>
      <c r="U255" s="97"/>
      <c r="V255" s="127" t="str">
        <f>IF(C255&lt;&gt;0,SUM($L255:$U255),0)</f>
        <v>0</v>
      </c>
      <c r="W255" s="127" t="str">
        <f>IF(D255&lt;&gt;0,SUM($L255:$U255),0)</f>
        <v>0</v>
      </c>
      <c r="X255" s="127">
        <v>30</v>
      </c>
      <c r="Y255" s="127" t="str">
        <f>X255</f>
        <v>0</v>
      </c>
      <c r="Z255" s="128" t="str">
        <f>X255*((L255+M255+N255+O255+P255+Q255)+R255*0.7+(S255+T255+U255)*0.5)*V255*5/SUM(L255:U255)+Y255*((L255+M255+N255+O255+P255+Q255)+R255*0.7+(S255+T255+U255)*0.5)*W255*4/SUM(L255:U255)</f>
        <v>0</v>
      </c>
      <c r="AB255" s="151"/>
      <c r="AC255" s="151"/>
      <c r="AD255" s="151"/>
    </row>
    <row r="256" spans="1:32" customHeight="1" ht="17.25" s="78" customFormat="1">
      <c r="A256" s="95"/>
      <c r="B256" s="96"/>
      <c r="C256" s="98"/>
      <c r="D256" s="95"/>
      <c r="E256" s="192"/>
      <c r="F256" s="95"/>
      <c r="G256" s="96"/>
      <c r="H256" s="175"/>
      <c r="I256" s="175"/>
      <c r="J256" s="96"/>
      <c r="K256" s="173"/>
      <c r="L256" s="97"/>
      <c r="M256" s="97"/>
      <c r="N256" s="97"/>
      <c r="O256" s="97"/>
      <c r="P256" s="97"/>
      <c r="Q256" s="97"/>
      <c r="R256" s="97"/>
      <c r="S256" s="97"/>
      <c r="T256" s="97"/>
      <c r="U256" s="97"/>
      <c r="V256" s="127"/>
      <c r="W256" s="127"/>
      <c r="X256" s="127"/>
      <c r="Y256" s="127"/>
      <c r="Z256" s="128"/>
      <c r="AB256" s="151"/>
      <c r="AC256" s="151"/>
      <c r="AD256" s="151"/>
    </row>
    <row r="257" spans="1:32" customHeight="1" ht="17.25" s="78" customFormat="1">
      <c r="A257" s="95"/>
      <c r="B257" s="96"/>
      <c r="C257" s="98"/>
      <c r="D257" s="95"/>
      <c r="E257" s="192"/>
      <c r="F257" s="95"/>
      <c r="G257" s="96"/>
      <c r="H257" s="175"/>
      <c r="I257" s="175"/>
      <c r="J257" s="96"/>
      <c r="K257" s="173"/>
      <c r="L257" s="97"/>
      <c r="M257" s="97"/>
      <c r="N257" s="97"/>
      <c r="O257" s="97"/>
      <c r="P257" s="97"/>
      <c r="Q257" s="97"/>
      <c r="R257" s="97"/>
      <c r="S257" s="97"/>
      <c r="T257" s="97"/>
      <c r="U257" s="97"/>
      <c r="V257" s="127"/>
      <c r="W257" s="127"/>
      <c r="X257" s="127"/>
      <c r="Y257" s="127"/>
      <c r="Z257" s="128"/>
      <c r="AB257" s="151"/>
      <c r="AC257" s="151"/>
      <c r="AD257" s="151"/>
    </row>
    <row r="258" spans="1:32" customHeight="1" ht="17.25" s="78" customFormat="1">
      <c r="A258" s="95"/>
      <c r="B258" s="96"/>
      <c r="C258" s="98"/>
      <c r="D258" s="95"/>
      <c r="E258" s="192"/>
      <c r="F258" s="95"/>
      <c r="G258" s="96"/>
      <c r="H258" s="175"/>
      <c r="I258" s="175"/>
      <c r="J258" s="96"/>
      <c r="K258" s="173"/>
      <c r="L258" s="97"/>
      <c r="M258" s="97"/>
      <c r="N258" s="97"/>
      <c r="O258" s="97"/>
      <c r="P258" s="97"/>
      <c r="Q258" s="97"/>
      <c r="R258" s="97"/>
      <c r="S258" s="97"/>
      <c r="T258" s="97"/>
      <c r="U258" s="97"/>
      <c r="V258" s="127"/>
      <c r="W258" s="127"/>
      <c r="X258" s="127"/>
      <c r="Y258" s="127"/>
      <c r="Z258" s="128"/>
      <c r="AB258" s="151"/>
      <c r="AC258" s="151"/>
      <c r="AD258" s="151"/>
    </row>
    <row r="259" spans="1:32" customHeight="1" ht="17.25" s="78" customFormat="1">
      <c r="A259" s="95"/>
      <c r="B259" s="96"/>
      <c r="C259" s="98"/>
      <c r="D259" s="95"/>
      <c r="E259" s="192"/>
      <c r="F259" s="95"/>
      <c r="G259" s="96"/>
      <c r="H259" s="175"/>
      <c r="I259" s="175"/>
      <c r="J259" s="96"/>
      <c r="K259" s="173"/>
      <c r="L259" s="97"/>
      <c r="M259" s="97"/>
      <c r="N259" s="97"/>
      <c r="O259" s="97"/>
      <c r="P259" s="97"/>
      <c r="Q259" s="97"/>
      <c r="R259" s="97"/>
      <c r="S259" s="97"/>
      <c r="T259" s="97"/>
      <c r="U259" s="97"/>
      <c r="V259" s="127"/>
      <c r="W259" s="127"/>
      <c r="X259" s="127"/>
      <c r="Y259" s="127"/>
      <c r="Z259" s="128"/>
      <c r="AB259" s="151"/>
      <c r="AC259" s="151"/>
      <c r="AD259" s="151"/>
    </row>
    <row r="260" spans="1:32" customHeight="1" ht="17.25" s="78" customFormat="1">
      <c r="A260" s="95"/>
      <c r="B260" s="96"/>
      <c r="C260" s="98"/>
      <c r="D260" s="95"/>
      <c r="E260" s="192"/>
      <c r="F260" s="95"/>
      <c r="G260" s="96"/>
      <c r="H260" s="175"/>
      <c r="I260" s="175"/>
      <c r="J260" s="96"/>
      <c r="K260" s="173"/>
      <c r="L260" s="97"/>
      <c r="M260" s="97"/>
      <c r="N260" s="97"/>
      <c r="O260" s="97"/>
      <c r="P260" s="97"/>
      <c r="Q260" s="97"/>
      <c r="R260" s="97"/>
      <c r="S260" s="97"/>
      <c r="T260" s="97"/>
      <c r="U260" s="97"/>
      <c r="V260" s="127"/>
      <c r="W260" s="127"/>
      <c r="X260" s="127"/>
      <c r="Y260" s="127"/>
      <c r="Z260" s="128"/>
      <c r="AB260" s="151"/>
      <c r="AC260" s="151"/>
      <c r="AD260" s="151"/>
    </row>
    <row r="261" spans="1:32" customHeight="1" ht="17.25" s="78" customFormat="1">
      <c r="A261" s="95"/>
      <c r="B261" s="96"/>
      <c r="C261" s="98"/>
      <c r="D261" s="95"/>
      <c r="E261" s="192"/>
      <c r="F261" s="95"/>
      <c r="G261" s="96"/>
      <c r="H261" s="175"/>
      <c r="I261" s="175"/>
      <c r="J261" s="96"/>
      <c r="K261" s="173"/>
      <c r="L261" s="97"/>
      <c r="M261" s="97"/>
      <c r="N261" s="97"/>
      <c r="O261" s="97"/>
      <c r="P261" s="97"/>
      <c r="Q261" s="97"/>
      <c r="R261" s="97"/>
      <c r="S261" s="97"/>
      <c r="T261" s="97"/>
      <c r="U261" s="97"/>
      <c r="V261" s="127"/>
      <c r="W261" s="127"/>
      <c r="X261" s="127"/>
      <c r="Y261" s="127"/>
      <c r="Z261" s="128"/>
      <c r="AB261" s="151"/>
      <c r="AC261" s="151"/>
      <c r="AD261" s="151"/>
    </row>
    <row r="262" spans="1:32" customHeight="1" ht="17.25" s="78" customFormat="1">
      <c r="A262" s="95"/>
      <c r="B262" s="96"/>
      <c r="C262" s="98"/>
      <c r="D262" s="95"/>
      <c r="E262" s="192"/>
      <c r="F262" s="95"/>
      <c r="G262" s="96"/>
      <c r="H262" s="175"/>
      <c r="I262" s="175"/>
      <c r="J262" s="96"/>
      <c r="K262" s="173"/>
      <c r="L262" s="97"/>
      <c r="M262" s="97"/>
      <c r="N262" s="97"/>
      <c r="O262" s="97"/>
      <c r="P262" s="97"/>
      <c r="Q262" s="97"/>
      <c r="R262" s="97"/>
      <c r="S262" s="97"/>
      <c r="T262" s="97"/>
      <c r="U262" s="97"/>
      <c r="V262" s="127"/>
      <c r="W262" s="127"/>
      <c r="X262" s="127"/>
      <c r="Y262" s="127"/>
      <c r="Z262" s="128"/>
      <c r="AB262" s="151"/>
      <c r="AC262" s="151"/>
      <c r="AD262" s="151"/>
    </row>
    <row r="263" spans="1:32" customHeight="1" ht="17.25" s="78" customFormat="1">
      <c r="A263" s="95"/>
      <c r="B263" s="96"/>
      <c r="C263" s="98"/>
      <c r="D263" s="95"/>
      <c r="E263" s="192"/>
      <c r="F263" s="95"/>
      <c r="G263" s="96"/>
      <c r="H263" s="175"/>
      <c r="I263" s="175"/>
      <c r="J263" s="96"/>
      <c r="K263" s="173"/>
      <c r="L263" s="97"/>
      <c r="M263" s="97"/>
      <c r="N263" s="97"/>
      <c r="O263" s="97"/>
      <c r="P263" s="97"/>
      <c r="Q263" s="97"/>
      <c r="R263" s="97"/>
      <c r="S263" s="97"/>
      <c r="T263" s="97"/>
      <c r="U263" s="97"/>
      <c r="V263" s="127"/>
      <c r="W263" s="127"/>
      <c r="X263" s="127"/>
      <c r="Y263" s="127"/>
      <c r="Z263" s="128"/>
      <c r="AB263" s="151"/>
      <c r="AC263" s="151"/>
      <c r="AD263" s="151"/>
    </row>
    <row r="264" spans="1:32" customHeight="1" ht="17.25" s="78" customFormat="1">
      <c r="A264" s="95"/>
      <c r="B264" s="96"/>
      <c r="C264" s="98"/>
      <c r="D264" s="95"/>
      <c r="E264" s="192"/>
      <c r="F264" s="95"/>
      <c r="G264" s="96"/>
      <c r="H264" s="175"/>
      <c r="I264" s="175"/>
      <c r="J264" s="96"/>
      <c r="K264" s="173"/>
      <c r="L264" s="97"/>
      <c r="M264" s="97"/>
      <c r="N264" s="97"/>
      <c r="O264" s="97"/>
      <c r="P264" s="97"/>
      <c r="Q264" s="97"/>
      <c r="R264" s="97"/>
      <c r="S264" s="97"/>
      <c r="T264" s="97"/>
      <c r="U264" s="97"/>
      <c r="V264" s="127"/>
      <c r="W264" s="127"/>
      <c r="X264" s="127"/>
      <c r="Y264" s="127"/>
      <c r="Z264" s="128"/>
      <c r="AB264" s="151"/>
      <c r="AC264" s="151"/>
      <c r="AD264" s="151"/>
    </row>
    <row r="265" spans="1:32" customHeight="1" ht="17.25" s="78" customFormat="1">
      <c r="A265" s="95"/>
      <c r="B265" s="96"/>
      <c r="C265" s="98"/>
      <c r="D265" s="95"/>
      <c r="E265" s="192"/>
      <c r="F265" s="95"/>
      <c r="G265" s="96"/>
      <c r="H265" s="175"/>
      <c r="I265" s="175"/>
      <c r="J265" s="96"/>
      <c r="K265" s="173"/>
      <c r="L265" s="97"/>
      <c r="M265" s="97"/>
      <c r="N265" s="97"/>
      <c r="O265" s="97"/>
      <c r="P265" s="97"/>
      <c r="Q265" s="97"/>
      <c r="R265" s="97"/>
      <c r="S265" s="97"/>
      <c r="T265" s="97"/>
      <c r="U265" s="97"/>
      <c r="V265" s="127"/>
      <c r="W265" s="127"/>
      <c r="X265" s="127"/>
      <c r="Y265" s="127"/>
      <c r="Z265" s="128"/>
      <c r="AB265" s="151"/>
      <c r="AC265" s="151"/>
      <c r="AD265" s="151"/>
    </row>
    <row r="266" spans="1:32" customHeight="1" ht="17.25" s="78" customFormat="1">
      <c r="A266" s="95">
        <v>42</v>
      </c>
      <c r="B266" s="96" t="s">
        <v>683</v>
      </c>
      <c r="C266" s="98"/>
      <c r="D266" s="95" t="s">
        <v>226</v>
      </c>
      <c r="E266" s="192">
        <v>43081</v>
      </c>
      <c r="F266" s="95" t="s">
        <v>86</v>
      </c>
      <c r="G266" s="96" t="s">
        <v>684</v>
      </c>
      <c r="H266" s="175" t="s">
        <v>652</v>
      </c>
      <c r="I266" s="175" t="s">
        <v>89</v>
      </c>
      <c r="J266" s="96" t="s">
        <v>90</v>
      </c>
      <c r="K266" s="173" t="s">
        <v>684</v>
      </c>
      <c r="L266" s="97"/>
      <c r="M266" s="97"/>
      <c r="N266" s="97"/>
      <c r="O266" s="97">
        <v>1</v>
      </c>
      <c r="P266" s="97"/>
      <c r="Q266" s="97"/>
      <c r="R266" s="97"/>
      <c r="S266" s="97"/>
      <c r="T266" s="97"/>
      <c r="U266" s="97"/>
      <c r="V266" s="127" t="str">
        <f>IF(C266&lt;&gt;0,SUM($L266:$U266),0)</f>
        <v>0</v>
      </c>
      <c r="W266" s="127" t="str">
        <f>IF(D266&lt;&gt;0,SUM($L266:$U266),0)</f>
        <v>0</v>
      </c>
      <c r="X266" s="127">
        <v>30</v>
      </c>
      <c r="Y266" s="127" t="str">
        <f>X266</f>
        <v>0</v>
      </c>
      <c r="Z266" s="128" t="str">
        <f>X266*((L266+M266+N266+O266+P266+Q266)+R266*0.7+(S266+T266+U266)*0.5)*V266*5/SUM(L266:U266)+Y266*((L266+M266+N266+O266+P266+Q266)+R266*0.7+(S266+T266+U266)*0.5)*W266*4/SUM(L266:U266)</f>
        <v>0</v>
      </c>
      <c r="AB266" s="151"/>
      <c r="AC266" s="151"/>
      <c r="AD266" s="151"/>
    </row>
    <row r="267" spans="1:32" customHeight="1" ht="17.25" s="78" customFormat="1">
      <c r="A267" s="95">
        <v>43</v>
      </c>
      <c r="B267" s="96" t="s">
        <v>685</v>
      </c>
      <c r="C267" s="98"/>
      <c r="D267" s="95" t="s">
        <v>226</v>
      </c>
      <c r="E267" s="192">
        <v>42911</v>
      </c>
      <c r="F267" s="95" t="s">
        <v>86</v>
      </c>
      <c r="G267" s="96" t="s">
        <v>686</v>
      </c>
      <c r="H267" s="175" t="s">
        <v>652</v>
      </c>
      <c r="I267" s="175" t="s">
        <v>89</v>
      </c>
      <c r="J267" s="96" t="s">
        <v>90</v>
      </c>
      <c r="K267" s="173" t="s">
        <v>686</v>
      </c>
      <c r="L267" s="97"/>
      <c r="M267" s="97"/>
      <c r="N267" s="97"/>
      <c r="O267" s="97"/>
      <c r="P267" s="97"/>
      <c r="Q267" s="97"/>
      <c r="R267" s="97">
        <v>1</v>
      </c>
      <c r="S267" s="97"/>
      <c r="T267" s="97"/>
      <c r="U267" s="97"/>
      <c r="V267" s="127" t="str">
        <f>IF(C267&lt;&gt;0,SUM($L267:$U267),0)</f>
        <v>0</v>
      </c>
      <c r="W267" s="127" t="str">
        <f>IF(D267&lt;&gt;0,SUM($L267:$U267),0)</f>
        <v>0</v>
      </c>
      <c r="X267" s="127">
        <v>30</v>
      </c>
      <c r="Y267" s="127" t="str">
        <f>X267</f>
        <v>0</v>
      </c>
      <c r="Z267" s="128" t="str">
        <f>X267*((L267+M267+N267+O267+P267+Q267)+R267*0.7+(S267+T267+U267)*0.5)*V267*5/SUM(L267:U267)+Y267*((L267+M267+N267+O267+P267+Q267)+R267*0.7+(S267+T267+U267)*0.5)*W267*4/SUM(L267:U267)</f>
        <v>0</v>
      </c>
      <c r="AB267" s="151"/>
      <c r="AC267" s="151"/>
      <c r="AD267" s="151"/>
    </row>
    <row r="268" spans="1:32" customHeight="1" ht="17.25" s="78" customFormat="1">
      <c r="A268" s="95">
        <v>44</v>
      </c>
      <c r="B268" s="96" t="s">
        <v>687</v>
      </c>
      <c r="C268" s="98"/>
      <c r="D268" s="95" t="s">
        <v>226</v>
      </c>
      <c r="E268" s="192">
        <v>42768</v>
      </c>
      <c r="F268" s="95" t="s">
        <v>134</v>
      </c>
      <c r="G268" s="96" t="s">
        <v>688</v>
      </c>
      <c r="H268" s="175" t="s">
        <v>652</v>
      </c>
      <c r="I268" s="175" t="s">
        <v>89</v>
      </c>
      <c r="J268" s="96" t="s">
        <v>90</v>
      </c>
      <c r="K268" s="173" t="s">
        <v>688</v>
      </c>
      <c r="L268" s="97"/>
      <c r="M268" s="97"/>
      <c r="N268" s="97"/>
      <c r="O268" s="97"/>
      <c r="P268" s="97"/>
      <c r="Q268" s="97"/>
      <c r="R268" s="97">
        <v>1</v>
      </c>
      <c r="S268" s="97"/>
      <c r="T268" s="97"/>
      <c r="U268" s="97"/>
      <c r="V268" s="127" t="str">
        <f>IF(C268&lt;&gt;0,SUM($L268:$U268),0)</f>
        <v>0</v>
      </c>
      <c r="W268" s="127" t="str">
        <f>IF(D268&lt;&gt;0,SUM($L268:$U268),0)</f>
        <v>0</v>
      </c>
      <c r="X268" s="127">
        <v>30</v>
      </c>
      <c r="Y268" s="127" t="str">
        <f>X268</f>
        <v>0</v>
      </c>
      <c r="Z268" s="128" t="str">
        <f>X268*((L268+M268+N268+O268+P268+Q268)+R268*0.7+(S268+T268+U268)*0.5)*V268*5/SUM(L268:U268)+Y268*((L268+M268+N268+O268+P268+Q268)+R268*0.7+(S268+T268+U268)*0.5)*W268*4/SUM(L268:U268)</f>
        <v>0</v>
      </c>
      <c r="AB268" s="151"/>
      <c r="AC268" s="151"/>
      <c r="AD268" s="151"/>
    </row>
    <row r="269" spans="1:32" customHeight="1" ht="17.25" s="78" customFormat="1">
      <c r="A269" s="95">
        <v>45</v>
      </c>
      <c r="B269" s="96" t="s">
        <v>689</v>
      </c>
      <c r="C269" s="98"/>
      <c r="D269" s="95" t="s">
        <v>226</v>
      </c>
      <c r="E269" s="192">
        <v>43054</v>
      </c>
      <c r="F269" s="95" t="s">
        <v>86</v>
      </c>
      <c r="G269" s="173" t="s">
        <v>690</v>
      </c>
      <c r="H269" s="175" t="s">
        <v>652</v>
      </c>
      <c r="I269" s="175" t="s">
        <v>89</v>
      </c>
      <c r="J269" s="96" t="s">
        <v>90</v>
      </c>
      <c r="K269" s="173" t="s">
        <v>690</v>
      </c>
      <c r="L269" s="97"/>
      <c r="M269" s="97"/>
      <c r="N269" s="97"/>
      <c r="O269" s="97"/>
      <c r="P269" s="97"/>
      <c r="Q269" s="97"/>
      <c r="R269" s="97">
        <v>1</v>
      </c>
      <c r="S269" s="97"/>
      <c r="T269" s="97"/>
      <c r="U269" s="97"/>
      <c r="V269" s="127" t="str">
        <f>IF(C269&lt;&gt;0,SUM($L269:$U269),0)</f>
        <v>0</v>
      </c>
      <c r="W269" s="127" t="str">
        <f>IF(D269&lt;&gt;0,SUM($L269:$U269),0)</f>
        <v>0</v>
      </c>
      <c r="X269" s="127">
        <v>30</v>
      </c>
      <c r="Y269" s="127" t="str">
        <f>X269</f>
        <v>0</v>
      </c>
      <c r="Z269" s="128" t="str">
        <f>X269*((L269+M269+N269+O269+P269+Q269)+R269*0.7+(S269+T269+U269)*0.5)*V269*5/SUM(L269:U269)+Y269*((L269+M269+N269+O269+P269+Q269)+R269*0.7+(S269+T269+U269)*0.5)*W269*4/SUM(L269:U269)</f>
        <v>0</v>
      </c>
      <c r="AB269" s="151"/>
      <c r="AC269" s="151"/>
      <c r="AD269" s="151"/>
    </row>
    <row r="270" spans="1:32" customHeight="1" ht="17.25" s="78" customFormat="1">
      <c r="A270" s="95">
        <v>46</v>
      </c>
      <c r="B270" s="96" t="s">
        <v>506</v>
      </c>
      <c r="C270" s="98"/>
      <c r="D270" s="95" t="s">
        <v>226</v>
      </c>
      <c r="E270" s="192">
        <v>42891</v>
      </c>
      <c r="F270" s="95" t="s">
        <v>86</v>
      </c>
      <c r="G270" s="173" t="s">
        <v>691</v>
      </c>
      <c r="H270" s="175" t="s">
        <v>98</v>
      </c>
      <c r="I270" s="175" t="s">
        <v>89</v>
      </c>
      <c r="J270" s="96" t="s">
        <v>90</v>
      </c>
      <c r="K270" s="173" t="s">
        <v>691</v>
      </c>
      <c r="L270" s="97"/>
      <c r="M270" s="97"/>
      <c r="N270" s="97"/>
      <c r="O270" s="97"/>
      <c r="P270" s="97"/>
      <c r="Q270" s="97"/>
      <c r="R270" s="97">
        <v>1</v>
      </c>
      <c r="S270" s="97"/>
      <c r="T270" s="97"/>
      <c r="U270" s="97"/>
      <c r="V270" s="127" t="str">
        <f>IF(C270&lt;&gt;0,SUM($L270:$U270),0)</f>
        <v>0</v>
      </c>
      <c r="W270" s="127" t="str">
        <f>IF(D270&lt;&gt;0,SUM($L270:$U270),0)</f>
        <v>0</v>
      </c>
      <c r="X270" s="127">
        <v>30</v>
      </c>
      <c r="Y270" s="127" t="str">
        <f>X270</f>
        <v>0</v>
      </c>
      <c r="Z270" s="128" t="str">
        <f>X270*((L270+M270+N270+O270+P270+Q270)+R270*0.7+(S270+T270+U270)*0.5)*V270*5/SUM(L270:U270)+Y270*((L270+M270+N270+O270+P270+Q270)+R270*0.7+(S270+T270+U270)*0.5)*W270*4/SUM(L270:U270)</f>
        <v>0</v>
      </c>
      <c r="AB270" s="151"/>
      <c r="AC270" s="151"/>
      <c r="AD270" s="151"/>
    </row>
    <row r="271" spans="1:32" customHeight="1" ht="17.25" s="78" customFormat="1">
      <c r="A271" s="95">
        <v>47</v>
      </c>
      <c r="B271" s="96" t="s">
        <v>662</v>
      </c>
      <c r="C271" s="98"/>
      <c r="D271" s="95" t="s">
        <v>226</v>
      </c>
      <c r="E271" s="192">
        <v>42984</v>
      </c>
      <c r="F271" s="95" t="s">
        <v>96</v>
      </c>
      <c r="G271" s="173" t="s">
        <v>663</v>
      </c>
      <c r="H271" s="175" t="s">
        <v>638</v>
      </c>
      <c r="I271" s="175" t="s">
        <v>89</v>
      </c>
      <c r="J271" s="96" t="s">
        <v>90</v>
      </c>
      <c r="K271" s="173" t="s">
        <v>663</v>
      </c>
      <c r="L271" s="97"/>
      <c r="M271" s="97"/>
      <c r="N271" s="97"/>
      <c r="O271" s="97">
        <v>1</v>
      </c>
      <c r="P271" s="97"/>
      <c r="Q271" s="97"/>
      <c r="R271" s="97"/>
      <c r="S271" s="97"/>
      <c r="T271" s="97"/>
      <c r="U271" s="97"/>
      <c r="V271" s="127" t="str">
        <f>IF(C271&lt;&gt;0,SUM($L271:$U271),0)</f>
        <v>0</v>
      </c>
      <c r="W271" s="127" t="str">
        <f>IF(D271&lt;&gt;0,SUM($L271:$U271),0)</f>
        <v>0</v>
      </c>
      <c r="X271" s="127">
        <v>30</v>
      </c>
      <c r="Y271" s="127" t="str">
        <f>X271</f>
        <v>0</v>
      </c>
      <c r="Z271" s="128" t="str">
        <f>X271*((L271+M271+N271+O271+P271+Q271)+R271*0.7+(S271+T271+U271)*0.5)*V271*5/SUM(L271:U271)+Y271*((L271+M271+N271+O271+P271+Q271)+R271*0.7+(S271+T271+U271)*0.5)*W271*4/SUM(L271:U271)</f>
        <v>0</v>
      </c>
      <c r="AB271" s="151"/>
      <c r="AC271" s="151"/>
      <c r="AD271" s="151"/>
    </row>
    <row r="272" spans="1:32" customHeight="1" ht="17.25" s="78" customFormat="1">
      <c r="A272" s="95">
        <v>48</v>
      </c>
      <c r="B272" s="96" t="s">
        <v>694</v>
      </c>
      <c r="C272" s="98"/>
      <c r="D272" s="95" t="s">
        <v>226</v>
      </c>
      <c r="E272" s="192">
        <v>42996</v>
      </c>
      <c r="F272" s="95" t="s">
        <v>86</v>
      </c>
      <c r="G272" s="96" t="s">
        <v>361</v>
      </c>
      <c r="H272" s="175" t="s">
        <v>190</v>
      </c>
      <c r="I272" s="175" t="s">
        <v>89</v>
      </c>
      <c r="J272" s="96" t="s">
        <v>90</v>
      </c>
      <c r="K272" s="96" t="s">
        <v>361</v>
      </c>
      <c r="L272" s="97"/>
      <c r="M272" s="97"/>
      <c r="N272" s="97"/>
      <c r="O272" s="97"/>
      <c r="P272" s="97"/>
      <c r="Q272" s="97"/>
      <c r="R272" s="97">
        <v>1</v>
      </c>
      <c r="S272" s="97"/>
      <c r="T272" s="97"/>
      <c r="U272" s="97"/>
      <c r="V272" s="127" t="str">
        <f>IF(C272&lt;&gt;0,SUM($L272:$U272),0)</f>
        <v>0</v>
      </c>
      <c r="W272" s="127" t="str">
        <f>IF(D272&lt;&gt;0,SUM($L272:$U272),0)</f>
        <v>0</v>
      </c>
      <c r="X272" s="127">
        <v>30</v>
      </c>
      <c r="Y272" s="127" t="str">
        <f>X272</f>
        <v>0</v>
      </c>
      <c r="Z272" s="128" t="str">
        <f>X272*((L272+M272+N272+O272+P272+Q272)+R272*0.7+(S272+T272+U272)*0.5)*V272*5/SUM(L272:U272)+Y272*((L272+M272+N272+O272+P272+Q272)+R272*0.7+(S272+T272+U272)*0.5)*W272*4/SUM(L272:U272)</f>
        <v>0</v>
      </c>
      <c r="AB272" s="151"/>
      <c r="AC272" s="151"/>
      <c r="AD272" s="151"/>
    </row>
    <row r="273" spans="1:32" customHeight="1" ht="17.25" s="78" customFormat="1">
      <c r="A273" s="95">
        <v>49</v>
      </c>
      <c r="B273" s="96" t="s">
        <v>695</v>
      </c>
      <c r="C273" s="98"/>
      <c r="D273" s="95" t="s">
        <v>226</v>
      </c>
      <c r="E273" s="192">
        <v>42796</v>
      </c>
      <c r="F273" s="95" t="s">
        <v>86</v>
      </c>
      <c r="G273" s="96" t="s">
        <v>696</v>
      </c>
      <c r="H273" s="175" t="s">
        <v>190</v>
      </c>
      <c r="I273" s="175" t="s">
        <v>89</v>
      </c>
      <c r="J273" s="96" t="s">
        <v>90</v>
      </c>
      <c r="K273" s="96" t="s">
        <v>696</v>
      </c>
      <c r="L273" s="97"/>
      <c r="M273" s="97"/>
      <c r="N273" s="97"/>
      <c r="O273" s="97"/>
      <c r="P273" s="97"/>
      <c r="Q273" s="97"/>
      <c r="R273" s="97">
        <v>1</v>
      </c>
      <c r="S273" s="97"/>
      <c r="T273" s="97"/>
      <c r="U273" s="97"/>
      <c r="V273" s="127" t="str">
        <f>IF(C273&lt;&gt;0,SUM($L273:$U273),0)</f>
        <v>0</v>
      </c>
      <c r="W273" s="127" t="str">
        <f>IF(D273&lt;&gt;0,SUM($L273:$U273),0)</f>
        <v>0</v>
      </c>
      <c r="X273" s="127">
        <v>30</v>
      </c>
      <c r="Y273" s="127" t="str">
        <f>X273</f>
        <v>0</v>
      </c>
      <c r="Z273" s="128" t="str">
        <f>X273*((L273+M273+N273+O273+P273+Q273)+R273*0.7+(S273+T273+U273)*0.5)*V273*5/SUM(L273:U273)+Y273*((L273+M273+N273+O273+P273+Q273)+R273*0.7+(S273+T273+U273)*0.5)*W273*4/SUM(L273:U273)</f>
        <v>0</v>
      </c>
      <c r="AB273" s="151"/>
      <c r="AC273" s="151"/>
      <c r="AD273" s="151"/>
    </row>
    <row r="274" spans="1:32" customHeight="1" ht="17.25" s="78" customFormat="1">
      <c r="A274" s="95">
        <v>50</v>
      </c>
      <c r="B274" s="96" t="s">
        <v>697</v>
      </c>
      <c r="C274" s="98"/>
      <c r="D274" s="95" t="s">
        <v>226</v>
      </c>
      <c r="E274" s="192">
        <v>42931</v>
      </c>
      <c r="F274" s="95" t="s">
        <v>86</v>
      </c>
      <c r="G274" s="96" t="s">
        <v>698</v>
      </c>
      <c r="H274" s="175" t="s">
        <v>190</v>
      </c>
      <c r="I274" s="175" t="s">
        <v>89</v>
      </c>
      <c r="J274" s="96" t="s">
        <v>90</v>
      </c>
      <c r="K274" s="96" t="s">
        <v>698</v>
      </c>
      <c r="L274" s="97"/>
      <c r="M274" s="97"/>
      <c r="N274" s="97"/>
      <c r="O274" s="97"/>
      <c r="P274" s="97"/>
      <c r="Q274" s="97"/>
      <c r="R274" s="97">
        <v>1</v>
      </c>
      <c r="S274" s="97"/>
      <c r="T274" s="97"/>
      <c r="U274" s="97"/>
      <c r="V274" s="127" t="str">
        <f>IF(C274&lt;&gt;0,SUM($L274:$U274),0)</f>
        <v>0</v>
      </c>
      <c r="W274" s="127" t="str">
        <f>IF(D274&lt;&gt;0,SUM($L274:$U274),0)</f>
        <v>0</v>
      </c>
      <c r="X274" s="127">
        <v>30</v>
      </c>
      <c r="Y274" s="127" t="str">
        <f>X274</f>
        <v>0</v>
      </c>
      <c r="Z274" s="128" t="str">
        <f>X274*((L274+M274+N274+O274+P274+Q274)+R274*0.7+(S274+T274+U274)*0.5)*V274*5/SUM(L274:U274)+Y274*((L274+M274+N274+O274+P274+Q274)+R274*0.7+(S274+T274+U274)*0.5)*W274*4/SUM(L274:U274)</f>
        <v>0</v>
      </c>
      <c r="AB274" s="151"/>
      <c r="AC274" s="151"/>
      <c r="AD274" s="151"/>
    </row>
    <row r="275" spans="1:32" customHeight="1" ht="17.25" s="78" customFormat="1">
      <c r="A275" s="217">
        <v>51</v>
      </c>
      <c r="B275" s="218" t="s">
        <v>699</v>
      </c>
      <c r="C275" s="98"/>
      <c r="D275" s="95" t="s">
        <v>226</v>
      </c>
      <c r="E275" s="192">
        <v>43031</v>
      </c>
      <c r="F275" s="95" t="s">
        <v>96</v>
      </c>
      <c r="G275" s="96" t="s">
        <v>700</v>
      </c>
      <c r="H275" s="175" t="s">
        <v>652</v>
      </c>
      <c r="I275" s="175" t="s">
        <v>89</v>
      </c>
      <c r="J275" s="96" t="s">
        <v>90</v>
      </c>
      <c r="K275" s="96" t="s">
        <v>700</v>
      </c>
      <c r="L275" s="97"/>
      <c r="M275" s="97"/>
      <c r="N275" s="97"/>
      <c r="O275" s="97"/>
      <c r="P275" s="97"/>
      <c r="Q275" s="97"/>
      <c r="R275" s="97">
        <v>1</v>
      </c>
      <c r="S275" s="97"/>
      <c r="T275" s="97"/>
      <c r="U275" s="97"/>
      <c r="V275" s="127" t="str">
        <f>IF(C275&lt;&gt;0,SUM($L275:$U275),0)</f>
        <v>0</v>
      </c>
      <c r="W275" s="127" t="str">
        <f>IF(D275&lt;&gt;0,SUM($L275:$U275),0)</f>
        <v>0</v>
      </c>
      <c r="X275" s="127">
        <v>30</v>
      </c>
      <c r="Y275" s="127" t="str">
        <f>X275</f>
        <v>0</v>
      </c>
      <c r="Z275" s="128" t="str">
        <f>X275*((L275+M275+N275+O275+P275+Q275)+R275*0.7+(S275+T275+U275)*0.5)*V275*5/SUM(L275:U275)+Y275*((L275+M275+N275+O275+P275+Q275)+R275*0.7+(S275+T275+U275)*0.5)*W275*4/SUM(L275:U275)</f>
        <v>0</v>
      </c>
      <c r="AB275" s="151"/>
      <c r="AC275" s="151"/>
      <c r="AD275" s="151"/>
    </row>
    <row r="276" spans="1:32" customHeight="1" ht="17.25" s="78" customFormat="1">
      <c r="A276" s="219">
        <v>52</v>
      </c>
      <c r="B276" s="220" t="s">
        <v>701</v>
      </c>
      <c r="C276" s="174"/>
      <c r="D276" s="99" t="s">
        <v>226</v>
      </c>
      <c r="E276" s="195">
        <v>42833</v>
      </c>
      <c r="F276" s="99" t="s">
        <v>86</v>
      </c>
      <c r="G276" s="100" t="s">
        <v>527</v>
      </c>
      <c r="H276" s="178" t="s">
        <v>146</v>
      </c>
      <c r="I276" s="178" t="s">
        <v>89</v>
      </c>
      <c r="J276" s="100" t="s">
        <v>90</v>
      </c>
      <c r="K276" s="100" t="s">
        <v>702</v>
      </c>
      <c r="L276" s="109"/>
      <c r="M276" s="109"/>
      <c r="N276" s="109"/>
      <c r="O276" s="109">
        <v>1</v>
      </c>
      <c r="P276" s="109"/>
      <c r="Q276" s="109"/>
      <c r="R276" s="109"/>
      <c r="S276" s="109"/>
      <c r="T276" s="109"/>
      <c r="U276" s="109"/>
      <c r="V276" s="213" t="str">
        <f>IF(C276&lt;&gt;0,SUM($L276:$U276),0)</f>
        <v>0</v>
      </c>
      <c r="W276" s="213" t="str">
        <f>IF(D276&lt;&gt;0,SUM($L276:$U276),0)</f>
        <v>0</v>
      </c>
      <c r="X276" s="213">
        <v>30</v>
      </c>
      <c r="Y276" s="213" t="str">
        <f>X276</f>
        <v>0</v>
      </c>
      <c r="Z276" s="214" t="str">
        <f>X276*((L276+M276+N276+O276+P276+Q276)+R276*0.7+(S276+T276+U276)*0.5)*V276*5/SUM(L276:U276)+Y276*((L276+M276+N276+O276+P276+Q276)+R276*0.7+(S276+T276+U276)*0.5)*W276*4/SUM(L276:U276)</f>
        <v>0</v>
      </c>
      <c r="AB276" s="151"/>
      <c r="AC276" s="151"/>
      <c r="AD276" s="151"/>
    </row>
    <row r="278" spans="1:32" customHeight="1" ht="11.25" s="115" customFormat="1">
      <c r="A278" s="121"/>
      <c r="B278" s="122" t="s">
        <v>714</v>
      </c>
      <c r="C278" s="278" t="s">
        <v>715</v>
      </c>
      <c r="D278" s="278"/>
      <c r="E278" s="278"/>
      <c r="F278" s="278"/>
      <c r="G278" s="278"/>
      <c r="H278" s="278"/>
      <c r="I278" s="278"/>
      <c r="J278" s="278"/>
      <c r="K278" s="278"/>
      <c r="L278" s="278"/>
      <c r="M278" s="278"/>
      <c r="N278" s="278"/>
      <c r="O278" s="278"/>
      <c r="P278" s="278"/>
      <c r="Q278" s="278"/>
      <c r="R278" s="278"/>
      <c r="S278" s="278"/>
      <c r="T278" s="278"/>
      <c r="U278" s="278"/>
      <c r="V278" s="129"/>
      <c r="W278" s="129"/>
      <c r="X278" s="129"/>
      <c r="Y278" s="129"/>
      <c r="Z278" s="130"/>
    </row>
    <row r="279" spans="1:32" customHeight="1" ht="11.25" s="115" customFormat="1">
      <c r="A279" s="121"/>
      <c r="B279" s="123"/>
      <c r="C279" s="279" t="s">
        <v>716</v>
      </c>
      <c r="D279" s="279"/>
      <c r="E279" s="279"/>
      <c r="F279" s="279"/>
      <c r="G279" s="279"/>
      <c r="H279" s="279"/>
      <c r="I279" s="279"/>
      <c r="J279" s="279"/>
      <c r="K279" s="279"/>
      <c r="L279" s="279"/>
      <c r="M279" s="279"/>
      <c r="N279" s="106"/>
      <c r="O279" s="106"/>
      <c r="P279" s="106"/>
      <c r="Q279" s="106"/>
      <c r="R279" s="106"/>
      <c r="S279" s="106"/>
      <c r="T279" s="106"/>
      <c r="U279" s="106"/>
      <c r="V279" s="129"/>
      <c r="W279" s="129"/>
      <c r="X279" s="129"/>
      <c r="Y279" s="129"/>
      <c r="Z279" s="130"/>
    </row>
    <row r="280" spans="1:32" customHeight="1" ht="11.25" s="115" customFormat="1">
      <c r="A280" s="121"/>
      <c r="B280" s="123"/>
      <c r="C280" s="279" t="s">
        <v>717</v>
      </c>
      <c r="D280" s="279"/>
      <c r="E280" s="279"/>
      <c r="F280" s="279"/>
      <c r="G280" s="279"/>
      <c r="H280" s="279"/>
      <c r="I280" s="279"/>
      <c r="J280" s="279"/>
      <c r="K280" s="279"/>
      <c r="L280" s="279"/>
      <c r="M280" s="279"/>
      <c r="N280" s="106"/>
      <c r="O280" s="106"/>
      <c r="P280" s="106"/>
      <c r="Q280" s="106"/>
      <c r="R280" s="106"/>
      <c r="S280" s="106"/>
      <c r="T280" s="106"/>
      <c r="U280" s="106"/>
      <c r="V280" s="129"/>
      <c r="W280" s="129"/>
      <c r="X280" s="129"/>
      <c r="Y280" s="129"/>
      <c r="Z280" s="130"/>
    </row>
    <row r="281" spans="1:32" customHeight="1" ht="11.25" s="115" customFormat="1">
      <c r="A281" s="121"/>
      <c r="B281" s="123"/>
      <c r="C281" s="278" t="s">
        <v>718</v>
      </c>
      <c r="D281" s="278"/>
      <c r="E281" s="278"/>
      <c r="F281" s="278"/>
      <c r="G281" s="278"/>
      <c r="H281" s="278"/>
      <c r="I281" s="278"/>
      <c r="J281" s="278"/>
      <c r="K281" s="278"/>
      <c r="L281" s="278"/>
      <c r="M281" s="278"/>
      <c r="N281" s="278"/>
      <c r="O281" s="278"/>
      <c r="P281" s="278"/>
      <c r="Q281" s="278"/>
      <c r="R281" s="278"/>
      <c r="S281" s="278"/>
      <c r="T281" s="278"/>
      <c r="U281" s="278"/>
      <c r="V281" s="129"/>
      <c r="W281" s="129"/>
      <c r="X281" s="129"/>
      <c r="Y281" s="129"/>
      <c r="Z281" s="130"/>
    </row>
    <row r="282" spans="1:32" customHeight="1" ht="10.5" s="115" customFormat="1">
      <c r="A282" s="121"/>
      <c r="B282" s="123"/>
      <c r="C282" s="278"/>
      <c r="D282" s="278"/>
      <c r="E282" s="278"/>
      <c r="F282" s="278"/>
      <c r="G282" s="278"/>
      <c r="H282" s="278"/>
      <c r="I282" s="278"/>
      <c r="J282" s="278"/>
      <c r="K282" s="278"/>
      <c r="L282" s="278"/>
      <c r="M282" s="278"/>
      <c r="N282" s="278"/>
      <c r="O282" s="278"/>
      <c r="P282" s="278"/>
      <c r="Q282" s="278"/>
      <c r="R282" s="278"/>
      <c r="S282" s="278"/>
      <c r="T282" s="278"/>
      <c r="U282" s="278"/>
      <c r="V282" s="129"/>
      <c r="W282" s="129"/>
      <c r="X282" s="129"/>
      <c r="Y282" s="129"/>
      <c r="Z282" s="130"/>
    </row>
    <row r="287" spans="1:32" customHeight="1" ht="11.25">
      <c r="B287" s="102"/>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X4:Z4"/>
    <mergeCell ref="Y7:Y8"/>
    <mergeCell ref="F6:F8"/>
    <mergeCell ref="G6:G8"/>
    <mergeCell ref="B5:B8"/>
    <mergeCell ref="E6:E8"/>
    <mergeCell ref="A5:A8"/>
    <mergeCell ref="L6:U6"/>
    <mergeCell ref="X5:Y6"/>
    <mergeCell ref="X7:X8"/>
    <mergeCell ref="C6:D7"/>
    <mergeCell ref="H6:J7"/>
    <mergeCell ref="L5:W5"/>
    <mergeCell ref="Y1:Z1"/>
    <mergeCell ref="Z5:Z8"/>
    <mergeCell ref="C5:K5"/>
    <mergeCell ref="A2:Z2"/>
    <mergeCell ref="V6:W6"/>
    <mergeCell ref="V7:V8"/>
    <mergeCell ref="W7:W8"/>
    <mergeCell ref="A3:Z3"/>
    <mergeCell ref="L7:Q7"/>
    <mergeCell ref="S7:U7"/>
    <mergeCell ref="C281:U281"/>
    <mergeCell ref="C282:U282"/>
    <mergeCell ref="AB5:AD5"/>
    <mergeCell ref="AB6:AB8"/>
    <mergeCell ref="AC6:AC8"/>
    <mergeCell ref="AD6:AD8"/>
    <mergeCell ref="K6:K8"/>
    <mergeCell ref="C279:M279"/>
    <mergeCell ref="C280:M280"/>
    <mergeCell ref="C278:U278"/>
  </mergeCells>
  <dataValidations count="2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6"/>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0"/>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6"/>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0"/>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2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2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29"/>
  </dataValidations>
  <printOptions gridLines="false" gridLinesSet="true"/>
  <pageMargins left="0.1968503937007874" right="0.1574803149606299" top="0.3543307086614174" bottom="0.4724409448818898" header="0.1574803149606299" footer="0.1574803149606299"/>
  <pageSetup paperSize="9" orientation="portrait" scale="60" fitToHeight="1" fitToWidth="1"/>
  <headerFooter differentOddEven="false" differentFirst="false" scaleWithDoc="true" alignWithMargins="true">
    <oddHeader/>
    <oddFooter>Page &amp;P</oddFooter>
    <evenHeader/>
    <evenFooter>Page &amp;P</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T129"/>
  <sheetViews>
    <sheetView tabSelected="0" workbookViewId="0" showGridLines="true" showRowColHeaders="1">
      <selection activeCell="L6" sqref="L6"/>
    </sheetView>
  </sheetViews>
  <sheetFormatPr customHeight="true" defaultRowHeight="11.25" defaultColWidth="9" outlineLevelRow="0" outlineLevelCol="0"/>
  <cols>
    <col min="1" max="1" width="4" customWidth="true" style="83"/>
    <col min="2" max="2" width="30.5703125" customWidth="true" style="101"/>
    <col min="3" max="3" width="9.5703125" customWidth="true" style="84"/>
    <col min="4" max="4" width="13.140625" customWidth="true" style="84"/>
    <col min="5" max="5" width="14" customWidth="true" style="84"/>
    <col min="6" max="6" width="8.42578125" customWidth="true" style="84"/>
    <col min="7" max="7" width="14" customWidth="true" style="84"/>
    <col min="8" max="8" width="11.42578125" customWidth="true" style="84"/>
    <col min="9" max="9" width="8.42578125" customWidth="true" style="84"/>
    <col min="10" max="10" width="8.42578125" customWidth="true" style="84"/>
    <col min="11" max="11" width="15.140625" customWidth="true" style="84"/>
    <col min="12" max="12" width="9.5703125" customWidth="true" style="84"/>
    <col min="13" max="13" width="11.7109375" customWidth="true" style="84"/>
    <col min="14" max="14" width="5.140625" customWidth="true" style="104"/>
    <col min="15" max="15" width="5.140625" customWidth="true" style="104"/>
    <col min="16" max="16" width="7.5703125" customWidth="true" style="104"/>
    <col min="17" max="17" width="9" style="105"/>
    <col min="18" max="18" width="9" style="147"/>
    <col min="19" max="19" width="9" style="147"/>
    <col min="20" max="20" width="9" style="147"/>
  </cols>
  <sheetData>
    <row r="1" spans="1:20" customHeight="1" ht="23.45" s="132" customFormat="1">
      <c r="A1" s="138"/>
      <c r="B1" s="139"/>
      <c r="C1" s="139"/>
      <c r="D1" s="139"/>
      <c r="E1" s="139"/>
      <c r="F1" s="139"/>
      <c r="G1" s="139"/>
      <c r="H1" s="139"/>
      <c r="I1" s="139"/>
      <c r="J1" s="139"/>
      <c r="K1" s="139"/>
      <c r="L1" s="282" t="s">
        <v>719</v>
      </c>
      <c r="M1" s="282"/>
      <c r="N1" s="282"/>
      <c r="O1" s="282"/>
      <c r="P1" s="282"/>
      <c r="R1" s="146"/>
      <c r="S1" s="146"/>
      <c r="T1" s="146"/>
    </row>
    <row r="2" spans="1:20" customHeight="1" ht="40.5" s="132" customFormat="1">
      <c r="A2" s="273" t="s">
        <v>720</v>
      </c>
      <c r="B2" s="273"/>
      <c r="C2" s="273"/>
      <c r="D2" s="273"/>
      <c r="E2" s="273"/>
      <c r="F2" s="273"/>
      <c r="G2" s="273"/>
      <c r="H2" s="273"/>
      <c r="I2" s="273"/>
      <c r="J2" s="273"/>
      <c r="K2" s="273"/>
      <c r="L2" s="273"/>
      <c r="M2" s="273"/>
      <c r="N2" s="273"/>
      <c r="O2" s="273"/>
      <c r="P2" s="273"/>
      <c r="R2" s="146"/>
      <c r="S2" s="146"/>
      <c r="T2" s="146"/>
    </row>
    <row r="3" spans="1:20" customHeight="1" ht="15.75" s="132" customFormat="1">
      <c r="A3" s="274"/>
      <c r="B3" s="274"/>
      <c r="C3" s="274"/>
      <c r="D3" s="274"/>
      <c r="E3" s="274"/>
      <c r="F3" s="274"/>
      <c r="G3" s="274"/>
      <c r="H3" s="274"/>
      <c r="I3" s="274"/>
      <c r="J3" s="274"/>
      <c r="K3" s="274"/>
      <c r="L3" s="274"/>
      <c r="M3" s="274"/>
      <c r="N3" s="274"/>
      <c r="O3" s="274"/>
      <c r="P3" s="274"/>
      <c r="R3" s="146"/>
      <c r="S3" s="146"/>
      <c r="T3" s="146"/>
    </row>
    <row r="4" spans="1:20" customHeight="1" ht="18.75">
      <c r="A4" s="85"/>
      <c r="B4" s="86"/>
      <c r="C4" s="86"/>
      <c r="D4" s="86"/>
      <c r="E4" s="86"/>
      <c r="F4" s="86"/>
      <c r="G4" s="86"/>
      <c r="H4" s="86"/>
      <c r="I4" s="86"/>
      <c r="J4" s="86"/>
      <c r="K4" s="86"/>
      <c r="L4" s="86"/>
      <c r="M4" s="107"/>
      <c r="N4" s="283" t="s">
        <v>48</v>
      </c>
      <c r="O4" s="283"/>
      <c r="P4" s="283"/>
    </row>
    <row r="5" spans="1:20" customHeight="1" ht="33.4" s="133" customFormat="1">
      <c r="A5" s="87" t="s">
        <v>3</v>
      </c>
      <c r="B5" s="87" t="s">
        <v>4</v>
      </c>
      <c r="C5" s="87" t="s">
        <v>49</v>
      </c>
      <c r="D5" s="87"/>
      <c r="E5" s="87"/>
      <c r="F5" s="87"/>
      <c r="G5" s="87"/>
      <c r="H5" s="87"/>
      <c r="I5" s="87"/>
      <c r="J5" s="87"/>
      <c r="K5" s="87"/>
      <c r="L5" s="13" t="s">
        <v>50</v>
      </c>
      <c r="M5" s="13"/>
      <c r="N5" s="13"/>
      <c r="O5" s="13"/>
      <c r="P5" s="80" t="s">
        <v>52</v>
      </c>
      <c r="R5" s="272" t="s">
        <v>53</v>
      </c>
      <c r="S5" s="272"/>
      <c r="T5" s="272"/>
    </row>
    <row r="6" spans="1:20" customHeight="1" ht="38.25" s="133" customFormat="1">
      <c r="A6" s="87"/>
      <c r="B6" s="87"/>
      <c r="C6" s="87" t="s">
        <v>54</v>
      </c>
      <c r="D6" s="87"/>
      <c r="E6" s="87" t="s">
        <v>55</v>
      </c>
      <c r="F6" s="111" t="s">
        <v>56</v>
      </c>
      <c r="G6" s="111" t="s">
        <v>57</v>
      </c>
      <c r="H6" s="271" t="s">
        <v>58</v>
      </c>
      <c r="I6" s="271"/>
      <c r="J6" s="271"/>
      <c r="K6" s="87" t="s">
        <v>59</v>
      </c>
      <c r="L6" s="87" t="s">
        <v>60</v>
      </c>
      <c r="M6" s="87"/>
      <c r="N6" s="80" t="s">
        <v>721</v>
      </c>
      <c r="O6" s="80"/>
      <c r="P6" s="80"/>
      <c r="R6" s="272" t="s">
        <v>62</v>
      </c>
      <c r="S6" s="272" t="s">
        <v>63</v>
      </c>
      <c r="T6" s="272" t="s">
        <v>64</v>
      </c>
    </row>
    <row r="7" spans="1:20" customHeight="1" ht="96.40000000000001" s="133" customFormat="1">
      <c r="A7" s="87"/>
      <c r="B7" s="87"/>
      <c r="C7" s="88" t="s">
        <v>722</v>
      </c>
      <c r="D7" s="88" t="s">
        <v>723</v>
      </c>
      <c r="E7" s="87"/>
      <c r="F7" s="111"/>
      <c r="G7" s="111"/>
      <c r="H7" s="111" t="s">
        <v>69</v>
      </c>
      <c r="I7" s="111" t="s">
        <v>70</v>
      </c>
      <c r="J7" s="111" t="s">
        <v>71</v>
      </c>
      <c r="K7" s="87"/>
      <c r="L7" s="88" t="s">
        <v>724</v>
      </c>
      <c r="M7" s="88" t="s">
        <v>725</v>
      </c>
      <c r="N7" s="80" t="s">
        <v>722</v>
      </c>
      <c r="O7" s="80" t="s">
        <v>723</v>
      </c>
      <c r="P7" s="80"/>
      <c r="R7" s="272"/>
      <c r="S7" s="272"/>
      <c r="T7" s="272"/>
    </row>
    <row r="8" spans="1:20" customHeight="1" ht="16.5" s="131" customFormat="1">
      <c r="A8" s="89">
        <v>-1</v>
      </c>
      <c r="B8" s="89" t="str">
        <f>A8-1</f>
        <v>0</v>
      </c>
      <c r="C8" s="89" t="str">
        <f>B8-1</f>
        <v>0</v>
      </c>
      <c r="D8" s="89" t="str">
        <f>C8-1</f>
        <v>0</v>
      </c>
      <c r="E8" s="89" t="str">
        <f>D8-1</f>
        <v>0</v>
      </c>
      <c r="F8" s="89" t="str">
        <f>E8-1</f>
        <v>0</v>
      </c>
      <c r="G8" s="89" t="str">
        <f>F8-1</f>
        <v>0</v>
      </c>
      <c r="H8" s="89" t="str">
        <f>G8-1</f>
        <v>0</v>
      </c>
      <c r="I8" s="89" t="str">
        <f>H8-1</f>
        <v>0</v>
      </c>
      <c r="J8" s="89" t="str">
        <f>I8-1</f>
        <v>0</v>
      </c>
      <c r="K8" s="89" t="str">
        <f>J8-1</f>
        <v>0</v>
      </c>
      <c r="L8" s="89" t="str">
        <f>K8-1</f>
        <v>0</v>
      </c>
      <c r="M8" s="89" t="str">
        <f>L8-1</f>
        <v>0</v>
      </c>
      <c r="N8" s="124" t="str">
        <f>M8-1</f>
        <v>0</v>
      </c>
      <c r="O8" s="124" t="str">
        <f>N8-1</f>
        <v>0</v>
      </c>
      <c r="P8" s="124" t="str">
        <f>O8-1</f>
        <v>0</v>
      </c>
      <c r="Q8" s="133"/>
      <c r="R8" s="148"/>
      <c r="S8" s="148"/>
      <c r="T8" s="148"/>
    </row>
    <row r="9" spans="1:20" customHeight="1" ht="10.5" s="134" customFormat="1">
      <c r="A9" s="90">
        <v>1</v>
      </c>
      <c r="B9" s="108" t="s">
        <v>24</v>
      </c>
      <c r="C9" s="91"/>
      <c r="D9" s="91"/>
      <c r="E9" s="91"/>
      <c r="F9" s="91"/>
      <c r="G9" s="91"/>
      <c r="H9" s="91"/>
      <c r="I9" s="91"/>
      <c r="J9" s="91"/>
      <c r="K9" s="91"/>
      <c r="L9" s="91"/>
      <c r="M9" s="91"/>
      <c r="N9" s="141" t="str">
        <f>N10+N99</f>
        <v>0</v>
      </c>
      <c r="O9" s="141" t="str">
        <f>O10+O99</f>
        <v>0</v>
      </c>
      <c r="P9" s="141" t="str">
        <f>P10+P99</f>
        <v>0</v>
      </c>
      <c r="Q9" s="133"/>
      <c r="R9" s="149"/>
      <c r="S9" s="149"/>
      <c r="T9" s="149"/>
    </row>
    <row r="10" spans="1:20" customHeight="1" ht="11.25" s="135" customFormat="1">
      <c r="A10" s="92" t="s">
        <v>82</v>
      </c>
      <c r="B10" s="93" t="s">
        <v>83</v>
      </c>
      <c r="C10" s="94"/>
      <c r="D10" s="94"/>
      <c r="E10" s="94"/>
      <c r="F10" s="94"/>
      <c r="G10" s="94"/>
      <c r="H10" s="94"/>
      <c r="I10" s="94"/>
      <c r="J10" s="94"/>
      <c r="K10" s="94"/>
      <c r="L10" s="154" t="str">
        <f>SUM(L11:L98)</f>
        <v>0</v>
      </c>
      <c r="M10" s="154" t="str">
        <f>SUM(M11:M98)</f>
        <v>0</v>
      </c>
      <c r="N10" s="142" t="str">
        <f>SUM(N11:N98)</f>
        <v>0</v>
      </c>
      <c r="O10" s="142" t="str">
        <f>SUM(O11:O98)</f>
        <v>0</v>
      </c>
      <c r="P10" s="142" t="str">
        <f>SUM(P11:P98)</f>
        <v>0</v>
      </c>
      <c r="Q10" s="212"/>
      <c r="R10" s="150"/>
      <c r="S10" s="150"/>
      <c r="T10" s="150"/>
    </row>
    <row r="11" spans="1:20" customHeight="1" ht="15" s="136" customFormat="1">
      <c r="A11" s="95">
        <v>1</v>
      </c>
      <c r="B11" s="96" t="s">
        <v>95</v>
      </c>
      <c r="C11" s="95" t="s">
        <v>85</v>
      </c>
      <c r="D11" s="95" t="s">
        <v>233</v>
      </c>
      <c r="E11" s="181">
        <v>42480</v>
      </c>
      <c r="F11" s="96" t="s">
        <v>96</v>
      </c>
      <c r="G11" s="96" t="s">
        <v>97</v>
      </c>
      <c r="H11" s="96" t="s">
        <v>98</v>
      </c>
      <c r="I11" s="96" t="s">
        <v>89</v>
      </c>
      <c r="J11" s="96" t="s">
        <v>90</v>
      </c>
      <c r="K11" s="96" t="s">
        <v>99</v>
      </c>
      <c r="L11" s="97"/>
      <c r="M11" s="97">
        <v>1</v>
      </c>
      <c r="N11" s="143" t="str">
        <f>IF(C11&lt;&gt;0,SUM($L11:$M11),0)</f>
        <v>0</v>
      </c>
      <c r="O11" s="143" t="str">
        <f>IF(D11&lt;&gt;0,SUM($L11:$M11),0)</f>
        <v>0</v>
      </c>
      <c r="P11" s="143" t="str">
        <f>N11*100*5+O11*100*4</f>
        <v>0</v>
      </c>
      <c r="R11" s="151"/>
      <c r="S11" s="151"/>
      <c r="T11" s="151"/>
    </row>
    <row r="12" spans="1:20" customHeight="1" ht="15" s="136" customFormat="1">
      <c r="A12" s="95">
        <v>2</v>
      </c>
      <c r="B12" s="96" t="s">
        <v>110</v>
      </c>
      <c r="C12" s="95" t="s">
        <v>85</v>
      </c>
      <c r="D12" s="95" t="s">
        <v>233</v>
      </c>
      <c r="E12" s="181">
        <v>42568</v>
      </c>
      <c r="F12" s="96" t="s">
        <v>111</v>
      </c>
      <c r="G12" s="96" t="s">
        <v>112</v>
      </c>
      <c r="H12" s="96" t="s">
        <v>98</v>
      </c>
      <c r="I12" s="96" t="s">
        <v>89</v>
      </c>
      <c r="J12" s="96" t="s">
        <v>90</v>
      </c>
      <c r="K12" s="96" t="s">
        <v>112</v>
      </c>
      <c r="L12" s="97"/>
      <c r="M12" s="97">
        <v>1</v>
      </c>
      <c r="N12" s="143" t="str">
        <f>IF(C12&lt;&gt;0,SUM($L12:$M12),0)</f>
        <v>0</v>
      </c>
      <c r="O12" s="143" t="str">
        <f>IF(D12&lt;&gt;0,SUM($L12:$M12),0)</f>
        <v>0</v>
      </c>
      <c r="P12" s="143" t="str">
        <f>N12*100*5+O12*100*4</f>
        <v>0</v>
      </c>
      <c r="R12" s="151"/>
      <c r="S12" s="151"/>
      <c r="T12" s="151"/>
    </row>
    <row r="13" spans="1:20" customHeight="1" ht="15" s="136" customFormat="1">
      <c r="A13" s="95">
        <v>3</v>
      </c>
      <c r="B13" s="96" t="s">
        <v>128</v>
      </c>
      <c r="C13" s="95" t="s">
        <v>122</v>
      </c>
      <c r="D13" s="95" t="s">
        <v>709</v>
      </c>
      <c r="E13" s="181">
        <v>42547</v>
      </c>
      <c r="F13" s="96" t="s">
        <v>111</v>
      </c>
      <c r="G13" s="96" t="s">
        <v>129</v>
      </c>
      <c r="H13" s="96" t="s">
        <v>130</v>
      </c>
      <c r="I13" s="96" t="s">
        <v>89</v>
      </c>
      <c r="J13" s="96" t="s">
        <v>90</v>
      </c>
      <c r="K13" s="96" t="s">
        <v>129</v>
      </c>
      <c r="L13" s="97"/>
      <c r="M13" s="97">
        <v>1</v>
      </c>
      <c r="N13" s="143" t="str">
        <f>IF(C13&lt;&gt;0,SUM($L13:$M13),0)</f>
        <v>0</v>
      </c>
      <c r="O13" s="143" t="str">
        <f>IF(D13&lt;&gt;0,SUM($L13:$M13),0)</f>
        <v>0</v>
      </c>
      <c r="P13" s="143" t="str">
        <f>N13*100*5+O13*100*4</f>
        <v>0</v>
      </c>
      <c r="R13" s="151"/>
      <c r="S13" s="151"/>
      <c r="T13" s="151"/>
    </row>
    <row r="14" spans="1:20" customHeight="1" ht="15" s="136" customFormat="1">
      <c r="A14" s="95">
        <v>4</v>
      </c>
      <c r="B14" s="96" t="s">
        <v>140</v>
      </c>
      <c r="C14" s="95" t="s">
        <v>122</v>
      </c>
      <c r="D14" s="95" t="s">
        <v>709</v>
      </c>
      <c r="E14" s="181">
        <v>42711</v>
      </c>
      <c r="F14" s="96" t="s">
        <v>86</v>
      </c>
      <c r="G14" s="96" t="s">
        <v>141</v>
      </c>
      <c r="H14" s="96" t="s">
        <v>142</v>
      </c>
      <c r="I14" s="96" t="s">
        <v>89</v>
      </c>
      <c r="J14" s="96" t="s">
        <v>90</v>
      </c>
      <c r="K14" s="96" t="s">
        <v>141</v>
      </c>
      <c r="L14" s="97"/>
      <c r="M14" s="97">
        <v>1</v>
      </c>
      <c r="N14" s="143" t="str">
        <f>IF(C14&lt;&gt;0,SUM($L14:$M14),0)</f>
        <v>0</v>
      </c>
      <c r="O14" s="143" t="str">
        <f>IF(D14&lt;&gt;0,SUM($L14:$M14),0)</f>
        <v>0</v>
      </c>
      <c r="P14" s="143" t="str">
        <f>N14*100*5+O14*100*4</f>
        <v>0</v>
      </c>
      <c r="R14" s="151"/>
      <c r="S14" s="151"/>
      <c r="T14" s="151"/>
    </row>
    <row r="15" spans="1:20" customHeight="1" ht="15" s="136" customFormat="1">
      <c r="A15" s="95">
        <v>5</v>
      </c>
      <c r="B15" s="96" t="s">
        <v>148</v>
      </c>
      <c r="C15" s="95" t="s">
        <v>144</v>
      </c>
      <c r="D15" s="95" t="s">
        <v>710</v>
      </c>
      <c r="E15" s="181">
        <v>42628</v>
      </c>
      <c r="F15" s="96" t="s">
        <v>86</v>
      </c>
      <c r="G15" s="96" t="s">
        <v>149</v>
      </c>
      <c r="H15" s="96" t="s">
        <v>146</v>
      </c>
      <c r="I15" s="96" t="s">
        <v>89</v>
      </c>
      <c r="J15" s="96" t="s">
        <v>90</v>
      </c>
      <c r="K15" s="96" t="s">
        <v>149</v>
      </c>
      <c r="L15" s="97"/>
      <c r="M15" s="97">
        <v>1</v>
      </c>
      <c r="N15" s="143" t="str">
        <f>IF(C15&lt;&gt;0,SUM($L15:$M15),0)</f>
        <v>0</v>
      </c>
      <c r="O15" s="143" t="str">
        <f>IF(D15&lt;&gt;0,SUM($L15:$M15),0)</f>
        <v>0</v>
      </c>
      <c r="P15" s="143" t="str">
        <f>N15*100*5+O15*100*4</f>
        <v>0</v>
      </c>
      <c r="R15" s="151"/>
      <c r="S15" s="151"/>
      <c r="T15" s="151"/>
    </row>
    <row r="16" spans="1:20" customHeight="1" ht="15" s="136" customFormat="1">
      <c r="A16" s="95">
        <v>6</v>
      </c>
      <c r="B16" s="96" t="s">
        <v>150</v>
      </c>
      <c r="C16" s="95" t="s">
        <v>144</v>
      </c>
      <c r="D16" s="95" t="s">
        <v>710</v>
      </c>
      <c r="E16" s="181">
        <v>42370</v>
      </c>
      <c r="F16" s="96" t="s">
        <v>111</v>
      </c>
      <c r="G16" s="96" t="s">
        <v>151</v>
      </c>
      <c r="H16" s="96" t="s">
        <v>152</v>
      </c>
      <c r="I16" s="96" t="s">
        <v>89</v>
      </c>
      <c r="J16" s="96" t="s">
        <v>90</v>
      </c>
      <c r="K16" s="96" t="s">
        <v>151</v>
      </c>
      <c r="L16" s="97"/>
      <c r="M16" s="97">
        <v>1</v>
      </c>
      <c r="N16" s="143" t="str">
        <f>IF(C16&lt;&gt;0,SUM($L16:$M16),0)</f>
        <v>0</v>
      </c>
      <c r="O16" s="143" t="str">
        <f>IF(D16&lt;&gt;0,SUM($L16:$M16),0)</f>
        <v>0</v>
      </c>
      <c r="P16" s="143" t="str">
        <f>N16*100*5+O16*100*4</f>
        <v>0</v>
      </c>
      <c r="R16" s="151"/>
      <c r="S16" s="151"/>
      <c r="T16" s="151"/>
    </row>
    <row r="17" spans="1:20" customHeight="1" ht="15" s="136" customFormat="1">
      <c r="A17" s="95">
        <v>7</v>
      </c>
      <c r="B17" s="96" t="s">
        <v>162</v>
      </c>
      <c r="C17" s="95" t="s">
        <v>144</v>
      </c>
      <c r="D17" s="95" t="s">
        <v>710</v>
      </c>
      <c r="E17" s="181">
        <v>42676</v>
      </c>
      <c r="F17" s="96" t="s">
        <v>86</v>
      </c>
      <c r="G17" s="96" t="s">
        <v>163</v>
      </c>
      <c r="H17" s="96" t="s">
        <v>146</v>
      </c>
      <c r="I17" s="96" t="s">
        <v>89</v>
      </c>
      <c r="J17" s="96" t="s">
        <v>90</v>
      </c>
      <c r="K17" s="96" t="s">
        <v>163</v>
      </c>
      <c r="L17" s="97"/>
      <c r="M17" s="97">
        <v>1</v>
      </c>
      <c r="N17" s="143" t="str">
        <f>IF(C17&lt;&gt;0,SUM($L17:$M17),0)</f>
        <v>0</v>
      </c>
      <c r="O17" s="143" t="str">
        <f>IF(D17&lt;&gt;0,SUM($L17:$M17),0)</f>
        <v>0</v>
      </c>
      <c r="P17" s="143" t="str">
        <f>N17*100*5+O17*100*4</f>
        <v>0</v>
      </c>
      <c r="R17" s="151"/>
      <c r="S17" s="151"/>
      <c r="T17" s="151"/>
    </row>
    <row r="18" spans="1:20" customHeight="1" ht="15" s="136" customFormat="1">
      <c r="A18" s="95">
        <v>8</v>
      </c>
      <c r="B18" s="96" t="s">
        <v>169</v>
      </c>
      <c r="C18" s="95" t="s">
        <v>144</v>
      </c>
      <c r="D18" s="95" t="s">
        <v>710</v>
      </c>
      <c r="E18" s="181">
        <v>42374</v>
      </c>
      <c r="F18" s="96" t="s">
        <v>86</v>
      </c>
      <c r="G18" s="96" t="s">
        <v>170</v>
      </c>
      <c r="H18" s="96" t="s">
        <v>159</v>
      </c>
      <c r="I18" s="96" t="s">
        <v>89</v>
      </c>
      <c r="J18" s="96" t="s">
        <v>90</v>
      </c>
      <c r="K18" s="96" t="s">
        <v>170</v>
      </c>
      <c r="L18" s="97"/>
      <c r="M18" s="97">
        <v>1</v>
      </c>
      <c r="N18" s="143" t="str">
        <f>IF(C18&lt;&gt;0,SUM($L18:$M18),0)</f>
        <v>0</v>
      </c>
      <c r="O18" s="143" t="str">
        <f>IF(D18&lt;&gt;0,SUM($L18:$M18),0)</f>
        <v>0</v>
      </c>
      <c r="P18" s="143" t="str">
        <f>N18*100*5+O18*100*4</f>
        <v>0</v>
      </c>
      <c r="R18" s="151"/>
      <c r="S18" s="151"/>
      <c r="T18" s="151"/>
    </row>
    <row r="19" spans="1:20" customHeight="1" ht="15" s="136" customFormat="1">
      <c r="A19" s="95">
        <v>9</v>
      </c>
      <c r="B19" s="96" t="s">
        <v>173</v>
      </c>
      <c r="C19" s="95" t="s">
        <v>144</v>
      </c>
      <c r="D19" s="95" t="s">
        <v>710</v>
      </c>
      <c r="E19" s="181">
        <v>42705</v>
      </c>
      <c r="F19" s="96" t="s">
        <v>86</v>
      </c>
      <c r="G19" s="96" t="s">
        <v>174</v>
      </c>
      <c r="H19" s="96" t="s">
        <v>159</v>
      </c>
      <c r="I19" s="96" t="s">
        <v>89</v>
      </c>
      <c r="J19" s="96" t="s">
        <v>90</v>
      </c>
      <c r="K19" s="96" t="s">
        <v>174</v>
      </c>
      <c r="L19" s="97"/>
      <c r="M19" s="97">
        <v>1</v>
      </c>
      <c r="N19" s="143" t="str">
        <f>IF(C19&lt;&gt;0,SUM($L19:$M19),0)</f>
        <v>0</v>
      </c>
      <c r="O19" s="143" t="str">
        <f>IF(D19&lt;&gt;0,SUM($L19:$M19),0)</f>
        <v>0</v>
      </c>
      <c r="P19" s="143" t="str">
        <f>N19*100*5+O19*100*4</f>
        <v>0</v>
      </c>
      <c r="R19" s="151"/>
      <c r="S19" s="151"/>
      <c r="T19" s="151"/>
    </row>
    <row r="20" spans="1:20" customHeight="1" ht="15" s="136" customFormat="1">
      <c r="A20" s="95">
        <v>10</v>
      </c>
      <c r="B20" s="96" t="s">
        <v>175</v>
      </c>
      <c r="C20" s="95" t="s">
        <v>144</v>
      </c>
      <c r="D20" s="95" t="s">
        <v>710</v>
      </c>
      <c r="E20" s="181">
        <v>42375</v>
      </c>
      <c r="F20" s="96" t="s">
        <v>111</v>
      </c>
      <c r="G20" s="96" t="s">
        <v>176</v>
      </c>
      <c r="H20" s="96" t="s">
        <v>177</v>
      </c>
      <c r="I20" s="96" t="s">
        <v>89</v>
      </c>
      <c r="J20" s="96" t="s">
        <v>90</v>
      </c>
      <c r="K20" s="96" t="s">
        <v>176</v>
      </c>
      <c r="L20" s="97"/>
      <c r="M20" s="97">
        <v>1</v>
      </c>
      <c r="N20" s="143" t="str">
        <f>IF(C20&lt;&gt;0,SUM($L20:$M20),0)</f>
        <v>0</v>
      </c>
      <c r="O20" s="143" t="str">
        <f>IF(D20&lt;&gt;0,SUM($L20:$M20),0)</f>
        <v>0</v>
      </c>
      <c r="P20" s="143" t="str">
        <f>N20*100*5+O20*100*4</f>
        <v>0</v>
      </c>
      <c r="R20" s="151"/>
      <c r="S20" s="151"/>
      <c r="T20" s="151"/>
    </row>
    <row r="21" spans="1:20" customHeight="1" ht="15" s="136" customFormat="1">
      <c r="A21" s="95">
        <v>11</v>
      </c>
      <c r="B21" s="96" t="s">
        <v>182</v>
      </c>
      <c r="C21" s="95" t="s">
        <v>144</v>
      </c>
      <c r="D21" s="95" t="s">
        <v>710</v>
      </c>
      <c r="E21" s="181">
        <v>42564</v>
      </c>
      <c r="F21" s="96" t="s">
        <v>86</v>
      </c>
      <c r="G21" s="96" t="s">
        <v>183</v>
      </c>
      <c r="H21" s="96" t="s">
        <v>159</v>
      </c>
      <c r="I21" s="96" t="s">
        <v>89</v>
      </c>
      <c r="J21" s="96" t="s">
        <v>90</v>
      </c>
      <c r="K21" s="96" t="s">
        <v>183</v>
      </c>
      <c r="L21" s="97"/>
      <c r="M21" s="97">
        <v>1</v>
      </c>
      <c r="N21" s="143" t="str">
        <f>IF(C21&lt;&gt;0,SUM($L21:$M21),0)</f>
        <v>0</v>
      </c>
      <c r="O21" s="143" t="str">
        <f>IF(D21&lt;&gt;0,SUM($L21:$M21),0)</f>
        <v>0</v>
      </c>
      <c r="P21" s="143" t="str">
        <f>N21*100*5+O21*100*4</f>
        <v>0</v>
      </c>
      <c r="R21" s="151"/>
      <c r="S21" s="151"/>
      <c r="T21" s="151"/>
    </row>
    <row r="22" spans="1:20" customHeight="1" ht="15" s="136" customFormat="1">
      <c r="A22" s="95">
        <v>12</v>
      </c>
      <c r="B22" s="96" t="s">
        <v>186</v>
      </c>
      <c r="C22" s="95" t="s">
        <v>144</v>
      </c>
      <c r="D22" s="95" t="s">
        <v>710</v>
      </c>
      <c r="E22" s="181">
        <v>42679</v>
      </c>
      <c r="F22" s="96" t="s">
        <v>86</v>
      </c>
      <c r="G22" s="96" t="s">
        <v>187</v>
      </c>
      <c r="H22" s="96" t="s">
        <v>146</v>
      </c>
      <c r="I22" s="96" t="s">
        <v>89</v>
      </c>
      <c r="J22" s="96" t="s">
        <v>90</v>
      </c>
      <c r="K22" s="96" t="s">
        <v>187</v>
      </c>
      <c r="L22" s="97"/>
      <c r="M22" s="97">
        <v>1</v>
      </c>
      <c r="N22" s="143" t="str">
        <f>IF(C22&lt;&gt;0,SUM($L22:$M22),0)</f>
        <v>0</v>
      </c>
      <c r="O22" s="143" t="str">
        <f>IF(D22&lt;&gt;0,SUM($L22:$M22),0)</f>
        <v>0</v>
      </c>
      <c r="P22" s="143" t="str">
        <f>N22*100*5+O22*100*4</f>
        <v>0</v>
      </c>
      <c r="R22" s="151"/>
      <c r="S22" s="151"/>
      <c r="T22" s="151"/>
    </row>
    <row r="23" spans="1:20" customHeight="1" ht="15" s="136" customFormat="1">
      <c r="A23" s="95">
        <v>13</v>
      </c>
      <c r="B23" s="96" t="s">
        <v>196</v>
      </c>
      <c r="C23" s="95" t="s">
        <v>192</v>
      </c>
      <c r="D23" s="95" t="s">
        <v>711</v>
      </c>
      <c r="E23" s="181">
        <v>42376</v>
      </c>
      <c r="F23" s="96" t="s">
        <v>86</v>
      </c>
      <c r="G23" s="96" t="s">
        <v>197</v>
      </c>
      <c r="H23" s="96" t="s">
        <v>142</v>
      </c>
      <c r="I23" s="96" t="s">
        <v>89</v>
      </c>
      <c r="J23" s="96" t="s">
        <v>90</v>
      </c>
      <c r="K23" s="96" t="s">
        <v>198</v>
      </c>
      <c r="L23" s="97"/>
      <c r="M23" s="97">
        <v>1</v>
      </c>
      <c r="N23" s="143" t="str">
        <f>IF(C23&lt;&gt;0,SUM($L23:$M23),0)</f>
        <v>0</v>
      </c>
      <c r="O23" s="143" t="str">
        <f>IF(D23&lt;&gt;0,SUM($L23:$M23),0)</f>
        <v>0</v>
      </c>
      <c r="P23" s="143" t="str">
        <f>N23*100*5+O23*100*4</f>
        <v>0</v>
      </c>
      <c r="R23" s="151"/>
      <c r="S23" s="151"/>
      <c r="T23" s="151"/>
    </row>
    <row r="24" spans="1:20" customHeight="1" ht="15" s="136" customFormat="1">
      <c r="A24" s="95">
        <v>14</v>
      </c>
      <c r="B24" s="96" t="s">
        <v>205</v>
      </c>
      <c r="C24" s="95" t="s">
        <v>192</v>
      </c>
      <c r="D24" s="95" t="s">
        <v>711</v>
      </c>
      <c r="E24" s="181">
        <v>42372</v>
      </c>
      <c r="F24" s="96" t="s">
        <v>86</v>
      </c>
      <c r="G24" s="96" t="s">
        <v>206</v>
      </c>
      <c r="H24" s="96" t="s">
        <v>142</v>
      </c>
      <c r="I24" s="96" t="s">
        <v>89</v>
      </c>
      <c r="J24" s="96" t="s">
        <v>90</v>
      </c>
      <c r="K24" s="96" t="s">
        <v>206</v>
      </c>
      <c r="L24" s="97"/>
      <c r="M24" s="97">
        <v>1</v>
      </c>
      <c r="N24" s="143" t="str">
        <f>IF(C24&lt;&gt;0,SUM($L24:$M24),0)</f>
        <v>0</v>
      </c>
      <c r="O24" s="143" t="str">
        <f>IF(D24&lt;&gt;0,SUM($L24:$M24),0)</f>
        <v>0</v>
      </c>
      <c r="P24" s="143" t="str">
        <f>N24*100*5+O24*100*4</f>
        <v>0</v>
      </c>
      <c r="R24" s="151"/>
      <c r="S24" s="151"/>
      <c r="T24" s="151"/>
    </row>
    <row r="25" spans="1:20" customHeight="1" ht="15" s="136" customFormat="1">
      <c r="A25" s="95">
        <v>15</v>
      </c>
      <c r="B25" s="96" t="s">
        <v>221</v>
      </c>
      <c r="C25" s="95" t="s">
        <v>192</v>
      </c>
      <c r="D25" s="95" t="s">
        <v>711</v>
      </c>
      <c r="E25" s="181">
        <v>42543</v>
      </c>
      <c r="F25" s="96" t="s">
        <v>86</v>
      </c>
      <c r="G25" s="96" t="s">
        <v>222</v>
      </c>
      <c r="H25" s="96" t="s">
        <v>142</v>
      </c>
      <c r="I25" s="96" t="s">
        <v>89</v>
      </c>
      <c r="J25" s="96" t="s">
        <v>90</v>
      </c>
      <c r="K25" s="96" t="s">
        <v>222</v>
      </c>
      <c r="L25" s="97"/>
      <c r="M25" s="97">
        <v>1</v>
      </c>
      <c r="N25" s="143" t="str">
        <f>IF(C25&lt;&gt;0,SUM($L25:$M25),0)</f>
        <v>0</v>
      </c>
      <c r="O25" s="143" t="str">
        <f>IF(D25&lt;&gt;0,SUM($L25:$M25),0)</f>
        <v>0</v>
      </c>
      <c r="P25" s="143" t="str">
        <f>N25*100*5+O25*100*4</f>
        <v>0</v>
      </c>
      <c r="R25" s="151"/>
      <c r="S25" s="151"/>
      <c r="T25" s="151"/>
    </row>
    <row r="26" spans="1:20" customHeight="1" ht="15" s="136" customFormat="1">
      <c r="A26" s="95">
        <v>16</v>
      </c>
      <c r="B26" s="96" t="s">
        <v>228</v>
      </c>
      <c r="C26" s="95" t="s">
        <v>226</v>
      </c>
      <c r="D26" s="95" t="s">
        <v>712</v>
      </c>
      <c r="E26" s="181">
        <v>42591</v>
      </c>
      <c r="F26" s="96" t="s">
        <v>86</v>
      </c>
      <c r="G26" s="96" t="s">
        <v>229</v>
      </c>
      <c r="H26" s="96" t="s">
        <v>159</v>
      </c>
      <c r="I26" s="96" t="s">
        <v>89</v>
      </c>
      <c r="J26" s="96" t="s">
        <v>90</v>
      </c>
      <c r="K26" s="96" t="s">
        <v>229</v>
      </c>
      <c r="L26" s="97"/>
      <c r="M26" s="97">
        <v>1</v>
      </c>
      <c r="N26" s="143" t="str">
        <f>IF(C26&lt;&gt;0,SUM($L26:$M26),0)</f>
        <v>0</v>
      </c>
      <c r="O26" s="143" t="str">
        <f>IF(D26&lt;&gt;0,SUM($L26:$M26),0)</f>
        <v>0</v>
      </c>
      <c r="P26" s="143" t="str">
        <f>N26*100*5+O26*100*4</f>
        <v>0</v>
      </c>
      <c r="R26" s="151"/>
      <c r="S26" s="151"/>
      <c r="T26" s="151"/>
    </row>
    <row r="27" spans="1:20" customHeight="1" ht="15" s="136" customFormat="1">
      <c r="A27" s="95">
        <v>17</v>
      </c>
      <c r="B27" s="96" t="s">
        <v>232</v>
      </c>
      <c r="C27" s="95" t="s">
        <v>233</v>
      </c>
      <c r="D27" s="95" t="s">
        <v>414</v>
      </c>
      <c r="E27" s="202">
        <v>42289</v>
      </c>
      <c r="F27" s="96" t="s">
        <v>86</v>
      </c>
      <c r="G27" s="96" t="s">
        <v>234</v>
      </c>
      <c r="H27" s="96" t="s">
        <v>146</v>
      </c>
      <c r="I27" s="96" t="s">
        <v>89</v>
      </c>
      <c r="J27" s="96" t="s">
        <v>90</v>
      </c>
      <c r="K27" s="96" t="s">
        <v>235</v>
      </c>
      <c r="L27" s="97"/>
      <c r="M27" s="97">
        <v>1</v>
      </c>
      <c r="N27" s="143" t="str">
        <f>IF(C27&lt;&gt;0,SUM($L27:$M27),0)</f>
        <v>0</v>
      </c>
      <c r="O27" s="143" t="str">
        <f>IF(D27&lt;&gt;0,SUM($L27:$M27),0)</f>
        <v>0</v>
      </c>
      <c r="P27" s="143" t="str">
        <f>N27*100*5+O27*100*4</f>
        <v>0</v>
      </c>
      <c r="R27" s="151"/>
      <c r="S27" s="151"/>
      <c r="T27" s="151"/>
    </row>
    <row r="28" spans="1:20" customHeight="1" ht="15" s="136" customFormat="1">
      <c r="A28" s="95">
        <v>18</v>
      </c>
      <c r="B28" s="96" t="s">
        <v>242</v>
      </c>
      <c r="C28" s="95" t="s">
        <v>233</v>
      </c>
      <c r="D28" s="95" t="s">
        <v>414</v>
      </c>
      <c r="E28" s="202">
        <v>42314</v>
      </c>
      <c r="F28" s="96" t="s">
        <v>111</v>
      </c>
      <c r="G28" s="96" t="s">
        <v>243</v>
      </c>
      <c r="H28" s="96" t="s">
        <v>244</v>
      </c>
      <c r="I28" s="96" t="s">
        <v>89</v>
      </c>
      <c r="J28" s="96" t="s">
        <v>90</v>
      </c>
      <c r="K28" s="96" t="s">
        <v>243</v>
      </c>
      <c r="L28" s="97"/>
      <c r="M28" s="97">
        <v>1</v>
      </c>
      <c r="N28" s="143" t="str">
        <f>IF(C28&lt;&gt;0,SUM($L28:$M28),0)</f>
        <v>0</v>
      </c>
      <c r="O28" s="143" t="str">
        <f>IF(D28&lt;&gt;0,SUM($L28:$M28),0)</f>
        <v>0</v>
      </c>
      <c r="P28" s="143" t="str">
        <f>N28*100*5+O28*100*4</f>
        <v>0</v>
      </c>
      <c r="R28" s="151"/>
      <c r="S28" s="151"/>
      <c r="T28" s="151"/>
    </row>
    <row r="29" spans="1:20" customHeight="1" ht="15" s="136" customFormat="1">
      <c r="A29" s="95">
        <v>19</v>
      </c>
      <c r="B29" s="96" t="s">
        <v>245</v>
      </c>
      <c r="C29" s="95" t="s">
        <v>233</v>
      </c>
      <c r="D29" s="95" t="s">
        <v>414</v>
      </c>
      <c r="E29" s="202">
        <v>42190</v>
      </c>
      <c r="F29" s="96" t="s">
        <v>111</v>
      </c>
      <c r="G29" s="96" t="s">
        <v>246</v>
      </c>
      <c r="H29" s="96" t="s">
        <v>244</v>
      </c>
      <c r="I29" s="96" t="s">
        <v>89</v>
      </c>
      <c r="J29" s="96" t="s">
        <v>90</v>
      </c>
      <c r="K29" s="96" t="s">
        <v>246</v>
      </c>
      <c r="L29" s="97"/>
      <c r="M29" s="97">
        <v>1</v>
      </c>
      <c r="N29" s="143" t="str">
        <f>IF(C29&lt;&gt;0,SUM($L29:$M29),0)</f>
        <v>0</v>
      </c>
      <c r="O29" s="143" t="str">
        <f>IF(D29&lt;&gt;0,SUM($L29:$M29),0)</f>
        <v>0</v>
      </c>
      <c r="P29" s="143" t="str">
        <f>N29*100*5+O29*100*4</f>
        <v>0</v>
      </c>
      <c r="R29" s="151"/>
      <c r="S29" s="151"/>
      <c r="T29" s="151"/>
    </row>
    <row r="30" spans="1:20" customHeight="1" ht="15" s="136" customFormat="1">
      <c r="A30" s="95">
        <v>20</v>
      </c>
      <c r="B30" s="96" t="s">
        <v>250</v>
      </c>
      <c r="C30" s="95" t="s">
        <v>233</v>
      </c>
      <c r="D30" s="95" t="s">
        <v>414</v>
      </c>
      <c r="E30" s="202">
        <v>42106</v>
      </c>
      <c r="F30" s="96" t="s">
        <v>111</v>
      </c>
      <c r="G30" s="96" t="s">
        <v>251</v>
      </c>
      <c r="H30" s="96" t="s">
        <v>98</v>
      </c>
      <c r="I30" s="96" t="s">
        <v>89</v>
      </c>
      <c r="J30" s="96" t="s">
        <v>90</v>
      </c>
      <c r="K30" s="96" t="s">
        <v>252</v>
      </c>
      <c r="L30" s="97"/>
      <c r="M30" s="97">
        <v>1</v>
      </c>
      <c r="N30" s="143" t="str">
        <f>IF(C30&lt;&gt;0,SUM($L30:$M30),0)</f>
        <v>0</v>
      </c>
      <c r="O30" s="143" t="str">
        <f>IF(D30&lt;&gt;0,SUM($L30:$M30),0)</f>
        <v>0</v>
      </c>
      <c r="P30" s="143" t="str">
        <f>N30*100*5+O30*100*4</f>
        <v>0</v>
      </c>
      <c r="R30" s="151"/>
      <c r="S30" s="151"/>
      <c r="T30" s="151"/>
    </row>
    <row r="31" spans="1:20" customHeight="1" ht="15" s="136" customFormat="1">
      <c r="A31" s="95">
        <v>21</v>
      </c>
      <c r="B31" s="96" t="s">
        <v>253</v>
      </c>
      <c r="C31" s="95" t="s">
        <v>233</v>
      </c>
      <c r="D31" s="95" t="s">
        <v>414</v>
      </c>
      <c r="E31" s="202">
        <v>42318</v>
      </c>
      <c r="F31" s="96" t="s">
        <v>111</v>
      </c>
      <c r="G31" s="96" t="s">
        <v>254</v>
      </c>
      <c r="H31" s="96" t="s">
        <v>98</v>
      </c>
      <c r="I31" s="96" t="s">
        <v>89</v>
      </c>
      <c r="J31" s="96" t="s">
        <v>90</v>
      </c>
      <c r="K31" s="96" t="s">
        <v>254</v>
      </c>
      <c r="L31" s="97"/>
      <c r="M31" s="97">
        <v>1</v>
      </c>
      <c r="N31" s="143" t="str">
        <f>IF(C31&lt;&gt;0,SUM($L31:$M31),0)</f>
        <v>0</v>
      </c>
      <c r="O31" s="143" t="str">
        <f>IF(D31&lt;&gt;0,SUM($L31:$M31),0)</f>
        <v>0</v>
      </c>
      <c r="P31" s="143" t="str">
        <f>N31*100*5+O31*100*4</f>
        <v>0</v>
      </c>
      <c r="R31" s="151"/>
      <c r="S31" s="151"/>
      <c r="T31" s="151"/>
    </row>
    <row r="32" spans="1:20" customHeight="1" ht="15" s="136" customFormat="1">
      <c r="A32" s="95">
        <v>22</v>
      </c>
      <c r="B32" s="96" t="s">
        <v>257</v>
      </c>
      <c r="C32" s="95" t="s">
        <v>233</v>
      </c>
      <c r="D32" s="95" t="s">
        <v>414</v>
      </c>
      <c r="E32" s="202">
        <v>42087</v>
      </c>
      <c r="F32" s="96" t="s">
        <v>111</v>
      </c>
      <c r="G32" s="96" t="s">
        <v>258</v>
      </c>
      <c r="H32" s="96" t="s">
        <v>98</v>
      </c>
      <c r="I32" s="96" t="s">
        <v>89</v>
      </c>
      <c r="J32" s="96" t="s">
        <v>90</v>
      </c>
      <c r="K32" s="96" t="s">
        <v>259</v>
      </c>
      <c r="L32" s="97"/>
      <c r="M32" s="97">
        <v>1</v>
      </c>
      <c r="N32" s="143" t="str">
        <f>IF(C32&lt;&gt;0,SUM($L32:$M32),0)</f>
        <v>0</v>
      </c>
      <c r="O32" s="143" t="str">
        <f>IF(D32&lt;&gt;0,SUM($L32:$M32),0)</f>
        <v>0</v>
      </c>
      <c r="P32" s="143" t="str">
        <f>N32*100*5+O32*100*4</f>
        <v>0</v>
      </c>
      <c r="R32" s="151"/>
      <c r="S32" s="151"/>
      <c r="T32" s="151"/>
    </row>
    <row r="33" spans="1:20" customHeight="1" ht="15" s="136" customFormat="1">
      <c r="A33" s="95">
        <v>23</v>
      </c>
      <c r="B33" s="96" t="s">
        <v>260</v>
      </c>
      <c r="C33" s="95" t="s">
        <v>233</v>
      </c>
      <c r="D33" s="95" t="s">
        <v>414</v>
      </c>
      <c r="E33" s="202">
        <v>42251</v>
      </c>
      <c r="F33" s="96" t="s">
        <v>96</v>
      </c>
      <c r="G33" s="96" t="s">
        <v>261</v>
      </c>
      <c r="H33" s="96" t="s">
        <v>262</v>
      </c>
      <c r="I33" s="96" t="s">
        <v>89</v>
      </c>
      <c r="J33" s="96" t="s">
        <v>90</v>
      </c>
      <c r="K33" s="96" t="s">
        <v>261</v>
      </c>
      <c r="L33" s="97"/>
      <c r="M33" s="97">
        <v>1</v>
      </c>
      <c r="N33" s="143" t="str">
        <f>IF(C33&lt;&gt;0,SUM($L33:$M33),0)</f>
        <v>0</v>
      </c>
      <c r="O33" s="143" t="str">
        <f>IF(D33&lt;&gt;0,SUM($L33:$M33),0)</f>
        <v>0</v>
      </c>
      <c r="P33" s="143" t="str">
        <f>N33*100*5+O33*100*4</f>
        <v>0</v>
      </c>
      <c r="R33" s="151"/>
      <c r="S33" s="151"/>
      <c r="T33" s="151"/>
    </row>
    <row r="34" spans="1:20" customHeight="1" ht="15" s="136" customFormat="1">
      <c r="A34" s="95">
        <v>24</v>
      </c>
      <c r="B34" s="96" t="s">
        <v>263</v>
      </c>
      <c r="C34" s="95" t="s">
        <v>233</v>
      </c>
      <c r="D34" s="95" t="s">
        <v>414</v>
      </c>
      <c r="E34" s="202">
        <v>42106</v>
      </c>
      <c r="F34" s="96" t="s">
        <v>86</v>
      </c>
      <c r="G34" s="96" t="s">
        <v>264</v>
      </c>
      <c r="H34" s="96" t="s">
        <v>244</v>
      </c>
      <c r="I34" s="96" t="s">
        <v>89</v>
      </c>
      <c r="J34" s="96" t="s">
        <v>90</v>
      </c>
      <c r="K34" s="96" t="s">
        <v>264</v>
      </c>
      <c r="L34" s="97"/>
      <c r="M34" s="97">
        <v>1</v>
      </c>
      <c r="N34" s="143" t="str">
        <f>IF(C34&lt;&gt;0,SUM($L34:$M34),0)</f>
        <v>0</v>
      </c>
      <c r="O34" s="143" t="str">
        <f>IF(D34&lt;&gt;0,SUM($L34:$M34),0)</f>
        <v>0</v>
      </c>
      <c r="P34" s="143" t="str">
        <f>N34*100*5+O34*100*4</f>
        <v>0</v>
      </c>
      <c r="R34" s="151"/>
      <c r="S34" s="151"/>
      <c r="T34" s="151"/>
    </row>
    <row r="35" spans="1:20" customHeight="1" ht="15" s="136" customFormat="1">
      <c r="A35" s="95">
        <v>25</v>
      </c>
      <c r="B35" s="96" t="s">
        <v>265</v>
      </c>
      <c r="C35" s="95" t="s">
        <v>233</v>
      </c>
      <c r="D35" s="95" t="s">
        <v>414</v>
      </c>
      <c r="E35" s="202">
        <v>42246</v>
      </c>
      <c r="F35" s="96" t="s">
        <v>111</v>
      </c>
      <c r="G35" s="96" t="s">
        <v>266</v>
      </c>
      <c r="H35" s="96" t="s">
        <v>244</v>
      </c>
      <c r="I35" s="96" t="s">
        <v>89</v>
      </c>
      <c r="J35" s="96" t="s">
        <v>90</v>
      </c>
      <c r="K35" s="96" t="s">
        <v>266</v>
      </c>
      <c r="L35" s="97"/>
      <c r="M35" s="97">
        <v>1</v>
      </c>
      <c r="N35" s="143" t="str">
        <f>IF(C35&lt;&gt;0,SUM($L35:$M35),0)</f>
        <v>0</v>
      </c>
      <c r="O35" s="143" t="str">
        <f>IF(D35&lt;&gt;0,SUM($L35:$M35),0)</f>
        <v>0</v>
      </c>
      <c r="P35" s="143" t="str">
        <f>N35*100*5+O35*100*4</f>
        <v>0</v>
      </c>
      <c r="R35" s="151"/>
      <c r="S35" s="151"/>
      <c r="T35" s="151"/>
    </row>
    <row r="36" spans="1:20" customHeight="1" ht="15" s="136" customFormat="1">
      <c r="A36" s="95">
        <v>26</v>
      </c>
      <c r="B36" s="96" t="s">
        <v>267</v>
      </c>
      <c r="C36" s="95" t="s">
        <v>233</v>
      </c>
      <c r="D36" s="95" t="s">
        <v>414</v>
      </c>
      <c r="E36" s="202">
        <v>42010</v>
      </c>
      <c r="F36" s="96" t="s">
        <v>86</v>
      </c>
      <c r="G36" s="96" t="s">
        <v>268</v>
      </c>
      <c r="H36" s="96" t="s">
        <v>262</v>
      </c>
      <c r="I36" s="96" t="s">
        <v>89</v>
      </c>
      <c r="J36" s="96" t="s">
        <v>90</v>
      </c>
      <c r="K36" s="96" t="s">
        <v>268</v>
      </c>
      <c r="L36" s="97"/>
      <c r="M36" s="97">
        <v>1</v>
      </c>
      <c r="N36" s="143" t="str">
        <f>IF(C36&lt;&gt;0,SUM($L36:$M36),0)</f>
        <v>0</v>
      </c>
      <c r="O36" s="143" t="str">
        <f>IF(D36&lt;&gt;0,SUM($L36:$M36),0)</f>
        <v>0</v>
      </c>
      <c r="P36" s="143" t="str">
        <f>N36*100*5+O36*100*4</f>
        <v>0</v>
      </c>
      <c r="R36" s="151"/>
      <c r="S36" s="151"/>
      <c r="T36" s="151"/>
    </row>
    <row r="37" spans="1:20" customHeight="1" ht="15" s="136" customFormat="1">
      <c r="A37" s="95">
        <v>27</v>
      </c>
      <c r="B37" s="96" t="s">
        <v>269</v>
      </c>
      <c r="C37" s="95" t="s">
        <v>233</v>
      </c>
      <c r="D37" s="95" t="s">
        <v>414</v>
      </c>
      <c r="E37" s="202">
        <v>42343</v>
      </c>
      <c r="F37" s="96" t="s">
        <v>111</v>
      </c>
      <c r="G37" s="96" t="s">
        <v>270</v>
      </c>
      <c r="H37" s="96" t="s">
        <v>240</v>
      </c>
      <c r="I37" s="96" t="s">
        <v>89</v>
      </c>
      <c r="J37" s="96" t="s">
        <v>90</v>
      </c>
      <c r="K37" s="96" t="s">
        <v>270</v>
      </c>
      <c r="L37" s="97"/>
      <c r="M37" s="97">
        <v>1</v>
      </c>
      <c r="N37" s="143" t="str">
        <f>IF(C37&lt;&gt;0,SUM($L37:$M37),0)</f>
        <v>0</v>
      </c>
      <c r="O37" s="143" t="str">
        <f>IF(D37&lt;&gt;0,SUM($L37:$M37),0)</f>
        <v>0</v>
      </c>
      <c r="P37" s="143" t="str">
        <f>N37*100*5+O37*100*4</f>
        <v>0</v>
      </c>
      <c r="R37" s="151"/>
      <c r="S37" s="151"/>
      <c r="T37" s="151"/>
    </row>
    <row r="38" spans="1:20" customHeight="1" ht="15" s="136" customFormat="1">
      <c r="A38" s="95">
        <v>28</v>
      </c>
      <c r="B38" s="96" t="s">
        <v>271</v>
      </c>
      <c r="C38" s="95" t="s">
        <v>233</v>
      </c>
      <c r="D38" s="95" t="s">
        <v>414</v>
      </c>
      <c r="E38" s="202">
        <v>42183</v>
      </c>
      <c r="F38" s="96" t="s">
        <v>86</v>
      </c>
      <c r="G38" s="96" t="s">
        <v>272</v>
      </c>
      <c r="H38" s="96" t="s">
        <v>244</v>
      </c>
      <c r="I38" s="96" t="s">
        <v>89</v>
      </c>
      <c r="J38" s="96" t="s">
        <v>90</v>
      </c>
      <c r="K38" s="96" t="s">
        <v>272</v>
      </c>
      <c r="L38" s="97"/>
      <c r="M38" s="97">
        <v>1</v>
      </c>
      <c r="N38" s="143" t="str">
        <f>IF(C38&lt;&gt;0,SUM($L38:$M38),0)</f>
        <v>0</v>
      </c>
      <c r="O38" s="143" t="str">
        <f>IF(D38&lt;&gt;0,SUM($L38:$M38),0)</f>
        <v>0</v>
      </c>
      <c r="P38" s="143" t="str">
        <f>N38*100*5+O38*100*4</f>
        <v>0</v>
      </c>
      <c r="R38" s="151"/>
      <c r="S38" s="151"/>
      <c r="T38" s="151"/>
    </row>
    <row r="39" spans="1:20" customHeight="1" ht="15" s="136" customFormat="1">
      <c r="A39" s="95">
        <v>29</v>
      </c>
      <c r="B39" s="96" t="s">
        <v>280</v>
      </c>
      <c r="C39" s="95" t="s">
        <v>278</v>
      </c>
      <c r="D39" s="95" t="s">
        <v>460</v>
      </c>
      <c r="E39" s="203">
        <v>42256</v>
      </c>
      <c r="F39" s="96" t="s">
        <v>86</v>
      </c>
      <c r="G39" s="96" t="s">
        <v>281</v>
      </c>
      <c r="H39" s="96" t="s">
        <v>142</v>
      </c>
      <c r="I39" s="96" t="s">
        <v>89</v>
      </c>
      <c r="J39" s="96" t="s">
        <v>90</v>
      </c>
      <c r="K39" s="96" t="s">
        <v>281</v>
      </c>
      <c r="L39" s="97"/>
      <c r="M39" s="97">
        <v>1</v>
      </c>
      <c r="N39" s="143" t="str">
        <f>IF(C39&lt;&gt;0,SUM($L39:$M39),0)</f>
        <v>0</v>
      </c>
      <c r="O39" s="143" t="str">
        <f>IF(D39&lt;&gt;0,SUM($L39:$M39),0)</f>
        <v>0</v>
      </c>
      <c r="P39" s="143" t="str">
        <f>N39*100*5+O39*100*4</f>
        <v>0</v>
      </c>
      <c r="R39" s="151"/>
      <c r="S39" s="151"/>
      <c r="T39" s="151"/>
    </row>
    <row r="40" spans="1:20" customHeight="1" ht="15" s="136" customFormat="1">
      <c r="A40" s="95">
        <v>30</v>
      </c>
      <c r="B40" s="96" t="s">
        <v>285</v>
      </c>
      <c r="C40" s="95" t="s">
        <v>278</v>
      </c>
      <c r="D40" s="95" t="s">
        <v>460</v>
      </c>
      <c r="E40" s="203">
        <v>42064</v>
      </c>
      <c r="F40" s="96" t="s">
        <v>86</v>
      </c>
      <c r="G40" s="96" t="s">
        <v>286</v>
      </c>
      <c r="H40" s="96" t="s">
        <v>190</v>
      </c>
      <c r="I40" s="96" t="s">
        <v>89</v>
      </c>
      <c r="J40" s="96" t="s">
        <v>90</v>
      </c>
      <c r="K40" s="96" t="s">
        <v>286</v>
      </c>
      <c r="L40" s="97"/>
      <c r="M40" s="97">
        <v>1</v>
      </c>
      <c r="N40" s="143" t="str">
        <f>IF(C40&lt;&gt;0,SUM($L40:$M40),0)</f>
        <v>0</v>
      </c>
      <c r="O40" s="143" t="str">
        <f>IF(D40&lt;&gt;0,SUM($L40:$M40),0)</f>
        <v>0</v>
      </c>
      <c r="P40" s="143" t="str">
        <f>N40*100*5+O40*100*4</f>
        <v>0</v>
      </c>
      <c r="R40" s="151"/>
      <c r="S40" s="151"/>
      <c r="T40" s="151"/>
    </row>
    <row r="41" spans="1:20" customHeight="1" ht="15" s="136" customFormat="1">
      <c r="A41" s="95">
        <v>31</v>
      </c>
      <c r="B41" s="96" t="s">
        <v>287</v>
      </c>
      <c r="C41" s="95" t="s">
        <v>278</v>
      </c>
      <c r="D41" s="95" t="s">
        <v>460</v>
      </c>
      <c r="E41" s="203">
        <v>42280</v>
      </c>
      <c r="F41" s="96" t="s">
        <v>86</v>
      </c>
      <c r="G41" s="96" t="s">
        <v>288</v>
      </c>
      <c r="H41" s="96" t="s">
        <v>190</v>
      </c>
      <c r="I41" s="96" t="s">
        <v>89</v>
      </c>
      <c r="J41" s="96" t="s">
        <v>90</v>
      </c>
      <c r="K41" s="96" t="s">
        <v>289</v>
      </c>
      <c r="L41" s="97"/>
      <c r="M41" s="97">
        <v>1</v>
      </c>
      <c r="N41" s="143" t="str">
        <f>IF(C41&lt;&gt;0,SUM($L41:$M41),0)</f>
        <v>0</v>
      </c>
      <c r="O41" s="143" t="str">
        <f>IF(D41&lt;&gt;0,SUM($L41:$M41),0)</f>
        <v>0</v>
      </c>
      <c r="P41" s="143" t="str">
        <f>N41*100*5+O41*100*4</f>
        <v>0</v>
      </c>
      <c r="R41" s="151"/>
      <c r="S41" s="151"/>
      <c r="T41" s="151"/>
    </row>
    <row r="42" spans="1:20" customHeight="1" ht="15" s="136" customFormat="1">
      <c r="A42" s="95">
        <v>32</v>
      </c>
      <c r="B42" s="96" t="s">
        <v>296</v>
      </c>
      <c r="C42" s="95" t="s">
        <v>278</v>
      </c>
      <c r="D42" s="95" t="s">
        <v>460</v>
      </c>
      <c r="E42" s="203">
        <v>42284</v>
      </c>
      <c r="F42" s="96" t="s">
        <v>86</v>
      </c>
      <c r="G42" s="96" t="s">
        <v>286</v>
      </c>
      <c r="H42" s="96" t="s">
        <v>190</v>
      </c>
      <c r="I42" s="96" t="s">
        <v>89</v>
      </c>
      <c r="J42" s="96" t="s">
        <v>90</v>
      </c>
      <c r="K42" s="96" t="s">
        <v>286</v>
      </c>
      <c r="L42" s="97"/>
      <c r="M42" s="97">
        <v>1</v>
      </c>
      <c r="N42" s="143" t="str">
        <f>IF(C42&lt;&gt;0,SUM($L42:$M42),0)</f>
        <v>0</v>
      </c>
      <c r="O42" s="143" t="str">
        <f>IF(D42&lt;&gt;0,SUM($L42:$M42),0)</f>
        <v>0</v>
      </c>
      <c r="P42" s="143" t="str">
        <f>N42*100*5+O42*100*4</f>
        <v>0</v>
      </c>
      <c r="R42" s="151"/>
      <c r="S42" s="151"/>
      <c r="T42" s="151"/>
    </row>
    <row r="43" spans="1:20" customHeight="1" ht="15" s="136" customFormat="1">
      <c r="A43" s="95">
        <v>33</v>
      </c>
      <c r="B43" s="96" t="s">
        <v>303</v>
      </c>
      <c r="C43" s="95" t="s">
        <v>278</v>
      </c>
      <c r="D43" s="95" t="s">
        <v>460</v>
      </c>
      <c r="E43" s="203">
        <v>42315</v>
      </c>
      <c r="F43" s="96" t="s">
        <v>86</v>
      </c>
      <c r="G43" s="96" t="s">
        <v>304</v>
      </c>
      <c r="H43" s="96" t="s">
        <v>190</v>
      </c>
      <c r="I43" s="96" t="s">
        <v>89</v>
      </c>
      <c r="J43" s="96" t="s">
        <v>90</v>
      </c>
      <c r="K43" s="96" t="s">
        <v>305</v>
      </c>
      <c r="L43" s="97"/>
      <c r="M43" s="97">
        <v>1</v>
      </c>
      <c r="N43" s="143" t="str">
        <f>IF(C43&lt;&gt;0,SUM($L43:$M43),0)</f>
        <v>0</v>
      </c>
      <c r="O43" s="143" t="str">
        <f>IF(D43&lt;&gt;0,SUM($L43:$M43),0)</f>
        <v>0</v>
      </c>
      <c r="P43" s="143" t="str">
        <f>N43*100*5+O43*100*4</f>
        <v>0</v>
      </c>
      <c r="R43" s="151"/>
      <c r="S43" s="151"/>
      <c r="T43" s="151"/>
    </row>
    <row r="44" spans="1:20" customHeight="1" ht="15" s="136" customFormat="1">
      <c r="A44" s="95">
        <v>34</v>
      </c>
      <c r="B44" s="96" t="s">
        <v>306</v>
      </c>
      <c r="C44" s="95" t="s">
        <v>278</v>
      </c>
      <c r="D44" s="95" t="s">
        <v>460</v>
      </c>
      <c r="E44" s="203">
        <v>42155</v>
      </c>
      <c r="F44" s="96" t="s">
        <v>86</v>
      </c>
      <c r="G44" s="96" t="s">
        <v>307</v>
      </c>
      <c r="H44" s="96" t="s">
        <v>190</v>
      </c>
      <c r="I44" s="96" t="s">
        <v>89</v>
      </c>
      <c r="J44" s="96" t="s">
        <v>90</v>
      </c>
      <c r="K44" s="96" t="s">
        <v>308</v>
      </c>
      <c r="L44" s="97"/>
      <c r="M44" s="97">
        <v>1</v>
      </c>
      <c r="N44" s="143" t="str">
        <f>IF(C44&lt;&gt;0,SUM($L44:$M44),0)</f>
        <v>0</v>
      </c>
      <c r="O44" s="143" t="str">
        <f>IF(D44&lt;&gt;0,SUM($L44:$M44),0)</f>
        <v>0</v>
      </c>
      <c r="P44" s="143" t="str">
        <f>N44*100*5+O44*100*4</f>
        <v>0</v>
      </c>
      <c r="R44" s="151"/>
      <c r="S44" s="151"/>
      <c r="T44" s="151"/>
    </row>
    <row r="45" spans="1:20" customHeight="1" ht="15" s="136" customFormat="1">
      <c r="A45" s="95">
        <v>35</v>
      </c>
      <c r="B45" s="96" t="s">
        <v>309</v>
      </c>
      <c r="C45" s="95" t="s">
        <v>278</v>
      </c>
      <c r="D45" s="95" t="s">
        <v>460</v>
      </c>
      <c r="E45" s="203">
        <v>42195</v>
      </c>
      <c r="F45" s="96" t="s">
        <v>86</v>
      </c>
      <c r="G45" s="96" t="s">
        <v>310</v>
      </c>
      <c r="H45" s="96" t="s">
        <v>142</v>
      </c>
      <c r="I45" s="96" t="s">
        <v>89</v>
      </c>
      <c r="J45" s="96" t="s">
        <v>90</v>
      </c>
      <c r="K45" s="96" t="s">
        <v>310</v>
      </c>
      <c r="L45" s="97"/>
      <c r="M45" s="97">
        <v>1</v>
      </c>
      <c r="N45" s="143" t="str">
        <f>IF(C45&lt;&gt;0,SUM($L45:$M45),0)</f>
        <v>0</v>
      </c>
      <c r="O45" s="143" t="str">
        <f>IF(D45&lt;&gt;0,SUM($L45:$M45),0)</f>
        <v>0</v>
      </c>
      <c r="P45" s="143" t="str">
        <f>N45*100*5+O45*100*4</f>
        <v>0</v>
      </c>
      <c r="R45" s="151"/>
      <c r="S45" s="151"/>
      <c r="T45" s="151"/>
    </row>
    <row r="46" spans="1:20" customHeight="1" ht="15" s="136" customFormat="1">
      <c r="A46" s="95">
        <v>36</v>
      </c>
      <c r="B46" s="96" t="s">
        <v>311</v>
      </c>
      <c r="C46" s="95" t="s">
        <v>278</v>
      </c>
      <c r="D46" s="95" t="s">
        <v>460</v>
      </c>
      <c r="E46" s="203">
        <v>42297</v>
      </c>
      <c r="F46" s="96" t="s">
        <v>134</v>
      </c>
      <c r="G46" s="96" t="s">
        <v>312</v>
      </c>
      <c r="H46" s="96" t="s">
        <v>142</v>
      </c>
      <c r="I46" s="96" t="s">
        <v>89</v>
      </c>
      <c r="J46" s="96" t="s">
        <v>90</v>
      </c>
      <c r="K46" s="96" t="s">
        <v>312</v>
      </c>
      <c r="L46" s="97"/>
      <c r="M46" s="97">
        <v>1</v>
      </c>
      <c r="N46" s="143" t="str">
        <f>IF(C46&lt;&gt;0,SUM($L46:$M46),0)</f>
        <v>0</v>
      </c>
      <c r="O46" s="143" t="str">
        <f>IF(D46&lt;&gt;0,SUM($L46:$M46),0)</f>
        <v>0</v>
      </c>
      <c r="P46" s="143" t="str">
        <f>N46*100*5+O46*100*4</f>
        <v>0</v>
      </c>
      <c r="R46" s="151"/>
      <c r="S46" s="151"/>
      <c r="T46" s="151"/>
    </row>
    <row r="47" spans="1:20" customHeight="1" ht="15" s="136" customFormat="1">
      <c r="A47" s="95">
        <v>37</v>
      </c>
      <c r="B47" s="96" t="s">
        <v>313</v>
      </c>
      <c r="C47" s="95" t="s">
        <v>278</v>
      </c>
      <c r="D47" s="95" t="s">
        <v>460</v>
      </c>
      <c r="E47" s="203">
        <v>42183</v>
      </c>
      <c r="F47" s="96" t="s">
        <v>86</v>
      </c>
      <c r="G47" s="96" t="s">
        <v>314</v>
      </c>
      <c r="H47" s="96" t="s">
        <v>142</v>
      </c>
      <c r="I47" s="96" t="s">
        <v>89</v>
      </c>
      <c r="J47" s="96" t="s">
        <v>90</v>
      </c>
      <c r="K47" s="96" t="s">
        <v>314</v>
      </c>
      <c r="L47" s="97"/>
      <c r="M47" s="97">
        <v>1</v>
      </c>
      <c r="N47" s="143" t="str">
        <f>IF(C47&lt;&gt;0,SUM($L47:$M47),0)</f>
        <v>0</v>
      </c>
      <c r="O47" s="143" t="str">
        <f>IF(D47&lt;&gt;0,SUM($L47:$M47),0)</f>
        <v>0</v>
      </c>
      <c r="P47" s="143" t="str">
        <f>N47*100*5+O47*100*4</f>
        <v>0</v>
      </c>
      <c r="R47" s="151"/>
      <c r="S47" s="151"/>
      <c r="T47" s="151"/>
    </row>
    <row r="48" spans="1:20" customHeight="1" ht="15" s="136" customFormat="1">
      <c r="A48" s="95">
        <v>38</v>
      </c>
      <c r="B48" s="96" t="s">
        <v>315</v>
      </c>
      <c r="C48" s="95" t="s">
        <v>278</v>
      </c>
      <c r="D48" s="95" t="s">
        <v>460</v>
      </c>
      <c r="E48" s="203">
        <v>42255</v>
      </c>
      <c r="F48" s="96" t="s">
        <v>86</v>
      </c>
      <c r="G48" s="96" t="s">
        <v>316</v>
      </c>
      <c r="H48" s="96" t="s">
        <v>240</v>
      </c>
      <c r="I48" s="96" t="s">
        <v>89</v>
      </c>
      <c r="J48" s="96" t="s">
        <v>90</v>
      </c>
      <c r="K48" s="96" t="s">
        <v>316</v>
      </c>
      <c r="L48" s="97"/>
      <c r="M48" s="97">
        <v>1</v>
      </c>
      <c r="N48" s="143" t="str">
        <f>IF(C48&lt;&gt;0,SUM($L48:$M48),0)</f>
        <v>0</v>
      </c>
      <c r="O48" s="143" t="str">
        <f>IF(D48&lt;&gt;0,SUM($L48:$M48),0)</f>
        <v>0</v>
      </c>
      <c r="P48" s="143" t="str">
        <f>N48*100*5+O48*100*4</f>
        <v>0</v>
      </c>
      <c r="R48" s="151"/>
      <c r="S48" s="151"/>
      <c r="T48" s="151"/>
    </row>
    <row r="49" spans="1:20" customHeight="1" ht="15" s="136" customFormat="1">
      <c r="A49" s="95">
        <v>39</v>
      </c>
      <c r="B49" s="96" t="s">
        <v>330</v>
      </c>
      <c r="C49" s="95" t="s">
        <v>278</v>
      </c>
      <c r="D49" s="95" t="s">
        <v>460</v>
      </c>
      <c r="E49" s="203">
        <v>42363</v>
      </c>
      <c r="F49" s="96" t="s">
        <v>86</v>
      </c>
      <c r="G49" s="96" t="s">
        <v>331</v>
      </c>
      <c r="H49" s="96" t="s">
        <v>190</v>
      </c>
      <c r="I49" s="96" t="s">
        <v>89</v>
      </c>
      <c r="J49" s="96" t="s">
        <v>90</v>
      </c>
      <c r="K49" s="96" t="s">
        <v>331</v>
      </c>
      <c r="L49" s="97"/>
      <c r="M49" s="97">
        <v>1</v>
      </c>
      <c r="N49" s="143" t="str">
        <f>IF(C49&lt;&gt;0,SUM($L49:$M49),0)</f>
        <v>0</v>
      </c>
      <c r="O49" s="143" t="str">
        <f>IF(D49&lt;&gt;0,SUM($L49:$M49),0)</f>
        <v>0</v>
      </c>
      <c r="P49" s="143" t="str">
        <f>N49*100*5+O49*100*4</f>
        <v>0</v>
      </c>
      <c r="R49" s="151"/>
      <c r="S49" s="151"/>
      <c r="T49" s="151"/>
    </row>
    <row r="50" spans="1:20" customHeight="1" ht="15" s="136" customFormat="1">
      <c r="A50" s="95">
        <v>40</v>
      </c>
      <c r="B50" s="96" t="s">
        <v>332</v>
      </c>
      <c r="C50" s="95" t="s">
        <v>333</v>
      </c>
      <c r="D50" s="95" t="s">
        <v>511</v>
      </c>
      <c r="E50" s="204">
        <v>42185</v>
      </c>
      <c r="F50" s="96" t="s">
        <v>111</v>
      </c>
      <c r="G50" s="96" t="s">
        <v>334</v>
      </c>
      <c r="H50" s="96" t="s">
        <v>177</v>
      </c>
      <c r="I50" s="96" t="s">
        <v>89</v>
      </c>
      <c r="J50" s="96" t="s">
        <v>90</v>
      </c>
      <c r="K50" s="96" t="s">
        <v>334</v>
      </c>
      <c r="L50" s="97"/>
      <c r="M50" s="97">
        <v>1</v>
      </c>
      <c r="N50" s="143" t="str">
        <f>IF(C50&lt;&gt;0,SUM($L50:$M50),0)</f>
        <v>0</v>
      </c>
      <c r="O50" s="143" t="str">
        <f>IF(D50&lt;&gt;0,SUM($L50:$M50),0)</f>
        <v>0</v>
      </c>
      <c r="P50" s="143" t="str">
        <f>N50*100*5+O50*100*4</f>
        <v>0</v>
      </c>
      <c r="R50" s="151"/>
      <c r="S50" s="151"/>
      <c r="T50" s="151"/>
    </row>
    <row r="51" spans="1:20" customHeight="1" ht="15" s="136" customFormat="1">
      <c r="A51" s="95">
        <v>41</v>
      </c>
      <c r="B51" s="96" t="s">
        <v>343</v>
      </c>
      <c r="C51" s="95" t="s">
        <v>333</v>
      </c>
      <c r="D51" s="95" t="s">
        <v>511</v>
      </c>
      <c r="E51" s="205">
        <v>42266</v>
      </c>
      <c r="F51" s="96" t="s">
        <v>86</v>
      </c>
      <c r="G51" s="96" t="s">
        <v>344</v>
      </c>
      <c r="H51" s="96" t="s">
        <v>345</v>
      </c>
      <c r="I51" s="96" t="s">
        <v>89</v>
      </c>
      <c r="J51" s="96" t="s">
        <v>90</v>
      </c>
      <c r="K51" s="96" t="s">
        <v>346</v>
      </c>
      <c r="L51" s="97"/>
      <c r="M51" s="97">
        <v>1</v>
      </c>
      <c r="N51" s="143" t="str">
        <f>IF(C51&lt;&gt;0,SUM($L51:$M51),0)</f>
        <v>0</v>
      </c>
      <c r="O51" s="143" t="str">
        <f>IF(D51&lt;&gt;0,SUM($L51:$M51),0)</f>
        <v>0</v>
      </c>
      <c r="P51" s="143" t="str">
        <f>N51*100*5+O51*100*4</f>
        <v>0</v>
      </c>
      <c r="R51" s="151"/>
      <c r="S51" s="151"/>
      <c r="T51" s="151"/>
    </row>
    <row r="52" spans="1:20" customHeight="1" ht="15" s="136" customFormat="1">
      <c r="A52" s="95">
        <v>42</v>
      </c>
      <c r="B52" s="96" t="s">
        <v>347</v>
      </c>
      <c r="C52" s="95" t="s">
        <v>333</v>
      </c>
      <c r="D52" s="95" t="s">
        <v>511</v>
      </c>
      <c r="E52" s="204">
        <v>42069</v>
      </c>
      <c r="F52" s="96" t="s">
        <v>86</v>
      </c>
      <c r="G52" s="96" t="s">
        <v>348</v>
      </c>
      <c r="H52" s="96" t="s">
        <v>345</v>
      </c>
      <c r="I52" s="96" t="s">
        <v>89</v>
      </c>
      <c r="J52" s="96" t="s">
        <v>90</v>
      </c>
      <c r="K52" s="96" t="s">
        <v>348</v>
      </c>
      <c r="L52" s="97"/>
      <c r="M52" s="97">
        <v>1</v>
      </c>
      <c r="N52" s="143" t="str">
        <f>IF(C52&lt;&gt;0,SUM($L52:$M52),0)</f>
        <v>0</v>
      </c>
      <c r="O52" s="143" t="str">
        <f>IF(D52&lt;&gt;0,SUM($L52:$M52),0)</f>
        <v>0</v>
      </c>
      <c r="P52" s="143" t="str">
        <f>N52*100*5+O52*100*4</f>
        <v>0</v>
      </c>
      <c r="R52" s="151"/>
      <c r="S52" s="151"/>
      <c r="T52" s="151"/>
    </row>
    <row r="53" spans="1:20" customHeight="1" ht="15" s="136" customFormat="1">
      <c r="A53" s="95">
        <v>43</v>
      </c>
      <c r="B53" s="96" t="s">
        <v>352</v>
      </c>
      <c r="C53" s="95" t="s">
        <v>333</v>
      </c>
      <c r="D53" s="95" t="s">
        <v>511</v>
      </c>
      <c r="E53" s="205">
        <v>42351</v>
      </c>
      <c r="F53" s="96" t="s">
        <v>86</v>
      </c>
      <c r="G53" s="96" t="s">
        <v>353</v>
      </c>
      <c r="H53" s="96" t="s">
        <v>351</v>
      </c>
      <c r="I53" s="96" t="s">
        <v>89</v>
      </c>
      <c r="J53" s="96" t="s">
        <v>90</v>
      </c>
      <c r="K53" s="96" t="s">
        <v>353</v>
      </c>
      <c r="L53" s="97"/>
      <c r="M53" s="97">
        <v>1</v>
      </c>
      <c r="N53" s="143" t="str">
        <f>IF(C53&lt;&gt;0,SUM($L53:$M53),0)</f>
        <v>0</v>
      </c>
      <c r="O53" s="143" t="str">
        <f>IF(D53&lt;&gt;0,SUM($L53:$M53),0)</f>
        <v>0</v>
      </c>
      <c r="P53" s="143" t="str">
        <f>N53*100*5+O53*100*4</f>
        <v>0</v>
      </c>
      <c r="R53" s="151"/>
      <c r="S53" s="151"/>
      <c r="T53" s="151"/>
    </row>
    <row r="54" spans="1:20" customHeight="1" ht="15" s="136" customFormat="1">
      <c r="A54" s="95">
        <v>44</v>
      </c>
      <c r="B54" s="96" t="s">
        <v>354</v>
      </c>
      <c r="C54" s="95" t="s">
        <v>333</v>
      </c>
      <c r="D54" s="95" t="s">
        <v>511</v>
      </c>
      <c r="E54" s="205">
        <v>42346</v>
      </c>
      <c r="F54" s="96" t="s">
        <v>86</v>
      </c>
      <c r="G54" s="96" t="s">
        <v>355</v>
      </c>
      <c r="H54" s="96" t="s">
        <v>146</v>
      </c>
      <c r="I54" s="96" t="s">
        <v>89</v>
      </c>
      <c r="J54" s="96" t="s">
        <v>90</v>
      </c>
      <c r="K54" s="96" t="s">
        <v>355</v>
      </c>
      <c r="L54" s="97"/>
      <c r="M54" s="97">
        <v>1</v>
      </c>
      <c r="N54" s="143" t="str">
        <f>IF(C54&lt;&gt;0,SUM($L54:$M54),0)</f>
        <v>0</v>
      </c>
      <c r="O54" s="143" t="str">
        <f>IF(D54&lt;&gt;0,SUM($L54:$M54),0)</f>
        <v>0</v>
      </c>
      <c r="P54" s="143" t="str">
        <f>N54*100*5+O54*100*4</f>
        <v>0</v>
      </c>
      <c r="R54" s="151"/>
      <c r="S54" s="151"/>
      <c r="T54" s="151"/>
    </row>
    <row r="55" spans="1:20" customHeight="1" ht="15" s="136" customFormat="1">
      <c r="A55" s="95">
        <v>45</v>
      </c>
      <c r="B55" s="96" t="s">
        <v>356</v>
      </c>
      <c r="C55" s="95" t="s">
        <v>333</v>
      </c>
      <c r="D55" s="95" t="s">
        <v>511</v>
      </c>
      <c r="E55" s="205">
        <v>42315</v>
      </c>
      <c r="F55" s="96" t="s">
        <v>86</v>
      </c>
      <c r="G55" s="96" t="s">
        <v>357</v>
      </c>
      <c r="H55" s="96" t="s">
        <v>146</v>
      </c>
      <c r="I55" s="96" t="s">
        <v>89</v>
      </c>
      <c r="J55" s="96" t="s">
        <v>90</v>
      </c>
      <c r="K55" s="96" t="s">
        <v>358</v>
      </c>
      <c r="L55" s="97"/>
      <c r="M55" s="97">
        <v>1</v>
      </c>
      <c r="N55" s="143" t="str">
        <f>IF(C55&lt;&gt;0,SUM($L55:$M55),0)</f>
        <v>0</v>
      </c>
      <c r="O55" s="143" t="str">
        <f>IF(D55&lt;&gt;0,SUM($L55:$M55),0)</f>
        <v>0</v>
      </c>
      <c r="P55" s="143" t="str">
        <f>N55*100*5+O55*100*4</f>
        <v>0</v>
      </c>
      <c r="R55" s="151"/>
      <c r="S55" s="151"/>
      <c r="T55" s="151"/>
    </row>
    <row r="56" spans="1:20" customHeight="1" ht="15" s="136" customFormat="1">
      <c r="A56" s="95">
        <v>46</v>
      </c>
      <c r="B56" s="96" t="s">
        <v>359</v>
      </c>
      <c r="C56" s="95" t="s">
        <v>333</v>
      </c>
      <c r="D56" s="95" t="s">
        <v>511</v>
      </c>
      <c r="E56" s="205">
        <v>42345</v>
      </c>
      <c r="F56" s="96" t="s">
        <v>86</v>
      </c>
      <c r="G56" s="96" t="s">
        <v>360</v>
      </c>
      <c r="H56" s="96" t="s">
        <v>146</v>
      </c>
      <c r="I56" s="96" t="s">
        <v>89</v>
      </c>
      <c r="J56" s="96" t="s">
        <v>90</v>
      </c>
      <c r="K56" s="96" t="s">
        <v>360</v>
      </c>
      <c r="L56" s="97"/>
      <c r="M56" s="97">
        <v>1</v>
      </c>
      <c r="N56" s="143" t="str">
        <f>IF(C56&lt;&gt;0,SUM($L56:$M56),0)</f>
        <v>0</v>
      </c>
      <c r="O56" s="143" t="str">
        <f>IF(D56&lt;&gt;0,SUM($L56:$M56),0)</f>
        <v>0</v>
      </c>
      <c r="P56" s="143" t="str">
        <f>N56*100*5+O56*100*4</f>
        <v>0</v>
      </c>
      <c r="R56" s="151"/>
      <c r="S56" s="151"/>
      <c r="T56" s="151"/>
    </row>
    <row r="57" spans="1:20" customHeight="1" ht="15" s="136" customFormat="1">
      <c r="A57" s="95">
        <v>47</v>
      </c>
      <c r="B57" s="96" t="s">
        <v>361</v>
      </c>
      <c r="C57" s="95" t="s">
        <v>333</v>
      </c>
      <c r="D57" s="95" t="s">
        <v>511</v>
      </c>
      <c r="E57" s="205">
        <v>42343</v>
      </c>
      <c r="F57" s="96" t="s">
        <v>86</v>
      </c>
      <c r="G57" s="96" t="s">
        <v>362</v>
      </c>
      <c r="H57" s="96" t="s">
        <v>146</v>
      </c>
      <c r="I57" s="96" t="s">
        <v>89</v>
      </c>
      <c r="J57" s="96" t="s">
        <v>90</v>
      </c>
      <c r="K57" s="96" t="s">
        <v>362</v>
      </c>
      <c r="L57" s="97"/>
      <c r="M57" s="97">
        <v>1</v>
      </c>
      <c r="N57" s="143" t="str">
        <f>IF(C57&lt;&gt;0,SUM($L57:$M57),0)</f>
        <v>0</v>
      </c>
      <c r="O57" s="143" t="str">
        <f>IF(D57&lt;&gt;0,SUM($L57:$M57),0)</f>
        <v>0</v>
      </c>
      <c r="P57" s="143" t="str">
        <f>N57*100*5+O57*100*4</f>
        <v>0</v>
      </c>
      <c r="R57" s="151"/>
      <c r="S57" s="151"/>
      <c r="T57" s="151"/>
    </row>
    <row r="58" spans="1:20" customHeight="1" ht="15" s="136" customFormat="1">
      <c r="A58" s="95">
        <v>48</v>
      </c>
      <c r="B58" s="96" t="s">
        <v>363</v>
      </c>
      <c r="C58" s="95" t="s">
        <v>364</v>
      </c>
      <c r="D58" s="95" t="s">
        <v>713</v>
      </c>
      <c r="E58" s="206">
        <v>42251</v>
      </c>
      <c r="F58" s="96" t="s">
        <v>86</v>
      </c>
      <c r="G58" s="96" t="s">
        <v>365</v>
      </c>
      <c r="H58" s="96" t="s">
        <v>159</v>
      </c>
      <c r="I58" s="96" t="s">
        <v>89</v>
      </c>
      <c r="J58" s="96" t="s">
        <v>90</v>
      </c>
      <c r="K58" s="96" t="s">
        <v>365</v>
      </c>
      <c r="L58" s="97"/>
      <c r="M58" s="97">
        <v>1</v>
      </c>
      <c r="N58" s="143" t="str">
        <f>IF(C58&lt;&gt;0,SUM($L58:$M58),0)</f>
        <v>0</v>
      </c>
      <c r="O58" s="143" t="str">
        <f>IF(D58&lt;&gt;0,SUM($L58:$M58),0)</f>
        <v>0</v>
      </c>
      <c r="P58" s="143" t="str">
        <f>N58*100*5+O58*100*4</f>
        <v>0</v>
      </c>
      <c r="R58" s="151"/>
      <c r="S58" s="151"/>
      <c r="T58" s="151"/>
    </row>
    <row r="59" spans="1:20" customHeight="1" ht="15" s="136" customFormat="1">
      <c r="A59" s="95">
        <v>49</v>
      </c>
      <c r="B59" s="96" t="s">
        <v>366</v>
      </c>
      <c r="C59" s="95" t="s">
        <v>364</v>
      </c>
      <c r="D59" s="95" t="s">
        <v>713</v>
      </c>
      <c r="E59" s="206">
        <v>42279</v>
      </c>
      <c r="F59" s="96" t="s">
        <v>86</v>
      </c>
      <c r="G59" s="96" t="s">
        <v>367</v>
      </c>
      <c r="H59" s="96" t="s">
        <v>159</v>
      </c>
      <c r="I59" s="96" t="s">
        <v>89</v>
      </c>
      <c r="J59" s="96" t="s">
        <v>90</v>
      </c>
      <c r="K59" s="96" t="s">
        <v>367</v>
      </c>
      <c r="L59" s="97"/>
      <c r="M59" s="97">
        <v>1</v>
      </c>
      <c r="N59" s="143" t="str">
        <f>IF(C59&lt;&gt;0,SUM($L59:$M59),0)</f>
        <v>0</v>
      </c>
      <c r="O59" s="143" t="str">
        <f>IF(D59&lt;&gt;0,SUM($L59:$M59),0)</f>
        <v>0</v>
      </c>
      <c r="P59" s="143" t="str">
        <f>N59*100*5+O59*100*4</f>
        <v>0</v>
      </c>
      <c r="R59" s="151"/>
      <c r="S59" s="151"/>
      <c r="T59" s="151"/>
    </row>
    <row r="60" spans="1:20" customHeight="1" ht="15" s="136" customFormat="1">
      <c r="A60" s="95">
        <v>50</v>
      </c>
      <c r="B60" s="96" t="s">
        <v>368</v>
      </c>
      <c r="C60" s="95" t="s">
        <v>364</v>
      </c>
      <c r="D60" s="95" t="s">
        <v>713</v>
      </c>
      <c r="E60" s="206">
        <v>42258</v>
      </c>
      <c r="F60" s="96" t="s">
        <v>86</v>
      </c>
      <c r="G60" s="96" t="s">
        <v>369</v>
      </c>
      <c r="H60" s="96" t="s">
        <v>370</v>
      </c>
      <c r="I60" s="96" t="s">
        <v>89</v>
      </c>
      <c r="J60" s="96" t="s">
        <v>90</v>
      </c>
      <c r="K60" s="96" t="s">
        <v>369</v>
      </c>
      <c r="L60" s="97"/>
      <c r="M60" s="97">
        <v>1</v>
      </c>
      <c r="N60" s="143" t="str">
        <f>IF(C60&lt;&gt;0,SUM($L60:$M60),0)</f>
        <v>0</v>
      </c>
      <c r="O60" s="143" t="str">
        <f>IF(D60&lt;&gt;0,SUM($L60:$M60),0)</f>
        <v>0</v>
      </c>
      <c r="P60" s="143" t="str">
        <f>N60*100*5+O60*100*4</f>
        <v>0</v>
      </c>
      <c r="R60" s="151"/>
      <c r="S60" s="151"/>
      <c r="T60" s="151"/>
    </row>
    <row r="61" spans="1:20" customHeight="1" ht="15" s="136" customFormat="1">
      <c r="A61" s="95">
        <v>51</v>
      </c>
      <c r="B61" s="96" t="s">
        <v>374</v>
      </c>
      <c r="C61" s="95" t="s">
        <v>364</v>
      </c>
      <c r="D61" s="95" t="s">
        <v>713</v>
      </c>
      <c r="E61" s="206">
        <v>42010</v>
      </c>
      <c r="F61" s="96" t="s">
        <v>86</v>
      </c>
      <c r="G61" s="96" t="s">
        <v>375</v>
      </c>
      <c r="H61" s="96" t="s">
        <v>159</v>
      </c>
      <c r="I61" s="96" t="s">
        <v>89</v>
      </c>
      <c r="J61" s="96" t="s">
        <v>90</v>
      </c>
      <c r="K61" s="96" t="s">
        <v>375</v>
      </c>
      <c r="L61" s="97"/>
      <c r="M61" s="97">
        <v>1</v>
      </c>
      <c r="N61" s="143" t="str">
        <f>IF(C61&lt;&gt;0,SUM($L61:$M61),0)</f>
        <v>0</v>
      </c>
      <c r="O61" s="143" t="str">
        <f>IF(D61&lt;&gt;0,SUM($L61:$M61),0)</f>
        <v>0</v>
      </c>
      <c r="P61" s="143" t="str">
        <f>N61*100*5+O61*100*4</f>
        <v>0</v>
      </c>
      <c r="R61" s="151"/>
      <c r="S61" s="151"/>
      <c r="T61" s="151"/>
    </row>
    <row r="62" spans="1:20" customHeight="1" ht="15" s="136" customFormat="1">
      <c r="A62" s="95">
        <v>52</v>
      </c>
      <c r="B62" s="96" t="s">
        <v>376</v>
      </c>
      <c r="C62" s="95" t="s">
        <v>364</v>
      </c>
      <c r="D62" s="95" t="s">
        <v>713</v>
      </c>
      <c r="E62" s="206">
        <v>42210</v>
      </c>
      <c r="F62" s="96" t="s">
        <v>86</v>
      </c>
      <c r="G62" s="96" t="s">
        <v>377</v>
      </c>
      <c r="H62" s="96" t="s">
        <v>159</v>
      </c>
      <c r="I62" s="96" t="s">
        <v>89</v>
      </c>
      <c r="J62" s="96" t="s">
        <v>90</v>
      </c>
      <c r="K62" s="96" t="s">
        <v>378</v>
      </c>
      <c r="L62" s="97"/>
      <c r="M62" s="97">
        <v>1</v>
      </c>
      <c r="N62" s="143" t="str">
        <f>IF(C62&lt;&gt;0,SUM($L62:$M62),0)</f>
        <v>0</v>
      </c>
      <c r="O62" s="143" t="str">
        <f>IF(D62&lt;&gt;0,SUM($L62:$M62),0)</f>
        <v>0</v>
      </c>
      <c r="P62" s="143" t="str">
        <f>N62*100*5+O62*100*4</f>
        <v>0</v>
      </c>
      <c r="R62" s="151"/>
      <c r="S62" s="151"/>
      <c r="T62" s="151"/>
    </row>
    <row r="63" spans="1:20" customHeight="1" ht="15" s="136" customFormat="1">
      <c r="A63" s="95">
        <v>53</v>
      </c>
      <c r="B63" s="96" t="s">
        <v>379</v>
      </c>
      <c r="C63" s="95" t="s">
        <v>364</v>
      </c>
      <c r="D63" s="95" t="s">
        <v>713</v>
      </c>
      <c r="E63" s="206">
        <v>42188</v>
      </c>
      <c r="F63" s="96" t="s">
        <v>86</v>
      </c>
      <c r="G63" s="96" t="s">
        <v>380</v>
      </c>
      <c r="H63" s="96" t="s">
        <v>159</v>
      </c>
      <c r="I63" s="96" t="s">
        <v>89</v>
      </c>
      <c r="J63" s="96" t="s">
        <v>90</v>
      </c>
      <c r="K63" s="96" t="s">
        <v>380</v>
      </c>
      <c r="L63" s="97"/>
      <c r="M63" s="97">
        <v>1</v>
      </c>
      <c r="N63" s="143" t="str">
        <f>IF(C63&lt;&gt;0,SUM($L63:$M63),0)</f>
        <v>0</v>
      </c>
      <c r="O63" s="143" t="str">
        <f>IF(D63&lt;&gt;0,SUM($L63:$M63),0)</f>
        <v>0</v>
      </c>
      <c r="P63" s="143" t="str">
        <f>N63*100*5+O63*100*4</f>
        <v>0</v>
      </c>
      <c r="R63" s="151"/>
      <c r="S63" s="151"/>
      <c r="T63" s="151"/>
    </row>
    <row r="64" spans="1:20" customHeight="1" ht="15" s="136" customFormat="1">
      <c r="A64" s="95">
        <v>54</v>
      </c>
      <c r="B64" s="96" t="s">
        <v>381</v>
      </c>
      <c r="C64" s="95" t="s">
        <v>364</v>
      </c>
      <c r="D64" s="95" t="s">
        <v>713</v>
      </c>
      <c r="E64" s="206">
        <v>42363</v>
      </c>
      <c r="F64" s="96" t="s">
        <v>86</v>
      </c>
      <c r="G64" s="96" t="s">
        <v>382</v>
      </c>
      <c r="H64" s="96" t="s">
        <v>159</v>
      </c>
      <c r="I64" s="96" t="s">
        <v>89</v>
      </c>
      <c r="J64" s="96" t="s">
        <v>90</v>
      </c>
      <c r="K64" s="96" t="s">
        <v>382</v>
      </c>
      <c r="L64" s="97"/>
      <c r="M64" s="97">
        <v>1</v>
      </c>
      <c r="N64" s="143" t="str">
        <f>IF(C64&lt;&gt;0,SUM($L64:$M64),0)</f>
        <v>0</v>
      </c>
      <c r="O64" s="143" t="str">
        <f>IF(D64&lt;&gt;0,SUM($L64:$M64),0)</f>
        <v>0</v>
      </c>
      <c r="P64" s="143" t="str">
        <f>N64*100*5+O64*100*4</f>
        <v>0</v>
      </c>
      <c r="R64" s="151"/>
      <c r="S64" s="151"/>
      <c r="T64" s="151"/>
    </row>
    <row r="65" spans="1:20" customHeight="1" ht="15" s="136" customFormat="1">
      <c r="A65" s="95">
        <v>55</v>
      </c>
      <c r="B65" s="96" t="s">
        <v>383</v>
      </c>
      <c r="C65" s="95" t="s">
        <v>364</v>
      </c>
      <c r="D65" s="95" t="s">
        <v>713</v>
      </c>
      <c r="E65" s="206">
        <v>42256</v>
      </c>
      <c r="F65" s="96" t="s">
        <v>86</v>
      </c>
      <c r="G65" s="96" t="s">
        <v>384</v>
      </c>
      <c r="H65" s="96" t="s">
        <v>159</v>
      </c>
      <c r="I65" s="96" t="s">
        <v>89</v>
      </c>
      <c r="J65" s="96" t="s">
        <v>90</v>
      </c>
      <c r="K65" s="96" t="s">
        <v>384</v>
      </c>
      <c r="L65" s="97"/>
      <c r="M65" s="97">
        <v>1</v>
      </c>
      <c r="N65" s="143" t="str">
        <f>IF(C65&lt;&gt;0,SUM($L65:$M65),0)</f>
        <v>0</v>
      </c>
      <c r="O65" s="143" t="str">
        <f>IF(D65&lt;&gt;0,SUM($L65:$M65),0)</f>
        <v>0</v>
      </c>
      <c r="P65" s="143" t="str">
        <f>N65*100*5+O65*100*4</f>
        <v>0</v>
      </c>
      <c r="R65" s="151"/>
      <c r="S65" s="151"/>
      <c r="T65" s="151"/>
    </row>
    <row r="66" spans="1:20" customHeight="1" ht="15" s="136" customFormat="1">
      <c r="A66" s="95">
        <v>56</v>
      </c>
      <c r="B66" s="96" t="s">
        <v>413</v>
      </c>
      <c r="C66" s="95" t="s">
        <v>414</v>
      </c>
      <c r="D66" s="95"/>
      <c r="E66" s="202">
        <v>41930</v>
      </c>
      <c r="F66" s="96" t="s">
        <v>111</v>
      </c>
      <c r="G66" s="173" t="s">
        <v>415</v>
      </c>
      <c r="H66" s="173" t="s">
        <v>98</v>
      </c>
      <c r="I66" s="173" t="s">
        <v>89</v>
      </c>
      <c r="J66" s="96" t="s">
        <v>90</v>
      </c>
      <c r="K66" s="96" t="s">
        <v>415</v>
      </c>
      <c r="L66" s="97"/>
      <c r="M66" s="97">
        <v>1</v>
      </c>
      <c r="N66" s="143" t="str">
        <f>IF(C66&lt;&gt;0,SUM($L66:$M66),0)</f>
        <v>0</v>
      </c>
      <c r="O66" s="143" t="str">
        <f>IF(D66&lt;&gt;0,SUM($L66:$M66),0)</f>
        <v>0</v>
      </c>
      <c r="P66" s="143" t="str">
        <f>N66*100*5+O66*100*4</f>
        <v>0</v>
      </c>
      <c r="R66" s="151"/>
      <c r="S66" s="151"/>
      <c r="T66" s="151"/>
    </row>
    <row r="67" spans="1:20" customHeight="1" ht="15" s="136" customFormat="1">
      <c r="A67" s="95">
        <v>57</v>
      </c>
      <c r="B67" s="96" t="s">
        <v>419</v>
      </c>
      <c r="C67" s="95" t="s">
        <v>414</v>
      </c>
      <c r="D67" s="95"/>
      <c r="E67" s="202">
        <v>41976</v>
      </c>
      <c r="F67" s="96" t="s">
        <v>134</v>
      </c>
      <c r="G67" s="173" t="s">
        <v>420</v>
      </c>
      <c r="H67" s="173" t="s">
        <v>240</v>
      </c>
      <c r="I67" s="173" t="s">
        <v>89</v>
      </c>
      <c r="J67" s="96" t="s">
        <v>90</v>
      </c>
      <c r="K67" s="96" t="s">
        <v>421</v>
      </c>
      <c r="L67" s="97"/>
      <c r="M67" s="97">
        <v>1</v>
      </c>
      <c r="N67" s="143" t="str">
        <f>IF(C67&lt;&gt;0,SUM($L67:$M67),0)</f>
        <v>0</v>
      </c>
      <c r="O67" s="143" t="str">
        <f>IF(D67&lt;&gt;0,SUM($L67:$M67),0)</f>
        <v>0</v>
      </c>
      <c r="P67" s="143" t="str">
        <f>N67*100*5+O67*100*4</f>
        <v>0</v>
      </c>
      <c r="R67" s="151"/>
      <c r="S67" s="151"/>
      <c r="T67" s="151"/>
    </row>
    <row r="68" spans="1:20" customHeight="1" ht="15" s="136" customFormat="1">
      <c r="A68" s="95">
        <v>58</v>
      </c>
      <c r="B68" s="96" t="s">
        <v>433</v>
      </c>
      <c r="C68" s="95" t="s">
        <v>414</v>
      </c>
      <c r="D68" s="95"/>
      <c r="E68" s="202">
        <v>41645</v>
      </c>
      <c r="F68" s="96" t="s">
        <v>86</v>
      </c>
      <c r="G68" s="96" t="s">
        <v>434</v>
      </c>
      <c r="H68" s="96" t="s">
        <v>248</v>
      </c>
      <c r="I68" s="96" t="s">
        <v>89</v>
      </c>
      <c r="J68" s="96" t="s">
        <v>90</v>
      </c>
      <c r="K68" s="96" t="s">
        <v>434</v>
      </c>
      <c r="L68" s="97"/>
      <c r="M68" s="97">
        <v>1</v>
      </c>
      <c r="N68" s="143" t="str">
        <f>IF(C68&lt;&gt;0,SUM($L68:$M68),0)</f>
        <v>0</v>
      </c>
      <c r="O68" s="143" t="str">
        <f>IF(D68&lt;&gt;0,SUM($L68:$M68),0)</f>
        <v>0</v>
      </c>
      <c r="P68" s="143" t="str">
        <f>N68*100*5+O68*100*4</f>
        <v>0</v>
      </c>
      <c r="R68" s="151"/>
      <c r="S68" s="151"/>
      <c r="T68" s="151"/>
    </row>
    <row r="69" spans="1:20" customHeight="1" ht="15" s="136" customFormat="1">
      <c r="A69" s="95">
        <v>59</v>
      </c>
      <c r="B69" s="96" t="s">
        <v>435</v>
      </c>
      <c r="C69" s="95" t="s">
        <v>414</v>
      </c>
      <c r="D69" s="95"/>
      <c r="E69" s="202">
        <v>41865</v>
      </c>
      <c r="F69" s="96" t="s">
        <v>111</v>
      </c>
      <c r="G69" s="96" t="s">
        <v>436</v>
      </c>
      <c r="H69" s="96" t="s">
        <v>98</v>
      </c>
      <c r="I69" s="96" t="s">
        <v>89</v>
      </c>
      <c r="J69" s="96" t="s">
        <v>90</v>
      </c>
      <c r="K69" s="96" t="s">
        <v>437</v>
      </c>
      <c r="L69" s="97"/>
      <c r="M69" s="97">
        <v>1</v>
      </c>
      <c r="N69" s="143" t="str">
        <f>IF(C69&lt;&gt;0,SUM($L69:$M69),0)</f>
        <v>0</v>
      </c>
      <c r="O69" s="143" t="str">
        <f>IF(D69&lt;&gt;0,SUM($L69:$M69),0)</f>
        <v>0</v>
      </c>
      <c r="P69" s="143" t="str">
        <f>N69*100*5+O69*100*4</f>
        <v>0</v>
      </c>
      <c r="R69" s="151"/>
      <c r="S69" s="151"/>
      <c r="T69" s="151"/>
    </row>
    <row r="70" spans="1:20" customHeight="1" ht="15" s="136" customFormat="1">
      <c r="A70" s="95">
        <v>60</v>
      </c>
      <c r="B70" s="96" t="s">
        <v>438</v>
      </c>
      <c r="C70" s="95" t="s">
        <v>414</v>
      </c>
      <c r="D70" s="95"/>
      <c r="E70" s="202">
        <v>41973</v>
      </c>
      <c r="F70" s="96" t="s">
        <v>86</v>
      </c>
      <c r="G70" s="96" t="s">
        <v>439</v>
      </c>
      <c r="H70" s="96" t="s">
        <v>248</v>
      </c>
      <c r="I70" s="96" t="s">
        <v>89</v>
      </c>
      <c r="J70" s="96" t="s">
        <v>90</v>
      </c>
      <c r="K70" s="96" t="s">
        <v>439</v>
      </c>
      <c r="L70" s="97"/>
      <c r="M70" s="97">
        <v>1</v>
      </c>
      <c r="N70" s="143" t="str">
        <f>IF(C70&lt;&gt;0,SUM($L70:$M70),0)</f>
        <v>0</v>
      </c>
      <c r="O70" s="143" t="str">
        <f>IF(D70&lt;&gt;0,SUM($L70:$M70),0)</f>
        <v>0</v>
      </c>
      <c r="P70" s="143" t="str">
        <f>N70*100*5+O70*100*4</f>
        <v>0</v>
      </c>
      <c r="R70" s="151"/>
      <c r="S70" s="151"/>
      <c r="T70" s="151"/>
    </row>
    <row r="71" spans="1:20" customHeight="1" ht="15" s="136" customFormat="1">
      <c r="A71" s="95">
        <v>61</v>
      </c>
      <c r="B71" s="96" t="s">
        <v>443</v>
      </c>
      <c r="C71" s="95" t="s">
        <v>414</v>
      </c>
      <c r="D71" s="95"/>
      <c r="E71" s="202">
        <v>41827</v>
      </c>
      <c r="F71" s="96" t="s">
        <v>111</v>
      </c>
      <c r="G71" s="96" t="s">
        <v>129</v>
      </c>
      <c r="H71" s="96" t="s">
        <v>240</v>
      </c>
      <c r="I71" s="96" t="s">
        <v>89</v>
      </c>
      <c r="J71" s="96" t="s">
        <v>90</v>
      </c>
      <c r="K71" s="96" t="s">
        <v>444</v>
      </c>
      <c r="L71" s="97"/>
      <c r="M71" s="97">
        <v>1</v>
      </c>
      <c r="N71" s="143" t="str">
        <f>IF(C71&lt;&gt;0,SUM($L71:$M71),0)</f>
        <v>0</v>
      </c>
      <c r="O71" s="143" t="str">
        <f>IF(D71&lt;&gt;0,SUM($L71:$M71),0)</f>
        <v>0</v>
      </c>
      <c r="P71" s="143" t="str">
        <f>N71*100*5+O71*100*4</f>
        <v>0</v>
      </c>
      <c r="R71" s="151"/>
      <c r="S71" s="151"/>
      <c r="T71" s="151"/>
    </row>
    <row r="72" spans="1:20" customHeight="1" ht="15" s="136" customFormat="1">
      <c r="A72" s="95">
        <v>62</v>
      </c>
      <c r="B72" s="96" t="s">
        <v>445</v>
      </c>
      <c r="C72" s="95" t="s">
        <v>414</v>
      </c>
      <c r="D72" s="95"/>
      <c r="E72" s="204">
        <v>41726</v>
      </c>
      <c r="F72" s="96" t="s">
        <v>111</v>
      </c>
      <c r="G72" s="96" t="s">
        <v>446</v>
      </c>
      <c r="H72" s="96" t="s">
        <v>244</v>
      </c>
      <c r="I72" s="96" t="s">
        <v>89</v>
      </c>
      <c r="J72" s="96" t="s">
        <v>90</v>
      </c>
      <c r="K72" s="96" t="s">
        <v>446</v>
      </c>
      <c r="L72" s="97"/>
      <c r="M72" s="97">
        <v>1</v>
      </c>
      <c r="N72" s="143" t="str">
        <f>IF(C72&lt;&gt;0,SUM($L72:$M72),0)</f>
        <v>0</v>
      </c>
      <c r="O72" s="143" t="str">
        <f>IF(D72&lt;&gt;0,SUM($L72:$M72),0)</f>
        <v>0</v>
      </c>
      <c r="P72" s="143" t="str">
        <f>N72*100*5+O72*100*4</f>
        <v>0</v>
      </c>
      <c r="R72" s="151"/>
      <c r="S72" s="151"/>
      <c r="T72" s="151"/>
    </row>
    <row r="73" spans="1:20" customHeight="1" ht="15" s="136" customFormat="1">
      <c r="A73" s="95">
        <v>63</v>
      </c>
      <c r="B73" s="96" t="s">
        <v>451</v>
      </c>
      <c r="C73" s="95" t="s">
        <v>414</v>
      </c>
      <c r="D73" s="95"/>
      <c r="E73" s="204">
        <v>41644</v>
      </c>
      <c r="F73" s="96" t="s">
        <v>86</v>
      </c>
      <c r="G73" s="96" t="s">
        <v>452</v>
      </c>
      <c r="H73" s="96" t="s">
        <v>244</v>
      </c>
      <c r="I73" s="96" t="s">
        <v>89</v>
      </c>
      <c r="J73" s="96" t="s">
        <v>90</v>
      </c>
      <c r="K73" s="96" t="s">
        <v>452</v>
      </c>
      <c r="L73" s="97"/>
      <c r="M73" s="97">
        <v>1</v>
      </c>
      <c r="N73" s="143" t="str">
        <f>IF(C73&lt;&gt;0,SUM($L73:$M73),0)</f>
        <v>0</v>
      </c>
      <c r="O73" s="143" t="str">
        <f>IF(D73&lt;&gt;0,SUM($L73:$M73),0)</f>
        <v>0</v>
      </c>
      <c r="P73" s="143" t="str">
        <f>N73*100*5+O73*100*4</f>
        <v>0</v>
      </c>
      <c r="R73" s="151"/>
      <c r="S73" s="151"/>
      <c r="T73" s="151"/>
    </row>
    <row r="74" spans="1:20" customHeight="1" ht="15" s="136" customFormat="1">
      <c r="A74" s="95">
        <v>64</v>
      </c>
      <c r="B74" s="96" t="s">
        <v>459</v>
      </c>
      <c r="C74" s="95" t="s">
        <v>460</v>
      </c>
      <c r="D74" s="95"/>
      <c r="E74" s="203">
        <v>41854</v>
      </c>
      <c r="F74" s="96" t="s">
        <v>86</v>
      </c>
      <c r="G74" s="96" t="s">
        <v>461</v>
      </c>
      <c r="H74" s="96" t="s">
        <v>190</v>
      </c>
      <c r="I74" s="96" t="s">
        <v>89</v>
      </c>
      <c r="J74" s="96" t="s">
        <v>90</v>
      </c>
      <c r="K74" s="96" t="s">
        <v>461</v>
      </c>
      <c r="L74" s="97"/>
      <c r="M74" s="97">
        <v>1</v>
      </c>
      <c r="N74" s="143" t="str">
        <f>IF(C74&lt;&gt;0,SUM($L74:$M74),0)</f>
        <v>0</v>
      </c>
      <c r="O74" s="143" t="str">
        <f>IF(D74&lt;&gt;0,SUM($L74:$M74),0)</f>
        <v>0</v>
      </c>
      <c r="P74" s="143" t="str">
        <f>N74*100*5+O74*100*4</f>
        <v>0</v>
      </c>
      <c r="R74" s="151"/>
      <c r="S74" s="151"/>
      <c r="T74" s="151"/>
    </row>
    <row r="75" spans="1:20" customHeight="1" ht="15" s="136" customFormat="1">
      <c r="A75" s="95">
        <v>65</v>
      </c>
      <c r="B75" s="96" t="s">
        <v>465</v>
      </c>
      <c r="C75" s="95" t="s">
        <v>460</v>
      </c>
      <c r="D75" s="95"/>
      <c r="E75" s="203">
        <v>41913</v>
      </c>
      <c r="F75" s="96" t="s">
        <v>86</v>
      </c>
      <c r="G75" s="96" t="s">
        <v>466</v>
      </c>
      <c r="H75" s="96" t="s">
        <v>142</v>
      </c>
      <c r="I75" s="96" t="s">
        <v>89</v>
      </c>
      <c r="J75" s="96" t="s">
        <v>90</v>
      </c>
      <c r="K75" s="96" t="s">
        <v>466</v>
      </c>
      <c r="L75" s="97"/>
      <c r="M75" s="97">
        <v>1</v>
      </c>
      <c r="N75" s="143" t="str">
        <f>IF(C75&lt;&gt;0,SUM($L75:$M75),0)</f>
        <v>0</v>
      </c>
      <c r="O75" s="143" t="str">
        <f>IF(D75&lt;&gt;0,SUM($L75:$M75),0)</f>
        <v>0</v>
      </c>
      <c r="P75" s="143" t="str">
        <f>N75*100*5+O75*100*4</f>
        <v>0</v>
      </c>
      <c r="R75" s="151"/>
      <c r="S75" s="151"/>
      <c r="T75" s="151"/>
    </row>
    <row r="76" spans="1:20" customHeight="1" ht="15" s="136" customFormat="1">
      <c r="A76" s="95">
        <v>66</v>
      </c>
      <c r="B76" s="96" t="s">
        <v>470</v>
      </c>
      <c r="C76" s="95" t="s">
        <v>460</v>
      </c>
      <c r="D76" s="95"/>
      <c r="E76" s="203">
        <v>41911</v>
      </c>
      <c r="F76" s="96" t="s">
        <v>86</v>
      </c>
      <c r="G76" s="96" t="s">
        <v>471</v>
      </c>
      <c r="H76" s="96" t="s">
        <v>190</v>
      </c>
      <c r="I76" s="96" t="s">
        <v>89</v>
      </c>
      <c r="J76" s="96" t="s">
        <v>90</v>
      </c>
      <c r="K76" s="96" t="s">
        <v>471</v>
      </c>
      <c r="L76" s="97"/>
      <c r="M76" s="97">
        <v>1</v>
      </c>
      <c r="N76" s="143" t="str">
        <f>IF(C76&lt;&gt;0,SUM($L76:$M76),0)</f>
        <v>0</v>
      </c>
      <c r="O76" s="143" t="str">
        <f>IF(D76&lt;&gt;0,SUM($L76:$M76),0)</f>
        <v>0</v>
      </c>
      <c r="P76" s="143" t="str">
        <f>N76*100*5+O76*100*4</f>
        <v>0</v>
      </c>
      <c r="R76" s="151"/>
      <c r="S76" s="151"/>
      <c r="T76" s="151"/>
    </row>
    <row r="77" spans="1:20" customHeight="1" ht="15" s="136" customFormat="1">
      <c r="A77" s="95">
        <v>67</v>
      </c>
      <c r="B77" s="96" t="s">
        <v>472</v>
      </c>
      <c r="C77" s="95" t="s">
        <v>460</v>
      </c>
      <c r="D77" s="95"/>
      <c r="E77" s="203">
        <v>41888</v>
      </c>
      <c r="F77" s="96" t="s">
        <v>111</v>
      </c>
      <c r="G77" s="96" t="s">
        <v>473</v>
      </c>
      <c r="H77" s="96" t="s">
        <v>240</v>
      </c>
      <c r="I77" s="96" t="s">
        <v>89</v>
      </c>
      <c r="J77" s="96" t="s">
        <v>90</v>
      </c>
      <c r="K77" s="96" t="s">
        <v>473</v>
      </c>
      <c r="L77" s="97"/>
      <c r="M77" s="97">
        <v>1</v>
      </c>
      <c r="N77" s="143" t="str">
        <f>IF(C77&lt;&gt;0,SUM($L77:$M77),0)</f>
        <v>0</v>
      </c>
      <c r="O77" s="143" t="str">
        <f>IF(D77&lt;&gt;0,SUM($L77:$M77),0)</f>
        <v>0</v>
      </c>
      <c r="P77" s="143" t="str">
        <f>N77*100*5+O77*100*4</f>
        <v>0</v>
      </c>
      <c r="R77" s="151"/>
      <c r="S77" s="151"/>
      <c r="T77" s="151"/>
    </row>
    <row r="78" spans="1:20" customHeight="1" ht="15" s="136" customFormat="1">
      <c r="A78" s="95">
        <v>68</v>
      </c>
      <c r="B78" s="96" t="s">
        <v>474</v>
      </c>
      <c r="C78" s="95" t="s">
        <v>460</v>
      </c>
      <c r="D78" s="95"/>
      <c r="E78" s="203">
        <v>41726</v>
      </c>
      <c r="F78" s="96" t="s">
        <v>86</v>
      </c>
      <c r="G78" s="96" t="s">
        <v>475</v>
      </c>
      <c r="H78" s="96" t="s">
        <v>142</v>
      </c>
      <c r="I78" s="96" t="s">
        <v>89</v>
      </c>
      <c r="J78" s="96" t="s">
        <v>90</v>
      </c>
      <c r="K78" s="96" t="s">
        <v>475</v>
      </c>
      <c r="L78" s="97"/>
      <c r="M78" s="97">
        <v>1</v>
      </c>
      <c r="N78" s="143" t="str">
        <f>IF(C78&lt;&gt;0,SUM($L78:$M78),0)</f>
        <v>0</v>
      </c>
      <c r="O78" s="143" t="str">
        <f>IF(D78&lt;&gt;0,SUM($L78:$M78),0)</f>
        <v>0</v>
      </c>
      <c r="P78" s="143" t="str">
        <f>N78*100*5+O78*100*4</f>
        <v>0</v>
      </c>
      <c r="R78" s="151"/>
      <c r="S78" s="151"/>
      <c r="T78" s="151"/>
    </row>
    <row r="79" spans="1:20" customHeight="1" ht="15" s="136" customFormat="1">
      <c r="A79" s="95">
        <v>69</v>
      </c>
      <c r="B79" s="96" t="s">
        <v>476</v>
      </c>
      <c r="C79" s="95" t="s">
        <v>460</v>
      </c>
      <c r="D79" s="95"/>
      <c r="E79" s="203">
        <v>41984</v>
      </c>
      <c r="F79" s="96" t="s">
        <v>86</v>
      </c>
      <c r="G79" s="96" t="s">
        <v>477</v>
      </c>
      <c r="H79" s="96" t="s">
        <v>142</v>
      </c>
      <c r="I79" s="96" t="s">
        <v>89</v>
      </c>
      <c r="J79" s="96" t="s">
        <v>90</v>
      </c>
      <c r="K79" s="96" t="s">
        <v>477</v>
      </c>
      <c r="L79" s="97"/>
      <c r="M79" s="97">
        <v>1</v>
      </c>
      <c r="N79" s="143" t="str">
        <f>IF(C79&lt;&gt;0,SUM($L79:$M79),0)</f>
        <v>0</v>
      </c>
      <c r="O79" s="143" t="str">
        <f>IF(D79&lt;&gt;0,SUM($L79:$M79),0)</f>
        <v>0</v>
      </c>
      <c r="P79" s="143" t="str">
        <f>N79*100*5+O79*100*4</f>
        <v>0</v>
      </c>
      <c r="R79" s="151"/>
      <c r="S79" s="151"/>
      <c r="T79" s="151"/>
    </row>
    <row r="80" spans="1:20" customHeight="1" ht="15" s="136" customFormat="1">
      <c r="A80" s="95">
        <v>70</v>
      </c>
      <c r="B80" s="96" t="s">
        <v>478</v>
      </c>
      <c r="C80" s="95" t="s">
        <v>460</v>
      </c>
      <c r="D80" s="95"/>
      <c r="E80" s="203">
        <v>41966</v>
      </c>
      <c r="F80" s="96" t="s">
        <v>86</v>
      </c>
      <c r="G80" s="96" t="s">
        <v>479</v>
      </c>
      <c r="H80" s="96" t="s">
        <v>190</v>
      </c>
      <c r="I80" s="96" t="s">
        <v>89</v>
      </c>
      <c r="J80" s="96" t="s">
        <v>90</v>
      </c>
      <c r="K80" s="96" t="s">
        <v>479</v>
      </c>
      <c r="L80" s="97"/>
      <c r="M80" s="97">
        <v>1</v>
      </c>
      <c r="N80" s="143" t="str">
        <f>IF(C80&lt;&gt;0,SUM($L80:$M80),0)</f>
        <v>0</v>
      </c>
      <c r="O80" s="143" t="str">
        <f>IF(D80&lt;&gt;0,SUM($L80:$M80),0)</f>
        <v>0</v>
      </c>
      <c r="P80" s="143" t="str">
        <f>N80*100*5+O80*100*4</f>
        <v>0</v>
      </c>
      <c r="R80" s="151"/>
      <c r="S80" s="151"/>
      <c r="T80" s="151"/>
    </row>
    <row r="81" spans="1:20" customHeight="1" ht="15" s="136" customFormat="1">
      <c r="A81" s="95">
        <v>71</v>
      </c>
      <c r="B81" s="96" t="s">
        <v>482</v>
      </c>
      <c r="C81" s="95" t="s">
        <v>460</v>
      </c>
      <c r="D81" s="95"/>
      <c r="E81" s="203">
        <v>41778</v>
      </c>
      <c r="F81" s="96" t="s">
        <v>86</v>
      </c>
      <c r="G81" s="96" t="s">
        <v>483</v>
      </c>
      <c r="H81" s="96" t="s">
        <v>142</v>
      </c>
      <c r="I81" s="96" t="s">
        <v>89</v>
      </c>
      <c r="J81" s="96" t="s">
        <v>90</v>
      </c>
      <c r="K81" s="96" t="s">
        <v>483</v>
      </c>
      <c r="L81" s="97"/>
      <c r="M81" s="97">
        <v>1</v>
      </c>
      <c r="N81" s="143" t="str">
        <f>IF(C81&lt;&gt;0,SUM($L81:$M81),0)</f>
        <v>0</v>
      </c>
      <c r="O81" s="143" t="str">
        <f>IF(D81&lt;&gt;0,SUM($L81:$M81),0)</f>
        <v>0</v>
      </c>
      <c r="P81" s="143" t="str">
        <f>N81*100*5+O81*100*4</f>
        <v>0</v>
      </c>
      <c r="R81" s="151"/>
      <c r="S81" s="151"/>
      <c r="T81" s="151"/>
    </row>
    <row r="82" spans="1:20" customHeight="1" ht="15" s="136" customFormat="1">
      <c r="A82" s="95">
        <v>72</v>
      </c>
      <c r="B82" s="96" t="s">
        <v>487</v>
      </c>
      <c r="C82" s="95" t="s">
        <v>460</v>
      </c>
      <c r="D82" s="95"/>
      <c r="E82" s="203">
        <v>41690</v>
      </c>
      <c r="F82" s="96" t="s">
        <v>86</v>
      </c>
      <c r="G82" s="96" t="s">
        <v>488</v>
      </c>
      <c r="H82" s="96" t="s">
        <v>190</v>
      </c>
      <c r="I82" s="96" t="s">
        <v>89</v>
      </c>
      <c r="J82" s="96" t="s">
        <v>90</v>
      </c>
      <c r="K82" s="96" t="s">
        <v>488</v>
      </c>
      <c r="L82" s="97"/>
      <c r="M82" s="97">
        <v>1</v>
      </c>
      <c r="N82" s="143" t="str">
        <f>IF(C82&lt;&gt;0,SUM($L82:$M82),0)</f>
        <v>0</v>
      </c>
      <c r="O82" s="143" t="str">
        <f>IF(D82&lt;&gt;0,SUM($L82:$M82),0)</f>
        <v>0</v>
      </c>
      <c r="P82" s="143" t="str">
        <f>N82*100*5+O82*100*4</f>
        <v>0</v>
      </c>
      <c r="R82" s="151"/>
      <c r="S82" s="151"/>
      <c r="T82" s="151"/>
    </row>
    <row r="83" spans="1:20" customHeight="1" ht="15" s="136" customFormat="1">
      <c r="A83" s="95">
        <v>73</v>
      </c>
      <c r="B83" s="96" t="s">
        <v>494</v>
      </c>
      <c r="C83" s="95" t="s">
        <v>460</v>
      </c>
      <c r="D83" s="95"/>
      <c r="E83" s="203">
        <v>41913</v>
      </c>
      <c r="F83" s="96" t="s">
        <v>86</v>
      </c>
      <c r="G83" s="96" t="s">
        <v>495</v>
      </c>
      <c r="H83" s="96" t="s">
        <v>142</v>
      </c>
      <c r="I83" s="96" t="s">
        <v>89</v>
      </c>
      <c r="J83" s="96" t="s">
        <v>90</v>
      </c>
      <c r="K83" s="96" t="s">
        <v>495</v>
      </c>
      <c r="L83" s="97"/>
      <c r="M83" s="97">
        <v>1</v>
      </c>
      <c r="N83" s="143" t="str">
        <f>IF(C83&lt;&gt;0,SUM($L83:$M83),0)</f>
        <v>0</v>
      </c>
      <c r="O83" s="143" t="str">
        <f>IF(D83&lt;&gt;0,SUM($L83:$M83),0)</f>
        <v>0</v>
      </c>
      <c r="P83" s="143" t="str">
        <f>N83*100*5+O83*100*4</f>
        <v>0</v>
      </c>
      <c r="R83" s="151"/>
      <c r="S83" s="151"/>
      <c r="T83" s="151"/>
    </row>
    <row r="84" spans="1:20" customHeight="1" ht="15" s="136" customFormat="1">
      <c r="A84" s="95">
        <v>74</v>
      </c>
      <c r="B84" s="96" t="s">
        <v>499</v>
      </c>
      <c r="C84" s="95" t="s">
        <v>460</v>
      </c>
      <c r="D84" s="95"/>
      <c r="E84" s="203">
        <v>41681</v>
      </c>
      <c r="F84" s="96" t="s">
        <v>86</v>
      </c>
      <c r="G84" s="96" t="s">
        <v>500</v>
      </c>
      <c r="H84" s="96" t="s">
        <v>190</v>
      </c>
      <c r="I84" s="96" t="s">
        <v>89</v>
      </c>
      <c r="J84" s="96" t="s">
        <v>90</v>
      </c>
      <c r="K84" s="96" t="s">
        <v>500</v>
      </c>
      <c r="L84" s="97"/>
      <c r="M84" s="97">
        <v>1</v>
      </c>
      <c r="N84" s="143" t="str">
        <f>IF(C84&lt;&gt;0,SUM($L84:$M84),0)</f>
        <v>0</v>
      </c>
      <c r="O84" s="143" t="str">
        <f>IF(D84&lt;&gt;0,SUM($L84:$M84),0)</f>
        <v>0</v>
      </c>
      <c r="P84" s="143" t="str">
        <f>N84*100*5+O84*100*4</f>
        <v>0</v>
      </c>
      <c r="R84" s="151"/>
      <c r="S84" s="151"/>
      <c r="T84" s="151"/>
    </row>
    <row r="85" spans="1:20" customHeight="1" ht="15" s="136" customFormat="1">
      <c r="A85" s="95">
        <v>75</v>
      </c>
      <c r="B85" s="96" t="s">
        <v>503</v>
      </c>
      <c r="C85" s="95" t="s">
        <v>460</v>
      </c>
      <c r="D85" s="95"/>
      <c r="E85" s="203">
        <v>41774</v>
      </c>
      <c r="F85" s="96" t="s">
        <v>86</v>
      </c>
      <c r="G85" s="96" t="s">
        <v>504</v>
      </c>
      <c r="H85" s="96" t="s">
        <v>142</v>
      </c>
      <c r="I85" s="96" t="s">
        <v>89</v>
      </c>
      <c r="J85" s="96" t="s">
        <v>90</v>
      </c>
      <c r="K85" s="96" t="s">
        <v>505</v>
      </c>
      <c r="L85" s="97"/>
      <c r="M85" s="97">
        <v>1</v>
      </c>
      <c r="N85" s="143" t="str">
        <f>IF(C85&lt;&gt;0,SUM($L85:$M85),0)</f>
        <v>0</v>
      </c>
      <c r="O85" s="143" t="str">
        <f>IF(D85&lt;&gt;0,SUM($L85:$M85),0)</f>
        <v>0</v>
      </c>
      <c r="P85" s="143" t="str">
        <f>N85*100*5+O85*100*4</f>
        <v>0</v>
      </c>
      <c r="R85" s="151"/>
      <c r="S85" s="151"/>
      <c r="T85" s="151"/>
    </row>
    <row r="86" spans="1:20" customHeight="1" ht="15" s="136" customFormat="1">
      <c r="A86" s="95">
        <v>76</v>
      </c>
      <c r="B86" s="96" t="s">
        <v>506</v>
      </c>
      <c r="C86" s="95" t="s">
        <v>460</v>
      </c>
      <c r="D86" s="95"/>
      <c r="E86" s="203">
        <v>41658</v>
      </c>
      <c r="F86" s="96" t="s">
        <v>86</v>
      </c>
      <c r="G86" s="96" t="s">
        <v>507</v>
      </c>
      <c r="H86" s="96" t="s">
        <v>190</v>
      </c>
      <c r="I86" s="96" t="s">
        <v>89</v>
      </c>
      <c r="J86" s="96" t="s">
        <v>90</v>
      </c>
      <c r="K86" s="96" t="s">
        <v>507</v>
      </c>
      <c r="L86" s="97"/>
      <c r="M86" s="97">
        <v>1</v>
      </c>
      <c r="N86" s="143" t="str">
        <f>IF(C86&lt;&gt;0,SUM($L86:$M86),0)</f>
        <v>0</v>
      </c>
      <c r="O86" s="143" t="str">
        <f>IF(D86&lt;&gt;0,SUM($L86:$M86),0)</f>
        <v>0</v>
      </c>
      <c r="P86" s="143" t="str">
        <f>N86*100*5+O86*100*4</f>
        <v>0</v>
      </c>
      <c r="R86" s="151"/>
      <c r="S86" s="151"/>
      <c r="T86" s="151"/>
    </row>
    <row r="87" spans="1:20" customHeight="1" ht="15" s="136" customFormat="1">
      <c r="A87" s="95">
        <v>77</v>
      </c>
      <c r="B87" s="96" t="s">
        <v>515</v>
      </c>
      <c r="C87" s="95" t="s">
        <v>511</v>
      </c>
      <c r="D87" s="95"/>
      <c r="E87" s="192">
        <v>41751</v>
      </c>
      <c r="F87" s="96" t="s">
        <v>86</v>
      </c>
      <c r="G87" s="96" t="s">
        <v>516</v>
      </c>
      <c r="H87" s="96" t="s">
        <v>146</v>
      </c>
      <c r="I87" s="96" t="s">
        <v>89</v>
      </c>
      <c r="J87" s="96" t="s">
        <v>90</v>
      </c>
      <c r="K87" s="96" t="s">
        <v>516</v>
      </c>
      <c r="L87" s="97"/>
      <c r="M87" s="97">
        <v>1</v>
      </c>
      <c r="N87" s="143" t="str">
        <f>IF(C87&lt;&gt;0,SUM($L87:$M87),0)</f>
        <v>0</v>
      </c>
      <c r="O87" s="143" t="str">
        <f>IF(D87&lt;&gt;0,SUM($L87:$M87),0)</f>
        <v>0</v>
      </c>
      <c r="P87" s="143" t="str">
        <f>N87*100*5+O87*100*4</f>
        <v>0</v>
      </c>
      <c r="R87" s="151"/>
      <c r="S87" s="151"/>
      <c r="T87" s="151"/>
    </row>
    <row r="88" spans="1:20" customHeight="1" ht="15" s="136" customFormat="1">
      <c r="A88" s="95">
        <v>78</v>
      </c>
      <c r="B88" s="96" t="s">
        <v>519</v>
      </c>
      <c r="C88" s="95" t="s">
        <v>511</v>
      </c>
      <c r="D88" s="95"/>
      <c r="E88" s="192">
        <v>41644</v>
      </c>
      <c r="F88" s="96" t="s">
        <v>86</v>
      </c>
      <c r="G88" s="96" t="s">
        <v>520</v>
      </c>
      <c r="H88" s="96" t="s">
        <v>146</v>
      </c>
      <c r="I88" s="96" t="s">
        <v>89</v>
      </c>
      <c r="J88" s="96" t="s">
        <v>90</v>
      </c>
      <c r="K88" s="96" t="s">
        <v>520</v>
      </c>
      <c r="L88" s="97"/>
      <c r="M88" s="97">
        <v>1</v>
      </c>
      <c r="N88" s="143" t="str">
        <f>IF(C88&lt;&gt;0,SUM($L88:$M88),0)</f>
        <v>0</v>
      </c>
      <c r="O88" s="143" t="str">
        <f>IF(D88&lt;&gt;0,SUM($L88:$M88),0)</f>
        <v>0</v>
      </c>
      <c r="P88" s="143" t="str">
        <f>N88*100*5+O88*100*4</f>
        <v>0</v>
      </c>
      <c r="R88" s="151"/>
      <c r="S88" s="151"/>
      <c r="T88" s="151"/>
    </row>
    <row r="89" spans="1:20" customHeight="1" ht="15" s="136" customFormat="1">
      <c r="A89" s="95">
        <v>79</v>
      </c>
      <c r="B89" s="96" t="s">
        <v>521</v>
      </c>
      <c r="C89" s="95" t="s">
        <v>511</v>
      </c>
      <c r="D89" s="95"/>
      <c r="E89" s="192">
        <v>41662</v>
      </c>
      <c r="F89" s="96" t="s">
        <v>86</v>
      </c>
      <c r="G89" s="96" t="s">
        <v>522</v>
      </c>
      <c r="H89" s="96" t="s">
        <v>146</v>
      </c>
      <c r="I89" s="96" t="s">
        <v>89</v>
      </c>
      <c r="J89" s="96" t="s">
        <v>90</v>
      </c>
      <c r="K89" s="96" t="s">
        <v>522</v>
      </c>
      <c r="L89" s="97"/>
      <c r="M89" s="97">
        <v>1</v>
      </c>
      <c r="N89" s="143" t="str">
        <f>IF(C89&lt;&gt;0,SUM($L89:$M89),0)</f>
        <v>0</v>
      </c>
      <c r="O89" s="143" t="str">
        <f>IF(D89&lt;&gt;0,SUM($L89:$M89),0)</f>
        <v>0</v>
      </c>
      <c r="P89" s="143" t="str">
        <f>N89*100*5+O89*100*4</f>
        <v>0</v>
      </c>
      <c r="R89" s="151"/>
      <c r="S89" s="151"/>
      <c r="T89" s="151"/>
    </row>
    <row r="90" spans="1:20" customHeight="1" ht="15" s="136" customFormat="1">
      <c r="A90" s="95">
        <v>80</v>
      </c>
      <c r="B90" s="96" t="s">
        <v>335</v>
      </c>
      <c r="C90" s="95" t="s">
        <v>511</v>
      </c>
      <c r="D90" s="95"/>
      <c r="E90" s="192">
        <v>41985</v>
      </c>
      <c r="F90" s="96" t="s">
        <v>86</v>
      </c>
      <c r="G90" s="96" t="s">
        <v>526</v>
      </c>
      <c r="H90" s="96" t="s">
        <v>146</v>
      </c>
      <c r="I90" s="96" t="s">
        <v>89</v>
      </c>
      <c r="J90" s="96" t="s">
        <v>90</v>
      </c>
      <c r="K90" s="96" t="s">
        <v>527</v>
      </c>
      <c r="L90" s="97"/>
      <c r="M90" s="97">
        <v>1</v>
      </c>
      <c r="N90" s="143" t="str">
        <f>IF(C90&lt;&gt;0,SUM($L90:$M90),0)</f>
        <v>0</v>
      </c>
      <c r="O90" s="143" t="str">
        <f>IF(D90&lt;&gt;0,SUM($L90:$M90),0)</f>
        <v>0</v>
      </c>
      <c r="P90" s="143" t="str">
        <f>N90*100*5+O90*100*4</f>
        <v>0</v>
      </c>
      <c r="R90" s="151"/>
      <c r="S90" s="151"/>
      <c r="T90" s="151"/>
    </row>
    <row r="91" spans="1:20" customHeight="1" ht="15" s="136" customFormat="1">
      <c r="A91" s="95">
        <v>81</v>
      </c>
      <c r="B91" s="96" t="s">
        <v>531</v>
      </c>
      <c r="C91" s="95" t="s">
        <v>511</v>
      </c>
      <c r="D91" s="95"/>
      <c r="E91" s="192">
        <v>41889</v>
      </c>
      <c r="F91" s="96" t="s">
        <v>86</v>
      </c>
      <c r="G91" s="96" t="s">
        <v>532</v>
      </c>
      <c r="H91" s="96" t="s">
        <v>146</v>
      </c>
      <c r="I91" s="96" t="s">
        <v>89</v>
      </c>
      <c r="J91" s="96" t="s">
        <v>90</v>
      </c>
      <c r="K91" s="96" t="s">
        <v>533</v>
      </c>
      <c r="L91" s="97"/>
      <c r="M91" s="97">
        <v>1</v>
      </c>
      <c r="N91" s="143" t="str">
        <f>IF(C91&lt;&gt;0,SUM($L91:$M91),0)</f>
        <v>0</v>
      </c>
      <c r="O91" s="143" t="str">
        <f>IF(D91&lt;&gt;0,SUM($L91:$M91),0)</f>
        <v>0</v>
      </c>
      <c r="P91" s="143" t="str">
        <f>N91*100*5+O91*100*4</f>
        <v>0</v>
      </c>
      <c r="R91" s="151"/>
      <c r="S91" s="151"/>
      <c r="T91" s="151"/>
    </row>
    <row r="92" spans="1:20" customHeight="1" ht="15" s="136" customFormat="1">
      <c r="A92" s="95">
        <v>82</v>
      </c>
      <c r="B92" s="96" t="s">
        <v>542</v>
      </c>
      <c r="C92" s="95" t="s">
        <v>511</v>
      </c>
      <c r="D92" s="95"/>
      <c r="E92" s="192">
        <v>41661</v>
      </c>
      <c r="F92" s="96" t="s">
        <v>86</v>
      </c>
      <c r="G92" s="96" t="s">
        <v>235</v>
      </c>
      <c r="H92" s="96" t="s">
        <v>146</v>
      </c>
      <c r="I92" s="96" t="s">
        <v>89</v>
      </c>
      <c r="J92" s="96" t="s">
        <v>90</v>
      </c>
      <c r="K92" s="96" t="s">
        <v>235</v>
      </c>
      <c r="L92" s="97"/>
      <c r="M92" s="97">
        <v>1</v>
      </c>
      <c r="N92" s="143" t="str">
        <f>IF(C92&lt;&gt;0,SUM($L92:$M92),0)</f>
        <v>0</v>
      </c>
      <c r="O92" s="143" t="str">
        <f>IF(D92&lt;&gt;0,SUM($L92:$M92),0)</f>
        <v>0</v>
      </c>
      <c r="P92" s="143" t="str">
        <f>N92*100*5+O92*100*4</f>
        <v>0</v>
      </c>
      <c r="R92" s="151"/>
      <c r="S92" s="151"/>
      <c r="T92" s="151"/>
    </row>
    <row r="93" spans="1:20" customHeight="1" ht="15" s="136" customFormat="1">
      <c r="A93" s="95">
        <v>83</v>
      </c>
      <c r="B93" s="96" t="s">
        <v>546</v>
      </c>
      <c r="C93" s="95" t="s">
        <v>547</v>
      </c>
      <c r="D93" s="95"/>
      <c r="E93" s="208">
        <v>41945</v>
      </c>
      <c r="F93" s="96" t="s">
        <v>86</v>
      </c>
      <c r="G93" s="96" t="s">
        <v>548</v>
      </c>
      <c r="H93" s="96" t="s">
        <v>159</v>
      </c>
      <c r="I93" s="96" t="s">
        <v>89</v>
      </c>
      <c r="J93" s="96" t="s">
        <v>90</v>
      </c>
      <c r="K93" s="96" t="s">
        <v>548</v>
      </c>
      <c r="L93" s="97"/>
      <c r="M93" s="97">
        <v>1</v>
      </c>
      <c r="N93" s="143" t="str">
        <f>IF(C93&lt;&gt;0,SUM($L93:$M93),0)</f>
        <v>0</v>
      </c>
      <c r="O93" s="143" t="str">
        <f>IF(D93&lt;&gt;0,SUM($L93:$M93),0)</f>
        <v>0</v>
      </c>
      <c r="P93" s="143" t="str">
        <f>N93*100*5+O93*100*4</f>
        <v>0</v>
      </c>
      <c r="R93" s="151"/>
      <c r="S93" s="151"/>
      <c r="T93" s="151"/>
    </row>
    <row r="94" spans="1:20" customHeight="1" ht="15" s="136" customFormat="1">
      <c r="A94" s="95">
        <v>84</v>
      </c>
      <c r="B94" s="96" t="s">
        <v>551</v>
      </c>
      <c r="C94" s="95" t="s">
        <v>547</v>
      </c>
      <c r="D94" s="95"/>
      <c r="E94" s="208">
        <v>41880</v>
      </c>
      <c r="F94" s="96" t="s">
        <v>86</v>
      </c>
      <c r="G94" s="96" t="s">
        <v>552</v>
      </c>
      <c r="H94" s="96" t="s">
        <v>159</v>
      </c>
      <c r="I94" s="96" t="s">
        <v>89</v>
      </c>
      <c r="J94" s="96" t="s">
        <v>90</v>
      </c>
      <c r="K94" s="96" t="s">
        <v>552</v>
      </c>
      <c r="L94" s="97"/>
      <c r="M94" s="97">
        <v>1</v>
      </c>
      <c r="N94" s="143" t="str">
        <f>IF(C94&lt;&gt;0,SUM($L94:$M94),0)</f>
        <v>0</v>
      </c>
      <c r="O94" s="143" t="str">
        <f>IF(D94&lt;&gt;0,SUM($L94:$M94),0)</f>
        <v>0</v>
      </c>
      <c r="P94" s="143" t="str">
        <f>N94*100*5+O94*100*4</f>
        <v>0</v>
      </c>
      <c r="R94" s="151"/>
      <c r="S94" s="151"/>
      <c r="T94" s="151"/>
    </row>
    <row r="95" spans="1:20" customHeight="1" ht="15" s="136" customFormat="1">
      <c r="A95" s="95">
        <v>85</v>
      </c>
      <c r="B95" s="96" t="s">
        <v>558</v>
      </c>
      <c r="C95" s="95" t="s">
        <v>547</v>
      </c>
      <c r="D95" s="95"/>
      <c r="E95" s="208">
        <v>41651</v>
      </c>
      <c r="F95" s="96" t="s">
        <v>86</v>
      </c>
      <c r="G95" s="96" t="s">
        <v>502</v>
      </c>
      <c r="H95" s="96" t="s">
        <v>159</v>
      </c>
      <c r="I95" s="96" t="s">
        <v>89</v>
      </c>
      <c r="J95" s="96" t="s">
        <v>90</v>
      </c>
      <c r="K95" s="96" t="s">
        <v>502</v>
      </c>
      <c r="L95" s="97"/>
      <c r="M95" s="97">
        <v>1</v>
      </c>
      <c r="N95" s="143" t="str">
        <f>IF(C95&lt;&gt;0,SUM($L95:$M95),0)</f>
        <v>0</v>
      </c>
      <c r="O95" s="143" t="str">
        <f>IF(D95&lt;&gt;0,SUM($L95:$M95),0)</f>
        <v>0</v>
      </c>
      <c r="P95" s="143" t="str">
        <f>N95*100*5+O95*100*4</f>
        <v>0</v>
      </c>
      <c r="R95" s="151"/>
      <c r="S95" s="151"/>
      <c r="T95" s="151"/>
    </row>
    <row r="96" spans="1:20" customHeight="1" ht="15" s="136" customFormat="1">
      <c r="A96" s="95">
        <v>86</v>
      </c>
      <c r="B96" s="96" t="s">
        <v>559</v>
      </c>
      <c r="C96" s="95" t="s">
        <v>547</v>
      </c>
      <c r="D96" s="95"/>
      <c r="E96" s="208">
        <v>41767</v>
      </c>
      <c r="F96" s="96" t="s">
        <v>86</v>
      </c>
      <c r="G96" s="96" t="s">
        <v>560</v>
      </c>
      <c r="H96" s="96" t="s">
        <v>159</v>
      </c>
      <c r="I96" s="96" t="s">
        <v>89</v>
      </c>
      <c r="J96" s="96" t="s">
        <v>90</v>
      </c>
      <c r="K96" s="96" t="s">
        <v>560</v>
      </c>
      <c r="L96" s="97"/>
      <c r="M96" s="97">
        <v>1</v>
      </c>
      <c r="N96" s="143" t="str">
        <f>IF(C96&lt;&gt;0,SUM($L96:$M96),0)</f>
        <v>0</v>
      </c>
      <c r="O96" s="143" t="str">
        <f>IF(D96&lt;&gt;0,SUM($L96:$M96),0)</f>
        <v>0</v>
      </c>
      <c r="P96" s="143" t="str">
        <f>N96*100*5+O96*100*4</f>
        <v>0</v>
      </c>
      <c r="R96" s="151"/>
      <c r="S96" s="151"/>
      <c r="T96" s="151"/>
    </row>
    <row r="97" spans="1:20" customHeight="1" ht="15" s="136" customFormat="1">
      <c r="A97" s="95">
        <v>87</v>
      </c>
      <c r="B97" s="96" t="s">
        <v>563</v>
      </c>
      <c r="C97" s="95" t="s">
        <v>547</v>
      </c>
      <c r="D97" s="95"/>
      <c r="E97" s="208">
        <v>41953</v>
      </c>
      <c r="F97" s="96" t="s">
        <v>86</v>
      </c>
      <c r="G97" s="96" t="s">
        <v>564</v>
      </c>
      <c r="H97" s="96" t="s">
        <v>159</v>
      </c>
      <c r="I97" s="96" t="s">
        <v>89</v>
      </c>
      <c r="J97" s="96" t="s">
        <v>90</v>
      </c>
      <c r="K97" s="96" t="s">
        <v>564</v>
      </c>
      <c r="L97" s="97"/>
      <c r="M97" s="97">
        <v>1</v>
      </c>
      <c r="N97" s="143" t="str">
        <f>IF(C97&lt;&gt;0,SUM($L97:$M97),0)</f>
        <v>0</v>
      </c>
      <c r="O97" s="143" t="str">
        <f>IF(D97&lt;&gt;0,SUM($L97:$M97),0)</f>
        <v>0</v>
      </c>
      <c r="P97" s="143" t="str">
        <f>N97*100*5+O97*100*4</f>
        <v>0</v>
      </c>
      <c r="R97" s="151"/>
      <c r="S97" s="151"/>
      <c r="T97" s="151"/>
    </row>
    <row r="98" spans="1:20" customHeight="1" ht="15" s="136" customFormat="1">
      <c r="A98" s="95">
        <v>88</v>
      </c>
      <c r="B98" s="96" t="s">
        <v>565</v>
      </c>
      <c r="C98" s="95" t="s">
        <v>547</v>
      </c>
      <c r="D98" s="95"/>
      <c r="E98" s="208">
        <v>41907</v>
      </c>
      <c r="F98" s="96" t="s">
        <v>86</v>
      </c>
      <c r="G98" s="96" t="s">
        <v>566</v>
      </c>
      <c r="H98" s="96" t="s">
        <v>159</v>
      </c>
      <c r="I98" s="96" t="s">
        <v>89</v>
      </c>
      <c r="J98" s="96" t="s">
        <v>90</v>
      </c>
      <c r="K98" s="96" t="s">
        <v>566</v>
      </c>
      <c r="L98" s="97"/>
      <c r="M98" s="97">
        <v>1</v>
      </c>
      <c r="N98" s="143" t="str">
        <f>IF(C98&lt;&gt;0,SUM($L98:$M98),0)</f>
        <v>0</v>
      </c>
      <c r="O98" s="143" t="str">
        <f>IF(D98&lt;&gt;0,SUM($L98:$M98),0)</f>
        <v>0</v>
      </c>
      <c r="P98" s="143" t="str">
        <f>N98*100*5+O98*100*4</f>
        <v>0</v>
      </c>
      <c r="R98" s="151"/>
      <c r="S98" s="151"/>
      <c r="T98" s="151"/>
    </row>
    <row r="99" spans="1:20" customHeight="1" ht="22.5" s="135" customFormat="1">
      <c r="A99" s="92" t="s">
        <v>591</v>
      </c>
      <c r="B99" s="93" t="s">
        <v>592</v>
      </c>
      <c r="C99" s="94"/>
      <c r="D99" s="94"/>
      <c r="E99" s="94"/>
      <c r="F99" s="94"/>
      <c r="G99" s="94"/>
      <c r="H99" s="94"/>
      <c r="I99" s="94"/>
      <c r="J99" s="94"/>
      <c r="K99" s="94"/>
      <c r="L99" s="94"/>
      <c r="M99" s="154" t="str">
        <f>SUM(M100:M1115)</f>
        <v>0</v>
      </c>
      <c r="N99" s="142" t="str">
        <f>SUM(N100:N187)</f>
        <v>0</v>
      </c>
      <c r="O99" s="142" t="str">
        <f>SUM(O100:O115)</f>
        <v>0</v>
      </c>
      <c r="P99" s="142" t="str">
        <f>SUM(P100:P115)</f>
        <v>0</v>
      </c>
      <c r="R99" s="150"/>
      <c r="S99" s="150"/>
      <c r="T99" s="150"/>
    </row>
    <row r="100" spans="1:20" customHeight="1" ht="15.95" s="136" customFormat="1">
      <c r="A100" s="95">
        <v>1</v>
      </c>
      <c r="B100" s="175" t="s">
        <v>595</v>
      </c>
      <c r="C100" s="98"/>
      <c r="D100" s="95" t="s">
        <v>85</v>
      </c>
      <c r="E100" s="197">
        <v>43053</v>
      </c>
      <c r="F100" s="194" t="s">
        <v>111</v>
      </c>
      <c r="G100" s="96" t="s">
        <v>596</v>
      </c>
      <c r="H100" s="175" t="s">
        <v>98</v>
      </c>
      <c r="I100" s="96" t="s">
        <v>89</v>
      </c>
      <c r="J100" s="96" t="s">
        <v>90</v>
      </c>
      <c r="K100" s="175" t="s">
        <v>259</v>
      </c>
      <c r="L100" s="97"/>
      <c r="M100" s="97">
        <v>1</v>
      </c>
      <c r="N100" s="143" t="str">
        <f>IF(C100&lt;&gt;0,SUM($L100:$M100),0)</f>
        <v>0</v>
      </c>
      <c r="O100" s="143" t="str">
        <f>IF(D100&lt;&gt;0,SUM($L100:$M100),0)</f>
        <v>0</v>
      </c>
      <c r="P100" s="143" t="str">
        <f>N100*100*5+O100*100*4</f>
        <v>0</v>
      </c>
      <c r="R100" s="151"/>
      <c r="S100" s="151"/>
      <c r="T100" s="151"/>
    </row>
    <row r="101" spans="1:20" customHeight="1" ht="15.95" s="136" customFormat="1">
      <c r="A101" s="95">
        <v>2</v>
      </c>
      <c r="B101" s="175" t="s">
        <v>600</v>
      </c>
      <c r="C101" s="98"/>
      <c r="D101" s="95" t="s">
        <v>85</v>
      </c>
      <c r="E101" s="197">
        <v>42819</v>
      </c>
      <c r="F101" s="194" t="s">
        <v>111</v>
      </c>
      <c r="G101" s="96" t="s">
        <v>601</v>
      </c>
      <c r="H101" s="175" t="s">
        <v>98</v>
      </c>
      <c r="I101" s="96" t="s">
        <v>89</v>
      </c>
      <c r="J101" s="96" t="s">
        <v>90</v>
      </c>
      <c r="K101" s="97" t="s">
        <v>601</v>
      </c>
      <c r="L101" s="97"/>
      <c r="M101" s="97">
        <v>1</v>
      </c>
      <c r="N101" s="143" t="str">
        <f>IF(C101&lt;&gt;0,SUM($L101:$M101),0)</f>
        <v>0</v>
      </c>
      <c r="O101" s="143" t="str">
        <f>IF(D101&lt;&gt;0,SUM($L101:$M101),0)</f>
        <v>0</v>
      </c>
      <c r="P101" s="143" t="str">
        <f>N101*100*5+O101*100*4</f>
        <v>0</v>
      </c>
      <c r="R101" s="151"/>
      <c r="S101" s="151"/>
      <c r="T101" s="151"/>
    </row>
    <row r="102" spans="1:20" customHeight="1" ht="15.95" s="136" customFormat="1">
      <c r="A102" s="95">
        <v>3</v>
      </c>
      <c r="B102" s="175" t="s">
        <v>608</v>
      </c>
      <c r="C102" s="98"/>
      <c r="D102" s="95" t="s">
        <v>85</v>
      </c>
      <c r="E102" s="197">
        <v>43052</v>
      </c>
      <c r="F102" s="194" t="s">
        <v>111</v>
      </c>
      <c r="G102" s="96" t="s">
        <v>609</v>
      </c>
      <c r="H102" s="175" t="s">
        <v>98</v>
      </c>
      <c r="I102" s="96" t="s">
        <v>89</v>
      </c>
      <c r="J102" s="96" t="s">
        <v>90</v>
      </c>
      <c r="K102" s="175" t="s">
        <v>610</v>
      </c>
      <c r="L102" s="97"/>
      <c r="M102" s="97">
        <v>1</v>
      </c>
      <c r="N102" s="143" t="str">
        <f>IF(C102&lt;&gt;0,SUM($L102:$M102),0)</f>
        <v>0</v>
      </c>
      <c r="O102" s="143" t="str">
        <f>IF(D102&lt;&gt;0,SUM($L102:$M102),0)</f>
        <v>0</v>
      </c>
      <c r="P102" s="143" t="str">
        <f>N102*100*5+O102*100*4</f>
        <v>0</v>
      </c>
      <c r="R102" s="151"/>
      <c r="S102" s="151"/>
      <c r="T102" s="151"/>
    </row>
    <row r="103" spans="1:20" customHeight="1" ht="15.95" s="136" customFormat="1">
      <c r="A103" s="95">
        <v>4</v>
      </c>
      <c r="B103" s="175" t="s">
        <v>619</v>
      </c>
      <c r="C103" s="98"/>
      <c r="D103" s="95" t="s">
        <v>85</v>
      </c>
      <c r="E103" s="197">
        <v>42760</v>
      </c>
      <c r="F103" s="194" t="s">
        <v>86</v>
      </c>
      <c r="G103" s="96" t="s">
        <v>620</v>
      </c>
      <c r="H103" s="175" t="s">
        <v>88</v>
      </c>
      <c r="I103" s="96" t="s">
        <v>89</v>
      </c>
      <c r="J103" s="96" t="s">
        <v>90</v>
      </c>
      <c r="K103" s="96" t="s">
        <v>620</v>
      </c>
      <c r="L103" s="97"/>
      <c r="M103" s="97">
        <v>1</v>
      </c>
      <c r="N103" s="143" t="str">
        <f>IF(C103&lt;&gt;0,SUM($L103:$M103),0)</f>
        <v>0</v>
      </c>
      <c r="O103" s="143" t="str">
        <f>IF(D103&lt;&gt;0,SUM($L103:$M103),0)</f>
        <v>0</v>
      </c>
      <c r="P103" s="143" t="str">
        <f>N103*100*5+O103*100*4</f>
        <v>0</v>
      </c>
      <c r="R103" s="151"/>
      <c r="S103" s="151"/>
      <c r="T103" s="151"/>
    </row>
    <row r="104" spans="1:20" customHeight="1" ht="15.95" s="136" customFormat="1">
      <c r="A104" s="95">
        <v>5</v>
      </c>
      <c r="B104" s="175" t="s">
        <v>621</v>
      </c>
      <c r="C104" s="98"/>
      <c r="D104" s="95" t="s">
        <v>85</v>
      </c>
      <c r="E104" s="197">
        <v>42794</v>
      </c>
      <c r="F104" s="194" t="s">
        <v>622</v>
      </c>
      <c r="G104" s="96" t="s">
        <v>623</v>
      </c>
      <c r="H104" s="175" t="s">
        <v>240</v>
      </c>
      <c r="I104" s="96" t="s">
        <v>89</v>
      </c>
      <c r="J104" s="96" t="s">
        <v>90</v>
      </c>
      <c r="K104" s="175" t="s">
        <v>623</v>
      </c>
      <c r="L104" s="97"/>
      <c r="M104" s="97">
        <v>1</v>
      </c>
      <c r="N104" s="143" t="str">
        <f>IF(C104&lt;&gt;0,SUM($L104:$M104),0)</f>
        <v>0</v>
      </c>
      <c r="O104" s="143" t="str">
        <f>IF(D104&lt;&gt;0,SUM($L104:$M104),0)</f>
        <v>0</v>
      </c>
      <c r="P104" s="143" t="str">
        <f>N104*100*5+O104*100*4</f>
        <v>0</v>
      </c>
      <c r="R104" s="151"/>
      <c r="S104" s="151"/>
      <c r="T104" s="151"/>
    </row>
    <row r="105" spans="1:20" customHeight="1" ht="15.95" s="136" customFormat="1">
      <c r="A105" s="95">
        <v>6</v>
      </c>
      <c r="B105" s="175" t="s">
        <v>643</v>
      </c>
      <c r="C105" s="175"/>
      <c r="D105" s="95" t="s">
        <v>636</v>
      </c>
      <c r="E105" s="197">
        <v>42921</v>
      </c>
      <c r="F105" s="194" t="s">
        <v>86</v>
      </c>
      <c r="G105" s="96" t="s">
        <v>357</v>
      </c>
      <c r="H105" s="175" t="s">
        <v>146</v>
      </c>
      <c r="I105" s="175" t="s">
        <v>89</v>
      </c>
      <c r="J105" s="96" t="s">
        <v>90</v>
      </c>
      <c r="K105" s="96" t="s">
        <v>357</v>
      </c>
      <c r="L105" s="97"/>
      <c r="M105" s="97">
        <v>1</v>
      </c>
      <c r="N105" s="143" t="str">
        <f>IF(C105&lt;&gt;0,SUM($L105:$M105),0)</f>
        <v>0</v>
      </c>
      <c r="O105" s="143" t="str">
        <f>IF(D105&lt;&gt;0,SUM($L105:$M105),0)</f>
        <v>0</v>
      </c>
      <c r="P105" s="143" t="str">
        <f>N105*100*5+O105*100*4</f>
        <v>0</v>
      </c>
      <c r="R105" s="151"/>
      <c r="S105" s="151"/>
      <c r="T105" s="151"/>
    </row>
    <row r="106" spans="1:20" customHeight="1" ht="15.95" s="136" customFormat="1">
      <c r="A106" s="95">
        <v>7</v>
      </c>
      <c r="B106" s="175" t="s">
        <v>647</v>
      </c>
      <c r="C106" s="175"/>
      <c r="D106" s="95" t="s">
        <v>636</v>
      </c>
      <c r="E106" s="197">
        <v>42974</v>
      </c>
      <c r="F106" s="194" t="s">
        <v>86</v>
      </c>
      <c r="G106" s="96" t="s">
        <v>471</v>
      </c>
      <c r="H106" s="175" t="s">
        <v>190</v>
      </c>
      <c r="I106" s="175" t="s">
        <v>89</v>
      </c>
      <c r="J106" s="96" t="s">
        <v>90</v>
      </c>
      <c r="K106" s="175" t="s">
        <v>471</v>
      </c>
      <c r="L106" s="97"/>
      <c r="M106" s="97">
        <v>1</v>
      </c>
      <c r="N106" s="143" t="str">
        <f>IF(C106&lt;&gt;0,SUM($L106:$M106),0)</f>
        <v>0</v>
      </c>
      <c r="O106" s="143" t="str">
        <f>IF(D106&lt;&gt;0,SUM($L106:$M106),0)</f>
        <v>0</v>
      </c>
      <c r="P106" s="143" t="str">
        <f>N106*100*5+O106*100*4</f>
        <v>0</v>
      </c>
      <c r="R106" s="151"/>
      <c r="S106" s="151"/>
      <c r="T106" s="151"/>
    </row>
    <row r="107" spans="1:20" customHeight="1" ht="15.95" s="136" customFormat="1">
      <c r="A107" s="95">
        <v>8</v>
      </c>
      <c r="B107" s="175" t="s">
        <v>650</v>
      </c>
      <c r="C107" s="175"/>
      <c r="D107" s="95" t="s">
        <v>636</v>
      </c>
      <c r="E107" s="197">
        <v>42758</v>
      </c>
      <c r="F107" s="194" t="s">
        <v>86</v>
      </c>
      <c r="G107" s="96" t="s">
        <v>651</v>
      </c>
      <c r="H107" s="175" t="s">
        <v>652</v>
      </c>
      <c r="I107" s="175" t="s">
        <v>89</v>
      </c>
      <c r="J107" s="96" t="s">
        <v>90</v>
      </c>
      <c r="K107" s="175" t="s">
        <v>651</v>
      </c>
      <c r="L107" s="97"/>
      <c r="M107" s="97">
        <v>1</v>
      </c>
      <c r="N107" s="143" t="str">
        <f>IF(C107&lt;&gt;0,SUM($L107:$M107),0)</f>
        <v>0</v>
      </c>
      <c r="O107" s="143" t="str">
        <f>IF(D107&lt;&gt;0,SUM($L107:$M107),0)</f>
        <v>0</v>
      </c>
      <c r="P107" s="143" t="str">
        <f>N107*100*5+O107*100*4</f>
        <v>0</v>
      </c>
      <c r="R107" s="151"/>
      <c r="S107" s="151"/>
      <c r="T107" s="151"/>
    </row>
    <row r="108" spans="1:20" customHeight="1" ht="15.95" s="136" customFormat="1">
      <c r="A108" s="95">
        <v>9</v>
      </c>
      <c r="B108" s="175" t="s">
        <v>658</v>
      </c>
      <c r="C108" s="175"/>
      <c r="D108" s="95" t="s">
        <v>636</v>
      </c>
      <c r="E108" s="197">
        <v>42924</v>
      </c>
      <c r="F108" s="194" t="s">
        <v>86</v>
      </c>
      <c r="G108" s="96" t="s">
        <v>659</v>
      </c>
      <c r="H108" s="175" t="s">
        <v>190</v>
      </c>
      <c r="I108" s="175" t="s">
        <v>89</v>
      </c>
      <c r="J108" s="96" t="s">
        <v>90</v>
      </c>
      <c r="K108" s="175" t="s">
        <v>659</v>
      </c>
      <c r="L108" s="97"/>
      <c r="M108" s="97">
        <v>1</v>
      </c>
      <c r="N108" s="143" t="str">
        <f>IF(C108&lt;&gt;0,SUM($L108:$M108),0)</f>
        <v>0</v>
      </c>
      <c r="O108" s="143" t="str">
        <f>IF(D108&lt;&gt;0,SUM($L108:$M108),0)</f>
        <v>0</v>
      </c>
      <c r="P108" s="143" t="str">
        <f>N108*100*5+O108*100*4</f>
        <v>0</v>
      </c>
      <c r="R108" s="151"/>
      <c r="S108" s="151"/>
      <c r="T108" s="151"/>
    </row>
    <row r="109" spans="1:20" customHeight="1" ht="15.95" s="136" customFormat="1">
      <c r="A109" s="95">
        <v>10</v>
      </c>
      <c r="B109" s="175" t="s">
        <v>664</v>
      </c>
      <c r="C109" s="175"/>
      <c r="D109" s="95" t="s">
        <v>636</v>
      </c>
      <c r="E109" s="197">
        <v>42756</v>
      </c>
      <c r="F109" s="194" t="s">
        <v>86</v>
      </c>
      <c r="G109" s="96" t="s">
        <v>665</v>
      </c>
      <c r="H109" s="175" t="s">
        <v>146</v>
      </c>
      <c r="I109" s="175" t="s">
        <v>89</v>
      </c>
      <c r="J109" s="96" t="s">
        <v>90</v>
      </c>
      <c r="K109" s="175" t="s">
        <v>163</v>
      </c>
      <c r="L109" s="97"/>
      <c r="M109" s="97">
        <v>1</v>
      </c>
      <c r="N109" s="143" t="str">
        <f>IF(C109&lt;&gt;0,SUM($L109:$M109),0)</f>
        <v>0</v>
      </c>
      <c r="O109" s="143" t="str">
        <f>IF(D109&lt;&gt;0,SUM($L109:$M109),0)</f>
        <v>0</v>
      </c>
      <c r="P109" s="143" t="str">
        <f>N109*100*5+O109*100*4</f>
        <v>0</v>
      </c>
      <c r="R109" s="151"/>
      <c r="S109" s="151"/>
      <c r="T109" s="151"/>
    </row>
    <row r="110" spans="1:20" customHeight="1" ht="15.95" s="136" customFormat="1">
      <c r="A110" s="95">
        <v>11</v>
      </c>
      <c r="B110" s="175" t="s">
        <v>676</v>
      </c>
      <c r="C110" s="175"/>
      <c r="D110" s="95" t="s">
        <v>636</v>
      </c>
      <c r="E110" s="192">
        <v>42919</v>
      </c>
      <c r="F110" s="194" t="s">
        <v>86</v>
      </c>
      <c r="G110" s="175" t="s">
        <v>151</v>
      </c>
      <c r="H110" s="176" t="s">
        <v>177</v>
      </c>
      <c r="I110" s="175" t="s">
        <v>89</v>
      </c>
      <c r="J110" s="96" t="s">
        <v>90</v>
      </c>
      <c r="K110" s="176" t="s">
        <v>151</v>
      </c>
      <c r="L110" s="97"/>
      <c r="M110" s="97">
        <v>1</v>
      </c>
      <c r="N110" s="143" t="str">
        <f>IF(C110&lt;&gt;0,SUM($L110:$M110),0)</f>
        <v>0</v>
      </c>
      <c r="O110" s="143" t="str">
        <f>IF(D110&lt;&gt;0,SUM($L110:$M110),0)</f>
        <v>0</v>
      </c>
      <c r="P110" s="143" t="str">
        <f>N110*100*5+O110*100*4</f>
        <v>0</v>
      </c>
      <c r="R110" s="151"/>
      <c r="S110" s="151"/>
      <c r="T110" s="151"/>
    </row>
    <row r="111" spans="1:20" customHeight="1" ht="15.95" s="136" customFormat="1">
      <c r="A111" s="95">
        <v>12</v>
      </c>
      <c r="B111" s="96" t="s">
        <v>681</v>
      </c>
      <c r="C111" s="98"/>
      <c r="D111" s="95" t="s">
        <v>226</v>
      </c>
      <c r="E111" s="192">
        <v>43050</v>
      </c>
      <c r="F111" s="95" t="s">
        <v>86</v>
      </c>
      <c r="G111" s="96" t="s">
        <v>682</v>
      </c>
      <c r="H111" s="175" t="s">
        <v>652</v>
      </c>
      <c r="I111" s="175" t="s">
        <v>89</v>
      </c>
      <c r="J111" s="96" t="s">
        <v>90</v>
      </c>
      <c r="K111" s="173" t="s">
        <v>682</v>
      </c>
      <c r="L111" s="97"/>
      <c r="M111" s="97">
        <v>1</v>
      </c>
      <c r="N111" s="143" t="str">
        <f>IF(C111&lt;&gt;0,SUM($L111:$M111),0)</f>
        <v>0</v>
      </c>
      <c r="O111" s="143" t="str">
        <f>IF(D111&lt;&gt;0,SUM($L111:$M111),0)</f>
        <v>0</v>
      </c>
      <c r="P111" s="143" t="str">
        <f>N111*100*5+O111*100*4</f>
        <v>0</v>
      </c>
      <c r="R111" s="151"/>
      <c r="S111" s="151"/>
      <c r="T111" s="151"/>
    </row>
    <row r="112" spans="1:20" customHeight="1" ht="15.95" s="136" customFormat="1">
      <c r="A112" s="95">
        <v>13</v>
      </c>
      <c r="B112" s="96" t="s">
        <v>683</v>
      </c>
      <c r="C112" s="98"/>
      <c r="D112" s="95" t="s">
        <v>226</v>
      </c>
      <c r="E112" s="192">
        <v>43081</v>
      </c>
      <c r="F112" s="95" t="s">
        <v>86</v>
      </c>
      <c r="G112" s="96" t="s">
        <v>684</v>
      </c>
      <c r="H112" s="175" t="s">
        <v>652</v>
      </c>
      <c r="I112" s="175" t="s">
        <v>89</v>
      </c>
      <c r="J112" s="96" t="s">
        <v>90</v>
      </c>
      <c r="K112" s="173" t="s">
        <v>684</v>
      </c>
      <c r="L112" s="97"/>
      <c r="M112" s="97">
        <v>1</v>
      </c>
      <c r="N112" s="143" t="str">
        <f>IF(C112&lt;&gt;0,SUM($L112:$M112),0)</f>
        <v>0</v>
      </c>
      <c r="O112" s="143" t="str">
        <f>IF(D112&lt;&gt;0,SUM($L112:$M112),0)</f>
        <v>0</v>
      </c>
      <c r="P112" s="143" t="str">
        <f>N112*100*5+O112*100*4</f>
        <v>0</v>
      </c>
      <c r="R112" s="151"/>
      <c r="S112" s="151"/>
      <c r="T112" s="151"/>
    </row>
    <row r="113" spans="1:20" customHeight="1" ht="15.95" s="136" customFormat="1">
      <c r="A113" s="95">
        <v>14</v>
      </c>
      <c r="B113" s="96" t="s">
        <v>662</v>
      </c>
      <c r="C113" s="98"/>
      <c r="D113" s="95" t="s">
        <v>226</v>
      </c>
      <c r="E113" s="192">
        <v>42984</v>
      </c>
      <c r="F113" s="95" t="s">
        <v>96</v>
      </c>
      <c r="G113" s="173" t="s">
        <v>663</v>
      </c>
      <c r="H113" s="175" t="s">
        <v>638</v>
      </c>
      <c r="I113" s="175" t="s">
        <v>89</v>
      </c>
      <c r="J113" s="96" t="s">
        <v>90</v>
      </c>
      <c r="K113" s="173" t="s">
        <v>663</v>
      </c>
      <c r="L113" s="97"/>
      <c r="M113" s="97">
        <v>1</v>
      </c>
      <c r="N113" s="143" t="str">
        <f>IF(C113&lt;&gt;0,SUM($L113:$M113),0)</f>
        <v>0</v>
      </c>
      <c r="O113" s="143" t="str">
        <f>IF(D113&lt;&gt;0,SUM($L113:$M113),0)</f>
        <v>0</v>
      </c>
      <c r="P113" s="143" t="str">
        <f>N113*100*5+O113*100*4</f>
        <v>0</v>
      </c>
      <c r="R113" s="151"/>
      <c r="S113" s="151"/>
      <c r="T113" s="151"/>
    </row>
    <row r="114" spans="1:20" customHeight="1" ht="15.95" s="136" customFormat="1">
      <c r="A114" s="95">
        <v>15</v>
      </c>
      <c r="B114" s="96" t="s">
        <v>692</v>
      </c>
      <c r="C114" s="98"/>
      <c r="D114" s="95" t="s">
        <v>226</v>
      </c>
      <c r="E114" s="192">
        <v>43018</v>
      </c>
      <c r="F114" s="95" t="s">
        <v>111</v>
      </c>
      <c r="G114" s="173" t="s">
        <v>693</v>
      </c>
      <c r="H114" s="175" t="s">
        <v>98</v>
      </c>
      <c r="I114" s="175" t="s">
        <v>89</v>
      </c>
      <c r="J114" s="96" t="s">
        <v>90</v>
      </c>
      <c r="K114" s="173" t="s">
        <v>693</v>
      </c>
      <c r="L114" s="97"/>
      <c r="M114" s="97">
        <v>1</v>
      </c>
      <c r="N114" s="143" t="str">
        <f>IF(C114&lt;&gt;0,SUM($L114:$M114),0)</f>
        <v>0</v>
      </c>
      <c r="O114" s="143" t="str">
        <f>IF(D114&lt;&gt;0,SUM($L114:$M114),0)</f>
        <v>0</v>
      </c>
      <c r="P114" s="143" t="str">
        <f>N114*100*5+O114*100*4</f>
        <v>0</v>
      </c>
      <c r="R114" s="151"/>
      <c r="S114" s="151"/>
      <c r="T114" s="151"/>
    </row>
    <row r="115" spans="1:20" customHeight="1" ht="15.95" s="136" customFormat="1">
      <c r="A115" s="99">
        <v>16</v>
      </c>
      <c r="B115" s="100" t="s">
        <v>701</v>
      </c>
      <c r="C115" s="174"/>
      <c r="D115" s="99" t="s">
        <v>226</v>
      </c>
      <c r="E115" s="195">
        <v>42833</v>
      </c>
      <c r="F115" s="99" t="s">
        <v>86</v>
      </c>
      <c r="G115" s="100" t="s">
        <v>527</v>
      </c>
      <c r="H115" s="178" t="s">
        <v>146</v>
      </c>
      <c r="I115" s="178" t="s">
        <v>89</v>
      </c>
      <c r="J115" s="100" t="s">
        <v>90</v>
      </c>
      <c r="K115" s="100" t="s">
        <v>702</v>
      </c>
      <c r="L115" s="109"/>
      <c r="M115" s="109">
        <v>1</v>
      </c>
      <c r="N115" s="193" t="str">
        <f>IF(C115&lt;&gt;0,SUM($L115:$M115),0)</f>
        <v>0</v>
      </c>
      <c r="O115" s="193" t="str">
        <f>IF(D115&lt;&gt;0,SUM($L115:$M115),0)</f>
        <v>0</v>
      </c>
      <c r="P115" s="193" t="str">
        <f>N115*100*5+O115*100*4</f>
        <v>0</v>
      </c>
      <c r="R115" s="151"/>
      <c r="S115" s="151"/>
      <c r="T115" s="151"/>
    </row>
    <row r="116" spans="1:20" customHeight="1" ht="11.25">
      <c r="R116" s="152"/>
      <c r="S116" s="152"/>
      <c r="T116" s="152"/>
    </row>
    <row r="117" spans="1:20" customHeight="1" ht="25.5" s="137" customFormat="1">
      <c r="A117" s="121"/>
      <c r="B117" s="140" t="s">
        <v>714</v>
      </c>
      <c r="C117" s="278" t="s">
        <v>715</v>
      </c>
      <c r="D117" s="278"/>
      <c r="E117" s="278"/>
      <c r="F117" s="278"/>
      <c r="G117" s="278"/>
      <c r="H117" s="278"/>
      <c r="I117" s="278"/>
      <c r="J117" s="278"/>
      <c r="K117" s="278"/>
      <c r="L117" s="278"/>
      <c r="M117" s="278"/>
      <c r="N117" s="130"/>
      <c r="O117" s="130"/>
      <c r="P117" s="130"/>
      <c r="R117" s="153"/>
      <c r="S117" s="153"/>
      <c r="T117" s="153"/>
    </row>
    <row r="118" spans="1:20" customHeight="1" ht="11.25" s="137" customFormat="1">
      <c r="A118" s="121"/>
      <c r="B118" s="122"/>
      <c r="C118" s="279" t="s">
        <v>726</v>
      </c>
      <c r="D118" s="279"/>
      <c r="E118" s="279"/>
      <c r="F118" s="279"/>
      <c r="G118" s="279"/>
      <c r="H118" s="279"/>
      <c r="I118" s="279"/>
      <c r="J118" s="279"/>
      <c r="K118" s="279"/>
      <c r="L118" s="279"/>
      <c r="M118" s="279"/>
      <c r="N118" s="130"/>
      <c r="O118" s="130"/>
      <c r="P118" s="130"/>
      <c r="R118" s="153"/>
      <c r="S118" s="153"/>
      <c r="T118" s="153"/>
    </row>
    <row r="119" spans="1:20" customHeight="1" ht="11.25" s="137" customFormat="1">
      <c r="A119" s="121"/>
      <c r="B119" s="122"/>
      <c r="C119" s="279" t="s">
        <v>717</v>
      </c>
      <c r="D119" s="279"/>
      <c r="E119" s="279"/>
      <c r="F119" s="279"/>
      <c r="G119" s="279"/>
      <c r="H119" s="279"/>
      <c r="I119" s="279"/>
      <c r="J119" s="279"/>
      <c r="K119" s="279"/>
      <c r="L119" s="279"/>
      <c r="M119" s="279"/>
      <c r="N119" s="130"/>
      <c r="O119" s="130"/>
      <c r="P119" s="130"/>
      <c r="R119" s="153"/>
      <c r="S119" s="153"/>
      <c r="T119" s="153"/>
    </row>
    <row r="120" spans="1:20" customHeight="1" ht="24.75" s="137" customFormat="1">
      <c r="A120" s="121"/>
      <c r="B120" s="122"/>
      <c r="C120" s="278" t="s">
        <v>718</v>
      </c>
      <c r="D120" s="278"/>
      <c r="E120" s="278"/>
      <c r="F120" s="278"/>
      <c r="G120" s="278"/>
      <c r="H120" s="278"/>
      <c r="I120" s="278"/>
      <c r="J120" s="278"/>
      <c r="K120" s="278"/>
      <c r="L120" s="278"/>
      <c r="M120" s="278"/>
      <c r="N120" s="130"/>
      <c r="O120" s="130"/>
      <c r="P120" s="130"/>
      <c r="R120" s="153"/>
      <c r="S120" s="153"/>
      <c r="T120" s="153"/>
    </row>
    <row r="121" spans="1:20" customHeight="1" ht="24.75" s="137" customFormat="1">
      <c r="A121" s="121"/>
      <c r="B121" s="123"/>
      <c r="C121" s="278"/>
      <c r="D121" s="278"/>
      <c r="E121" s="278"/>
      <c r="F121" s="278"/>
      <c r="G121" s="278"/>
      <c r="H121" s="278"/>
      <c r="I121" s="278"/>
      <c r="J121" s="278"/>
      <c r="K121" s="278"/>
      <c r="L121" s="278"/>
      <c r="M121" s="278"/>
      <c r="N121" s="130"/>
      <c r="O121" s="130"/>
      <c r="P121" s="130"/>
      <c r="R121" s="153"/>
      <c r="S121" s="153"/>
      <c r="T121" s="153"/>
    </row>
    <row r="122" spans="1:20" customHeight="1" ht="12" s="137" customFormat="1">
      <c r="A122" s="121"/>
      <c r="B122" s="123"/>
      <c r="C122" s="110"/>
      <c r="D122" s="106"/>
      <c r="E122" s="106"/>
      <c r="F122" s="106"/>
      <c r="G122" s="106"/>
      <c r="H122" s="106"/>
      <c r="I122" s="106"/>
      <c r="J122" s="106"/>
      <c r="K122" s="106"/>
      <c r="L122" s="106"/>
      <c r="M122" s="106"/>
      <c r="N122" s="130"/>
      <c r="O122" s="130"/>
      <c r="P122" s="130"/>
      <c r="R122" s="153"/>
      <c r="S122" s="153"/>
      <c r="T122" s="153"/>
    </row>
    <row r="123" spans="1:20" customHeight="1" ht="23.25"/>
    <row r="129" spans="1:20" customHeight="1" ht="11.25">
      <c r="B129" s="102"/>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N6:O6"/>
    <mergeCell ref="P5:P7"/>
    <mergeCell ref="A2:P2"/>
    <mergeCell ref="A5:A7"/>
    <mergeCell ref="B5:B7"/>
    <mergeCell ref="C5:K5"/>
    <mergeCell ref="C6:D6"/>
    <mergeCell ref="R5:T5"/>
    <mergeCell ref="R6:R7"/>
    <mergeCell ref="S6:S7"/>
    <mergeCell ref="T6:T7"/>
    <mergeCell ref="H6:J6"/>
    <mergeCell ref="L1:P1"/>
    <mergeCell ref="K6:K7"/>
    <mergeCell ref="N4:P4"/>
    <mergeCell ref="A3:P3"/>
    <mergeCell ref="L5:O5"/>
    <mergeCell ref="C121:M121"/>
    <mergeCell ref="F6:F7"/>
    <mergeCell ref="C117:M117"/>
    <mergeCell ref="C120:M120"/>
    <mergeCell ref="C118:M118"/>
    <mergeCell ref="C119:M119"/>
    <mergeCell ref="E6:E7"/>
    <mergeCell ref="G6:G7"/>
    <mergeCell ref="L6:M6"/>
  </mergeCells>
  <dataValidations count="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4"/>
  </dataValidations>
  <printOptions gridLines="false" gridLinesSet="true"/>
  <pageMargins left="0.3543307086614174" right="0.1574803149606299" top="0.2755905511811024" bottom="0.1574803149606299" header="0.1574803149606299" footer="0.1574803149606299"/>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Z351"/>
  <sheetViews>
    <sheetView tabSelected="0" workbookViewId="0" showGridLines="true" showRowColHeaders="1">
      <selection activeCell="C5" sqref="C5"/>
    </sheetView>
  </sheetViews>
  <sheetFormatPr customHeight="true" defaultRowHeight="11.25" defaultColWidth="9" outlineLevelRow="0" outlineLevelCol="0"/>
  <cols>
    <col min="1" max="1" width="5.42578125" customWidth="true" style="83"/>
    <col min="2" max="2" width="21" customWidth="true" style="101"/>
    <col min="3" max="3" width="13.140625" customWidth="true" style="84"/>
    <col min="4" max="4" width="9.85546875" customWidth="true" style="84"/>
    <col min="5" max="5" width="10.42578125" customWidth="true" style="84"/>
    <col min="6" max="6" width="7.85546875" customWidth="true" style="84"/>
    <col min="7" max="7" width="16.7109375" customWidth="true" style="84"/>
    <col min="8" max="8" width="10.42578125" customWidth="true" style="84"/>
    <col min="9" max="9" width="8.85546875" customWidth="true" style="84"/>
    <col min="10" max="10" width="8" customWidth="true" style="84"/>
    <col min="11" max="11" width="17.140625" customWidth="true" style="84"/>
    <col min="12" max="12" width="6.85546875" customWidth="true" style="84"/>
    <col min="13" max="13" width="7.42578125" customWidth="true" style="84"/>
    <col min="14" max="14" width="7" customWidth="true" style="84"/>
    <col min="15" max="15" width="6.42578125" customWidth="true" style="84"/>
    <col min="16" max="16" width="6.42578125" customWidth="true" style="84"/>
    <col min="17" max="17" width="5.140625" customWidth="true" style="14"/>
    <col min="18" max="18" width="5.140625" customWidth="true" style="14"/>
    <col min="19" max="19" width="7.140625" customWidth="true" style="14"/>
  </cols>
  <sheetData>
    <row r="1" spans="1:26" customHeight="1" ht="21">
      <c r="B1" s="84"/>
      <c r="R1" s="282" t="s">
        <v>727</v>
      </c>
      <c r="S1" s="282"/>
    </row>
    <row r="2" spans="1:26" customHeight="1" ht="39">
      <c r="A2" s="287" t="s">
        <v>728</v>
      </c>
      <c r="B2" s="287"/>
      <c r="C2" s="287"/>
      <c r="D2" s="287"/>
      <c r="E2" s="287"/>
      <c r="F2" s="287"/>
      <c r="G2" s="287"/>
      <c r="H2" s="287"/>
      <c r="I2" s="287"/>
      <c r="J2" s="287"/>
      <c r="K2" s="287"/>
      <c r="L2" s="287"/>
      <c r="M2" s="287"/>
      <c r="N2" s="287"/>
      <c r="O2" s="287"/>
      <c r="P2" s="287"/>
      <c r="Q2" s="287"/>
      <c r="R2" s="287"/>
      <c r="S2" s="287"/>
    </row>
    <row r="3" spans="1:26" customHeight="1" ht="15.75">
      <c r="A3" s="274"/>
      <c r="B3" s="274"/>
      <c r="C3" s="274"/>
      <c r="D3" s="274"/>
      <c r="E3" s="274"/>
      <c r="F3" s="274"/>
      <c r="G3" s="274"/>
      <c r="H3" s="274"/>
      <c r="I3" s="274"/>
      <c r="J3" s="274"/>
      <c r="K3" s="274"/>
      <c r="L3" s="274"/>
      <c r="M3" s="274"/>
      <c r="N3" s="274"/>
      <c r="O3" s="274"/>
      <c r="P3" s="274"/>
      <c r="Q3" s="274"/>
      <c r="R3" s="274"/>
      <c r="S3" s="274"/>
      <c r="T3" s="158"/>
      <c r="U3" s="158"/>
      <c r="V3" s="158"/>
      <c r="W3" s="158"/>
      <c r="X3" s="158"/>
      <c r="Y3" s="158"/>
      <c r="Z3" s="158"/>
    </row>
    <row r="4" spans="1:26" customHeight="1" ht="20.25">
      <c r="A4" s="85"/>
      <c r="B4" s="86"/>
      <c r="C4" s="86"/>
      <c r="D4" s="86"/>
      <c r="E4" s="86"/>
      <c r="F4" s="86"/>
      <c r="G4" s="86"/>
      <c r="H4" s="86"/>
      <c r="I4" s="86"/>
      <c r="J4" s="86"/>
      <c r="K4" s="86"/>
      <c r="L4" s="86"/>
      <c r="M4" s="86"/>
      <c r="N4" s="86"/>
      <c r="O4" s="56" t="s">
        <v>48</v>
      </c>
      <c r="P4" s="56"/>
      <c r="Q4" s="56"/>
      <c r="R4" s="56"/>
      <c r="S4" s="56"/>
    </row>
    <row r="5" spans="1:26" customHeight="1" ht="26.65" s="74" customFormat="1">
      <c r="A5" s="87" t="s">
        <v>3</v>
      </c>
      <c r="B5" s="87" t="s">
        <v>4</v>
      </c>
      <c r="C5" s="271" t="s">
        <v>49</v>
      </c>
      <c r="D5" s="271"/>
      <c r="E5" s="271"/>
      <c r="F5" s="271"/>
      <c r="G5" s="271"/>
      <c r="H5" s="271"/>
      <c r="I5" s="271"/>
      <c r="J5" s="271"/>
      <c r="K5" s="271"/>
      <c r="L5" s="13" t="s">
        <v>50</v>
      </c>
      <c r="M5" s="13"/>
      <c r="N5" s="13"/>
      <c r="O5" s="13"/>
      <c r="P5" s="13"/>
      <c r="Q5" s="13"/>
      <c r="R5" s="13"/>
      <c r="S5" s="13" t="s">
        <v>52</v>
      </c>
      <c r="U5" s="272" t="s">
        <v>53</v>
      </c>
      <c r="V5" s="272"/>
      <c r="W5" s="272"/>
    </row>
    <row r="6" spans="1:26" customHeight="1" ht="33.6" s="74" customFormat="1">
      <c r="A6" s="87"/>
      <c r="B6" s="87"/>
      <c r="C6" s="87" t="s">
        <v>54</v>
      </c>
      <c r="D6" s="87"/>
      <c r="E6" s="87" t="s">
        <v>55</v>
      </c>
      <c r="F6" s="87" t="s">
        <v>56</v>
      </c>
      <c r="G6" s="87" t="s">
        <v>729</v>
      </c>
      <c r="H6" s="87" t="s">
        <v>58</v>
      </c>
      <c r="I6" s="87"/>
      <c r="J6" s="87"/>
      <c r="K6" s="87" t="s">
        <v>59</v>
      </c>
      <c r="L6" s="271" t="s">
        <v>60</v>
      </c>
      <c r="M6" s="271"/>
      <c r="N6" s="271"/>
      <c r="O6" s="271"/>
      <c r="P6" s="271"/>
      <c r="Q6" s="13" t="s">
        <v>730</v>
      </c>
      <c r="R6" s="13"/>
      <c r="S6" s="13"/>
      <c r="U6" s="284" t="s">
        <v>62</v>
      </c>
      <c r="V6" s="284" t="s">
        <v>63</v>
      </c>
      <c r="W6" s="284" t="s">
        <v>64</v>
      </c>
    </row>
    <row r="7" spans="1:26" customHeight="1" ht="136.5" s="74" customFormat="1">
      <c r="A7" s="87"/>
      <c r="B7" s="87"/>
      <c r="C7" s="87" t="s">
        <v>722</v>
      </c>
      <c r="D7" s="87" t="s">
        <v>723</v>
      </c>
      <c r="E7" s="87"/>
      <c r="F7" s="87"/>
      <c r="G7" s="87"/>
      <c r="H7" s="87" t="s">
        <v>69</v>
      </c>
      <c r="I7" s="87" t="s">
        <v>731</v>
      </c>
      <c r="J7" s="87" t="s">
        <v>732</v>
      </c>
      <c r="K7" s="87"/>
      <c r="L7" s="112" t="s">
        <v>733</v>
      </c>
      <c r="M7" s="112" t="s">
        <v>734</v>
      </c>
      <c r="N7" s="112" t="s">
        <v>735</v>
      </c>
      <c r="O7" s="172" t="s">
        <v>736</v>
      </c>
      <c r="P7" s="112" t="s">
        <v>737</v>
      </c>
      <c r="Q7" s="55" t="s">
        <v>722</v>
      </c>
      <c r="R7" s="55" t="s">
        <v>723</v>
      </c>
      <c r="S7" s="13"/>
      <c r="U7" s="284"/>
      <c r="V7" s="284"/>
      <c r="W7" s="284"/>
    </row>
    <row r="8" spans="1:26" customHeight="1" ht="16.5" s="30" customFormat="1">
      <c r="A8" s="89">
        <v>-1</v>
      </c>
      <c r="B8" s="89" t="str">
        <f>A8-1</f>
        <v>0</v>
      </c>
      <c r="C8" s="89" t="str">
        <f>B8-1</f>
        <v>0</v>
      </c>
      <c r="D8" s="89" t="str">
        <f>C8-1</f>
        <v>0</v>
      </c>
      <c r="E8" s="179" t="str">
        <f>D8-1</f>
        <v>0</v>
      </c>
      <c r="F8" s="89" t="str">
        <f>E8-1</f>
        <v>0</v>
      </c>
      <c r="G8" s="89" t="str">
        <f>F8-1</f>
        <v>0</v>
      </c>
      <c r="H8" s="89" t="str">
        <f>G8-1</f>
        <v>0</v>
      </c>
      <c r="I8" s="89" t="str">
        <f>H8-1</f>
        <v>0</v>
      </c>
      <c r="J8" s="89" t="str">
        <f>I8-1</f>
        <v>0</v>
      </c>
      <c r="K8" s="89" t="str">
        <f>J8-1</f>
        <v>0</v>
      </c>
      <c r="L8" s="89" t="str">
        <f>K8-1</f>
        <v>0</v>
      </c>
      <c r="M8" s="89" t="str">
        <f>L8-1</f>
        <v>0</v>
      </c>
      <c r="N8" s="89" t="str">
        <f>M8-1</f>
        <v>0</v>
      </c>
      <c r="O8" s="89" t="str">
        <f>N8-1</f>
        <v>0</v>
      </c>
      <c r="P8" s="89" t="str">
        <f>O8-1</f>
        <v>0</v>
      </c>
      <c r="Q8" s="124" t="str">
        <f>P8-1</f>
        <v>0</v>
      </c>
      <c r="R8" s="124" t="str">
        <f>Q8-1</f>
        <v>0</v>
      </c>
      <c r="S8" s="124" t="str">
        <f>R8-1</f>
        <v>0</v>
      </c>
      <c r="U8" s="155"/>
      <c r="V8" s="155"/>
      <c r="W8" s="155"/>
    </row>
    <row r="9" spans="1:26" customHeight="1" ht="12.95" s="76" customFormat="1">
      <c r="A9" s="90">
        <v>1</v>
      </c>
      <c r="B9" s="108" t="s">
        <v>24</v>
      </c>
      <c r="C9" s="91"/>
      <c r="D9" s="91"/>
      <c r="E9" s="180"/>
      <c r="F9" s="91"/>
      <c r="G9" s="91"/>
      <c r="H9" s="91"/>
      <c r="I9" s="91"/>
      <c r="J9" s="91"/>
      <c r="K9" s="91"/>
      <c r="L9" s="91"/>
      <c r="M9" s="91"/>
      <c r="N9" s="91"/>
      <c r="O9" s="91"/>
      <c r="P9" s="91"/>
      <c r="Q9" s="48" t="str">
        <f>Q10+Q260</f>
        <v>0</v>
      </c>
      <c r="R9" s="48" t="str">
        <f>R10+R260</f>
        <v>0</v>
      </c>
      <c r="S9" s="48" t="str">
        <f>S10+S260</f>
        <v>0</v>
      </c>
      <c r="U9" s="148"/>
      <c r="V9" s="148"/>
      <c r="W9" s="148"/>
    </row>
    <row r="10" spans="1:26" customHeight="1" ht="22.5" s="77" customFormat="1">
      <c r="A10" s="92" t="s">
        <v>82</v>
      </c>
      <c r="B10" s="93" t="s">
        <v>83</v>
      </c>
      <c r="C10" s="94"/>
      <c r="D10" s="94"/>
      <c r="E10" s="117"/>
      <c r="F10" s="94"/>
      <c r="G10" s="96"/>
      <c r="H10" s="94"/>
      <c r="I10" s="94"/>
      <c r="J10" s="94"/>
      <c r="K10" s="94"/>
      <c r="L10" s="94"/>
      <c r="M10" s="94"/>
      <c r="N10" s="94"/>
      <c r="O10" s="94"/>
      <c r="P10" s="94"/>
      <c r="Q10" s="42" t="str">
        <f>SUM(Q11:Q259)</f>
        <v>0</v>
      </c>
      <c r="R10" s="42" t="str">
        <f>SUM(R11:R259)</f>
        <v>0</v>
      </c>
      <c r="S10" s="47" t="str">
        <f>SUM(S11:S259)</f>
        <v>0</v>
      </c>
      <c r="U10" s="149"/>
      <c r="V10" s="149"/>
      <c r="W10" s="149"/>
    </row>
    <row r="11" spans="1:26" customHeight="1" ht="15.75" s="78" customFormat="1">
      <c r="A11" s="95">
        <v>1</v>
      </c>
      <c r="B11" s="96" t="s">
        <v>738</v>
      </c>
      <c r="C11" s="96" t="s">
        <v>85</v>
      </c>
      <c r="D11" s="96" t="s">
        <v>233</v>
      </c>
      <c r="E11" s="181">
        <v>42655</v>
      </c>
      <c r="F11" s="96" t="s">
        <v>111</v>
      </c>
      <c r="G11" s="96" t="s">
        <v>739</v>
      </c>
      <c r="H11" s="96" t="s">
        <v>98</v>
      </c>
      <c r="I11" s="96" t="s">
        <v>89</v>
      </c>
      <c r="J11" s="96" t="s">
        <v>90</v>
      </c>
      <c r="K11" s="96" t="s">
        <v>739</v>
      </c>
      <c r="L11" s="97">
        <v>1</v>
      </c>
      <c r="M11" s="97"/>
      <c r="N11" s="97"/>
      <c r="O11" s="97"/>
      <c r="P11" s="97"/>
      <c r="Q11" s="43" t="str">
        <f>IF(C11&lt;&gt;0,SUM($L11:$O11),0)</f>
        <v>0</v>
      </c>
      <c r="R11" s="43" t="str">
        <f>IF(D11&lt;&gt;0,SUM($L11:$O11),0)</f>
        <v>0</v>
      </c>
      <c r="S11" s="53" t="str">
        <f>Q11*149*5+R11*149*4</f>
        <v>0</v>
      </c>
      <c r="U11" s="156"/>
      <c r="V11" s="156"/>
      <c r="W11" s="156"/>
    </row>
    <row r="12" spans="1:26" customHeight="1" ht="15.75" s="78" customFormat="1">
      <c r="A12" s="95">
        <v>2</v>
      </c>
      <c r="B12" s="96" t="s">
        <v>84</v>
      </c>
      <c r="C12" s="96" t="s">
        <v>85</v>
      </c>
      <c r="D12" s="96" t="s">
        <v>233</v>
      </c>
      <c r="E12" s="181">
        <v>42556</v>
      </c>
      <c r="F12" s="96" t="s">
        <v>86</v>
      </c>
      <c r="G12" s="96" t="s">
        <v>87</v>
      </c>
      <c r="H12" s="96" t="s">
        <v>88</v>
      </c>
      <c r="I12" s="96" t="s">
        <v>89</v>
      </c>
      <c r="J12" s="96" t="s">
        <v>90</v>
      </c>
      <c r="K12" s="96" t="s">
        <v>87</v>
      </c>
      <c r="L12" s="97">
        <v>1</v>
      </c>
      <c r="M12" s="97"/>
      <c r="N12" s="97"/>
      <c r="O12" s="97"/>
      <c r="P12" s="97"/>
      <c r="Q12" s="43" t="str">
        <f>IF(C12&lt;&gt;0,SUM($L12:$O12),0)</f>
        <v>0</v>
      </c>
      <c r="R12" s="43" t="str">
        <f>IF(D12&lt;&gt;0,SUM($L12:$O12),0)</f>
        <v>0</v>
      </c>
      <c r="S12" s="53" t="str">
        <f>Q12*149*5+R12*149*4</f>
        <v>0</v>
      </c>
      <c r="U12" s="156"/>
      <c r="V12" s="156"/>
      <c r="W12" s="156"/>
    </row>
    <row r="13" spans="1:26" customHeight="1" ht="15.75" s="78" customFormat="1">
      <c r="A13" s="95">
        <v>3</v>
      </c>
      <c r="B13" s="96" t="s">
        <v>91</v>
      </c>
      <c r="C13" s="96" t="s">
        <v>85</v>
      </c>
      <c r="D13" s="96" t="s">
        <v>233</v>
      </c>
      <c r="E13" s="181">
        <v>42433</v>
      </c>
      <c r="F13" s="96" t="s">
        <v>86</v>
      </c>
      <c r="G13" s="96" t="s">
        <v>92</v>
      </c>
      <c r="H13" s="96" t="s">
        <v>88</v>
      </c>
      <c r="I13" s="96" t="s">
        <v>89</v>
      </c>
      <c r="J13" s="96" t="s">
        <v>90</v>
      </c>
      <c r="K13" s="96" t="s">
        <v>92</v>
      </c>
      <c r="L13" s="97">
        <v>1</v>
      </c>
      <c r="M13" s="97"/>
      <c r="N13" s="97"/>
      <c r="O13" s="97"/>
      <c r="P13" s="97"/>
      <c r="Q13" s="43" t="str">
        <f>IF(C13&lt;&gt;0,SUM($L13:$O13),0)</f>
        <v>0</v>
      </c>
      <c r="R13" s="43" t="str">
        <f>IF(D13&lt;&gt;0,SUM($L13:$O13),0)</f>
        <v>0</v>
      </c>
      <c r="S13" s="53" t="str">
        <f>Q13*149*5+R13*149*4</f>
        <v>0</v>
      </c>
      <c r="U13" s="156"/>
      <c r="V13" s="156"/>
      <c r="W13" s="156"/>
    </row>
    <row r="14" spans="1:26" customHeight="1" ht="15.75" s="78" customFormat="1">
      <c r="A14" s="95">
        <v>4</v>
      </c>
      <c r="B14" s="96" t="s">
        <v>740</v>
      </c>
      <c r="C14" s="96" t="s">
        <v>85</v>
      </c>
      <c r="D14" s="96" t="s">
        <v>233</v>
      </c>
      <c r="E14" s="181">
        <v>42708</v>
      </c>
      <c r="F14" s="96" t="s">
        <v>111</v>
      </c>
      <c r="G14" s="96" t="s">
        <v>741</v>
      </c>
      <c r="H14" s="96" t="s">
        <v>98</v>
      </c>
      <c r="I14" s="96" t="s">
        <v>89</v>
      </c>
      <c r="J14" s="96" t="s">
        <v>90</v>
      </c>
      <c r="K14" s="96" t="s">
        <v>741</v>
      </c>
      <c r="L14" s="97">
        <v>1</v>
      </c>
      <c r="M14" s="97"/>
      <c r="N14" s="97"/>
      <c r="O14" s="97"/>
      <c r="P14" s="97"/>
      <c r="Q14" s="43" t="str">
        <f>IF(C14&lt;&gt;0,SUM($L14:$O14),0)</f>
        <v>0</v>
      </c>
      <c r="R14" s="43" t="str">
        <f>IF(D14&lt;&gt;0,SUM($L14:$O14),0)</f>
        <v>0</v>
      </c>
      <c r="S14" s="53" t="str">
        <f>Q14*149*5+R14*149*4</f>
        <v>0</v>
      </c>
      <c r="U14" s="156"/>
      <c r="V14" s="156"/>
      <c r="W14" s="156"/>
    </row>
    <row r="15" spans="1:26" customHeight="1" ht="15.75" s="78" customFormat="1">
      <c r="A15" s="95">
        <v>5</v>
      </c>
      <c r="B15" s="96" t="s">
        <v>742</v>
      </c>
      <c r="C15" s="96" t="s">
        <v>85</v>
      </c>
      <c r="D15" s="96" t="s">
        <v>233</v>
      </c>
      <c r="E15" s="181">
        <v>42531</v>
      </c>
      <c r="F15" s="96" t="s">
        <v>111</v>
      </c>
      <c r="G15" s="96" t="s">
        <v>743</v>
      </c>
      <c r="H15" s="96" t="s">
        <v>98</v>
      </c>
      <c r="I15" s="96" t="s">
        <v>89</v>
      </c>
      <c r="J15" s="96" t="s">
        <v>90</v>
      </c>
      <c r="K15" s="96" t="s">
        <v>743</v>
      </c>
      <c r="L15" s="97">
        <v>1</v>
      </c>
      <c r="M15" s="97"/>
      <c r="N15" s="97"/>
      <c r="O15" s="97"/>
      <c r="P15" s="97"/>
      <c r="Q15" s="43" t="str">
        <f>IF(C15&lt;&gt;0,SUM($L15:$O15),0)</f>
        <v>0</v>
      </c>
      <c r="R15" s="43" t="str">
        <f>IF(D15&lt;&gt;0,SUM($L15:$O15),0)</f>
        <v>0</v>
      </c>
      <c r="S15" s="53" t="str">
        <f>Q15*149*5+R15*149*4</f>
        <v>0</v>
      </c>
      <c r="U15" s="156"/>
      <c r="V15" s="156"/>
      <c r="W15" s="156"/>
    </row>
    <row r="16" spans="1:26" customHeight="1" ht="15.75" s="78" customFormat="1">
      <c r="A16" s="95">
        <v>6</v>
      </c>
      <c r="B16" s="96" t="s">
        <v>744</v>
      </c>
      <c r="C16" s="96" t="s">
        <v>85</v>
      </c>
      <c r="D16" s="96" t="s">
        <v>233</v>
      </c>
      <c r="E16" s="181">
        <v>42429</v>
      </c>
      <c r="F16" s="96" t="s">
        <v>111</v>
      </c>
      <c r="G16" s="96" t="s">
        <v>745</v>
      </c>
      <c r="H16" s="96" t="s">
        <v>98</v>
      </c>
      <c r="I16" s="96" t="s">
        <v>89</v>
      </c>
      <c r="J16" s="96" t="s">
        <v>90</v>
      </c>
      <c r="K16" s="96" t="s">
        <v>745</v>
      </c>
      <c r="L16" s="97">
        <v>1</v>
      </c>
      <c r="M16" s="97"/>
      <c r="N16" s="97"/>
      <c r="O16" s="97"/>
      <c r="P16" s="97"/>
      <c r="Q16" s="43" t="str">
        <f>IF(C16&lt;&gt;0,SUM($L16:$O16),0)</f>
        <v>0</v>
      </c>
      <c r="R16" s="43" t="str">
        <f>IF(D16&lt;&gt;0,SUM($L16:$O16),0)</f>
        <v>0</v>
      </c>
      <c r="S16" s="53" t="str">
        <f>Q16*149*5+R16*149*4</f>
        <v>0</v>
      </c>
      <c r="U16" s="156"/>
      <c r="V16" s="156"/>
      <c r="W16" s="156"/>
    </row>
    <row r="17" spans="1:26" customHeight="1" ht="15.75" s="78" customFormat="1">
      <c r="A17" s="95">
        <v>7</v>
      </c>
      <c r="B17" s="96" t="s">
        <v>93</v>
      </c>
      <c r="C17" s="96" t="s">
        <v>85</v>
      </c>
      <c r="D17" s="96" t="s">
        <v>233</v>
      </c>
      <c r="E17" s="181">
        <v>42379</v>
      </c>
      <c r="F17" s="96" t="s">
        <v>86</v>
      </c>
      <c r="G17" s="96" t="s">
        <v>94</v>
      </c>
      <c r="H17" s="96" t="s">
        <v>88</v>
      </c>
      <c r="I17" s="96" t="s">
        <v>89</v>
      </c>
      <c r="J17" s="96" t="s">
        <v>90</v>
      </c>
      <c r="K17" s="96" t="s">
        <v>94</v>
      </c>
      <c r="L17" s="97">
        <v>1</v>
      </c>
      <c r="M17" s="97"/>
      <c r="N17" s="97"/>
      <c r="O17" s="97"/>
      <c r="P17" s="97"/>
      <c r="Q17" s="43" t="str">
        <f>IF(C17&lt;&gt;0,SUM($L17:$O17),0)</f>
        <v>0</v>
      </c>
      <c r="R17" s="43" t="str">
        <f>IF(D17&lt;&gt;0,SUM($L17:$O17),0)</f>
        <v>0</v>
      </c>
      <c r="S17" s="53" t="str">
        <f>Q17*149*5+R17*149*4</f>
        <v>0</v>
      </c>
      <c r="U17" s="156"/>
      <c r="V17" s="156"/>
      <c r="W17" s="156"/>
    </row>
    <row r="18" spans="1:26" customHeight="1" ht="15.75" s="78" customFormat="1">
      <c r="A18" s="95">
        <v>8</v>
      </c>
      <c r="B18" s="96" t="s">
        <v>95</v>
      </c>
      <c r="C18" s="96" t="s">
        <v>85</v>
      </c>
      <c r="D18" s="96" t="s">
        <v>233</v>
      </c>
      <c r="E18" s="181">
        <v>42480</v>
      </c>
      <c r="F18" s="96" t="s">
        <v>96</v>
      </c>
      <c r="G18" s="96" t="s">
        <v>97</v>
      </c>
      <c r="H18" s="96" t="s">
        <v>98</v>
      </c>
      <c r="I18" s="96" t="s">
        <v>89</v>
      </c>
      <c r="J18" s="96" t="s">
        <v>90</v>
      </c>
      <c r="K18" s="96" t="s">
        <v>99</v>
      </c>
      <c r="L18" s="97"/>
      <c r="M18" s="97"/>
      <c r="N18" s="97"/>
      <c r="O18" s="97">
        <v>1</v>
      </c>
      <c r="P18" s="97"/>
      <c r="Q18" s="43" t="str">
        <f>IF(C18&lt;&gt;0,SUM($L18:$O18),0)</f>
        <v>0</v>
      </c>
      <c r="R18" s="43" t="str">
        <f>IF(D18&lt;&gt;0,SUM($L18:$O18),0)</f>
        <v>0</v>
      </c>
      <c r="S18" s="53" t="str">
        <f>Q18*149*5+R18*149*4</f>
        <v>0</v>
      </c>
      <c r="U18" s="156"/>
      <c r="V18" s="156"/>
      <c r="W18" s="156"/>
    </row>
    <row r="19" spans="1:26" customHeight="1" ht="15.75" s="78" customFormat="1">
      <c r="A19" s="95">
        <v>9</v>
      </c>
      <c r="B19" s="96" t="s">
        <v>100</v>
      </c>
      <c r="C19" s="96" t="s">
        <v>85</v>
      </c>
      <c r="D19" s="96" t="s">
        <v>233</v>
      </c>
      <c r="E19" s="181">
        <v>42371</v>
      </c>
      <c r="F19" s="96" t="s">
        <v>86</v>
      </c>
      <c r="G19" s="96" t="s">
        <v>101</v>
      </c>
      <c r="H19" s="96" t="s">
        <v>88</v>
      </c>
      <c r="I19" s="96" t="s">
        <v>89</v>
      </c>
      <c r="J19" s="96" t="s">
        <v>90</v>
      </c>
      <c r="K19" s="96" t="s">
        <v>101</v>
      </c>
      <c r="L19" s="97">
        <v>1</v>
      </c>
      <c r="M19" s="97"/>
      <c r="N19" s="97"/>
      <c r="O19" s="97"/>
      <c r="P19" s="97"/>
      <c r="Q19" s="43" t="str">
        <f>IF(C19&lt;&gt;0,SUM($L19:$O19),0)</f>
        <v>0</v>
      </c>
      <c r="R19" s="43" t="str">
        <f>IF(D19&lt;&gt;0,SUM($L19:$O19),0)</f>
        <v>0</v>
      </c>
      <c r="S19" s="53" t="str">
        <f>Q19*149*5+R19*149*4</f>
        <v>0</v>
      </c>
      <c r="U19" s="156"/>
      <c r="V19" s="156"/>
      <c r="W19" s="156"/>
    </row>
    <row r="20" spans="1:26" customHeight="1" ht="15.75" s="78" customFormat="1">
      <c r="A20" s="95">
        <v>10</v>
      </c>
      <c r="B20" s="96" t="s">
        <v>746</v>
      </c>
      <c r="C20" s="96" t="s">
        <v>85</v>
      </c>
      <c r="D20" s="96" t="s">
        <v>233</v>
      </c>
      <c r="E20" s="181">
        <v>42681</v>
      </c>
      <c r="F20" s="96" t="s">
        <v>111</v>
      </c>
      <c r="G20" s="96" t="s">
        <v>103</v>
      </c>
      <c r="H20" s="96" t="s">
        <v>88</v>
      </c>
      <c r="I20" s="96" t="s">
        <v>89</v>
      </c>
      <c r="J20" s="96" t="s">
        <v>90</v>
      </c>
      <c r="K20" s="96" t="s">
        <v>103</v>
      </c>
      <c r="L20" s="97">
        <v>1</v>
      </c>
      <c r="M20" s="97"/>
      <c r="N20" s="97"/>
      <c r="O20" s="97"/>
      <c r="P20" s="97"/>
      <c r="Q20" s="43" t="str">
        <f>IF(C20&lt;&gt;0,SUM($L20:$O20),0)</f>
        <v>0</v>
      </c>
      <c r="R20" s="43" t="str">
        <f>IF(D20&lt;&gt;0,SUM($L20:$O20),0)</f>
        <v>0</v>
      </c>
      <c r="S20" s="53" t="str">
        <f>Q20*149*5+R20*149*4</f>
        <v>0</v>
      </c>
      <c r="U20" s="156"/>
      <c r="V20" s="156"/>
      <c r="W20" s="156"/>
    </row>
    <row r="21" spans="1:26" customHeight="1" ht="15.75" s="78" customFormat="1">
      <c r="A21" s="95">
        <v>11</v>
      </c>
      <c r="B21" s="96" t="s">
        <v>102</v>
      </c>
      <c r="C21" s="96" t="s">
        <v>85</v>
      </c>
      <c r="D21" s="96" t="s">
        <v>233</v>
      </c>
      <c r="E21" s="181">
        <v>42442</v>
      </c>
      <c r="F21" s="96" t="s">
        <v>86</v>
      </c>
      <c r="G21" s="96" t="s">
        <v>103</v>
      </c>
      <c r="H21" s="96" t="s">
        <v>88</v>
      </c>
      <c r="I21" s="96" t="s">
        <v>89</v>
      </c>
      <c r="J21" s="96" t="s">
        <v>90</v>
      </c>
      <c r="K21" s="96" t="s">
        <v>103</v>
      </c>
      <c r="L21" s="97">
        <v>1</v>
      </c>
      <c r="M21" s="97"/>
      <c r="N21" s="97"/>
      <c r="O21" s="97"/>
      <c r="P21" s="97"/>
      <c r="Q21" s="43" t="str">
        <f>IF(C21&lt;&gt;0,SUM($L21:$O21),0)</f>
        <v>0</v>
      </c>
      <c r="R21" s="43" t="str">
        <f>IF(D21&lt;&gt;0,SUM($L21:$O21),0)</f>
        <v>0</v>
      </c>
      <c r="S21" s="53" t="str">
        <f>Q21*149*5+R21*149*4</f>
        <v>0</v>
      </c>
      <c r="U21" s="156"/>
      <c r="V21" s="156"/>
      <c r="W21" s="156"/>
    </row>
    <row r="22" spans="1:26" customHeight="1" ht="15.75" s="78" customFormat="1">
      <c r="A22" s="95">
        <v>12</v>
      </c>
      <c r="B22" s="96" t="s">
        <v>104</v>
      </c>
      <c r="C22" s="96" t="s">
        <v>85</v>
      </c>
      <c r="D22" s="96" t="s">
        <v>233</v>
      </c>
      <c r="E22" s="181">
        <v>42571</v>
      </c>
      <c r="F22" s="96" t="s">
        <v>96</v>
      </c>
      <c r="G22" s="96" t="s">
        <v>105</v>
      </c>
      <c r="H22" s="96" t="s">
        <v>88</v>
      </c>
      <c r="I22" s="96" t="s">
        <v>89</v>
      </c>
      <c r="J22" s="96" t="s">
        <v>90</v>
      </c>
      <c r="K22" s="96" t="s">
        <v>105</v>
      </c>
      <c r="L22" s="97">
        <v>1</v>
      </c>
      <c r="M22" s="97"/>
      <c r="N22" s="97"/>
      <c r="O22" s="97"/>
      <c r="P22" s="97"/>
      <c r="Q22" s="43" t="str">
        <f>IF(C22&lt;&gt;0,SUM($L22:$O22),0)</f>
        <v>0</v>
      </c>
      <c r="R22" s="43" t="str">
        <f>IF(D22&lt;&gt;0,SUM($L22:$O22),0)</f>
        <v>0</v>
      </c>
      <c r="S22" s="53" t="str">
        <f>Q22*149*5+R22*149*4</f>
        <v>0</v>
      </c>
      <c r="U22" s="156"/>
      <c r="V22" s="156"/>
      <c r="W22" s="156"/>
    </row>
    <row r="23" spans="1:26" customHeight="1" ht="15.75" s="78" customFormat="1">
      <c r="A23" s="95">
        <v>13</v>
      </c>
      <c r="B23" s="96" t="s">
        <v>106</v>
      </c>
      <c r="C23" s="96" t="s">
        <v>85</v>
      </c>
      <c r="D23" s="96" t="s">
        <v>233</v>
      </c>
      <c r="E23" s="181">
        <v>42587</v>
      </c>
      <c r="F23" s="96" t="s">
        <v>86</v>
      </c>
      <c r="G23" s="96" t="s">
        <v>107</v>
      </c>
      <c r="H23" s="96" t="s">
        <v>88</v>
      </c>
      <c r="I23" s="96" t="s">
        <v>89</v>
      </c>
      <c r="J23" s="96" t="s">
        <v>90</v>
      </c>
      <c r="K23" s="96" t="s">
        <v>107</v>
      </c>
      <c r="L23" s="97">
        <v>1</v>
      </c>
      <c r="M23" s="97"/>
      <c r="N23" s="97"/>
      <c r="O23" s="97"/>
      <c r="P23" s="97"/>
      <c r="Q23" s="43" t="str">
        <f>IF(C23&lt;&gt;0,SUM($L23:$O23),0)</f>
        <v>0</v>
      </c>
      <c r="R23" s="43" t="str">
        <f>IF(D23&lt;&gt;0,SUM($L23:$O23),0)</f>
        <v>0</v>
      </c>
      <c r="S23" s="53" t="str">
        <f>Q23*149*5+R23*149*4</f>
        <v>0</v>
      </c>
      <c r="U23" s="156"/>
      <c r="V23" s="156"/>
      <c r="W23" s="156"/>
    </row>
    <row r="24" spans="1:26" customHeight="1" ht="15.75" s="78" customFormat="1">
      <c r="A24" s="95">
        <v>14</v>
      </c>
      <c r="B24" s="96" t="s">
        <v>747</v>
      </c>
      <c r="C24" s="96" t="s">
        <v>85</v>
      </c>
      <c r="D24" s="96" t="s">
        <v>233</v>
      </c>
      <c r="E24" s="181">
        <v>42592</v>
      </c>
      <c r="F24" s="96" t="s">
        <v>111</v>
      </c>
      <c r="G24" s="96" t="s">
        <v>748</v>
      </c>
      <c r="H24" s="96" t="s">
        <v>98</v>
      </c>
      <c r="I24" s="96" t="s">
        <v>89</v>
      </c>
      <c r="J24" s="96" t="s">
        <v>90</v>
      </c>
      <c r="K24" s="96" t="s">
        <v>748</v>
      </c>
      <c r="L24" s="97">
        <v>1</v>
      </c>
      <c r="M24" s="97"/>
      <c r="N24" s="97"/>
      <c r="O24" s="97"/>
      <c r="P24" s="97"/>
      <c r="Q24" s="43" t="str">
        <f>IF(C24&lt;&gt;0,SUM($L24:$O24),0)</f>
        <v>0</v>
      </c>
      <c r="R24" s="43" t="str">
        <f>IF(D24&lt;&gt;0,SUM($L24:$O24),0)</f>
        <v>0</v>
      </c>
      <c r="S24" s="53" t="str">
        <f>Q24*149*5+R24*149*4</f>
        <v>0</v>
      </c>
      <c r="U24" s="156"/>
      <c r="V24" s="156"/>
      <c r="W24" s="156"/>
    </row>
    <row r="25" spans="1:26" customHeight="1" ht="15.75" s="78" customFormat="1">
      <c r="A25" s="95">
        <v>15</v>
      </c>
      <c r="B25" s="96" t="s">
        <v>108</v>
      </c>
      <c r="C25" s="96" t="s">
        <v>85</v>
      </c>
      <c r="D25" s="96" t="s">
        <v>233</v>
      </c>
      <c r="E25" s="181">
        <v>42555</v>
      </c>
      <c r="F25" s="96" t="s">
        <v>86</v>
      </c>
      <c r="G25" s="96" t="s">
        <v>109</v>
      </c>
      <c r="H25" s="96" t="s">
        <v>88</v>
      </c>
      <c r="I25" s="96" t="s">
        <v>89</v>
      </c>
      <c r="J25" s="96" t="s">
        <v>90</v>
      </c>
      <c r="K25" s="96" t="s">
        <v>109</v>
      </c>
      <c r="L25" s="97">
        <v>1</v>
      </c>
      <c r="M25" s="97"/>
      <c r="N25" s="97"/>
      <c r="O25" s="97"/>
      <c r="P25" s="97"/>
      <c r="Q25" s="43" t="str">
        <f>IF(C25&lt;&gt;0,SUM($L25:$O25),0)</f>
        <v>0</v>
      </c>
      <c r="R25" s="43" t="str">
        <f>IF(D25&lt;&gt;0,SUM($L25:$O25),0)</f>
        <v>0</v>
      </c>
      <c r="S25" s="53" t="str">
        <f>Q25*149*5+R25*149*4</f>
        <v>0</v>
      </c>
      <c r="U25" s="156"/>
      <c r="V25" s="156"/>
      <c r="W25" s="156"/>
    </row>
    <row r="26" spans="1:26" customHeight="1" ht="15.75" s="78" customFormat="1">
      <c r="A26" s="95">
        <v>16</v>
      </c>
      <c r="B26" s="96" t="s">
        <v>110</v>
      </c>
      <c r="C26" s="96" t="s">
        <v>85</v>
      </c>
      <c r="D26" s="96" t="s">
        <v>233</v>
      </c>
      <c r="E26" s="181">
        <v>42568</v>
      </c>
      <c r="F26" s="96" t="s">
        <v>111</v>
      </c>
      <c r="G26" s="96" t="s">
        <v>112</v>
      </c>
      <c r="H26" s="96" t="s">
        <v>98</v>
      </c>
      <c r="I26" s="96" t="s">
        <v>89</v>
      </c>
      <c r="J26" s="96" t="s">
        <v>90</v>
      </c>
      <c r="K26" s="96" t="s">
        <v>112</v>
      </c>
      <c r="L26" s="97"/>
      <c r="M26" s="97"/>
      <c r="N26" s="97"/>
      <c r="O26" s="97">
        <v>1</v>
      </c>
      <c r="P26" s="97"/>
      <c r="Q26" s="43" t="str">
        <f>IF(C26&lt;&gt;0,SUM($L26:$O26),0)</f>
        <v>0</v>
      </c>
      <c r="R26" s="43" t="str">
        <f>IF(D26&lt;&gt;0,SUM($L26:$O26),0)</f>
        <v>0</v>
      </c>
      <c r="S26" s="53" t="str">
        <f>Q26*149*5+R26*149*4</f>
        <v>0</v>
      </c>
      <c r="U26" s="156"/>
      <c r="V26" s="156"/>
      <c r="W26" s="156"/>
    </row>
    <row r="27" spans="1:26" customHeight="1" ht="15.75" s="78" customFormat="1">
      <c r="A27" s="95">
        <v>17</v>
      </c>
      <c r="B27" s="96" t="s">
        <v>113</v>
      </c>
      <c r="C27" s="96" t="s">
        <v>85</v>
      </c>
      <c r="D27" s="96" t="s">
        <v>233</v>
      </c>
      <c r="E27" s="181">
        <v>42383</v>
      </c>
      <c r="F27" s="96" t="s">
        <v>96</v>
      </c>
      <c r="G27" s="96" t="s">
        <v>114</v>
      </c>
      <c r="H27" s="96" t="s">
        <v>98</v>
      </c>
      <c r="I27" s="96" t="s">
        <v>89</v>
      </c>
      <c r="J27" s="96" t="s">
        <v>90</v>
      </c>
      <c r="K27" s="96" t="s">
        <v>114</v>
      </c>
      <c r="L27" s="97">
        <v>1</v>
      </c>
      <c r="M27" s="97"/>
      <c r="N27" s="97"/>
      <c r="O27" s="97"/>
      <c r="P27" s="97"/>
      <c r="Q27" s="43" t="str">
        <f>IF(C27&lt;&gt;0,SUM($L27:$O27),0)</f>
        <v>0</v>
      </c>
      <c r="R27" s="43" t="str">
        <f>IF(D27&lt;&gt;0,SUM($L27:$O27),0)</f>
        <v>0</v>
      </c>
      <c r="S27" s="53" t="str">
        <f>Q27*149*5+R27*149*4</f>
        <v>0</v>
      </c>
      <c r="U27" s="156"/>
      <c r="V27" s="156"/>
      <c r="W27" s="156"/>
    </row>
    <row r="28" spans="1:26" customHeight="1" ht="15.75" s="78" customFormat="1">
      <c r="A28" s="95">
        <v>18</v>
      </c>
      <c r="B28" s="96" t="s">
        <v>115</v>
      </c>
      <c r="C28" s="96" t="s">
        <v>85</v>
      </c>
      <c r="D28" s="96" t="s">
        <v>233</v>
      </c>
      <c r="E28" s="181">
        <v>42484</v>
      </c>
      <c r="F28" s="96" t="s">
        <v>86</v>
      </c>
      <c r="G28" s="96" t="s">
        <v>116</v>
      </c>
      <c r="H28" s="96" t="s">
        <v>88</v>
      </c>
      <c r="I28" s="96" t="s">
        <v>89</v>
      </c>
      <c r="J28" s="96" t="s">
        <v>90</v>
      </c>
      <c r="K28" s="96" t="s">
        <v>116</v>
      </c>
      <c r="L28" s="97">
        <v>1</v>
      </c>
      <c r="M28" s="97"/>
      <c r="N28" s="97"/>
      <c r="O28" s="97"/>
      <c r="P28" s="97"/>
      <c r="Q28" s="43" t="str">
        <f>IF(C28&lt;&gt;0,SUM($L28:$O28),0)</f>
        <v>0</v>
      </c>
      <c r="R28" s="43" t="str">
        <f>IF(D28&lt;&gt;0,SUM($L28:$O28),0)</f>
        <v>0</v>
      </c>
      <c r="S28" s="53" t="str">
        <f>Q28*149*5+R28*149*4</f>
        <v>0</v>
      </c>
      <c r="U28" s="156"/>
      <c r="V28" s="156"/>
      <c r="W28" s="156"/>
    </row>
    <row r="29" spans="1:26" customHeight="1" ht="15.75" s="78" customFormat="1">
      <c r="A29" s="95">
        <v>19</v>
      </c>
      <c r="B29" s="96" t="s">
        <v>749</v>
      </c>
      <c r="C29" s="96" t="s">
        <v>85</v>
      </c>
      <c r="D29" s="96" t="s">
        <v>233</v>
      </c>
      <c r="E29" s="181">
        <v>42378</v>
      </c>
      <c r="F29" s="96" t="s">
        <v>111</v>
      </c>
      <c r="G29" s="96" t="s">
        <v>750</v>
      </c>
      <c r="H29" s="96" t="s">
        <v>98</v>
      </c>
      <c r="I29" s="96" t="s">
        <v>89</v>
      </c>
      <c r="J29" s="96" t="s">
        <v>90</v>
      </c>
      <c r="K29" s="96" t="s">
        <v>750</v>
      </c>
      <c r="L29" s="97">
        <v>1</v>
      </c>
      <c r="M29" s="97"/>
      <c r="N29" s="97"/>
      <c r="O29" s="97"/>
      <c r="P29" s="97"/>
      <c r="Q29" s="43" t="str">
        <f>IF(C29&lt;&gt;0,SUM($L29:$O29),0)</f>
        <v>0</v>
      </c>
      <c r="R29" s="43" t="str">
        <f>IF(D29&lt;&gt;0,SUM($L29:$O29),0)</f>
        <v>0</v>
      </c>
      <c r="S29" s="53" t="str">
        <f>Q29*149*5+R29*149*4</f>
        <v>0</v>
      </c>
      <c r="U29" s="156"/>
      <c r="V29" s="156"/>
      <c r="W29" s="156"/>
    </row>
    <row r="30" spans="1:26" customHeight="1" ht="15.75" s="78" customFormat="1">
      <c r="A30" s="95">
        <v>20</v>
      </c>
      <c r="B30" s="96" t="s">
        <v>117</v>
      </c>
      <c r="C30" s="96" t="s">
        <v>85</v>
      </c>
      <c r="D30" s="96" t="s">
        <v>233</v>
      </c>
      <c r="E30" s="181">
        <v>42480</v>
      </c>
      <c r="F30" s="96" t="s">
        <v>86</v>
      </c>
      <c r="G30" s="96" t="s">
        <v>118</v>
      </c>
      <c r="H30" s="96" t="s">
        <v>98</v>
      </c>
      <c r="I30" s="96" t="s">
        <v>89</v>
      </c>
      <c r="J30" s="96" t="s">
        <v>90</v>
      </c>
      <c r="K30" s="96" t="s">
        <v>118</v>
      </c>
      <c r="L30" s="97">
        <v>1</v>
      </c>
      <c r="M30" s="97"/>
      <c r="N30" s="97"/>
      <c r="O30" s="97"/>
      <c r="P30" s="97"/>
      <c r="Q30" s="43" t="str">
        <f>IF(C30&lt;&gt;0,SUM($L30:$O30),0)</f>
        <v>0</v>
      </c>
      <c r="R30" s="43" t="str">
        <f>IF(D30&lt;&gt;0,SUM($L30:$O30),0)</f>
        <v>0</v>
      </c>
      <c r="S30" s="53" t="str">
        <f>Q30*149*5+R30*149*4</f>
        <v>0</v>
      </c>
      <c r="U30" s="156"/>
      <c r="V30" s="156"/>
      <c r="W30" s="156"/>
    </row>
    <row r="31" spans="1:26" customHeight="1" ht="15.75" s="78" customFormat="1">
      <c r="A31" s="95">
        <v>21</v>
      </c>
      <c r="B31" s="96" t="s">
        <v>751</v>
      </c>
      <c r="C31" s="96" t="s">
        <v>85</v>
      </c>
      <c r="D31" s="96" t="s">
        <v>233</v>
      </c>
      <c r="E31" s="181">
        <v>42572</v>
      </c>
      <c r="F31" s="96" t="s">
        <v>111</v>
      </c>
      <c r="G31" s="96" t="s">
        <v>752</v>
      </c>
      <c r="H31" s="96" t="s">
        <v>98</v>
      </c>
      <c r="I31" s="96" t="s">
        <v>89</v>
      </c>
      <c r="J31" s="96" t="s">
        <v>90</v>
      </c>
      <c r="K31" s="96" t="s">
        <v>752</v>
      </c>
      <c r="L31" s="97">
        <v>1</v>
      </c>
      <c r="M31" s="97"/>
      <c r="N31" s="97"/>
      <c r="O31" s="97"/>
      <c r="P31" s="97"/>
      <c r="Q31" s="43" t="str">
        <f>IF(C31&lt;&gt;0,SUM($L31:$O31),0)</f>
        <v>0</v>
      </c>
      <c r="R31" s="43" t="str">
        <f>IF(D31&lt;&gt;0,SUM($L31:$O31),0)</f>
        <v>0</v>
      </c>
      <c r="S31" s="53" t="str">
        <f>Q31*149*5+R31*149*4</f>
        <v>0</v>
      </c>
      <c r="U31" s="156"/>
      <c r="V31" s="156"/>
      <c r="W31" s="156"/>
    </row>
    <row r="32" spans="1:26" customHeight="1" ht="15.75" s="78" customFormat="1">
      <c r="A32" s="95">
        <v>22</v>
      </c>
      <c r="B32" s="96" t="s">
        <v>119</v>
      </c>
      <c r="C32" s="96" t="s">
        <v>85</v>
      </c>
      <c r="D32" s="96" t="s">
        <v>233</v>
      </c>
      <c r="E32" s="181">
        <v>42395</v>
      </c>
      <c r="F32" s="96" t="s">
        <v>96</v>
      </c>
      <c r="G32" s="96" t="s">
        <v>120</v>
      </c>
      <c r="H32" s="96" t="s">
        <v>98</v>
      </c>
      <c r="I32" s="96" t="s">
        <v>89</v>
      </c>
      <c r="J32" s="96" t="s">
        <v>90</v>
      </c>
      <c r="K32" s="96" t="s">
        <v>120</v>
      </c>
      <c r="L32" s="97">
        <v>1</v>
      </c>
      <c r="M32" s="97"/>
      <c r="N32" s="97"/>
      <c r="O32" s="97"/>
      <c r="P32" s="97"/>
      <c r="Q32" s="43" t="str">
        <f>IF(C32&lt;&gt;0,SUM($L32:$O32),0)</f>
        <v>0</v>
      </c>
      <c r="R32" s="43" t="str">
        <f>IF(D32&lt;&gt;0,SUM($L32:$O32),0)</f>
        <v>0</v>
      </c>
      <c r="S32" s="53" t="str">
        <f>Q32*149*5+R32*149*4</f>
        <v>0</v>
      </c>
      <c r="U32" s="156"/>
      <c r="V32" s="156"/>
      <c r="W32" s="156"/>
    </row>
    <row r="33" spans="1:26" customHeight="1" ht="15.75" s="78" customFormat="1">
      <c r="A33" s="95">
        <v>23</v>
      </c>
      <c r="B33" s="96" t="s">
        <v>753</v>
      </c>
      <c r="C33" s="96" t="s">
        <v>85</v>
      </c>
      <c r="D33" s="96" t="s">
        <v>233</v>
      </c>
      <c r="E33" s="181">
        <v>42458</v>
      </c>
      <c r="F33" s="96" t="s">
        <v>111</v>
      </c>
      <c r="G33" s="96" t="s">
        <v>754</v>
      </c>
      <c r="H33" s="96" t="s">
        <v>88</v>
      </c>
      <c r="I33" s="96" t="s">
        <v>89</v>
      </c>
      <c r="J33" s="96" t="s">
        <v>90</v>
      </c>
      <c r="K33" s="96" t="s">
        <v>754</v>
      </c>
      <c r="L33" s="97">
        <v>1</v>
      </c>
      <c r="M33" s="97"/>
      <c r="N33" s="97"/>
      <c r="O33" s="97"/>
      <c r="P33" s="97"/>
      <c r="Q33" s="43" t="str">
        <f>IF(C33&lt;&gt;0,SUM($L33:$O33),0)</f>
        <v>0</v>
      </c>
      <c r="R33" s="43" t="str">
        <f>IF(D33&lt;&gt;0,SUM($L33:$O33),0)</f>
        <v>0</v>
      </c>
      <c r="S33" s="53" t="str">
        <f>Q33*149*5+R33*149*4</f>
        <v>0</v>
      </c>
      <c r="U33" s="156"/>
      <c r="V33" s="156"/>
      <c r="W33" s="156"/>
    </row>
    <row r="34" spans="1:26" customHeight="1" ht="15.75" s="78" customFormat="1">
      <c r="A34" s="95">
        <v>24</v>
      </c>
      <c r="B34" s="96" t="s">
        <v>755</v>
      </c>
      <c r="C34" s="96" t="s">
        <v>85</v>
      </c>
      <c r="D34" s="96" t="s">
        <v>233</v>
      </c>
      <c r="E34" s="181">
        <v>42445</v>
      </c>
      <c r="F34" s="96" t="s">
        <v>111</v>
      </c>
      <c r="G34" s="96" t="s">
        <v>756</v>
      </c>
      <c r="H34" s="96" t="s">
        <v>98</v>
      </c>
      <c r="I34" s="96" t="s">
        <v>89</v>
      </c>
      <c r="J34" s="96" t="s">
        <v>90</v>
      </c>
      <c r="K34" s="96" t="s">
        <v>756</v>
      </c>
      <c r="L34" s="97">
        <v>1</v>
      </c>
      <c r="M34" s="97"/>
      <c r="N34" s="97"/>
      <c r="O34" s="97"/>
      <c r="P34" s="97"/>
      <c r="Q34" s="43" t="str">
        <f>IF(C34&lt;&gt;0,SUM($L34:$O34),0)</f>
        <v>0</v>
      </c>
      <c r="R34" s="43" t="str">
        <f>IF(D34&lt;&gt;0,SUM($L34:$O34),0)</f>
        <v>0</v>
      </c>
      <c r="S34" s="53" t="str">
        <f>Q34*149*5+R34*149*4</f>
        <v>0</v>
      </c>
      <c r="U34" s="156"/>
      <c r="V34" s="156"/>
      <c r="W34" s="156"/>
    </row>
    <row r="35" spans="1:26" customHeight="1" ht="15.75" s="78" customFormat="1">
      <c r="A35" s="95">
        <v>25</v>
      </c>
      <c r="B35" s="96" t="s">
        <v>757</v>
      </c>
      <c r="C35" s="96" t="s">
        <v>85</v>
      </c>
      <c r="D35" s="96" t="s">
        <v>233</v>
      </c>
      <c r="E35" s="181">
        <v>42645</v>
      </c>
      <c r="F35" s="96" t="s">
        <v>111</v>
      </c>
      <c r="G35" s="96" t="s">
        <v>758</v>
      </c>
      <c r="H35" s="96" t="s">
        <v>98</v>
      </c>
      <c r="I35" s="96" t="s">
        <v>89</v>
      </c>
      <c r="J35" s="96" t="s">
        <v>90</v>
      </c>
      <c r="K35" s="96" t="s">
        <v>758</v>
      </c>
      <c r="L35" s="97">
        <v>1</v>
      </c>
      <c r="M35" s="97"/>
      <c r="N35" s="97"/>
      <c r="O35" s="97"/>
      <c r="P35" s="97"/>
      <c r="Q35" s="43" t="str">
        <f>IF(C35&lt;&gt;0,SUM($L35:$O35),0)</f>
        <v>0</v>
      </c>
      <c r="R35" s="43" t="str">
        <f>IF(D35&lt;&gt;0,SUM($L35:$O35),0)</f>
        <v>0</v>
      </c>
      <c r="S35" s="53" t="str">
        <f>Q35*149*5+R35*149*4</f>
        <v>0</v>
      </c>
      <c r="U35" s="156"/>
      <c r="V35" s="156"/>
      <c r="W35" s="156"/>
    </row>
    <row r="36" spans="1:26" customHeight="1" ht="15.75" s="78" customFormat="1">
      <c r="A36" s="95">
        <v>26</v>
      </c>
      <c r="B36" s="96" t="s">
        <v>121</v>
      </c>
      <c r="C36" s="96" t="s">
        <v>122</v>
      </c>
      <c r="D36" s="96" t="s">
        <v>709</v>
      </c>
      <c r="E36" s="181">
        <v>42397</v>
      </c>
      <c r="F36" s="96" t="s">
        <v>96</v>
      </c>
      <c r="G36" s="96" t="s">
        <v>123</v>
      </c>
      <c r="H36" s="96" t="s">
        <v>98</v>
      </c>
      <c r="I36" s="96" t="s">
        <v>89</v>
      </c>
      <c r="J36" s="96" t="s">
        <v>90</v>
      </c>
      <c r="K36" s="96" t="s">
        <v>123</v>
      </c>
      <c r="L36" s="97">
        <v>1</v>
      </c>
      <c r="M36" s="97"/>
      <c r="N36" s="97"/>
      <c r="O36" s="97"/>
      <c r="P36" s="97"/>
      <c r="Q36" s="43" t="str">
        <f>IF(C36&lt;&gt;0,SUM($L36:$O36),0)</f>
        <v>0</v>
      </c>
      <c r="R36" s="43" t="str">
        <f>IF(D36&lt;&gt;0,SUM($L36:$O36),0)</f>
        <v>0</v>
      </c>
      <c r="S36" s="53" t="str">
        <f>Q36*149*5+R36*149*4</f>
        <v>0</v>
      </c>
      <c r="U36" s="156"/>
      <c r="V36" s="156"/>
      <c r="W36" s="156"/>
    </row>
    <row r="37" spans="1:26" customHeight="1" ht="15.75" s="78" customFormat="1">
      <c r="A37" s="95">
        <v>27</v>
      </c>
      <c r="B37" s="96" t="s">
        <v>124</v>
      </c>
      <c r="C37" s="96" t="s">
        <v>122</v>
      </c>
      <c r="D37" s="96" t="s">
        <v>709</v>
      </c>
      <c r="E37" s="181">
        <v>42649</v>
      </c>
      <c r="F37" s="96" t="s">
        <v>86</v>
      </c>
      <c r="G37" s="96" t="s">
        <v>125</v>
      </c>
      <c r="H37" s="96" t="s">
        <v>88</v>
      </c>
      <c r="I37" s="96" t="s">
        <v>89</v>
      </c>
      <c r="J37" s="96" t="s">
        <v>90</v>
      </c>
      <c r="K37" s="96" t="s">
        <v>125</v>
      </c>
      <c r="L37" s="97">
        <v>1</v>
      </c>
      <c r="M37" s="97"/>
      <c r="N37" s="97"/>
      <c r="O37" s="97"/>
      <c r="P37" s="97"/>
      <c r="Q37" s="43" t="str">
        <f>IF(C37&lt;&gt;0,SUM($L37:$O37),0)</f>
        <v>0</v>
      </c>
      <c r="R37" s="43" t="str">
        <f>IF(D37&lt;&gt;0,SUM($L37:$O37),0)</f>
        <v>0</v>
      </c>
      <c r="S37" s="53" t="str">
        <f>Q37*149*5+R37*149*4</f>
        <v>0</v>
      </c>
      <c r="U37" s="156"/>
      <c r="V37" s="156"/>
      <c r="W37" s="156"/>
    </row>
    <row r="38" spans="1:26" customHeight="1" ht="15.75" s="78" customFormat="1">
      <c r="A38" s="95">
        <v>28</v>
      </c>
      <c r="B38" s="96" t="s">
        <v>759</v>
      </c>
      <c r="C38" s="96" t="s">
        <v>122</v>
      </c>
      <c r="D38" s="96" t="s">
        <v>709</v>
      </c>
      <c r="E38" s="181">
        <v>42701</v>
      </c>
      <c r="F38" s="96" t="s">
        <v>111</v>
      </c>
      <c r="G38" s="96" t="s">
        <v>760</v>
      </c>
      <c r="H38" s="96" t="s">
        <v>98</v>
      </c>
      <c r="I38" s="96" t="s">
        <v>89</v>
      </c>
      <c r="J38" s="96" t="s">
        <v>90</v>
      </c>
      <c r="K38" s="96" t="s">
        <v>760</v>
      </c>
      <c r="L38" s="97">
        <v>1</v>
      </c>
      <c r="M38" s="97"/>
      <c r="N38" s="97"/>
      <c r="O38" s="97"/>
      <c r="P38" s="97"/>
      <c r="Q38" s="43" t="str">
        <f>IF(C38&lt;&gt;0,SUM($L38:$O38),0)</f>
        <v>0</v>
      </c>
      <c r="R38" s="43" t="str">
        <f>IF(D38&lt;&gt;0,SUM($L38:$O38),0)</f>
        <v>0</v>
      </c>
      <c r="S38" s="53" t="str">
        <f>Q38*149*5+R38*149*4</f>
        <v>0</v>
      </c>
      <c r="U38" s="156"/>
      <c r="V38" s="156"/>
      <c r="W38" s="156"/>
    </row>
    <row r="39" spans="1:26" customHeight="1" ht="15.75" s="78" customFormat="1">
      <c r="A39" s="95">
        <v>29</v>
      </c>
      <c r="B39" s="96" t="s">
        <v>126</v>
      </c>
      <c r="C39" s="96" t="s">
        <v>122</v>
      </c>
      <c r="D39" s="96" t="s">
        <v>709</v>
      </c>
      <c r="E39" s="181">
        <v>42527</v>
      </c>
      <c r="F39" s="96" t="s">
        <v>86</v>
      </c>
      <c r="G39" s="96" t="s">
        <v>127</v>
      </c>
      <c r="H39" s="96" t="s">
        <v>88</v>
      </c>
      <c r="I39" s="96" t="s">
        <v>89</v>
      </c>
      <c r="J39" s="96" t="s">
        <v>90</v>
      </c>
      <c r="K39" s="96" t="s">
        <v>127</v>
      </c>
      <c r="L39" s="97">
        <v>1</v>
      </c>
      <c r="M39" s="97"/>
      <c r="N39" s="97"/>
      <c r="O39" s="97"/>
      <c r="P39" s="97"/>
      <c r="Q39" s="43" t="str">
        <f>IF(C39&lt;&gt;0,SUM($L39:$O39),0)</f>
        <v>0</v>
      </c>
      <c r="R39" s="43" t="str">
        <f>IF(D39&lt;&gt;0,SUM($L39:$O39),0)</f>
        <v>0</v>
      </c>
      <c r="S39" s="53" t="str">
        <f>Q39*149*5+R39*149*4</f>
        <v>0</v>
      </c>
      <c r="U39" s="156"/>
      <c r="V39" s="156"/>
      <c r="W39" s="156"/>
    </row>
    <row r="40" spans="1:26" customHeight="1" ht="15.75" s="78" customFormat="1">
      <c r="A40" s="95">
        <v>30</v>
      </c>
      <c r="B40" s="96" t="s">
        <v>761</v>
      </c>
      <c r="C40" s="96" t="s">
        <v>122</v>
      </c>
      <c r="D40" s="96" t="s">
        <v>709</v>
      </c>
      <c r="E40" s="181">
        <v>42642</v>
      </c>
      <c r="F40" s="96" t="s">
        <v>111</v>
      </c>
      <c r="G40" s="96" t="s">
        <v>762</v>
      </c>
      <c r="H40" s="96" t="s">
        <v>763</v>
      </c>
      <c r="I40" s="96" t="s">
        <v>89</v>
      </c>
      <c r="J40" s="96" t="s">
        <v>90</v>
      </c>
      <c r="K40" s="96" t="s">
        <v>762</v>
      </c>
      <c r="L40" s="97">
        <v>1</v>
      </c>
      <c r="M40" s="97"/>
      <c r="N40" s="97"/>
      <c r="O40" s="97"/>
      <c r="P40" s="97"/>
      <c r="Q40" s="43" t="str">
        <f>IF(C40&lt;&gt;0,SUM($L40:$O40),0)</f>
        <v>0</v>
      </c>
      <c r="R40" s="43" t="str">
        <f>IF(D40&lt;&gt;0,SUM($L40:$O40),0)</f>
        <v>0</v>
      </c>
      <c r="S40" s="53" t="str">
        <f>Q40*149*5+R40*149*4</f>
        <v>0</v>
      </c>
      <c r="U40" s="156"/>
      <c r="V40" s="156"/>
      <c r="W40" s="156"/>
    </row>
    <row r="41" spans="1:26" customHeight="1" ht="15.75" s="78" customFormat="1">
      <c r="A41" s="95">
        <v>31</v>
      </c>
      <c r="B41" s="96" t="s">
        <v>128</v>
      </c>
      <c r="C41" s="96" t="s">
        <v>122</v>
      </c>
      <c r="D41" s="96" t="s">
        <v>709</v>
      </c>
      <c r="E41" s="181">
        <v>42547</v>
      </c>
      <c r="F41" s="96" t="s">
        <v>111</v>
      </c>
      <c r="G41" s="96" t="s">
        <v>129</v>
      </c>
      <c r="H41" s="96" t="s">
        <v>130</v>
      </c>
      <c r="I41" s="96" t="s">
        <v>89</v>
      </c>
      <c r="J41" s="96" t="s">
        <v>90</v>
      </c>
      <c r="K41" s="96" t="s">
        <v>129</v>
      </c>
      <c r="L41" s="97"/>
      <c r="M41" s="97"/>
      <c r="N41" s="97"/>
      <c r="O41" s="97">
        <v>1</v>
      </c>
      <c r="P41" s="97"/>
      <c r="Q41" s="43" t="str">
        <f>IF(C41&lt;&gt;0,SUM($L41:$O41),0)</f>
        <v>0</v>
      </c>
      <c r="R41" s="43" t="str">
        <f>IF(D41&lt;&gt;0,SUM($L41:$O41),0)</f>
        <v>0</v>
      </c>
      <c r="S41" s="53" t="str">
        <f>Q41*149*5+R41*149*4</f>
        <v>0</v>
      </c>
      <c r="U41" s="156"/>
      <c r="V41" s="156"/>
      <c r="W41" s="156"/>
    </row>
    <row r="42" spans="1:26" customHeight="1" ht="15.75" s="78" customFormat="1">
      <c r="A42" s="95">
        <v>32</v>
      </c>
      <c r="B42" s="96" t="s">
        <v>131</v>
      </c>
      <c r="C42" s="96" t="s">
        <v>122</v>
      </c>
      <c r="D42" s="96" t="s">
        <v>709</v>
      </c>
      <c r="E42" s="181">
        <v>42571</v>
      </c>
      <c r="F42" s="96" t="s">
        <v>86</v>
      </c>
      <c r="G42" s="96" t="s">
        <v>132</v>
      </c>
      <c r="H42" s="96" t="s">
        <v>88</v>
      </c>
      <c r="I42" s="96" t="s">
        <v>89</v>
      </c>
      <c r="J42" s="96" t="s">
        <v>90</v>
      </c>
      <c r="K42" s="96" t="s">
        <v>132</v>
      </c>
      <c r="L42" s="97">
        <v>1</v>
      </c>
      <c r="M42" s="97"/>
      <c r="N42" s="97"/>
      <c r="O42" s="97"/>
      <c r="P42" s="97"/>
      <c r="Q42" s="43" t="str">
        <f>IF(C42&lt;&gt;0,SUM($L42:$O42),0)</f>
        <v>0</v>
      </c>
      <c r="R42" s="43" t="str">
        <f>IF(D42&lt;&gt;0,SUM($L42:$O42),0)</f>
        <v>0</v>
      </c>
      <c r="S42" s="53" t="str">
        <f>Q42*149*5+R42*149*4</f>
        <v>0</v>
      </c>
      <c r="U42" s="156"/>
      <c r="V42" s="156"/>
      <c r="W42" s="156"/>
    </row>
    <row r="43" spans="1:26" customHeight="1" ht="15.75" s="78" customFormat="1">
      <c r="A43" s="95">
        <v>33</v>
      </c>
      <c r="B43" s="96" t="s">
        <v>133</v>
      </c>
      <c r="C43" s="96" t="s">
        <v>122</v>
      </c>
      <c r="D43" s="96" t="s">
        <v>709</v>
      </c>
      <c r="E43" s="181">
        <v>42721</v>
      </c>
      <c r="F43" s="96" t="s">
        <v>134</v>
      </c>
      <c r="G43" s="96" t="s">
        <v>135</v>
      </c>
      <c r="H43" s="96" t="s">
        <v>88</v>
      </c>
      <c r="I43" s="96" t="s">
        <v>89</v>
      </c>
      <c r="J43" s="96" t="s">
        <v>90</v>
      </c>
      <c r="K43" s="96" t="s">
        <v>135</v>
      </c>
      <c r="L43" s="97">
        <v>1</v>
      </c>
      <c r="M43" s="97"/>
      <c r="N43" s="97"/>
      <c r="O43" s="97"/>
      <c r="P43" s="97"/>
      <c r="Q43" s="43" t="str">
        <f>IF(C43&lt;&gt;0,SUM($L43:$O43),0)</f>
        <v>0</v>
      </c>
      <c r="R43" s="43" t="str">
        <f>IF(D43&lt;&gt;0,SUM($L43:$O43),0)</f>
        <v>0</v>
      </c>
      <c r="S43" s="53" t="str">
        <f>Q43*149*5+R43*149*4</f>
        <v>0</v>
      </c>
      <c r="U43" s="156"/>
      <c r="V43" s="156"/>
      <c r="W43" s="156"/>
    </row>
    <row r="44" spans="1:26" customHeight="1" ht="15.75" s="78" customFormat="1">
      <c r="A44" s="95">
        <v>34</v>
      </c>
      <c r="B44" s="96" t="s">
        <v>136</v>
      </c>
      <c r="C44" s="96" t="s">
        <v>122</v>
      </c>
      <c r="D44" s="96" t="s">
        <v>709</v>
      </c>
      <c r="E44" s="181">
        <v>42397</v>
      </c>
      <c r="F44" s="96" t="s">
        <v>137</v>
      </c>
      <c r="G44" s="96" t="s">
        <v>138</v>
      </c>
      <c r="H44" s="96" t="s">
        <v>139</v>
      </c>
      <c r="I44" s="96" t="s">
        <v>89</v>
      </c>
      <c r="J44" s="96" t="s">
        <v>90</v>
      </c>
      <c r="K44" s="96" t="s">
        <v>138</v>
      </c>
      <c r="L44" s="97">
        <v>1</v>
      </c>
      <c r="M44" s="97"/>
      <c r="N44" s="97"/>
      <c r="O44" s="97"/>
      <c r="P44" s="97"/>
      <c r="Q44" s="43" t="str">
        <f>IF(C44&lt;&gt;0,SUM($L44:$O44),0)</f>
        <v>0</v>
      </c>
      <c r="R44" s="43" t="str">
        <f>IF(D44&lt;&gt;0,SUM($L44:$O44),0)</f>
        <v>0</v>
      </c>
      <c r="S44" s="53" t="str">
        <f>Q44*149*5+R44*149*4</f>
        <v>0</v>
      </c>
      <c r="U44" s="156"/>
      <c r="V44" s="156"/>
      <c r="W44" s="156"/>
    </row>
    <row r="45" spans="1:26" customHeight="1" ht="15.75" s="78" customFormat="1">
      <c r="A45" s="95">
        <v>35</v>
      </c>
      <c r="B45" s="96" t="s">
        <v>140</v>
      </c>
      <c r="C45" s="96" t="s">
        <v>122</v>
      </c>
      <c r="D45" s="96" t="s">
        <v>709</v>
      </c>
      <c r="E45" s="181">
        <v>42711</v>
      </c>
      <c r="F45" s="96" t="s">
        <v>86</v>
      </c>
      <c r="G45" s="96" t="s">
        <v>141</v>
      </c>
      <c r="H45" s="96" t="s">
        <v>142</v>
      </c>
      <c r="I45" s="96" t="s">
        <v>89</v>
      </c>
      <c r="J45" s="96" t="s">
        <v>90</v>
      </c>
      <c r="K45" s="96" t="s">
        <v>141</v>
      </c>
      <c r="L45" s="97"/>
      <c r="M45" s="97"/>
      <c r="N45" s="97"/>
      <c r="O45" s="97">
        <v>1</v>
      </c>
      <c r="P45" s="97"/>
      <c r="Q45" s="43" t="str">
        <f>IF(C45&lt;&gt;0,SUM($L45:$O45),0)</f>
        <v>0</v>
      </c>
      <c r="R45" s="43" t="str">
        <f>IF(D45&lt;&gt;0,SUM($L45:$O45),0)</f>
        <v>0</v>
      </c>
      <c r="S45" s="53" t="str">
        <f>Q45*149*5+R45*149*4</f>
        <v>0</v>
      </c>
      <c r="U45" s="156"/>
      <c r="V45" s="156"/>
      <c r="W45" s="156"/>
    </row>
    <row r="46" spans="1:26" customHeight="1" ht="15.75" s="78" customFormat="1">
      <c r="A46" s="95">
        <v>36</v>
      </c>
      <c r="B46" s="96" t="s">
        <v>764</v>
      </c>
      <c r="C46" s="96" t="s">
        <v>144</v>
      </c>
      <c r="D46" s="96" t="s">
        <v>710</v>
      </c>
      <c r="E46" s="181">
        <v>42488</v>
      </c>
      <c r="F46" s="96" t="s">
        <v>111</v>
      </c>
      <c r="G46" s="96" t="s">
        <v>765</v>
      </c>
      <c r="H46" s="96" t="s">
        <v>152</v>
      </c>
      <c r="I46" s="96" t="s">
        <v>89</v>
      </c>
      <c r="J46" s="96" t="s">
        <v>90</v>
      </c>
      <c r="K46" s="96" t="s">
        <v>765</v>
      </c>
      <c r="L46" s="97">
        <v>1</v>
      </c>
      <c r="M46" s="97"/>
      <c r="N46" s="97"/>
      <c r="O46" s="97"/>
      <c r="P46" s="97"/>
      <c r="Q46" s="43" t="str">
        <f>IF(C46&lt;&gt;0,SUM($L46:$O46),0)</f>
        <v>0</v>
      </c>
      <c r="R46" s="43" t="str">
        <f>IF(D46&lt;&gt;0,SUM($L46:$O46),0)</f>
        <v>0</v>
      </c>
      <c r="S46" s="53" t="str">
        <f>Q46*149*5+R46*149*4</f>
        <v>0</v>
      </c>
      <c r="U46" s="156"/>
      <c r="V46" s="156"/>
      <c r="W46" s="156"/>
    </row>
    <row r="47" spans="1:26" customHeight="1" ht="15.75" s="78" customFormat="1">
      <c r="A47" s="95">
        <v>37</v>
      </c>
      <c r="B47" s="96" t="s">
        <v>143</v>
      </c>
      <c r="C47" s="96" t="s">
        <v>144</v>
      </c>
      <c r="D47" s="96" t="s">
        <v>710</v>
      </c>
      <c r="E47" s="181">
        <v>42496</v>
      </c>
      <c r="F47" s="96" t="s">
        <v>86</v>
      </c>
      <c r="G47" s="96" t="s">
        <v>145</v>
      </c>
      <c r="H47" s="96" t="s">
        <v>146</v>
      </c>
      <c r="I47" s="96" t="s">
        <v>89</v>
      </c>
      <c r="J47" s="96" t="s">
        <v>90</v>
      </c>
      <c r="K47" s="96" t="s">
        <v>145</v>
      </c>
      <c r="L47" s="97">
        <v>1</v>
      </c>
      <c r="M47" s="97"/>
      <c r="N47" s="97"/>
      <c r="O47" s="97"/>
      <c r="P47" s="97"/>
      <c r="Q47" s="43" t="str">
        <f>IF(C47&lt;&gt;0,SUM($L47:$O47),0)</f>
        <v>0</v>
      </c>
      <c r="R47" s="43" t="str">
        <f>IF(D47&lt;&gt;0,SUM($L47:$O47),0)</f>
        <v>0</v>
      </c>
      <c r="S47" s="53" t="str">
        <f>Q47*149*5+R47*149*4</f>
        <v>0</v>
      </c>
      <c r="U47" s="156"/>
      <c r="V47" s="156"/>
      <c r="W47" s="156"/>
    </row>
    <row r="48" spans="1:26" customHeight="1" ht="15.75" s="78" customFormat="1">
      <c r="A48" s="95">
        <v>38</v>
      </c>
      <c r="B48" s="96" t="s">
        <v>140</v>
      </c>
      <c r="C48" s="96" t="s">
        <v>144</v>
      </c>
      <c r="D48" s="96" t="s">
        <v>710</v>
      </c>
      <c r="E48" s="181">
        <v>42711</v>
      </c>
      <c r="F48" s="96" t="s">
        <v>86</v>
      </c>
      <c r="G48" s="96" t="s">
        <v>147</v>
      </c>
      <c r="H48" s="96" t="s">
        <v>142</v>
      </c>
      <c r="I48" s="96" t="s">
        <v>89</v>
      </c>
      <c r="J48" s="96" t="s">
        <v>90</v>
      </c>
      <c r="K48" s="96" t="s">
        <v>147</v>
      </c>
      <c r="L48" s="97">
        <v>1</v>
      </c>
      <c r="M48" s="97"/>
      <c r="N48" s="97"/>
      <c r="O48" s="97"/>
      <c r="P48" s="97"/>
      <c r="Q48" s="43" t="str">
        <f>IF(C48&lt;&gt;0,SUM($L48:$O48),0)</f>
        <v>0</v>
      </c>
      <c r="R48" s="43" t="str">
        <f>IF(D48&lt;&gt;0,SUM($L48:$O48),0)</f>
        <v>0</v>
      </c>
      <c r="S48" s="53" t="str">
        <f>Q48*149*5+R48*149*4</f>
        <v>0</v>
      </c>
      <c r="U48" s="156"/>
      <c r="V48" s="156"/>
      <c r="W48" s="156"/>
    </row>
    <row r="49" spans="1:26" customHeight="1" ht="15.75" s="78" customFormat="1">
      <c r="A49" s="95">
        <v>39</v>
      </c>
      <c r="B49" s="96" t="s">
        <v>148</v>
      </c>
      <c r="C49" s="96" t="s">
        <v>144</v>
      </c>
      <c r="D49" s="96" t="s">
        <v>710</v>
      </c>
      <c r="E49" s="181">
        <v>42628</v>
      </c>
      <c r="F49" s="96" t="s">
        <v>86</v>
      </c>
      <c r="G49" s="96" t="s">
        <v>149</v>
      </c>
      <c r="H49" s="96" t="s">
        <v>146</v>
      </c>
      <c r="I49" s="96" t="s">
        <v>89</v>
      </c>
      <c r="J49" s="96" t="s">
        <v>90</v>
      </c>
      <c r="K49" s="96" t="s">
        <v>149</v>
      </c>
      <c r="L49" s="97"/>
      <c r="M49" s="97"/>
      <c r="N49" s="97"/>
      <c r="O49" s="97">
        <v>1</v>
      </c>
      <c r="P49" s="97"/>
      <c r="Q49" s="43" t="str">
        <f>IF(C49&lt;&gt;0,SUM($L49:$O49),0)</f>
        <v>0</v>
      </c>
      <c r="R49" s="43" t="str">
        <f>IF(D49&lt;&gt;0,SUM($L49:$O49),0)</f>
        <v>0</v>
      </c>
      <c r="S49" s="53" t="str">
        <f>Q49*149*5+R49*149*4</f>
        <v>0</v>
      </c>
      <c r="U49" s="156"/>
      <c r="V49" s="156"/>
      <c r="W49" s="156"/>
    </row>
    <row r="50" spans="1:26" customHeight="1" ht="15.75" s="78" customFormat="1">
      <c r="A50" s="95">
        <v>40</v>
      </c>
      <c r="B50" s="96" t="s">
        <v>150</v>
      </c>
      <c r="C50" s="96" t="s">
        <v>144</v>
      </c>
      <c r="D50" s="96" t="s">
        <v>710</v>
      </c>
      <c r="E50" s="181">
        <v>42370</v>
      </c>
      <c r="F50" s="96" t="s">
        <v>111</v>
      </c>
      <c r="G50" s="96" t="s">
        <v>151</v>
      </c>
      <c r="H50" s="96" t="s">
        <v>152</v>
      </c>
      <c r="I50" s="96" t="s">
        <v>89</v>
      </c>
      <c r="J50" s="96" t="s">
        <v>90</v>
      </c>
      <c r="K50" s="96" t="s">
        <v>151</v>
      </c>
      <c r="L50" s="97"/>
      <c r="M50" s="97"/>
      <c r="N50" s="97"/>
      <c r="O50" s="97">
        <v>1</v>
      </c>
      <c r="P50" s="97"/>
      <c r="Q50" s="43" t="str">
        <f>IF(C50&lt;&gt;0,SUM($L50:$O50),0)</f>
        <v>0</v>
      </c>
      <c r="R50" s="43" t="str">
        <f>IF(D50&lt;&gt;0,SUM($L50:$O50),0)</f>
        <v>0</v>
      </c>
      <c r="S50" s="53" t="str">
        <f>Q50*149*5+R50*149*4</f>
        <v>0</v>
      </c>
      <c r="U50" s="156"/>
      <c r="V50" s="156"/>
      <c r="W50" s="156"/>
    </row>
    <row r="51" spans="1:26" customHeight="1" ht="15.75" s="78" customFormat="1">
      <c r="A51" s="95">
        <v>41</v>
      </c>
      <c r="B51" s="96" t="s">
        <v>153</v>
      </c>
      <c r="C51" s="96" t="s">
        <v>144</v>
      </c>
      <c r="D51" s="96" t="s">
        <v>710</v>
      </c>
      <c r="E51" s="181">
        <v>42524</v>
      </c>
      <c r="F51" s="96" t="s">
        <v>111</v>
      </c>
      <c r="G51" s="96" t="s">
        <v>154</v>
      </c>
      <c r="H51" s="96" t="s">
        <v>152</v>
      </c>
      <c r="I51" s="96" t="s">
        <v>89</v>
      </c>
      <c r="J51" s="96" t="s">
        <v>90</v>
      </c>
      <c r="K51" s="96" t="s">
        <v>154</v>
      </c>
      <c r="L51" s="97">
        <v>1</v>
      </c>
      <c r="M51" s="97"/>
      <c r="N51" s="97"/>
      <c r="O51" s="97"/>
      <c r="P51" s="97"/>
      <c r="Q51" s="43" t="str">
        <f>IF(C51&lt;&gt;0,SUM($L51:$O51),0)</f>
        <v>0</v>
      </c>
      <c r="R51" s="43" t="str">
        <f>IF(D51&lt;&gt;0,SUM($L51:$O51),0)</f>
        <v>0</v>
      </c>
      <c r="S51" s="53" t="str">
        <f>Q51*149*5+R51*149*4</f>
        <v>0</v>
      </c>
      <c r="U51" s="156"/>
      <c r="V51" s="156"/>
      <c r="W51" s="156"/>
    </row>
    <row r="52" spans="1:26" customHeight="1" ht="15.75" s="78" customFormat="1">
      <c r="A52" s="95">
        <v>42</v>
      </c>
      <c r="B52" s="96" t="s">
        <v>155</v>
      </c>
      <c r="C52" s="96" t="s">
        <v>144</v>
      </c>
      <c r="D52" s="96" t="s">
        <v>710</v>
      </c>
      <c r="E52" s="181">
        <v>42709</v>
      </c>
      <c r="F52" s="96" t="s">
        <v>86</v>
      </c>
      <c r="G52" s="96" t="s">
        <v>156</v>
      </c>
      <c r="H52" s="96" t="s">
        <v>146</v>
      </c>
      <c r="I52" s="96" t="s">
        <v>89</v>
      </c>
      <c r="J52" s="96" t="s">
        <v>90</v>
      </c>
      <c r="K52" s="96" t="s">
        <v>156</v>
      </c>
      <c r="L52" s="97">
        <v>1</v>
      </c>
      <c r="M52" s="97"/>
      <c r="N52" s="97"/>
      <c r="O52" s="97"/>
      <c r="P52" s="97"/>
      <c r="Q52" s="43" t="str">
        <f>IF(C52&lt;&gt;0,SUM($L52:$O52),0)</f>
        <v>0</v>
      </c>
      <c r="R52" s="43" t="str">
        <f>IF(D52&lt;&gt;0,SUM($L52:$O52),0)</f>
        <v>0</v>
      </c>
      <c r="S52" s="53" t="str">
        <f>Q52*149*5+R52*149*4</f>
        <v>0</v>
      </c>
      <c r="U52" s="156"/>
      <c r="V52" s="156"/>
      <c r="W52" s="156"/>
    </row>
    <row r="53" spans="1:26" customHeight="1" ht="15.75" s="78" customFormat="1">
      <c r="A53" s="95">
        <v>43</v>
      </c>
      <c r="B53" s="96" t="s">
        <v>157</v>
      </c>
      <c r="C53" s="96" t="s">
        <v>144</v>
      </c>
      <c r="D53" s="96" t="s">
        <v>710</v>
      </c>
      <c r="E53" s="181">
        <v>42548</v>
      </c>
      <c r="F53" s="96" t="s">
        <v>86</v>
      </c>
      <c r="G53" s="96" t="s">
        <v>158</v>
      </c>
      <c r="H53" s="96" t="s">
        <v>159</v>
      </c>
      <c r="I53" s="96" t="s">
        <v>89</v>
      </c>
      <c r="J53" s="96" t="s">
        <v>90</v>
      </c>
      <c r="K53" s="96" t="s">
        <v>158</v>
      </c>
      <c r="L53" s="97">
        <v>1</v>
      </c>
      <c r="M53" s="97"/>
      <c r="N53" s="97"/>
      <c r="O53" s="97"/>
      <c r="P53" s="97"/>
      <c r="Q53" s="43" t="str">
        <f>IF(C53&lt;&gt;0,SUM($L53:$O53),0)</f>
        <v>0</v>
      </c>
      <c r="R53" s="43" t="str">
        <f>IF(D53&lt;&gt;0,SUM($L53:$O53),0)</f>
        <v>0</v>
      </c>
      <c r="S53" s="53" t="str">
        <f>Q53*149*5+R53*149*4</f>
        <v>0</v>
      </c>
      <c r="U53" s="156"/>
      <c r="V53" s="156"/>
      <c r="W53" s="156"/>
    </row>
    <row r="54" spans="1:26" customHeight="1" ht="15.75" s="78" customFormat="1">
      <c r="A54" s="95">
        <v>44</v>
      </c>
      <c r="B54" s="96" t="s">
        <v>160</v>
      </c>
      <c r="C54" s="96" t="s">
        <v>144</v>
      </c>
      <c r="D54" s="96" t="s">
        <v>710</v>
      </c>
      <c r="E54" s="181">
        <v>42510</v>
      </c>
      <c r="F54" s="96" t="s">
        <v>86</v>
      </c>
      <c r="G54" s="96" t="s">
        <v>161</v>
      </c>
      <c r="H54" s="96" t="s">
        <v>159</v>
      </c>
      <c r="I54" s="96" t="s">
        <v>89</v>
      </c>
      <c r="J54" s="96" t="s">
        <v>90</v>
      </c>
      <c r="K54" s="96" t="s">
        <v>161</v>
      </c>
      <c r="L54" s="97">
        <v>1</v>
      </c>
      <c r="M54" s="97"/>
      <c r="N54" s="97"/>
      <c r="O54" s="97"/>
      <c r="P54" s="97"/>
      <c r="Q54" s="43" t="str">
        <f>IF(C54&lt;&gt;0,SUM($L54:$O54),0)</f>
        <v>0</v>
      </c>
      <c r="R54" s="43" t="str">
        <f>IF(D54&lt;&gt;0,SUM($L54:$O54),0)</f>
        <v>0</v>
      </c>
      <c r="S54" s="53" t="str">
        <f>Q54*149*5+R54*149*4</f>
        <v>0</v>
      </c>
      <c r="U54" s="156"/>
      <c r="V54" s="156"/>
      <c r="W54" s="156"/>
    </row>
    <row r="55" spans="1:26" customHeight="1" ht="15.75" s="78" customFormat="1">
      <c r="A55" s="95">
        <v>45</v>
      </c>
      <c r="B55" s="96" t="s">
        <v>162</v>
      </c>
      <c r="C55" s="96" t="s">
        <v>144</v>
      </c>
      <c r="D55" s="96" t="s">
        <v>710</v>
      </c>
      <c r="E55" s="181">
        <v>42676</v>
      </c>
      <c r="F55" s="96" t="s">
        <v>86</v>
      </c>
      <c r="G55" s="96" t="s">
        <v>163</v>
      </c>
      <c r="H55" s="96" t="s">
        <v>146</v>
      </c>
      <c r="I55" s="96" t="s">
        <v>89</v>
      </c>
      <c r="J55" s="96" t="s">
        <v>90</v>
      </c>
      <c r="K55" s="96" t="s">
        <v>163</v>
      </c>
      <c r="L55" s="97"/>
      <c r="M55" s="97"/>
      <c r="N55" s="97"/>
      <c r="O55" s="97">
        <v>1</v>
      </c>
      <c r="P55" s="97"/>
      <c r="Q55" s="43" t="str">
        <f>IF(C55&lt;&gt;0,SUM($L55:$O55),0)</f>
        <v>0</v>
      </c>
      <c r="R55" s="43" t="str">
        <f>IF(D55&lt;&gt;0,SUM($L55:$O55),0)</f>
        <v>0</v>
      </c>
      <c r="S55" s="53" t="str">
        <f>Q55*149*5+R55*149*4</f>
        <v>0</v>
      </c>
      <c r="U55" s="156"/>
      <c r="V55" s="156"/>
      <c r="W55" s="156"/>
    </row>
    <row r="56" spans="1:26" customHeight="1" ht="15.75" s="78" customFormat="1">
      <c r="A56" s="95">
        <v>46</v>
      </c>
      <c r="B56" s="96" t="s">
        <v>164</v>
      </c>
      <c r="C56" s="96" t="s">
        <v>144</v>
      </c>
      <c r="D56" s="96" t="s">
        <v>710</v>
      </c>
      <c r="E56" s="181">
        <v>42551</v>
      </c>
      <c r="F56" s="96" t="s">
        <v>86</v>
      </c>
      <c r="G56" s="96" t="s">
        <v>165</v>
      </c>
      <c r="H56" s="96" t="s">
        <v>166</v>
      </c>
      <c r="I56" s="96" t="s">
        <v>89</v>
      </c>
      <c r="J56" s="96" t="s">
        <v>90</v>
      </c>
      <c r="K56" s="96" t="s">
        <v>165</v>
      </c>
      <c r="L56" s="97">
        <v>1</v>
      </c>
      <c r="M56" s="97"/>
      <c r="N56" s="97"/>
      <c r="O56" s="97"/>
      <c r="P56" s="97"/>
      <c r="Q56" s="43" t="str">
        <f>IF(C56&lt;&gt;0,SUM($L56:$O56),0)</f>
        <v>0</v>
      </c>
      <c r="R56" s="43" t="str">
        <f>IF(D56&lt;&gt;0,SUM($L56:$O56),0)</f>
        <v>0</v>
      </c>
      <c r="S56" s="53" t="str">
        <f>Q56*149*5+R56*149*4</f>
        <v>0</v>
      </c>
      <c r="U56" s="156"/>
      <c r="V56" s="156"/>
      <c r="W56" s="156"/>
    </row>
    <row r="57" spans="1:26" customHeight="1" ht="15.75" s="78" customFormat="1">
      <c r="A57" s="95">
        <v>47</v>
      </c>
      <c r="B57" s="96" t="s">
        <v>167</v>
      </c>
      <c r="C57" s="96" t="s">
        <v>144</v>
      </c>
      <c r="D57" s="96" t="s">
        <v>710</v>
      </c>
      <c r="E57" s="181">
        <v>42585</v>
      </c>
      <c r="F57" s="96" t="s">
        <v>86</v>
      </c>
      <c r="G57" s="96" t="s">
        <v>168</v>
      </c>
      <c r="H57" s="96" t="s">
        <v>146</v>
      </c>
      <c r="I57" s="96" t="s">
        <v>89</v>
      </c>
      <c r="J57" s="96" t="s">
        <v>90</v>
      </c>
      <c r="K57" s="96" t="s">
        <v>168</v>
      </c>
      <c r="L57" s="97">
        <v>1</v>
      </c>
      <c r="M57" s="97"/>
      <c r="N57" s="97"/>
      <c r="O57" s="97"/>
      <c r="P57" s="97"/>
      <c r="Q57" s="43" t="str">
        <f>IF(C57&lt;&gt;0,SUM($L57:$O57),0)</f>
        <v>0</v>
      </c>
      <c r="R57" s="43" t="str">
        <f>IF(D57&lt;&gt;0,SUM($L57:$O57),0)</f>
        <v>0</v>
      </c>
      <c r="S57" s="53" t="str">
        <f>Q57*149*5+R57*149*4</f>
        <v>0</v>
      </c>
      <c r="U57" s="156"/>
      <c r="V57" s="156"/>
      <c r="W57" s="156"/>
    </row>
    <row r="58" spans="1:26" customHeight="1" ht="15.75" s="78" customFormat="1">
      <c r="A58" s="95">
        <v>48</v>
      </c>
      <c r="B58" s="96" t="s">
        <v>169</v>
      </c>
      <c r="C58" s="96" t="s">
        <v>144</v>
      </c>
      <c r="D58" s="96" t="s">
        <v>710</v>
      </c>
      <c r="E58" s="181">
        <v>42374</v>
      </c>
      <c r="F58" s="96" t="s">
        <v>86</v>
      </c>
      <c r="G58" s="96" t="s">
        <v>170</v>
      </c>
      <c r="H58" s="96" t="s">
        <v>159</v>
      </c>
      <c r="I58" s="96" t="s">
        <v>89</v>
      </c>
      <c r="J58" s="96" t="s">
        <v>90</v>
      </c>
      <c r="K58" s="96" t="s">
        <v>170</v>
      </c>
      <c r="L58" s="97"/>
      <c r="M58" s="97"/>
      <c r="N58" s="97"/>
      <c r="O58" s="97">
        <v>1</v>
      </c>
      <c r="P58" s="97"/>
      <c r="Q58" s="43" t="str">
        <f>IF(C58&lt;&gt;0,SUM($L58:$O58),0)</f>
        <v>0</v>
      </c>
      <c r="R58" s="43" t="str">
        <f>IF(D58&lt;&gt;0,SUM($L58:$O58),0)</f>
        <v>0</v>
      </c>
      <c r="S58" s="53" t="str">
        <f>Q58*149*5+R58*149*4</f>
        <v>0</v>
      </c>
      <c r="U58" s="156"/>
      <c r="V58" s="156"/>
      <c r="W58" s="156"/>
    </row>
    <row r="59" spans="1:26" customHeight="1" ht="15.75" s="78" customFormat="1">
      <c r="A59" s="95">
        <v>49</v>
      </c>
      <c r="B59" s="96" t="s">
        <v>766</v>
      </c>
      <c r="C59" s="96" t="s">
        <v>144</v>
      </c>
      <c r="D59" s="96" t="s">
        <v>710</v>
      </c>
      <c r="E59" s="181">
        <v>42375</v>
      </c>
      <c r="F59" s="96" t="s">
        <v>111</v>
      </c>
      <c r="G59" s="96" t="s">
        <v>767</v>
      </c>
      <c r="H59" s="96" t="s">
        <v>146</v>
      </c>
      <c r="I59" s="96" t="s">
        <v>89</v>
      </c>
      <c r="J59" s="96" t="s">
        <v>90</v>
      </c>
      <c r="K59" s="96" t="s">
        <v>767</v>
      </c>
      <c r="L59" s="97">
        <v>1</v>
      </c>
      <c r="M59" s="97"/>
      <c r="N59" s="97"/>
      <c r="O59" s="97"/>
      <c r="P59" s="97"/>
      <c r="Q59" s="43" t="str">
        <f>IF(C59&lt;&gt;0,SUM($L59:$O59),0)</f>
        <v>0</v>
      </c>
      <c r="R59" s="43" t="str">
        <f>IF(D59&lt;&gt;0,SUM($L59:$O59),0)</f>
        <v>0</v>
      </c>
      <c r="S59" s="53" t="str">
        <f>Q59*149*5+R59*149*4</f>
        <v>0</v>
      </c>
      <c r="U59" s="156"/>
      <c r="V59" s="156"/>
      <c r="W59" s="156"/>
    </row>
    <row r="60" spans="1:26" customHeight="1" ht="15.75" s="78" customFormat="1">
      <c r="A60" s="95">
        <v>50</v>
      </c>
      <c r="B60" s="96" t="s">
        <v>768</v>
      </c>
      <c r="C60" s="96" t="s">
        <v>144</v>
      </c>
      <c r="D60" s="96" t="s">
        <v>710</v>
      </c>
      <c r="E60" s="181">
        <v>42604</v>
      </c>
      <c r="F60" s="96" t="s">
        <v>111</v>
      </c>
      <c r="G60" s="96" t="s">
        <v>769</v>
      </c>
      <c r="H60" s="96" t="s">
        <v>146</v>
      </c>
      <c r="I60" s="96" t="s">
        <v>89</v>
      </c>
      <c r="J60" s="96" t="s">
        <v>90</v>
      </c>
      <c r="K60" s="96" t="s">
        <v>769</v>
      </c>
      <c r="L60" s="97">
        <v>1</v>
      </c>
      <c r="M60" s="97"/>
      <c r="N60" s="97"/>
      <c r="O60" s="97"/>
      <c r="P60" s="97"/>
      <c r="Q60" s="43" t="str">
        <f>IF(C60&lt;&gt;0,SUM($L60:$O60),0)</f>
        <v>0</v>
      </c>
      <c r="R60" s="43" t="str">
        <f>IF(D60&lt;&gt;0,SUM($L60:$O60),0)</f>
        <v>0</v>
      </c>
      <c r="S60" s="53" t="str">
        <f>Q60*149*5+R60*149*4</f>
        <v>0</v>
      </c>
      <c r="U60" s="156"/>
      <c r="V60" s="156"/>
      <c r="W60" s="156"/>
    </row>
    <row r="61" spans="1:26" customHeight="1" ht="15.75" s="78" customFormat="1">
      <c r="A61" s="95">
        <v>51</v>
      </c>
      <c r="B61" s="96" t="s">
        <v>171</v>
      </c>
      <c r="C61" s="96" t="s">
        <v>144</v>
      </c>
      <c r="D61" s="96" t="s">
        <v>710</v>
      </c>
      <c r="E61" s="181">
        <v>42437</v>
      </c>
      <c r="F61" s="96" t="s">
        <v>86</v>
      </c>
      <c r="G61" s="96" t="s">
        <v>172</v>
      </c>
      <c r="H61" s="96" t="s">
        <v>146</v>
      </c>
      <c r="I61" s="96" t="s">
        <v>89</v>
      </c>
      <c r="J61" s="96" t="s">
        <v>90</v>
      </c>
      <c r="K61" s="96" t="s">
        <v>172</v>
      </c>
      <c r="L61" s="97">
        <v>1</v>
      </c>
      <c r="M61" s="97"/>
      <c r="N61" s="97"/>
      <c r="O61" s="97"/>
      <c r="P61" s="97"/>
      <c r="Q61" s="43" t="str">
        <f>IF(C61&lt;&gt;0,SUM($L61:$O61),0)</f>
        <v>0</v>
      </c>
      <c r="R61" s="43" t="str">
        <f>IF(D61&lt;&gt;0,SUM($L61:$O61),0)</f>
        <v>0</v>
      </c>
      <c r="S61" s="53" t="str">
        <f>Q61*149*5+R61*149*4</f>
        <v>0</v>
      </c>
      <c r="U61" s="156"/>
      <c r="V61" s="156"/>
      <c r="W61" s="156"/>
    </row>
    <row r="62" spans="1:26" customHeight="1" ht="15.75" s="78" customFormat="1">
      <c r="A62" s="95">
        <v>52</v>
      </c>
      <c r="B62" s="96" t="s">
        <v>173</v>
      </c>
      <c r="C62" s="96" t="s">
        <v>144</v>
      </c>
      <c r="D62" s="96" t="s">
        <v>710</v>
      </c>
      <c r="E62" s="181">
        <v>42705</v>
      </c>
      <c r="F62" s="96" t="s">
        <v>86</v>
      </c>
      <c r="G62" s="96" t="s">
        <v>174</v>
      </c>
      <c r="H62" s="96" t="s">
        <v>159</v>
      </c>
      <c r="I62" s="96" t="s">
        <v>89</v>
      </c>
      <c r="J62" s="96" t="s">
        <v>90</v>
      </c>
      <c r="K62" s="96" t="s">
        <v>174</v>
      </c>
      <c r="L62" s="97"/>
      <c r="M62" s="97"/>
      <c r="N62" s="97"/>
      <c r="O62" s="97">
        <v>1</v>
      </c>
      <c r="P62" s="97"/>
      <c r="Q62" s="43" t="str">
        <f>IF(C62&lt;&gt;0,SUM($L62:$O62),0)</f>
        <v>0</v>
      </c>
      <c r="R62" s="43" t="str">
        <f>IF(D62&lt;&gt;0,SUM($L62:$O62),0)</f>
        <v>0</v>
      </c>
      <c r="S62" s="53" t="str">
        <f>Q62*149*5+R62*149*4</f>
        <v>0</v>
      </c>
      <c r="U62" s="156"/>
      <c r="V62" s="156"/>
      <c r="W62" s="156"/>
    </row>
    <row r="63" spans="1:26" customHeight="1" ht="15.75" s="78" customFormat="1">
      <c r="A63" s="95">
        <v>53</v>
      </c>
      <c r="B63" s="96" t="s">
        <v>175</v>
      </c>
      <c r="C63" s="96" t="s">
        <v>144</v>
      </c>
      <c r="D63" s="96" t="s">
        <v>710</v>
      </c>
      <c r="E63" s="181">
        <v>42375</v>
      </c>
      <c r="F63" s="96" t="s">
        <v>111</v>
      </c>
      <c r="G63" s="96" t="s">
        <v>176</v>
      </c>
      <c r="H63" s="96" t="s">
        <v>177</v>
      </c>
      <c r="I63" s="96" t="s">
        <v>89</v>
      </c>
      <c r="J63" s="96" t="s">
        <v>90</v>
      </c>
      <c r="K63" s="96" t="s">
        <v>176</v>
      </c>
      <c r="L63" s="97"/>
      <c r="M63" s="97"/>
      <c r="N63" s="97"/>
      <c r="O63" s="97">
        <v>1</v>
      </c>
      <c r="P63" s="97"/>
      <c r="Q63" s="43" t="str">
        <f>IF(C63&lt;&gt;0,SUM($L63:$O63),0)</f>
        <v>0</v>
      </c>
      <c r="R63" s="43" t="str">
        <f>IF(D63&lt;&gt;0,SUM($L63:$O63),0)</f>
        <v>0</v>
      </c>
      <c r="S63" s="53" t="str">
        <f>Q63*149*5+R63*149*4</f>
        <v>0</v>
      </c>
      <c r="U63" s="156"/>
      <c r="V63" s="156"/>
      <c r="W63" s="156"/>
    </row>
    <row r="64" spans="1:26" customHeight="1" ht="15.75" s="78" customFormat="1">
      <c r="A64" s="95">
        <v>54</v>
      </c>
      <c r="B64" s="96" t="s">
        <v>770</v>
      </c>
      <c r="C64" s="96" t="s">
        <v>144</v>
      </c>
      <c r="D64" s="96" t="s">
        <v>710</v>
      </c>
      <c r="E64" s="181">
        <v>42370</v>
      </c>
      <c r="F64" s="96" t="s">
        <v>111</v>
      </c>
      <c r="G64" s="96" t="s">
        <v>771</v>
      </c>
      <c r="H64" s="96" t="s">
        <v>177</v>
      </c>
      <c r="I64" s="96" t="s">
        <v>89</v>
      </c>
      <c r="J64" s="96" t="s">
        <v>90</v>
      </c>
      <c r="K64" s="96" t="s">
        <v>771</v>
      </c>
      <c r="L64" s="97">
        <v>1</v>
      </c>
      <c r="M64" s="97"/>
      <c r="N64" s="97"/>
      <c r="O64" s="97"/>
      <c r="P64" s="97"/>
      <c r="Q64" s="43" t="str">
        <f>IF(C64&lt;&gt;0,SUM($L64:$O64),0)</f>
        <v>0</v>
      </c>
      <c r="R64" s="43" t="str">
        <f>IF(D64&lt;&gt;0,SUM($L64:$O64),0)</f>
        <v>0</v>
      </c>
      <c r="S64" s="53" t="str">
        <f>Q64*149*5+R64*149*4</f>
        <v>0</v>
      </c>
      <c r="U64" s="156"/>
      <c r="V64" s="156"/>
      <c r="W64" s="156"/>
    </row>
    <row r="65" spans="1:26" customHeight="1" ht="15.75" s="78" customFormat="1">
      <c r="A65" s="95">
        <v>55</v>
      </c>
      <c r="B65" s="96" t="s">
        <v>772</v>
      </c>
      <c r="C65" s="96" t="s">
        <v>144</v>
      </c>
      <c r="D65" s="96" t="s">
        <v>710</v>
      </c>
      <c r="E65" s="181">
        <v>42399</v>
      </c>
      <c r="F65" s="96" t="s">
        <v>111</v>
      </c>
      <c r="G65" s="96" t="s">
        <v>773</v>
      </c>
      <c r="H65" s="96" t="s">
        <v>177</v>
      </c>
      <c r="I65" s="96" t="s">
        <v>89</v>
      </c>
      <c r="J65" s="96" t="s">
        <v>90</v>
      </c>
      <c r="K65" s="96" t="s">
        <v>773</v>
      </c>
      <c r="L65" s="97">
        <v>1</v>
      </c>
      <c r="M65" s="97"/>
      <c r="N65" s="97"/>
      <c r="O65" s="97"/>
      <c r="P65" s="97"/>
      <c r="Q65" s="43" t="str">
        <f>IF(C65&lt;&gt;0,SUM($L65:$O65),0)</f>
        <v>0</v>
      </c>
      <c r="R65" s="43" t="str">
        <f>IF(D65&lt;&gt;0,SUM($L65:$O65),0)</f>
        <v>0</v>
      </c>
      <c r="S65" s="53" t="str">
        <f>Q65*149*5+R65*149*4</f>
        <v>0</v>
      </c>
      <c r="U65" s="156"/>
      <c r="V65" s="156"/>
      <c r="W65" s="156"/>
    </row>
    <row r="66" spans="1:26" customHeight="1" ht="15.75" s="78" customFormat="1">
      <c r="A66" s="95">
        <v>56</v>
      </c>
      <c r="B66" s="96" t="s">
        <v>178</v>
      </c>
      <c r="C66" s="96" t="s">
        <v>144</v>
      </c>
      <c r="D66" s="96" t="s">
        <v>710</v>
      </c>
      <c r="E66" s="181">
        <v>42551</v>
      </c>
      <c r="F66" s="96" t="s">
        <v>86</v>
      </c>
      <c r="G66" s="96" t="s">
        <v>179</v>
      </c>
      <c r="H66" s="96" t="s">
        <v>146</v>
      </c>
      <c r="I66" s="96" t="s">
        <v>89</v>
      </c>
      <c r="J66" s="96" t="s">
        <v>90</v>
      </c>
      <c r="K66" s="96" t="s">
        <v>179</v>
      </c>
      <c r="L66" s="97">
        <v>1</v>
      </c>
      <c r="M66" s="97"/>
      <c r="N66" s="97"/>
      <c r="O66" s="97"/>
      <c r="P66" s="97"/>
      <c r="Q66" s="43" t="str">
        <f>IF(C66&lt;&gt;0,SUM($L66:$O66),0)</f>
        <v>0</v>
      </c>
      <c r="R66" s="43" t="str">
        <f>IF(D66&lt;&gt;0,SUM($L66:$O66),0)</f>
        <v>0</v>
      </c>
      <c r="S66" s="53" t="str">
        <f>Q66*149*5+R66*149*4</f>
        <v>0</v>
      </c>
      <c r="U66" s="156"/>
      <c r="V66" s="156"/>
      <c r="W66" s="156"/>
    </row>
    <row r="67" spans="1:26" customHeight="1" ht="15.75" s="78" customFormat="1">
      <c r="A67" s="95">
        <v>57</v>
      </c>
      <c r="B67" s="96" t="s">
        <v>180</v>
      </c>
      <c r="C67" s="96" t="s">
        <v>144</v>
      </c>
      <c r="D67" s="96" t="s">
        <v>710</v>
      </c>
      <c r="E67" s="181">
        <v>42418</v>
      </c>
      <c r="F67" s="96" t="s">
        <v>86</v>
      </c>
      <c r="G67" s="96" t="s">
        <v>181</v>
      </c>
      <c r="H67" s="96" t="s">
        <v>159</v>
      </c>
      <c r="I67" s="96" t="s">
        <v>89</v>
      </c>
      <c r="J67" s="96" t="s">
        <v>90</v>
      </c>
      <c r="K67" s="96" t="s">
        <v>181</v>
      </c>
      <c r="L67" s="97">
        <v>1</v>
      </c>
      <c r="M67" s="97"/>
      <c r="N67" s="97"/>
      <c r="O67" s="97"/>
      <c r="P67" s="97"/>
      <c r="Q67" s="43" t="str">
        <f>IF(C67&lt;&gt;0,SUM($L67:$O67),0)</f>
        <v>0</v>
      </c>
      <c r="R67" s="43" t="str">
        <f>IF(D67&lt;&gt;0,SUM($L67:$O67),0)</f>
        <v>0</v>
      </c>
      <c r="S67" s="53" t="str">
        <f>Q67*149*5+R67*149*4</f>
        <v>0</v>
      </c>
      <c r="U67" s="156"/>
      <c r="V67" s="156"/>
      <c r="W67" s="156"/>
    </row>
    <row r="68" spans="1:26" customHeight="1" ht="15.75" s="78" customFormat="1">
      <c r="A68" s="95">
        <v>58</v>
      </c>
      <c r="B68" s="96" t="s">
        <v>182</v>
      </c>
      <c r="C68" s="96" t="s">
        <v>144</v>
      </c>
      <c r="D68" s="96" t="s">
        <v>710</v>
      </c>
      <c r="E68" s="181">
        <v>42564</v>
      </c>
      <c r="F68" s="96" t="s">
        <v>86</v>
      </c>
      <c r="G68" s="96" t="s">
        <v>183</v>
      </c>
      <c r="H68" s="96" t="s">
        <v>159</v>
      </c>
      <c r="I68" s="96" t="s">
        <v>89</v>
      </c>
      <c r="J68" s="96" t="s">
        <v>90</v>
      </c>
      <c r="K68" s="96" t="s">
        <v>183</v>
      </c>
      <c r="L68" s="97"/>
      <c r="M68" s="97"/>
      <c r="N68" s="97"/>
      <c r="O68" s="97">
        <v>1</v>
      </c>
      <c r="P68" s="97"/>
      <c r="Q68" s="43" t="str">
        <f>IF(C68&lt;&gt;0,SUM($L68:$O68),0)</f>
        <v>0</v>
      </c>
      <c r="R68" s="43" t="str">
        <f>IF(D68&lt;&gt;0,SUM($L68:$O68),0)</f>
        <v>0</v>
      </c>
      <c r="S68" s="53" t="str">
        <f>Q68*149*5+R68*149*4</f>
        <v>0</v>
      </c>
      <c r="U68" s="156"/>
      <c r="V68" s="156"/>
      <c r="W68" s="156"/>
    </row>
    <row r="69" spans="1:26" customHeight="1" ht="15.75" s="78" customFormat="1">
      <c r="A69" s="95">
        <v>59</v>
      </c>
      <c r="B69" s="96" t="s">
        <v>184</v>
      </c>
      <c r="C69" s="96" t="s">
        <v>144</v>
      </c>
      <c r="D69" s="96" t="s">
        <v>710</v>
      </c>
      <c r="E69" s="181">
        <v>42576</v>
      </c>
      <c r="F69" s="96" t="s">
        <v>86</v>
      </c>
      <c r="G69" s="96" t="s">
        <v>185</v>
      </c>
      <c r="H69" s="96" t="s">
        <v>159</v>
      </c>
      <c r="I69" s="96" t="s">
        <v>89</v>
      </c>
      <c r="J69" s="96" t="s">
        <v>90</v>
      </c>
      <c r="K69" s="96" t="s">
        <v>185</v>
      </c>
      <c r="L69" s="97">
        <v>1</v>
      </c>
      <c r="M69" s="97"/>
      <c r="N69" s="97"/>
      <c r="O69" s="97"/>
      <c r="P69" s="97"/>
      <c r="Q69" s="43" t="str">
        <f>IF(C69&lt;&gt;0,SUM($L69:$O69),0)</f>
        <v>0</v>
      </c>
      <c r="R69" s="43" t="str">
        <f>IF(D69&lt;&gt;0,SUM($L69:$O69),0)</f>
        <v>0</v>
      </c>
      <c r="S69" s="53" t="str">
        <f>Q69*149*5+R69*149*4</f>
        <v>0</v>
      </c>
      <c r="U69" s="156"/>
      <c r="V69" s="156"/>
      <c r="W69" s="156"/>
    </row>
    <row r="70" spans="1:26" customHeight="1" ht="15.75" s="78" customFormat="1">
      <c r="A70" s="95">
        <v>60</v>
      </c>
      <c r="B70" s="96" t="s">
        <v>186</v>
      </c>
      <c r="C70" s="96" t="s">
        <v>144</v>
      </c>
      <c r="D70" s="96" t="s">
        <v>710</v>
      </c>
      <c r="E70" s="181">
        <v>42679</v>
      </c>
      <c r="F70" s="96" t="s">
        <v>86</v>
      </c>
      <c r="G70" s="96" t="s">
        <v>187</v>
      </c>
      <c r="H70" s="96" t="s">
        <v>146</v>
      </c>
      <c r="I70" s="96" t="s">
        <v>89</v>
      </c>
      <c r="J70" s="96" t="s">
        <v>90</v>
      </c>
      <c r="K70" s="96" t="s">
        <v>187</v>
      </c>
      <c r="L70" s="97"/>
      <c r="M70" s="97"/>
      <c r="N70" s="97"/>
      <c r="O70" s="97">
        <v>1</v>
      </c>
      <c r="P70" s="97"/>
      <c r="Q70" s="43" t="str">
        <f>IF(C70&lt;&gt;0,SUM($L70:$O70),0)</f>
        <v>0</v>
      </c>
      <c r="R70" s="43" t="str">
        <f>IF(D70&lt;&gt;0,SUM($L70:$O70),0)</f>
        <v>0</v>
      </c>
      <c r="S70" s="53" t="str">
        <f>Q70*149*5+R70*149*4</f>
        <v>0</v>
      </c>
      <c r="U70" s="156"/>
      <c r="V70" s="156"/>
      <c r="W70" s="156"/>
    </row>
    <row r="71" spans="1:26" customHeight="1" ht="15.75" s="78" customFormat="1">
      <c r="A71" s="95">
        <v>61</v>
      </c>
      <c r="B71" s="96" t="s">
        <v>774</v>
      </c>
      <c r="C71" s="96" t="s">
        <v>144</v>
      </c>
      <c r="D71" s="96" t="s">
        <v>710</v>
      </c>
      <c r="E71" s="181">
        <v>42637</v>
      </c>
      <c r="F71" s="96" t="s">
        <v>111</v>
      </c>
      <c r="G71" s="96" t="s">
        <v>775</v>
      </c>
      <c r="H71" s="96" t="s">
        <v>146</v>
      </c>
      <c r="I71" s="96" t="s">
        <v>89</v>
      </c>
      <c r="J71" s="96" t="s">
        <v>90</v>
      </c>
      <c r="K71" s="96" t="s">
        <v>775</v>
      </c>
      <c r="L71" s="97">
        <v>1</v>
      </c>
      <c r="M71" s="97"/>
      <c r="N71" s="97"/>
      <c r="O71" s="97"/>
      <c r="P71" s="97"/>
      <c r="Q71" s="43" t="str">
        <f>IF(C71&lt;&gt;0,SUM($L71:$O71),0)</f>
        <v>0</v>
      </c>
      <c r="R71" s="43" t="str">
        <f>IF(D71&lt;&gt;0,SUM($L71:$O71),0)</f>
        <v>0</v>
      </c>
      <c r="S71" s="53" t="str">
        <f>Q71*149*5+R71*149*4</f>
        <v>0</v>
      </c>
      <c r="U71" s="156"/>
      <c r="V71" s="156"/>
      <c r="W71" s="156"/>
    </row>
    <row r="72" spans="1:26" customHeight="1" ht="15.75" s="78" customFormat="1">
      <c r="A72" s="95">
        <v>62</v>
      </c>
      <c r="B72" s="96" t="s">
        <v>188</v>
      </c>
      <c r="C72" s="96" t="s">
        <v>144</v>
      </c>
      <c r="D72" s="96" t="s">
        <v>710</v>
      </c>
      <c r="E72" s="181">
        <v>42723</v>
      </c>
      <c r="F72" s="96" t="s">
        <v>86</v>
      </c>
      <c r="G72" s="96" t="s">
        <v>189</v>
      </c>
      <c r="H72" s="96" t="s">
        <v>190</v>
      </c>
      <c r="I72" s="96" t="s">
        <v>89</v>
      </c>
      <c r="J72" s="96" t="s">
        <v>90</v>
      </c>
      <c r="K72" s="96" t="s">
        <v>189</v>
      </c>
      <c r="L72" s="97">
        <v>1</v>
      </c>
      <c r="M72" s="97"/>
      <c r="N72" s="97"/>
      <c r="O72" s="97"/>
      <c r="P72" s="97"/>
      <c r="Q72" s="43" t="str">
        <f>IF(C72&lt;&gt;0,SUM($L72:$O72),0)</f>
        <v>0</v>
      </c>
      <c r="R72" s="43" t="str">
        <f>IF(D72&lt;&gt;0,SUM($L72:$O72),0)</f>
        <v>0</v>
      </c>
      <c r="S72" s="53" t="str">
        <f>Q72*149*5+R72*149*4</f>
        <v>0</v>
      </c>
      <c r="U72" s="156"/>
      <c r="V72" s="156"/>
      <c r="W72" s="156"/>
    </row>
    <row r="73" spans="1:26" customHeight="1" ht="15.75" s="78" customFormat="1">
      <c r="A73" s="95">
        <v>63</v>
      </c>
      <c r="B73" s="96" t="s">
        <v>191</v>
      </c>
      <c r="C73" s="96" t="s">
        <v>192</v>
      </c>
      <c r="D73" s="97" t="s">
        <v>711</v>
      </c>
      <c r="E73" s="181">
        <v>42674</v>
      </c>
      <c r="F73" s="96" t="s">
        <v>86</v>
      </c>
      <c r="G73" s="96" t="s">
        <v>193</v>
      </c>
      <c r="H73" s="96" t="s">
        <v>190</v>
      </c>
      <c r="I73" s="96" t="s">
        <v>89</v>
      </c>
      <c r="J73" s="96" t="s">
        <v>90</v>
      </c>
      <c r="K73" s="96" t="s">
        <v>193</v>
      </c>
      <c r="L73" s="97">
        <v>1</v>
      </c>
      <c r="M73" s="97"/>
      <c r="N73" s="97"/>
      <c r="O73" s="97"/>
      <c r="P73" s="97"/>
      <c r="Q73" s="43" t="str">
        <f>IF(C73&lt;&gt;0,SUM($L73:$O73),0)</f>
        <v>0</v>
      </c>
      <c r="R73" s="43" t="str">
        <f>IF(D73&lt;&gt;0,SUM($L73:$O73),0)</f>
        <v>0</v>
      </c>
      <c r="S73" s="53" t="str">
        <f>Q73*149*5+R73*149*4</f>
        <v>0</v>
      </c>
      <c r="U73" s="156"/>
      <c r="V73" s="156"/>
      <c r="W73" s="156"/>
    </row>
    <row r="74" spans="1:26" customHeight="1" ht="15.75" s="78" customFormat="1">
      <c r="A74" s="95">
        <v>64</v>
      </c>
      <c r="B74" s="96" t="s">
        <v>194</v>
      </c>
      <c r="C74" s="96" t="s">
        <v>192</v>
      </c>
      <c r="D74" s="97" t="s">
        <v>711</v>
      </c>
      <c r="E74" s="181">
        <v>42400</v>
      </c>
      <c r="F74" s="96" t="s">
        <v>86</v>
      </c>
      <c r="G74" s="96" t="s">
        <v>195</v>
      </c>
      <c r="H74" s="96" t="s">
        <v>190</v>
      </c>
      <c r="I74" s="96" t="s">
        <v>89</v>
      </c>
      <c r="J74" s="96" t="s">
        <v>90</v>
      </c>
      <c r="K74" s="96" t="s">
        <v>195</v>
      </c>
      <c r="L74" s="97">
        <v>1</v>
      </c>
      <c r="M74" s="97"/>
      <c r="N74" s="97"/>
      <c r="O74" s="97"/>
      <c r="P74" s="97"/>
      <c r="Q74" s="43" t="str">
        <f>IF(C74&lt;&gt;0,SUM($L74:$O74),0)</f>
        <v>0</v>
      </c>
      <c r="R74" s="43" t="str">
        <f>IF(D74&lt;&gt;0,SUM($L74:$O74),0)</f>
        <v>0</v>
      </c>
      <c r="S74" s="53" t="str">
        <f>Q74*149*5+R74*149*4</f>
        <v>0</v>
      </c>
      <c r="U74" s="156"/>
      <c r="V74" s="156"/>
      <c r="W74" s="156"/>
    </row>
    <row r="75" spans="1:26" customHeight="1" ht="15.75" s="78" customFormat="1">
      <c r="A75" s="95">
        <v>65</v>
      </c>
      <c r="B75" s="96" t="s">
        <v>196</v>
      </c>
      <c r="C75" s="96" t="s">
        <v>192</v>
      </c>
      <c r="D75" s="97" t="s">
        <v>711</v>
      </c>
      <c r="E75" s="181">
        <v>42376</v>
      </c>
      <c r="F75" s="96" t="s">
        <v>86</v>
      </c>
      <c r="G75" s="96" t="s">
        <v>197</v>
      </c>
      <c r="H75" s="96" t="s">
        <v>142</v>
      </c>
      <c r="I75" s="96" t="s">
        <v>89</v>
      </c>
      <c r="J75" s="96" t="s">
        <v>90</v>
      </c>
      <c r="K75" s="96" t="s">
        <v>198</v>
      </c>
      <c r="L75" s="97"/>
      <c r="M75" s="97"/>
      <c r="N75" s="97"/>
      <c r="O75" s="97">
        <v>1</v>
      </c>
      <c r="P75" s="97"/>
      <c r="Q75" s="43" t="str">
        <f>IF(C75&lt;&gt;0,SUM($L75:$O75),0)</f>
        <v>0</v>
      </c>
      <c r="R75" s="43" t="str">
        <f>IF(D75&lt;&gt;0,SUM($L75:$O75),0)</f>
        <v>0</v>
      </c>
      <c r="S75" s="53" t="str">
        <f>Q75*149*5+R75*149*4</f>
        <v>0</v>
      </c>
      <c r="U75" s="156"/>
      <c r="V75" s="156"/>
      <c r="W75" s="156"/>
    </row>
    <row r="76" spans="1:26" customHeight="1" ht="15.75" s="78" customFormat="1">
      <c r="A76" s="95">
        <v>66</v>
      </c>
      <c r="B76" s="96" t="s">
        <v>199</v>
      </c>
      <c r="C76" s="96" t="s">
        <v>192</v>
      </c>
      <c r="D76" s="97" t="s">
        <v>711</v>
      </c>
      <c r="E76" s="181">
        <v>42515</v>
      </c>
      <c r="F76" s="96" t="s">
        <v>86</v>
      </c>
      <c r="G76" s="96" t="s">
        <v>200</v>
      </c>
      <c r="H76" s="96" t="s">
        <v>142</v>
      </c>
      <c r="I76" s="96" t="s">
        <v>89</v>
      </c>
      <c r="J76" s="96" t="s">
        <v>90</v>
      </c>
      <c r="K76" s="96" t="s">
        <v>200</v>
      </c>
      <c r="L76" s="97">
        <v>1</v>
      </c>
      <c r="M76" s="97"/>
      <c r="N76" s="97"/>
      <c r="O76" s="97"/>
      <c r="P76" s="97"/>
      <c r="Q76" s="43" t="str">
        <f>IF(C76&lt;&gt;0,SUM($L76:$O76),0)</f>
        <v>0</v>
      </c>
      <c r="R76" s="43" t="str">
        <f>IF(D76&lt;&gt;0,SUM($L76:$O76),0)</f>
        <v>0</v>
      </c>
      <c r="S76" s="53" t="str">
        <f>Q76*149*5+R76*149*4</f>
        <v>0</v>
      </c>
      <c r="U76" s="156"/>
      <c r="V76" s="156"/>
      <c r="W76" s="156"/>
    </row>
    <row r="77" spans="1:26" customHeight="1" ht="15.75" s="78" customFormat="1">
      <c r="A77" s="95">
        <v>67</v>
      </c>
      <c r="B77" s="96" t="s">
        <v>201</v>
      </c>
      <c r="C77" s="96" t="s">
        <v>192</v>
      </c>
      <c r="D77" s="97" t="s">
        <v>711</v>
      </c>
      <c r="E77" s="181">
        <v>42507</v>
      </c>
      <c r="F77" s="96" t="s">
        <v>86</v>
      </c>
      <c r="G77" s="96" t="s">
        <v>202</v>
      </c>
      <c r="H77" s="96" t="s">
        <v>142</v>
      </c>
      <c r="I77" s="96" t="s">
        <v>89</v>
      </c>
      <c r="J77" s="96" t="s">
        <v>90</v>
      </c>
      <c r="K77" s="96" t="s">
        <v>202</v>
      </c>
      <c r="L77" s="97">
        <v>1</v>
      </c>
      <c r="M77" s="97"/>
      <c r="N77" s="97"/>
      <c r="O77" s="97"/>
      <c r="P77" s="97"/>
      <c r="Q77" s="43" t="str">
        <f>IF(C77&lt;&gt;0,SUM($L77:$O77),0)</f>
        <v>0</v>
      </c>
      <c r="R77" s="43" t="str">
        <f>IF(D77&lt;&gt;0,SUM($L77:$O77),0)</f>
        <v>0</v>
      </c>
      <c r="S77" s="53" t="str">
        <f>Q77*149*5+R77*149*4</f>
        <v>0</v>
      </c>
      <c r="U77" s="156"/>
      <c r="V77" s="156"/>
      <c r="W77" s="156"/>
    </row>
    <row r="78" spans="1:26" customHeight="1" ht="15.75" s="78" customFormat="1">
      <c r="A78" s="95">
        <v>68</v>
      </c>
      <c r="B78" s="96" t="s">
        <v>203</v>
      </c>
      <c r="C78" s="96" t="s">
        <v>192</v>
      </c>
      <c r="D78" s="97" t="s">
        <v>711</v>
      </c>
      <c r="E78" s="181">
        <v>42456</v>
      </c>
      <c r="F78" s="96" t="s">
        <v>86</v>
      </c>
      <c r="G78" s="96" t="s">
        <v>204</v>
      </c>
      <c r="H78" s="96" t="s">
        <v>190</v>
      </c>
      <c r="I78" s="96" t="s">
        <v>89</v>
      </c>
      <c r="J78" s="96" t="s">
        <v>90</v>
      </c>
      <c r="K78" s="96" t="s">
        <v>204</v>
      </c>
      <c r="L78" s="97">
        <v>1</v>
      </c>
      <c r="M78" s="97"/>
      <c r="N78" s="97"/>
      <c r="O78" s="97"/>
      <c r="P78" s="97"/>
      <c r="Q78" s="43" t="str">
        <f>IF(C78&lt;&gt;0,SUM($L78:$O78),0)</f>
        <v>0</v>
      </c>
      <c r="R78" s="43" t="str">
        <f>IF(D78&lt;&gt;0,SUM($L78:$O78),0)</f>
        <v>0</v>
      </c>
      <c r="S78" s="53" t="str">
        <f>Q78*149*5+R78*149*4</f>
        <v>0</v>
      </c>
      <c r="U78" s="156"/>
      <c r="V78" s="156"/>
      <c r="W78" s="156"/>
    </row>
    <row r="79" spans="1:26" customHeight="1" ht="15.75" s="78" customFormat="1">
      <c r="A79" s="95">
        <v>69</v>
      </c>
      <c r="B79" s="96" t="s">
        <v>205</v>
      </c>
      <c r="C79" s="96" t="s">
        <v>192</v>
      </c>
      <c r="D79" s="97" t="s">
        <v>711</v>
      </c>
      <c r="E79" s="181">
        <v>42372</v>
      </c>
      <c r="F79" s="96" t="s">
        <v>86</v>
      </c>
      <c r="G79" s="96" t="s">
        <v>206</v>
      </c>
      <c r="H79" s="96" t="s">
        <v>142</v>
      </c>
      <c r="I79" s="96" t="s">
        <v>89</v>
      </c>
      <c r="J79" s="96" t="s">
        <v>90</v>
      </c>
      <c r="K79" s="96" t="s">
        <v>206</v>
      </c>
      <c r="L79" s="97"/>
      <c r="M79" s="97"/>
      <c r="N79" s="97"/>
      <c r="O79" s="97">
        <v>1</v>
      </c>
      <c r="P79" s="97"/>
      <c r="Q79" s="43" t="str">
        <f>IF(C79&lt;&gt;0,SUM($L79:$O79),0)</f>
        <v>0</v>
      </c>
      <c r="R79" s="43" t="str">
        <f>IF(D79&lt;&gt;0,SUM($L79:$O79),0)</f>
        <v>0</v>
      </c>
      <c r="S79" s="53" t="str">
        <f>Q79*149*5+R79*149*4</f>
        <v>0</v>
      </c>
      <c r="U79" s="156"/>
      <c r="V79" s="156"/>
      <c r="W79" s="156"/>
    </row>
    <row r="80" spans="1:26" customHeight="1" ht="15.75" s="78" customFormat="1">
      <c r="A80" s="95">
        <v>70</v>
      </c>
      <c r="B80" s="96" t="s">
        <v>207</v>
      </c>
      <c r="C80" s="96" t="s">
        <v>192</v>
      </c>
      <c r="D80" s="97" t="s">
        <v>711</v>
      </c>
      <c r="E80" s="181">
        <v>42688</v>
      </c>
      <c r="F80" s="96" t="s">
        <v>86</v>
      </c>
      <c r="G80" s="96" t="s">
        <v>208</v>
      </c>
      <c r="H80" s="96" t="s">
        <v>190</v>
      </c>
      <c r="I80" s="96" t="s">
        <v>89</v>
      </c>
      <c r="J80" s="96" t="s">
        <v>90</v>
      </c>
      <c r="K80" s="96" t="s">
        <v>208</v>
      </c>
      <c r="L80" s="97">
        <v>1</v>
      </c>
      <c r="M80" s="97"/>
      <c r="N80" s="97"/>
      <c r="O80" s="97"/>
      <c r="P80" s="97"/>
      <c r="Q80" s="43" t="str">
        <f>IF(C80&lt;&gt;0,SUM($L80:$O80),0)</f>
        <v>0</v>
      </c>
      <c r="R80" s="43" t="str">
        <f>IF(D80&lt;&gt;0,SUM($L80:$O80),0)</f>
        <v>0</v>
      </c>
      <c r="S80" s="53" t="str">
        <f>Q80*149*5+R80*149*4</f>
        <v>0</v>
      </c>
      <c r="U80" s="156"/>
      <c r="V80" s="156"/>
      <c r="W80" s="156"/>
    </row>
    <row r="81" spans="1:26" customHeight="1" ht="15.75" s="78" customFormat="1">
      <c r="A81" s="95">
        <v>71</v>
      </c>
      <c r="B81" s="96" t="s">
        <v>209</v>
      </c>
      <c r="C81" s="96" t="s">
        <v>192</v>
      </c>
      <c r="D81" s="97" t="s">
        <v>711</v>
      </c>
      <c r="E81" s="181">
        <v>42605</v>
      </c>
      <c r="F81" s="96" t="s">
        <v>86</v>
      </c>
      <c r="G81" s="96" t="s">
        <v>210</v>
      </c>
      <c r="H81" s="96" t="s">
        <v>190</v>
      </c>
      <c r="I81" s="96" t="s">
        <v>89</v>
      </c>
      <c r="J81" s="96" t="s">
        <v>90</v>
      </c>
      <c r="K81" s="96" t="s">
        <v>210</v>
      </c>
      <c r="L81" s="97">
        <v>1</v>
      </c>
      <c r="M81" s="97"/>
      <c r="N81" s="97"/>
      <c r="O81" s="97"/>
      <c r="P81" s="97"/>
      <c r="Q81" s="43" t="str">
        <f>IF(C81&lt;&gt;0,SUM($L81:$O81),0)</f>
        <v>0</v>
      </c>
      <c r="R81" s="43" t="str">
        <f>IF(D81&lt;&gt;0,SUM($L81:$O81),0)</f>
        <v>0</v>
      </c>
      <c r="S81" s="53" t="str">
        <f>Q81*149*5+R81*149*4</f>
        <v>0</v>
      </c>
      <c r="U81" s="156"/>
      <c r="V81" s="156"/>
      <c r="W81" s="156"/>
    </row>
    <row r="82" spans="1:26" customHeight="1" ht="15.75" s="78" customFormat="1">
      <c r="A82" s="95">
        <v>72</v>
      </c>
      <c r="B82" s="96" t="s">
        <v>211</v>
      </c>
      <c r="C82" s="96" t="s">
        <v>192</v>
      </c>
      <c r="D82" s="97" t="s">
        <v>711</v>
      </c>
      <c r="E82" s="181">
        <v>42632</v>
      </c>
      <c r="F82" s="96" t="s">
        <v>86</v>
      </c>
      <c r="G82" s="96" t="s">
        <v>212</v>
      </c>
      <c r="H82" s="96" t="s">
        <v>142</v>
      </c>
      <c r="I82" s="96" t="s">
        <v>89</v>
      </c>
      <c r="J82" s="96" t="s">
        <v>90</v>
      </c>
      <c r="K82" s="96" t="s">
        <v>212</v>
      </c>
      <c r="L82" s="97">
        <v>1</v>
      </c>
      <c r="M82" s="97"/>
      <c r="N82" s="97"/>
      <c r="O82" s="97"/>
      <c r="P82" s="97"/>
      <c r="Q82" s="43" t="str">
        <f>IF(C82&lt;&gt;0,SUM($L82:$O82),0)</f>
        <v>0</v>
      </c>
      <c r="R82" s="43" t="str">
        <f>IF(D82&lt;&gt;0,SUM($L82:$O82),0)</f>
        <v>0</v>
      </c>
      <c r="S82" s="53" t="str">
        <f>Q82*149*5+R82*149*4</f>
        <v>0</v>
      </c>
      <c r="U82" s="156"/>
      <c r="V82" s="156"/>
      <c r="W82" s="156"/>
    </row>
    <row r="83" spans="1:26" customHeight="1" ht="15.75" s="78" customFormat="1">
      <c r="A83" s="95">
        <v>73</v>
      </c>
      <c r="B83" s="96" t="s">
        <v>213</v>
      </c>
      <c r="C83" s="96" t="s">
        <v>192</v>
      </c>
      <c r="D83" s="97" t="s">
        <v>711</v>
      </c>
      <c r="E83" s="181">
        <v>42702</v>
      </c>
      <c r="F83" s="96" t="s">
        <v>86</v>
      </c>
      <c r="G83" s="96" t="s">
        <v>214</v>
      </c>
      <c r="H83" s="96" t="s">
        <v>142</v>
      </c>
      <c r="I83" s="96" t="s">
        <v>89</v>
      </c>
      <c r="J83" s="96" t="s">
        <v>90</v>
      </c>
      <c r="K83" s="96" t="s">
        <v>214</v>
      </c>
      <c r="L83" s="97">
        <v>1</v>
      </c>
      <c r="M83" s="97"/>
      <c r="N83" s="97"/>
      <c r="O83" s="97"/>
      <c r="P83" s="97"/>
      <c r="Q83" s="43" t="str">
        <f>IF(C83&lt;&gt;0,SUM($L83:$O83),0)</f>
        <v>0</v>
      </c>
      <c r="R83" s="43" t="str">
        <f>IF(D83&lt;&gt;0,SUM($L83:$O83),0)</f>
        <v>0</v>
      </c>
      <c r="S83" s="53" t="str">
        <f>Q83*149*5+R83*149*4</f>
        <v>0</v>
      </c>
      <c r="U83" s="156"/>
      <c r="V83" s="156"/>
      <c r="W83" s="156"/>
    </row>
    <row r="84" spans="1:26" customHeight="1" ht="15.75" s="78" customFormat="1">
      <c r="A84" s="95">
        <v>74</v>
      </c>
      <c r="B84" s="96" t="s">
        <v>215</v>
      </c>
      <c r="C84" s="96" t="s">
        <v>192</v>
      </c>
      <c r="D84" s="97" t="s">
        <v>711</v>
      </c>
      <c r="E84" s="181">
        <v>42721</v>
      </c>
      <c r="F84" s="96" t="s">
        <v>86</v>
      </c>
      <c r="G84" s="96" t="s">
        <v>216</v>
      </c>
      <c r="H84" s="96" t="s">
        <v>190</v>
      </c>
      <c r="I84" s="96" t="s">
        <v>89</v>
      </c>
      <c r="J84" s="96" t="s">
        <v>90</v>
      </c>
      <c r="K84" s="96" t="s">
        <v>216</v>
      </c>
      <c r="L84" s="97">
        <v>1</v>
      </c>
      <c r="M84" s="97"/>
      <c r="N84" s="97"/>
      <c r="O84" s="97"/>
      <c r="P84" s="97"/>
      <c r="Q84" s="43" t="str">
        <f>IF(C84&lt;&gt;0,SUM($L84:$O84),0)</f>
        <v>0</v>
      </c>
      <c r="R84" s="43" t="str">
        <f>IF(D84&lt;&gt;0,SUM($L84:$O84),0)</f>
        <v>0</v>
      </c>
      <c r="S84" s="53" t="str">
        <f>Q84*149*5+R84*149*4</f>
        <v>0</v>
      </c>
      <c r="U84" s="156"/>
      <c r="V84" s="156"/>
      <c r="W84" s="156"/>
    </row>
    <row r="85" spans="1:26" customHeight="1" ht="15.75" s="78" customFormat="1">
      <c r="A85" s="95">
        <v>75</v>
      </c>
      <c r="B85" s="96" t="s">
        <v>217</v>
      </c>
      <c r="C85" s="96" t="s">
        <v>192</v>
      </c>
      <c r="D85" s="97" t="s">
        <v>711</v>
      </c>
      <c r="E85" s="181">
        <v>42576</v>
      </c>
      <c r="F85" s="96" t="s">
        <v>86</v>
      </c>
      <c r="G85" s="96" t="s">
        <v>218</v>
      </c>
      <c r="H85" s="96" t="s">
        <v>142</v>
      </c>
      <c r="I85" s="96" t="s">
        <v>89</v>
      </c>
      <c r="J85" s="96" t="s">
        <v>90</v>
      </c>
      <c r="K85" s="96" t="s">
        <v>218</v>
      </c>
      <c r="L85" s="97">
        <v>1</v>
      </c>
      <c r="M85" s="97"/>
      <c r="N85" s="97"/>
      <c r="O85" s="97"/>
      <c r="P85" s="97"/>
      <c r="Q85" s="43" t="str">
        <f>IF(C85&lt;&gt;0,SUM($L85:$O85),0)</f>
        <v>0</v>
      </c>
      <c r="R85" s="43" t="str">
        <f>IF(D85&lt;&gt;0,SUM($L85:$O85),0)</f>
        <v>0</v>
      </c>
      <c r="S85" s="53" t="str">
        <f>Q85*149*5+R85*149*4</f>
        <v>0</v>
      </c>
      <c r="U85" s="156"/>
      <c r="V85" s="156"/>
      <c r="W85" s="156"/>
    </row>
    <row r="86" spans="1:26" customHeight="1" ht="15.75" s="78" customFormat="1">
      <c r="A86" s="95">
        <v>76</v>
      </c>
      <c r="B86" s="96" t="s">
        <v>219</v>
      </c>
      <c r="C86" s="96" t="s">
        <v>192</v>
      </c>
      <c r="D86" s="97" t="s">
        <v>711</v>
      </c>
      <c r="E86" s="181">
        <v>42725</v>
      </c>
      <c r="F86" s="96" t="s">
        <v>86</v>
      </c>
      <c r="G86" s="96" t="s">
        <v>220</v>
      </c>
      <c r="H86" s="96" t="s">
        <v>190</v>
      </c>
      <c r="I86" s="96" t="s">
        <v>89</v>
      </c>
      <c r="J86" s="96" t="s">
        <v>90</v>
      </c>
      <c r="K86" s="96" t="s">
        <v>220</v>
      </c>
      <c r="L86" s="97">
        <v>1</v>
      </c>
      <c r="M86" s="97"/>
      <c r="N86" s="97"/>
      <c r="O86" s="97"/>
      <c r="P86" s="97"/>
      <c r="Q86" s="43" t="str">
        <f>IF(C86&lt;&gt;0,SUM($L86:$O86),0)</f>
        <v>0</v>
      </c>
      <c r="R86" s="43" t="str">
        <f>IF(D86&lt;&gt;0,SUM($L86:$O86),0)</f>
        <v>0</v>
      </c>
      <c r="S86" s="53" t="str">
        <f>Q86*149*5+R86*149*4</f>
        <v>0</v>
      </c>
      <c r="U86" s="156"/>
      <c r="V86" s="156"/>
      <c r="W86" s="156"/>
    </row>
    <row r="87" spans="1:26" customHeight="1" ht="15.75" s="78" customFormat="1">
      <c r="A87" s="95">
        <v>77</v>
      </c>
      <c r="B87" s="96" t="s">
        <v>221</v>
      </c>
      <c r="C87" s="96" t="s">
        <v>192</v>
      </c>
      <c r="D87" s="97" t="s">
        <v>711</v>
      </c>
      <c r="E87" s="181">
        <v>42543</v>
      </c>
      <c r="F87" s="96" t="s">
        <v>86</v>
      </c>
      <c r="G87" s="96" t="s">
        <v>222</v>
      </c>
      <c r="H87" s="96" t="s">
        <v>142</v>
      </c>
      <c r="I87" s="96" t="s">
        <v>89</v>
      </c>
      <c r="J87" s="96" t="s">
        <v>90</v>
      </c>
      <c r="K87" s="96" t="s">
        <v>222</v>
      </c>
      <c r="L87" s="97"/>
      <c r="M87" s="97"/>
      <c r="N87" s="97"/>
      <c r="O87" s="97">
        <v>1</v>
      </c>
      <c r="P87" s="97"/>
      <c r="Q87" s="43" t="str">
        <f>IF(C87&lt;&gt;0,SUM($L87:$O87),0)</f>
        <v>0</v>
      </c>
      <c r="R87" s="43" t="str">
        <f>IF(D87&lt;&gt;0,SUM($L87:$O87),0)</f>
        <v>0</v>
      </c>
      <c r="S87" s="53" t="str">
        <f>Q87*149*5+R87*149*4</f>
        <v>0</v>
      </c>
      <c r="U87" s="156"/>
      <c r="V87" s="156"/>
      <c r="W87" s="156"/>
    </row>
    <row r="88" spans="1:26" customHeight="1" ht="15.75" s="78" customFormat="1">
      <c r="A88" s="95">
        <v>78</v>
      </c>
      <c r="B88" s="96" t="s">
        <v>223</v>
      </c>
      <c r="C88" s="96" t="s">
        <v>192</v>
      </c>
      <c r="D88" s="97" t="s">
        <v>711</v>
      </c>
      <c r="E88" s="181">
        <v>42505</v>
      </c>
      <c r="F88" s="96" t="s">
        <v>86</v>
      </c>
      <c r="G88" s="96" t="s">
        <v>224</v>
      </c>
      <c r="H88" s="96" t="s">
        <v>190</v>
      </c>
      <c r="I88" s="96" t="s">
        <v>89</v>
      </c>
      <c r="J88" s="96" t="s">
        <v>90</v>
      </c>
      <c r="K88" s="96" t="s">
        <v>224</v>
      </c>
      <c r="L88" s="97">
        <v>1</v>
      </c>
      <c r="M88" s="97"/>
      <c r="N88" s="97"/>
      <c r="O88" s="97"/>
      <c r="P88" s="97"/>
      <c r="Q88" s="43" t="str">
        <f>IF(C88&lt;&gt;0,SUM($L88:$O88),0)</f>
        <v>0</v>
      </c>
      <c r="R88" s="43" t="str">
        <f>IF(D88&lt;&gt;0,SUM($L88:$O88),0)</f>
        <v>0</v>
      </c>
      <c r="S88" s="53" t="str">
        <f>Q88*149*5+R88*149*4</f>
        <v>0</v>
      </c>
      <c r="U88" s="156"/>
      <c r="V88" s="156"/>
      <c r="W88" s="156"/>
    </row>
    <row r="89" spans="1:26" customHeight="1" ht="15.75" s="78" customFormat="1">
      <c r="A89" s="95">
        <v>79</v>
      </c>
      <c r="B89" s="96" t="s">
        <v>225</v>
      </c>
      <c r="C89" s="96" t="s">
        <v>226</v>
      </c>
      <c r="D89" s="97" t="s">
        <v>712</v>
      </c>
      <c r="E89" s="181">
        <v>42399</v>
      </c>
      <c r="F89" s="96" t="s">
        <v>86</v>
      </c>
      <c r="G89" s="96" t="s">
        <v>227</v>
      </c>
      <c r="H89" s="96" t="s">
        <v>159</v>
      </c>
      <c r="I89" s="96" t="s">
        <v>89</v>
      </c>
      <c r="J89" s="96" t="s">
        <v>90</v>
      </c>
      <c r="K89" s="96" t="s">
        <v>227</v>
      </c>
      <c r="L89" s="97">
        <v>1</v>
      </c>
      <c r="M89" s="97"/>
      <c r="N89" s="97"/>
      <c r="O89" s="97"/>
      <c r="P89" s="97"/>
      <c r="Q89" s="43" t="str">
        <f>IF(C89&lt;&gt;0,SUM($L89:$O89),0)</f>
        <v>0</v>
      </c>
      <c r="R89" s="43" t="str">
        <f>IF(D89&lt;&gt;0,SUM($L89:$O89),0)</f>
        <v>0</v>
      </c>
      <c r="S89" s="53" t="str">
        <f>Q89*149*5+R89*149*4</f>
        <v>0</v>
      </c>
      <c r="U89" s="156"/>
      <c r="V89" s="156"/>
      <c r="W89" s="156"/>
    </row>
    <row r="90" spans="1:26" customHeight="1" ht="15.75" s="78" customFormat="1">
      <c r="A90" s="95">
        <v>80</v>
      </c>
      <c r="B90" s="96" t="s">
        <v>228</v>
      </c>
      <c r="C90" s="96" t="s">
        <v>226</v>
      </c>
      <c r="D90" s="97" t="s">
        <v>712</v>
      </c>
      <c r="E90" s="181">
        <v>42591</v>
      </c>
      <c r="F90" s="96" t="s">
        <v>86</v>
      </c>
      <c r="G90" s="96" t="s">
        <v>229</v>
      </c>
      <c r="H90" s="96" t="s">
        <v>159</v>
      </c>
      <c r="I90" s="96" t="s">
        <v>89</v>
      </c>
      <c r="J90" s="96" t="s">
        <v>90</v>
      </c>
      <c r="K90" s="96" t="s">
        <v>229</v>
      </c>
      <c r="L90" s="97"/>
      <c r="M90" s="97"/>
      <c r="N90" s="97"/>
      <c r="O90" s="97">
        <v>1</v>
      </c>
      <c r="P90" s="97"/>
      <c r="Q90" s="43" t="str">
        <f>IF(C90&lt;&gt;0,SUM($L90:$O90),0)</f>
        <v>0</v>
      </c>
      <c r="R90" s="43" t="str">
        <f>IF(D90&lt;&gt;0,SUM($L90:$O90),0)</f>
        <v>0</v>
      </c>
      <c r="S90" s="53" t="str">
        <f>Q90*149*5+R90*149*4</f>
        <v>0</v>
      </c>
      <c r="U90" s="156"/>
      <c r="V90" s="156"/>
      <c r="W90" s="156"/>
    </row>
    <row r="91" spans="1:26" customHeight="1" ht="15.75" s="78" customFormat="1">
      <c r="A91" s="95">
        <v>81</v>
      </c>
      <c r="B91" s="96" t="s">
        <v>230</v>
      </c>
      <c r="C91" s="96" t="s">
        <v>226</v>
      </c>
      <c r="D91" s="97" t="s">
        <v>712</v>
      </c>
      <c r="E91" s="210">
        <v>42457</v>
      </c>
      <c r="F91" s="96" t="s">
        <v>86</v>
      </c>
      <c r="G91" s="96" t="s">
        <v>231</v>
      </c>
      <c r="H91" s="96" t="s">
        <v>159</v>
      </c>
      <c r="I91" s="96" t="s">
        <v>89</v>
      </c>
      <c r="J91" s="96" t="s">
        <v>90</v>
      </c>
      <c r="K91" s="96" t="s">
        <v>231</v>
      </c>
      <c r="L91" s="97">
        <v>1</v>
      </c>
      <c r="M91" s="97"/>
      <c r="N91" s="97"/>
      <c r="O91" s="97"/>
      <c r="P91" s="97"/>
      <c r="Q91" s="43" t="str">
        <f>IF(C91&lt;&gt;0,SUM($L91:$O91),0)</f>
        <v>0</v>
      </c>
      <c r="R91" s="43" t="str">
        <f>IF(D91&lt;&gt;0,SUM($L91:$O91),0)</f>
        <v>0</v>
      </c>
      <c r="S91" s="53" t="str">
        <f>Q91*149*5+R91*149*4</f>
        <v>0</v>
      </c>
      <c r="U91" s="156"/>
      <c r="V91" s="156"/>
      <c r="W91" s="156"/>
    </row>
    <row r="92" spans="1:26" customHeight="1" ht="12.95" s="78" customFormat="1">
      <c r="A92" s="95">
        <v>82</v>
      </c>
      <c r="B92" s="96" t="s">
        <v>232</v>
      </c>
      <c r="C92" s="96" t="s">
        <v>233</v>
      </c>
      <c r="D92" s="97" t="s">
        <v>414</v>
      </c>
      <c r="E92" s="202">
        <v>42289</v>
      </c>
      <c r="F92" s="96" t="s">
        <v>86</v>
      </c>
      <c r="G92" s="96" t="s">
        <v>234</v>
      </c>
      <c r="H92" s="96" t="s">
        <v>146</v>
      </c>
      <c r="I92" s="96" t="s">
        <v>89</v>
      </c>
      <c r="J92" s="96" t="s">
        <v>90</v>
      </c>
      <c r="K92" s="96" t="s">
        <v>235</v>
      </c>
      <c r="L92" s="97"/>
      <c r="M92" s="97"/>
      <c r="N92" s="97"/>
      <c r="O92" s="97">
        <v>1</v>
      </c>
      <c r="P92" s="97"/>
      <c r="Q92" s="43" t="str">
        <f>IF(C92&lt;&gt;0,SUM($L92:$O92),0)</f>
        <v>0</v>
      </c>
      <c r="R92" s="43" t="str">
        <f>IF(D92&lt;&gt;0,SUM($L92:$O92),0)</f>
        <v>0</v>
      </c>
      <c r="S92" s="53" t="str">
        <f>Q92*149*5+R92*149*4</f>
        <v>0</v>
      </c>
      <c r="U92" s="157"/>
      <c r="V92" s="157"/>
      <c r="W92" s="157"/>
    </row>
    <row r="93" spans="1:26" customHeight="1" ht="12.95" s="78" customFormat="1">
      <c r="A93" s="95">
        <v>83</v>
      </c>
      <c r="B93" s="96" t="s">
        <v>236</v>
      </c>
      <c r="C93" s="96" t="s">
        <v>233</v>
      </c>
      <c r="D93" s="97" t="s">
        <v>414</v>
      </c>
      <c r="E93" s="202">
        <v>42127</v>
      </c>
      <c r="F93" s="96" t="s">
        <v>86</v>
      </c>
      <c r="G93" s="96" t="s">
        <v>197</v>
      </c>
      <c r="H93" s="96" t="s">
        <v>88</v>
      </c>
      <c r="I93" s="96" t="s">
        <v>89</v>
      </c>
      <c r="J93" s="96" t="s">
        <v>90</v>
      </c>
      <c r="K93" s="96" t="s">
        <v>237</v>
      </c>
      <c r="L93" s="97">
        <v>1</v>
      </c>
      <c r="M93" s="97"/>
      <c r="N93" s="97"/>
      <c r="O93" s="97"/>
      <c r="P93" s="97"/>
      <c r="Q93" s="43" t="str">
        <f>IF(C93&lt;&gt;0,SUM($L93:$O93),0)</f>
        <v>0</v>
      </c>
      <c r="R93" s="43" t="str">
        <f>IF(D93&lt;&gt;0,SUM($L93:$O93),0)</f>
        <v>0</v>
      </c>
      <c r="S93" s="53" t="str">
        <f>Q93*149*5+R93*149*4</f>
        <v>0</v>
      </c>
      <c r="U93" s="157"/>
      <c r="V93" s="157"/>
      <c r="W93" s="157"/>
    </row>
    <row r="94" spans="1:26" customHeight="1" ht="12.95" s="78" customFormat="1">
      <c r="A94" s="95">
        <v>84</v>
      </c>
      <c r="B94" s="96" t="s">
        <v>238</v>
      </c>
      <c r="C94" s="96" t="s">
        <v>233</v>
      </c>
      <c r="D94" s="97" t="s">
        <v>414</v>
      </c>
      <c r="E94" s="202">
        <v>42092</v>
      </c>
      <c r="F94" s="96" t="s">
        <v>86</v>
      </c>
      <c r="G94" s="96" t="s">
        <v>239</v>
      </c>
      <c r="H94" s="96" t="s">
        <v>240</v>
      </c>
      <c r="I94" s="96" t="s">
        <v>89</v>
      </c>
      <c r="J94" s="96" t="s">
        <v>90</v>
      </c>
      <c r="K94" s="96" t="s">
        <v>241</v>
      </c>
      <c r="L94" s="97">
        <v>1</v>
      </c>
      <c r="M94" s="97"/>
      <c r="N94" s="97"/>
      <c r="O94" s="97"/>
      <c r="P94" s="97"/>
      <c r="Q94" s="43" t="str">
        <f>IF(C94&lt;&gt;0,SUM($L94:$O94),0)</f>
        <v>0</v>
      </c>
      <c r="R94" s="43" t="str">
        <f>IF(D94&lt;&gt;0,SUM($L94:$O94),0)</f>
        <v>0</v>
      </c>
      <c r="S94" s="53" t="str">
        <f>Q94*149*5+R94*149*4</f>
        <v>0</v>
      </c>
      <c r="U94" s="157"/>
      <c r="V94" s="157"/>
      <c r="W94" s="157"/>
    </row>
    <row r="95" spans="1:26" customHeight="1" ht="12.95" s="78" customFormat="1">
      <c r="A95" s="95">
        <v>85</v>
      </c>
      <c r="B95" s="96" t="s">
        <v>569</v>
      </c>
      <c r="C95" s="96" t="s">
        <v>233</v>
      </c>
      <c r="D95" s="97" t="s">
        <v>414</v>
      </c>
      <c r="E95" s="202">
        <v>42045</v>
      </c>
      <c r="F95" s="96" t="s">
        <v>111</v>
      </c>
      <c r="G95" s="96" t="s">
        <v>776</v>
      </c>
      <c r="H95" s="96" t="s">
        <v>240</v>
      </c>
      <c r="I95" s="96" t="s">
        <v>89</v>
      </c>
      <c r="J95" s="96" t="s">
        <v>90</v>
      </c>
      <c r="K95" s="96" t="s">
        <v>776</v>
      </c>
      <c r="L95" s="97">
        <v>1</v>
      </c>
      <c r="M95" s="97"/>
      <c r="N95" s="97"/>
      <c r="O95" s="97"/>
      <c r="P95" s="97"/>
      <c r="Q95" s="43" t="str">
        <f>IF(C95&lt;&gt;0,SUM($L95:$O95),0)</f>
        <v>0</v>
      </c>
      <c r="R95" s="43" t="str">
        <f>IF(D95&lt;&gt;0,SUM($L95:$O95),0)</f>
        <v>0</v>
      </c>
      <c r="S95" s="53" t="str">
        <f>Q95*149*5+R95*149*4</f>
        <v>0</v>
      </c>
      <c r="U95" s="157"/>
      <c r="V95" s="157"/>
      <c r="W95" s="157"/>
    </row>
    <row r="96" spans="1:26" customHeight="1" ht="12" s="78" customFormat="1">
      <c r="A96" s="95">
        <v>86</v>
      </c>
      <c r="B96" s="96" t="s">
        <v>242</v>
      </c>
      <c r="C96" s="96" t="s">
        <v>233</v>
      </c>
      <c r="D96" s="97" t="s">
        <v>414</v>
      </c>
      <c r="E96" s="202">
        <v>42314</v>
      </c>
      <c r="F96" s="96" t="s">
        <v>111</v>
      </c>
      <c r="G96" s="96" t="s">
        <v>243</v>
      </c>
      <c r="H96" s="96" t="s">
        <v>244</v>
      </c>
      <c r="I96" s="96" t="s">
        <v>89</v>
      </c>
      <c r="J96" s="96" t="s">
        <v>90</v>
      </c>
      <c r="K96" s="96" t="s">
        <v>243</v>
      </c>
      <c r="L96" s="97"/>
      <c r="M96" s="97"/>
      <c r="N96" s="97"/>
      <c r="O96" s="97">
        <v>1</v>
      </c>
      <c r="P96" s="97"/>
      <c r="Q96" s="43" t="str">
        <f>IF(C96&lt;&gt;0,SUM($L96:$O96),0)</f>
        <v>0</v>
      </c>
      <c r="R96" s="43" t="str">
        <f>IF(D96&lt;&gt;0,SUM($L96:$O96),0)</f>
        <v>0</v>
      </c>
      <c r="S96" s="53" t="str">
        <f>Q96*149*5+R96*149*4</f>
        <v>0</v>
      </c>
      <c r="U96" s="157"/>
      <c r="V96" s="157"/>
      <c r="W96" s="157"/>
    </row>
    <row r="97" spans="1:26" customHeight="1" ht="12.95" s="78" customFormat="1">
      <c r="A97" s="95">
        <v>87</v>
      </c>
      <c r="B97" s="96" t="s">
        <v>245</v>
      </c>
      <c r="C97" s="96" t="s">
        <v>233</v>
      </c>
      <c r="D97" s="97" t="s">
        <v>414</v>
      </c>
      <c r="E97" s="202">
        <v>42190</v>
      </c>
      <c r="F97" s="96" t="s">
        <v>111</v>
      </c>
      <c r="G97" s="96" t="s">
        <v>246</v>
      </c>
      <c r="H97" s="96" t="s">
        <v>244</v>
      </c>
      <c r="I97" s="96" t="s">
        <v>89</v>
      </c>
      <c r="J97" s="96" t="s">
        <v>90</v>
      </c>
      <c r="K97" s="96" t="s">
        <v>246</v>
      </c>
      <c r="L97" s="97"/>
      <c r="M97" s="97"/>
      <c r="N97" s="97"/>
      <c r="O97" s="97">
        <v>1</v>
      </c>
      <c r="P97" s="97"/>
      <c r="Q97" s="43" t="str">
        <f>IF(C97&lt;&gt;0,SUM($L97:$O97),0)</f>
        <v>0</v>
      </c>
      <c r="R97" s="43" t="str">
        <f>IF(D97&lt;&gt;0,SUM($L97:$O97),0)</f>
        <v>0</v>
      </c>
      <c r="S97" s="53" t="str">
        <f>Q97*149*5+R97*149*4</f>
        <v>0</v>
      </c>
      <c r="U97" s="157"/>
      <c r="V97" s="157"/>
      <c r="W97" s="157"/>
    </row>
    <row r="98" spans="1:26" customHeight="1" ht="12.95" s="78" customFormat="1">
      <c r="A98" s="95">
        <v>88</v>
      </c>
      <c r="B98" s="96" t="s">
        <v>247</v>
      </c>
      <c r="C98" s="96" t="s">
        <v>233</v>
      </c>
      <c r="D98" s="97" t="s">
        <v>414</v>
      </c>
      <c r="E98" s="202">
        <v>42076</v>
      </c>
      <c r="F98" s="96" t="s">
        <v>86</v>
      </c>
      <c r="G98" s="96" t="s">
        <v>87</v>
      </c>
      <c r="H98" s="96" t="s">
        <v>248</v>
      </c>
      <c r="I98" s="96" t="s">
        <v>89</v>
      </c>
      <c r="J98" s="96" t="s">
        <v>90</v>
      </c>
      <c r="K98" s="96" t="s">
        <v>249</v>
      </c>
      <c r="L98" s="97">
        <v>1</v>
      </c>
      <c r="M98" s="97"/>
      <c r="N98" s="97"/>
      <c r="O98" s="97"/>
      <c r="P98" s="97"/>
      <c r="Q98" s="43" t="str">
        <f>IF(C98&lt;&gt;0,SUM($L98:$O98),0)</f>
        <v>0</v>
      </c>
      <c r="R98" s="43" t="str">
        <f>IF(D98&lt;&gt;0,SUM($L98:$O98),0)</f>
        <v>0</v>
      </c>
      <c r="S98" s="53" t="str">
        <f>Q98*149*5+R98*149*4</f>
        <v>0</v>
      </c>
      <c r="U98" s="157"/>
      <c r="V98" s="157"/>
      <c r="W98" s="157"/>
    </row>
    <row r="99" spans="1:26" customHeight="1" ht="12.95" s="78" customFormat="1">
      <c r="A99" s="95">
        <v>89</v>
      </c>
      <c r="B99" s="96" t="s">
        <v>250</v>
      </c>
      <c r="C99" s="96" t="s">
        <v>233</v>
      </c>
      <c r="D99" s="97" t="s">
        <v>414</v>
      </c>
      <c r="E99" s="202">
        <v>42106</v>
      </c>
      <c r="F99" s="96" t="s">
        <v>111</v>
      </c>
      <c r="G99" s="96" t="s">
        <v>251</v>
      </c>
      <c r="H99" s="96" t="s">
        <v>98</v>
      </c>
      <c r="I99" s="96" t="s">
        <v>89</v>
      </c>
      <c r="J99" s="96" t="s">
        <v>90</v>
      </c>
      <c r="K99" s="96" t="s">
        <v>252</v>
      </c>
      <c r="L99" s="97"/>
      <c r="M99" s="97"/>
      <c r="N99" s="97"/>
      <c r="O99" s="97">
        <v>1</v>
      </c>
      <c r="P99" s="97"/>
      <c r="Q99" s="43" t="str">
        <f>IF(C99&lt;&gt;0,SUM($L99:$O99),0)</f>
        <v>0</v>
      </c>
      <c r="R99" s="43" t="str">
        <f>IF(D99&lt;&gt;0,SUM($L99:$O99),0)</f>
        <v>0</v>
      </c>
      <c r="S99" s="53" t="str">
        <f>Q99*149*5+R99*149*4</f>
        <v>0</v>
      </c>
      <c r="U99" s="157"/>
      <c r="V99" s="157"/>
      <c r="W99" s="157"/>
    </row>
    <row r="100" spans="1:26" customHeight="1" ht="12.95" s="78" customFormat="1">
      <c r="A100" s="95">
        <v>90</v>
      </c>
      <c r="B100" s="96" t="s">
        <v>253</v>
      </c>
      <c r="C100" s="96" t="s">
        <v>233</v>
      </c>
      <c r="D100" s="97" t="s">
        <v>414</v>
      </c>
      <c r="E100" s="202">
        <v>42318</v>
      </c>
      <c r="F100" s="96" t="s">
        <v>111</v>
      </c>
      <c r="G100" s="96" t="s">
        <v>254</v>
      </c>
      <c r="H100" s="96" t="s">
        <v>98</v>
      </c>
      <c r="I100" s="96" t="s">
        <v>89</v>
      </c>
      <c r="J100" s="96" t="s">
        <v>90</v>
      </c>
      <c r="K100" s="96" t="s">
        <v>254</v>
      </c>
      <c r="L100" s="97"/>
      <c r="M100" s="97"/>
      <c r="N100" s="97"/>
      <c r="O100" s="97">
        <v>1</v>
      </c>
      <c r="P100" s="97"/>
      <c r="Q100" s="43" t="str">
        <f>IF(C100&lt;&gt;0,SUM($L100:$O100),0)</f>
        <v>0</v>
      </c>
      <c r="R100" s="43" t="str">
        <f>IF(D100&lt;&gt;0,SUM($L100:$O100),0)</f>
        <v>0</v>
      </c>
      <c r="S100" s="53" t="str">
        <f>Q100*149*5+R100*149*4</f>
        <v>0</v>
      </c>
      <c r="U100" s="157"/>
      <c r="V100" s="157"/>
      <c r="W100" s="157"/>
    </row>
    <row r="101" spans="1:26" customHeight="1" ht="12.95" s="78" customFormat="1">
      <c r="A101" s="95">
        <v>91</v>
      </c>
      <c r="B101" s="96" t="s">
        <v>777</v>
      </c>
      <c r="C101" s="96" t="s">
        <v>233</v>
      </c>
      <c r="D101" s="97" t="s">
        <v>414</v>
      </c>
      <c r="E101" s="202">
        <v>42314</v>
      </c>
      <c r="F101" s="96" t="s">
        <v>111</v>
      </c>
      <c r="G101" s="96" t="s">
        <v>778</v>
      </c>
      <c r="H101" s="96" t="s">
        <v>244</v>
      </c>
      <c r="I101" s="96" t="s">
        <v>89</v>
      </c>
      <c r="J101" s="96" t="s">
        <v>90</v>
      </c>
      <c r="K101" s="96" t="s">
        <v>778</v>
      </c>
      <c r="L101" s="97">
        <v>1</v>
      </c>
      <c r="M101" s="97"/>
      <c r="N101" s="97"/>
      <c r="O101" s="97"/>
      <c r="P101" s="97"/>
      <c r="Q101" s="43" t="str">
        <f>IF(C101&lt;&gt;0,SUM($L101:$O101),0)</f>
        <v>0</v>
      </c>
      <c r="R101" s="43" t="str">
        <f>IF(D101&lt;&gt;0,SUM($L101:$O101),0)</f>
        <v>0</v>
      </c>
      <c r="S101" s="53" t="str">
        <f>Q101*149*5+R101*149*4</f>
        <v>0</v>
      </c>
      <c r="U101" s="157"/>
      <c r="V101" s="157"/>
      <c r="W101" s="157"/>
    </row>
    <row r="102" spans="1:26" customHeight="1" ht="12.95" s="78" customFormat="1">
      <c r="A102" s="95">
        <v>92</v>
      </c>
      <c r="B102" s="96" t="s">
        <v>255</v>
      </c>
      <c r="C102" s="96" t="s">
        <v>233</v>
      </c>
      <c r="D102" s="97" t="s">
        <v>414</v>
      </c>
      <c r="E102" s="202">
        <v>42107</v>
      </c>
      <c r="F102" s="96" t="s">
        <v>86</v>
      </c>
      <c r="G102" s="96" t="s">
        <v>256</v>
      </c>
      <c r="H102" s="96" t="s">
        <v>244</v>
      </c>
      <c r="I102" s="96" t="s">
        <v>89</v>
      </c>
      <c r="J102" s="96" t="s">
        <v>90</v>
      </c>
      <c r="K102" s="96" t="s">
        <v>256</v>
      </c>
      <c r="L102" s="97">
        <v>1</v>
      </c>
      <c r="M102" s="97"/>
      <c r="N102" s="97"/>
      <c r="O102" s="97"/>
      <c r="P102" s="97"/>
      <c r="Q102" s="43" t="str">
        <f>IF(C102&lt;&gt;0,SUM($L102:$O102),0)</f>
        <v>0</v>
      </c>
      <c r="R102" s="43" t="str">
        <f>IF(D102&lt;&gt;0,SUM($L102:$O102),0)</f>
        <v>0</v>
      </c>
      <c r="S102" s="53" t="str">
        <f>Q102*149*5+R102*149*4</f>
        <v>0</v>
      </c>
      <c r="U102" s="157"/>
      <c r="V102" s="157"/>
      <c r="W102" s="157"/>
    </row>
    <row r="103" spans="1:26" customHeight="1" ht="12.95" s="78" customFormat="1">
      <c r="A103" s="95">
        <v>93</v>
      </c>
      <c r="B103" s="96" t="s">
        <v>779</v>
      </c>
      <c r="C103" s="96" t="s">
        <v>233</v>
      </c>
      <c r="D103" s="97" t="s">
        <v>414</v>
      </c>
      <c r="E103" s="202">
        <v>42304</v>
      </c>
      <c r="F103" s="96" t="s">
        <v>111</v>
      </c>
      <c r="G103" s="96" t="s">
        <v>780</v>
      </c>
      <c r="H103" s="96" t="s">
        <v>240</v>
      </c>
      <c r="I103" s="96" t="s">
        <v>89</v>
      </c>
      <c r="J103" s="96" t="s">
        <v>90</v>
      </c>
      <c r="K103" s="96" t="s">
        <v>780</v>
      </c>
      <c r="L103" s="97">
        <v>1</v>
      </c>
      <c r="M103" s="97"/>
      <c r="N103" s="97"/>
      <c r="O103" s="97"/>
      <c r="P103" s="97"/>
      <c r="Q103" s="43" t="str">
        <f>IF(C103&lt;&gt;0,SUM($L103:$O103),0)</f>
        <v>0</v>
      </c>
      <c r="R103" s="43" t="str">
        <f>IF(D103&lt;&gt;0,SUM($L103:$O103),0)</f>
        <v>0</v>
      </c>
      <c r="S103" s="53" t="str">
        <f>Q103*149*5+R103*149*4</f>
        <v>0</v>
      </c>
      <c r="U103" s="157"/>
      <c r="V103" s="157"/>
      <c r="W103" s="157"/>
    </row>
    <row r="104" spans="1:26" customHeight="1" ht="12.95" s="78" customFormat="1">
      <c r="A104" s="95">
        <v>94</v>
      </c>
      <c r="B104" s="96" t="s">
        <v>257</v>
      </c>
      <c r="C104" s="96" t="s">
        <v>233</v>
      </c>
      <c r="D104" s="97" t="s">
        <v>414</v>
      </c>
      <c r="E104" s="202">
        <v>42087</v>
      </c>
      <c r="F104" s="96" t="s">
        <v>111</v>
      </c>
      <c r="G104" s="96" t="s">
        <v>258</v>
      </c>
      <c r="H104" s="96" t="s">
        <v>98</v>
      </c>
      <c r="I104" s="96" t="s">
        <v>89</v>
      </c>
      <c r="J104" s="96" t="s">
        <v>90</v>
      </c>
      <c r="K104" s="96" t="s">
        <v>259</v>
      </c>
      <c r="L104" s="97"/>
      <c r="M104" s="97"/>
      <c r="N104" s="97"/>
      <c r="O104" s="97">
        <v>1</v>
      </c>
      <c r="P104" s="97"/>
      <c r="Q104" s="43" t="str">
        <f>IF(C104&lt;&gt;0,SUM($L104:$O104),0)</f>
        <v>0</v>
      </c>
      <c r="R104" s="43" t="str">
        <f>IF(D104&lt;&gt;0,SUM($L104:$O104),0)</f>
        <v>0</v>
      </c>
      <c r="S104" s="53" t="str">
        <f>Q104*149*5+R104*149*4</f>
        <v>0</v>
      </c>
      <c r="U104" s="157"/>
      <c r="V104" s="157"/>
      <c r="W104" s="157"/>
    </row>
    <row r="105" spans="1:26" customHeight="1" ht="12.95" s="78" customFormat="1">
      <c r="A105" s="95">
        <v>95</v>
      </c>
      <c r="B105" s="96" t="s">
        <v>781</v>
      </c>
      <c r="C105" s="96" t="s">
        <v>233</v>
      </c>
      <c r="D105" s="97" t="s">
        <v>414</v>
      </c>
      <c r="E105" s="202">
        <v>42336</v>
      </c>
      <c r="F105" s="96" t="s">
        <v>111</v>
      </c>
      <c r="G105" s="96" t="s">
        <v>782</v>
      </c>
      <c r="H105" s="96" t="s">
        <v>88</v>
      </c>
      <c r="I105" s="96" t="s">
        <v>89</v>
      </c>
      <c r="J105" s="96" t="s">
        <v>90</v>
      </c>
      <c r="K105" s="96" t="s">
        <v>783</v>
      </c>
      <c r="L105" s="97">
        <v>1</v>
      </c>
      <c r="M105" s="97"/>
      <c r="N105" s="97"/>
      <c r="O105" s="97"/>
      <c r="P105" s="97"/>
      <c r="Q105" s="43" t="str">
        <f>IF(C105&lt;&gt;0,SUM($L105:$O105),0)</f>
        <v>0</v>
      </c>
      <c r="R105" s="43" t="str">
        <f>IF(D105&lt;&gt;0,SUM($L105:$O105),0)</f>
        <v>0</v>
      </c>
      <c r="S105" s="53" t="str">
        <f>Q105*149*5+R105*149*4</f>
        <v>0</v>
      </c>
      <c r="U105" s="157"/>
      <c r="V105" s="157"/>
      <c r="W105" s="157"/>
    </row>
    <row r="106" spans="1:26" customHeight="1" ht="12.95" s="78" customFormat="1">
      <c r="A106" s="95">
        <v>96</v>
      </c>
      <c r="B106" s="96" t="s">
        <v>260</v>
      </c>
      <c r="C106" s="96" t="s">
        <v>233</v>
      </c>
      <c r="D106" s="97" t="s">
        <v>414</v>
      </c>
      <c r="E106" s="202">
        <v>42251</v>
      </c>
      <c r="F106" s="96" t="s">
        <v>96</v>
      </c>
      <c r="G106" s="96" t="s">
        <v>261</v>
      </c>
      <c r="H106" s="96" t="s">
        <v>262</v>
      </c>
      <c r="I106" s="96" t="s">
        <v>89</v>
      </c>
      <c r="J106" s="96" t="s">
        <v>90</v>
      </c>
      <c r="K106" s="96" t="s">
        <v>261</v>
      </c>
      <c r="L106" s="97"/>
      <c r="M106" s="97"/>
      <c r="N106" s="97"/>
      <c r="O106" s="97">
        <v>1</v>
      </c>
      <c r="P106" s="97"/>
      <c r="Q106" s="43" t="str">
        <f>IF(C106&lt;&gt;0,SUM($L106:$O106),0)</f>
        <v>0</v>
      </c>
      <c r="R106" s="43" t="str">
        <f>IF(D106&lt;&gt;0,SUM($L106:$O106),0)</f>
        <v>0</v>
      </c>
      <c r="S106" s="53" t="str">
        <f>Q106*149*5+R106*149*4</f>
        <v>0</v>
      </c>
      <c r="U106" s="157"/>
      <c r="V106" s="157"/>
      <c r="W106" s="157"/>
    </row>
    <row r="107" spans="1:26" customHeight="1" ht="12.95" s="78" customFormat="1">
      <c r="A107" s="95">
        <v>97</v>
      </c>
      <c r="B107" s="96" t="s">
        <v>263</v>
      </c>
      <c r="C107" s="96" t="s">
        <v>233</v>
      </c>
      <c r="D107" s="97" t="s">
        <v>414</v>
      </c>
      <c r="E107" s="202">
        <v>42106</v>
      </c>
      <c r="F107" s="96" t="s">
        <v>86</v>
      </c>
      <c r="G107" s="96" t="s">
        <v>264</v>
      </c>
      <c r="H107" s="96" t="s">
        <v>244</v>
      </c>
      <c r="I107" s="96" t="s">
        <v>89</v>
      </c>
      <c r="J107" s="96" t="s">
        <v>90</v>
      </c>
      <c r="K107" s="96" t="s">
        <v>264</v>
      </c>
      <c r="L107" s="97"/>
      <c r="M107" s="97"/>
      <c r="N107" s="97"/>
      <c r="O107" s="97">
        <v>1</v>
      </c>
      <c r="P107" s="97"/>
      <c r="Q107" s="43" t="str">
        <f>IF(C107&lt;&gt;0,SUM($L107:$O107),0)</f>
        <v>0</v>
      </c>
      <c r="R107" s="43" t="str">
        <f>IF(D107&lt;&gt;0,SUM($L107:$O107),0)</f>
        <v>0</v>
      </c>
      <c r="S107" s="53" t="str">
        <f>Q107*149*5+R107*149*4</f>
        <v>0</v>
      </c>
      <c r="U107" s="157"/>
      <c r="V107" s="157"/>
      <c r="W107" s="157"/>
    </row>
    <row r="108" spans="1:26" customHeight="1" ht="12.95" s="78" customFormat="1">
      <c r="A108" s="95">
        <v>98</v>
      </c>
      <c r="B108" s="96" t="s">
        <v>784</v>
      </c>
      <c r="C108" s="96" t="s">
        <v>233</v>
      </c>
      <c r="D108" s="97" t="s">
        <v>414</v>
      </c>
      <c r="E108" s="202">
        <v>42030</v>
      </c>
      <c r="F108" s="96" t="s">
        <v>111</v>
      </c>
      <c r="G108" s="96" t="s">
        <v>785</v>
      </c>
      <c r="H108" s="96" t="s">
        <v>98</v>
      </c>
      <c r="I108" s="96" t="s">
        <v>89</v>
      </c>
      <c r="J108" s="96" t="s">
        <v>90</v>
      </c>
      <c r="K108" s="96" t="s">
        <v>786</v>
      </c>
      <c r="L108" s="97">
        <v>1</v>
      </c>
      <c r="M108" s="97"/>
      <c r="N108" s="97"/>
      <c r="O108" s="97"/>
      <c r="P108" s="97"/>
      <c r="Q108" s="43" t="str">
        <f>IF(C108&lt;&gt;0,SUM($L108:$O108),0)</f>
        <v>0</v>
      </c>
      <c r="R108" s="43" t="str">
        <f>IF(D108&lt;&gt;0,SUM($L108:$O108),0)</f>
        <v>0</v>
      </c>
      <c r="S108" s="53" t="str">
        <f>Q108*149*5+R108*149*4</f>
        <v>0</v>
      </c>
      <c r="U108" s="157"/>
      <c r="V108" s="157"/>
      <c r="W108" s="157"/>
    </row>
    <row r="109" spans="1:26" customHeight="1" ht="12.95" s="78" customFormat="1">
      <c r="A109" s="95">
        <v>99</v>
      </c>
      <c r="B109" s="96" t="s">
        <v>265</v>
      </c>
      <c r="C109" s="96" t="s">
        <v>233</v>
      </c>
      <c r="D109" s="97" t="s">
        <v>414</v>
      </c>
      <c r="E109" s="202">
        <v>42246</v>
      </c>
      <c r="F109" s="96" t="s">
        <v>111</v>
      </c>
      <c r="G109" s="96" t="s">
        <v>266</v>
      </c>
      <c r="H109" s="96" t="s">
        <v>244</v>
      </c>
      <c r="I109" s="96" t="s">
        <v>89</v>
      </c>
      <c r="J109" s="96" t="s">
        <v>90</v>
      </c>
      <c r="K109" s="96" t="s">
        <v>266</v>
      </c>
      <c r="L109" s="97"/>
      <c r="M109" s="97"/>
      <c r="N109" s="97"/>
      <c r="O109" s="97">
        <v>1</v>
      </c>
      <c r="P109" s="97"/>
      <c r="Q109" s="43" t="str">
        <f>IF(C109&lt;&gt;0,SUM($L109:$O109),0)</f>
        <v>0</v>
      </c>
      <c r="R109" s="43" t="str">
        <f>IF(D109&lt;&gt;0,SUM($L109:$O109),0)</f>
        <v>0</v>
      </c>
      <c r="S109" s="53" t="str">
        <f>Q109*149*5+R109*149*4</f>
        <v>0</v>
      </c>
      <c r="U109" s="157"/>
      <c r="V109" s="157"/>
      <c r="W109" s="157"/>
    </row>
    <row r="110" spans="1:26" customHeight="1" ht="12.95" s="78" customFormat="1">
      <c r="A110" s="95">
        <v>100</v>
      </c>
      <c r="B110" s="96" t="s">
        <v>267</v>
      </c>
      <c r="C110" s="96" t="s">
        <v>233</v>
      </c>
      <c r="D110" s="97" t="s">
        <v>414</v>
      </c>
      <c r="E110" s="202">
        <v>42010</v>
      </c>
      <c r="F110" s="96" t="s">
        <v>86</v>
      </c>
      <c r="G110" s="96" t="s">
        <v>268</v>
      </c>
      <c r="H110" s="96" t="s">
        <v>262</v>
      </c>
      <c r="I110" s="96" t="s">
        <v>89</v>
      </c>
      <c r="J110" s="96" t="s">
        <v>90</v>
      </c>
      <c r="K110" s="96" t="s">
        <v>268</v>
      </c>
      <c r="L110" s="97"/>
      <c r="M110" s="97"/>
      <c r="N110" s="97"/>
      <c r="O110" s="97">
        <v>1</v>
      </c>
      <c r="P110" s="97"/>
      <c r="Q110" s="43" t="str">
        <f>IF(C110&lt;&gt;0,SUM($L110:$O110),0)</f>
        <v>0</v>
      </c>
      <c r="R110" s="43" t="str">
        <f>IF(D110&lt;&gt;0,SUM($L110:$O110),0)</f>
        <v>0</v>
      </c>
      <c r="S110" s="53" t="str">
        <f>Q110*149*5+R110*149*4</f>
        <v>0</v>
      </c>
      <c r="U110" s="157"/>
      <c r="V110" s="157"/>
      <c r="W110" s="157"/>
    </row>
    <row r="111" spans="1:26" customHeight="1" ht="12.95" s="78" customFormat="1">
      <c r="A111" s="95">
        <v>101</v>
      </c>
      <c r="B111" s="96" t="s">
        <v>269</v>
      </c>
      <c r="C111" s="96" t="s">
        <v>233</v>
      </c>
      <c r="D111" s="97" t="s">
        <v>414</v>
      </c>
      <c r="E111" s="202">
        <v>42343</v>
      </c>
      <c r="F111" s="96" t="s">
        <v>111</v>
      </c>
      <c r="G111" s="96" t="s">
        <v>270</v>
      </c>
      <c r="H111" s="96" t="s">
        <v>240</v>
      </c>
      <c r="I111" s="96" t="s">
        <v>89</v>
      </c>
      <c r="J111" s="96" t="s">
        <v>90</v>
      </c>
      <c r="K111" s="96" t="s">
        <v>270</v>
      </c>
      <c r="L111" s="97"/>
      <c r="M111" s="97"/>
      <c r="N111" s="97"/>
      <c r="O111" s="97">
        <v>1</v>
      </c>
      <c r="P111" s="97"/>
      <c r="Q111" s="43" t="str">
        <f>IF(C111&lt;&gt;0,SUM($L111:$O111),0)</f>
        <v>0</v>
      </c>
      <c r="R111" s="43" t="str">
        <f>IF(D111&lt;&gt;0,SUM($L111:$O111),0)</f>
        <v>0</v>
      </c>
      <c r="S111" s="53" t="str">
        <f>Q111*149*5+R111*149*4</f>
        <v>0</v>
      </c>
      <c r="U111" s="157"/>
      <c r="V111" s="157"/>
      <c r="W111" s="157"/>
    </row>
    <row r="112" spans="1:26" customHeight="1" ht="12.95" s="78" customFormat="1">
      <c r="A112" s="95">
        <v>102</v>
      </c>
      <c r="B112" s="96" t="s">
        <v>271</v>
      </c>
      <c r="C112" s="96" t="s">
        <v>233</v>
      </c>
      <c r="D112" s="97" t="s">
        <v>414</v>
      </c>
      <c r="E112" s="202">
        <v>42183</v>
      </c>
      <c r="F112" s="96" t="s">
        <v>86</v>
      </c>
      <c r="G112" s="96" t="s">
        <v>272</v>
      </c>
      <c r="H112" s="96" t="s">
        <v>244</v>
      </c>
      <c r="I112" s="96" t="s">
        <v>89</v>
      </c>
      <c r="J112" s="96" t="s">
        <v>90</v>
      </c>
      <c r="K112" s="96" t="s">
        <v>272</v>
      </c>
      <c r="L112" s="97"/>
      <c r="M112" s="97"/>
      <c r="N112" s="97"/>
      <c r="O112" s="97">
        <v>1</v>
      </c>
      <c r="P112" s="97"/>
      <c r="Q112" s="43" t="str">
        <f>IF(C112&lt;&gt;0,SUM($L112:$O112),0)</f>
        <v>0</v>
      </c>
      <c r="R112" s="43" t="str">
        <f>IF(D112&lt;&gt;0,SUM($L112:$O112),0)</f>
        <v>0</v>
      </c>
      <c r="S112" s="53" t="str">
        <f>Q112*149*5+R112*149*4</f>
        <v>0</v>
      </c>
      <c r="U112" s="157"/>
      <c r="V112" s="157"/>
      <c r="W112" s="157"/>
    </row>
    <row r="113" spans="1:26" customHeight="1" ht="12.95" s="78" customFormat="1">
      <c r="A113" s="95">
        <v>103</v>
      </c>
      <c r="B113" s="96" t="s">
        <v>273</v>
      </c>
      <c r="C113" s="96" t="s">
        <v>233</v>
      </c>
      <c r="D113" s="97" t="s">
        <v>414</v>
      </c>
      <c r="E113" s="202">
        <v>42065</v>
      </c>
      <c r="F113" s="96" t="s">
        <v>86</v>
      </c>
      <c r="G113" s="96" t="s">
        <v>274</v>
      </c>
      <c r="H113" s="96" t="s">
        <v>142</v>
      </c>
      <c r="I113" s="96" t="s">
        <v>89</v>
      </c>
      <c r="J113" s="96" t="s">
        <v>90</v>
      </c>
      <c r="K113" s="96" t="s">
        <v>274</v>
      </c>
      <c r="L113" s="97">
        <v>1</v>
      </c>
      <c r="M113" s="97"/>
      <c r="N113" s="97"/>
      <c r="O113" s="97"/>
      <c r="P113" s="97"/>
      <c r="Q113" s="43" t="str">
        <f>IF(C113&lt;&gt;0,SUM($L113:$O113),0)</f>
        <v>0</v>
      </c>
      <c r="R113" s="43" t="str">
        <f>IF(D113&lt;&gt;0,SUM($L113:$O113),0)</f>
        <v>0</v>
      </c>
      <c r="S113" s="53" t="str">
        <f>Q113*149*5+R113*149*4</f>
        <v>0</v>
      </c>
      <c r="U113" s="157"/>
      <c r="V113" s="157"/>
      <c r="W113" s="157"/>
    </row>
    <row r="114" spans="1:26" customHeight="1" ht="12.95" s="78" customFormat="1">
      <c r="A114" s="95">
        <v>104</v>
      </c>
      <c r="B114" s="96" t="s">
        <v>275</v>
      </c>
      <c r="C114" s="96" t="s">
        <v>233</v>
      </c>
      <c r="D114" s="97" t="s">
        <v>414</v>
      </c>
      <c r="E114" s="202">
        <v>42141</v>
      </c>
      <c r="F114" s="96" t="s">
        <v>86</v>
      </c>
      <c r="G114" s="96" t="s">
        <v>276</v>
      </c>
      <c r="H114" s="96" t="s">
        <v>142</v>
      </c>
      <c r="I114" s="96" t="s">
        <v>89</v>
      </c>
      <c r="J114" s="96" t="s">
        <v>90</v>
      </c>
      <c r="K114" s="96"/>
      <c r="L114" s="97">
        <v>1</v>
      </c>
      <c r="M114" s="97"/>
      <c r="N114" s="97"/>
      <c r="O114" s="97"/>
      <c r="P114" s="97"/>
      <c r="Q114" s="43" t="str">
        <f>IF(C114&lt;&gt;0,SUM($L114:$O114),0)</f>
        <v>0</v>
      </c>
      <c r="R114" s="43" t="str">
        <f>IF(D114&lt;&gt;0,SUM($L114:$O114),0)</f>
        <v>0</v>
      </c>
      <c r="S114" s="53" t="str">
        <f>Q114*149*5+R114*149*4</f>
        <v>0</v>
      </c>
      <c r="U114" s="157"/>
      <c r="V114" s="157"/>
      <c r="W114" s="157"/>
    </row>
    <row r="115" spans="1:26" customHeight="1" ht="12.95" s="78" customFormat="1">
      <c r="A115" s="95">
        <v>105</v>
      </c>
      <c r="B115" s="96" t="s">
        <v>277</v>
      </c>
      <c r="C115" s="96" t="s">
        <v>278</v>
      </c>
      <c r="D115" s="97" t="s">
        <v>460</v>
      </c>
      <c r="E115" s="203">
        <v>42299</v>
      </c>
      <c r="F115" s="96" t="s">
        <v>86</v>
      </c>
      <c r="G115" s="96" t="s">
        <v>279</v>
      </c>
      <c r="H115" s="96" t="s">
        <v>142</v>
      </c>
      <c r="I115" s="96" t="s">
        <v>89</v>
      </c>
      <c r="J115" s="96" t="s">
        <v>90</v>
      </c>
      <c r="K115" s="96" t="s">
        <v>279</v>
      </c>
      <c r="L115" s="97">
        <v>1</v>
      </c>
      <c r="M115" s="97"/>
      <c r="N115" s="97"/>
      <c r="O115" s="97"/>
      <c r="P115" s="97"/>
      <c r="Q115" s="43" t="str">
        <f>IF(C115&lt;&gt;0,SUM($L115:$O115),0)</f>
        <v>0</v>
      </c>
      <c r="R115" s="43" t="str">
        <f>IF(D115&lt;&gt;0,SUM($L115:$O115),0)</f>
        <v>0</v>
      </c>
      <c r="S115" s="53" t="str">
        <f>Q115*149*5+R115*149*4</f>
        <v>0</v>
      </c>
      <c r="U115" s="157"/>
      <c r="V115" s="157"/>
      <c r="W115" s="157"/>
    </row>
    <row r="116" spans="1:26" customHeight="1" ht="12.95" s="78" customFormat="1">
      <c r="A116" s="95">
        <v>106</v>
      </c>
      <c r="B116" s="96" t="s">
        <v>280</v>
      </c>
      <c r="C116" s="96" t="s">
        <v>278</v>
      </c>
      <c r="D116" s="97" t="s">
        <v>460</v>
      </c>
      <c r="E116" s="203">
        <v>42256</v>
      </c>
      <c r="F116" s="96" t="s">
        <v>86</v>
      </c>
      <c r="G116" s="96" t="s">
        <v>281</v>
      </c>
      <c r="H116" s="96" t="s">
        <v>142</v>
      </c>
      <c r="I116" s="96" t="s">
        <v>89</v>
      </c>
      <c r="J116" s="96" t="s">
        <v>90</v>
      </c>
      <c r="K116" s="96" t="s">
        <v>281</v>
      </c>
      <c r="L116" s="97"/>
      <c r="M116" s="97"/>
      <c r="N116" s="97"/>
      <c r="O116" s="97">
        <v>1</v>
      </c>
      <c r="P116" s="97"/>
      <c r="Q116" s="43" t="str">
        <f>IF(C116&lt;&gt;0,SUM($L116:$O116),0)</f>
        <v>0</v>
      </c>
      <c r="R116" s="43" t="str">
        <f>IF(D116&lt;&gt;0,SUM($L116:$O116),0)</f>
        <v>0</v>
      </c>
      <c r="S116" s="53" t="str">
        <f>Q116*149*5+R116*149*4</f>
        <v>0</v>
      </c>
      <c r="U116" s="157"/>
      <c r="V116" s="157"/>
      <c r="W116" s="157"/>
    </row>
    <row r="117" spans="1:26" customHeight="1" ht="12.95" s="78" customFormat="1">
      <c r="A117" s="95">
        <v>107</v>
      </c>
      <c r="B117" s="96" t="s">
        <v>282</v>
      </c>
      <c r="C117" s="96" t="s">
        <v>278</v>
      </c>
      <c r="D117" s="97" t="s">
        <v>460</v>
      </c>
      <c r="E117" s="203">
        <v>42099</v>
      </c>
      <c r="F117" s="96" t="s">
        <v>86</v>
      </c>
      <c r="G117" s="96" t="s">
        <v>283</v>
      </c>
      <c r="H117" s="96" t="s">
        <v>142</v>
      </c>
      <c r="I117" s="96" t="s">
        <v>89</v>
      </c>
      <c r="J117" s="96" t="s">
        <v>90</v>
      </c>
      <c r="K117" s="96" t="s">
        <v>284</v>
      </c>
      <c r="L117" s="97">
        <v>1</v>
      </c>
      <c r="M117" s="97"/>
      <c r="N117" s="97"/>
      <c r="O117" s="97"/>
      <c r="P117" s="97"/>
      <c r="Q117" s="43" t="str">
        <f>IF(C117&lt;&gt;0,SUM($L117:$O117),0)</f>
        <v>0</v>
      </c>
      <c r="R117" s="43" t="str">
        <f>IF(D117&lt;&gt;0,SUM($L117:$O117),0)</f>
        <v>0</v>
      </c>
      <c r="S117" s="53" t="str">
        <f>Q117*149*5+R117*149*4</f>
        <v>0</v>
      </c>
      <c r="U117" s="157"/>
      <c r="V117" s="157"/>
      <c r="W117" s="157"/>
    </row>
    <row r="118" spans="1:26" customHeight="1" ht="12.95" s="78" customFormat="1">
      <c r="A118" s="95">
        <v>108</v>
      </c>
      <c r="B118" s="96" t="s">
        <v>285</v>
      </c>
      <c r="C118" s="96" t="s">
        <v>278</v>
      </c>
      <c r="D118" s="97" t="s">
        <v>460</v>
      </c>
      <c r="E118" s="203">
        <v>42064</v>
      </c>
      <c r="F118" s="96" t="s">
        <v>86</v>
      </c>
      <c r="G118" s="96" t="s">
        <v>286</v>
      </c>
      <c r="H118" s="96" t="s">
        <v>190</v>
      </c>
      <c r="I118" s="96" t="s">
        <v>89</v>
      </c>
      <c r="J118" s="96" t="s">
        <v>90</v>
      </c>
      <c r="K118" s="96" t="s">
        <v>286</v>
      </c>
      <c r="L118" s="97"/>
      <c r="M118" s="97"/>
      <c r="N118" s="97"/>
      <c r="O118" s="97">
        <v>1</v>
      </c>
      <c r="P118" s="97"/>
      <c r="Q118" s="43" t="str">
        <f>IF(C118&lt;&gt;0,SUM($L118:$O118),0)</f>
        <v>0</v>
      </c>
      <c r="R118" s="43" t="str">
        <f>IF(D118&lt;&gt;0,SUM($L118:$O118),0)</f>
        <v>0</v>
      </c>
      <c r="S118" s="53" t="str">
        <f>Q118*149*5+R118*149*4</f>
        <v>0</v>
      </c>
      <c r="U118" s="157"/>
      <c r="V118" s="157"/>
      <c r="W118" s="157"/>
    </row>
    <row r="119" spans="1:26" customHeight="1" ht="12.95" s="78" customFormat="1">
      <c r="A119" s="95">
        <v>109</v>
      </c>
      <c r="B119" s="96" t="s">
        <v>287</v>
      </c>
      <c r="C119" s="96" t="s">
        <v>278</v>
      </c>
      <c r="D119" s="97" t="s">
        <v>460</v>
      </c>
      <c r="E119" s="203">
        <v>42280</v>
      </c>
      <c r="F119" s="96" t="s">
        <v>86</v>
      </c>
      <c r="G119" s="96" t="s">
        <v>288</v>
      </c>
      <c r="H119" s="96" t="s">
        <v>190</v>
      </c>
      <c r="I119" s="96" t="s">
        <v>89</v>
      </c>
      <c r="J119" s="96" t="s">
        <v>90</v>
      </c>
      <c r="K119" s="96" t="s">
        <v>289</v>
      </c>
      <c r="L119" s="97"/>
      <c r="M119" s="97"/>
      <c r="N119" s="97"/>
      <c r="O119" s="97">
        <v>1</v>
      </c>
      <c r="P119" s="97"/>
      <c r="Q119" s="43" t="str">
        <f>IF(C119&lt;&gt;0,SUM($L119:$O119),0)</f>
        <v>0</v>
      </c>
      <c r="R119" s="43" t="str">
        <f>IF(D119&lt;&gt;0,SUM($L119:$O119),0)</f>
        <v>0</v>
      </c>
      <c r="S119" s="53" t="str">
        <f>Q119*149*5+R119*149*4</f>
        <v>0</v>
      </c>
      <c r="U119" s="157"/>
      <c r="V119" s="157"/>
      <c r="W119" s="157"/>
    </row>
    <row r="120" spans="1:26" customHeight="1" ht="12.95" s="78" customFormat="1">
      <c r="A120" s="95">
        <v>110</v>
      </c>
      <c r="B120" s="96" t="s">
        <v>290</v>
      </c>
      <c r="C120" s="96" t="s">
        <v>278</v>
      </c>
      <c r="D120" s="97" t="s">
        <v>460</v>
      </c>
      <c r="E120" s="203">
        <v>42310</v>
      </c>
      <c r="F120" s="96" t="s">
        <v>86</v>
      </c>
      <c r="G120" s="96" t="s">
        <v>291</v>
      </c>
      <c r="H120" s="96" t="s">
        <v>142</v>
      </c>
      <c r="I120" s="96" t="s">
        <v>89</v>
      </c>
      <c r="J120" s="96" t="s">
        <v>90</v>
      </c>
      <c r="K120" s="96" t="s">
        <v>291</v>
      </c>
      <c r="L120" s="97">
        <v>1</v>
      </c>
      <c r="M120" s="97"/>
      <c r="N120" s="97"/>
      <c r="O120" s="97"/>
      <c r="P120" s="97"/>
      <c r="Q120" s="43" t="str">
        <f>IF(C120&lt;&gt;0,SUM($L120:$O120),0)</f>
        <v>0</v>
      </c>
      <c r="R120" s="43" t="str">
        <f>IF(D120&lt;&gt;0,SUM($L120:$O120),0)</f>
        <v>0</v>
      </c>
      <c r="S120" s="53" t="str">
        <f>Q120*149*5+R120*149*4</f>
        <v>0</v>
      </c>
      <c r="U120" s="157"/>
      <c r="V120" s="157"/>
      <c r="W120" s="157"/>
    </row>
    <row r="121" spans="1:26" customHeight="1" ht="12.95" s="78" customFormat="1">
      <c r="A121" s="95">
        <v>111</v>
      </c>
      <c r="B121" s="96" t="s">
        <v>292</v>
      </c>
      <c r="C121" s="96" t="s">
        <v>278</v>
      </c>
      <c r="D121" s="97" t="s">
        <v>460</v>
      </c>
      <c r="E121" s="203">
        <v>42312</v>
      </c>
      <c r="F121" s="96" t="s">
        <v>86</v>
      </c>
      <c r="G121" s="96" t="s">
        <v>293</v>
      </c>
      <c r="H121" s="96" t="s">
        <v>142</v>
      </c>
      <c r="I121" s="96" t="s">
        <v>89</v>
      </c>
      <c r="J121" s="96" t="s">
        <v>90</v>
      </c>
      <c r="K121" s="96" t="s">
        <v>293</v>
      </c>
      <c r="L121" s="97">
        <v>1</v>
      </c>
      <c r="M121" s="97"/>
      <c r="N121" s="97"/>
      <c r="O121" s="97"/>
      <c r="P121" s="97"/>
      <c r="Q121" s="43" t="str">
        <f>IF(C121&lt;&gt;0,SUM($L121:$O121),0)</f>
        <v>0</v>
      </c>
      <c r="R121" s="43" t="str">
        <f>IF(D121&lt;&gt;0,SUM($L121:$O121),0)</f>
        <v>0</v>
      </c>
      <c r="S121" s="53" t="str">
        <f>Q121*149*5+R121*149*4</f>
        <v>0</v>
      </c>
      <c r="U121" s="157"/>
      <c r="V121" s="157"/>
      <c r="W121" s="157"/>
    </row>
    <row r="122" spans="1:26" customHeight="1" ht="12.95" s="78" customFormat="1">
      <c r="A122" s="95">
        <v>112</v>
      </c>
      <c r="B122" s="96" t="s">
        <v>294</v>
      </c>
      <c r="C122" s="96" t="s">
        <v>278</v>
      </c>
      <c r="D122" s="97" t="s">
        <v>460</v>
      </c>
      <c r="E122" s="203">
        <v>42194</v>
      </c>
      <c r="F122" s="96" t="s">
        <v>96</v>
      </c>
      <c r="G122" s="96" t="s">
        <v>295</v>
      </c>
      <c r="H122" s="96" t="s">
        <v>142</v>
      </c>
      <c r="I122" s="96" t="s">
        <v>89</v>
      </c>
      <c r="J122" s="96" t="s">
        <v>90</v>
      </c>
      <c r="K122" s="96" t="s">
        <v>295</v>
      </c>
      <c r="L122" s="97">
        <v>1</v>
      </c>
      <c r="M122" s="97"/>
      <c r="N122" s="97"/>
      <c r="O122" s="97"/>
      <c r="P122" s="97"/>
      <c r="Q122" s="43" t="str">
        <f>IF(C122&lt;&gt;0,SUM($L122:$O122),0)</f>
        <v>0</v>
      </c>
      <c r="R122" s="43" t="str">
        <f>IF(D122&lt;&gt;0,SUM($L122:$O122),0)</f>
        <v>0</v>
      </c>
      <c r="S122" s="53" t="str">
        <f>Q122*149*5+R122*149*4</f>
        <v>0</v>
      </c>
      <c r="U122" s="157"/>
      <c r="V122" s="157"/>
      <c r="W122" s="157"/>
    </row>
    <row r="123" spans="1:26" customHeight="1" ht="12.95" s="78" customFormat="1">
      <c r="A123" s="95">
        <v>113</v>
      </c>
      <c r="B123" s="96" t="s">
        <v>296</v>
      </c>
      <c r="C123" s="96" t="s">
        <v>278</v>
      </c>
      <c r="D123" s="97" t="s">
        <v>460</v>
      </c>
      <c r="E123" s="203">
        <v>42284</v>
      </c>
      <c r="F123" s="96" t="s">
        <v>86</v>
      </c>
      <c r="G123" s="96" t="s">
        <v>286</v>
      </c>
      <c r="H123" s="96" t="s">
        <v>190</v>
      </c>
      <c r="I123" s="96" t="s">
        <v>89</v>
      </c>
      <c r="J123" s="96" t="s">
        <v>90</v>
      </c>
      <c r="K123" s="96" t="s">
        <v>286</v>
      </c>
      <c r="L123" s="97"/>
      <c r="M123" s="97"/>
      <c r="N123" s="97"/>
      <c r="O123" s="97">
        <v>1</v>
      </c>
      <c r="P123" s="97"/>
      <c r="Q123" s="43" t="str">
        <f>IF(C123&lt;&gt;0,SUM($L123:$O123),0)</f>
        <v>0</v>
      </c>
      <c r="R123" s="43" t="str">
        <f>IF(D123&lt;&gt;0,SUM($L123:$O123),0)</f>
        <v>0</v>
      </c>
      <c r="S123" s="53" t="str">
        <f>Q123*149*5+R123*149*4</f>
        <v>0</v>
      </c>
      <c r="U123" s="157"/>
      <c r="V123" s="157"/>
      <c r="W123" s="157"/>
    </row>
    <row r="124" spans="1:26" customHeight="1" ht="12.95" s="78" customFormat="1">
      <c r="A124" s="95">
        <v>114</v>
      </c>
      <c r="B124" s="96" t="s">
        <v>297</v>
      </c>
      <c r="C124" s="96" t="s">
        <v>278</v>
      </c>
      <c r="D124" s="97" t="s">
        <v>460</v>
      </c>
      <c r="E124" s="203">
        <v>42167</v>
      </c>
      <c r="F124" s="96" t="s">
        <v>86</v>
      </c>
      <c r="G124" s="96" t="s">
        <v>298</v>
      </c>
      <c r="H124" s="96" t="s">
        <v>142</v>
      </c>
      <c r="I124" s="96" t="s">
        <v>89</v>
      </c>
      <c r="J124" s="96" t="s">
        <v>90</v>
      </c>
      <c r="K124" s="96" t="s">
        <v>299</v>
      </c>
      <c r="L124" s="97">
        <v>1</v>
      </c>
      <c r="M124" s="97"/>
      <c r="N124" s="97"/>
      <c r="O124" s="97"/>
      <c r="P124" s="97"/>
      <c r="Q124" s="43" t="str">
        <f>IF(C124&lt;&gt;0,SUM($L124:$O124),0)</f>
        <v>0</v>
      </c>
      <c r="R124" s="43" t="str">
        <f>IF(D124&lt;&gt;0,SUM($L124:$O124),0)</f>
        <v>0</v>
      </c>
      <c r="S124" s="53" t="str">
        <f>Q124*149*5+R124*149*4</f>
        <v>0</v>
      </c>
      <c r="U124" s="157"/>
      <c r="V124" s="157"/>
      <c r="W124" s="157"/>
    </row>
    <row r="125" spans="1:26" customHeight="1" ht="12.95" s="78" customFormat="1">
      <c r="A125" s="95">
        <v>115</v>
      </c>
      <c r="B125" s="96" t="s">
        <v>300</v>
      </c>
      <c r="C125" s="96" t="s">
        <v>278</v>
      </c>
      <c r="D125" s="97" t="s">
        <v>460</v>
      </c>
      <c r="E125" s="203">
        <v>42045</v>
      </c>
      <c r="F125" s="96" t="s">
        <v>86</v>
      </c>
      <c r="G125" s="96" t="s">
        <v>301</v>
      </c>
      <c r="H125" s="96" t="s">
        <v>142</v>
      </c>
      <c r="I125" s="96" t="s">
        <v>89</v>
      </c>
      <c r="J125" s="96" t="s">
        <v>90</v>
      </c>
      <c r="K125" s="96" t="s">
        <v>302</v>
      </c>
      <c r="L125" s="97">
        <v>1</v>
      </c>
      <c r="M125" s="97"/>
      <c r="N125" s="97"/>
      <c r="O125" s="97"/>
      <c r="P125" s="97"/>
      <c r="Q125" s="43" t="str">
        <f>IF(C125&lt;&gt;0,SUM($L125:$O125),0)</f>
        <v>0</v>
      </c>
      <c r="R125" s="43" t="str">
        <f>IF(D125&lt;&gt;0,SUM($L125:$O125),0)</f>
        <v>0</v>
      </c>
      <c r="S125" s="53" t="str">
        <f>Q125*149*5+R125*149*4</f>
        <v>0</v>
      </c>
      <c r="U125" s="157"/>
      <c r="V125" s="157"/>
      <c r="W125" s="157"/>
    </row>
    <row r="126" spans="1:26" customHeight="1" ht="12.95" s="78" customFormat="1">
      <c r="A126" s="95">
        <v>116</v>
      </c>
      <c r="B126" s="96" t="s">
        <v>303</v>
      </c>
      <c r="C126" s="96" t="s">
        <v>278</v>
      </c>
      <c r="D126" s="97" t="s">
        <v>460</v>
      </c>
      <c r="E126" s="203">
        <v>42315</v>
      </c>
      <c r="F126" s="96" t="s">
        <v>86</v>
      </c>
      <c r="G126" s="96" t="s">
        <v>304</v>
      </c>
      <c r="H126" s="96" t="s">
        <v>190</v>
      </c>
      <c r="I126" s="96" t="s">
        <v>89</v>
      </c>
      <c r="J126" s="96" t="s">
        <v>90</v>
      </c>
      <c r="K126" s="96" t="s">
        <v>305</v>
      </c>
      <c r="L126" s="97"/>
      <c r="M126" s="97"/>
      <c r="N126" s="97"/>
      <c r="O126" s="97">
        <v>1</v>
      </c>
      <c r="P126" s="97"/>
      <c r="Q126" s="43" t="str">
        <f>IF(C126&lt;&gt;0,SUM($L126:$O126),0)</f>
        <v>0</v>
      </c>
      <c r="R126" s="43" t="str">
        <f>IF(D126&lt;&gt;0,SUM($L126:$O126),0)</f>
        <v>0</v>
      </c>
      <c r="S126" s="53" t="str">
        <f>Q126*149*5+R126*149*4</f>
        <v>0</v>
      </c>
      <c r="U126" s="157"/>
      <c r="V126" s="157"/>
      <c r="W126" s="157"/>
    </row>
    <row r="127" spans="1:26" customHeight="1" ht="12.95" s="78" customFormat="1">
      <c r="A127" s="95">
        <v>117</v>
      </c>
      <c r="B127" s="96" t="s">
        <v>306</v>
      </c>
      <c r="C127" s="96" t="s">
        <v>278</v>
      </c>
      <c r="D127" s="97" t="s">
        <v>460</v>
      </c>
      <c r="E127" s="203">
        <v>42155</v>
      </c>
      <c r="F127" s="96" t="s">
        <v>86</v>
      </c>
      <c r="G127" s="96" t="s">
        <v>307</v>
      </c>
      <c r="H127" s="96" t="s">
        <v>190</v>
      </c>
      <c r="I127" s="96" t="s">
        <v>89</v>
      </c>
      <c r="J127" s="96" t="s">
        <v>90</v>
      </c>
      <c r="K127" s="96" t="s">
        <v>308</v>
      </c>
      <c r="L127" s="97"/>
      <c r="M127" s="97"/>
      <c r="N127" s="97"/>
      <c r="O127" s="97">
        <v>1</v>
      </c>
      <c r="P127" s="97"/>
      <c r="Q127" s="43" t="str">
        <f>IF(C127&lt;&gt;0,SUM($L127:$O127),0)</f>
        <v>0</v>
      </c>
      <c r="R127" s="43" t="str">
        <f>IF(D127&lt;&gt;0,SUM($L127:$O127),0)</f>
        <v>0</v>
      </c>
      <c r="S127" s="53" t="str">
        <f>Q127*149*5+R127*149*4</f>
        <v>0</v>
      </c>
      <c r="U127" s="157"/>
      <c r="V127" s="157"/>
      <c r="W127" s="157"/>
    </row>
    <row r="128" spans="1:26" customHeight="1" ht="12.95" s="78" customFormat="1">
      <c r="A128" s="95">
        <v>118</v>
      </c>
      <c r="B128" s="96" t="s">
        <v>309</v>
      </c>
      <c r="C128" s="96" t="s">
        <v>278</v>
      </c>
      <c r="D128" s="97" t="s">
        <v>460</v>
      </c>
      <c r="E128" s="203">
        <v>42195</v>
      </c>
      <c r="F128" s="96" t="s">
        <v>86</v>
      </c>
      <c r="G128" s="96" t="s">
        <v>310</v>
      </c>
      <c r="H128" s="96" t="s">
        <v>142</v>
      </c>
      <c r="I128" s="96" t="s">
        <v>89</v>
      </c>
      <c r="J128" s="96" t="s">
        <v>90</v>
      </c>
      <c r="K128" s="96" t="s">
        <v>310</v>
      </c>
      <c r="L128" s="97"/>
      <c r="M128" s="97"/>
      <c r="N128" s="97"/>
      <c r="O128" s="97">
        <v>1</v>
      </c>
      <c r="P128" s="97"/>
      <c r="Q128" s="43" t="str">
        <f>IF(C128&lt;&gt;0,SUM($L128:$O128),0)</f>
        <v>0</v>
      </c>
      <c r="R128" s="43" t="str">
        <f>IF(D128&lt;&gt;0,SUM($L128:$O128),0)</f>
        <v>0</v>
      </c>
      <c r="S128" s="53" t="str">
        <f>Q128*149*5+R128*149*4</f>
        <v>0</v>
      </c>
      <c r="U128" s="157"/>
      <c r="V128" s="157"/>
      <c r="W128" s="157"/>
    </row>
    <row r="129" spans="1:26" customHeight="1" ht="12.95" s="78" customFormat="1">
      <c r="A129" s="95">
        <v>119</v>
      </c>
      <c r="B129" s="96" t="s">
        <v>311</v>
      </c>
      <c r="C129" s="96" t="s">
        <v>278</v>
      </c>
      <c r="D129" s="97" t="s">
        <v>460</v>
      </c>
      <c r="E129" s="203">
        <v>42297</v>
      </c>
      <c r="F129" s="96" t="s">
        <v>134</v>
      </c>
      <c r="G129" s="96" t="s">
        <v>312</v>
      </c>
      <c r="H129" s="96" t="s">
        <v>142</v>
      </c>
      <c r="I129" s="96" t="s">
        <v>89</v>
      </c>
      <c r="J129" s="96" t="s">
        <v>90</v>
      </c>
      <c r="K129" s="96" t="s">
        <v>312</v>
      </c>
      <c r="L129" s="97"/>
      <c r="M129" s="97"/>
      <c r="N129" s="97"/>
      <c r="O129" s="97">
        <v>1</v>
      </c>
      <c r="P129" s="97"/>
      <c r="Q129" s="43" t="str">
        <f>IF(C129&lt;&gt;0,SUM($L129:$O129),0)</f>
        <v>0</v>
      </c>
      <c r="R129" s="43" t="str">
        <f>IF(D129&lt;&gt;0,SUM($L129:$O129),0)</f>
        <v>0</v>
      </c>
      <c r="S129" s="53" t="str">
        <f>Q129*149*5+R129*149*4</f>
        <v>0</v>
      </c>
      <c r="U129" s="157"/>
      <c r="V129" s="157"/>
      <c r="W129" s="157"/>
    </row>
    <row r="130" spans="1:26" customHeight="1" ht="12.95" s="78" customFormat="1">
      <c r="A130" s="95">
        <v>120</v>
      </c>
      <c r="B130" s="96" t="s">
        <v>313</v>
      </c>
      <c r="C130" s="96" t="s">
        <v>278</v>
      </c>
      <c r="D130" s="97" t="s">
        <v>460</v>
      </c>
      <c r="E130" s="203">
        <v>42183</v>
      </c>
      <c r="F130" s="96" t="s">
        <v>86</v>
      </c>
      <c r="G130" s="96" t="s">
        <v>314</v>
      </c>
      <c r="H130" s="96" t="s">
        <v>142</v>
      </c>
      <c r="I130" s="96" t="s">
        <v>89</v>
      </c>
      <c r="J130" s="96" t="s">
        <v>90</v>
      </c>
      <c r="K130" s="96" t="s">
        <v>314</v>
      </c>
      <c r="L130" s="97"/>
      <c r="M130" s="97"/>
      <c r="N130" s="97"/>
      <c r="O130" s="97">
        <v>1</v>
      </c>
      <c r="P130" s="97"/>
      <c r="Q130" s="43" t="str">
        <f>IF(C130&lt;&gt;0,SUM($L130:$O130),0)</f>
        <v>0</v>
      </c>
      <c r="R130" s="43" t="str">
        <f>IF(D130&lt;&gt;0,SUM($L130:$O130),0)</f>
        <v>0</v>
      </c>
      <c r="S130" s="53" t="str">
        <f>Q130*149*5+R130*149*4</f>
        <v>0</v>
      </c>
      <c r="U130" s="157"/>
      <c r="V130" s="157"/>
      <c r="W130" s="157"/>
    </row>
    <row r="131" spans="1:26" customHeight="1" ht="12.95" s="78" customFormat="1">
      <c r="A131" s="95">
        <v>121</v>
      </c>
      <c r="B131" s="96" t="s">
        <v>315</v>
      </c>
      <c r="C131" s="96" t="s">
        <v>278</v>
      </c>
      <c r="D131" s="97" t="s">
        <v>460</v>
      </c>
      <c r="E131" s="203">
        <v>42255</v>
      </c>
      <c r="F131" s="96" t="s">
        <v>86</v>
      </c>
      <c r="G131" s="96" t="s">
        <v>316</v>
      </c>
      <c r="H131" s="96" t="s">
        <v>240</v>
      </c>
      <c r="I131" s="96" t="s">
        <v>89</v>
      </c>
      <c r="J131" s="96" t="s">
        <v>90</v>
      </c>
      <c r="K131" s="96" t="s">
        <v>316</v>
      </c>
      <c r="L131" s="97"/>
      <c r="M131" s="97"/>
      <c r="N131" s="97"/>
      <c r="O131" s="97">
        <v>1</v>
      </c>
      <c r="P131" s="97"/>
      <c r="Q131" s="43" t="str">
        <f>IF(C131&lt;&gt;0,SUM($L131:$O131),0)</f>
        <v>0</v>
      </c>
      <c r="R131" s="43" t="str">
        <f>IF(D131&lt;&gt;0,SUM($L131:$O131),0)</f>
        <v>0</v>
      </c>
      <c r="S131" s="53" t="str">
        <f>Q131*149*5+R131*149*4</f>
        <v>0</v>
      </c>
      <c r="U131" s="157"/>
      <c r="V131" s="157"/>
      <c r="W131" s="157"/>
    </row>
    <row r="132" spans="1:26" customHeight="1" ht="12.95" s="78" customFormat="1">
      <c r="A132" s="95">
        <v>122</v>
      </c>
      <c r="B132" s="96" t="s">
        <v>317</v>
      </c>
      <c r="C132" s="96" t="s">
        <v>278</v>
      </c>
      <c r="D132" s="97" t="s">
        <v>460</v>
      </c>
      <c r="E132" s="203">
        <v>42058</v>
      </c>
      <c r="F132" s="96" t="s">
        <v>86</v>
      </c>
      <c r="G132" s="96" t="s">
        <v>318</v>
      </c>
      <c r="H132" s="96" t="s">
        <v>190</v>
      </c>
      <c r="I132" s="96" t="s">
        <v>89</v>
      </c>
      <c r="J132" s="96" t="s">
        <v>90</v>
      </c>
      <c r="K132" s="96" t="s">
        <v>319</v>
      </c>
      <c r="L132" s="97">
        <v>1</v>
      </c>
      <c r="M132" s="97"/>
      <c r="N132" s="97"/>
      <c r="O132" s="97"/>
      <c r="P132" s="97"/>
      <c r="Q132" s="43" t="str">
        <f>IF(C132&lt;&gt;0,SUM($L132:$O132),0)</f>
        <v>0</v>
      </c>
      <c r="R132" s="43" t="str">
        <f>IF(D132&lt;&gt;0,SUM($L132:$O132),0)</f>
        <v>0</v>
      </c>
      <c r="S132" s="53" t="str">
        <f>Q132*149*5+R132*149*4</f>
        <v>0</v>
      </c>
      <c r="U132" s="157"/>
      <c r="V132" s="157"/>
      <c r="W132" s="157"/>
    </row>
    <row r="133" spans="1:26" customHeight="1" ht="12.95" s="78" customFormat="1">
      <c r="A133" s="95">
        <v>123</v>
      </c>
      <c r="B133" s="96" t="s">
        <v>320</v>
      </c>
      <c r="C133" s="96" t="s">
        <v>278</v>
      </c>
      <c r="D133" s="97" t="s">
        <v>460</v>
      </c>
      <c r="E133" s="203">
        <v>42227</v>
      </c>
      <c r="F133" s="96" t="s">
        <v>86</v>
      </c>
      <c r="G133" s="96" t="s">
        <v>321</v>
      </c>
      <c r="H133" s="96" t="s">
        <v>142</v>
      </c>
      <c r="I133" s="96" t="s">
        <v>89</v>
      </c>
      <c r="J133" s="96" t="s">
        <v>90</v>
      </c>
      <c r="K133" s="96" t="s">
        <v>321</v>
      </c>
      <c r="L133" s="97">
        <v>1</v>
      </c>
      <c r="M133" s="97"/>
      <c r="N133" s="97"/>
      <c r="O133" s="97"/>
      <c r="P133" s="97"/>
      <c r="Q133" s="43" t="str">
        <f>IF(C133&lt;&gt;0,SUM($L133:$O133),0)</f>
        <v>0</v>
      </c>
      <c r="R133" s="43" t="str">
        <f>IF(D133&lt;&gt;0,SUM($L133:$O133),0)</f>
        <v>0</v>
      </c>
      <c r="S133" s="53" t="str">
        <f>Q133*149*5+R133*149*4</f>
        <v>0</v>
      </c>
      <c r="U133" s="157"/>
      <c r="V133" s="157"/>
      <c r="W133" s="157"/>
    </row>
    <row r="134" spans="1:26" customHeight="1" ht="12.95" s="78" customFormat="1">
      <c r="A134" s="95">
        <v>124</v>
      </c>
      <c r="B134" s="96" t="s">
        <v>787</v>
      </c>
      <c r="C134" s="96" t="s">
        <v>278</v>
      </c>
      <c r="D134" s="97" t="s">
        <v>460</v>
      </c>
      <c r="E134" s="203">
        <v>42344</v>
      </c>
      <c r="F134" s="96" t="s">
        <v>111</v>
      </c>
      <c r="G134" s="96" t="s">
        <v>788</v>
      </c>
      <c r="H134" s="96" t="s">
        <v>240</v>
      </c>
      <c r="I134" s="96" t="s">
        <v>89</v>
      </c>
      <c r="J134" s="96" t="s">
        <v>90</v>
      </c>
      <c r="K134" s="96" t="s">
        <v>789</v>
      </c>
      <c r="L134" s="97">
        <v>1</v>
      </c>
      <c r="M134" s="97"/>
      <c r="N134" s="97"/>
      <c r="O134" s="97"/>
      <c r="P134" s="97"/>
      <c r="Q134" s="43" t="str">
        <f>IF(C134&lt;&gt;0,SUM($L134:$O134),0)</f>
        <v>0</v>
      </c>
      <c r="R134" s="43" t="str">
        <f>IF(D134&lt;&gt;0,SUM($L134:$O134),0)</f>
        <v>0</v>
      </c>
      <c r="S134" s="53" t="str">
        <f>Q134*149*5+R134*149*4</f>
        <v>0</v>
      </c>
      <c r="U134" s="157"/>
      <c r="V134" s="157"/>
      <c r="W134" s="157"/>
    </row>
    <row r="135" spans="1:26" customHeight="1" ht="12.95" s="78" customFormat="1">
      <c r="A135" s="95">
        <v>125</v>
      </c>
      <c r="B135" s="96" t="s">
        <v>322</v>
      </c>
      <c r="C135" s="96" t="s">
        <v>278</v>
      </c>
      <c r="D135" s="97" t="s">
        <v>460</v>
      </c>
      <c r="E135" s="203">
        <v>42319</v>
      </c>
      <c r="F135" s="96" t="s">
        <v>86</v>
      </c>
      <c r="G135" s="96" t="s">
        <v>323</v>
      </c>
      <c r="H135" s="96" t="s">
        <v>190</v>
      </c>
      <c r="I135" s="96" t="s">
        <v>89</v>
      </c>
      <c r="J135" s="96" t="s">
        <v>90</v>
      </c>
      <c r="K135" s="96" t="s">
        <v>324</v>
      </c>
      <c r="L135" s="97">
        <v>1</v>
      </c>
      <c r="M135" s="97"/>
      <c r="N135" s="97"/>
      <c r="O135" s="97"/>
      <c r="P135" s="97"/>
      <c r="Q135" s="43" t="str">
        <f>IF(C135&lt;&gt;0,SUM($L135:$O135),0)</f>
        <v>0</v>
      </c>
      <c r="R135" s="43" t="str">
        <f>IF(D135&lt;&gt;0,SUM($L135:$O135),0)</f>
        <v>0</v>
      </c>
      <c r="S135" s="53" t="str">
        <f>Q135*149*5+R135*149*4</f>
        <v>0</v>
      </c>
      <c r="U135" s="157"/>
      <c r="V135" s="157"/>
      <c r="W135" s="157"/>
    </row>
    <row r="136" spans="1:26" customHeight="1" ht="12.95" s="78" customFormat="1">
      <c r="A136" s="95">
        <v>126</v>
      </c>
      <c r="B136" s="96" t="s">
        <v>325</v>
      </c>
      <c r="C136" s="96" t="s">
        <v>278</v>
      </c>
      <c r="D136" s="97" t="s">
        <v>460</v>
      </c>
      <c r="E136" s="203">
        <v>42338</v>
      </c>
      <c r="F136" s="96" t="s">
        <v>86</v>
      </c>
      <c r="G136" s="96" t="s">
        <v>326</v>
      </c>
      <c r="H136" s="96" t="s">
        <v>142</v>
      </c>
      <c r="I136" s="96" t="s">
        <v>89</v>
      </c>
      <c r="J136" s="96" t="s">
        <v>90</v>
      </c>
      <c r="K136" s="96" t="s">
        <v>327</v>
      </c>
      <c r="L136" s="97">
        <v>1</v>
      </c>
      <c r="M136" s="97"/>
      <c r="N136" s="97"/>
      <c r="O136" s="97"/>
      <c r="P136" s="97"/>
      <c r="Q136" s="43" t="str">
        <f>IF(C136&lt;&gt;0,SUM($L136:$O136),0)</f>
        <v>0</v>
      </c>
      <c r="R136" s="43" t="str">
        <f>IF(D136&lt;&gt;0,SUM($L136:$O136),0)</f>
        <v>0</v>
      </c>
      <c r="S136" s="53" t="str">
        <f>Q136*149*5+R136*149*4</f>
        <v>0</v>
      </c>
      <c r="U136" s="157"/>
      <c r="V136" s="157"/>
      <c r="W136" s="157"/>
    </row>
    <row r="137" spans="1:26" customHeight="1" ht="12.95" s="78" customFormat="1">
      <c r="A137" s="95">
        <v>127</v>
      </c>
      <c r="B137" s="96" t="s">
        <v>328</v>
      </c>
      <c r="C137" s="96" t="s">
        <v>278</v>
      </c>
      <c r="D137" s="97" t="s">
        <v>460</v>
      </c>
      <c r="E137" s="203">
        <v>42350</v>
      </c>
      <c r="F137" s="96" t="s">
        <v>86</v>
      </c>
      <c r="G137" s="96" t="s">
        <v>329</v>
      </c>
      <c r="H137" s="96" t="s">
        <v>190</v>
      </c>
      <c r="I137" s="96" t="s">
        <v>89</v>
      </c>
      <c r="J137" s="96" t="s">
        <v>90</v>
      </c>
      <c r="K137" s="96" t="s">
        <v>299</v>
      </c>
      <c r="L137" s="97">
        <v>1</v>
      </c>
      <c r="M137" s="97"/>
      <c r="N137" s="97"/>
      <c r="O137" s="97"/>
      <c r="P137" s="97"/>
      <c r="Q137" s="43" t="str">
        <f>IF(C137&lt;&gt;0,SUM($L137:$O137),0)</f>
        <v>0</v>
      </c>
      <c r="R137" s="43" t="str">
        <f>IF(D137&lt;&gt;0,SUM($L137:$O137),0)</f>
        <v>0</v>
      </c>
      <c r="S137" s="53" t="str">
        <f>Q137*149*5+R137*149*4</f>
        <v>0</v>
      </c>
      <c r="U137" s="157"/>
      <c r="V137" s="157"/>
      <c r="W137" s="157"/>
    </row>
    <row r="138" spans="1:26" customHeight="1" ht="12.95" s="78" customFormat="1">
      <c r="A138" s="95">
        <v>128</v>
      </c>
      <c r="B138" s="96" t="s">
        <v>330</v>
      </c>
      <c r="C138" s="96" t="s">
        <v>278</v>
      </c>
      <c r="D138" s="97" t="s">
        <v>460</v>
      </c>
      <c r="E138" s="203">
        <v>42363</v>
      </c>
      <c r="F138" s="96" t="s">
        <v>86</v>
      </c>
      <c r="G138" s="96" t="s">
        <v>331</v>
      </c>
      <c r="H138" s="96" t="s">
        <v>190</v>
      </c>
      <c r="I138" s="96" t="s">
        <v>89</v>
      </c>
      <c r="J138" s="96" t="s">
        <v>90</v>
      </c>
      <c r="K138" s="96" t="s">
        <v>331</v>
      </c>
      <c r="L138" s="97"/>
      <c r="M138" s="97"/>
      <c r="N138" s="97"/>
      <c r="O138" s="97">
        <v>1</v>
      </c>
      <c r="P138" s="97"/>
      <c r="Q138" s="43" t="str">
        <f>IF(C138&lt;&gt;0,SUM($L138:$O138),0)</f>
        <v>0</v>
      </c>
      <c r="R138" s="43" t="str">
        <f>IF(D138&lt;&gt;0,SUM($L138:$O138),0)</f>
        <v>0</v>
      </c>
      <c r="S138" s="53" t="str">
        <f>Q138*149*5+R138*149*4</f>
        <v>0</v>
      </c>
      <c r="U138" s="157"/>
      <c r="V138" s="157"/>
      <c r="W138" s="157"/>
    </row>
    <row r="139" spans="1:26" customHeight="1" ht="12.95" s="78" customFormat="1">
      <c r="A139" s="95">
        <v>129</v>
      </c>
      <c r="B139" s="96" t="s">
        <v>276</v>
      </c>
      <c r="C139" s="96" t="s">
        <v>333</v>
      </c>
      <c r="D139" s="97" t="s">
        <v>511</v>
      </c>
      <c r="E139" s="203">
        <v>42300</v>
      </c>
      <c r="F139" s="96" t="s">
        <v>111</v>
      </c>
      <c r="G139" s="96" t="s">
        <v>790</v>
      </c>
      <c r="H139" s="96" t="s">
        <v>177</v>
      </c>
      <c r="I139" s="96" t="s">
        <v>89</v>
      </c>
      <c r="J139" s="96" t="s">
        <v>90</v>
      </c>
      <c r="K139" s="96" t="s">
        <v>790</v>
      </c>
      <c r="L139" s="97">
        <v>1</v>
      </c>
      <c r="M139" s="97"/>
      <c r="N139" s="97"/>
      <c r="O139" s="97"/>
      <c r="P139" s="97"/>
      <c r="Q139" s="43" t="str">
        <f>IF(C139&lt;&gt;0,SUM($L139:$O139),0)</f>
        <v>0</v>
      </c>
      <c r="R139" s="43" t="str">
        <f>IF(D139&lt;&gt;0,SUM($L139:$O139),0)</f>
        <v>0</v>
      </c>
      <c r="S139" s="53" t="str">
        <f>Q139*149*5+R139*149*4</f>
        <v>0</v>
      </c>
      <c r="U139" s="157"/>
      <c r="V139" s="157"/>
      <c r="W139" s="157"/>
    </row>
    <row r="140" spans="1:26" customHeight="1" ht="12.95" s="78" customFormat="1">
      <c r="A140" s="95">
        <v>130</v>
      </c>
      <c r="B140" s="96" t="s">
        <v>332</v>
      </c>
      <c r="C140" s="96" t="s">
        <v>333</v>
      </c>
      <c r="D140" s="97" t="s">
        <v>511</v>
      </c>
      <c r="E140" s="204">
        <v>42185</v>
      </c>
      <c r="F140" s="96" t="s">
        <v>111</v>
      </c>
      <c r="G140" s="96" t="s">
        <v>334</v>
      </c>
      <c r="H140" s="96" t="s">
        <v>177</v>
      </c>
      <c r="I140" s="96" t="s">
        <v>89</v>
      </c>
      <c r="J140" s="96" t="s">
        <v>90</v>
      </c>
      <c r="K140" s="96" t="s">
        <v>334</v>
      </c>
      <c r="L140" s="97"/>
      <c r="M140" s="97"/>
      <c r="N140" s="97"/>
      <c r="O140" s="97">
        <v>1</v>
      </c>
      <c r="P140" s="97"/>
      <c r="Q140" s="43" t="str">
        <f>IF(C140&lt;&gt;0,SUM($L140:$O140),0)</f>
        <v>0</v>
      </c>
      <c r="R140" s="43" t="str">
        <f>IF(D140&lt;&gt;0,SUM($L140:$O140),0)</f>
        <v>0</v>
      </c>
      <c r="S140" s="53" t="str">
        <f>Q140*149*5+R140*149*4</f>
        <v>0</v>
      </c>
      <c r="U140" s="157"/>
      <c r="V140" s="157"/>
      <c r="W140" s="157"/>
    </row>
    <row r="141" spans="1:26" customHeight="1" ht="12.95" s="78" customFormat="1">
      <c r="A141" s="95">
        <v>131</v>
      </c>
      <c r="B141" s="96" t="s">
        <v>791</v>
      </c>
      <c r="C141" s="96" t="s">
        <v>333</v>
      </c>
      <c r="D141" s="97" t="s">
        <v>511</v>
      </c>
      <c r="E141" s="203">
        <v>42147</v>
      </c>
      <c r="F141" s="96" t="s">
        <v>111</v>
      </c>
      <c r="G141" s="96" t="s">
        <v>792</v>
      </c>
      <c r="H141" s="96" t="s">
        <v>793</v>
      </c>
      <c r="I141" s="96" t="s">
        <v>89</v>
      </c>
      <c r="J141" s="96" t="s">
        <v>90</v>
      </c>
      <c r="K141" s="96" t="s">
        <v>794</v>
      </c>
      <c r="L141" s="97">
        <v>1</v>
      </c>
      <c r="M141" s="97"/>
      <c r="N141" s="97"/>
      <c r="O141" s="97"/>
      <c r="P141" s="97"/>
      <c r="Q141" s="43" t="str">
        <f>IF(C141&lt;&gt;0,SUM($L141:$O141),0)</f>
        <v>0</v>
      </c>
      <c r="R141" s="43" t="str">
        <f>IF(D141&lt;&gt;0,SUM($L141:$O141),0)</f>
        <v>0</v>
      </c>
      <c r="S141" s="53" t="str">
        <f>Q141*149*5+R141*149*4</f>
        <v>0</v>
      </c>
      <c r="U141" s="157"/>
      <c r="V141" s="157"/>
      <c r="W141" s="157"/>
    </row>
    <row r="142" spans="1:26" customHeight="1" ht="12.95" s="78" customFormat="1">
      <c r="A142" s="95">
        <v>132</v>
      </c>
      <c r="B142" s="96" t="s">
        <v>795</v>
      </c>
      <c r="C142" s="96" t="s">
        <v>333</v>
      </c>
      <c r="D142" s="97" t="s">
        <v>511</v>
      </c>
      <c r="E142" s="203">
        <v>42154</v>
      </c>
      <c r="F142" s="96" t="s">
        <v>111</v>
      </c>
      <c r="G142" s="96" t="s">
        <v>796</v>
      </c>
      <c r="H142" s="96" t="s">
        <v>797</v>
      </c>
      <c r="I142" s="96" t="s">
        <v>89</v>
      </c>
      <c r="J142" s="96" t="s">
        <v>90</v>
      </c>
      <c r="K142" s="96" t="s">
        <v>796</v>
      </c>
      <c r="L142" s="97">
        <v>1</v>
      </c>
      <c r="M142" s="97"/>
      <c r="N142" s="97"/>
      <c r="O142" s="97"/>
      <c r="P142" s="97"/>
      <c r="Q142" s="43" t="str">
        <f>IF(C142&lt;&gt;0,SUM($L142:$O142),0)</f>
        <v>0</v>
      </c>
      <c r="R142" s="43" t="str">
        <f>IF(D142&lt;&gt;0,SUM($L142:$O142),0)</f>
        <v>0</v>
      </c>
      <c r="S142" s="53" t="str">
        <f>Q142*149*5+R142*149*4</f>
        <v>0</v>
      </c>
      <c r="U142" s="157"/>
      <c r="V142" s="157"/>
      <c r="W142" s="157"/>
    </row>
    <row r="143" spans="1:26" customHeight="1" ht="12.95" s="78" customFormat="1">
      <c r="A143" s="95">
        <v>133</v>
      </c>
      <c r="B143" s="96" t="s">
        <v>798</v>
      </c>
      <c r="C143" s="96" t="s">
        <v>333</v>
      </c>
      <c r="D143" s="97" t="s">
        <v>511</v>
      </c>
      <c r="E143" s="203">
        <v>42154</v>
      </c>
      <c r="F143" s="96" t="s">
        <v>111</v>
      </c>
      <c r="G143" s="96" t="s">
        <v>799</v>
      </c>
      <c r="H143" s="96" t="s">
        <v>797</v>
      </c>
      <c r="I143" s="96" t="s">
        <v>89</v>
      </c>
      <c r="J143" s="96" t="s">
        <v>90</v>
      </c>
      <c r="K143" s="96" t="s">
        <v>525</v>
      </c>
      <c r="L143" s="97">
        <v>1</v>
      </c>
      <c r="M143" s="97"/>
      <c r="N143" s="97"/>
      <c r="O143" s="97"/>
      <c r="P143" s="97"/>
      <c r="Q143" s="43" t="str">
        <f>IF(C143&lt;&gt;0,SUM($L143:$O143),0)</f>
        <v>0</v>
      </c>
      <c r="R143" s="43" t="str">
        <f>IF(D143&lt;&gt;0,SUM($L143:$O143),0)</f>
        <v>0</v>
      </c>
      <c r="S143" s="53" t="str">
        <f>Q143*149*5+R143*149*4</f>
        <v>0</v>
      </c>
      <c r="U143" s="157"/>
      <c r="V143" s="157"/>
      <c r="W143" s="157"/>
    </row>
    <row r="144" spans="1:26" customHeight="1" ht="12.95" s="78" customFormat="1">
      <c r="A144" s="95">
        <v>134</v>
      </c>
      <c r="B144" s="96" t="s">
        <v>800</v>
      </c>
      <c r="C144" s="96" t="s">
        <v>333</v>
      </c>
      <c r="D144" s="97" t="s">
        <v>511</v>
      </c>
      <c r="E144" s="205">
        <v>42039</v>
      </c>
      <c r="F144" s="96" t="s">
        <v>111</v>
      </c>
      <c r="G144" s="96" t="s">
        <v>801</v>
      </c>
      <c r="H144" s="96" t="s">
        <v>797</v>
      </c>
      <c r="I144" s="96" t="s">
        <v>89</v>
      </c>
      <c r="J144" s="96" t="s">
        <v>90</v>
      </c>
      <c r="K144" s="96" t="s">
        <v>802</v>
      </c>
      <c r="L144" s="97">
        <v>1</v>
      </c>
      <c r="M144" s="97"/>
      <c r="N144" s="97"/>
      <c r="O144" s="97"/>
      <c r="P144" s="97"/>
      <c r="Q144" s="43" t="str">
        <f>IF(C144&lt;&gt;0,SUM($L144:$O144),0)</f>
        <v>0</v>
      </c>
      <c r="R144" s="43" t="str">
        <f>IF(D144&lt;&gt;0,SUM($L144:$O144),0)</f>
        <v>0</v>
      </c>
      <c r="S144" s="53" t="str">
        <f>Q144*149*5+R144*149*4</f>
        <v>0</v>
      </c>
      <c r="U144" s="157"/>
      <c r="V144" s="157"/>
      <c r="W144" s="157"/>
    </row>
    <row r="145" spans="1:26" customHeight="1" ht="12.95" s="78" customFormat="1">
      <c r="A145" s="95">
        <v>135</v>
      </c>
      <c r="B145" s="96" t="s">
        <v>803</v>
      </c>
      <c r="C145" s="96" t="s">
        <v>333</v>
      </c>
      <c r="D145" s="97" t="s">
        <v>511</v>
      </c>
      <c r="E145" s="205">
        <v>42227</v>
      </c>
      <c r="F145" s="96" t="s">
        <v>111</v>
      </c>
      <c r="G145" s="96" t="s">
        <v>804</v>
      </c>
      <c r="H145" s="96" t="s">
        <v>797</v>
      </c>
      <c r="I145" s="96" t="s">
        <v>89</v>
      </c>
      <c r="J145" s="96" t="s">
        <v>90</v>
      </c>
      <c r="K145" s="96" t="s">
        <v>804</v>
      </c>
      <c r="L145" s="97">
        <v>1</v>
      </c>
      <c r="M145" s="97"/>
      <c r="N145" s="97"/>
      <c r="O145" s="97"/>
      <c r="P145" s="97"/>
      <c r="Q145" s="43" t="str">
        <f>IF(C145&lt;&gt;0,SUM($L145:$O145),0)</f>
        <v>0</v>
      </c>
      <c r="R145" s="43" t="str">
        <f>IF(D145&lt;&gt;0,SUM($L145:$O145),0)</f>
        <v>0</v>
      </c>
      <c r="S145" s="53" t="str">
        <f>Q145*149*5+R145*149*4</f>
        <v>0</v>
      </c>
      <c r="U145" s="157"/>
      <c r="V145" s="157"/>
      <c r="W145" s="157"/>
    </row>
    <row r="146" spans="1:26" customHeight="1" ht="12.95" s="78" customFormat="1">
      <c r="A146" s="95">
        <v>136</v>
      </c>
      <c r="B146" s="96" t="s">
        <v>335</v>
      </c>
      <c r="C146" s="96" t="s">
        <v>333</v>
      </c>
      <c r="D146" s="97" t="s">
        <v>511</v>
      </c>
      <c r="E146" s="205">
        <v>42154</v>
      </c>
      <c r="F146" s="96" t="s">
        <v>86</v>
      </c>
      <c r="G146" s="96" t="s">
        <v>336</v>
      </c>
      <c r="H146" s="96" t="s">
        <v>337</v>
      </c>
      <c r="I146" s="96" t="s">
        <v>89</v>
      </c>
      <c r="J146" s="96" t="s">
        <v>90</v>
      </c>
      <c r="K146" s="96" t="s">
        <v>338</v>
      </c>
      <c r="L146" s="97">
        <v>1</v>
      </c>
      <c r="M146" s="97"/>
      <c r="N146" s="97"/>
      <c r="O146" s="97"/>
      <c r="P146" s="97"/>
      <c r="Q146" s="43" t="str">
        <f>IF(C146&lt;&gt;0,SUM($L146:$O146),0)</f>
        <v>0</v>
      </c>
      <c r="R146" s="43" t="str">
        <f>IF(D146&lt;&gt;0,SUM($L146:$O146),0)</f>
        <v>0</v>
      </c>
      <c r="S146" s="53" t="str">
        <f>Q146*149*5+R146*149*4</f>
        <v>0</v>
      </c>
      <c r="U146" s="157"/>
      <c r="V146" s="157"/>
      <c r="W146" s="157"/>
    </row>
    <row r="147" spans="1:26" customHeight="1" ht="12.95" s="78" customFormat="1">
      <c r="A147" s="95">
        <v>137</v>
      </c>
      <c r="B147" s="96" t="s">
        <v>339</v>
      </c>
      <c r="C147" s="96" t="s">
        <v>333</v>
      </c>
      <c r="D147" s="97" t="s">
        <v>511</v>
      </c>
      <c r="E147" s="205">
        <v>42068</v>
      </c>
      <c r="F147" s="96" t="s">
        <v>86</v>
      </c>
      <c r="G147" s="96" t="s">
        <v>340</v>
      </c>
      <c r="H147" s="96" t="s">
        <v>341</v>
      </c>
      <c r="I147" s="96" t="s">
        <v>89</v>
      </c>
      <c r="J147" s="96" t="s">
        <v>90</v>
      </c>
      <c r="K147" s="96" t="s">
        <v>342</v>
      </c>
      <c r="L147" s="97">
        <v>1</v>
      </c>
      <c r="M147" s="97"/>
      <c r="N147" s="97"/>
      <c r="O147" s="97"/>
      <c r="P147" s="97"/>
      <c r="Q147" s="43" t="str">
        <f>IF(C147&lt;&gt;0,SUM($L147:$O147),0)</f>
        <v>0</v>
      </c>
      <c r="R147" s="43" t="str">
        <f>IF(D147&lt;&gt;0,SUM($L147:$O147),0)</f>
        <v>0</v>
      </c>
      <c r="S147" s="53" t="str">
        <f>Q147*149*5+R147*149*4</f>
        <v>0</v>
      </c>
      <c r="U147" s="157"/>
      <c r="V147" s="157"/>
      <c r="W147" s="157"/>
    </row>
    <row r="148" spans="1:26" customHeight="1" ht="12.95" s="78" customFormat="1">
      <c r="A148" s="95">
        <v>138</v>
      </c>
      <c r="B148" s="96" t="s">
        <v>343</v>
      </c>
      <c r="C148" s="96" t="s">
        <v>333</v>
      </c>
      <c r="D148" s="97" t="s">
        <v>511</v>
      </c>
      <c r="E148" s="205">
        <v>42266</v>
      </c>
      <c r="F148" s="96" t="s">
        <v>86</v>
      </c>
      <c r="G148" s="96" t="s">
        <v>344</v>
      </c>
      <c r="H148" s="96" t="s">
        <v>345</v>
      </c>
      <c r="I148" s="96" t="s">
        <v>89</v>
      </c>
      <c r="J148" s="96" t="s">
        <v>90</v>
      </c>
      <c r="K148" s="96" t="s">
        <v>346</v>
      </c>
      <c r="L148" s="97"/>
      <c r="M148" s="97"/>
      <c r="N148" s="97"/>
      <c r="O148" s="97">
        <v>1</v>
      </c>
      <c r="P148" s="97"/>
      <c r="Q148" s="43" t="str">
        <f>IF(C148&lt;&gt;0,SUM($L148:$O148),0)</f>
        <v>0</v>
      </c>
      <c r="R148" s="43" t="str">
        <f>IF(D148&lt;&gt;0,SUM($L148:$O148),0)</f>
        <v>0</v>
      </c>
      <c r="S148" s="53" t="str">
        <f>Q148*149*5+R148*149*4</f>
        <v>0</v>
      </c>
      <c r="U148" s="157"/>
      <c r="V148" s="157"/>
      <c r="W148" s="157"/>
    </row>
    <row r="149" spans="1:26" customHeight="1" ht="12.95" s="78" customFormat="1">
      <c r="A149" s="95">
        <v>139</v>
      </c>
      <c r="B149" s="96" t="s">
        <v>347</v>
      </c>
      <c r="C149" s="96" t="s">
        <v>333</v>
      </c>
      <c r="D149" s="97" t="s">
        <v>511</v>
      </c>
      <c r="E149" s="204">
        <v>42069</v>
      </c>
      <c r="F149" s="96" t="s">
        <v>86</v>
      </c>
      <c r="G149" s="96" t="s">
        <v>348</v>
      </c>
      <c r="H149" s="96" t="s">
        <v>345</v>
      </c>
      <c r="I149" s="96" t="s">
        <v>89</v>
      </c>
      <c r="J149" s="96" t="s">
        <v>90</v>
      </c>
      <c r="K149" s="96" t="s">
        <v>348</v>
      </c>
      <c r="L149" s="97"/>
      <c r="M149" s="97"/>
      <c r="N149" s="97"/>
      <c r="O149" s="97">
        <v>1</v>
      </c>
      <c r="P149" s="97"/>
      <c r="Q149" s="43" t="str">
        <f>IF(C149&lt;&gt;0,SUM($L149:$O149),0)</f>
        <v>0</v>
      </c>
      <c r="R149" s="43" t="str">
        <f>IF(D149&lt;&gt;0,SUM($L149:$O149),0)</f>
        <v>0</v>
      </c>
      <c r="S149" s="53" t="str">
        <f>Q149*149*5+R149*149*4</f>
        <v>0</v>
      </c>
      <c r="U149" s="157"/>
      <c r="V149" s="157"/>
      <c r="W149" s="157"/>
    </row>
    <row r="150" spans="1:26" customHeight="1" ht="12.95" s="78" customFormat="1">
      <c r="A150" s="95">
        <v>140</v>
      </c>
      <c r="B150" s="96" t="s">
        <v>349</v>
      </c>
      <c r="C150" s="96" t="s">
        <v>333</v>
      </c>
      <c r="D150" s="97" t="s">
        <v>511</v>
      </c>
      <c r="E150" s="205">
        <v>42255</v>
      </c>
      <c r="F150" s="96" t="s">
        <v>134</v>
      </c>
      <c r="G150" s="96" t="s">
        <v>350</v>
      </c>
      <c r="H150" s="96" t="s">
        <v>351</v>
      </c>
      <c r="I150" s="96" t="s">
        <v>89</v>
      </c>
      <c r="J150" s="96" t="s">
        <v>90</v>
      </c>
      <c r="K150" s="96" t="s">
        <v>350</v>
      </c>
      <c r="L150" s="97">
        <v>1</v>
      </c>
      <c r="M150" s="97"/>
      <c r="N150" s="97"/>
      <c r="O150" s="97"/>
      <c r="P150" s="97"/>
      <c r="Q150" s="43" t="str">
        <f>IF(C150&lt;&gt;0,SUM($L150:$O150),0)</f>
        <v>0</v>
      </c>
      <c r="R150" s="43" t="str">
        <f>IF(D150&lt;&gt;0,SUM($L150:$O150),0)</f>
        <v>0</v>
      </c>
      <c r="S150" s="53" t="str">
        <f>Q150*149*5+R150*149*4</f>
        <v>0</v>
      </c>
      <c r="U150" s="157"/>
      <c r="V150" s="157"/>
      <c r="W150" s="157"/>
    </row>
    <row r="151" spans="1:26" customHeight="1" ht="12.95" s="78" customFormat="1">
      <c r="A151" s="95">
        <v>141</v>
      </c>
      <c r="B151" s="96" t="s">
        <v>805</v>
      </c>
      <c r="C151" s="96" t="s">
        <v>333</v>
      </c>
      <c r="D151" s="97" t="s">
        <v>511</v>
      </c>
      <c r="E151" s="205">
        <v>42267</v>
      </c>
      <c r="F151" s="96" t="s">
        <v>111</v>
      </c>
      <c r="G151" s="96" t="s">
        <v>806</v>
      </c>
      <c r="H151" s="96" t="s">
        <v>807</v>
      </c>
      <c r="I151" s="96" t="s">
        <v>89</v>
      </c>
      <c r="J151" s="96" t="s">
        <v>90</v>
      </c>
      <c r="K151" s="96" t="s">
        <v>806</v>
      </c>
      <c r="L151" s="97">
        <v>1</v>
      </c>
      <c r="M151" s="97"/>
      <c r="N151" s="97"/>
      <c r="O151" s="97"/>
      <c r="P151" s="97"/>
      <c r="Q151" s="43" t="str">
        <f>IF(C151&lt;&gt;0,SUM($L151:$O151),0)</f>
        <v>0</v>
      </c>
      <c r="R151" s="43" t="str">
        <f>IF(D151&lt;&gt;0,SUM($L151:$O151),0)</f>
        <v>0</v>
      </c>
      <c r="S151" s="53" t="str">
        <f>Q151*149*5+R151*149*4</f>
        <v>0</v>
      </c>
      <c r="U151" s="157"/>
      <c r="V151" s="157"/>
      <c r="W151" s="157"/>
    </row>
    <row r="152" spans="1:26" customHeight="1" ht="12.95" s="78" customFormat="1">
      <c r="A152" s="95">
        <v>142</v>
      </c>
      <c r="B152" s="96" t="s">
        <v>352</v>
      </c>
      <c r="C152" s="96" t="s">
        <v>333</v>
      </c>
      <c r="D152" s="97" t="s">
        <v>511</v>
      </c>
      <c r="E152" s="205">
        <v>42351</v>
      </c>
      <c r="F152" s="96" t="s">
        <v>86</v>
      </c>
      <c r="G152" s="96" t="s">
        <v>353</v>
      </c>
      <c r="H152" s="96" t="s">
        <v>351</v>
      </c>
      <c r="I152" s="96" t="s">
        <v>89</v>
      </c>
      <c r="J152" s="96" t="s">
        <v>90</v>
      </c>
      <c r="K152" s="96" t="s">
        <v>353</v>
      </c>
      <c r="L152" s="97"/>
      <c r="M152" s="97"/>
      <c r="N152" s="97"/>
      <c r="O152" s="97">
        <v>1</v>
      </c>
      <c r="P152" s="97"/>
      <c r="Q152" s="43" t="str">
        <f>IF(C152&lt;&gt;0,SUM($L152:$O152),0)</f>
        <v>0</v>
      </c>
      <c r="R152" s="43" t="str">
        <f>IF(D152&lt;&gt;0,SUM($L152:$O152),0)</f>
        <v>0</v>
      </c>
      <c r="S152" s="53" t="str">
        <f>Q152*149*5+R152*149*4</f>
        <v>0</v>
      </c>
      <c r="U152" s="157"/>
      <c r="V152" s="157"/>
      <c r="W152" s="157"/>
    </row>
    <row r="153" spans="1:26" customHeight="1" ht="12.95" s="78" customFormat="1">
      <c r="A153" s="95">
        <v>143</v>
      </c>
      <c r="B153" s="96" t="s">
        <v>354</v>
      </c>
      <c r="C153" s="96" t="s">
        <v>333</v>
      </c>
      <c r="D153" s="97" t="s">
        <v>511</v>
      </c>
      <c r="E153" s="205">
        <v>42346</v>
      </c>
      <c r="F153" s="96" t="s">
        <v>86</v>
      </c>
      <c r="G153" s="96" t="s">
        <v>355</v>
      </c>
      <c r="H153" s="96" t="s">
        <v>146</v>
      </c>
      <c r="I153" s="96" t="s">
        <v>89</v>
      </c>
      <c r="J153" s="96" t="s">
        <v>90</v>
      </c>
      <c r="K153" s="96" t="s">
        <v>355</v>
      </c>
      <c r="L153" s="97"/>
      <c r="M153" s="97"/>
      <c r="N153" s="97"/>
      <c r="O153" s="97">
        <v>1</v>
      </c>
      <c r="P153" s="97"/>
      <c r="Q153" s="43" t="str">
        <f>IF(C153&lt;&gt;0,SUM($L153:$O153),0)</f>
        <v>0</v>
      </c>
      <c r="R153" s="43" t="str">
        <f>IF(D153&lt;&gt;0,SUM($L153:$O153),0)</f>
        <v>0</v>
      </c>
      <c r="S153" s="53" t="str">
        <f>Q153*149*5+R153*149*4</f>
        <v>0</v>
      </c>
      <c r="U153" s="157"/>
      <c r="V153" s="157"/>
      <c r="W153" s="157"/>
    </row>
    <row r="154" spans="1:26" customHeight="1" ht="12.95" s="78" customFormat="1">
      <c r="A154" s="95">
        <v>144</v>
      </c>
      <c r="B154" s="96" t="s">
        <v>356</v>
      </c>
      <c r="C154" s="96" t="s">
        <v>333</v>
      </c>
      <c r="D154" s="97" t="s">
        <v>511</v>
      </c>
      <c r="E154" s="205">
        <v>42315</v>
      </c>
      <c r="F154" s="96" t="s">
        <v>86</v>
      </c>
      <c r="G154" s="96" t="s">
        <v>357</v>
      </c>
      <c r="H154" s="96" t="s">
        <v>146</v>
      </c>
      <c r="I154" s="96" t="s">
        <v>89</v>
      </c>
      <c r="J154" s="96" t="s">
        <v>90</v>
      </c>
      <c r="K154" s="96" t="s">
        <v>358</v>
      </c>
      <c r="L154" s="97"/>
      <c r="M154" s="97"/>
      <c r="N154" s="97"/>
      <c r="O154" s="97">
        <v>1</v>
      </c>
      <c r="P154" s="97"/>
      <c r="Q154" s="43" t="str">
        <f>IF(C154&lt;&gt;0,SUM($L154:$O154),0)</f>
        <v>0</v>
      </c>
      <c r="R154" s="43" t="str">
        <f>IF(D154&lt;&gt;0,SUM($L154:$O154),0)</f>
        <v>0</v>
      </c>
      <c r="S154" s="53" t="str">
        <f>Q154*149*5+R154*149*4</f>
        <v>0</v>
      </c>
      <c r="U154" s="157"/>
      <c r="V154" s="157"/>
      <c r="W154" s="157"/>
    </row>
    <row r="155" spans="1:26" customHeight="1" ht="12.95" s="78" customFormat="1">
      <c r="A155" s="95">
        <v>145</v>
      </c>
      <c r="B155" s="96" t="s">
        <v>359</v>
      </c>
      <c r="C155" s="96" t="s">
        <v>333</v>
      </c>
      <c r="D155" s="97" t="s">
        <v>511</v>
      </c>
      <c r="E155" s="205">
        <v>42345</v>
      </c>
      <c r="F155" s="96" t="s">
        <v>86</v>
      </c>
      <c r="G155" s="96" t="s">
        <v>360</v>
      </c>
      <c r="H155" s="96" t="s">
        <v>146</v>
      </c>
      <c r="I155" s="96" t="s">
        <v>89</v>
      </c>
      <c r="J155" s="96" t="s">
        <v>90</v>
      </c>
      <c r="K155" s="96" t="s">
        <v>360</v>
      </c>
      <c r="L155" s="97"/>
      <c r="M155" s="97"/>
      <c r="N155" s="97"/>
      <c r="O155" s="97">
        <v>1</v>
      </c>
      <c r="P155" s="97"/>
      <c r="Q155" s="43" t="str">
        <f>IF(C155&lt;&gt;0,SUM($L155:$O155),0)</f>
        <v>0</v>
      </c>
      <c r="R155" s="43" t="str">
        <f>IF(D155&lt;&gt;0,SUM($L155:$O155),0)</f>
        <v>0</v>
      </c>
      <c r="S155" s="53" t="str">
        <f>Q155*149*5+R155*149*4</f>
        <v>0</v>
      </c>
      <c r="U155" s="157"/>
      <c r="V155" s="157"/>
      <c r="W155" s="157"/>
    </row>
    <row r="156" spans="1:26" customHeight="1" ht="12.95" s="78" customFormat="1">
      <c r="A156" s="95">
        <v>146</v>
      </c>
      <c r="B156" s="96" t="s">
        <v>361</v>
      </c>
      <c r="C156" s="96" t="s">
        <v>333</v>
      </c>
      <c r="D156" s="97" t="s">
        <v>511</v>
      </c>
      <c r="E156" s="205">
        <v>42343</v>
      </c>
      <c r="F156" s="96" t="s">
        <v>86</v>
      </c>
      <c r="G156" s="96" t="s">
        <v>362</v>
      </c>
      <c r="H156" s="96" t="s">
        <v>146</v>
      </c>
      <c r="I156" s="96" t="s">
        <v>89</v>
      </c>
      <c r="J156" s="96" t="s">
        <v>90</v>
      </c>
      <c r="K156" s="96" t="s">
        <v>362</v>
      </c>
      <c r="L156" s="97"/>
      <c r="M156" s="97"/>
      <c r="N156" s="97"/>
      <c r="O156" s="97">
        <v>1</v>
      </c>
      <c r="P156" s="97"/>
      <c r="Q156" s="43" t="str">
        <f>IF(C156&lt;&gt;0,SUM($L156:$O156),0)</f>
        <v>0</v>
      </c>
      <c r="R156" s="43" t="str">
        <f>IF(D156&lt;&gt;0,SUM($L156:$O156),0)</f>
        <v>0</v>
      </c>
      <c r="S156" s="53" t="str">
        <f>Q156*149*5+R156*149*4</f>
        <v>0</v>
      </c>
      <c r="U156" s="157"/>
      <c r="V156" s="157"/>
      <c r="W156" s="157"/>
    </row>
    <row r="157" spans="1:26" customHeight="1" ht="12.95" s="78" customFormat="1">
      <c r="A157" s="95">
        <v>147</v>
      </c>
      <c r="B157" s="96" t="s">
        <v>363</v>
      </c>
      <c r="C157" s="96" t="s">
        <v>364</v>
      </c>
      <c r="D157" s="97" t="s">
        <v>713</v>
      </c>
      <c r="E157" s="206">
        <v>42251</v>
      </c>
      <c r="F157" s="96" t="s">
        <v>86</v>
      </c>
      <c r="G157" s="96" t="s">
        <v>365</v>
      </c>
      <c r="H157" s="96" t="s">
        <v>159</v>
      </c>
      <c r="I157" s="96" t="s">
        <v>89</v>
      </c>
      <c r="J157" s="96" t="s">
        <v>90</v>
      </c>
      <c r="K157" s="96" t="s">
        <v>365</v>
      </c>
      <c r="L157" s="97"/>
      <c r="M157" s="97"/>
      <c r="N157" s="97"/>
      <c r="O157" s="97">
        <v>1</v>
      </c>
      <c r="P157" s="97"/>
      <c r="Q157" s="43" t="str">
        <f>IF(C157&lt;&gt;0,SUM($L157:$O157),0)</f>
        <v>0</v>
      </c>
      <c r="R157" s="43" t="str">
        <f>IF(D157&lt;&gt;0,SUM($L157:$O157),0)</f>
        <v>0</v>
      </c>
      <c r="S157" s="53" t="str">
        <f>Q157*149*5+R157*149*4</f>
        <v>0</v>
      </c>
      <c r="U157" s="157"/>
      <c r="V157" s="157"/>
      <c r="W157" s="157"/>
    </row>
    <row r="158" spans="1:26" customHeight="1" ht="12.95" s="78" customFormat="1">
      <c r="A158" s="95">
        <v>148</v>
      </c>
      <c r="B158" s="96" t="s">
        <v>366</v>
      </c>
      <c r="C158" s="96" t="s">
        <v>364</v>
      </c>
      <c r="D158" s="97" t="s">
        <v>713</v>
      </c>
      <c r="E158" s="206">
        <v>42279</v>
      </c>
      <c r="F158" s="96" t="s">
        <v>86</v>
      </c>
      <c r="G158" s="96" t="s">
        <v>367</v>
      </c>
      <c r="H158" s="96" t="s">
        <v>159</v>
      </c>
      <c r="I158" s="96" t="s">
        <v>89</v>
      </c>
      <c r="J158" s="96" t="s">
        <v>90</v>
      </c>
      <c r="K158" s="96" t="s">
        <v>367</v>
      </c>
      <c r="L158" s="97"/>
      <c r="M158" s="97"/>
      <c r="N158" s="97"/>
      <c r="O158" s="97">
        <v>1</v>
      </c>
      <c r="P158" s="97"/>
      <c r="Q158" s="43" t="str">
        <f>IF(C158&lt;&gt;0,SUM($L158:$O158),0)</f>
        <v>0</v>
      </c>
      <c r="R158" s="43" t="str">
        <f>IF(D158&lt;&gt;0,SUM($L158:$O158),0)</f>
        <v>0</v>
      </c>
      <c r="S158" s="53" t="str">
        <f>Q158*149*5+R158*149*4</f>
        <v>0</v>
      </c>
      <c r="U158" s="157"/>
      <c r="V158" s="157"/>
      <c r="W158" s="157"/>
    </row>
    <row r="159" spans="1:26" customHeight="1" ht="12.95" s="78" customFormat="1">
      <c r="A159" s="95">
        <v>149</v>
      </c>
      <c r="B159" s="96" t="s">
        <v>368</v>
      </c>
      <c r="C159" s="96" t="s">
        <v>364</v>
      </c>
      <c r="D159" s="97" t="s">
        <v>713</v>
      </c>
      <c r="E159" s="206">
        <v>42258</v>
      </c>
      <c r="F159" s="96" t="s">
        <v>86</v>
      </c>
      <c r="G159" s="96" t="s">
        <v>369</v>
      </c>
      <c r="H159" s="96" t="s">
        <v>370</v>
      </c>
      <c r="I159" s="96" t="s">
        <v>89</v>
      </c>
      <c r="J159" s="96" t="s">
        <v>90</v>
      </c>
      <c r="K159" s="96" t="s">
        <v>369</v>
      </c>
      <c r="L159" s="97"/>
      <c r="M159" s="97"/>
      <c r="N159" s="97"/>
      <c r="O159" s="97">
        <v>1</v>
      </c>
      <c r="P159" s="97"/>
      <c r="Q159" s="43" t="str">
        <f>IF(C159&lt;&gt;0,SUM($L159:$O159),0)</f>
        <v>0</v>
      </c>
      <c r="R159" s="43" t="str">
        <f>IF(D159&lt;&gt;0,SUM($L159:$O159),0)</f>
        <v>0</v>
      </c>
      <c r="S159" s="53" t="str">
        <f>Q159*149*5+R159*149*4</f>
        <v>0</v>
      </c>
      <c r="U159" s="157"/>
      <c r="V159" s="157"/>
      <c r="W159" s="157"/>
    </row>
    <row r="160" spans="1:26" customHeight="1" ht="12.95" s="78" customFormat="1">
      <c r="A160" s="95">
        <v>150</v>
      </c>
      <c r="B160" s="96" t="s">
        <v>371</v>
      </c>
      <c r="C160" s="96" t="s">
        <v>364</v>
      </c>
      <c r="D160" s="97" t="s">
        <v>713</v>
      </c>
      <c r="E160" s="206">
        <v>42244</v>
      </c>
      <c r="F160" s="96" t="s">
        <v>86</v>
      </c>
      <c r="G160" s="96" t="s">
        <v>372</v>
      </c>
      <c r="H160" s="96" t="s">
        <v>159</v>
      </c>
      <c r="I160" s="96" t="s">
        <v>89</v>
      </c>
      <c r="J160" s="96" t="s">
        <v>90</v>
      </c>
      <c r="K160" s="96" t="s">
        <v>373</v>
      </c>
      <c r="L160" s="97">
        <v>1</v>
      </c>
      <c r="M160" s="97"/>
      <c r="N160" s="97"/>
      <c r="O160" s="97"/>
      <c r="P160" s="97"/>
      <c r="Q160" s="43" t="str">
        <f>IF(C160&lt;&gt;0,SUM($L160:$O160),0)</f>
        <v>0</v>
      </c>
      <c r="R160" s="43" t="str">
        <f>IF(D160&lt;&gt;0,SUM($L160:$O160),0)</f>
        <v>0</v>
      </c>
      <c r="S160" s="53" t="str">
        <f>Q160*149*5+R160*149*4</f>
        <v>0</v>
      </c>
      <c r="U160" s="157"/>
      <c r="V160" s="157"/>
      <c r="W160" s="157"/>
    </row>
    <row r="161" spans="1:26" customHeight="1" ht="12.95" s="78" customFormat="1">
      <c r="A161" s="95">
        <v>151</v>
      </c>
      <c r="B161" s="96" t="s">
        <v>374</v>
      </c>
      <c r="C161" s="96" t="s">
        <v>364</v>
      </c>
      <c r="D161" s="97" t="s">
        <v>713</v>
      </c>
      <c r="E161" s="206">
        <v>42010</v>
      </c>
      <c r="F161" s="96" t="s">
        <v>86</v>
      </c>
      <c r="G161" s="96" t="s">
        <v>375</v>
      </c>
      <c r="H161" s="96" t="s">
        <v>159</v>
      </c>
      <c r="I161" s="96" t="s">
        <v>89</v>
      </c>
      <c r="J161" s="96" t="s">
        <v>90</v>
      </c>
      <c r="K161" s="96" t="s">
        <v>375</v>
      </c>
      <c r="L161" s="97"/>
      <c r="M161" s="97"/>
      <c r="N161" s="97"/>
      <c r="O161" s="97">
        <v>1</v>
      </c>
      <c r="P161" s="97"/>
      <c r="Q161" s="43" t="str">
        <f>IF(C161&lt;&gt;0,SUM($L161:$O161),0)</f>
        <v>0</v>
      </c>
      <c r="R161" s="43" t="str">
        <f>IF(D161&lt;&gt;0,SUM($L161:$O161),0)</f>
        <v>0</v>
      </c>
      <c r="S161" s="53" t="str">
        <f>Q161*149*5+R161*149*4</f>
        <v>0</v>
      </c>
      <c r="U161" s="157"/>
      <c r="V161" s="157"/>
      <c r="W161" s="157"/>
    </row>
    <row r="162" spans="1:26" customHeight="1" ht="12.95" s="78" customFormat="1">
      <c r="A162" s="95">
        <v>152</v>
      </c>
      <c r="B162" s="96" t="s">
        <v>376</v>
      </c>
      <c r="C162" s="96" t="s">
        <v>364</v>
      </c>
      <c r="D162" s="97" t="s">
        <v>713</v>
      </c>
      <c r="E162" s="206">
        <v>42210</v>
      </c>
      <c r="F162" s="96" t="s">
        <v>86</v>
      </c>
      <c r="G162" s="96" t="s">
        <v>377</v>
      </c>
      <c r="H162" s="96" t="s">
        <v>159</v>
      </c>
      <c r="I162" s="96" t="s">
        <v>89</v>
      </c>
      <c r="J162" s="96" t="s">
        <v>90</v>
      </c>
      <c r="K162" s="96" t="s">
        <v>378</v>
      </c>
      <c r="L162" s="97"/>
      <c r="M162" s="97"/>
      <c r="N162" s="97"/>
      <c r="O162" s="97">
        <v>1</v>
      </c>
      <c r="P162" s="97"/>
      <c r="Q162" s="43" t="str">
        <f>IF(C162&lt;&gt;0,SUM($L162:$O162),0)</f>
        <v>0</v>
      </c>
      <c r="R162" s="43" t="str">
        <f>IF(D162&lt;&gt;0,SUM($L162:$O162),0)</f>
        <v>0</v>
      </c>
      <c r="S162" s="53" t="str">
        <f>Q162*149*5+R162*149*4</f>
        <v>0</v>
      </c>
      <c r="U162" s="157"/>
      <c r="V162" s="157"/>
      <c r="W162" s="157"/>
    </row>
    <row r="163" spans="1:26" customHeight="1" ht="12.95" s="78" customFormat="1">
      <c r="A163" s="95">
        <v>153</v>
      </c>
      <c r="B163" s="96" t="s">
        <v>379</v>
      </c>
      <c r="C163" s="96" t="s">
        <v>364</v>
      </c>
      <c r="D163" s="97" t="s">
        <v>713</v>
      </c>
      <c r="E163" s="206">
        <v>42188</v>
      </c>
      <c r="F163" s="96" t="s">
        <v>86</v>
      </c>
      <c r="G163" s="96" t="s">
        <v>380</v>
      </c>
      <c r="H163" s="96" t="s">
        <v>159</v>
      </c>
      <c r="I163" s="96" t="s">
        <v>89</v>
      </c>
      <c r="J163" s="96" t="s">
        <v>90</v>
      </c>
      <c r="K163" s="96" t="s">
        <v>380</v>
      </c>
      <c r="L163" s="97"/>
      <c r="M163" s="97"/>
      <c r="N163" s="97"/>
      <c r="O163" s="97">
        <v>1</v>
      </c>
      <c r="P163" s="97"/>
      <c r="Q163" s="43" t="str">
        <f>IF(C163&lt;&gt;0,SUM($L163:$O163),0)</f>
        <v>0</v>
      </c>
      <c r="R163" s="43" t="str">
        <f>IF(D163&lt;&gt;0,SUM($L163:$O163),0)</f>
        <v>0</v>
      </c>
      <c r="S163" s="53" t="str">
        <f>Q163*149*5+R163*149*4</f>
        <v>0</v>
      </c>
      <c r="U163" s="157"/>
      <c r="V163" s="157"/>
      <c r="W163" s="157"/>
    </row>
    <row r="164" spans="1:26" customHeight="1" ht="12.95" s="78" customFormat="1">
      <c r="A164" s="95">
        <v>154</v>
      </c>
      <c r="B164" s="96" t="s">
        <v>381</v>
      </c>
      <c r="C164" s="96" t="s">
        <v>364</v>
      </c>
      <c r="D164" s="97" t="s">
        <v>713</v>
      </c>
      <c r="E164" s="206">
        <v>42363</v>
      </c>
      <c r="F164" s="96" t="s">
        <v>86</v>
      </c>
      <c r="G164" s="96" t="s">
        <v>382</v>
      </c>
      <c r="H164" s="96" t="s">
        <v>159</v>
      </c>
      <c r="I164" s="96" t="s">
        <v>89</v>
      </c>
      <c r="J164" s="96" t="s">
        <v>90</v>
      </c>
      <c r="K164" s="96" t="s">
        <v>382</v>
      </c>
      <c r="L164" s="97"/>
      <c r="M164" s="97"/>
      <c r="N164" s="97"/>
      <c r="O164" s="97">
        <v>1</v>
      </c>
      <c r="P164" s="97"/>
      <c r="Q164" s="43" t="str">
        <f>IF(C164&lt;&gt;0,SUM($L164:$O164),0)</f>
        <v>0</v>
      </c>
      <c r="R164" s="43" t="str">
        <f>IF(D164&lt;&gt;0,SUM($L164:$O164),0)</f>
        <v>0</v>
      </c>
      <c r="S164" s="53" t="str">
        <f>Q164*149*5+R164*149*4</f>
        <v>0</v>
      </c>
      <c r="U164" s="157"/>
      <c r="V164" s="157"/>
      <c r="W164" s="157"/>
    </row>
    <row r="165" spans="1:26" customHeight="1" ht="12.95" s="78" customFormat="1">
      <c r="A165" s="95">
        <v>155</v>
      </c>
      <c r="B165" s="96" t="s">
        <v>383</v>
      </c>
      <c r="C165" s="96" t="s">
        <v>364</v>
      </c>
      <c r="D165" s="97" t="s">
        <v>713</v>
      </c>
      <c r="E165" s="206">
        <v>42256</v>
      </c>
      <c r="F165" s="96" t="s">
        <v>86</v>
      </c>
      <c r="G165" s="96" t="s">
        <v>384</v>
      </c>
      <c r="H165" s="96" t="s">
        <v>159</v>
      </c>
      <c r="I165" s="96" t="s">
        <v>89</v>
      </c>
      <c r="J165" s="96" t="s">
        <v>90</v>
      </c>
      <c r="K165" s="96" t="s">
        <v>384</v>
      </c>
      <c r="L165" s="97"/>
      <c r="M165" s="97"/>
      <c r="N165" s="97"/>
      <c r="O165" s="97">
        <v>1</v>
      </c>
      <c r="P165" s="97"/>
      <c r="Q165" s="43" t="str">
        <f>IF(C165&lt;&gt;0,SUM($L165:$O165),0)</f>
        <v>0</v>
      </c>
      <c r="R165" s="43" t="str">
        <f>IF(D165&lt;&gt;0,SUM($L165:$O165),0)</f>
        <v>0</v>
      </c>
      <c r="S165" s="53" t="str">
        <f>Q165*149*5+R165*149*4</f>
        <v>0</v>
      </c>
      <c r="U165" s="157"/>
      <c r="V165" s="157"/>
      <c r="W165" s="157"/>
    </row>
    <row r="166" spans="1:26" customHeight="1" ht="12.95" s="78" customFormat="1">
      <c r="A166" s="95">
        <v>156</v>
      </c>
      <c r="B166" s="96" t="s">
        <v>385</v>
      </c>
      <c r="C166" s="96" t="s">
        <v>364</v>
      </c>
      <c r="D166" s="97" t="s">
        <v>713</v>
      </c>
      <c r="E166" s="206">
        <v>42242</v>
      </c>
      <c r="F166" s="96" t="s">
        <v>86</v>
      </c>
      <c r="G166" s="173" t="s">
        <v>386</v>
      </c>
      <c r="H166" s="173" t="s">
        <v>159</v>
      </c>
      <c r="I166" s="173" t="s">
        <v>89</v>
      </c>
      <c r="J166" s="96" t="s">
        <v>90</v>
      </c>
      <c r="K166" s="96" t="s">
        <v>387</v>
      </c>
      <c r="L166" s="97">
        <v>1</v>
      </c>
      <c r="M166" s="97"/>
      <c r="N166" s="97"/>
      <c r="O166" s="97"/>
      <c r="P166" s="97"/>
      <c r="Q166" s="43" t="str">
        <f>IF(C166&lt;&gt;0,SUM($L166:$O166),0)</f>
        <v>0</v>
      </c>
      <c r="R166" s="43" t="str">
        <f>IF(D166&lt;&gt;0,SUM($L166:$O166),0)</f>
        <v>0</v>
      </c>
      <c r="S166" s="53" t="str">
        <f>Q166*149*5+R166*149*4</f>
        <v>0</v>
      </c>
      <c r="U166" s="157"/>
      <c r="V166" s="157"/>
      <c r="W166" s="157"/>
    </row>
    <row r="167" spans="1:26" customHeight="1" ht="12.95" s="78" customFormat="1">
      <c r="A167" s="95">
        <v>157</v>
      </c>
      <c r="B167" s="96" t="s">
        <v>388</v>
      </c>
      <c r="C167" s="96" t="s">
        <v>364</v>
      </c>
      <c r="D167" s="97" t="s">
        <v>713</v>
      </c>
      <c r="E167" s="206">
        <v>42267</v>
      </c>
      <c r="F167" s="96" t="s">
        <v>86</v>
      </c>
      <c r="G167" s="173" t="s">
        <v>389</v>
      </c>
      <c r="H167" s="173" t="s">
        <v>159</v>
      </c>
      <c r="I167" s="173" t="s">
        <v>89</v>
      </c>
      <c r="J167" s="96" t="s">
        <v>90</v>
      </c>
      <c r="K167" s="96" t="s">
        <v>390</v>
      </c>
      <c r="L167" s="97">
        <v>1</v>
      </c>
      <c r="M167" s="97"/>
      <c r="N167" s="97"/>
      <c r="O167" s="97"/>
      <c r="P167" s="97"/>
      <c r="Q167" s="43" t="str">
        <f>IF(C167&lt;&gt;0,SUM($L167:$O167),0)</f>
        <v>0</v>
      </c>
      <c r="R167" s="43" t="str">
        <f>IF(D167&lt;&gt;0,SUM($L167:$O167),0)</f>
        <v>0</v>
      </c>
      <c r="S167" s="53" t="str">
        <f>Q167*149*5+R167*149*4</f>
        <v>0</v>
      </c>
      <c r="U167" s="157"/>
      <c r="V167" s="157"/>
      <c r="W167" s="157"/>
    </row>
    <row r="168" spans="1:26" customHeight="1" ht="12.95" s="78" customFormat="1">
      <c r="A168" s="95">
        <v>158</v>
      </c>
      <c r="B168" s="96" t="s">
        <v>391</v>
      </c>
      <c r="C168" s="96" t="s">
        <v>364</v>
      </c>
      <c r="D168" s="97" t="s">
        <v>713</v>
      </c>
      <c r="E168" s="206">
        <v>42240</v>
      </c>
      <c r="F168" s="96" t="s">
        <v>86</v>
      </c>
      <c r="G168" s="173" t="s">
        <v>392</v>
      </c>
      <c r="H168" s="173" t="s">
        <v>159</v>
      </c>
      <c r="I168" s="173" t="s">
        <v>89</v>
      </c>
      <c r="J168" s="96" t="s">
        <v>90</v>
      </c>
      <c r="K168" s="96" t="s">
        <v>393</v>
      </c>
      <c r="L168" s="97">
        <v>1</v>
      </c>
      <c r="M168" s="97"/>
      <c r="N168" s="97"/>
      <c r="O168" s="97"/>
      <c r="P168" s="97"/>
      <c r="Q168" s="43" t="str">
        <f>IF(C168&lt;&gt;0,SUM($L168:$O168),0)</f>
        <v>0</v>
      </c>
      <c r="R168" s="43" t="str">
        <f>IF(D168&lt;&gt;0,SUM($L168:$O168),0)</f>
        <v>0</v>
      </c>
      <c r="S168" s="53" t="str">
        <f>Q168*149*5+R168*149*4</f>
        <v>0</v>
      </c>
      <c r="U168" s="157"/>
      <c r="V168" s="157"/>
      <c r="W168" s="157"/>
    </row>
    <row r="169" spans="1:26" customHeight="1" ht="12.95" s="78" customFormat="1">
      <c r="A169" s="95">
        <v>159</v>
      </c>
      <c r="B169" s="96" t="s">
        <v>394</v>
      </c>
      <c r="C169" s="96" t="s">
        <v>364</v>
      </c>
      <c r="D169" s="97" t="s">
        <v>713</v>
      </c>
      <c r="E169" s="206">
        <v>42360</v>
      </c>
      <c r="F169" s="96" t="s">
        <v>86</v>
      </c>
      <c r="G169" s="173" t="s">
        <v>395</v>
      </c>
      <c r="H169" s="173" t="s">
        <v>159</v>
      </c>
      <c r="I169" s="173" t="s">
        <v>89</v>
      </c>
      <c r="J169" s="96" t="s">
        <v>90</v>
      </c>
      <c r="K169" s="96" t="s">
        <v>396</v>
      </c>
      <c r="L169" s="97">
        <v>1</v>
      </c>
      <c r="M169" s="97"/>
      <c r="N169" s="97"/>
      <c r="O169" s="97"/>
      <c r="P169" s="97"/>
      <c r="Q169" s="43" t="str">
        <f>IF(C169&lt;&gt;0,SUM($L169:$O169),0)</f>
        <v>0</v>
      </c>
      <c r="R169" s="43" t="str">
        <f>IF(D169&lt;&gt;0,SUM($L169:$O169),0)</f>
        <v>0</v>
      </c>
      <c r="S169" s="53" t="str">
        <f>Q169*149*5+R169*149*4</f>
        <v>0</v>
      </c>
      <c r="U169" s="157"/>
      <c r="V169" s="157"/>
      <c r="W169" s="157"/>
    </row>
    <row r="170" spans="1:26" customHeight="1" ht="12.95" s="78" customFormat="1">
      <c r="A170" s="95">
        <v>160</v>
      </c>
      <c r="B170" s="96" t="s">
        <v>397</v>
      </c>
      <c r="C170" s="96" t="s">
        <v>364</v>
      </c>
      <c r="D170" s="97" t="s">
        <v>713</v>
      </c>
      <c r="E170" s="206">
        <v>42149</v>
      </c>
      <c r="F170" s="96" t="s">
        <v>86</v>
      </c>
      <c r="G170" s="173" t="s">
        <v>398</v>
      </c>
      <c r="H170" s="173" t="s">
        <v>159</v>
      </c>
      <c r="I170" s="173" t="s">
        <v>89</v>
      </c>
      <c r="J170" s="96" t="s">
        <v>90</v>
      </c>
      <c r="K170" s="96" t="s">
        <v>399</v>
      </c>
      <c r="L170" s="97">
        <v>1</v>
      </c>
      <c r="M170" s="97"/>
      <c r="N170" s="97"/>
      <c r="O170" s="97"/>
      <c r="P170" s="97"/>
      <c r="Q170" s="43" t="str">
        <f>IF(C170&lt;&gt;0,SUM($L170:$O170),0)</f>
        <v>0</v>
      </c>
      <c r="R170" s="43" t="str">
        <f>IF(D170&lt;&gt;0,SUM($L170:$O170),0)</f>
        <v>0</v>
      </c>
      <c r="S170" s="53" t="str">
        <f>Q170*149*5+R170*149*4</f>
        <v>0</v>
      </c>
      <c r="U170" s="157"/>
      <c r="V170" s="157"/>
      <c r="W170" s="157"/>
    </row>
    <row r="171" spans="1:26" customHeight="1" ht="12.95" s="78" customFormat="1">
      <c r="A171" s="95">
        <v>161</v>
      </c>
      <c r="B171" s="96" t="s">
        <v>400</v>
      </c>
      <c r="C171" s="96" t="s">
        <v>364</v>
      </c>
      <c r="D171" s="97" t="s">
        <v>713</v>
      </c>
      <c r="E171" s="206">
        <v>42169</v>
      </c>
      <c r="F171" s="96" t="s">
        <v>86</v>
      </c>
      <c r="G171" s="173" t="s">
        <v>401</v>
      </c>
      <c r="H171" s="173" t="s">
        <v>159</v>
      </c>
      <c r="I171" s="173" t="s">
        <v>89</v>
      </c>
      <c r="J171" s="96" t="s">
        <v>90</v>
      </c>
      <c r="K171" s="96" t="s">
        <v>402</v>
      </c>
      <c r="L171" s="97">
        <v>1</v>
      </c>
      <c r="M171" s="97"/>
      <c r="N171" s="97"/>
      <c r="O171" s="97"/>
      <c r="P171" s="97"/>
      <c r="Q171" s="43" t="str">
        <f>IF(C171&lt;&gt;0,SUM($L171:$O171),0)</f>
        <v>0</v>
      </c>
      <c r="R171" s="43" t="str">
        <f>IF(D171&lt;&gt;0,SUM($L171:$O171),0)</f>
        <v>0</v>
      </c>
      <c r="S171" s="53" t="str">
        <f>Q171*149*5+R171*149*4</f>
        <v>0</v>
      </c>
      <c r="U171" s="157"/>
      <c r="V171" s="157"/>
      <c r="W171" s="157"/>
    </row>
    <row r="172" spans="1:26" customHeight="1" ht="12.95" s="78" customFormat="1">
      <c r="A172" s="95">
        <v>162</v>
      </c>
      <c r="B172" s="96" t="s">
        <v>403</v>
      </c>
      <c r="C172" s="96" t="s">
        <v>364</v>
      </c>
      <c r="D172" s="97" t="s">
        <v>713</v>
      </c>
      <c r="E172" s="103">
        <v>42211</v>
      </c>
      <c r="F172" s="96" t="s">
        <v>404</v>
      </c>
      <c r="G172" s="173" t="s">
        <v>208</v>
      </c>
      <c r="H172" s="173" t="s">
        <v>159</v>
      </c>
      <c r="I172" s="173" t="s">
        <v>89</v>
      </c>
      <c r="J172" s="96" t="s">
        <v>90</v>
      </c>
      <c r="K172" s="96" t="s">
        <v>208</v>
      </c>
      <c r="L172" s="97">
        <v>1</v>
      </c>
      <c r="M172" s="97"/>
      <c r="N172" s="97"/>
      <c r="O172" s="97"/>
      <c r="P172" s="97"/>
      <c r="Q172" s="43" t="str">
        <f>IF(C172&lt;&gt;0,SUM($L172:$O172),0)</f>
        <v>0</v>
      </c>
      <c r="R172" s="43" t="str">
        <f>IF(D172&lt;&gt;0,SUM($L172:$O172),0)</f>
        <v>0</v>
      </c>
      <c r="S172" s="53" t="str">
        <f>Q172*149*5+R172*149*4</f>
        <v>0</v>
      </c>
      <c r="U172" s="157"/>
      <c r="V172" s="157"/>
      <c r="W172" s="157"/>
    </row>
    <row r="173" spans="1:26" customHeight="1" ht="12.95" s="78" customFormat="1">
      <c r="A173" s="95">
        <v>163</v>
      </c>
      <c r="B173" s="96" t="s">
        <v>405</v>
      </c>
      <c r="C173" s="96" t="s">
        <v>364</v>
      </c>
      <c r="D173" s="97" t="s">
        <v>713</v>
      </c>
      <c r="E173" s="207">
        <v>42334</v>
      </c>
      <c r="F173" s="173" t="s">
        <v>96</v>
      </c>
      <c r="G173" s="173" t="s">
        <v>406</v>
      </c>
      <c r="H173" s="173" t="s">
        <v>159</v>
      </c>
      <c r="I173" s="173" t="s">
        <v>89</v>
      </c>
      <c r="J173" s="96" t="s">
        <v>90</v>
      </c>
      <c r="K173" s="173" t="s">
        <v>406</v>
      </c>
      <c r="L173" s="97">
        <v>1</v>
      </c>
      <c r="M173" s="97"/>
      <c r="N173" s="97"/>
      <c r="O173" s="97"/>
      <c r="P173" s="97"/>
      <c r="Q173" s="43" t="str">
        <f>IF(C173&lt;&gt;0,SUM($L173:$O173),0)</f>
        <v>0</v>
      </c>
      <c r="R173" s="43" t="str">
        <f>IF(D173&lt;&gt;0,SUM($L173:$O173),0)</f>
        <v>0</v>
      </c>
      <c r="S173" s="53" t="str">
        <f>Q173*149*5+R173*149*4</f>
        <v>0</v>
      </c>
      <c r="U173" s="157"/>
      <c r="V173" s="157"/>
      <c r="W173" s="157"/>
    </row>
    <row r="174" spans="1:26" customHeight="1" ht="12.95" s="78" customFormat="1">
      <c r="A174" s="95">
        <v>164</v>
      </c>
      <c r="B174" s="96" t="s">
        <v>407</v>
      </c>
      <c r="C174" s="96" t="s">
        <v>364</v>
      </c>
      <c r="D174" s="97" t="s">
        <v>713</v>
      </c>
      <c r="E174" s="207">
        <v>42236</v>
      </c>
      <c r="F174" s="173" t="s">
        <v>96</v>
      </c>
      <c r="G174" s="173" t="s">
        <v>408</v>
      </c>
      <c r="H174" s="173" t="s">
        <v>159</v>
      </c>
      <c r="I174" s="173" t="s">
        <v>89</v>
      </c>
      <c r="J174" s="96" t="s">
        <v>90</v>
      </c>
      <c r="K174" s="173" t="s">
        <v>408</v>
      </c>
      <c r="L174" s="97">
        <v>1</v>
      </c>
      <c r="M174" s="97"/>
      <c r="N174" s="97"/>
      <c r="O174" s="97"/>
      <c r="P174" s="97"/>
      <c r="Q174" s="43" t="str">
        <f>IF(C174&lt;&gt;0,SUM($L174:$O174),0)</f>
        <v>0</v>
      </c>
      <c r="R174" s="43" t="str">
        <f>IF(D174&lt;&gt;0,SUM($L174:$O174),0)</f>
        <v>0</v>
      </c>
      <c r="S174" s="53" t="str">
        <f>Q174*149*5+R174*149*4</f>
        <v>0</v>
      </c>
      <c r="U174" s="157"/>
      <c r="V174" s="157"/>
      <c r="W174" s="157"/>
    </row>
    <row r="175" spans="1:26" customHeight="1" ht="12.95" s="78" customFormat="1">
      <c r="A175" s="95">
        <v>165</v>
      </c>
      <c r="B175" s="96" t="s">
        <v>311</v>
      </c>
      <c r="C175" s="96" t="s">
        <v>364</v>
      </c>
      <c r="D175" s="97" t="s">
        <v>713</v>
      </c>
      <c r="E175" s="207">
        <v>42297</v>
      </c>
      <c r="F175" s="173" t="s">
        <v>134</v>
      </c>
      <c r="G175" s="173" t="s">
        <v>409</v>
      </c>
      <c r="H175" s="173" t="s">
        <v>159</v>
      </c>
      <c r="I175" s="173" t="s">
        <v>89</v>
      </c>
      <c r="J175" s="96" t="s">
        <v>90</v>
      </c>
      <c r="K175" s="173" t="s">
        <v>409</v>
      </c>
      <c r="L175" s="97">
        <v>1</v>
      </c>
      <c r="M175" s="97"/>
      <c r="N175" s="97"/>
      <c r="O175" s="97"/>
      <c r="P175" s="97"/>
      <c r="Q175" s="43" t="str">
        <f>IF(C175&lt;&gt;0,SUM($L175:$O175),0)</f>
        <v>0</v>
      </c>
      <c r="R175" s="43" t="str">
        <f>IF(D175&lt;&gt;0,SUM($L175:$O175),0)</f>
        <v>0</v>
      </c>
      <c r="S175" s="53" t="str">
        <f>Q175*149*5+R175*149*4</f>
        <v>0</v>
      </c>
      <c r="U175" s="157"/>
      <c r="V175" s="157"/>
      <c r="W175" s="157"/>
    </row>
    <row r="176" spans="1:26" customHeight="1" ht="12.95" s="78" customFormat="1">
      <c r="A176" s="95">
        <v>166</v>
      </c>
      <c r="B176" s="96" t="s">
        <v>275</v>
      </c>
      <c r="C176" s="96" t="s">
        <v>364</v>
      </c>
      <c r="D176" s="97" t="s">
        <v>713</v>
      </c>
      <c r="E176" s="207">
        <v>42141</v>
      </c>
      <c r="F176" s="173" t="s">
        <v>86</v>
      </c>
      <c r="G176" s="173" t="s">
        <v>410</v>
      </c>
      <c r="H176" s="173" t="s">
        <v>159</v>
      </c>
      <c r="I176" s="173" t="s">
        <v>89</v>
      </c>
      <c r="J176" s="96" t="s">
        <v>90</v>
      </c>
      <c r="K176" s="173" t="s">
        <v>410</v>
      </c>
      <c r="L176" s="97">
        <v>1</v>
      </c>
      <c r="M176" s="97"/>
      <c r="N176" s="97"/>
      <c r="O176" s="97"/>
      <c r="P176" s="97"/>
      <c r="Q176" s="43" t="str">
        <f>IF(C176&lt;&gt;0,SUM($L176:$O176),0)</f>
        <v>0</v>
      </c>
      <c r="R176" s="43" t="str">
        <f>IF(D176&lt;&gt;0,SUM($L176:$O176),0)</f>
        <v>0</v>
      </c>
      <c r="S176" s="53" t="str">
        <f>Q176*149*5+R176*149*4</f>
        <v>0</v>
      </c>
      <c r="U176" s="157"/>
      <c r="V176" s="157"/>
      <c r="W176" s="157"/>
    </row>
    <row r="177" spans="1:26" customHeight="1" ht="12.95" s="78" customFormat="1">
      <c r="A177" s="95">
        <v>167</v>
      </c>
      <c r="B177" s="96" t="s">
        <v>411</v>
      </c>
      <c r="C177" s="96" t="s">
        <v>364</v>
      </c>
      <c r="D177" s="97" t="s">
        <v>713</v>
      </c>
      <c r="E177" s="207">
        <v>42239</v>
      </c>
      <c r="F177" s="173" t="s">
        <v>96</v>
      </c>
      <c r="G177" s="173" t="s">
        <v>412</v>
      </c>
      <c r="H177" s="173" t="s">
        <v>159</v>
      </c>
      <c r="I177" s="173" t="s">
        <v>89</v>
      </c>
      <c r="J177" s="96" t="s">
        <v>90</v>
      </c>
      <c r="K177" s="96" t="s">
        <v>412</v>
      </c>
      <c r="L177" s="97">
        <v>1</v>
      </c>
      <c r="M177" s="97"/>
      <c r="N177" s="97"/>
      <c r="O177" s="97"/>
      <c r="P177" s="97"/>
      <c r="Q177" s="43" t="str">
        <f>IF(C177&lt;&gt;0,SUM($L177:$O177),0)</f>
        <v>0</v>
      </c>
      <c r="R177" s="43" t="str">
        <f>IF(D177&lt;&gt;0,SUM($L177:$O177),0)</f>
        <v>0</v>
      </c>
      <c r="S177" s="53" t="str">
        <f>Q177*149*5+R177*149*4</f>
        <v>0</v>
      </c>
      <c r="U177" s="157"/>
      <c r="V177" s="157"/>
      <c r="W177" s="157"/>
    </row>
    <row r="178" spans="1:26" customHeight="1" ht="12.95" s="78" customFormat="1">
      <c r="A178" s="95">
        <v>168</v>
      </c>
      <c r="B178" s="96" t="s">
        <v>808</v>
      </c>
      <c r="C178" s="96" t="s">
        <v>364</v>
      </c>
      <c r="D178" s="97" t="s">
        <v>713</v>
      </c>
      <c r="E178" s="207">
        <v>42342</v>
      </c>
      <c r="F178" s="173" t="s">
        <v>111</v>
      </c>
      <c r="G178" s="173" t="s">
        <v>809</v>
      </c>
      <c r="H178" s="173" t="s">
        <v>159</v>
      </c>
      <c r="I178" s="173" t="s">
        <v>89</v>
      </c>
      <c r="J178" s="96" t="s">
        <v>90</v>
      </c>
      <c r="K178" s="173" t="s">
        <v>809</v>
      </c>
      <c r="L178" s="97">
        <v>1</v>
      </c>
      <c r="M178" s="97"/>
      <c r="N178" s="97"/>
      <c r="O178" s="97"/>
      <c r="P178" s="97"/>
      <c r="Q178" s="43" t="str">
        <f>IF(C178&lt;&gt;0,SUM($L178:$O178),0)</f>
        <v>0</v>
      </c>
      <c r="R178" s="43" t="str">
        <f>IF(D178&lt;&gt;0,SUM($L178:$O178),0)</f>
        <v>0</v>
      </c>
      <c r="S178" s="53" t="str">
        <f>Q178*149*5+R178*149*4</f>
        <v>0</v>
      </c>
      <c r="U178" s="157"/>
      <c r="V178" s="157"/>
      <c r="W178" s="157"/>
    </row>
    <row r="179" spans="1:26" customHeight="1" ht="12.95" s="78" customFormat="1">
      <c r="A179" s="95">
        <v>169</v>
      </c>
      <c r="B179" s="96" t="s">
        <v>810</v>
      </c>
      <c r="C179" s="96" t="s">
        <v>364</v>
      </c>
      <c r="D179" s="97" t="s">
        <v>713</v>
      </c>
      <c r="E179" s="207">
        <v>42238</v>
      </c>
      <c r="F179" s="173" t="s">
        <v>111</v>
      </c>
      <c r="G179" s="173" t="s">
        <v>811</v>
      </c>
      <c r="H179" s="173" t="s">
        <v>159</v>
      </c>
      <c r="I179" s="173" t="s">
        <v>89</v>
      </c>
      <c r="J179" s="96" t="s">
        <v>90</v>
      </c>
      <c r="K179" s="173" t="s">
        <v>811</v>
      </c>
      <c r="L179" s="97">
        <v>1</v>
      </c>
      <c r="M179" s="97"/>
      <c r="N179" s="97"/>
      <c r="O179" s="97"/>
      <c r="P179" s="97"/>
      <c r="Q179" s="43" t="str">
        <f>IF(C179&lt;&gt;0,SUM($L179:$O179),0)</f>
        <v>0</v>
      </c>
      <c r="R179" s="43" t="str">
        <f>IF(D179&lt;&gt;0,SUM($L179:$O179),0)</f>
        <v>0</v>
      </c>
      <c r="S179" s="53" t="str">
        <f>Q179*149*5+R179*149*4</f>
        <v>0</v>
      </c>
      <c r="U179" s="157"/>
      <c r="V179" s="157"/>
      <c r="W179" s="157"/>
    </row>
    <row r="180" spans="1:26" customHeight="1" ht="12.95" s="78" customFormat="1">
      <c r="A180" s="95">
        <v>170</v>
      </c>
      <c r="B180" s="96" t="s">
        <v>413</v>
      </c>
      <c r="C180" s="96" t="s">
        <v>414</v>
      </c>
      <c r="D180" s="97"/>
      <c r="E180" s="202">
        <v>41930</v>
      </c>
      <c r="F180" s="96" t="s">
        <v>111</v>
      </c>
      <c r="G180" s="173" t="s">
        <v>415</v>
      </c>
      <c r="H180" s="173" t="s">
        <v>98</v>
      </c>
      <c r="I180" s="173" t="s">
        <v>89</v>
      </c>
      <c r="J180" s="96" t="s">
        <v>90</v>
      </c>
      <c r="K180" s="96" t="s">
        <v>415</v>
      </c>
      <c r="L180" s="97"/>
      <c r="M180" s="97"/>
      <c r="N180" s="97"/>
      <c r="O180" s="97">
        <v>1</v>
      </c>
      <c r="P180" s="97"/>
      <c r="Q180" s="43" t="str">
        <f>IF(C180&lt;&gt;0,SUM($L180:$O180),0)</f>
        <v>0</v>
      </c>
      <c r="R180" s="43" t="str">
        <f>IF(D180&lt;&gt;0,SUM($L180:$O180),0)</f>
        <v>0</v>
      </c>
      <c r="S180" s="53" t="str">
        <f>Q180*149*5+R180*149*4</f>
        <v>0</v>
      </c>
      <c r="U180" s="157"/>
      <c r="V180" s="157"/>
      <c r="W180" s="157"/>
    </row>
    <row r="181" spans="1:26" customHeight="1" ht="12.95" s="78" customFormat="1">
      <c r="A181" s="95">
        <v>171</v>
      </c>
      <c r="B181" s="96" t="s">
        <v>416</v>
      </c>
      <c r="C181" s="96" t="s">
        <v>414</v>
      </c>
      <c r="D181" s="97"/>
      <c r="E181" s="202">
        <v>41756</v>
      </c>
      <c r="F181" s="96" t="s">
        <v>111</v>
      </c>
      <c r="G181" s="173" t="s">
        <v>417</v>
      </c>
      <c r="H181" s="173" t="s">
        <v>244</v>
      </c>
      <c r="I181" s="173" t="s">
        <v>89</v>
      </c>
      <c r="J181" s="96" t="s">
        <v>90</v>
      </c>
      <c r="K181" s="96" t="s">
        <v>418</v>
      </c>
      <c r="L181" s="97">
        <v>1</v>
      </c>
      <c r="M181" s="97"/>
      <c r="N181" s="97"/>
      <c r="O181" s="97"/>
      <c r="P181" s="97"/>
      <c r="Q181" s="43" t="str">
        <f>IF(C181&lt;&gt;0,SUM($L181:$O181),0)</f>
        <v>0</v>
      </c>
      <c r="R181" s="43" t="str">
        <f>IF(D181&lt;&gt;0,SUM($L181:$O181),0)</f>
        <v>0</v>
      </c>
      <c r="S181" s="53" t="str">
        <f>Q181*149*5+R181*149*4</f>
        <v>0</v>
      </c>
      <c r="U181" s="157"/>
      <c r="V181" s="157"/>
      <c r="W181" s="157"/>
    </row>
    <row r="182" spans="1:26" customHeight="1" ht="12.95" s="78" customFormat="1">
      <c r="A182" s="95">
        <v>172</v>
      </c>
      <c r="B182" s="96" t="s">
        <v>419</v>
      </c>
      <c r="C182" s="96" t="s">
        <v>414</v>
      </c>
      <c r="D182" s="97"/>
      <c r="E182" s="202">
        <v>41976</v>
      </c>
      <c r="F182" s="96" t="s">
        <v>134</v>
      </c>
      <c r="G182" s="173" t="s">
        <v>420</v>
      </c>
      <c r="H182" s="173" t="s">
        <v>240</v>
      </c>
      <c r="I182" s="173" t="s">
        <v>89</v>
      </c>
      <c r="J182" s="96" t="s">
        <v>90</v>
      </c>
      <c r="K182" s="96" t="s">
        <v>421</v>
      </c>
      <c r="L182" s="97"/>
      <c r="M182" s="97"/>
      <c r="N182" s="97"/>
      <c r="O182" s="97">
        <v>1</v>
      </c>
      <c r="P182" s="97"/>
      <c r="Q182" s="43" t="str">
        <f>IF(C182&lt;&gt;0,SUM($L182:$O182),0)</f>
        <v>0</v>
      </c>
      <c r="R182" s="43" t="str">
        <f>IF(D182&lt;&gt;0,SUM($L182:$O182),0)</f>
        <v>0</v>
      </c>
      <c r="S182" s="53" t="str">
        <f>Q182*149*5+R182*149*4</f>
        <v>0</v>
      </c>
      <c r="U182" s="157"/>
      <c r="V182" s="157"/>
      <c r="W182" s="157"/>
    </row>
    <row r="183" spans="1:26" customHeight="1" ht="12.95" s="78" customFormat="1">
      <c r="A183" s="95">
        <v>173</v>
      </c>
      <c r="B183" s="96" t="s">
        <v>422</v>
      </c>
      <c r="C183" s="96" t="s">
        <v>414</v>
      </c>
      <c r="D183" s="97"/>
      <c r="E183" s="202">
        <v>41937</v>
      </c>
      <c r="F183" s="96" t="s">
        <v>423</v>
      </c>
      <c r="G183" s="96" t="s">
        <v>424</v>
      </c>
      <c r="H183" s="96" t="s">
        <v>244</v>
      </c>
      <c r="I183" s="96" t="s">
        <v>89</v>
      </c>
      <c r="J183" s="96" t="s">
        <v>90</v>
      </c>
      <c r="K183" s="96" t="s">
        <v>425</v>
      </c>
      <c r="L183" s="97">
        <v>1</v>
      </c>
      <c r="M183" s="97"/>
      <c r="N183" s="97"/>
      <c r="O183" s="97"/>
      <c r="P183" s="97"/>
      <c r="Q183" s="43" t="str">
        <f>IF(C183&lt;&gt;0,SUM($L183:$O183),0)</f>
        <v>0</v>
      </c>
      <c r="R183" s="43" t="str">
        <f>IF(D183&lt;&gt;0,SUM($L183:$O183),0)</f>
        <v>0</v>
      </c>
      <c r="S183" s="53" t="str">
        <f>Q183*149*5+R183*149*4</f>
        <v>0</v>
      </c>
      <c r="U183" s="157"/>
      <c r="V183" s="157"/>
      <c r="W183" s="157"/>
    </row>
    <row r="184" spans="1:26" customHeight="1" ht="12.95" s="78" customFormat="1">
      <c r="A184" s="95">
        <v>174</v>
      </c>
      <c r="B184" s="96" t="s">
        <v>426</v>
      </c>
      <c r="C184" s="96" t="s">
        <v>414</v>
      </c>
      <c r="D184" s="97"/>
      <c r="E184" s="202">
        <v>41722</v>
      </c>
      <c r="F184" s="96" t="s">
        <v>111</v>
      </c>
      <c r="G184" s="96" t="s">
        <v>427</v>
      </c>
      <c r="H184" s="96" t="s">
        <v>244</v>
      </c>
      <c r="I184" s="96" t="s">
        <v>89</v>
      </c>
      <c r="J184" s="96" t="s">
        <v>90</v>
      </c>
      <c r="K184" s="96" t="s">
        <v>427</v>
      </c>
      <c r="L184" s="97">
        <v>1</v>
      </c>
      <c r="M184" s="97"/>
      <c r="N184" s="97"/>
      <c r="O184" s="97"/>
      <c r="P184" s="97"/>
      <c r="Q184" s="43" t="str">
        <f>IF(C184&lt;&gt;0,SUM($L184:$O184),0)</f>
        <v>0</v>
      </c>
      <c r="R184" s="43" t="str">
        <f>IF(D184&lt;&gt;0,SUM($L184:$O184),0)</f>
        <v>0</v>
      </c>
      <c r="S184" s="53" t="str">
        <f>Q184*149*5+R184*149*4</f>
        <v>0</v>
      </c>
      <c r="U184" s="157"/>
      <c r="V184" s="157"/>
      <c r="W184" s="157"/>
    </row>
    <row r="185" spans="1:26" customHeight="1" ht="12.95" s="78" customFormat="1">
      <c r="A185" s="95">
        <v>175</v>
      </c>
      <c r="B185" s="96" t="s">
        <v>428</v>
      </c>
      <c r="C185" s="96" t="s">
        <v>414</v>
      </c>
      <c r="D185" s="97"/>
      <c r="E185" s="202">
        <v>41842</v>
      </c>
      <c r="F185" s="96" t="s">
        <v>111</v>
      </c>
      <c r="G185" s="96" t="s">
        <v>429</v>
      </c>
      <c r="H185" s="96" t="s">
        <v>248</v>
      </c>
      <c r="I185" s="96" t="s">
        <v>89</v>
      </c>
      <c r="J185" s="96" t="s">
        <v>90</v>
      </c>
      <c r="K185" s="96" t="s">
        <v>429</v>
      </c>
      <c r="L185" s="97">
        <v>1</v>
      </c>
      <c r="M185" s="97"/>
      <c r="N185" s="97"/>
      <c r="O185" s="97"/>
      <c r="P185" s="97"/>
      <c r="Q185" s="43" t="str">
        <f>IF(C185&lt;&gt;0,SUM($L185:$O185),0)</f>
        <v>0</v>
      </c>
      <c r="R185" s="43" t="str">
        <f>IF(D185&lt;&gt;0,SUM($L185:$O185),0)</f>
        <v>0</v>
      </c>
      <c r="S185" s="53" t="str">
        <f>Q185*149*5+R185*149*4</f>
        <v>0</v>
      </c>
      <c r="U185" s="157"/>
      <c r="V185" s="157"/>
      <c r="W185" s="157"/>
    </row>
    <row r="186" spans="1:26" customHeight="1" ht="12.95" s="78" customFormat="1">
      <c r="A186" s="95">
        <v>176</v>
      </c>
      <c r="B186" s="96" t="s">
        <v>430</v>
      </c>
      <c r="C186" s="96" t="s">
        <v>414</v>
      </c>
      <c r="D186" s="97"/>
      <c r="E186" s="202">
        <v>41837</v>
      </c>
      <c r="F186" s="96" t="s">
        <v>111</v>
      </c>
      <c r="G186" s="96" t="s">
        <v>431</v>
      </c>
      <c r="H186" s="96" t="s">
        <v>98</v>
      </c>
      <c r="I186" s="96" t="s">
        <v>89</v>
      </c>
      <c r="J186" s="96" t="s">
        <v>90</v>
      </c>
      <c r="K186" s="96" t="s">
        <v>432</v>
      </c>
      <c r="L186" s="97">
        <v>1</v>
      </c>
      <c r="M186" s="97"/>
      <c r="N186" s="97"/>
      <c r="O186" s="97"/>
      <c r="P186" s="97"/>
      <c r="Q186" s="43" t="str">
        <f>IF(C186&lt;&gt;0,SUM($L186:$O186),0)</f>
        <v>0</v>
      </c>
      <c r="R186" s="43" t="str">
        <f>IF(D186&lt;&gt;0,SUM($L186:$O186),0)</f>
        <v>0</v>
      </c>
      <c r="S186" s="53" t="str">
        <f>Q186*149*5+R186*149*4</f>
        <v>0</v>
      </c>
      <c r="U186" s="157"/>
      <c r="V186" s="157"/>
      <c r="W186" s="157"/>
    </row>
    <row r="187" spans="1:26" customHeight="1" ht="12.95" s="78" customFormat="1">
      <c r="A187" s="95">
        <v>177</v>
      </c>
      <c r="B187" s="96" t="s">
        <v>433</v>
      </c>
      <c r="C187" s="96" t="s">
        <v>414</v>
      </c>
      <c r="D187" s="97"/>
      <c r="E187" s="202">
        <v>41645</v>
      </c>
      <c r="F187" s="96" t="s">
        <v>86</v>
      </c>
      <c r="G187" s="96" t="s">
        <v>434</v>
      </c>
      <c r="H187" s="96" t="s">
        <v>248</v>
      </c>
      <c r="I187" s="96" t="s">
        <v>89</v>
      </c>
      <c r="J187" s="96" t="s">
        <v>90</v>
      </c>
      <c r="K187" s="96" t="s">
        <v>434</v>
      </c>
      <c r="L187" s="97"/>
      <c r="M187" s="97"/>
      <c r="N187" s="97"/>
      <c r="O187" s="97">
        <v>1</v>
      </c>
      <c r="P187" s="97"/>
      <c r="Q187" s="43" t="str">
        <f>IF(C187&lt;&gt;0,SUM($L187:$O187),0)</f>
        <v>0</v>
      </c>
      <c r="R187" s="43" t="str">
        <f>IF(D187&lt;&gt;0,SUM($L187:$O187),0)</f>
        <v>0</v>
      </c>
      <c r="S187" s="53" t="str">
        <f>Q187*149*5+R187*149*4</f>
        <v>0</v>
      </c>
      <c r="U187" s="157"/>
      <c r="V187" s="157"/>
      <c r="W187" s="157"/>
    </row>
    <row r="188" spans="1:26" customHeight="1" ht="12.95" s="78" customFormat="1">
      <c r="A188" s="95">
        <v>178</v>
      </c>
      <c r="B188" s="96" t="s">
        <v>435</v>
      </c>
      <c r="C188" s="96" t="s">
        <v>414</v>
      </c>
      <c r="D188" s="97"/>
      <c r="E188" s="202">
        <v>41865</v>
      </c>
      <c r="F188" s="96" t="s">
        <v>111</v>
      </c>
      <c r="G188" s="96" t="s">
        <v>436</v>
      </c>
      <c r="H188" s="96" t="s">
        <v>98</v>
      </c>
      <c r="I188" s="96" t="s">
        <v>89</v>
      </c>
      <c r="J188" s="96" t="s">
        <v>90</v>
      </c>
      <c r="K188" s="96" t="s">
        <v>437</v>
      </c>
      <c r="L188" s="97"/>
      <c r="M188" s="97"/>
      <c r="N188" s="97"/>
      <c r="O188" s="97">
        <v>1</v>
      </c>
      <c r="P188" s="97"/>
      <c r="Q188" s="43" t="str">
        <f>IF(C188&lt;&gt;0,SUM($L188:$O188),0)</f>
        <v>0</v>
      </c>
      <c r="R188" s="43" t="str">
        <f>IF(D188&lt;&gt;0,SUM($L188:$O188),0)</f>
        <v>0</v>
      </c>
      <c r="S188" s="53" t="str">
        <f>Q188*149*5+R188*149*4</f>
        <v>0</v>
      </c>
      <c r="U188" s="157"/>
      <c r="V188" s="157"/>
      <c r="W188" s="157"/>
    </row>
    <row r="189" spans="1:26" customHeight="1" ht="12.95" s="78" customFormat="1">
      <c r="A189" s="95">
        <v>179</v>
      </c>
      <c r="B189" s="96" t="s">
        <v>438</v>
      </c>
      <c r="C189" s="96" t="s">
        <v>414</v>
      </c>
      <c r="D189" s="97"/>
      <c r="E189" s="202">
        <v>41973</v>
      </c>
      <c r="F189" s="96" t="s">
        <v>86</v>
      </c>
      <c r="G189" s="96" t="s">
        <v>439</v>
      </c>
      <c r="H189" s="96" t="s">
        <v>248</v>
      </c>
      <c r="I189" s="96" t="s">
        <v>89</v>
      </c>
      <c r="J189" s="96" t="s">
        <v>90</v>
      </c>
      <c r="K189" s="96" t="s">
        <v>439</v>
      </c>
      <c r="L189" s="97"/>
      <c r="M189" s="97"/>
      <c r="N189" s="97"/>
      <c r="O189" s="97">
        <v>1</v>
      </c>
      <c r="P189" s="97"/>
      <c r="Q189" s="43" t="str">
        <f>IF(C189&lt;&gt;0,SUM($L189:$O189),0)</f>
        <v>0</v>
      </c>
      <c r="R189" s="43" t="str">
        <f>IF(D189&lt;&gt;0,SUM($L189:$O189),0)</f>
        <v>0</v>
      </c>
      <c r="S189" s="53" t="str">
        <f>Q189*149*5+R189*149*4</f>
        <v>0</v>
      </c>
      <c r="U189" s="157"/>
      <c r="V189" s="157"/>
      <c r="W189" s="157"/>
    </row>
    <row r="190" spans="1:26" customHeight="1" ht="12.95" s="78" customFormat="1">
      <c r="A190" s="95">
        <v>180</v>
      </c>
      <c r="B190" s="96" t="s">
        <v>440</v>
      </c>
      <c r="C190" s="96" t="s">
        <v>414</v>
      </c>
      <c r="D190" s="97"/>
      <c r="E190" s="202">
        <v>41687</v>
      </c>
      <c r="F190" s="96" t="s">
        <v>96</v>
      </c>
      <c r="G190" s="96" t="s">
        <v>441</v>
      </c>
      <c r="H190" s="96" t="s">
        <v>248</v>
      </c>
      <c r="I190" s="96" t="s">
        <v>89</v>
      </c>
      <c r="J190" s="96" t="s">
        <v>90</v>
      </c>
      <c r="K190" s="96" t="s">
        <v>442</v>
      </c>
      <c r="L190" s="97">
        <v>1</v>
      </c>
      <c r="M190" s="97"/>
      <c r="N190" s="97"/>
      <c r="O190" s="97"/>
      <c r="P190" s="97"/>
      <c r="Q190" s="43" t="str">
        <f>IF(C190&lt;&gt;0,SUM($L190:$O190),0)</f>
        <v>0</v>
      </c>
      <c r="R190" s="43" t="str">
        <f>IF(D190&lt;&gt;0,SUM($L190:$O190),0)</f>
        <v>0</v>
      </c>
      <c r="S190" s="53" t="str">
        <f>Q190*149*5+R190*149*4</f>
        <v>0</v>
      </c>
      <c r="U190" s="157"/>
      <c r="V190" s="157"/>
      <c r="W190" s="157"/>
    </row>
    <row r="191" spans="1:26" customHeight="1" ht="12.95" s="78" customFormat="1">
      <c r="A191" s="95">
        <v>181</v>
      </c>
      <c r="B191" s="96" t="s">
        <v>443</v>
      </c>
      <c r="C191" s="96" t="s">
        <v>414</v>
      </c>
      <c r="D191" s="97"/>
      <c r="E191" s="202">
        <v>41827</v>
      </c>
      <c r="F191" s="96" t="s">
        <v>111</v>
      </c>
      <c r="G191" s="96" t="s">
        <v>129</v>
      </c>
      <c r="H191" s="96" t="s">
        <v>240</v>
      </c>
      <c r="I191" s="96" t="s">
        <v>89</v>
      </c>
      <c r="J191" s="96" t="s">
        <v>90</v>
      </c>
      <c r="K191" s="96" t="s">
        <v>444</v>
      </c>
      <c r="L191" s="97"/>
      <c r="M191" s="97"/>
      <c r="N191" s="97"/>
      <c r="O191" s="97">
        <v>1</v>
      </c>
      <c r="P191" s="97"/>
      <c r="Q191" s="43" t="str">
        <f>IF(C191&lt;&gt;0,SUM($L191:$O191),0)</f>
        <v>0</v>
      </c>
      <c r="R191" s="43" t="str">
        <f>IF(D191&lt;&gt;0,SUM($L191:$O191),0)</f>
        <v>0</v>
      </c>
      <c r="S191" s="53" t="str">
        <f>Q191*149*5+R191*149*4</f>
        <v>0</v>
      </c>
      <c r="U191" s="157"/>
      <c r="V191" s="157"/>
      <c r="W191" s="157"/>
    </row>
    <row r="192" spans="1:26" customHeight="1" ht="12.95" s="78" customFormat="1">
      <c r="A192" s="95">
        <v>182</v>
      </c>
      <c r="B192" s="96" t="s">
        <v>445</v>
      </c>
      <c r="C192" s="96" t="s">
        <v>414</v>
      </c>
      <c r="D192" s="97"/>
      <c r="E192" s="204">
        <v>41726</v>
      </c>
      <c r="F192" s="96" t="s">
        <v>111</v>
      </c>
      <c r="G192" s="96" t="s">
        <v>446</v>
      </c>
      <c r="H192" s="96" t="s">
        <v>244</v>
      </c>
      <c r="I192" s="96" t="s">
        <v>89</v>
      </c>
      <c r="J192" s="96" t="s">
        <v>90</v>
      </c>
      <c r="K192" s="96" t="s">
        <v>446</v>
      </c>
      <c r="L192" s="97"/>
      <c r="M192" s="97"/>
      <c r="N192" s="97"/>
      <c r="O192" s="97">
        <v>1</v>
      </c>
      <c r="P192" s="97"/>
      <c r="Q192" s="43" t="str">
        <f>IF(C192&lt;&gt;0,SUM($L192:$O192),0)</f>
        <v>0</v>
      </c>
      <c r="R192" s="43" t="str">
        <f>IF(D192&lt;&gt;0,SUM($L192:$O192),0)</f>
        <v>0</v>
      </c>
      <c r="S192" s="53" t="str">
        <f>Q192*149*5+R192*149*4</f>
        <v>0</v>
      </c>
      <c r="U192" s="157"/>
      <c r="V192" s="157"/>
      <c r="W192" s="157"/>
    </row>
    <row r="193" spans="1:26" customHeight="1" ht="12.95" s="78" customFormat="1">
      <c r="A193" s="95">
        <v>183</v>
      </c>
      <c r="B193" s="96" t="s">
        <v>447</v>
      </c>
      <c r="C193" s="96" t="s">
        <v>414</v>
      </c>
      <c r="D193" s="97"/>
      <c r="E193" s="204">
        <v>41934</v>
      </c>
      <c r="F193" s="96" t="s">
        <v>111</v>
      </c>
      <c r="G193" s="96" t="s">
        <v>448</v>
      </c>
      <c r="H193" s="96" t="s">
        <v>244</v>
      </c>
      <c r="I193" s="96" t="s">
        <v>89</v>
      </c>
      <c r="J193" s="96" t="s">
        <v>90</v>
      </c>
      <c r="K193" s="96" t="s">
        <v>448</v>
      </c>
      <c r="L193" s="97">
        <v>1</v>
      </c>
      <c r="M193" s="97"/>
      <c r="N193" s="97"/>
      <c r="O193" s="97"/>
      <c r="P193" s="97"/>
      <c r="Q193" s="43" t="str">
        <f>IF(C193&lt;&gt;0,SUM($L193:$O193),0)</f>
        <v>0</v>
      </c>
      <c r="R193" s="43" t="str">
        <f>IF(D193&lt;&gt;0,SUM($L193:$O193),0)</f>
        <v>0</v>
      </c>
      <c r="S193" s="53" t="str">
        <f>Q193*149*5+R193*149*4</f>
        <v>0</v>
      </c>
      <c r="U193" s="157"/>
      <c r="V193" s="157"/>
      <c r="W193" s="157"/>
    </row>
    <row r="194" spans="1:26" customHeight="1" ht="12.95" s="78" customFormat="1">
      <c r="A194" s="95">
        <v>184</v>
      </c>
      <c r="B194" s="96" t="s">
        <v>449</v>
      </c>
      <c r="C194" s="96" t="s">
        <v>414</v>
      </c>
      <c r="D194" s="97"/>
      <c r="E194" s="204">
        <v>41717</v>
      </c>
      <c r="F194" s="96" t="s">
        <v>111</v>
      </c>
      <c r="G194" s="96" t="s">
        <v>450</v>
      </c>
      <c r="H194" s="96" t="s">
        <v>248</v>
      </c>
      <c r="I194" s="96" t="s">
        <v>89</v>
      </c>
      <c r="J194" s="96" t="s">
        <v>90</v>
      </c>
      <c r="K194" s="96" t="s">
        <v>450</v>
      </c>
      <c r="L194" s="97">
        <v>1</v>
      </c>
      <c r="M194" s="97"/>
      <c r="N194" s="97"/>
      <c r="O194" s="97"/>
      <c r="P194" s="97"/>
      <c r="Q194" s="43" t="str">
        <f>IF(C194&lt;&gt;0,SUM($L194:$O194),0)</f>
        <v>0</v>
      </c>
      <c r="R194" s="43" t="str">
        <f>IF(D194&lt;&gt;0,SUM($L194:$O194),0)</f>
        <v>0</v>
      </c>
      <c r="S194" s="53" t="str">
        <f>Q194*149*5+R194*149*4</f>
        <v>0</v>
      </c>
      <c r="U194" s="157"/>
      <c r="V194" s="157"/>
      <c r="W194" s="157"/>
    </row>
    <row r="195" spans="1:26" customHeight="1" ht="12.95" s="78" customFormat="1">
      <c r="A195" s="95">
        <v>185</v>
      </c>
      <c r="B195" s="96" t="s">
        <v>451</v>
      </c>
      <c r="C195" s="96" t="s">
        <v>414</v>
      </c>
      <c r="D195" s="97"/>
      <c r="E195" s="204">
        <v>41644</v>
      </c>
      <c r="F195" s="96" t="s">
        <v>86</v>
      </c>
      <c r="G195" s="96" t="s">
        <v>452</v>
      </c>
      <c r="H195" s="96" t="s">
        <v>244</v>
      </c>
      <c r="I195" s="96" t="s">
        <v>89</v>
      </c>
      <c r="J195" s="96" t="s">
        <v>90</v>
      </c>
      <c r="K195" s="96" t="s">
        <v>452</v>
      </c>
      <c r="L195" s="97"/>
      <c r="M195" s="97"/>
      <c r="N195" s="97"/>
      <c r="O195" s="97">
        <v>1</v>
      </c>
      <c r="P195" s="97"/>
      <c r="Q195" s="43" t="str">
        <f>IF(C195&lt;&gt;0,SUM($L195:$O195),0)</f>
        <v>0</v>
      </c>
      <c r="R195" s="43" t="str">
        <f>IF(D195&lt;&gt;0,SUM($L195:$O195),0)</f>
        <v>0</v>
      </c>
      <c r="S195" s="53" t="str">
        <f>Q195*149*5+R195*149*4</f>
        <v>0</v>
      </c>
      <c r="U195" s="157"/>
      <c r="V195" s="157"/>
      <c r="W195" s="157"/>
    </row>
    <row r="196" spans="1:26" customHeight="1" ht="12.95" s="78" customFormat="1">
      <c r="A196" s="95">
        <v>186</v>
      </c>
      <c r="B196" s="96" t="s">
        <v>453</v>
      </c>
      <c r="C196" s="96" t="s">
        <v>414</v>
      </c>
      <c r="D196" s="97"/>
      <c r="E196" s="204">
        <v>41861</v>
      </c>
      <c r="F196" s="96" t="s">
        <v>111</v>
      </c>
      <c r="G196" s="96" t="s">
        <v>454</v>
      </c>
      <c r="H196" s="96" t="s">
        <v>240</v>
      </c>
      <c r="I196" s="96" t="s">
        <v>89</v>
      </c>
      <c r="J196" s="96" t="s">
        <v>90</v>
      </c>
      <c r="K196" s="96" t="s">
        <v>454</v>
      </c>
      <c r="L196" s="97">
        <v>1</v>
      </c>
      <c r="M196" s="97"/>
      <c r="N196" s="97"/>
      <c r="O196" s="97"/>
      <c r="P196" s="97"/>
      <c r="Q196" s="43" t="str">
        <f>IF(C196&lt;&gt;0,SUM($L196:$O196),0)</f>
        <v>0</v>
      </c>
      <c r="R196" s="43" t="str">
        <f>IF(D196&lt;&gt;0,SUM($L196:$O196),0)</f>
        <v>0</v>
      </c>
      <c r="S196" s="53" t="str">
        <f>Q196*149*5+R196*149*4</f>
        <v>0</v>
      </c>
      <c r="U196" s="157"/>
      <c r="V196" s="157"/>
      <c r="W196" s="157"/>
    </row>
    <row r="197" spans="1:26" customHeight="1" ht="12.95" s="78" customFormat="1">
      <c r="A197" s="95">
        <v>187</v>
      </c>
      <c r="B197" s="96" t="s">
        <v>455</v>
      </c>
      <c r="C197" s="96" t="s">
        <v>414</v>
      </c>
      <c r="D197" s="97"/>
      <c r="E197" s="204" t="s">
        <v>456</v>
      </c>
      <c r="F197" s="96" t="s">
        <v>86</v>
      </c>
      <c r="G197" s="96" t="s">
        <v>457</v>
      </c>
      <c r="H197" s="96" t="s">
        <v>159</v>
      </c>
      <c r="I197" s="96" t="s">
        <v>89</v>
      </c>
      <c r="J197" s="96" t="s">
        <v>90</v>
      </c>
      <c r="K197" s="96" t="s">
        <v>458</v>
      </c>
      <c r="L197" s="97">
        <v>1</v>
      </c>
      <c r="M197" s="97"/>
      <c r="N197" s="97"/>
      <c r="O197" s="97"/>
      <c r="P197" s="97"/>
      <c r="Q197" s="43" t="str">
        <f>IF(C197&lt;&gt;0,SUM($L197:$O197),0)</f>
        <v>0</v>
      </c>
      <c r="R197" s="43" t="str">
        <f>IF(D197&lt;&gt;0,SUM($L197:$O197),0)</f>
        <v>0</v>
      </c>
      <c r="S197" s="53" t="str">
        <f>Q197*149*5+R197*149*4</f>
        <v>0</v>
      </c>
      <c r="U197" s="157"/>
      <c r="V197" s="157"/>
      <c r="W197" s="157"/>
    </row>
    <row r="198" spans="1:26" customHeight="1" ht="12.95" s="78" customFormat="1">
      <c r="A198" s="95">
        <v>188</v>
      </c>
      <c r="B198" s="96" t="s">
        <v>459</v>
      </c>
      <c r="C198" s="96" t="s">
        <v>460</v>
      </c>
      <c r="D198" s="97"/>
      <c r="E198" s="203">
        <v>41854</v>
      </c>
      <c r="F198" s="96" t="s">
        <v>86</v>
      </c>
      <c r="G198" s="96" t="s">
        <v>461</v>
      </c>
      <c r="H198" s="96" t="s">
        <v>190</v>
      </c>
      <c r="I198" s="96" t="s">
        <v>89</v>
      </c>
      <c r="J198" s="96" t="s">
        <v>90</v>
      </c>
      <c r="K198" s="96" t="s">
        <v>461</v>
      </c>
      <c r="L198" s="97"/>
      <c r="M198" s="97"/>
      <c r="N198" s="97"/>
      <c r="O198" s="97">
        <v>1</v>
      </c>
      <c r="P198" s="97"/>
      <c r="Q198" s="43" t="str">
        <f>IF(C198&lt;&gt;0,SUM($L198:$O198),0)</f>
        <v>0</v>
      </c>
      <c r="R198" s="43" t="str">
        <f>IF(D198&lt;&gt;0,SUM($L198:$O198),0)</f>
        <v>0</v>
      </c>
      <c r="S198" s="53" t="str">
        <f>Q198*149*5+R198*149*4</f>
        <v>0</v>
      </c>
      <c r="U198" s="157"/>
      <c r="V198" s="157"/>
      <c r="W198" s="157"/>
    </row>
    <row r="199" spans="1:26" customHeight="1" ht="12.95" s="78" customFormat="1">
      <c r="A199" s="95">
        <v>189</v>
      </c>
      <c r="B199" s="96" t="s">
        <v>462</v>
      </c>
      <c r="C199" s="96" t="s">
        <v>460</v>
      </c>
      <c r="D199" s="97"/>
      <c r="E199" s="203">
        <v>41858</v>
      </c>
      <c r="F199" s="96" t="s">
        <v>96</v>
      </c>
      <c r="G199" s="96" t="s">
        <v>463</v>
      </c>
      <c r="H199" s="96" t="s">
        <v>142</v>
      </c>
      <c r="I199" s="96" t="s">
        <v>89</v>
      </c>
      <c r="J199" s="96" t="s">
        <v>90</v>
      </c>
      <c r="K199" s="96" t="s">
        <v>464</v>
      </c>
      <c r="L199" s="97">
        <v>1</v>
      </c>
      <c r="M199" s="97"/>
      <c r="N199" s="97"/>
      <c r="O199" s="97"/>
      <c r="P199" s="97"/>
      <c r="Q199" s="43" t="str">
        <f>IF(C199&lt;&gt;0,SUM($L199:$O199),0)</f>
        <v>0</v>
      </c>
      <c r="R199" s="43" t="str">
        <f>IF(D199&lt;&gt;0,SUM($L199:$O199),0)</f>
        <v>0</v>
      </c>
      <c r="S199" s="53" t="str">
        <f>Q199*149*5+R199*149*4</f>
        <v>0</v>
      </c>
      <c r="U199" s="157"/>
      <c r="V199" s="157"/>
      <c r="W199" s="157"/>
    </row>
    <row r="200" spans="1:26" customHeight="1" ht="12.95" s="78" customFormat="1">
      <c r="A200" s="95">
        <v>190</v>
      </c>
      <c r="B200" s="96" t="s">
        <v>465</v>
      </c>
      <c r="C200" s="96" t="s">
        <v>460</v>
      </c>
      <c r="D200" s="97"/>
      <c r="E200" s="203">
        <v>41913</v>
      </c>
      <c r="F200" s="96" t="s">
        <v>86</v>
      </c>
      <c r="G200" s="96" t="s">
        <v>466</v>
      </c>
      <c r="H200" s="96" t="s">
        <v>142</v>
      </c>
      <c r="I200" s="96" t="s">
        <v>89</v>
      </c>
      <c r="J200" s="96" t="s">
        <v>90</v>
      </c>
      <c r="K200" s="96" t="s">
        <v>466</v>
      </c>
      <c r="L200" s="97"/>
      <c r="M200" s="97"/>
      <c r="N200" s="97"/>
      <c r="O200" s="97">
        <v>1</v>
      </c>
      <c r="P200" s="97"/>
      <c r="Q200" s="43" t="str">
        <f>IF(C200&lt;&gt;0,SUM($L200:$O200),0)</f>
        <v>0</v>
      </c>
      <c r="R200" s="43" t="str">
        <f>IF(D200&lt;&gt;0,SUM($L200:$O200),0)</f>
        <v>0</v>
      </c>
      <c r="S200" s="53" t="str">
        <f>Q200*149*5+R200*149*4</f>
        <v>0</v>
      </c>
      <c r="U200" s="157"/>
      <c r="V200" s="157"/>
      <c r="W200" s="157"/>
    </row>
    <row r="201" spans="1:26" customHeight="1" ht="12.95" s="78" customFormat="1">
      <c r="A201" s="95">
        <v>191</v>
      </c>
      <c r="B201" s="96" t="s">
        <v>467</v>
      </c>
      <c r="C201" s="96" t="s">
        <v>460</v>
      </c>
      <c r="D201" s="97"/>
      <c r="E201" s="203">
        <v>41684</v>
      </c>
      <c r="F201" s="96" t="s">
        <v>86</v>
      </c>
      <c r="G201" s="96" t="s">
        <v>468</v>
      </c>
      <c r="H201" s="96" t="s">
        <v>142</v>
      </c>
      <c r="I201" s="96" t="s">
        <v>89</v>
      </c>
      <c r="J201" s="96" t="s">
        <v>90</v>
      </c>
      <c r="K201" s="96" t="s">
        <v>468</v>
      </c>
      <c r="L201" s="97">
        <v>1</v>
      </c>
      <c r="M201" s="97"/>
      <c r="N201" s="97"/>
      <c r="O201" s="97"/>
      <c r="P201" s="97"/>
      <c r="Q201" s="43" t="str">
        <f>IF(C201&lt;&gt;0,SUM($L201:$O201),0)</f>
        <v>0</v>
      </c>
      <c r="R201" s="43" t="str">
        <f>IF(D201&lt;&gt;0,SUM($L201:$O201),0)</f>
        <v>0</v>
      </c>
      <c r="S201" s="53" t="str">
        <f>Q201*149*5+R201*149*4</f>
        <v>0</v>
      </c>
      <c r="U201" s="157"/>
      <c r="V201" s="157"/>
      <c r="W201" s="157"/>
    </row>
    <row r="202" spans="1:26" customHeight="1" ht="12.95" s="78" customFormat="1">
      <c r="A202" s="95">
        <v>192</v>
      </c>
      <c r="B202" s="96" t="s">
        <v>469</v>
      </c>
      <c r="C202" s="96" t="s">
        <v>460</v>
      </c>
      <c r="D202" s="97"/>
      <c r="E202" s="203">
        <v>41684</v>
      </c>
      <c r="F202" s="96" t="s">
        <v>86</v>
      </c>
      <c r="G202" s="96" t="s">
        <v>468</v>
      </c>
      <c r="H202" s="96" t="s">
        <v>142</v>
      </c>
      <c r="I202" s="96" t="s">
        <v>89</v>
      </c>
      <c r="J202" s="96" t="s">
        <v>90</v>
      </c>
      <c r="K202" s="96" t="s">
        <v>468</v>
      </c>
      <c r="L202" s="97">
        <v>1</v>
      </c>
      <c r="M202" s="97"/>
      <c r="N202" s="97"/>
      <c r="O202" s="97"/>
      <c r="P202" s="97"/>
      <c r="Q202" s="43" t="str">
        <f>IF(C202&lt;&gt;0,SUM($L202:$O202),0)</f>
        <v>0</v>
      </c>
      <c r="R202" s="43" t="str">
        <f>IF(D202&lt;&gt;0,SUM($L202:$O202),0)</f>
        <v>0</v>
      </c>
      <c r="S202" s="53" t="str">
        <f>Q202*149*5+R202*149*4</f>
        <v>0</v>
      </c>
      <c r="U202" s="157"/>
      <c r="V202" s="157"/>
      <c r="W202" s="157"/>
    </row>
    <row r="203" spans="1:26" customHeight="1" ht="12.95" s="78" customFormat="1">
      <c r="A203" s="95">
        <v>193</v>
      </c>
      <c r="B203" s="96" t="s">
        <v>470</v>
      </c>
      <c r="C203" s="96" t="s">
        <v>460</v>
      </c>
      <c r="D203" s="97"/>
      <c r="E203" s="203">
        <v>41911</v>
      </c>
      <c r="F203" s="96" t="s">
        <v>86</v>
      </c>
      <c r="G203" s="96" t="s">
        <v>471</v>
      </c>
      <c r="H203" s="96" t="s">
        <v>190</v>
      </c>
      <c r="I203" s="96" t="s">
        <v>89</v>
      </c>
      <c r="J203" s="96" t="s">
        <v>90</v>
      </c>
      <c r="K203" s="96" t="s">
        <v>471</v>
      </c>
      <c r="L203" s="97"/>
      <c r="M203" s="97"/>
      <c r="N203" s="97"/>
      <c r="O203" s="97">
        <v>1</v>
      </c>
      <c r="P203" s="97"/>
      <c r="Q203" s="43" t="str">
        <f>IF(C203&lt;&gt;0,SUM($L203:$O203),0)</f>
        <v>0</v>
      </c>
      <c r="R203" s="43" t="str">
        <f>IF(D203&lt;&gt;0,SUM($L203:$O203),0)</f>
        <v>0</v>
      </c>
      <c r="S203" s="53" t="str">
        <f>Q203*149*5+R203*149*4</f>
        <v>0</v>
      </c>
      <c r="U203" s="157"/>
      <c r="V203" s="157"/>
      <c r="W203" s="157"/>
    </row>
    <row r="204" spans="1:26" customHeight="1" ht="12.95" s="78" customFormat="1">
      <c r="A204" s="95">
        <v>194</v>
      </c>
      <c r="B204" s="96" t="s">
        <v>472</v>
      </c>
      <c r="C204" s="96" t="s">
        <v>460</v>
      </c>
      <c r="D204" s="97"/>
      <c r="E204" s="203">
        <v>41888</v>
      </c>
      <c r="F204" s="96" t="s">
        <v>111</v>
      </c>
      <c r="G204" s="96" t="s">
        <v>473</v>
      </c>
      <c r="H204" s="96" t="s">
        <v>240</v>
      </c>
      <c r="I204" s="96" t="s">
        <v>89</v>
      </c>
      <c r="J204" s="96" t="s">
        <v>90</v>
      </c>
      <c r="K204" s="96" t="s">
        <v>473</v>
      </c>
      <c r="L204" s="97"/>
      <c r="M204" s="97"/>
      <c r="N204" s="97"/>
      <c r="O204" s="97">
        <v>1</v>
      </c>
      <c r="P204" s="97"/>
      <c r="Q204" s="43" t="str">
        <f>IF(C204&lt;&gt;0,SUM($L204:$O204),0)</f>
        <v>0</v>
      </c>
      <c r="R204" s="43" t="str">
        <f>IF(D204&lt;&gt;0,SUM($L204:$O204),0)</f>
        <v>0</v>
      </c>
      <c r="S204" s="53" t="str">
        <f>Q204*149*5+R204*149*4</f>
        <v>0</v>
      </c>
      <c r="U204" s="157"/>
      <c r="V204" s="157"/>
      <c r="W204" s="157"/>
    </row>
    <row r="205" spans="1:26" customHeight="1" ht="12.95" s="78" customFormat="1">
      <c r="A205" s="95">
        <v>195</v>
      </c>
      <c r="B205" s="96" t="s">
        <v>474</v>
      </c>
      <c r="C205" s="96" t="s">
        <v>460</v>
      </c>
      <c r="D205" s="97"/>
      <c r="E205" s="203">
        <v>41726</v>
      </c>
      <c r="F205" s="96" t="s">
        <v>86</v>
      </c>
      <c r="G205" s="96" t="s">
        <v>475</v>
      </c>
      <c r="H205" s="96" t="s">
        <v>142</v>
      </c>
      <c r="I205" s="96" t="s">
        <v>89</v>
      </c>
      <c r="J205" s="96" t="s">
        <v>90</v>
      </c>
      <c r="K205" s="96" t="s">
        <v>475</v>
      </c>
      <c r="L205" s="97"/>
      <c r="M205" s="97"/>
      <c r="N205" s="97"/>
      <c r="O205" s="97">
        <v>1</v>
      </c>
      <c r="P205" s="97"/>
      <c r="Q205" s="43" t="str">
        <f>IF(C205&lt;&gt;0,SUM($L205:$O205),0)</f>
        <v>0</v>
      </c>
      <c r="R205" s="43" t="str">
        <f>IF(D205&lt;&gt;0,SUM($L205:$O205),0)</f>
        <v>0</v>
      </c>
      <c r="S205" s="53" t="str">
        <f>Q205*149*5+R205*149*4</f>
        <v>0</v>
      </c>
      <c r="U205" s="157"/>
      <c r="V205" s="157"/>
      <c r="W205" s="157"/>
    </row>
    <row r="206" spans="1:26" customHeight="1" ht="12.95" s="78" customFormat="1">
      <c r="A206" s="95">
        <v>196</v>
      </c>
      <c r="B206" s="96" t="s">
        <v>476</v>
      </c>
      <c r="C206" s="96" t="s">
        <v>460</v>
      </c>
      <c r="D206" s="97"/>
      <c r="E206" s="203">
        <v>41984</v>
      </c>
      <c r="F206" s="96" t="s">
        <v>86</v>
      </c>
      <c r="G206" s="96" t="s">
        <v>477</v>
      </c>
      <c r="H206" s="96" t="s">
        <v>142</v>
      </c>
      <c r="I206" s="96" t="s">
        <v>89</v>
      </c>
      <c r="J206" s="96" t="s">
        <v>90</v>
      </c>
      <c r="K206" s="96" t="s">
        <v>477</v>
      </c>
      <c r="L206" s="97"/>
      <c r="M206" s="97"/>
      <c r="N206" s="97"/>
      <c r="O206" s="97">
        <v>1</v>
      </c>
      <c r="P206" s="97"/>
      <c r="Q206" s="43" t="str">
        <f>IF(C206&lt;&gt;0,SUM($L206:$O206),0)</f>
        <v>0</v>
      </c>
      <c r="R206" s="43" t="str">
        <f>IF(D206&lt;&gt;0,SUM($L206:$O206),0)</f>
        <v>0</v>
      </c>
      <c r="S206" s="53" t="str">
        <f>Q206*149*5+R206*149*4</f>
        <v>0</v>
      </c>
      <c r="U206" s="157"/>
      <c r="V206" s="157"/>
      <c r="W206" s="157"/>
    </row>
    <row r="207" spans="1:26" customHeight="1" ht="12.95" s="78" customFormat="1">
      <c r="A207" s="95">
        <v>197</v>
      </c>
      <c r="B207" s="96" t="s">
        <v>478</v>
      </c>
      <c r="C207" s="96" t="s">
        <v>460</v>
      </c>
      <c r="D207" s="97"/>
      <c r="E207" s="203">
        <v>41966</v>
      </c>
      <c r="F207" s="96" t="s">
        <v>86</v>
      </c>
      <c r="G207" s="96" t="s">
        <v>479</v>
      </c>
      <c r="H207" s="96" t="s">
        <v>190</v>
      </c>
      <c r="I207" s="96" t="s">
        <v>89</v>
      </c>
      <c r="J207" s="96" t="s">
        <v>90</v>
      </c>
      <c r="K207" s="96" t="s">
        <v>479</v>
      </c>
      <c r="L207" s="97"/>
      <c r="M207" s="97"/>
      <c r="N207" s="97"/>
      <c r="O207" s="97">
        <v>1</v>
      </c>
      <c r="P207" s="97"/>
      <c r="Q207" s="43" t="str">
        <f>IF(C207&lt;&gt;0,SUM($L207:$O207),0)</f>
        <v>0</v>
      </c>
      <c r="R207" s="43" t="str">
        <f>IF(D207&lt;&gt;0,SUM($L207:$O207),0)</f>
        <v>0</v>
      </c>
      <c r="S207" s="53" t="str">
        <f>Q207*149*5+R207*149*4</f>
        <v>0</v>
      </c>
      <c r="U207" s="157"/>
      <c r="V207" s="157"/>
      <c r="W207" s="157"/>
    </row>
    <row r="208" spans="1:26" customHeight="1" ht="12.95" s="78" customFormat="1">
      <c r="A208" s="95">
        <v>198</v>
      </c>
      <c r="B208" s="96" t="s">
        <v>480</v>
      </c>
      <c r="C208" s="96" t="s">
        <v>460</v>
      </c>
      <c r="D208" s="97"/>
      <c r="E208" s="203">
        <v>41774</v>
      </c>
      <c r="F208" s="96" t="s">
        <v>86</v>
      </c>
      <c r="G208" s="96" t="s">
        <v>481</v>
      </c>
      <c r="H208" s="96" t="s">
        <v>142</v>
      </c>
      <c r="I208" s="96" t="s">
        <v>89</v>
      </c>
      <c r="J208" s="96" t="s">
        <v>90</v>
      </c>
      <c r="K208" s="96" t="s">
        <v>481</v>
      </c>
      <c r="L208" s="97">
        <v>1</v>
      </c>
      <c r="M208" s="97"/>
      <c r="N208" s="97"/>
      <c r="O208" s="97"/>
      <c r="P208" s="97"/>
      <c r="Q208" s="43" t="str">
        <f>IF(C208&lt;&gt;0,SUM($L208:$O208),0)</f>
        <v>0</v>
      </c>
      <c r="R208" s="43" t="str">
        <f>IF(D208&lt;&gt;0,SUM($L208:$O208),0)</f>
        <v>0</v>
      </c>
      <c r="S208" s="53" t="str">
        <f>Q208*149*5+R208*149*4</f>
        <v>0</v>
      </c>
      <c r="U208" s="157"/>
      <c r="V208" s="157"/>
      <c r="W208" s="157"/>
    </row>
    <row r="209" spans="1:26" customHeight="1" ht="12.95" s="78" customFormat="1">
      <c r="A209" s="95">
        <v>199</v>
      </c>
      <c r="B209" s="96" t="s">
        <v>482</v>
      </c>
      <c r="C209" s="96" t="s">
        <v>460</v>
      </c>
      <c r="D209" s="97"/>
      <c r="E209" s="203">
        <v>41778</v>
      </c>
      <c r="F209" s="96" t="s">
        <v>86</v>
      </c>
      <c r="G209" s="96" t="s">
        <v>483</v>
      </c>
      <c r="H209" s="96" t="s">
        <v>142</v>
      </c>
      <c r="I209" s="96" t="s">
        <v>89</v>
      </c>
      <c r="J209" s="96" t="s">
        <v>90</v>
      </c>
      <c r="K209" s="96" t="s">
        <v>483</v>
      </c>
      <c r="L209" s="97"/>
      <c r="M209" s="97"/>
      <c r="N209" s="97"/>
      <c r="O209" s="97">
        <v>1</v>
      </c>
      <c r="P209" s="97"/>
      <c r="Q209" s="43" t="str">
        <f>IF(C209&lt;&gt;0,SUM($L209:$O209),0)</f>
        <v>0</v>
      </c>
      <c r="R209" s="43" t="str">
        <f>IF(D209&lt;&gt;0,SUM($L209:$O209),0)</f>
        <v>0</v>
      </c>
      <c r="S209" s="53" t="str">
        <f>Q209*149*5+R209*149*4</f>
        <v>0</v>
      </c>
      <c r="U209" s="157"/>
      <c r="V209" s="157"/>
      <c r="W209" s="157"/>
    </row>
    <row r="210" spans="1:26" customHeight="1" ht="12.95" s="78" customFormat="1">
      <c r="A210" s="95">
        <v>200</v>
      </c>
      <c r="B210" s="96" t="s">
        <v>484</v>
      </c>
      <c r="C210" s="96" t="s">
        <v>460</v>
      </c>
      <c r="D210" s="97"/>
      <c r="E210" s="203">
        <v>41677</v>
      </c>
      <c r="F210" s="96" t="s">
        <v>86</v>
      </c>
      <c r="G210" s="96" t="s">
        <v>485</v>
      </c>
      <c r="H210" s="96" t="s">
        <v>142</v>
      </c>
      <c r="I210" s="96" t="s">
        <v>89</v>
      </c>
      <c r="J210" s="96" t="s">
        <v>90</v>
      </c>
      <c r="K210" s="96" t="s">
        <v>486</v>
      </c>
      <c r="L210" s="97">
        <v>1</v>
      </c>
      <c r="M210" s="97"/>
      <c r="N210" s="97"/>
      <c r="O210" s="97"/>
      <c r="P210" s="97"/>
      <c r="Q210" s="43" t="str">
        <f>IF(C210&lt;&gt;0,SUM($L210:$O210),0)</f>
        <v>0</v>
      </c>
      <c r="R210" s="43" t="str">
        <f>IF(D210&lt;&gt;0,SUM($L210:$O210),0)</f>
        <v>0</v>
      </c>
      <c r="S210" s="53" t="str">
        <f>Q210*149*5+R210*149*4</f>
        <v>0</v>
      </c>
      <c r="U210" s="157"/>
      <c r="V210" s="157"/>
      <c r="W210" s="157"/>
    </row>
    <row r="211" spans="1:26" customHeight="1" ht="12.95" s="78" customFormat="1">
      <c r="A211" s="95">
        <v>201</v>
      </c>
      <c r="B211" s="96" t="s">
        <v>487</v>
      </c>
      <c r="C211" s="96" t="s">
        <v>460</v>
      </c>
      <c r="D211" s="97"/>
      <c r="E211" s="203">
        <v>41690</v>
      </c>
      <c r="F211" s="96" t="s">
        <v>86</v>
      </c>
      <c r="G211" s="96" t="s">
        <v>488</v>
      </c>
      <c r="H211" s="96" t="s">
        <v>190</v>
      </c>
      <c r="I211" s="96" t="s">
        <v>89</v>
      </c>
      <c r="J211" s="96" t="s">
        <v>90</v>
      </c>
      <c r="K211" s="96" t="s">
        <v>488</v>
      </c>
      <c r="L211" s="97"/>
      <c r="M211" s="97"/>
      <c r="N211" s="97"/>
      <c r="O211" s="97">
        <v>1</v>
      </c>
      <c r="P211" s="97"/>
      <c r="Q211" s="43" t="str">
        <f>IF(C211&lt;&gt;0,SUM($L211:$O211),0)</f>
        <v>0</v>
      </c>
      <c r="R211" s="43" t="str">
        <f>IF(D211&lt;&gt;0,SUM($L211:$O211),0)</f>
        <v>0</v>
      </c>
      <c r="S211" s="53" t="str">
        <f>Q211*149*5+R211*149*4</f>
        <v>0</v>
      </c>
      <c r="U211" s="157"/>
      <c r="V211" s="157"/>
      <c r="W211" s="157"/>
    </row>
    <row r="212" spans="1:26" customHeight="1" ht="12.95" s="78" customFormat="1">
      <c r="A212" s="95">
        <v>202</v>
      </c>
      <c r="B212" s="96" t="s">
        <v>489</v>
      </c>
      <c r="C212" s="96" t="s">
        <v>460</v>
      </c>
      <c r="D212" s="97"/>
      <c r="E212" s="203">
        <v>41837</v>
      </c>
      <c r="F212" s="96" t="s">
        <v>86</v>
      </c>
      <c r="G212" s="96" t="s">
        <v>490</v>
      </c>
      <c r="H212" s="96" t="s">
        <v>142</v>
      </c>
      <c r="I212" s="96" t="s">
        <v>89</v>
      </c>
      <c r="J212" s="96" t="s">
        <v>90</v>
      </c>
      <c r="K212" s="96" t="s">
        <v>491</v>
      </c>
      <c r="L212" s="97">
        <v>1</v>
      </c>
      <c r="M212" s="97"/>
      <c r="N212" s="97"/>
      <c r="O212" s="97"/>
      <c r="P212" s="97"/>
      <c r="Q212" s="43" t="str">
        <f>IF(C212&lt;&gt;0,SUM($L212:$O212),0)</f>
        <v>0</v>
      </c>
      <c r="R212" s="43" t="str">
        <f>IF(D212&lt;&gt;0,SUM($L212:$O212),0)</f>
        <v>0</v>
      </c>
      <c r="S212" s="53" t="str">
        <f>Q212*149*5+R212*149*4</f>
        <v>0</v>
      </c>
      <c r="U212" s="157"/>
      <c r="V212" s="157"/>
      <c r="W212" s="157"/>
    </row>
    <row r="213" spans="1:26" customHeight="1" ht="12.95" s="78" customFormat="1">
      <c r="A213" s="95">
        <v>203</v>
      </c>
      <c r="B213" s="96" t="s">
        <v>492</v>
      </c>
      <c r="C213" s="96" t="s">
        <v>460</v>
      </c>
      <c r="D213" s="97"/>
      <c r="E213" s="203">
        <v>41978</v>
      </c>
      <c r="F213" s="96" t="s">
        <v>86</v>
      </c>
      <c r="G213" s="96" t="s">
        <v>493</v>
      </c>
      <c r="H213" s="96" t="s">
        <v>142</v>
      </c>
      <c r="I213" s="96" t="s">
        <v>89</v>
      </c>
      <c r="J213" s="96" t="s">
        <v>90</v>
      </c>
      <c r="K213" s="96" t="s">
        <v>493</v>
      </c>
      <c r="L213" s="97">
        <v>1</v>
      </c>
      <c r="M213" s="97"/>
      <c r="N213" s="97"/>
      <c r="O213" s="97"/>
      <c r="P213" s="97"/>
      <c r="Q213" s="43" t="str">
        <f>IF(C213&lt;&gt;0,SUM($L213:$O213),0)</f>
        <v>0</v>
      </c>
      <c r="R213" s="43" t="str">
        <f>IF(D213&lt;&gt;0,SUM($L213:$O213),0)</f>
        <v>0</v>
      </c>
      <c r="S213" s="53" t="str">
        <f>Q213*149*5+R213*149*4</f>
        <v>0</v>
      </c>
      <c r="U213" s="157"/>
      <c r="V213" s="157"/>
      <c r="W213" s="157"/>
    </row>
    <row r="214" spans="1:26" customHeight="1" ht="12.95" s="78" customFormat="1">
      <c r="A214" s="95">
        <v>204</v>
      </c>
      <c r="B214" s="96" t="s">
        <v>494</v>
      </c>
      <c r="C214" s="96" t="s">
        <v>460</v>
      </c>
      <c r="D214" s="97"/>
      <c r="E214" s="203">
        <v>41913</v>
      </c>
      <c r="F214" s="96" t="s">
        <v>86</v>
      </c>
      <c r="G214" s="96" t="s">
        <v>495</v>
      </c>
      <c r="H214" s="96" t="s">
        <v>142</v>
      </c>
      <c r="I214" s="96" t="s">
        <v>89</v>
      </c>
      <c r="J214" s="96" t="s">
        <v>90</v>
      </c>
      <c r="K214" s="96" t="s">
        <v>495</v>
      </c>
      <c r="L214" s="97"/>
      <c r="M214" s="97"/>
      <c r="N214" s="97"/>
      <c r="O214" s="97">
        <v>1</v>
      </c>
      <c r="P214" s="97"/>
      <c r="Q214" s="43" t="str">
        <f>IF(C214&lt;&gt;0,SUM($L214:$O214),0)</f>
        <v>0</v>
      </c>
      <c r="R214" s="43" t="str">
        <f>IF(D214&lt;&gt;0,SUM($L214:$O214),0)</f>
        <v>0</v>
      </c>
      <c r="S214" s="53" t="str">
        <f>Q214*149*5+R214*149*4</f>
        <v>0</v>
      </c>
      <c r="U214" s="157"/>
      <c r="V214" s="157"/>
      <c r="W214" s="157"/>
    </row>
    <row r="215" spans="1:26" customHeight="1" ht="12.95" s="78" customFormat="1">
      <c r="A215" s="95">
        <v>205</v>
      </c>
      <c r="B215" s="96" t="s">
        <v>496</v>
      </c>
      <c r="C215" s="96" t="s">
        <v>460</v>
      </c>
      <c r="D215" s="97"/>
      <c r="E215" s="203">
        <v>41754</v>
      </c>
      <c r="F215" s="96" t="s">
        <v>86</v>
      </c>
      <c r="G215" s="96" t="s">
        <v>497</v>
      </c>
      <c r="H215" s="96" t="s">
        <v>190</v>
      </c>
      <c r="I215" s="96" t="s">
        <v>89</v>
      </c>
      <c r="J215" s="96" t="s">
        <v>90</v>
      </c>
      <c r="K215" s="96" t="s">
        <v>498</v>
      </c>
      <c r="L215" s="97">
        <v>1</v>
      </c>
      <c r="M215" s="97"/>
      <c r="N215" s="97"/>
      <c r="O215" s="97"/>
      <c r="P215" s="97"/>
      <c r="Q215" s="43" t="str">
        <f>IF(C215&lt;&gt;0,SUM($L215:$O215),0)</f>
        <v>0</v>
      </c>
      <c r="R215" s="43" t="str">
        <f>IF(D215&lt;&gt;0,SUM($L215:$O215),0)</f>
        <v>0</v>
      </c>
      <c r="S215" s="53" t="str">
        <f>Q215*149*5+R215*149*4</f>
        <v>0</v>
      </c>
      <c r="U215" s="157"/>
      <c r="V215" s="157"/>
      <c r="W215" s="157"/>
    </row>
    <row r="216" spans="1:26" customHeight="1" ht="12.95" s="78" customFormat="1">
      <c r="A216" s="95">
        <v>206</v>
      </c>
      <c r="B216" s="96" t="s">
        <v>499</v>
      </c>
      <c r="C216" s="96" t="s">
        <v>460</v>
      </c>
      <c r="D216" s="97"/>
      <c r="E216" s="203">
        <v>41681</v>
      </c>
      <c r="F216" s="96" t="s">
        <v>86</v>
      </c>
      <c r="G216" s="96" t="s">
        <v>500</v>
      </c>
      <c r="H216" s="96" t="s">
        <v>190</v>
      </c>
      <c r="I216" s="96" t="s">
        <v>89</v>
      </c>
      <c r="J216" s="96" t="s">
        <v>90</v>
      </c>
      <c r="K216" s="96" t="s">
        <v>500</v>
      </c>
      <c r="L216" s="97"/>
      <c r="M216" s="97"/>
      <c r="N216" s="97"/>
      <c r="O216" s="97">
        <v>1</v>
      </c>
      <c r="P216" s="97"/>
      <c r="Q216" s="43" t="str">
        <f>IF(C216&lt;&gt;0,SUM($L216:$O216),0)</f>
        <v>0</v>
      </c>
      <c r="R216" s="43" t="str">
        <f>IF(D216&lt;&gt;0,SUM($L216:$O216),0)</f>
        <v>0</v>
      </c>
      <c r="S216" s="53" t="str">
        <f>Q216*149*5+R216*149*4</f>
        <v>0</v>
      </c>
      <c r="U216" s="157"/>
      <c r="V216" s="157"/>
      <c r="W216" s="157"/>
    </row>
    <row r="217" spans="1:26" customHeight="1" ht="12.95" s="78" customFormat="1">
      <c r="A217" s="95">
        <v>207</v>
      </c>
      <c r="B217" s="96" t="s">
        <v>501</v>
      </c>
      <c r="C217" s="96" t="s">
        <v>460</v>
      </c>
      <c r="D217" s="97"/>
      <c r="E217" s="203">
        <v>41953</v>
      </c>
      <c r="F217" s="96" t="s">
        <v>86</v>
      </c>
      <c r="G217" s="96" t="s">
        <v>502</v>
      </c>
      <c r="H217" s="96" t="s">
        <v>142</v>
      </c>
      <c r="I217" s="96" t="s">
        <v>89</v>
      </c>
      <c r="J217" s="96" t="s">
        <v>90</v>
      </c>
      <c r="K217" s="96" t="s">
        <v>502</v>
      </c>
      <c r="L217" s="97">
        <v>1</v>
      </c>
      <c r="M217" s="97"/>
      <c r="N217" s="97"/>
      <c r="O217" s="97"/>
      <c r="P217" s="97"/>
      <c r="Q217" s="43" t="str">
        <f>IF(C217&lt;&gt;0,SUM($L217:$O217),0)</f>
        <v>0</v>
      </c>
      <c r="R217" s="43" t="str">
        <f>IF(D217&lt;&gt;0,SUM($L217:$O217),0)</f>
        <v>0</v>
      </c>
      <c r="S217" s="53" t="str">
        <f>Q217*149*5+R217*149*4</f>
        <v>0</v>
      </c>
      <c r="U217" s="157"/>
      <c r="V217" s="157"/>
      <c r="W217" s="157"/>
    </row>
    <row r="218" spans="1:26" customHeight="1" ht="12.95" s="78" customFormat="1">
      <c r="A218" s="95">
        <v>208</v>
      </c>
      <c r="B218" s="96" t="s">
        <v>503</v>
      </c>
      <c r="C218" s="96" t="s">
        <v>460</v>
      </c>
      <c r="D218" s="97"/>
      <c r="E218" s="203">
        <v>41774</v>
      </c>
      <c r="F218" s="96" t="s">
        <v>86</v>
      </c>
      <c r="G218" s="96" t="s">
        <v>504</v>
      </c>
      <c r="H218" s="96" t="s">
        <v>142</v>
      </c>
      <c r="I218" s="96" t="s">
        <v>89</v>
      </c>
      <c r="J218" s="96" t="s">
        <v>90</v>
      </c>
      <c r="K218" s="96" t="s">
        <v>505</v>
      </c>
      <c r="L218" s="97"/>
      <c r="M218" s="97"/>
      <c r="N218" s="97"/>
      <c r="O218" s="97">
        <v>1</v>
      </c>
      <c r="P218" s="97"/>
      <c r="Q218" s="43" t="str">
        <f>IF(C218&lt;&gt;0,SUM($L218:$O218),0)</f>
        <v>0</v>
      </c>
      <c r="R218" s="43" t="str">
        <f>IF(D218&lt;&gt;0,SUM($L218:$O218),0)</f>
        <v>0</v>
      </c>
      <c r="S218" s="53" t="str">
        <f>Q218*149*5+R218*149*4</f>
        <v>0</v>
      </c>
      <c r="U218" s="157"/>
      <c r="V218" s="157"/>
      <c r="W218" s="157"/>
    </row>
    <row r="219" spans="1:26" customHeight="1" ht="12.95" s="78" customFormat="1">
      <c r="A219" s="95">
        <v>209</v>
      </c>
      <c r="B219" s="96" t="s">
        <v>506</v>
      </c>
      <c r="C219" s="96" t="s">
        <v>460</v>
      </c>
      <c r="D219" s="97"/>
      <c r="E219" s="203">
        <v>41658</v>
      </c>
      <c r="F219" s="96" t="s">
        <v>86</v>
      </c>
      <c r="G219" s="96" t="s">
        <v>507</v>
      </c>
      <c r="H219" s="96" t="s">
        <v>190</v>
      </c>
      <c r="I219" s="96" t="s">
        <v>89</v>
      </c>
      <c r="J219" s="96" t="s">
        <v>90</v>
      </c>
      <c r="K219" s="96" t="s">
        <v>507</v>
      </c>
      <c r="L219" s="97"/>
      <c r="M219" s="97"/>
      <c r="N219" s="97"/>
      <c r="O219" s="97">
        <v>1</v>
      </c>
      <c r="P219" s="97"/>
      <c r="Q219" s="43" t="str">
        <f>IF(C219&lt;&gt;0,SUM($L219:$O219),0)</f>
        <v>0</v>
      </c>
      <c r="R219" s="43" t="str">
        <f>IF(D219&lt;&gt;0,SUM($L219:$O219),0)</f>
        <v>0</v>
      </c>
      <c r="S219" s="53" t="str">
        <f>Q219*149*5+R219*149*4</f>
        <v>0</v>
      </c>
      <c r="U219" s="157"/>
      <c r="V219" s="157"/>
      <c r="W219" s="157"/>
    </row>
    <row r="220" spans="1:26" customHeight="1" ht="12.95" s="78" customFormat="1">
      <c r="A220" s="95">
        <v>210</v>
      </c>
      <c r="B220" s="96" t="s">
        <v>508</v>
      </c>
      <c r="C220" s="96" t="s">
        <v>460</v>
      </c>
      <c r="D220" s="97"/>
      <c r="E220" s="203">
        <v>41849</v>
      </c>
      <c r="F220" s="96" t="s">
        <v>96</v>
      </c>
      <c r="G220" s="96" t="s">
        <v>509</v>
      </c>
      <c r="H220" s="96" t="s">
        <v>98</v>
      </c>
      <c r="I220" s="96" t="s">
        <v>89</v>
      </c>
      <c r="J220" s="96" t="s">
        <v>90</v>
      </c>
      <c r="K220" s="96" t="s">
        <v>509</v>
      </c>
      <c r="L220" s="97">
        <v>1</v>
      </c>
      <c r="M220" s="97"/>
      <c r="N220" s="97"/>
      <c r="O220" s="97"/>
      <c r="P220" s="97"/>
      <c r="Q220" s="43" t="str">
        <f>IF(C220&lt;&gt;0,SUM($L220:$O220),0)</f>
        <v>0</v>
      </c>
      <c r="R220" s="43" t="str">
        <f>IF(D220&lt;&gt;0,SUM($L220:$O220),0)</f>
        <v>0</v>
      </c>
      <c r="S220" s="53" t="str">
        <f>Q220*149*5+R220*149*4</f>
        <v>0</v>
      </c>
      <c r="U220" s="157"/>
      <c r="V220" s="157"/>
      <c r="W220" s="157"/>
    </row>
    <row r="221" spans="1:26" customHeight="1" ht="12.95" s="78" customFormat="1">
      <c r="A221" s="95">
        <v>211</v>
      </c>
      <c r="B221" s="96" t="s">
        <v>510</v>
      </c>
      <c r="C221" s="96" t="s">
        <v>511</v>
      </c>
      <c r="D221" s="97"/>
      <c r="E221" s="205">
        <v>41948</v>
      </c>
      <c r="F221" s="96" t="s">
        <v>86</v>
      </c>
      <c r="G221" s="96" t="s">
        <v>512</v>
      </c>
      <c r="H221" s="96" t="s">
        <v>146</v>
      </c>
      <c r="I221" s="96" t="s">
        <v>89</v>
      </c>
      <c r="J221" s="96" t="s">
        <v>90</v>
      </c>
      <c r="K221" s="96" t="s">
        <v>362</v>
      </c>
      <c r="L221" s="97">
        <v>1</v>
      </c>
      <c r="M221" s="97"/>
      <c r="N221" s="97"/>
      <c r="O221" s="97"/>
      <c r="P221" s="97"/>
      <c r="Q221" s="43" t="str">
        <f>IF(C221&lt;&gt;0,SUM($L221:$O221),0)</f>
        <v>0</v>
      </c>
      <c r="R221" s="43" t="str">
        <f>IF(D221&lt;&gt;0,SUM($L221:$O221),0)</f>
        <v>0</v>
      </c>
      <c r="S221" s="53" t="str">
        <f>Q221*149*5+R221*149*4</f>
        <v>0</v>
      </c>
      <c r="U221" s="157"/>
      <c r="V221" s="157"/>
      <c r="W221" s="157"/>
    </row>
    <row r="222" spans="1:26" customHeight="1" ht="12.95" s="78" customFormat="1">
      <c r="A222" s="95">
        <v>212</v>
      </c>
      <c r="B222" s="96" t="s">
        <v>513</v>
      </c>
      <c r="C222" s="96" t="s">
        <v>511</v>
      </c>
      <c r="D222" s="97"/>
      <c r="E222" s="204">
        <v>41640</v>
      </c>
      <c r="F222" s="96" t="s">
        <v>96</v>
      </c>
      <c r="G222" s="96" t="s">
        <v>377</v>
      </c>
      <c r="H222" s="96" t="s">
        <v>146</v>
      </c>
      <c r="I222" s="96" t="s">
        <v>89</v>
      </c>
      <c r="J222" s="96" t="s">
        <v>90</v>
      </c>
      <c r="K222" s="96" t="s">
        <v>514</v>
      </c>
      <c r="L222" s="97">
        <v>1</v>
      </c>
      <c r="M222" s="97"/>
      <c r="N222" s="97"/>
      <c r="O222" s="97"/>
      <c r="P222" s="97"/>
      <c r="Q222" s="43" t="str">
        <f>IF(C222&lt;&gt;0,SUM($L222:$O222),0)</f>
        <v>0</v>
      </c>
      <c r="R222" s="43" t="str">
        <f>IF(D222&lt;&gt;0,SUM($L222:$O222),0)</f>
        <v>0</v>
      </c>
      <c r="S222" s="53" t="str">
        <f>Q222*149*5+R222*149*4</f>
        <v>0</v>
      </c>
      <c r="U222" s="157"/>
      <c r="V222" s="157"/>
      <c r="W222" s="157"/>
    </row>
    <row r="223" spans="1:26" customHeight="1" ht="12.95" s="78" customFormat="1">
      <c r="A223" s="95">
        <v>213</v>
      </c>
      <c r="B223" s="96" t="s">
        <v>515</v>
      </c>
      <c r="C223" s="96" t="s">
        <v>511</v>
      </c>
      <c r="D223" s="97"/>
      <c r="E223" s="192">
        <v>41751</v>
      </c>
      <c r="F223" s="96" t="s">
        <v>86</v>
      </c>
      <c r="G223" s="96" t="s">
        <v>516</v>
      </c>
      <c r="H223" s="96" t="s">
        <v>146</v>
      </c>
      <c r="I223" s="96" t="s">
        <v>89</v>
      </c>
      <c r="J223" s="96" t="s">
        <v>90</v>
      </c>
      <c r="K223" s="96" t="s">
        <v>516</v>
      </c>
      <c r="L223" s="97"/>
      <c r="M223" s="97"/>
      <c r="N223" s="97"/>
      <c r="O223" s="97">
        <v>1</v>
      </c>
      <c r="P223" s="97"/>
      <c r="Q223" s="43" t="str">
        <f>IF(C223&lt;&gt;0,SUM($L223:$O223),0)</f>
        <v>0</v>
      </c>
      <c r="R223" s="43" t="str">
        <f>IF(D223&lt;&gt;0,SUM($L223:$O223),0)</f>
        <v>0</v>
      </c>
      <c r="S223" s="53" t="str">
        <f>Q223*149*5+R223*149*4</f>
        <v>0</v>
      </c>
      <c r="U223" s="157"/>
      <c r="V223" s="157"/>
      <c r="W223" s="157"/>
    </row>
    <row r="224" spans="1:26" customHeight="1" ht="12.95" s="78" customFormat="1">
      <c r="A224" s="95">
        <v>214</v>
      </c>
      <c r="B224" s="96" t="s">
        <v>517</v>
      </c>
      <c r="C224" s="96" t="s">
        <v>511</v>
      </c>
      <c r="D224" s="97"/>
      <c r="E224" s="192">
        <v>41944</v>
      </c>
      <c r="F224" s="96" t="s">
        <v>111</v>
      </c>
      <c r="G224" s="96" t="s">
        <v>518</v>
      </c>
      <c r="H224" s="96" t="s">
        <v>177</v>
      </c>
      <c r="I224" s="96" t="s">
        <v>89</v>
      </c>
      <c r="J224" s="96" t="s">
        <v>90</v>
      </c>
      <c r="K224" s="96" t="s">
        <v>518</v>
      </c>
      <c r="L224" s="97">
        <v>1</v>
      </c>
      <c r="M224" s="97"/>
      <c r="N224" s="97"/>
      <c r="O224" s="97"/>
      <c r="P224" s="97"/>
      <c r="Q224" s="43" t="str">
        <f>IF(C224&lt;&gt;0,SUM($L224:$O224),0)</f>
        <v>0</v>
      </c>
      <c r="R224" s="43" t="str">
        <f>IF(D224&lt;&gt;0,SUM($L224:$O224),0)</f>
        <v>0</v>
      </c>
      <c r="S224" s="53" t="str">
        <f>Q224*149*5+R224*149*4</f>
        <v>0</v>
      </c>
      <c r="U224" s="157"/>
      <c r="V224" s="157"/>
      <c r="W224" s="157"/>
    </row>
    <row r="225" spans="1:26" customHeight="1" ht="12.95" s="78" customFormat="1">
      <c r="A225" s="95">
        <v>215</v>
      </c>
      <c r="B225" s="96" t="s">
        <v>519</v>
      </c>
      <c r="C225" s="96" t="s">
        <v>511</v>
      </c>
      <c r="D225" s="97"/>
      <c r="E225" s="192">
        <v>41644</v>
      </c>
      <c r="F225" s="96" t="s">
        <v>86</v>
      </c>
      <c r="G225" s="96" t="s">
        <v>520</v>
      </c>
      <c r="H225" s="96" t="s">
        <v>146</v>
      </c>
      <c r="I225" s="96" t="s">
        <v>89</v>
      </c>
      <c r="J225" s="96" t="s">
        <v>90</v>
      </c>
      <c r="K225" s="96" t="s">
        <v>520</v>
      </c>
      <c r="L225" s="97"/>
      <c r="M225" s="97"/>
      <c r="N225" s="97"/>
      <c r="O225" s="97">
        <v>1</v>
      </c>
      <c r="P225" s="97"/>
      <c r="Q225" s="43" t="str">
        <f>IF(C225&lt;&gt;0,SUM($L225:$O225),0)</f>
        <v>0</v>
      </c>
      <c r="R225" s="43" t="str">
        <f>IF(D225&lt;&gt;0,SUM($L225:$O225),0)</f>
        <v>0</v>
      </c>
      <c r="S225" s="53" t="str">
        <f>Q225*149*5+R225*149*4</f>
        <v>0</v>
      </c>
      <c r="U225" s="157"/>
      <c r="V225" s="157"/>
      <c r="W225" s="157"/>
    </row>
    <row r="226" spans="1:26" customHeight="1" ht="12.95" s="78" customFormat="1">
      <c r="A226" s="95">
        <v>216</v>
      </c>
      <c r="B226" s="96" t="s">
        <v>521</v>
      </c>
      <c r="C226" s="96" t="s">
        <v>511</v>
      </c>
      <c r="D226" s="97"/>
      <c r="E226" s="192">
        <v>41662</v>
      </c>
      <c r="F226" s="96" t="s">
        <v>86</v>
      </c>
      <c r="G226" s="96" t="s">
        <v>522</v>
      </c>
      <c r="H226" s="96" t="s">
        <v>146</v>
      </c>
      <c r="I226" s="96" t="s">
        <v>89</v>
      </c>
      <c r="J226" s="96" t="s">
        <v>90</v>
      </c>
      <c r="K226" s="96" t="s">
        <v>522</v>
      </c>
      <c r="L226" s="97"/>
      <c r="M226" s="97"/>
      <c r="N226" s="97"/>
      <c r="O226" s="97">
        <v>1</v>
      </c>
      <c r="P226" s="97"/>
      <c r="Q226" s="43" t="str">
        <f>IF(C226&lt;&gt;0,SUM($L226:$O226),0)</f>
        <v>0</v>
      </c>
      <c r="R226" s="43" t="str">
        <f>IF(D226&lt;&gt;0,SUM($L226:$O226),0)</f>
        <v>0</v>
      </c>
      <c r="S226" s="53" t="str">
        <f>Q226*149*5+R226*149*4</f>
        <v>0</v>
      </c>
      <c r="U226" s="157"/>
      <c r="V226" s="157"/>
      <c r="W226" s="157"/>
    </row>
    <row r="227" spans="1:26" customHeight="1" ht="12.95" s="78" customFormat="1">
      <c r="A227" s="95">
        <v>217</v>
      </c>
      <c r="B227" s="96" t="s">
        <v>523</v>
      </c>
      <c r="C227" s="96" t="s">
        <v>511</v>
      </c>
      <c r="D227" s="97"/>
      <c r="E227" s="192">
        <v>41772</v>
      </c>
      <c r="F227" s="96" t="s">
        <v>111</v>
      </c>
      <c r="G227" s="96" t="s">
        <v>524</v>
      </c>
      <c r="H227" s="96" t="s">
        <v>177</v>
      </c>
      <c r="I227" s="96" t="s">
        <v>89</v>
      </c>
      <c r="J227" s="96" t="s">
        <v>90</v>
      </c>
      <c r="K227" s="96" t="s">
        <v>525</v>
      </c>
      <c r="L227" s="97">
        <v>1</v>
      </c>
      <c r="M227" s="97"/>
      <c r="N227" s="97"/>
      <c r="O227" s="97"/>
      <c r="P227" s="97"/>
      <c r="Q227" s="43" t="str">
        <f>IF(C227&lt;&gt;0,SUM($L227:$O227),0)</f>
        <v>0</v>
      </c>
      <c r="R227" s="43" t="str">
        <f>IF(D227&lt;&gt;0,SUM($L227:$O227),0)</f>
        <v>0</v>
      </c>
      <c r="S227" s="53" t="str">
        <f>Q227*149*5+R227*149*4</f>
        <v>0</v>
      </c>
      <c r="U227" s="157"/>
      <c r="V227" s="157"/>
      <c r="W227" s="157"/>
    </row>
    <row r="228" spans="1:26" customHeight="1" ht="12.95" s="78" customFormat="1">
      <c r="A228" s="95">
        <v>218</v>
      </c>
      <c r="B228" s="96" t="s">
        <v>335</v>
      </c>
      <c r="C228" s="96" t="s">
        <v>511</v>
      </c>
      <c r="D228" s="97"/>
      <c r="E228" s="192">
        <v>41985</v>
      </c>
      <c r="F228" s="96" t="s">
        <v>86</v>
      </c>
      <c r="G228" s="96" t="s">
        <v>526</v>
      </c>
      <c r="H228" s="96" t="s">
        <v>146</v>
      </c>
      <c r="I228" s="96" t="s">
        <v>89</v>
      </c>
      <c r="J228" s="96" t="s">
        <v>90</v>
      </c>
      <c r="K228" s="96" t="s">
        <v>527</v>
      </c>
      <c r="L228" s="97"/>
      <c r="M228" s="97"/>
      <c r="N228" s="97"/>
      <c r="O228" s="97">
        <v>1</v>
      </c>
      <c r="P228" s="97"/>
      <c r="Q228" s="43" t="str">
        <f>IF(C228&lt;&gt;0,SUM($L228:$O228),0)</f>
        <v>0</v>
      </c>
      <c r="R228" s="43" t="str">
        <f>IF(D228&lt;&gt;0,SUM($L228:$O228),0)</f>
        <v>0</v>
      </c>
      <c r="S228" s="53" t="str">
        <f>Q228*149*5+R228*149*4</f>
        <v>0</v>
      </c>
      <c r="U228" s="157"/>
      <c r="V228" s="157"/>
      <c r="W228" s="157"/>
    </row>
    <row r="229" spans="1:26" customHeight="1" ht="12.95" s="78" customFormat="1">
      <c r="A229" s="95">
        <v>219</v>
      </c>
      <c r="B229" s="96" t="s">
        <v>528</v>
      </c>
      <c r="C229" s="96" t="s">
        <v>511</v>
      </c>
      <c r="D229" s="97"/>
      <c r="E229" s="192">
        <v>41960</v>
      </c>
      <c r="F229" s="96" t="s">
        <v>111</v>
      </c>
      <c r="G229" s="96" t="s">
        <v>529</v>
      </c>
      <c r="H229" s="96" t="s">
        <v>177</v>
      </c>
      <c r="I229" s="96" t="s">
        <v>89</v>
      </c>
      <c r="J229" s="96" t="s">
        <v>90</v>
      </c>
      <c r="K229" s="96" t="s">
        <v>530</v>
      </c>
      <c r="L229" s="97">
        <v>1</v>
      </c>
      <c r="M229" s="97"/>
      <c r="N229" s="97"/>
      <c r="O229" s="97"/>
      <c r="P229" s="97"/>
      <c r="Q229" s="43" t="str">
        <f>IF(C229&lt;&gt;0,SUM($L229:$O229),0)</f>
        <v>0</v>
      </c>
      <c r="R229" s="43" t="str">
        <f>IF(D229&lt;&gt;0,SUM($L229:$O229),0)</f>
        <v>0</v>
      </c>
      <c r="S229" s="53" t="str">
        <f>Q229*149*5+R229*149*4</f>
        <v>0</v>
      </c>
      <c r="U229" s="157"/>
      <c r="V229" s="157"/>
      <c r="W229" s="157"/>
    </row>
    <row r="230" spans="1:26" customHeight="1" ht="12.95" s="78" customFormat="1">
      <c r="A230" s="95">
        <v>220</v>
      </c>
      <c r="B230" s="96" t="s">
        <v>531</v>
      </c>
      <c r="C230" s="96" t="s">
        <v>511</v>
      </c>
      <c r="D230" s="97"/>
      <c r="E230" s="192">
        <v>41889</v>
      </c>
      <c r="F230" s="96" t="s">
        <v>86</v>
      </c>
      <c r="G230" s="96" t="s">
        <v>532</v>
      </c>
      <c r="H230" s="96" t="s">
        <v>146</v>
      </c>
      <c r="I230" s="96" t="s">
        <v>89</v>
      </c>
      <c r="J230" s="96" t="s">
        <v>90</v>
      </c>
      <c r="K230" s="96" t="s">
        <v>533</v>
      </c>
      <c r="L230" s="97"/>
      <c r="M230" s="97"/>
      <c r="N230" s="97"/>
      <c r="O230" s="97">
        <v>1</v>
      </c>
      <c r="P230" s="97"/>
      <c r="Q230" s="43" t="str">
        <f>IF(C230&lt;&gt;0,SUM($L230:$O230),0)</f>
        <v>0</v>
      </c>
      <c r="R230" s="43" t="str">
        <f>IF(D230&lt;&gt;0,SUM($L230:$O230),0)</f>
        <v>0</v>
      </c>
      <c r="S230" s="53" t="str">
        <f>Q230*149*5+R230*149*4</f>
        <v>0</v>
      </c>
      <c r="U230" s="157"/>
      <c r="V230" s="157"/>
      <c r="W230" s="157"/>
    </row>
    <row r="231" spans="1:26" customHeight="1" ht="12.95" s="78" customFormat="1">
      <c r="A231" s="95">
        <v>221</v>
      </c>
      <c r="B231" s="96" t="s">
        <v>534</v>
      </c>
      <c r="C231" s="96" t="s">
        <v>511</v>
      </c>
      <c r="D231" s="97"/>
      <c r="E231" s="192">
        <v>41719</v>
      </c>
      <c r="F231" s="96" t="s">
        <v>111</v>
      </c>
      <c r="G231" s="96" t="s">
        <v>535</v>
      </c>
      <c r="H231" s="96" t="s">
        <v>177</v>
      </c>
      <c r="I231" s="96" t="s">
        <v>89</v>
      </c>
      <c r="J231" s="96" t="s">
        <v>90</v>
      </c>
      <c r="K231" s="96" t="s">
        <v>535</v>
      </c>
      <c r="L231" s="97">
        <v>1</v>
      </c>
      <c r="M231" s="97"/>
      <c r="N231" s="97"/>
      <c r="O231" s="97"/>
      <c r="P231" s="97"/>
      <c r="Q231" s="43" t="str">
        <f>IF(C231&lt;&gt;0,SUM($L231:$O231),0)</f>
        <v>0</v>
      </c>
      <c r="R231" s="43" t="str">
        <f>IF(D231&lt;&gt;0,SUM($L231:$O231),0)</f>
        <v>0</v>
      </c>
      <c r="S231" s="53" t="str">
        <f>Q231*149*5+R231*149*4</f>
        <v>0</v>
      </c>
      <c r="U231" s="157"/>
      <c r="V231" s="157"/>
      <c r="W231" s="157"/>
    </row>
    <row r="232" spans="1:26" customHeight="1" ht="12.95" s="78" customFormat="1">
      <c r="A232" s="95">
        <v>222</v>
      </c>
      <c r="B232" s="96" t="s">
        <v>536</v>
      </c>
      <c r="C232" s="96" t="s">
        <v>511</v>
      </c>
      <c r="D232" s="97"/>
      <c r="E232" s="192">
        <v>41916</v>
      </c>
      <c r="F232" s="96" t="s">
        <v>111</v>
      </c>
      <c r="G232" s="96" t="s">
        <v>537</v>
      </c>
      <c r="H232" s="96" t="s">
        <v>177</v>
      </c>
      <c r="I232" s="96" t="s">
        <v>89</v>
      </c>
      <c r="J232" s="96" t="s">
        <v>90</v>
      </c>
      <c r="K232" s="96" t="s">
        <v>538</v>
      </c>
      <c r="L232" s="97">
        <v>1</v>
      </c>
      <c r="M232" s="97"/>
      <c r="N232" s="97"/>
      <c r="O232" s="97"/>
      <c r="P232" s="97"/>
      <c r="Q232" s="43" t="str">
        <f>IF(C232&lt;&gt;0,SUM($L232:$O232),0)</f>
        <v>0</v>
      </c>
      <c r="R232" s="43" t="str">
        <f>IF(D232&lt;&gt;0,SUM($L232:$O232),0)</f>
        <v>0</v>
      </c>
      <c r="S232" s="53" t="str">
        <f>Q232*149*5+R232*149*4</f>
        <v>0</v>
      </c>
      <c r="U232" s="157"/>
      <c r="V232" s="157"/>
      <c r="W232" s="157"/>
    </row>
    <row r="233" spans="1:26" customHeight="1" ht="12.95" s="78" customFormat="1">
      <c r="A233" s="95">
        <v>223</v>
      </c>
      <c r="B233" s="96" t="s">
        <v>539</v>
      </c>
      <c r="C233" s="96" t="s">
        <v>511</v>
      </c>
      <c r="D233" s="97"/>
      <c r="E233" s="192">
        <v>41660</v>
      </c>
      <c r="F233" s="96" t="s">
        <v>111</v>
      </c>
      <c r="G233" s="96" t="s">
        <v>540</v>
      </c>
      <c r="H233" s="96" t="s">
        <v>177</v>
      </c>
      <c r="I233" s="96" t="s">
        <v>89</v>
      </c>
      <c r="J233" s="96" t="s">
        <v>90</v>
      </c>
      <c r="K233" s="96" t="s">
        <v>541</v>
      </c>
      <c r="L233" s="97">
        <v>1</v>
      </c>
      <c r="M233" s="97"/>
      <c r="N233" s="97"/>
      <c r="O233" s="97"/>
      <c r="P233" s="97"/>
      <c r="Q233" s="43" t="str">
        <f>IF(C233&lt;&gt;0,SUM($L233:$O233),0)</f>
        <v>0</v>
      </c>
      <c r="R233" s="43" t="str">
        <f>IF(D233&lt;&gt;0,SUM($L233:$O233),0)</f>
        <v>0</v>
      </c>
      <c r="S233" s="53" t="str">
        <f>Q233*149*5+R233*149*4</f>
        <v>0</v>
      </c>
      <c r="U233" s="157"/>
      <c r="V233" s="157"/>
      <c r="W233" s="157"/>
    </row>
    <row r="234" spans="1:26" customHeight="1" ht="12.95" s="78" customFormat="1">
      <c r="A234" s="95">
        <v>224</v>
      </c>
      <c r="B234" s="96" t="s">
        <v>542</v>
      </c>
      <c r="C234" s="96" t="s">
        <v>511</v>
      </c>
      <c r="D234" s="97"/>
      <c r="E234" s="192">
        <v>41661</v>
      </c>
      <c r="F234" s="96" t="s">
        <v>86</v>
      </c>
      <c r="G234" s="96" t="s">
        <v>235</v>
      </c>
      <c r="H234" s="96" t="s">
        <v>146</v>
      </c>
      <c r="I234" s="96" t="s">
        <v>89</v>
      </c>
      <c r="J234" s="96" t="s">
        <v>90</v>
      </c>
      <c r="K234" s="96" t="s">
        <v>235</v>
      </c>
      <c r="L234" s="97"/>
      <c r="M234" s="97"/>
      <c r="N234" s="97"/>
      <c r="O234" s="97">
        <v>1</v>
      </c>
      <c r="P234" s="97"/>
      <c r="Q234" s="43" t="str">
        <f>IF(C234&lt;&gt;0,SUM($L234:$O234),0)</f>
        <v>0</v>
      </c>
      <c r="R234" s="43" t="str">
        <f>IF(D234&lt;&gt;0,SUM($L234:$O234),0)</f>
        <v>0</v>
      </c>
      <c r="S234" s="53" t="str">
        <f>Q234*149*5+R234*149*4</f>
        <v>0</v>
      </c>
      <c r="U234" s="157"/>
      <c r="V234" s="157"/>
      <c r="W234" s="157"/>
    </row>
    <row r="235" spans="1:26" customHeight="1" ht="12.95" s="78" customFormat="1">
      <c r="A235" s="95">
        <v>225</v>
      </c>
      <c r="B235" s="96" t="s">
        <v>543</v>
      </c>
      <c r="C235" s="96" t="s">
        <v>511</v>
      </c>
      <c r="D235" s="97"/>
      <c r="E235" s="192">
        <v>41891</v>
      </c>
      <c r="F235" s="96" t="s">
        <v>86</v>
      </c>
      <c r="G235" s="96" t="s">
        <v>544</v>
      </c>
      <c r="H235" s="96" t="s">
        <v>146</v>
      </c>
      <c r="I235" s="96" t="s">
        <v>89</v>
      </c>
      <c r="J235" s="96" t="s">
        <v>90</v>
      </c>
      <c r="K235" s="96" t="s">
        <v>545</v>
      </c>
      <c r="L235" s="97">
        <v>1</v>
      </c>
      <c r="M235" s="97"/>
      <c r="N235" s="97"/>
      <c r="O235" s="97"/>
      <c r="P235" s="97"/>
      <c r="Q235" s="43" t="str">
        <f>IF(C235&lt;&gt;0,SUM($L235:$O235),0)</f>
        <v>0</v>
      </c>
      <c r="R235" s="43" t="str">
        <f>IF(D235&lt;&gt;0,SUM($L235:$O235),0)</f>
        <v>0</v>
      </c>
      <c r="S235" s="53" t="str">
        <f>Q235*149*5+R235*149*4</f>
        <v>0</v>
      </c>
      <c r="U235" s="157"/>
      <c r="V235" s="157"/>
      <c r="W235" s="157"/>
    </row>
    <row r="236" spans="1:26" customHeight="1" ht="12.95" s="78" customFormat="1">
      <c r="A236" s="95">
        <v>226</v>
      </c>
      <c r="B236" s="96" t="s">
        <v>546</v>
      </c>
      <c r="C236" s="96" t="s">
        <v>547</v>
      </c>
      <c r="D236" s="97"/>
      <c r="E236" s="208">
        <v>41945</v>
      </c>
      <c r="F236" s="96" t="s">
        <v>86</v>
      </c>
      <c r="G236" s="96" t="s">
        <v>548</v>
      </c>
      <c r="H236" s="96" t="s">
        <v>159</v>
      </c>
      <c r="I236" s="96" t="s">
        <v>89</v>
      </c>
      <c r="J236" s="96" t="s">
        <v>90</v>
      </c>
      <c r="K236" s="96" t="s">
        <v>548</v>
      </c>
      <c r="L236" s="97"/>
      <c r="M236" s="97"/>
      <c r="N236" s="97"/>
      <c r="O236" s="97">
        <v>1</v>
      </c>
      <c r="P236" s="97"/>
      <c r="Q236" s="43" t="str">
        <f>IF(C236&lt;&gt;0,SUM($L236:$O236),0)</f>
        <v>0</v>
      </c>
      <c r="R236" s="43" t="str">
        <f>IF(D236&lt;&gt;0,SUM($L236:$O236),0)</f>
        <v>0</v>
      </c>
      <c r="S236" s="53" t="str">
        <f>Q236*149*5+R236*149*4</f>
        <v>0</v>
      </c>
      <c r="U236" s="157"/>
      <c r="V236" s="157"/>
      <c r="W236" s="157"/>
    </row>
    <row r="237" spans="1:26" customHeight="1" ht="12.95" s="78" customFormat="1">
      <c r="A237" s="95">
        <v>227</v>
      </c>
      <c r="B237" s="96" t="s">
        <v>549</v>
      </c>
      <c r="C237" s="96" t="s">
        <v>547</v>
      </c>
      <c r="D237" s="97"/>
      <c r="E237" s="208">
        <v>41845</v>
      </c>
      <c r="F237" s="96" t="s">
        <v>86</v>
      </c>
      <c r="G237" s="96" t="s">
        <v>550</v>
      </c>
      <c r="H237" s="96" t="s">
        <v>159</v>
      </c>
      <c r="I237" s="96" t="s">
        <v>89</v>
      </c>
      <c r="J237" s="96" t="s">
        <v>90</v>
      </c>
      <c r="K237" s="96" t="s">
        <v>550</v>
      </c>
      <c r="L237" s="97">
        <v>1</v>
      </c>
      <c r="M237" s="97"/>
      <c r="N237" s="97"/>
      <c r="O237" s="97"/>
      <c r="P237" s="97"/>
      <c r="Q237" s="43" t="str">
        <f>IF(C237&lt;&gt;0,SUM($L237:$O237),0)</f>
        <v>0</v>
      </c>
      <c r="R237" s="43" t="str">
        <f>IF(D237&lt;&gt;0,SUM($L237:$O237),0)</f>
        <v>0</v>
      </c>
      <c r="S237" s="53" t="str">
        <f>Q237*149*5+R237*149*4</f>
        <v>0</v>
      </c>
      <c r="U237" s="157"/>
      <c r="V237" s="157"/>
      <c r="W237" s="157"/>
    </row>
    <row r="238" spans="1:26" customHeight="1" ht="12.95" s="78" customFormat="1">
      <c r="A238" s="95">
        <v>228</v>
      </c>
      <c r="B238" s="96" t="s">
        <v>551</v>
      </c>
      <c r="C238" s="96" t="s">
        <v>547</v>
      </c>
      <c r="D238" s="97"/>
      <c r="E238" s="208">
        <v>41880</v>
      </c>
      <c r="F238" s="96" t="s">
        <v>86</v>
      </c>
      <c r="G238" s="96" t="s">
        <v>552</v>
      </c>
      <c r="H238" s="96" t="s">
        <v>159</v>
      </c>
      <c r="I238" s="96" t="s">
        <v>89</v>
      </c>
      <c r="J238" s="96" t="s">
        <v>90</v>
      </c>
      <c r="K238" s="96" t="s">
        <v>552</v>
      </c>
      <c r="L238" s="97"/>
      <c r="M238" s="97"/>
      <c r="N238" s="97"/>
      <c r="O238" s="97">
        <v>1</v>
      </c>
      <c r="P238" s="97"/>
      <c r="Q238" s="43" t="str">
        <f>IF(C238&lt;&gt;0,SUM($L238:$O238),0)</f>
        <v>0</v>
      </c>
      <c r="R238" s="43" t="str">
        <f>IF(D238&lt;&gt;0,SUM($L238:$O238),0)</f>
        <v>0</v>
      </c>
      <c r="S238" s="53" t="str">
        <f>Q238*149*5+R238*149*4</f>
        <v>0</v>
      </c>
      <c r="U238" s="157"/>
      <c r="V238" s="157"/>
      <c r="W238" s="157"/>
    </row>
    <row r="239" spans="1:26" customHeight="1" ht="12.95" s="78" customFormat="1">
      <c r="A239" s="95">
        <v>229</v>
      </c>
      <c r="B239" s="96" t="s">
        <v>553</v>
      </c>
      <c r="C239" s="96" t="s">
        <v>547</v>
      </c>
      <c r="D239" s="97"/>
      <c r="E239" s="208">
        <v>41851</v>
      </c>
      <c r="F239" s="96" t="s">
        <v>86</v>
      </c>
      <c r="G239" s="96" t="s">
        <v>554</v>
      </c>
      <c r="H239" s="96" t="s">
        <v>159</v>
      </c>
      <c r="I239" s="96" t="s">
        <v>89</v>
      </c>
      <c r="J239" s="96" t="s">
        <v>90</v>
      </c>
      <c r="K239" s="96" t="s">
        <v>461</v>
      </c>
      <c r="L239" s="97">
        <v>1</v>
      </c>
      <c r="M239" s="97"/>
      <c r="N239" s="97"/>
      <c r="O239" s="97"/>
      <c r="P239" s="97"/>
      <c r="Q239" s="43" t="str">
        <f>IF(C239&lt;&gt;0,SUM($L239:$O239),0)</f>
        <v>0</v>
      </c>
      <c r="R239" s="43" t="str">
        <f>IF(D239&lt;&gt;0,SUM($L239:$O239),0)</f>
        <v>0</v>
      </c>
      <c r="S239" s="53" t="str">
        <f>Q239*149*5+R239*149*4</f>
        <v>0</v>
      </c>
      <c r="U239" s="157"/>
      <c r="V239" s="157"/>
      <c r="W239" s="157"/>
    </row>
    <row r="240" spans="1:26" customHeight="1" ht="12.95" s="78" customFormat="1">
      <c r="A240" s="95">
        <v>230</v>
      </c>
      <c r="B240" s="96" t="s">
        <v>555</v>
      </c>
      <c r="C240" s="96" t="s">
        <v>547</v>
      </c>
      <c r="D240" s="97"/>
      <c r="E240" s="208">
        <v>41852</v>
      </c>
      <c r="F240" s="96" t="s">
        <v>86</v>
      </c>
      <c r="G240" s="96" t="s">
        <v>556</v>
      </c>
      <c r="H240" s="96" t="s">
        <v>159</v>
      </c>
      <c r="I240" s="96" t="s">
        <v>89</v>
      </c>
      <c r="J240" s="96" t="s">
        <v>90</v>
      </c>
      <c r="K240" s="96" t="s">
        <v>557</v>
      </c>
      <c r="L240" s="97">
        <v>1</v>
      </c>
      <c r="M240" s="97"/>
      <c r="N240" s="97"/>
      <c r="O240" s="97"/>
      <c r="P240" s="97"/>
      <c r="Q240" s="43" t="str">
        <f>IF(C240&lt;&gt;0,SUM($L240:$O240),0)</f>
        <v>0</v>
      </c>
      <c r="R240" s="43" t="str">
        <f>IF(D240&lt;&gt;0,SUM($L240:$O240),0)</f>
        <v>0</v>
      </c>
      <c r="S240" s="53" t="str">
        <f>Q240*149*5+R240*149*4</f>
        <v>0</v>
      </c>
      <c r="U240" s="157"/>
      <c r="V240" s="157"/>
      <c r="W240" s="157"/>
    </row>
    <row r="241" spans="1:26" customHeight="1" ht="12.95" s="78" customFormat="1">
      <c r="A241" s="95">
        <v>231</v>
      </c>
      <c r="B241" s="96" t="s">
        <v>558</v>
      </c>
      <c r="C241" s="96" t="s">
        <v>547</v>
      </c>
      <c r="D241" s="97"/>
      <c r="E241" s="208">
        <v>41651</v>
      </c>
      <c r="F241" s="96" t="s">
        <v>86</v>
      </c>
      <c r="G241" s="96" t="s">
        <v>502</v>
      </c>
      <c r="H241" s="96" t="s">
        <v>159</v>
      </c>
      <c r="I241" s="96" t="s">
        <v>89</v>
      </c>
      <c r="J241" s="96" t="s">
        <v>90</v>
      </c>
      <c r="K241" s="96" t="s">
        <v>502</v>
      </c>
      <c r="L241" s="97"/>
      <c r="M241" s="97"/>
      <c r="N241" s="97"/>
      <c r="O241" s="97">
        <v>1</v>
      </c>
      <c r="P241" s="97"/>
      <c r="Q241" s="43" t="str">
        <f>IF(C241&lt;&gt;0,SUM($L241:$O241),0)</f>
        <v>0</v>
      </c>
      <c r="R241" s="43" t="str">
        <f>IF(D241&lt;&gt;0,SUM($L241:$O241),0)</f>
        <v>0</v>
      </c>
      <c r="S241" s="53" t="str">
        <f>Q241*149*5+R241*149*4</f>
        <v>0</v>
      </c>
      <c r="U241" s="157"/>
      <c r="V241" s="157"/>
      <c r="W241" s="157"/>
    </row>
    <row r="242" spans="1:26" customHeight="1" ht="12.95" s="78" customFormat="1">
      <c r="A242" s="95">
        <v>232</v>
      </c>
      <c r="B242" s="96" t="s">
        <v>559</v>
      </c>
      <c r="C242" s="96" t="s">
        <v>547</v>
      </c>
      <c r="D242" s="97"/>
      <c r="E242" s="208">
        <v>41767</v>
      </c>
      <c r="F242" s="96" t="s">
        <v>86</v>
      </c>
      <c r="G242" s="96" t="s">
        <v>560</v>
      </c>
      <c r="H242" s="96" t="s">
        <v>159</v>
      </c>
      <c r="I242" s="96" t="s">
        <v>89</v>
      </c>
      <c r="J242" s="96" t="s">
        <v>90</v>
      </c>
      <c r="K242" s="96" t="s">
        <v>560</v>
      </c>
      <c r="L242" s="97"/>
      <c r="M242" s="97"/>
      <c r="N242" s="97"/>
      <c r="O242" s="97">
        <v>1</v>
      </c>
      <c r="P242" s="97"/>
      <c r="Q242" s="43" t="str">
        <f>IF(C242&lt;&gt;0,SUM($L242:$O242),0)</f>
        <v>0</v>
      </c>
      <c r="R242" s="43" t="str">
        <f>IF(D242&lt;&gt;0,SUM($L242:$O242),0)</f>
        <v>0</v>
      </c>
      <c r="S242" s="53" t="str">
        <f>Q242*149*5+R242*149*4</f>
        <v>0</v>
      </c>
      <c r="U242" s="157"/>
      <c r="V242" s="157"/>
      <c r="W242" s="157"/>
    </row>
    <row r="243" spans="1:26" customHeight="1" ht="12.95" s="78" customFormat="1">
      <c r="A243" s="95">
        <v>233</v>
      </c>
      <c r="B243" s="96" t="s">
        <v>561</v>
      </c>
      <c r="C243" s="96" t="s">
        <v>547</v>
      </c>
      <c r="D243" s="97"/>
      <c r="E243" s="208">
        <v>41756</v>
      </c>
      <c r="F243" s="96" t="s">
        <v>86</v>
      </c>
      <c r="G243" s="96" t="s">
        <v>562</v>
      </c>
      <c r="H243" s="96" t="s">
        <v>159</v>
      </c>
      <c r="I243" s="96" t="s">
        <v>89</v>
      </c>
      <c r="J243" s="96" t="s">
        <v>90</v>
      </c>
      <c r="K243" s="96" t="s">
        <v>562</v>
      </c>
      <c r="L243" s="97">
        <v>1</v>
      </c>
      <c r="M243" s="97"/>
      <c r="N243" s="97"/>
      <c r="O243" s="97"/>
      <c r="P243" s="97"/>
      <c r="Q243" s="43" t="str">
        <f>IF(C243&lt;&gt;0,SUM($L243:$O243),0)</f>
        <v>0</v>
      </c>
      <c r="R243" s="43" t="str">
        <f>IF(D243&lt;&gt;0,SUM($L243:$O243),0)</f>
        <v>0</v>
      </c>
      <c r="S243" s="53" t="str">
        <f>Q243*149*5+R243*149*4</f>
        <v>0</v>
      </c>
      <c r="U243" s="157"/>
      <c r="V243" s="157"/>
      <c r="W243" s="157"/>
    </row>
    <row r="244" spans="1:26" customHeight="1" ht="12.95" s="78" customFormat="1">
      <c r="A244" s="95">
        <v>234</v>
      </c>
      <c r="B244" s="96" t="s">
        <v>563</v>
      </c>
      <c r="C244" s="96" t="s">
        <v>547</v>
      </c>
      <c r="D244" s="97"/>
      <c r="E244" s="208">
        <v>41953</v>
      </c>
      <c r="F244" s="96" t="s">
        <v>86</v>
      </c>
      <c r="G244" s="96" t="s">
        <v>564</v>
      </c>
      <c r="H244" s="96" t="s">
        <v>159</v>
      </c>
      <c r="I244" s="96" t="s">
        <v>89</v>
      </c>
      <c r="J244" s="96" t="s">
        <v>90</v>
      </c>
      <c r="K244" s="96" t="s">
        <v>564</v>
      </c>
      <c r="L244" s="97"/>
      <c r="M244" s="97"/>
      <c r="N244" s="97"/>
      <c r="O244" s="97">
        <v>1</v>
      </c>
      <c r="P244" s="97"/>
      <c r="Q244" s="43" t="str">
        <f>IF(C244&lt;&gt;0,SUM($L244:$O244),0)</f>
        <v>0</v>
      </c>
      <c r="R244" s="43" t="str">
        <f>IF(D244&lt;&gt;0,SUM($L244:$O244),0)</f>
        <v>0</v>
      </c>
      <c r="S244" s="53" t="str">
        <f>Q244*149*5+R244*149*4</f>
        <v>0</v>
      </c>
      <c r="U244" s="157"/>
      <c r="V244" s="157"/>
      <c r="W244" s="157"/>
    </row>
    <row r="245" spans="1:26" customHeight="1" ht="12.95" s="78" customFormat="1">
      <c r="A245" s="95">
        <v>235</v>
      </c>
      <c r="B245" s="96" t="s">
        <v>565</v>
      </c>
      <c r="C245" s="96" t="s">
        <v>547</v>
      </c>
      <c r="D245" s="97"/>
      <c r="E245" s="208">
        <v>41907</v>
      </c>
      <c r="F245" s="96" t="s">
        <v>86</v>
      </c>
      <c r="G245" s="96" t="s">
        <v>566</v>
      </c>
      <c r="H245" s="96" t="s">
        <v>159</v>
      </c>
      <c r="I245" s="96" t="s">
        <v>89</v>
      </c>
      <c r="J245" s="96" t="s">
        <v>90</v>
      </c>
      <c r="K245" s="96" t="s">
        <v>566</v>
      </c>
      <c r="L245" s="97"/>
      <c r="M245" s="97"/>
      <c r="N245" s="97"/>
      <c r="O245" s="97">
        <v>1</v>
      </c>
      <c r="P245" s="97"/>
      <c r="Q245" s="43" t="str">
        <f>IF(C245&lt;&gt;0,SUM($L245:$O245),0)</f>
        <v>0</v>
      </c>
      <c r="R245" s="43" t="str">
        <f>IF(D245&lt;&gt;0,SUM($L245:$O245),0)</f>
        <v>0</v>
      </c>
      <c r="S245" s="53" t="str">
        <f>Q245*149*5+R245*149*4</f>
        <v>0</v>
      </c>
      <c r="U245" s="157"/>
      <c r="V245" s="157"/>
      <c r="W245" s="157"/>
    </row>
    <row r="246" spans="1:26" customHeight="1" ht="12.95" s="78" customFormat="1">
      <c r="A246" s="95">
        <v>236</v>
      </c>
      <c r="B246" s="96" t="s">
        <v>567</v>
      </c>
      <c r="C246" s="96" t="s">
        <v>547</v>
      </c>
      <c r="D246" s="97"/>
      <c r="E246" s="197">
        <v>41978</v>
      </c>
      <c r="F246" s="96" t="s">
        <v>86</v>
      </c>
      <c r="G246" s="96" t="s">
        <v>568</v>
      </c>
      <c r="H246" s="96" t="s">
        <v>159</v>
      </c>
      <c r="I246" s="96" t="s">
        <v>89</v>
      </c>
      <c r="J246" s="96" t="s">
        <v>90</v>
      </c>
      <c r="K246" s="96" t="s">
        <v>568</v>
      </c>
      <c r="L246" s="97">
        <v>1</v>
      </c>
      <c r="M246" s="97"/>
      <c r="N246" s="97"/>
      <c r="O246" s="97"/>
      <c r="P246" s="97"/>
      <c r="Q246" s="43" t="str">
        <f>IF(C246&lt;&gt;0,SUM($L246:$O246),0)</f>
        <v>0</v>
      </c>
      <c r="R246" s="43" t="str">
        <f>IF(D246&lt;&gt;0,SUM($L246:$O246),0)</f>
        <v>0</v>
      </c>
      <c r="S246" s="53" t="str">
        <f>Q246*149*5+R246*149*4</f>
        <v>0</v>
      </c>
      <c r="U246" s="157"/>
      <c r="V246" s="157"/>
      <c r="W246" s="157"/>
    </row>
    <row r="247" spans="1:26" customHeight="1" ht="12.95" s="78" customFormat="1">
      <c r="A247" s="95">
        <v>237</v>
      </c>
      <c r="B247" s="96" t="s">
        <v>569</v>
      </c>
      <c r="C247" s="96" t="s">
        <v>547</v>
      </c>
      <c r="D247" s="97"/>
      <c r="E247" s="192">
        <v>41726</v>
      </c>
      <c r="F247" s="96" t="s">
        <v>111</v>
      </c>
      <c r="G247" s="96" t="s">
        <v>570</v>
      </c>
      <c r="H247" s="96" t="s">
        <v>190</v>
      </c>
      <c r="I247" s="96" t="s">
        <v>89</v>
      </c>
      <c r="J247" s="96" t="s">
        <v>90</v>
      </c>
      <c r="K247" s="96" t="s">
        <v>570</v>
      </c>
      <c r="L247" s="97">
        <v>1</v>
      </c>
      <c r="M247" s="97"/>
      <c r="N247" s="97"/>
      <c r="O247" s="97"/>
      <c r="P247" s="97"/>
      <c r="Q247" s="43" t="str">
        <f>IF(C247&lt;&gt;0,SUM($L247:$O247),0)</f>
        <v>0</v>
      </c>
      <c r="R247" s="43" t="str">
        <f>IF(D247&lt;&gt;0,SUM($L247:$O247),0)</f>
        <v>0</v>
      </c>
      <c r="S247" s="53" t="str">
        <f>Q247*149*5+R247*149*4</f>
        <v>0</v>
      </c>
      <c r="U247" s="157"/>
      <c r="V247" s="157"/>
      <c r="W247" s="157"/>
    </row>
    <row r="248" spans="1:26" customHeight="1" ht="12.95" s="78" customFormat="1">
      <c r="A248" s="95">
        <v>238</v>
      </c>
      <c r="B248" s="96" t="s">
        <v>571</v>
      </c>
      <c r="C248" s="96" t="s">
        <v>547</v>
      </c>
      <c r="D248" s="97"/>
      <c r="E248" s="192">
        <v>41796</v>
      </c>
      <c r="F248" s="96" t="s">
        <v>86</v>
      </c>
      <c r="G248" s="96" t="s">
        <v>227</v>
      </c>
      <c r="H248" s="96" t="s">
        <v>190</v>
      </c>
      <c r="I248" s="96" t="s">
        <v>89</v>
      </c>
      <c r="J248" s="96" t="s">
        <v>90</v>
      </c>
      <c r="K248" s="96" t="s">
        <v>227</v>
      </c>
      <c r="L248" s="97">
        <v>1</v>
      </c>
      <c r="M248" s="97"/>
      <c r="N248" s="97"/>
      <c r="O248" s="97"/>
      <c r="P248" s="97"/>
      <c r="Q248" s="43" t="str">
        <f>IF(C248&lt;&gt;0,SUM($L248:$O248),0)</f>
        <v>0</v>
      </c>
      <c r="R248" s="43" t="str">
        <f>IF(D248&lt;&gt;0,SUM($L248:$O248),0)</f>
        <v>0</v>
      </c>
      <c r="S248" s="53" t="str">
        <f>Q248*149*5+R248*149*4</f>
        <v>0</v>
      </c>
      <c r="U248" s="157"/>
      <c r="V248" s="157"/>
      <c r="W248" s="157"/>
    </row>
    <row r="249" spans="1:26" customHeight="1" ht="12.95" s="78" customFormat="1">
      <c r="A249" s="95">
        <v>239</v>
      </c>
      <c r="B249" s="96" t="s">
        <v>497</v>
      </c>
      <c r="C249" s="96" t="s">
        <v>547</v>
      </c>
      <c r="D249" s="97"/>
      <c r="E249" s="208">
        <v>41845</v>
      </c>
      <c r="F249" s="96" t="s">
        <v>86</v>
      </c>
      <c r="G249" s="96" t="s">
        <v>572</v>
      </c>
      <c r="H249" s="96" t="s">
        <v>190</v>
      </c>
      <c r="I249" s="96" t="s">
        <v>89</v>
      </c>
      <c r="J249" s="96" t="s">
        <v>90</v>
      </c>
      <c r="K249" s="96" t="s">
        <v>572</v>
      </c>
      <c r="L249" s="97">
        <v>1</v>
      </c>
      <c r="M249" s="97"/>
      <c r="N249" s="97"/>
      <c r="O249" s="97"/>
      <c r="P249" s="97"/>
      <c r="Q249" s="43" t="str">
        <f>IF(C249&lt;&gt;0,SUM($L249:$O249),0)</f>
        <v>0</v>
      </c>
      <c r="R249" s="43" t="str">
        <f>IF(D249&lt;&gt;0,SUM($L249:$O249),0)</f>
        <v>0</v>
      </c>
      <c r="S249" s="53" t="str">
        <f>Q249*149*5+R249*149*4</f>
        <v>0</v>
      </c>
      <c r="U249" s="157"/>
      <c r="V249" s="157"/>
      <c r="W249" s="157"/>
    </row>
    <row r="250" spans="1:26" customHeight="1" ht="12.95" s="78" customFormat="1">
      <c r="A250" s="95">
        <v>240</v>
      </c>
      <c r="B250" s="96" t="s">
        <v>573</v>
      </c>
      <c r="C250" s="96" t="s">
        <v>547</v>
      </c>
      <c r="D250" s="97"/>
      <c r="E250" s="192">
        <v>41826</v>
      </c>
      <c r="F250" s="96" t="s">
        <v>111</v>
      </c>
      <c r="G250" s="96" t="s">
        <v>574</v>
      </c>
      <c r="H250" s="96" t="s">
        <v>159</v>
      </c>
      <c r="I250" s="96" t="s">
        <v>89</v>
      </c>
      <c r="J250" s="96" t="s">
        <v>90</v>
      </c>
      <c r="K250" s="96" t="s">
        <v>574</v>
      </c>
      <c r="L250" s="97">
        <v>1</v>
      </c>
      <c r="M250" s="97"/>
      <c r="N250" s="97"/>
      <c r="O250" s="97"/>
      <c r="P250" s="97"/>
      <c r="Q250" s="43" t="str">
        <f>IF(C250&lt;&gt;0,SUM($L250:$O250),0)</f>
        <v>0</v>
      </c>
      <c r="R250" s="43" t="str">
        <f>IF(D250&lt;&gt;0,SUM($L250:$O250),0)</f>
        <v>0</v>
      </c>
      <c r="S250" s="53" t="str">
        <f>Q250*149*5+R250*149*4</f>
        <v>0</v>
      </c>
      <c r="U250" s="157"/>
      <c r="V250" s="157"/>
      <c r="W250" s="157"/>
    </row>
    <row r="251" spans="1:26" customHeight="1" ht="12.95" s="78" customFormat="1">
      <c r="A251" s="95">
        <v>241</v>
      </c>
      <c r="B251" s="96" t="s">
        <v>575</v>
      </c>
      <c r="C251" s="96" t="s">
        <v>547</v>
      </c>
      <c r="D251" s="97"/>
      <c r="E251" s="192">
        <v>41891</v>
      </c>
      <c r="F251" s="96" t="s">
        <v>111</v>
      </c>
      <c r="G251" s="96" t="s">
        <v>576</v>
      </c>
      <c r="H251" s="96" t="s">
        <v>159</v>
      </c>
      <c r="I251" s="96" t="s">
        <v>89</v>
      </c>
      <c r="J251" s="96" t="s">
        <v>90</v>
      </c>
      <c r="K251" s="96" t="s">
        <v>576</v>
      </c>
      <c r="L251" s="97">
        <v>1</v>
      </c>
      <c r="M251" s="97"/>
      <c r="N251" s="97"/>
      <c r="O251" s="97"/>
      <c r="P251" s="97"/>
      <c r="Q251" s="43" t="str">
        <f>IF(C251&lt;&gt;0,SUM($L251:$O251),0)</f>
        <v>0</v>
      </c>
      <c r="R251" s="43" t="str">
        <f>IF(D251&lt;&gt;0,SUM($L251:$O251),0)</f>
        <v>0</v>
      </c>
      <c r="S251" s="53" t="str">
        <f>Q251*149*5+R251*149*4</f>
        <v>0</v>
      </c>
      <c r="U251" s="157"/>
      <c r="V251" s="157"/>
      <c r="W251" s="157"/>
    </row>
    <row r="252" spans="1:26" customHeight="1" ht="12.95" s="78" customFormat="1">
      <c r="A252" s="95">
        <v>242</v>
      </c>
      <c r="B252" s="96" t="s">
        <v>577</v>
      </c>
      <c r="C252" s="96" t="s">
        <v>547</v>
      </c>
      <c r="D252" s="97"/>
      <c r="E252" s="192">
        <v>41813</v>
      </c>
      <c r="F252" s="96" t="s">
        <v>86</v>
      </c>
      <c r="G252" s="96" t="s">
        <v>578</v>
      </c>
      <c r="H252" s="96" t="s">
        <v>159</v>
      </c>
      <c r="I252" s="96" t="s">
        <v>89</v>
      </c>
      <c r="J252" s="96" t="s">
        <v>90</v>
      </c>
      <c r="K252" s="96" t="s">
        <v>578</v>
      </c>
      <c r="L252" s="97">
        <v>1</v>
      </c>
      <c r="M252" s="97"/>
      <c r="N252" s="97"/>
      <c r="O252" s="97"/>
      <c r="P252" s="97"/>
      <c r="Q252" s="43" t="str">
        <f>IF(C252&lt;&gt;0,SUM($L252:$O252),0)</f>
        <v>0</v>
      </c>
      <c r="R252" s="43" t="str">
        <f>IF(D252&lt;&gt;0,SUM($L252:$O252),0)</f>
        <v>0</v>
      </c>
      <c r="S252" s="53" t="str">
        <f>Q252*149*5+R252*149*4</f>
        <v>0</v>
      </c>
      <c r="U252" s="157"/>
      <c r="V252" s="157"/>
      <c r="W252" s="157"/>
    </row>
    <row r="253" spans="1:26" customHeight="1" ht="12.95" s="78" customFormat="1">
      <c r="A253" s="95">
        <v>243</v>
      </c>
      <c r="B253" s="96" t="s">
        <v>579</v>
      </c>
      <c r="C253" s="96" t="s">
        <v>547</v>
      </c>
      <c r="D253" s="97"/>
      <c r="E253" s="192">
        <v>41890</v>
      </c>
      <c r="F253" s="96" t="s">
        <v>86</v>
      </c>
      <c r="G253" s="96" t="s">
        <v>580</v>
      </c>
      <c r="H253" s="96" t="s">
        <v>159</v>
      </c>
      <c r="I253" s="96" t="s">
        <v>89</v>
      </c>
      <c r="J253" s="96" t="s">
        <v>90</v>
      </c>
      <c r="K253" s="96" t="s">
        <v>580</v>
      </c>
      <c r="L253" s="97">
        <v>1</v>
      </c>
      <c r="M253" s="97"/>
      <c r="N253" s="97"/>
      <c r="O253" s="97"/>
      <c r="P253" s="97"/>
      <c r="Q253" s="43" t="str">
        <f>IF(C253&lt;&gt;0,SUM($L253:$O253),0)</f>
        <v>0</v>
      </c>
      <c r="R253" s="43" t="str">
        <f>IF(D253&lt;&gt;0,SUM($L253:$O253),0)</f>
        <v>0</v>
      </c>
      <c r="S253" s="53" t="str">
        <f>Q253*149*5+R253*149*4</f>
        <v>0</v>
      </c>
      <c r="U253" s="157"/>
      <c r="V253" s="157"/>
      <c r="W253" s="157"/>
    </row>
    <row r="254" spans="1:26" customHeight="1" ht="12.95" s="78" customFormat="1">
      <c r="A254" s="95">
        <v>244</v>
      </c>
      <c r="B254" s="96" t="s">
        <v>171</v>
      </c>
      <c r="C254" s="96" t="s">
        <v>547</v>
      </c>
      <c r="D254" s="97"/>
      <c r="E254" s="192">
        <v>41661</v>
      </c>
      <c r="F254" s="96" t="s">
        <v>86</v>
      </c>
      <c r="G254" s="96" t="s">
        <v>581</v>
      </c>
      <c r="H254" s="96" t="s">
        <v>159</v>
      </c>
      <c r="I254" s="96" t="s">
        <v>89</v>
      </c>
      <c r="J254" s="96" t="s">
        <v>90</v>
      </c>
      <c r="K254" s="96" t="s">
        <v>581</v>
      </c>
      <c r="L254" s="97">
        <v>1</v>
      </c>
      <c r="M254" s="97"/>
      <c r="N254" s="97"/>
      <c r="O254" s="97"/>
      <c r="P254" s="97"/>
      <c r="Q254" s="43" t="str">
        <f>IF(C254&lt;&gt;0,SUM($L254:$O254),0)</f>
        <v>0</v>
      </c>
      <c r="R254" s="43" t="str">
        <f>IF(D254&lt;&gt;0,SUM($L254:$O254),0)</f>
        <v>0</v>
      </c>
      <c r="S254" s="53" t="str">
        <f>Q254*149*5+R254*149*4</f>
        <v>0</v>
      </c>
      <c r="U254" s="157"/>
      <c r="V254" s="157"/>
      <c r="W254" s="157"/>
    </row>
    <row r="255" spans="1:26" customHeight="1" ht="12.95" s="78" customFormat="1">
      <c r="A255" s="95">
        <v>245</v>
      </c>
      <c r="B255" s="96" t="s">
        <v>582</v>
      </c>
      <c r="C255" s="96" t="s">
        <v>547</v>
      </c>
      <c r="D255" s="97"/>
      <c r="E255" s="192">
        <v>41701</v>
      </c>
      <c r="F255" s="96" t="s">
        <v>111</v>
      </c>
      <c r="G255" s="96" t="s">
        <v>583</v>
      </c>
      <c r="H255" s="96" t="s">
        <v>190</v>
      </c>
      <c r="I255" s="96" t="s">
        <v>89</v>
      </c>
      <c r="J255" s="96" t="s">
        <v>90</v>
      </c>
      <c r="K255" s="96" t="s">
        <v>583</v>
      </c>
      <c r="L255" s="97">
        <v>1</v>
      </c>
      <c r="M255" s="97"/>
      <c r="N255" s="97"/>
      <c r="O255" s="97"/>
      <c r="P255" s="97"/>
      <c r="Q255" s="43" t="str">
        <f>IF(C255&lt;&gt;0,SUM($L255:$O255),0)</f>
        <v>0</v>
      </c>
      <c r="R255" s="43" t="str">
        <f>IF(D255&lt;&gt;0,SUM($L255:$O255),0)</f>
        <v>0</v>
      </c>
      <c r="S255" s="53" t="str">
        <f>Q255*149*5+R255*149*4</f>
        <v>0</v>
      </c>
      <c r="U255" s="157"/>
      <c r="V255" s="157"/>
      <c r="W255" s="157"/>
    </row>
    <row r="256" spans="1:26" customHeight="1" ht="12.95" s="78" customFormat="1">
      <c r="A256" s="95">
        <v>246</v>
      </c>
      <c r="B256" s="96" t="s">
        <v>584</v>
      </c>
      <c r="C256" s="96" t="s">
        <v>547</v>
      </c>
      <c r="D256" s="97"/>
      <c r="E256" s="192">
        <v>41754</v>
      </c>
      <c r="F256" s="96" t="s">
        <v>86</v>
      </c>
      <c r="G256" s="96" t="s">
        <v>481</v>
      </c>
      <c r="H256" s="96" t="s">
        <v>190</v>
      </c>
      <c r="I256" s="96" t="s">
        <v>89</v>
      </c>
      <c r="J256" s="96" t="s">
        <v>90</v>
      </c>
      <c r="K256" s="96" t="s">
        <v>481</v>
      </c>
      <c r="L256" s="97">
        <v>1</v>
      </c>
      <c r="M256" s="97"/>
      <c r="N256" s="97"/>
      <c r="O256" s="97"/>
      <c r="P256" s="97"/>
      <c r="Q256" s="43" t="str">
        <f>IF(C256&lt;&gt;0,SUM($L256:$O256),0)</f>
        <v>0</v>
      </c>
      <c r="R256" s="43" t="str">
        <f>IF(D256&lt;&gt;0,SUM($L256:$O256),0)</f>
        <v>0</v>
      </c>
      <c r="S256" s="53" t="str">
        <f>Q256*149*5+R256*149*4</f>
        <v>0</v>
      </c>
      <c r="U256" s="157"/>
      <c r="V256" s="157"/>
      <c r="W256" s="157"/>
    </row>
    <row r="257" spans="1:26" customHeight="1" ht="12.95" s="78" customFormat="1">
      <c r="A257" s="95">
        <v>247</v>
      </c>
      <c r="B257" s="96" t="s">
        <v>585</v>
      </c>
      <c r="C257" s="96" t="s">
        <v>547</v>
      </c>
      <c r="D257" s="97"/>
      <c r="E257" s="192">
        <v>41985</v>
      </c>
      <c r="F257" s="96" t="s">
        <v>111</v>
      </c>
      <c r="G257" s="96" t="s">
        <v>586</v>
      </c>
      <c r="H257" s="96" t="s">
        <v>190</v>
      </c>
      <c r="I257" s="96" t="s">
        <v>89</v>
      </c>
      <c r="J257" s="96" t="s">
        <v>90</v>
      </c>
      <c r="K257" s="96" t="s">
        <v>586</v>
      </c>
      <c r="L257" s="97">
        <v>1</v>
      </c>
      <c r="M257" s="97"/>
      <c r="N257" s="97"/>
      <c r="O257" s="97"/>
      <c r="P257" s="97"/>
      <c r="Q257" s="43" t="str">
        <f>IF(C257&lt;&gt;0,SUM($L257:$O257),0)</f>
        <v>0</v>
      </c>
      <c r="R257" s="43" t="str">
        <f>IF(D257&lt;&gt;0,SUM($L257:$O257),0)</f>
        <v>0</v>
      </c>
      <c r="S257" s="53" t="str">
        <f>Q257*149*5+R257*149*4</f>
        <v>0</v>
      </c>
      <c r="U257" s="157"/>
      <c r="V257" s="157"/>
      <c r="W257" s="157"/>
    </row>
    <row r="258" spans="1:26" customHeight="1" ht="12.95" s="78" customFormat="1">
      <c r="A258" s="95">
        <v>248</v>
      </c>
      <c r="B258" s="96" t="s">
        <v>587</v>
      </c>
      <c r="C258" s="96" t="s">
        <v>547</v>
      </c>
      <c r="D258" s="97"/>
      <c r="E258" s="192">
        <v>41954</v>
      </c>
      <c r="F258" s="96" t="s">
        <v>111</v>
      </c>
      <c r="G258" s="96" t="s">
        <v>588</v>
      </c>
      <c r="H258" s="96" t="s">
        <v>190</v>
      </c>
      <c r="I258" s="96" t="s">
        <v>89</v>
      </c>
      <c r="J258" s="96" t="s">
        <v>90</v>
      </c>
      <c r="K258" s="96" t="s">
        <v>588</v>
      </c>
      <c r="L258" s="97">
        <v>1</v>
      </c>
      <c r="M258" s="97"/>
      <c r="N258" s="97"/>
      <c r="O258" s="97"/>
      <c r="P258" s="97"/>
      <c r="Q258" s="43" t="str">
        <f>IF(C258&lt;&gt;0,SUM($L258:$O258),0)</f>
        <v>0</v>
      </c>
      <c r="R258" s="43" t="str">
        <f>IF(D258&lt;&gt;0,SUM($L258:$O258),0)</f>
        <v>0</v>
      </c>
      <c r="S258" s="53" t="str">
        <f>Q258*149*5+R258*149*4</f>
        <v>0</v>
      </c>
      <c r="U258" s="157"/>
      <c r="V258" s="157"/>
      <c r="W258" s="157"/>
    </row>
    <row r="259" spans="1:26" customHeight="1" ht="12.95" s="78" customFormat="1">
      <c r="A259" s="95">
        <v>249</v>
      </c>
      <c r="B259" s="96" t="s">
        <v>589</v>
      </c>
      <c r="C259" s="96" t="s">
        <v>547</v>
      </c>
      <c r="D259" s="97"/>
      <c r="E259" s="192">
        <v>41884</v>
      </c>
      <c r="F259" s="96" t="s">
        <v>86</v>
      </c>
      <c r="G259" s="96" t="s">
        <v>590</v>
      </c>
      <c r="H259" s="96" t="s">
        <v>190</v>
      </c>
      <c r="I259" s="96" t="s">
        <v>89</v>
      </c>
      <c r="J259" s="96" t="s">
        <v>90</v>
      </c>
      <c r="K259" s="96" t="s">
        <v>590</v>
      </c>
      <c r="L259" s="97">
        <v>1</v>
      </c>
      <c r="M259" s="97"/>
      <c r="N259" s="97"/>
      <c r="O259" s="97"/>
      <c r="P259" s="97"/>
      <c r="Q259" s="43" t="str">
        <f>IF(C259&lt;&gt;0,SUM($L259:$O259),0)</f>
        <v>0</v>
      </c>
      <c r="R259" s="43" t="str">
        <f>IF(D259&lt;&gt;0,SUM($L259:$O259),0)</f>
        <v>0</v>
      </c>
      <c r="S259" s="53" t="str">
        <f>Q259*149*5+R259*149*4</f>
        <v>0</v>
      </c>
      <c r="U259" s="157"/>
      <c r="V259" s="157"/>
      <c r="W259" s="157"/>
    </row>
    <row r="260" spans="1:26" customHeight="1" ht="35.25" s="77" customFormat="1">
      <c r="A260" s="92" t="s">
        <v>591</v>
      </c>
      <c r="B260" s="93" t="s">
        <v>592</v>
      </c>
      <c r="C260" s="94"/>
      <c r="D260" s="94"/>
      <c r="E260" s="120"/>
      <c r="F260" s="94"/>
      <c r="G260" s="94"/>
      <c r="H260" s="96"/>
      <c r="I260" s="94"/>
      <c r="J260" s="94"/>
      <c r="K260" s="94"/>
      <c r="L260" s="94"/>
      <c r="M260" s="94"/>
      <c r="N260" s="94"/>
      <c r="O260" s="94"/>
      <c r="P260" s="94"/>
      <c r="Q260" s="42" t="str">
        <f>SUM(Q261:Q339)</f>
        <v>0</v>
      </c>
      <c r="R260" s="42" t="str">
        <f>SUM(R261:R339)</f>
        <v>0</v>
      </c>
      <c r="S260" s="47" t="str">
        <f>SUM(S261:S339)</f>
        <v>0</v>
      </c>
      <c r="U260" s="157"/>
      <c r="V260" s="157"/>
      <c r="W260" s="157"/>
    </row>
    <row r="261" spans="1:26" customHeight="1" ht="12.95" s="78" customFormat="1">
      <c r="A261" s="95">
        <v>1</v>
      </c>
      <c r="B261" s="175" t="s">
        <v>812</v>
      </c>
      <c r="C261" s="98"/>
      <c r="D261" s="97" t="s">
        <v>85</v>
      </c>
      <c r="E261" s="197">
        <v>42769</v>
      </c>
      <c r="F261" s="175" t="s">
        <v>111</v>
      </c>
      <c r="G261" s="96" t="s">
        <v>813</v>
      </c>
      <c r="H261" s="175" t="s">
        <v>88</v>
      </c>
      <c r="I261" s="96" t="s">
        <v>89</v>
      </c>
      <c r="J261" s="96" t="s">
        <v>90</v>
      </c>
      <c r="K261" s="96" t="s">
        <v>813</v>
      </c>
      <c r="L261" s="97">
        <v>1</v>
      </c>
      <c r="M261" s="97"/>
      <c r="N261" s="97"/>
      <c r="O261" s="97"/>
      <c r="P261" s="97"/>
      <c r="Q261" s="43" t="str">
        <f>IF(C261&lt;&gt;0,SUM($L261:$O261),0)</f>
        <v>0</v>
      </c>
      <c r="R261" s="43" t="str">
        <f>IF(D261&lt;&gt;0,SUM($L261:$O261),0)</f>
        <v>0</v>
      </c>
      <c r="S261" s="53" t="str">
        <f>Q261*149*5+R261*149*4</f>
        <v>0</v>
      </c>
      <c r="U261" s="156"/>
      <c r="V261" s="156"/>
      <c r="W261" s="156"/>
    </row>
    <row r="262" spans="1:26" customHeight="1" ht="12.95" s="78" customFormat="1">
      <c r="A262" s="95">
        <v>2</v>
      </c>
      <c r="B262" s="175" t="s">
        <v>593</v>
      </c>
      <c r="C262" s="98"/>
      <c r="D262" s="97" t="s">
        <v>85</v>
      </c>
      <c r="E262" s="197">
        <v>42950</v>
      </c>
      <c r="F262" s="175" t="s">
        <v>86</v>
      </c>
      <c r="G262" s="96" t="s">
        <v>594</v>
      </c>
      <c r="H262" s="175" t="s">
        <v>88</v>
      </c>
      <c r="I262" s="96" t="s">
        <v>89</v>
      </c>
      <c r="J262" s="96" t="s">
        <v>90</v>
      </c>
      <c r="K262" s="96" t="s">
        <v>594</v>
      </c>
      <c r="L262" s="97">
        <v>1</v>
      </c>
      <c r="M262" s="97"/>
      <c r="N262" s="97"/>
      <c r="O262" s="97"/>
      <c r="P262" s="97"/>
      <c r="Q262" s="43" t="str">
        <f>IF(C262&lt;&gt;0,SUM($L262:$O262),0)</f>
        <v>0</v>
      </c>
      <c r="R262" s="43" t="str">
        <f>IF(D262&lt;&gt;0,SUM($L262:$O262),0)</f>
        <v>0</v>
      </c>
      <c r="S262" s="53" t="str">
        <f>Q262*149*5+R262*149*4</f>
        <v>0</v>
      </c>
      <c r="U262" s="156"/>
      <c r="V262" s="156"/>
      <c r="W262" s="156"/>
    </row>
    <row r="263" spans="1:26" customHeight="1" ht="12.95" s="78" customFormat="1">
      <c r="A263" s="95">
        <v>3</v>
      </c>
      <c r="B263" s="175" t="s">
        <v>595</v>
      </c>
      <c r="C263" s="98"/>
      <c r="D263" s="97" t="s">
        <v>85</v>
      </c>
      <c r="E263" s="197">
        <v>43053</v>
      </c>
      <c r="F263" s="175" t="s">
        <v>111</v>
      </c>
      <c r="G263" s="96" t="s">
        <v>596</v>
      </c>
      <c r="H263" s="175" t="s">
        <v>98</v>
      </c>
      <c r="I263" s="96" t="s">
        <v>89</v>
      </c>
      <c r="J263" s="96" t="s">
        <v>90</v>
      </c>
      <c r="K263" s="175" t="s">
        <v>259</v>
      </c>
      <c r="L263" s="97"/>
      <c r="M263" s="97"/>
      <c r="N263" s="97"/>
      <c r="O263" s="97">
        <v>1</v>
      </c>
      <c r="P263" s="97"/>
      <c r="Q263" s="43" t="str">
        <f>IF(C263&lt;&gt;0,SUM($L263:$O263),0)</f>
        <v>0</v>
      </c>
      <c r="R263" s="43" t="str">
        <f>IF(D263&lt;&gt;0,SUM($L263:$O263),0)</f>
        <v>0</v>
      </c>
      <c r="S263" s="53" t="str">
        <f>Q263*149*5+R263*149*4</f>
        <v>0</v>
      </c>
      <c r="U263" s="156"/>
      <c r="V263" s="156"/>
      <c r="W263" s="156"/>
    </row>
    <row r="264" spans="1:26" customHeight="1" ht="12.95" s="78" customFormat="1">
      <c r="A264" s="95">
        <v>4</v>
      </c>
      <c r="B264" s="175" t="s">
        <v>597</v>
      </c>
      <c r="C264" s="98"/>
      <c r="D264" s="97" t="s">
        <v>85</v>
      </c>
      <c r="E264" s="197">
        <v>42918</v>
      </c>
      <c r="F264" s="175" t="s">
        <v>86</v>
      </c>
      <c r="G264" s="96" t="s">
        <v>598</v>
      </c>
      <c r="H264" s="175" t="s">
        <v>88</v>
      </c>
      <c r="I264" s="96" t="s">
        <v>89</v>
      </c>
      <c r="J264" s="96" t="s">
        <v>90</v>
      </c>
      <c r="K264" s="96" t="s">
        <v>598</v>
      </c>
      <c r="L264" s="97">
        <v>1</v>
      </c>
      <c r="M264" s="97"/>
      <c r="N264" s="97"/>
      <c r="O264" s="97"/>
      <c r="P264" s="97"/>
      <c r="Q264" s="43" t="str">
        <f>IF(C264&lt;&gt;0,SUM($L264:$O264),0)</f>
        <v>0</v>
      </c>
      <c r="R264" s="43" t="str">
        <f>IF(D264&lt;&gt;0,SUM($L264:$O264),0)</f>
        <v>0</v>
      </c>
      <c r="S264" s="53" t="str">
        <f>Q264*149*5+R264*149*4</f>
        <v>0</v>
      </c>
      <c r="U264" s="156"/>
      <c r="V264" s="156"/>
      <c r="W264" s="156"/>
    </row>
    <row r="265" spans="1:26" customHeight="1" ht="12.95" s="78" customFormat="1">
      <c r="A265" s="95">
        <v>5</v>
      </c>
      <c r="B265" s="175" t="s">
        <v>599</v>
      </c>
      <c r="C265" s="98"/>
      <c r="D265" s="97" t="s">
        <v>85</v>
      </c>
      <c r="E265" s="197">
        <v>42768</v>
      </c>
      <c r="F265" s="175" t="s">
        <v>423</v>
      </c>
      <c r="G265" s="96" t="s">
        <v>424</v>
      </c>
      <c r="H265" s="175" t="s">
        <v>88</v>
      </c>
      <c r="I265" s="96" t="s">
        <v>89</v>
      </c>
      <c r="J265" s="96" t="s">
        <v>90</v>
      </c>
      <c r="K265" s="96" t="s">
        <v>424</v>
      </c>
      <c r="L265" s="97">
        <v>1</v>
      </c>
      <c r="M265" s="97"/>
      <c r="N265" s="97"/>
      <c r="O265" s="97"/>
      <c r="P265" s="97"/>
      <c r="Q265" s="43" t="str">
        <f>IF(C265&lt;&gt;0,SUM($L265:$O265),0)</f>
        <v>0</v>
      </c>
      <c r="R265" s="43" t="str">
        <f>IF(D265&lt;&gt;0,SUM($L265:$O265),0)</f>
        <v>0</v>
      </c>
      <c r="S265" s="53" t="str">
        <f>Q265*149*5+R265*149*4</f>
        <v>0</v>
      </c>
      <c r="U265" s="156"/>
      <c r="V265" s="156"/>
      <c r="W265" s="156"/>
    </row>
    <row r="266" spans="1:26" customHeight="1" ht="12.95" s="78" customFormat="1">
      <c r="A266" s="95">
        <v>6</v>
      </c>
      <c r="B266" s="175" t="s">
        <v>814</v>
      </c>
      <c r="C266" s="98"/>
      <c r="D266" s="97" t="s">
        <v>85</v>
      </c>
      <c r="E266" s="197">
        <v>42960</v>
      </c>
      <c r="F266" s="175" t="s">
        <v>111</v>
      </c>
      <c r="G266" s="96" t="s">
        <v>815</v>
      </c>
      <c r="H266" s="175" t="s">
        <v>816</v>
      </c>
      <c r="I266" s="96" t="s">
        <v>817</v>
      </c>
      <c r="J266" s="96" t="s">
        <v>90</v>
      </c>
      <c r="K266" s="96" t="s">
        <v>815</v>
      </c>
      <c r="L266" s="97">
        <v>1</v>
      </c>
      <c r="M266" s="97"/>
      <c r="N266" s="97"/>
      <c r="O266" s="97"/>
      <c r="P266" s="97"/>
      <c r="Q266" s="43" t="str">
        <f>IF(C266&lt;&gt;0,SUM($L266:$O266),0)</f>
        <v>0</v>
      </c>
      <c r="R266" s="43" t="str">
        <f>IF(D266&lt;&gt;0,SUM($L266:$O266),0)</f>
        <v>0</v>
      </c>
      <c r="S266" s="53" t="str">
        <f>Q266*149*5+R266*149*4</f>
        <v>0</v>
      </c>
      <c r="U266" s="156"/>
      <c r="V266" s="156"/>
      <c r="W266" s="156"/>
    </row>
    <row r="267" spans="1:26" customHeight="1" ht="12.95" s="78" customFormat="1">
      <c r="A267" s="95">
        <v>7</v>
      </c>
      <c r="B267" s="175" t="s">
        <v>600</v>
      </c>
      <c r="C267" s="98"/>
      <c r="D267" s="97" t="s">
        <v>85</v>
      </c>
      <c r="E267" s="197">
        <v>42819</v>
      </c>
      <c r="F267" s="175" t="s">
        <v>111</v>
      </c>
      <c r="G267" s="96" t="s">
        <v>601</v>
      </c>
      <c r="H267" s="175" t="s">
        <v>98</v>
      </c>
      <c r="I267" s="96" t="s">
        <v>89</v>
      </c>
      <c r="J267" s="96" t="s">
        <v>90</v>
      </c>
      <c r="K267" s="97" t="s">
        <v>601</v>
      </c>
      <c r="L267" s="97"/>
      <c r="M267" s="97"/>
      <c r="N267" s="97"/>
      <c r="O267" s="97">
        <v>1</v>
      </c>
      <c r="P267" s="97"/>
      <c r="Q267" s="43" t="str">
        <f>IF(C267&lt;&gt;0,SUM($L267:$O267),0)</f>
        <v>0</v>
      </c>
      <c r="R267" s="43" t="str">
        <f>IF(D267&lt;&gt;0,SUM($L267:$O267),0)</f>
        <v>0</v>
      </c>
      <c r="S267" s="53" t="str">
        <f>Q267*149*5+R267*149*4</f>
        <v>0</v>
      </c>
      <c r="U267" s="156"/>
      <c r="V267" s="156"/>
      <c r="W267" s="156"/>
    </row>
    <row r="268" spans="1:26" customHeight="1" ht="12.95" s="78" customFormat="1">
      <c r="A268" s="95">
        <v>8</v>
      </c>
      <c r="B268" s="175" t="s">
        <v>602</v>
      </c>
      <c r="C268" s="98"/>
      <c r="D268" s="97" t="s">
        <v>85</v>
      </c>
      <c r="E268" s="197">
        <v>43025</v>
      </c>
      <c r="F268" s="175" t="s">
        <v>111</v>
      </c>
      <c r="G268" s="96" t="s">
        <v>603</v>
      </c>
      <c r="H268" s="175" t="s">
        <v>88</v>
      </c>
      <c r="I268" s="96" t="s">
        <v>89</v>
      </c>
      <c r="J268" s="96" t="s">
        <v>90</v>
      </c>
      <c r="K268" s="96" t="s">
        <v>603</v>
      </c>
      <c r="L268" s="97">
        <v>1</v>
      </c>
      <c r="M268" s="97"/>
      <c r="N268" s="97"/>
      <c r="O268" s="97"/>
      <c r="P268" s="97"/>
      <c r="Q268" s="43" t="str">
        <f>IF(C268&lt;&gt;0,SUM($L268:$O268),0)</f>
        <v>0</v>
      </c>
      <c r="R268" s="43" t="str">
        <f>IF(D268&lt;&gt;0,SUM($L268:$O268),0)</f>
        <v>0</v>
      </c>
      <c r="S268" s="53" t="str">
        <f>Q268*149*5+R268*149*4</f>
        <v>0</v>
      </c>
      <c r="U268" s="156"/>
      <c r="V268" s="156"/>
      <c r="W268" s="156"/>
    </row>
    <row r="269" spans="1:26" customHeight="1" ht="12.95" s="78" customFormat="1">
      <c r="A269" s="95">
        <v>9</v>
      </c>
      <c r="B269" s="175" t="s">
        <v>604</v>
      </c>
      <c r="C269" s="98"/>
      <c r="D269" s="97" t="s">
        <v>85</v>
      </c>
      <c r="E269" s="197">
        <v>43004</v>
      </c>
      <c r="F269" s="175" t="s">
        <v>96</v>
      </c>
      <c r="G269" s="96" t="s">
        <v>605</v>
      </c>
      <c r="H269" s="175" t="s">
        <v>98</v>
      </c>
      <c r="I269" s="96" t="s">
        <v>89</v>
      </c>
      <c r="J269" s="96" t="s">
        <v>90</v>
      </c>
      <c r="K269" s="96" t="s">
        <v>605</v>
      </c>
      <c r="L269" s="97">
        <v>1</v>
      </c>
      <c r="M269" s="97"/>
      <c r="N269" s="97"/>
      <c r="O269" s="97"/>
      <c r="P269" s="97"/>
      <c r="Q269" s="43" t="str">
        <f>IF(C269&lt;&gt;0,SUM($L269:$O269),0)</f>
        <v>0</v>
      </c>
      <c r="R269" s="43" t="str">
        <f>IF(D269&lt;&gt;0,SUM($L269:$O269),0)</f>
        <v>0</v>
      </c>
      <c r="S269" s="53" t="str">
        <f>Q269*149*5+R269*149*4</f>
        <v>0</v>
      </c>
      <c r="U269" s="156"/>
      <c r="V269" s="156"/>
      <c r="W269" s="156"/>
    </row>
    <row r="270" spans="1:26" customHeight="1" ht="12.95" s="78" customFormat="1">
      <c r="A270" s="95">
        <v>10</v>
      </c>
      <c r="B270" s="175" t="s">
        <v>606</v>
      </c>
      <c r="C270" s="98"/>
      <c r="D270" s="97" t="s">
        <v>85</v>
      </c>
      <c r="E270" s="197">
        <v>42966</v>
      </c>
      <c r="F270" s="175" t="s">
        <v>96</v>
      </c>
      <c r="G270" s="96" t="s">
        <v>607</v>
      </c>
      <c r="H270" s="175" t="s">
        <v>98</v>
      </c>
      <c r="I270" s="96" t="s">
        <v>89</v>
      </c>
      <c r="J270" s="96" t="s">
        <v>90</v>
      </c>
      <c r="K270" s="96" t="s">
        <v>607</v>
      </c>
      <c r="L270" s="97">
        <v>1</v>
      </c>
      <c r="M270" s="97"/>
      <c r="N270" s="97"/>
      <c r="O270" s="97"/>
      <c r="P270" s="97"/>
      <c r="Q270" s="43" t="str">
        <f>IF(C270&lt;&gt;0,SUM($L270:$O270),0)</f>
        <v>0</v>
      </c>
      <c r="R270" s="43" t="str">
        <f>IF(D270&lt;&gt;0,SUM($L270:$O270),0)</f>
        <v>0</v>
      </c>
      <c r="S270" s="53" t="str">
        <f>Q270*149*5+R270*149*4</f>
        <v>0</v>
      </c>
      <c r="U270" s="156"/>
      <c r="V270" s="156"/>
      <c r="W270" s="156"/>
    </row>
    <row r="271" spans="1:26" customHeight="1" ht="12.95" s="78" customFormat="1">
      <c r="A271" s="95">
        <v>11</v>
      </c>
      <c r="B271" s="175" t="s">
        <v>818</v>
      </c>
      <c r="C271" s="98"/>
      <c r="D271" s="97" t="s">
        <v>85</v>
      </c>
      <c r="E271" s="197">
        <v>42925</v>
      </c>
      <c r="F271" s="175" t="s">
        <v>111</v>
      </c>
      <c r="G271" s="96" t="s">
        <v>819</v>
      </c>
      <c r="H271" s="175" t="s">
        <v>98</v>
      </c>
      <c r="I271" s="96" t="s">
        <v>89</v>
      </c>
      <c r="J271" s="96" t="s">
        <v>90</v>
      </c>
      <c r="K271" s="96" t="s">
        <v>819</v>
      </c>
      <c r="L271" s="97">
        <v>1</v>
      </c>
      <c r="M271" s="97"/>
      <c r="N271" s="97"/>
      <c r="O271" s="97"/>
      <c r="P271" s="97"/>
      <c r="Q271" s="43" t="str">
        <f>IF(C271&lt;&gt;0,SUM($L271:$O271),0)</f>
        <v>0</v>
      </c>
      <c r="R271" s="43" t="str">
        <f>IF(D271&lt;&gt;0,SUM($L271:$O271),0)</f>
        <v>0</v>
      </c>
      <c r="S271" s="53" t="str">
        <f>Q271*149*5+R271*149*4</f>
        <v>0</v>
      </c>
      <c r="U271" s="156"/>
      <c r="V271" s="156"/>
      <c r="W271" s="156"/>
    </row>
    <row r="272" spans="1:26" customHeight="1" ht="12.95" s="78" customFormat="1">
      <c r="A272" s="95">
        <v>12</v>
      </c>
      <c r="B272" s="175" t="s">
        <v>608</v>
      </c>
      <c r="C272" s="98"/>
      <c r="D272" s="97" t="s">
        <v>85</v>
      </c>
      <c r="E272" s="197">
        <v>43052</v>
      </c>
      <c r="F272" s="175" t="s">
        <v>111</v>
      </c>
      <c r="G272" s="96" t="s">
        <v>609</v>
      </c>
      <c r="H272" s="175" t="s">
        <v>98</v>
      </c>
      <c r="I272" s="96" t="s">
        <v>89</v>
      </c>
      <c r="J272" s="96" t="s">
        <v>90</v>
      </c>
      <c r="K272" s="175" t="s">
        <v>610</v>
      </c>
      <c r="L272" s="97"/>
      <c r="M272" s="97"/>
      <c r="N272" s="97"/>
      <c r="O272" s="97">
        <v>1</v>
      </c>
      <c r="P272" s="97"/>
      <c r="Q272" s="43" t="str">
        <f>IF(C272&lt;&gt;0,SUM($L272:$O272),0)</f>
        <v>0</v>
      </c>
      <c r="R272" s="43" t="str">
        <f>IF(D272&lt;&gt;0,SUM($L272:$O272),0)</f>
        <v>0</v>
      </c>
      <c r="S272" s="53" t="str">
        <f>Q272*149*5+R272*149*4</f>
        <v>0</v>
      </c>
      <c r="U272" s="156"/>
      <c r="V272" s="156"/>
      <c r="W272" s="156"/>
    </row>
    <row r="273" spans="1:26" customHeight="1" ht="12.95" s="78" customFormat="1">
      <c r="A273" s="95">
        <v>13</v>
      </c>
      <c r="B273" s="175" t="s">
        <v>611</v>
      </c>
      <c r="C273" s="98"/>
      <c r="D273" s="97" t="s">
        <v>85</v>
      </c>
      <c r="E273" s="197">
        <v>43042</v>
      </c>
      <c r="F273" s="175" t="s">
        <v>86</v>
      </c>
      <c r="G273" s="96" t="s">
        <v>239</v>
      </c>
      <c r="H273" s="175" t="s">
        <v>98</v>
      </c>
      <c r="I273" s="96" t="s">
        <v>89</v>
      </c>
      <c r="J273" s="96" t="s">
        <v>90</v>
      </c>
      <c r="K273" s="96" t="s">
        <v>239</v>
      </c>
      <c r="L273" s="97">
        <v>1</v>
      </c>
      <c r="M273" s="97"/>
      <c r="N273" s="97"/>
      <c r="O273" s="97"/>
      <c r="P273" s="97"/>
      <c r="Q273" s="43" t="str">
        <f>IF(C273&lt;&gt;0,SUM($L273:$O273),0)</f>
        <v>0</v>
      </c>
      <c r="R273" s="43" t="str">
        <f>IF(D273&lt;&gt;0,SUM($L273:$O273),0)</f>
        <v>0</v>
      </c>
      <c r="S273" s="53" t="str">
        <f>Q273*149*5+R273*149*4</f>
        <v>0</v>
      </c>
      <c r="U273" s="156"/>
      <c r="V273" s="156"/>
      <c r="W273" s="156"/>
    </row>
    <row r="274" spans="1:26" customHeight="1" ht="12.95" s="78" customFormat="1">
      <c r="A274" s="95">
        <v>14</v>
      </c>
      <c r="B274" s="175" t="s">
        <v>612</v>
      </c>
      <c r="C274" s="98"/>
      <c r="D274" s="97" t="s">
        <v>85</v>
      </c>
      <c r="E274" s="197">
        <v>42934</v>
      </c>
      <c r="F274" s="175" t="s">
        <v>96</v>
      </c>
      <c r="G274" s="96" t="s">
        <v>613</v>
      </c>
      <c r="H274" s="175" t="s">
        <v>614</v>
      </c>
      <c r="I274" s="96" t="s">
        <v>89</v>
      </c>
      <c r="J274" s="96" t="s">
        <v>90</v>
      </c>
      <c r="K274" s="96" t="s">
        <v>613</v>
      </c>
      <c r="L274" s="97">
        <v>1</v>
      </c>
      <c r="M274" s="97"/>
      <c r="N274" s="97"/>
      <c r="O274" s="97"/>
      <c r="P274" s="97"/>
      <c r="Q274" s="43" t="str">
        <f>IF(C274&lt;&gt;0,SUM($L274:$O274),0)</f>
        <v>0</v>
      </c>
      <c r="R274" s="43" t="str">
        <f>IF(D274&lt;&gt;0,SUM($L274:$O274),0)</f>
        <v>0</v>
      </c>
      <c r="S274" s="53" t="str">
        <f>Q274*149*5+R274*149*4</f>
        <v>0</v>
      </c>
      <c r="U274" s="156"/>
      <c r="V274" s="156"/>
      <c r="W274" s="156"/>
    </row>
    <row r="275" spans="1:26" customHeight="1" ht="12.95" s="78" customFormat="1">
      <c r="A275" s="95">
        <v>15</v>
      </c>
      <c r="B275" s="175" t="s">
        <v>820</v>
      </c>
      <c r="C275" s="98"/>
      <c r="D275" s="97" t="s">
        <v>85</v>
      </c>
      <c r="E275" s="197">
        <v>42963</v>
      </c>
      <c r="F275" s="175" t="s">
        <v>111</v>
      </c>
      <c r="G275" s="96" t="s">
        <v>821</v>
      </c>
      <c r="H275" s="175" t="s">
        <v>98</v>
      </c>
      <c r="I275" s="96" t="s">
        <v>89</v>
      </c>
      <c r="J275" s="96" t="s">
        <v>90</v>
      </c>
      <c r="K275" s="96" t="s">
        <v>821</v>
      </c>
      <c r="L275" s="97">
        <v>1</v>
      </c>
      <c r="M275" s="97"/>
      <c r="N275" s="97"/>
      <c r="O275" s="97"/>
      <c r="P275" s="97"/>
      <c r="Q275" s="43" t="str">
        <f>IF(C275&lt;&gt;0,SUM($L275:$O275),0)</f>
        <v>0</v>
      </c>
      <c r="R275" s="43" t="str">
        <f>IF(D275&lt;&gt;0,SUM($L275:$O275),0)</f>
        <v>0</v>
      </c>
      <c r="S275" s="53" t="str">
        <f>Q275*149*5+R275*149*4</f>
        <v>0</v>
      </c>
      <c r="U275" s="156"/>
      <c r="V275" s="156"/>
      <c r="W275" s="156"/>
    </row>
    <row r="276" spans="1:26" customHeight="1" ht="12.95" s="78" customFormat="1">
      <c r="A276" s="95">
        <v>16</v>
      </c>
      <c r="B276" s="175" t="s">
        <v>822</v>
      </c>
      <c r="C276" s="98"/>
      <c r="D276" s="97" t="s">
        <v>85</v>
      </c>
      <c r="E276" s="197">
        <v>42878</v>
      </c>
      <c r="F276" s="175" t="s">
        <v>111</v>
      </c>
      <c r="G276" s="96" t="s">
        <v>823</v>
      </c>
      <c r="H276" s="175" t="s">
        <v>98</v>
      </c>
      <c r="I276" s="96" t="s">
        <v>89</v>
      </c>
      <c r="J276" s="96" t="s">
        <v>90</v>
      </c>
      <c r="K276" s="96" t="s">
        <v>823</v>
      </c>
      <c r="L276" s="97">
        <v>1</v>
      </c>
      <c r="M276" s="97"/>
      <c r="N276" s="97"/>
      <c r="O276" s="97"/>
      <c r="P276" s="97"/>
      <c r="Q276" s="43" t="str">
        <f>IF(C276&lt;&gt;0,SUM($L276:$O276),0)</f>
        <v>0</v>
      </c>
      <c r="R276" s="43" t="str">
        <f>IF(D276&lt;&gt;0,SUM($L276:$O276),0)</f>
        <v>0</v>
      </c>
      <c r="S276" s="53" t="str">
        <f>Q276*149*5+R276*149*4</f>
        <v>0</v>
      </c>
      <c r="U276" s="156"/>
      <c r="V276" s="156"/>
      <c r="W276" s="156"/>
    </row>
    <row r="277" spans="1:26" customHeight="1" ht="12.95" s="78" customFormat="1">
      <c r="A277" s="95">
        <v>17</v>
      </c>
      <c r="B277" s="175" t="s">
        <v>824</v>
      </c>
      <c r="C277" s="98"/>
      <c r="D277" s="97" t="s">
        <v>85</v>
      </c>
      <c r="E277" s="197">
        <v>42774</v>
      </c>
      <c r="F277" s="175" t="s">
        <v>111</v>
      </c>
      <c r="G277" s="96" t="s">
        <v>825</v>
      </c>
      <c r="H277" s="175" t="s">
        <v>88</v>
      </c>
      <c r="I277" s="96" t="s">
        <v>89</v>
      </c>
      <c r="J277" s="96" t="s">
        <v>90</v>
      </c>
      <c r="K277" s="96" t="s">
        <v>825</v>
      </c>
      <c r="L277" s="97">
        <v>1</v>
      </c>
      <c r="M277" s="97"/>
      <c r="N277" s="97"/>
      <c r="O277" s="97"/>
      <c r="P277" s="97"/>
      <c r="Q277" s="43" t="str">
        <f>IF(C277&lt;&gt;0,SUM($L277:$O277),0)</f>
        <v>0</v>
      </c>
      <c r="R277" s="43" t="str">
        <f>IF(D277&lt;&gt;0,SUM($L277:$O277),0)</f>
        <v>0</v>
      </c>
      <c r="S277" s="53" t="str">
        <f>Q277*149*5+R277*149*4</f>
        <v>0</v>
      </c>
      <c r="U277" s="156"/>
      <c r="V277" s="156"/>
      <c r="W277" s="156"/>
    </row>
    <row r="278" spans="1:26" customHeight="1" ht="12.95" s="78" customFormat="1">
      <c r="A278" s="95">
        <v>18</v>
      </c>
      <c r="B278" s="175" t="s">
        <v>826</v>
      </c>
      <c r="C278" s="98"/>
      <c r="D278" s="97" t="s">
        <v>85</v>
      </c>
      <c r="E278" s="197">
        <v>43064</v>
      </c>
      <c r="F278" s="175" t="s">
        <v>111</v>
      </c>
      <c r="G278" s="96" t="s">
        <v>827</v>
      </c>
      <c r="H278" s="175" t="s">
        <v>98</v>
      </c>
      <c r="I278" s="96" t="s">
        <v>89</v>
      </c>
      <c r="J278" s="96" t="s">
        <v>90</v>
      </c>
      <c r="K278" s="96" t="s">
        <v>827</v>
      </c>
      <c r="L278" s="97">
        <v>1</v>
      </c>
      <c r="M278" s="97"/>
      <c r="N278" s="97"/>
      <c r="O278" s="97"/>
      <c r="P278" s="97"/>
      <c r="Q278" s="43" t="str">
        <f>IF(C278&lt;&gt;0,SUM($L278:$O278),0)</f>
        <v>0</v>
      </c>
      <c r="R278" s="43" t="str">
        <f>IF(D278&lt;&gt;0,SUM($L278:$O278),0)</f>
        <v>0</v>
      </c>
      <c r="S278" s="53" t="str">
        <f>Q278*149*5+R278*149*4</f>
        <v>0</v>
      </c>
      <c r="U278" s="156"/>
      <c r="V278" s="156"/>
      <c r="W278" s="156"/>
    </row>
    <row r="279" spans="1:26" customHeight="1" ht="12.95" s="78" customFormat="1">
      <c r="A279" s="95">
        <v>19</v>
      </c>
      <c r="B279" s="175" t="s">
        <v>828</v>
      </c>
      <c r="C279" s="98"/>
      <c r="D279" s="97" t="s">
        <v>85</v>
      </c>
      <c r="E279" s="197">
        <v>42851</v>
      </c>
      <c r="F279" s="175" t="s">
        <v>111</v>
      </c>
      <c r="G279" s="96" t="s">
        <v>829</v>
      </c>
      <c r="H279" s="175" t="s">
        <v>98</v>
      </c>
      <c r="I279" s="96" t="s">
        <v>89</v>
      </c>
      <c r="J279" s="96" t="s">
        <v>90</v>
      </c>
      <c r="K279" s="96" t="s">
        <v>829</v>
      </c>
      <c r="L279" s="97">
        <v>1</v>
      </c>
      <c r="M279" s="97"/>
      <c r="N279" s="97"/>
      <c r="O279" s="97"/>
      <c r="P279" s="97"/>
      <c r="Q279" s="43" t="str">
        <f>IF(C279&lt;&gt;0,SUM($L279:$O279),0)</f>
        <v>0</v>
      </c>
      <c r="R279" s="43" t="str">
        <f>IF(D279&lt;&gt;0,SUM($L279:$O279),0)</f>
        <v>0</v>
      </c>
      <c r="S279" s="53" t="str">
        <f>Q279*149*5+R279*149*4</f>
        <v>0</v>
      </c>
      <c r="U279" s="156"/>
      <c r="V279" s="156"/>
      <c r="W279" s="156"/>
    </row>
    <row r="280" spans="1:26" customHeight="1" ht="12.95" s="78" customFormat="1">
      <c r="A280" s="95">
        <v>20</v>
      </c>
      <c r="B280" s="175" t="s">
        <v>615</v>
      </c>
      <c r="C280" s="98"/>
      <c r="D280" s="97" t="s">
        <v>85</v>
      </c>
      <c r="E280" s="197">
        <v>42857</v>
      </c>
      <c r="F280" s="175" t="s">
        <v>96</v>
      </c>
      <c r="G280" s="96" t="s">
        <v>616</v>
      </c>
      <c r="H280" s="175" t="s">
        <v>88</v>
      </c>
      <c r="I280" s="96" t="s">
        <v>89</v>
      </c>
      <c r="J280" s="96" t="s">
        <v>90</v>
      </c>
      <c r="K280" s="96" t="s">
        <v>616</v>
      </c>
      <c r="L280" s="97">
        <v>1</v>
      </c>
      <c r="M280" s="97"/>
      <c r="N280" s="97"/>
      <c r="O280" s="97"/>
      <c r="P280" s="97"/>
      <c r="Q280" s="43" t="str">
        <f>IF(C280&lt;&gt;0,SUM($L280:$O280),0)</f>
        <v>0</v>
      </c>
      <c r="R280" s="43" t="str">
        <f>IF(D280&lt;&gt;0,SUM($L280:$O280),0)</f>
        <v>0</v>
      </c>
      <c r="S280" s="53" t="str">
        <f>Q280*149*5+R280*149*4</f>
        <v>0</v>
      </c>
      <c r="U280" s="156"/>
      <c r="V280" s="156"/>
      <c r="W280" s="156"/>
    </row>
    <row r="281" spans="1:26" customHeight="1" ht="12.95" s="78" customFormat="1">
      <c r="A281" s="95">
        <v>21</v>
      </c>
      <c r="B281" s="175" t="s">
        <v>617</v>
      </c>
      <c r="C281" s="98"/>
      <c r="D281" s="97" t="s">
        <v>85</v>
      </c>
      <c r="E281" s="197">
        <v>42899</v>
      </c>
      <c r="F281" s="175" t="s">
        <v>111</v>
      </c>
      <c r="G281" s="96" t="s">
        <v>618</v>
      </c>
      <c r="H281" s="175" t="s">
        <v>98</v>
      </c>
      <c r="I281" s="96" t="s">
        <v>89</v>
      </c>
      <c r="J281" s="96" t="s">
        <v>90</v>
      </c>
      <c r="K281" s="96" t="s">
        <v>618</v>
      </c>
      <c r="L281" s="97">
        <v>1</v>
      </c>
      <c r="M281" s="97"/>
      <c r="N281" s="97"/>
      <c r="O281" s="97"/>
      <c r="P281" s="97"/>
      <c r="Q281" s="43" t="str">
        <f>IF(C281&lt;&gt;0,SUM($L281:$O281),0)</f>
        <v>0</v>
      </c>
      <c r="R281" s="43" t="str">
        <f>IF(D281&lt;&gt;0,SUM($L281:$O281),0)</f>
        <v>0</v>
      </c>
      <c r="S281" s="53" t="str">
        <f>Q281*149*5+R281*149*4</f>
        <v>0</v>
      </c>
      <c r="U281" s="156"/>
      <c r="V281" s="156"/>
      <c r="W281" s="156"/>
    </row>
    <row r="282" spans="1:26" customHeight="1" ht="12.95" s="78" customFormat="1">
      <c r="A282" s="95">
        <v>22</v>
      </c>
      <c r="B282" s="175" t="s">
        <v>619</v>
      </c>
      <c r="C282" s="98"/>
      <c r="D282" s="97" t="s">
        <v>85</v>
      </c>
      <c r="E282" s="197">
        <v>42760</v>
      </c>
      <c r="F282" s="175" t="s">
        <v>86</v>
      </c>
      <c r="G282" s="96" t="s">
        <v>620</v>
      </c>
      <c r="H282" s="175" t="s">
        <v>88</v>
      </c>
      <c r="I282" s="96" t="s">
        <v>89</v>
      </c>
      <c r="J282" s="96" t="s">
        <v>90</v>
      </c>
      <c r="K282" s="96" t="s">
        <v>620</v>
      </c>
      <c r="L282" s="97"/>
      <c r="M282" s="97"/>
      <c r="N282" s="97"/>
      <c r="O282" s="97">
        <v>1</v>
      </c>
      <c r="P282" s="97"/>
      <c r="Q282" s="43" t="str">
        <f>IF(C282&lt;&gt;0,SUM($L282:$O282),0)</f>
        <v>0</v>
      </c>
      <c r="R282" s="43" t="str">
        <f>IF(D282&lt;&gt;0,SUM($L282:$O282),0)</f>
        <v>0</v>
      </c>
      <c r="S282" s="53" t="str">
        <f>Q282*149*5+R282*149*4</f>
        <v>0</v>
      </c>
      <c r="U282" s="156"/>
      <c r="V282" s="156"/>
      <c r="W282" s="156"/>
    </row>
    <row r="283" spans="1:26" customHeight="1" ht="12.95" s="78" customFormat="1">
      <c r="A283" s="95">
        <v>23</v>
      </c>
      <c r="B283" s="175" t="s">
        <v>621</v>
      </c>
      <c r="C283" s="98"/>
      <c r="D283" s="97" t="s">
        <v>85</v>
      </c>
      <c r="E283" s="197">
        <v>42794</v>
      </c>
      <c r="F283" s="175" t="s">
        <v>622</v>
      </c>
      <c r="G283" s="96" t="s">
        <v>623</v>
      </c>
      <c r="H283" s="175" t="s">
        <v>240</v>
      </c>
      <c r="I283" s="96" t="s">
        <v>89</v>
      </c>
      <c r="J283" s="96" t="s">
        <v>90</v>
      </c>
      <c r="K283" s="175" t="s">
        <v>623</v>
      </c>
      <c r="L283" s="97"/>
      <c r="M283" s="97"/>
      <c r="N283" s="97"/>
      <c r="O283" s="97">
        <v>1</v>
      </c>
      <c r="P283" s="97"/>
      <c r="Q283" s="43" t="str">
        <f>IF(C283&lt;&gt;0,SUM($L283:$O283),0)</f>
        <v>0</v>
      </c>
      <c r="R283" s="43" t="str">
        <f>IF(D283&lt;&gt;0,SUM($L283:$O283),0)</f>
        <v>0</v>
      </c>
      <c r="S283" s="53" t="str">
        <f>Q283*149*5+R283*149*4</f>
        <v>0</v>
      </c>
      <c r="U283" s="156"/>
      <c r="V283" s="156"/>
      <c r="W283" s="156"/>
    </row>
    <row r="284" spans="1:26" customHeight="1" ht="12.95" s="78" customFormat="1">
      <c r="A284" s="95">
        <v>24</v>
      </c>
      <c r="B284" s="175" t="s">
        <v>624</v>
      </c>
      <c r="C284" s="98"/>
      <c r="D284" s="97" t="s">
        <v>85</v>
      </c>
      <c r="E284" s="197">
        <v>42965</v>
      </c>
      <c r="F284" s="175" t="s">
        <v>86</v>
      </c>
      <c r="G284" s="96" t="s">
        <v>625</v>
      </c>
      <c r="H284" s="175" t="s">
        <v>88</v>
      </c>
      <c r="I284" s="96" t="s">
        <v>89</v>
      </c>
      <c r="J284" s="96" t="s">
        <v>90</v>
      </c>
      <c r="K284" s="96" t="s">
        <v>625</v>
      </c>
      <c r="L284" s="97">
        <v>1</v>
      </c>
      <c r="M284" s="97"/>
      <c r="N284" s="97"/>
      <c r="O284" s="97"/>
      <c r="P284" s="97"/>
      <c r="Q284" s="43" t="str">
        <f>IF(C284&lt;&gt;0,SUM($L284:$O284),0)</f>
        <v>0</v>
      </c>
      <c r="R284" s="43" t="str">
        <f>IF(D284&lt;&gt;0,SUM($L284:$O284),0)</f>
        <v>0</v>
      </c>
      <c r="S284" s="53" t="str">
        <f>Q284*149*5+R284*149*4</f>
        <v>0</v>
      </c>
      <c r="U284" s="156"/>
      <c r="V284" s="156"/>
      <c r="W284" s="156"/>
    </row>
    <row r="285" spans="1:26" customHeight="1" ht="12.95" s="78" customFormat="1">
      <c r="A285" s="95">
        <v>25</v>
      </c>
      <c r="B285" s="175" t="s">
        <v>626</v>
      </c>
      <c r="C285" s="98"/>
      <c r="D285" s="97" t="s">
        <v>85</v>
      </c>
      <c r="E285" s="209">
        <v>43038</v>
      </c>
      <c r="F285" s="175" t="s">
        <v>96</v>
      </c>
      <c r="G285" s="96" t="s">
        <v>424</v>
      </c>
      <c r="H285" s="175" t="s">
        <v>88</v>
      </c>
      <c r="I285" s="96" t="s">
        <v>89</v>
      </c>
      <c r="J285" s="96" t="s">
        <v>90</v>
      </c>
      <c r="K285" s="96" t="s">
        <v>424</v>
      </c>
      <c r="L285" s="97">
        <v>1</v>
      </c>
      <c r="M285" s="97"/>
      <c r="N285" s="97"/>
      <c r="O285" s="97"/>
      <c r="P285" s="97"/>
      <c r="Q285" s="43" t="str">
        <f>IF(C285&lt;&gt;0,SUM($L285:$O285),0)</f>
        <v>0</v>
      </c>
      <c r="R285" s="43" t="str">
        <f>IF(D285&lt;&gt;0,SUM($L285:$O285),0)</f>
        <v>0</v>
      </c>
      <c r="S285" s="53" t="str">
        <f>Q285*149*5+R285*149*4</f>
        <v>0</v>
      </c>
      <c r="U285" s="156"/>
      <c r="V285" s="156"/>
      <c r="W285" s="156"/>
    </row>
    <row r="286" spans="1:26" customHeight="1" ht="12.95" s="78" customFormat="1">
      <c r="A286" s="95">
        <v>26</v>
      </c>
      <c r="B286" s="175" t="s">
        <v>627</v>
      </c>
      <c r="C286" s="98"/>
      <c r="D286" s="97" t="s">
        <v>85</v>
      </c>
      <c r="E286" s="209">
        <v>42952</v>
      </c>
      <c r="F286" s="175" t="s">
        <v>96</v>
      </c>
      <c r="G286" s="96" t="s">
        <v>628</v>
      </c>
      <c r="H286" s="175" t="s">
        <v>88</v>
      </c>
      <c r="I286" s="96" t="s">
        <v>89</v>
      </c>
      <c r="J286" s="96" t="s">
        <v>90</v>
      </c>
      <c r="K286" s="96" t="s">
        <v>628</v>
      </c>
      <c r="L286" s="97">
        <v>1</v>
      </c>
      <c r="M286" s="97"/>
      <c r="N286" s="97"/>
      <c r="O286" s="97"/>
      <c r="P286" s="97"/>
      <c r="Q286" s="43" t="str">
        <f>IF(C286&lt;&gt;0,SUM($L286:$O286),0)</f>
        <v>0</v>
      </c>
      <c r="R286" s="43" t="str">
        <f>IF(D286&lt;&gt;0,SUM($L286:$O286),0)</f>
        <v>0</v>
      </c>
      <c r="S286" s="53" t="str">
        <f>Q286*149*5+R286*149*4</f>
        <v>0</v>
      </c>
      <c r="U286" s="156"/>
      <c r="V286" s="156"/>
      <c r="W286" s="156"/>
    </row>
    <row r="287" spans="1:26" customHeight="1" ht="12.95" s="78" customFormat="1">
      <c r="A287" s="95">
        <v>27</v>
      </c>
      <c r="B287" s="175" t="s">
        <v>629</v>
      </c>
      <c r="C287" s="98"/>
      <c r="D287" s="97" t="s">
        <v>85</v>
      </c>
      <c r="E287" s="209">
        <v>42975</v>
      </c>
      <c r="F287" s="175" t="s">
        <v>96</v>
      </c>
      <c r="G287" s="96" t="s">
        <v>630</v>
      </c>
      <c r="H287" s="175" t="s">
        <v>88</v>
      </c>
      <c r="I287" s="96" t="s">
        <v>89</v>
      </c>
      <c r="J287" s="96" t="s">
        <v>90</v>
      </c>
      <c r="K287" s="96" t="s">
        <v>630</v>
      </c>
      <c r="L287" s="97">
        <v>1</v>
      </c>
      <c r="M287" s="97"/>
      <c r="N287" s="97"/>
      <c r="O287" s="97"/>
      <c r="P287" s="97"/>
      <c r="Q287" s="43" t="str">
        <f>IF(C287&lt;&gt;0,SUM($L287:$O287),0)</f>
        <v>0</v>
      </c>
      <c r="R287" s="43" t="str">
        <f>IF(D287&lt;&gt;0,SUM($L287:$O287),0)</f>
        <v>0</v>
      </c>
      <c r="S287" s="53" t="str">
        <f>Q287*149*5+R287*149*4</f>
        <v>0</v>
      </c>
      <c r="U287" s="156"/>
      <c r="V287" s="156"/>
      <c r="W287" s="156"/>
    </row>
    <row r="288" spans="1:26" customHeight="1" ht="12.95" s="78" customFormat="1">
      <c r="A288" s="95">
        <v>28</v>
      </c>
      <c r="B288" s="175" t="s">
        <v>631</v>
      </c>
      <c r="C288" s="98"/>
      <c r="D288" s="97" t="s">
        <v>85</v>
      </c>
      <c r="E288" s="209">
        <v>43031</v>
      </c>
      <c r="F288" s="175" t="s">
        <v>96</v>
      </c>
      <c r="G288" s="96" t="s">
        <v>632</v>
      </c>
      <c r="H288" s="175" t="s">
        <v>88</v>
      </c>
      <c r="I288" s="96" t="s">
        <v>89</v>
      </c>
      <c r="J288" s="96" t="s">
        <v>90</v>
      </c>
      <c r="K288" s="96" t="s">
        <v>632</v>
      </c>
      <c r="L288" s="97">
        <v>1</v>
      </c>
      <c r="M288" s="97"/>
      <c r="N288" s="97"/>
      <c r="O288" s="97"/>
      <c r="P288" s="97"/>
      <c r="Q288" s="43" t="str">
        <f>IF(C288&lt;&gt;0,SUM($L288:$O288),0)</f>
        <v>0</v>
      </c>
      <c r="R288" s="43" t="str">
        <f>IF(D288&lt;&gt;0,SUM($L288:$O288),0)</f>
        <v>0</v>
      </c>
      <c r="S288" s="53" t="str">
        <f>Q288*149*5+R288*149*4</f>
        <v>0</v>
      </c>
      <c r="U288" s="156"/>
      <c r="V288" s="156"/>
      <c r="W288" s="156"/>
    </row>
    <row r="289" spans="1:26" customHeight="1" ht="12.95" s="78" customFormat="1">
      <c r="A289" s="95">
        <v>29</v>
      </c>
      <c r="B289" s="175" t="s">
        <v>830</v>
      </c>
      <c r="C289" s="175"/>
      <c r="D289" s="97" t="s">
        <v>85</v>
      </c>
      <c r="E289" s="197">
        <v>42791</v>
      </c>
      <c r="F289" s="175" t="s">
        <v>111</v>
      </c>
      <c r="G289" s="96" t="s">
        <v>831</v>
      </c>
      <c r="H289" s="175" t="s">
        <v>98</v>
      </c>
      <c r="I289" s="175" t="s">
        <v>89</v>
      </c>
      <c r="J289" s="96" t="s">
        <v>90</v>
      </c>
      <c r="K289" s="96" t="s">
        <v>831</v>
      </c>
      <c r="L289" s="97">
        <v>1</v>
      </c>
      <c r="M289" s="97"/>
      <c r="N289" s="97"/>
      <c r="O289" s="97"/>
      <c r="P289" s="97"/>
      <c r="Q289" s="43" t="str">
        <f>IF(C289&lt;&gt;0,SUM($L289:$O289),0)</f>
        <v>0</v>
      </c>
      <c r="R289" s="43" t="str">
        <f>IF(D289&lt;&gt;0,SUM($L289:$O289),0)</f>
        <v>0</v>
      </c>
      <c r="S289" s="53" t="str">
        <f>Q289*149*5+R289*149*4</f>
        <v>0</v>
      </c>
      <c r="U289" s="156"/>
      <c r="V289" s="156"/>
      <c r="W289" s="156"/>
    </row>
    <row r="290" spans="1:26" customHeight="1" ht="12.95" s="78" customFormat="1">
      <c r="A290" s="95">
        <v>30</v>
      </c>
      <c r="B290" s="175" t="s">
        <v>633</v>
      </c>
      <c r="C290" s="175"/>
      <c r="D290" s="97" t="s">
        <v>85</v>
      </c>
      <c r="E290" s="197">
        <v>42947</v>
      </c>
      <c r="F290" s="175" t="s">
        <v>86</v>
      </c>
      <c r="G290" s="96" t="s">
        <v>634</v>
      </c>
      <c r="H290" s="175" t="s">
        <v>98</v>
      </c>
      <c r="I290" s="175" t="s">
        <v>89</v>
      </c>
      <c r="J290" s="96" t="s">
        <v>90</v>
      </c>
      <c r="K290" s="96" t="s">
        <v>634</v>
      </c>
      <c r="L290" s="97">
        <v>1</v>
      </c>
      <c r="M290" s="97"/>
      <c r="N290" s="97"/>
      <c r="O290" s="97"/>
      <c r="P290" s="97"/>
      <c r="Q290" s="43" t="str">
        <f>IF(C290&lt;&gt;0,SUM($L290:$O290),0)</f>
        <v>0</v>
      </c>
      <c r="R290" s="43" t="str">
        <f>IF(D290&lt;&gt;0,SUM($L290:$O290),0)</f>
        <v>0</v>
      </c>
      <c r="S290" s="53" t="str">
        <f>Q290*149*5+R290*149*4</f>
        <v>0</v>
      </c>
      <c r="U290" s="156"/>
      <c r="V290" s="156"/>
      <c r="W290" s="156"/>
    </row>
    <row r="291" spans="1:26" customHeight="1" ht="12.95" s="78" customFormat="1">
      <c r="A291" s="95">
        <v>31</v>
      </c>
      <c r="B291" s="175" t="s">
        <v>635</v>
      </c>
      <c r="C291" s="175"/>
      <c r="D291" s="97" t="s">
        <v>636</v>
      </c>
      <c r="E291" s="197">
        <v>42995</v>
      </c>
      <c r="F291" s="175" t="s">
        <v>86</v>
      </c>
      <c r="G291" s="96" t="s">
        <v>637</v>
      </c>
      <c r="H291" s="175" t="s">
        <v>638</v>
      </c>
      <c r="I291" s="175" t="s">
        <v>89</v>
      </c>
      <c r="J291" s="96" t="s">
        <v>90</v>
      </c>
      <c r="K291" s="96" t="s">
        <v>637</v>
      </c>
      <c r="L291" s="97">
        <v>1</v>
      </c>
      <c r="M291" s="97"/>
      <c r="N291" s="97"/>
      <c r="O291" s="97"/>
      <c r="P291" s="97"/>
      <c r="Q291" s="43" t="str">
        <f>IF(C291&lt;&gt;0,SUM($L291:$O291),0)</f>
        <v>0</v>
      </c>
      <c r="R291" s="43" t="str">
        <f>IF(D291&lt;&gt;0,SUM($L291:$O291),0)</f>
        <v>0</v>
      </c>
      <c r="S291" s="53" t="str">
        <f>Q291*149*5+R291*149*4</f>
        <v>0</v>
      </c>
      <c r="U291" s="156"/>
      <c r="V291" s="156"/>
      <c r="W291" s="156"/>
    </row>
    <row r="292" spans="1:26" customHeight="1" ht="12.95" s="78" customFormat="1">
      <c r="A292" s="95">
        <v>32</v>
      </c>
      <c r="B292" s="175" t="s">
        <v>639</v>
      </c>
      <c r="C292" s="175"/>
      <c r="D292" s="97" t="s">
        <v>636</v>
      </c>
      <c r="E292" s="197">
        <v>42952</v>
      </c>
      <c r="F292" s="175" t="s">
        <v>86</v>
      </c>
      <c r="G292" s="96" t="s">
        <v>640</v>
      </c>
      <c r="H292" s="175" t="s">
        <v>146</v>
      </c>
      <c r="I292" s="175" t="s">
        <v>89</v>
      </c>
      <c r="J292" s="96" t="s">
        <v>90</v>
      </c>
      <c r="K292" s="96" t="s">
        <v>640</v>
      </c>
      <c r="L292" s="97">
        <v>1</v>
      </c>
      <c r="M292" s="97"/>
      <c r="N292" s="97"/>
      <c r="O292" s="97"/>
      <c r="P292" s="97"/>
      <c r="Q292" s="43" t="str">
        <f>IF(C292&lt;&gt;0,SUM($L292:$O292),0)</f>
        <v>0</v>
      </c>
      <c r="R292" s="43" t="str">
        <f>IF(D292&lt;&gt;0,SUM($L292:$O292),0)</f>
        <v>0</v>
      </c>
      <c r="S292" s="53" t="str">
        <f>Q292*149*5+R292*149*4</f>
        <v>0</v>
      </c>
      <c r="U292" s="156"/>
      <c r="V292" s="156"/>
      <c r="W292" s="156"/>
    </row>
    <row r="293" spans="1:26" customHeight="1" ht="12.95" s="78" customFormat="1">
      <c r="A293" s="95">
        <v>33</v>
      </c>
      <c r="B293" s="175" t="s">
        <v>641</v>
      </c>
      <c r="C293" s="175"/>
      <c r="D293" s="97" t="s">
        <v>636</v>
      </c>
      <c r="E293" s="197">
        <v>42739</v>
      </c>
      <c r="F293" s="175" t="s">
        <v>86</v>
      </c>
      <c r="G293" s="96" t="s">
        <v>642</v>
      </c>
      <c r="H293" s="175" t="s">
        <v>638</v>
      </c>
      <c r="I293" s="175" t="s">
        <v>89</v>
      </c>
      <c r="J293" s="96" t="s">
        <v>90</v>
      </c>
      <c r="K293" s="96" t="s">
        <v>642</v>
      </c>
      <c r="L293" s="97">
        <v>1</v>
      </c>
      <c r="M293" s="97"/>
      <c r="N293" s="97"/>
      <c r="O293" s="97"/>
      <c r="P293" s="97"/>
      <c r="Q293" s="43" t="str">
        <f>IF(C293&lt;&gt;0,SUM($L293:$O293),0)</f>
        <v>0</v>
      </c>
      <c r="R293" s="43" t="str">
        <f>IF(D293&lt;&gt;0,SUM($L293:$O293),0)</f>
        <v>0</v>
      </c>
      <c r="S293" s="53" t="str">
        <f>Q293*149*5+R293*149*4</f>
        <v>0</v>
      </c>
      <c r="U293" s="156"/>
      <c r="V293" s="156"/>
      <c r="W293" s="156"/>
    </row>
    <row r="294" spans="1:26" customHeight="1" ht="12.95" s="78" customFormat="1">
      <c r="A294" s="95">
        <v>34</v>
      </c>
      <c r="B294" s="175" t="s">
        <v>643</v>
      </c>
      <c r="C294" s="175"/>
      <c r="D294" s="97" t="s">
        <v>636</v>
      </c>
      <c r="E294" s="197">
        <v>42921</v>
      </c>
      <c r="F294" s="175" t="s">
        <v>86</v>
      </c>
      <c r="G294" s="96" t="s">
        <v>357</v>
      </c>
      <c r="H294" s="175" t="s">
        <v>146</v>
      </c>
      <c r="I294" s="175" t="s">
        <v>89</v>
      </c>
      <c r="J294" s="96" t="s">
        <v>90</v>
      </c>
      <c r="K294" s="96" t="s">
        <v>357</v>
      </c>
      <c r="L294" s="97"/>
      <c r="M294" s="97"/>
      <c r="N294" s="97"/>
      <c r="O294" s="97">
        <v>1</v>
      </c>
      <c r="P294" s="97"/>
      <c r="Q294" s="43" t="str">
        <f>IF(C294&lt;&gt;0,SUM($L294:$O294),0)</f>
        <v>0</v>
      </c>
      <c r="R294" s="43" t="str">
        <f>IF(D294&lt;&gt;0,SUM($L294:$O294),0)</f>
        <v>0</v>
      </c>
      <c r="S294" s="53" t="str">
        <f>Q294*149*5+R294*149*4</f>
        <v>0</v>
      </c>
      <c r="U294" s="156"/>
      <c r="V294" s="156"/>
      <c r="W294" s="156"/>
    </row>
    <row r="295" spans="1:26" customHeight="1" ht="12.95" s="78" customFormat="1">
      <c r="A295" s="95">
        <v>35</v>
      </c>
      <c r="B295" s="175" t="s">
        <v>832</v>
      </c>
      <c r="C295" s="175"/>
      <c r="D295" s="97" t="s">
        <v>636</v>
      </c>
      <c r="E295" s="197">
        <v>42744</v>
      </c>
      <c r="F295" s="175" t="s">
        <v>111</v>
      </c>
      <c r="G295" s="96" t="s">
        <v>833</v>
      </c>
      <c r="H295" s="175" t="s">
        <v>177</v>
      </c>
      <c r="I295" s="175" t="s">
        <v>89</v>
      </c>
      <c r="J295" s="96" t="s">
        <v>90</v>
      </c>
      <c r="K295" s="96" t="s">
        <v>833</v>
      </c>
      <c r="L295" s="97">
        <v>1</v>
      </c>
      <c r="M295" s="97"/>
      <c r="N295" s="97"/>
      <c r="O295" s="97"/>
      <c r="P295" s="97"/>
      <c r="Q295" s="43" t="str">
        <f>IF(C295&lt;&gt;0,SUM($L295:$O295),0)</f>
        <v>0</v>
      </c>
      <c r="R295" s="43" t="str">
        <f>IF(D295&lt;&gt;0,SUM($L295:$O295),0)</f>
        <v>0</v>
      </c>
      <c r="S295" s="53" t="str">
        <f>Q295*149*5+R295*149*4</f>
        <v>0</v>
      </c>
      <c r="U295" s="156"/>
      <c r="V295" s="156"/>
      <c r="W295" s="156"/>
    </row>
    <row r="296" spans="1:26" customHeight="1" ht="12.95" s="78" customFormat="1">
      <c r="A296" s="95">
        <v>36</v>
      </c>
      <c r="B296" s="175" t="s">
        <v>521</v>
      </c>
      <c r="C296" s="175"/>
      <c r="D296" s="97" t="s">
        <v>636</v>
      </c>
      <c r="E296" s="197">
        <v>42998</v>
      </c>
      <c r="F296" s="175" t="s">
        <v>86</v>
      </c>
      <c r="G296" s="96" t="s">
        <v>644</v>
      </c>
      <c r="H296" s="175" t="s">
        <v>190</v>
      </c>
      <c r="I296" s="175" t="s">
        <v>89</v>
      </c>
      <c r="J296" s="96" t="s">
        <v>90</v>
      </c>
      <c r="K296" s="96" t="s">
        <v>644</v>
      </c>
      <c r="L296" s="97">
        <v>1</v>
      </c>
      <c r="M296" s="97"/>
      <c r="N296" s="97"/>
      <c r="O296" s="97"/>
      <c r="P296" s="97"/>
      <c r="Q296" s="43" t="str">
        <f>IF(C296&lt;&gt;0,SUM($L296:$O296),0)</f>
        <v>0</v>
      </c>
      <c r="R296" s="43" t="str">
        <f>IF(D296&lt;&gt;0,SUM($L296:$O296),0)</f>
        <v>0</v>
      </c>
      <c r="S296" s="53" t="str">
        <f>Q296*149*5+R296*149*4</f>
        <v>0</v>
      </c>
      <c r="U296" s="156"/>
      <c r="V296" s="156"/>
      <c r="W296" s="156"/>
    </row>
    <row r="297" spans="1:26" customHeight="1" ht="12.95" s="78" customFormat="1">
      <c r="A297" s="95">
        <v>37</v>
      </c>
      <c r="B297" s="175" t="s">
        <v>645</v>
      </c>
      <c r="C297" s="175"/>
      <c r="D297" s="97" t="s">
        <v>636</v>
      </c>
      <c r="E297" s="197">
        <v>42944</v>
      </c>
      <c r="F297" s="175" t="s">
        <v>86</v>
      </c>
      <c r="G297" s="96" t="s">
        <v>646</v>
      </c>
      <c r="H297" s="175" t="s">
        <v>190</v>
      </c>
      <c r="I297" s="175" t="s">
        <v>89</v>
      </c>
      <c r="J297" s="96" t="s">
        <v>90</v>
      </c>
      <c r="K297" s="96" t="s">
        <v>646</v>
      </c>
      <c r="L297" s="97">
        <v>1</v>
      </c>
      <c r="M297" s="97"/>
      <c r="N297" s="97"/>
      <c r="O297" s="97"/>
      <c r="P297" s="97"/>
      <c r="Q297" s="43" t="str">
        <f>IF(C297&lt;&gt;0,SUM($L297:$O297),0)</f>
        <v>0</v>
      </c>
      <c r="R297" s="43" t="str">
        <f>IF(D297&lt;&gt;0,SUM($L297:$O297),0)</f>
        <v>0</v>
      </c>
      <c r="S297" s="53" t="str">
        <f>Q297*149*5+R297*149*4</f>
        <v>0</v>
      </c>
      <c r="U297" s="156"/>
      <c r="V297" s="156"/>
      <c r="W297" s="156"/>
    </row>
    <row r="298" spans="1:26" customHeight="1" ht="12.95" s="78" customFormat="1">
      <c r="A298" s="95">
        <v>38</v>
      </c>
      <c r="B298" s="175" t="s">
        <v>647</v>
      </c>
      <c r="C298" s="175"/>
      <c r="D298" s="97" t="s">
        <v>636</v>
      </c>
      <c r="E298" s="197">
        <v>42974</v>
      </c>
      <c r="F298" s="175" t="s">
        <v>86</v>
      </c>
      <c r="G298" s="96" t="s">
        <v>471</v>
      </c>
      <c r="H298" s="175" t="s">
        <v>190</v>
      </c>
      <c r="I298" s="175" t="s">
        <v>89</v>
      </c>
      <c r="J298" s="96" t="s">
        <v>90</v>
      </c>
      <c r="K298" s="175" t="s">
        <v>471</v>
      </c>
      <c r="L298" s="97"/>
      <c r="M298" s="97"/>
      <c r="N298" s="97"/>
      <c r="O298" s="97">
        <v>1</v>
      </c>
      <c r="P298" s="97"/>
      <c r="Q298" s="43" t="str">
        <f>IF(C298&lt;&gt;0,SUM($L298:$O298),0)</f>
        <v>0</v>
      </c>
      <c r="R298" s="43" t="str">
        <f>IF(D298&lt;&gt;0,SUM($L298:$O298),0)</f>
        <v>0</v>
      </c>
      <c r="S298" s="53" t="str">
        <f>Q298*149*5+R298*149*4</f>
        <v>0</v>
      </c>
      <c r="U298" s="156"/>
      <c r="V298" s="156"/>
      <c r="W298" s="156"/>
    </row>
    <row r="299" spans="1:26" customHeight="1" ht="12.95" s="78" customFormat="1">
      <c r="A299" s="95">
        <v>39</v>
      </c>
      <c r="B299" s="175" t="s">
        <v>648</v>
      </c>
      <c r="C299" s="175"/>
      <c r="D299" s="97" t="s">
        <v>636</v>
      </c>
      <c r="E299" s="197">
        <v>42877</v>
      </c>
      <c r="F299" s="175" t="s">
        <v>86</v>
      </c>
      <c r="G299" s="96" t="s">
        <v>649</v>
      </c>
      <c r="H299" s="175" t="s">
        <v>190</v>
      </c>
      <c r="I299" s="175" t="s">
        <v>89</v>
      </c>
      <c r="J299" s="96" t="s">
        <v>90</v>
      </c>
      <c r="K299" s="96" t="s">
        <v>649</v>
      </c>
      <c r="L299" s="97">
        <v>1</v>
      </c>
      <c r="M299" s="97"/>
      <c r="N299" s="97"/>
      <c r="O299" s="97"/>
      <c r="P299" s="97"/>
      <c r="Q299" s="43" t="str">
        <f>IF(C299&lt;&gt;0,SUM($L299:$O299),0)</f>
        <v>0</v>
      </c>
      <c r="R299" s="43" t="str">
        <f>IF(D299&lt;&gt;0,SUM($L299:$O299),0)</f>
        <v>0</v>
      </c>
      <c r="S299" s="53" t="str">
        <f>Q299*149*5+R299*149*4</f>
        <v>0</v>
      </c>
      <c r="U299" s="156"/>
      <c r="V299" s="156"/>
      <c r="W299" s="156"/>
    </row>
    <row r="300" spans="1:26" customHeight="1" ht="12.95" s="78" customFormat="1">
      <c r="A300" s="95">
        <v>40</v>
      </c>
      <c r="B300" s="175" t="s">
        <v>834</v>
      </c>
      <c r="C300" s="175"/>
      <c r="D300" s="97" t="s">
        <v>636</v>
      </c>
      <c r="E300" s="197">
        <v>43037</v>
      </c>
      <c r="F300" s="175" t="s">
        <v>111</v>
      </c>
      <c r="G300" s="96" t="s">
        <v>835</v>
      </c>
      <c r="H300" s="175" t="s">
        <v>190</v>
      </c>
      <c r="I300" s="175" t="s">
        <v>89</v>
      </c>
      <c r="J300" s="96" t="s">
        <v>90</v>
      </c>
      <c r="K300" s="96" t="s">
        <v>835</v>
      </c>
      <c r="L300" s="97">
        <v>1</v>
      </c>
      <c r="M300" s="97"/>
      <c r="N300" s="97"/>
      <c r="O300" s="97"/>
      <c r="P300" s="97"/>
      <c r="Q300" s="43" t="str">
        <f>IF(C300&lt;&gt;0,SUM($L300:$O300),0)</f>
        <v>0</v>
      </c>
      <c r="R300" s="43" t="str">
        <f>IF(D300&lt;&gt;0,SUM($L300:$O300),0)</f>
        <v>0</v>
      </c>
      <c r="S300" s="53" t="str">
        <f>Q300*149*5+R300*149*4</f>
        <v>0</v>
      </c>
      <c r="U300" s="156"/>
      <c r="V300" s="156"/>
      <c r="W300" s="156"/>
    </row>
    <row r="301" spans="1:26" customHeight="1" ht="12.95" s="78" customFormat="1">
      <c r="A301" s="95">
        <v>41</v>
      </c>
      <c r="B301" s="175" t="s">
        <v>650</v>
      </c>
      <c r="C301" s="175"/>
      <c r="D301" s="97" t="s">
        <v>636</v>
      </c>
      <c r="E301" s="197">
        <v>42758</v>
      </c>
      <c r="F301" s="175" t="s">
        <v>86</v>
      </c>
      <c r="G301" s="96" t="s">
        <v>651</v>
      </c>
      <c r="H301" s="175" t="s">
        <v>652</v>
      </c>
      <c r="I301" s="175" t="s">
        <v>89</v>
      </c>
      <c r="J301" s="96" t="s">
        <v>90</v>
      </c>
      <c r="K301" s="175" t="s">
        <v>651</v>
      </c>
      <c r="L301" s="97"/>
      <c r="M301" s="97"/>
      <c r="N301" s="97"/>
      <c r="O301" s="97">
        <v>1</v>
      </c>
      <c r="P301" s="97"/>
      <c r="Q301" s="43" t="str">
        <f>IF(C301&lt;&gt;0,SUM($L301:$O301),0)</f>
        <v>0</v>
      </c>
      <c r="R301" s="43" t="str">
        <f>IF(D301&lt;&gt;0,SUM($L301:$O301),0)</f>
        <v>0</v>
      </c>
      <c r="S301" s="53" t="str">
        <f>Q301*149*5+R301*149*4</f>
        <v>0</v>
      </c>
      <c r="U301" s="156"/>
      <c r="V301" s="156"/>
      <c r="W301" s="156"/>
    </row>
    <row r="302" spans="1:26" customHeight="1" ht="12.95" s="78" customFormat="1">
      <c r="A302" s="95">
        <v>42</v>
      </c>
      <c r="B302" s="175" t="s">
        <v>653</v>
      </c>
      <c r="C302" s="175"/>
      <c r="D302" s="97" t="s">
        <v>636</v>
      </c>
      <c r="E302" s="197">
        <v>42843</v>
      </c>
      <c r="F302" s="175" t="s">
        <v>86</v>
      </c>
      <c r="G302" s="96" t="s">
        <v>301</v>
      </c>
      <c r="H302" s="175" t="s">
        <v>638</v>
      </c>
      <c r="I302" s="175" t="s">
        <v>89</v>
      </c>
      <c r="J302" s="96" t="s">
        <v>90</v>
      </c>
      <c r="K302" s="96" t="s">
        <v>301</v>
      </c>
      <c r="L302" s="97">
        <v>1</v>
      </c>
      <c r="M302" s="97"/>
      <c r="N302" s="97"/>
      <c r="O302" s="97"/>
      <c r="P302" s="97"/>
      <c r="Q302" s="43" t="str">
        <f>IF(C302&lt;&gt;0,SUM($L302:$O302),0)</f>
        <v>0</v>
      </c>
      <c r="R302" s="43" t="str">
        <f>IF(D302&lt;&gt;0,SUM($L302:$O302),0)</f>
        <v>0</v>
      </c>
      <c r="S302" s="53" t="str">
        <f>Q302*149*5+R302*149*4</f>
        <v>0</v>
      </c>
      <c r="U302" s="156"/>
      <c r="V302" s="156"/>
      <c r="W302" s="156"/>
    </row>
    <row r="303" spans="1:26" customHeight="1" ht="12.95" s="78" customFormat="1">
      <c r="A303" s="95">
        <v>43</v>
      </c>
      <c r="B303" s="175" t="s">
        <v>836</v>
      </c>
      <c r="C303" s="175"/>
      <c r="D303" s="97" t="s">
        <v>636</v>
      </c>
      <c r="E303" s="197">
        <v>42737</v>
      </c>
      <c r="F303" s="175" t="s">
        <v>111</v>
      </c>
      <c r="G303" s="96" t="s">
        <v>350</v>
      </c>
      <c r="H303" s="175" t="s">
        <v>177</v>
      </c>
      <c r="I303" s="175" t="s">
        <v>89</v>
      </c>
      <c r="J303" s="96" t="s">
        <v>90</v>
      </c>
      <c r="K303" s="96" t="s">
        <v>350</v>
      </c>
      <c r="L303" s="97">
        <v>1</v>
      </c>
      <c r="M303" s="97"/>
      <c r="N303" s="97"/>
      <c r="O303" s="97"/>
      <c r="P303" s="97"/>
      <c r="Q303" s="43" t="str">
        <f>IF(C303&lt;&gt;0,SUM($L303:$O303),0)</f>
        <v>0</v>
      </c>
      <c r="R303" s="43" t="str">
        <f>IF(D303&lt;&gt;0,SUM($L303:$O303),0)</f>
        <v>0</v>
      </c>
      <c r="S303" s="53" t="str">
        <f>Q303*149*5+R303*149*4</f>
        <v>0</v>
      </c>
      <c r="U303" s="156"/>
      <c r="V303" s="156"/>
      <c r="W303" s="156"/>
    </row>
    <row r="304" spans="1:26" customHeight="1" ht="12.95" s="78" customFormat="1">
      <c r="A304" s="95">
        <v>44</v>
      </c>
      <c r="B304" s="175" t="s">
        <v>654</v>
      </c>
      <c r="C304" s="175"/>
      <c r="D304" s="97" t="s">
        <v>636</v>
      </c>
      <c r="E304" s="197">
        <v>42911</v>
      </c>
      <c r="F304" s="175" t="s">
        <v>86</v>
      </c>
      <c r="G304" s="96" t="s">
        <v>655</v>
      </c>
      <c r="H304" s="175" t="s">
        <v>190</v>
      </c>
      <c r="I304" s="175" t="s">
        <v>89</v>
      </c>
      <c r="J304" s="96" t="s">
        <v>90</v>
      </c>
      <c r="K304" s="96" t="s">
        <v>655</v>
      </c>
      <c r="L304" s="97">
        <v>1</v>
      </c>
      <c r="M304" s="97"/>
      <c r="N304" s="97"/>
      <c r="O304" s="97"/>
      <c r="P304" s="97"/>
      <c r="Q304" s="43" t="str">
        <f>IF(C304&lt;&gt;0,SUM($L304:$O304),0)</f>
        <v>0</v>
      </c>
      <c r="R304" s="43" t="str">
        <f>IF(D304&lt;&gt;0,SUM($L304:$O304),0)</f>
        <v>0</v>
      </c>
      <c r="S304" s="53" t="str">
        <f>Q304*149*5+R304*149*4</f>
        <v>0</v>
      </c>
      <c r="U304" s="156"/>
      <c r="V304" s="156"/>
      <c r="W304" s="156"/>
    </row>
    <row r="305" spans="1:26" customHeight="1" ht="12.95" s="78" customFormat="1">
      <c r="A305" s="95">
        <v>45</v>
      </c>
      <c r="B305" s="175" t="s">
        <v>656</v>
      </c>
      <c r="C305" s="175"/>
      <c r="D305" s="97" t="s">
        <v>636</v>
      </c>
      <c r="E305" s="197">
        <v>42870</v>
      </c>
      <c r="F305" s="175" t="s">
        <v>86</v>
      </c>
      <c r="G305" s="96" t="s">
        <v>657</v>
      </c>
      <c r="H305" s="175" t="s">
        <v>190</v>
      </c>
      <c r="I305" s="175" t="s">
        <v>89</v>
      </c>
      <c r="J305" s="96" t="s">
        <v>90</v>
      </c>
      <c r="K305" s="96" t="s">
        <v>657</v>
      </c>
      <c r="L305" s="97">
        <v>1</v>
      </c>
      <c r="M305" s="97"/>
      <c r="N305" s="97"/>
      <c r="O305" s="97"/>
      <c r="P305" s="97"/>
      <c r="Q305" s="43" t="str">
        <f>IF(C305&lt;&gt;0,SUM($L305:$O305),0)</f>
        <v>0</v>
      </c>
      <c r="R305" s="43" t="str">
        <f>IF(D305&lt;&gt;0,SUM($L305:$O305),0)</f>
        <v>0</v>
      </c>
      <c r="S305" s="53" t="str">
        <f>Q305*149*5+R305*149*4</f>
        <v>0</v>
      </c>
      <c r="U305" s="156"/>
      <c r="V305" s="156"/>
      <c r="W305" s="156"/>
    </row>
    <row r="306" spans="1:26" customHeight="1" ht="12.95" s="78" customFormat="1">
      <c r="A306" s="95">
        <v>46</v>
      </c>
      <c r="B306" s="175" t="s">
        <v>658</v>
      </c>
      <c r="C306" s="175"/>
      <c r="D306" s="97" t="s">
        <v>636</v>
      </c>
      <c r="E306" s="197">
        <v>42924</v>
      </c>
      <c r="F306" s="175" t="s">
        <v>86</v>
      </c>
      <c r="G306" s="96" t="s">
        <v>659</v>
      </c>
      <c r="H306" s="175" t="s">
        <v>190</v>
      </c>
      <c r="I306" s="175" t="s">
        <v>89</v>
      </c>
      <c r="J306" s="96" t="s">
        <v>90</v>
      </c>
      <c r="K306" s="175" t="s">
        <v>659</v>
      </c>
      <c r="L306" s="97"/>
      <c r="M306" s="97"/>
      <c r="N306" s="97"/>
      <c r="O306" s="97">
        <v>1</v>
      </c>
      <c r="P306" s="97"/>
      <c r="Q306" s="43" t="str">
        <f>IF(C306&lt;&gt;0,SUM($L306:$O306),0)</f>
        <v>0</v>
      </c>
      <c r="R306" s="43" t="str">
        <f>IF(D306&lt;&gt;0,SUM($L306:$O306),0)</f>
        <v>0</v>
      </c>
      <c r="S306" s="53" t="str">
        <f>Q306*149*5+R306*149*4</f>
        <v>0</v>
      </c>
      <c r="U306" s="156"/>
      <c r="V306" s="156"/>
      <c r="W306" s="156"/>
    </row>
    <row r="307" spans="1:26" customHeight="1" ht="12.95" s="78" customFormat="1">
      <c r="A307" s="95">
        <v>47</v>
      </c>
      <c r="B307" s="175" t="s">
        <v>660</v>
      </c>
      <c r="C307" s="175"/>
      <c r="D307" s="97" t="s">
        <v>636</v>
      </c>
      <c r="E307" s="197">
        <v>42955</v>
      </c>
      <c r="F307" s="175" t="s">
        <v>86</v>
      </c>
      <c r="G307" s="96" t="s">
        <v>661</v>
      </c>
      <c r="H307" s="175" t="s">
        <v>638</v>
      </c>
      <c r="I307" s="175" t="s">
        <v>89</v>
      </c>
      <c r="J307" s="96" t="s">
        <v>90</v>
      </c>
      <c r="K307" s="96" t="s">
        <v>661</v>
      </c>
      <c r="L307" s="97">
        <v>1</v>
      </c>
      <c r="M307" s="97"/>
      <c r="N307" s="97"/>
      <c r="O307" s="97"/>
      <c r="P307" s="97"/>
      <c r="Q307" s="43" t="str">
        <f>IF(C307&lt;&gt;0,SUM($L307:$O307),0)</f>
        <v>0</v>
      </c>
      <c r="R307" s="43" t="str">
        <f>IF(D307&lt;&gt;0,SUM($L307:$O307),0)</f>
        <v>0</v>
      </c>
      <c r="S307" s="53" t="str">
        <f>Q307*149*5+R307*149*4</f>
        <v>0</v>
      </c>
      <c r="U307" s="156"/>
      <c r="V307" s="156"/>
      <c r="W307" s="156"/>
    </row>
    <row r="308" spans="1:26" customHeight="1" ht="12.95" s="78" customFormat="1">
      <c r="A308" s="95">
        <v>48</v>
      </c>
      <c r="B308" s="175" t="s">
        <v>662</v>
      </c>
      <c r="C308" s="175"/>
      <c r="D308" s="97" t="s">
        <v>636</v>
      </c>
      <c r="E308" s="197">
        <v>42808</v>
      </c>
      <c r="F308" s="175" t="s">
        <v>86</v>
      </c>
      <c r="G308" s="96" t="s">
        <v>663</v>
      </c>
      <c r="H308" s="175" t="s">
        <v>638</v>
      </c>
      <c r="I308" s="175" t="s">
        <v>89</v>
      </c>
      <c r="J308" s="96" t="s">
        <v>90</v>
      </c>
      <c r="K308" s="96" t="s">
        <v>663</v>
      </c>
      <c r="L308" s="97">
        <v>1</v>
      </c>
      <c r="M308" s="97"/>
      <c r="N308" s="97"/>
      <c r="O308" s="97"/>
      <c r="P308" s="97"/>
      <c r="Q308" s="43" t="str">
        <f>IF(C308&lt;&gt;0,SUM($L308:$O308),0)</f>
        <v>0</v>
      </c>
      <c r="R308" s="43" t="str">
        <f>IF(D308&lt;&gt;0,SUM($L308:$O308),0)</f>
        <v>0</v>
      </c>
      <c r="S308" s="53" t="str">
        <f>Q308*149*5+R308*149*4</f>
        <v>0</v>
      </c>
      <c r="U308" s="156"/>
      <c r="V308" s="156"/>
      <c r="W308" s="156"/>
    </row>
    <row r="309" spans="1:26" customHeight="1" ht="12.95" s="78" customFormat="1">
      <c r="A309" s="95">
        <v>49</v>
      </c>
      <c r="B309" s="175" t="s">
        <v>664</v>
      </c>
      <c r="C309" s="175"/>
      <c r="D309" s="97" t="s">
        <v>636</v>
      </c>
      <c r="E309" s="197">
        <v>42756</v>
      </c>
      <c r="F309" s="175" t="s">
        <v>86</v>
      </c>
      <c r="G309" s="96" t="s">
        <v>665</v>
      </c>
      <c r="H309" s="175" t="s">
        <v>146</v>
      </c>
      <c r="I309" s="175" t="s">
        <v>89</v>
      </c>
      <c r="J309" s="96" t="s">
        <v>90</v>
      </c>
      <c r="K309" s="175" t="s">
        <v>163</v>
      </c>
      <c r="L309" s="97"/>
      <c r="M309" s="97"/>
      <c r="N309" s="97"/>
      <c r="O309" s="97">
        <v>1</v>
      </c>
      <c r="P309" s="97"/>
      <c r="Q309" s="43" t="str">
        <f>IF(C309&lt;&gt;0,SUM($L309:$O309),0)</f>
        <v>0</v>
      </c>
      <c r="R309" s="43" t="str">
        <f>IF(D309&lt;&gt;0,SUM($L309:$O309),0)</f>
        <v>0</v>
      </c>
      <c r="S309" s="53" t="str">
        <f>Q309*149*5+R309*149*4</f>
        <v>0</v>
      </c>
      <c r="U309" s="156"/>
      <c r="V309" s="156"/>
      <c r="W309" s="156"/>
    </row>
    <row r="310" spans="1:26" customHeight="1" ht="12.95" s="78" customFormat="1">
      <c r="A310" s="95">
        <v>50</v>
      </c>
      <c r="B310" s="175" t="s">
        <v>666</v>
      </c>
      <c r="C310" s="175"/>
      <c r="D310" s="97" t="s">
        <v>636</v>
      </c>
      <c r="E310" s="197">
        <v>42993</v>
      </c>
      <c r="F310" s="175" t="s">
        <v>86</v>
      </c>
      <c r="G310" s="96" t="s">
        <v>667</v>
      </c>
      <c r="H310" s="175" t="s">
        <v>190</v>
      </c>
      <c r="I310" s="175" t="s">
        <v>89</v>
      </c>
      <c r="J310" s="96" t="s">
        <v>90</v>
      </c>
      <c r="K310" s="96" t="s">
        <v>667</v>
      </c>
      <c r="L310" s="97">
        <v>1</v>
      </c>
      <c r="M310" s="97"/>
      <c r="N310" s="97"/>
      <c r="O310" s="97"/>
      <c r="P310" s="97"/>
      <c r="Q310" s="43" t="str">
        <f>IF(C310&lt;&gt;0,SUM($L310:$O310),0)</f>
        <v>0</v>
      </c>
      <c r="R310" s="43" t="str">
        <f>IF(D310&lt;&gt;0,SUM($L310:$O310),0)</f>
        <v>0</v>
      </c>
      <c r="S310" s="53" t="str">
        <f>Q310*149*5+R310*149*4</f>
        <v>0</v>
      </c>
      <c r="U310" s="156"/>
      <c r="V310" s="156"/>
      <c r="W310" s="156"/>
    </row>
    <row r="311" spans="1:26" customHeight="1" ht="12.95" s="78" customFormat="1">
      <c r="A311" s="95">
        <v>51</v>
      </c>
      <c r="B311" s="175" t="s">
        <v>668</v>
      </c>
      <c r="C311" s="175"/>
      <c r="D311" s="97" t="s">
        <v>636</v>
      </c>
      <c r="E311" s="197">
        <v>42900</v>
      </c>
      <c r="F311" s="175" t="s">
        <v>86</v>
      </c>
      <c r="G311" s="96" t="s">
        <v>669</v>
      </c>
      <c r="H311" s="175" t="s">
        <v>146</v>
      </c>
      <c r="I311" s="175" t="s">
        <v>89</v>
      </c>
      <c r="J311" s="96" t="s">
        <v>90</v>
      </c>
      <c r="K311" s="96" t="s">
        <v>669</v>
      </c>
      <c r="L311" s="97">
        <v>1</v>
      </c>
      <c r="M311" s="97"/>
      <c r="N311" s="97"/>
      <c r="O311" s="97"/>
      <c r="P311" s="97"/>
      <c r="Q311" s="43" t="str">
        <f>IF(C311&lt;&gt;0,SUM($L311:$O311),0)</f>
        <v>0</v>
      </c>
      <c r="R311" s="43" t="str">
        <f>IF(D311&lt;&gt;0,SUM($L311:$O311),0)</f>
        <v>0</v>
      </c>
      <c r="S311" s="53" t="str">
        <f>Q311*149*5+R311*149*4</f>
        <v>0</v>
      </c>
      <c r="U311" s="156"/>
      <c r="V311" s="156"/>
      <c r="W311" s="156"/>
    </row>
    <row r="312" spans="1:26" customHeight="1" ht="12.95" s="78" customFormat="1">
      <c r="A312" s="95">
        <v>52</v>
      </c>
      <c r="B312" s="175" t="s">
        <v>670</v>
      </c>
      <c r="C312" s="175"/>
      <c r="D312" s="97" t="s">
        <v>636</v>
      </c>
      <c r="E312" s="197">
        <v>43026</v>
      </c>
      <c r="F312" s="175" t="s">
        <v>86</v>
      </c>
      <c r="G312" s="96" t="s">
        <v>671</v>
      </c>
      <c r="H312" s="175" t="s">
        <v>146</v>
      </c>
      <c r="I312" s="175" t="s">
        <v>89</v>
      </c>
      <c r="J312" s="96" t="s">
        <v>90</v>
      </c>
      <c r="K312" s="96" t="s">
        <v>671</v>
      </c>
      <c r="L312" s="97">
        <v>1</v>
      </c>
      <c r="M312" s="97"/>
      <c r="N312" s="97"/>
      <c r="O312" s="97"/>
      <c r="P312" s="97"/>
      <c r="Q312" s="43" t="str">
        <f>IF(C312&lt;&gt;0,SUM($L312:$O312),0)</f>
        <v>0</v>
      </c>
      <c r="R312" s="43" t="str">
        <f>IF(D312&lt;&gt;0,SUM($L312:$O312),0)</f>
        <v>0</v>
      </c>
      <c r="S312" s="53" t="str">
        <f>Q312*149*5+R312*149*4</f>
        <v>0</v>
      </c>
      <c r="U312" s="156"/>
      <c r="V312" s="156"/>
      <c r="W312" s="156"/>
    </row>
    <row r="313" spans="1:26" customHeight="1" ht="12.95" s="78" customFormat="1">
      <c r="A313" s="95">
        <v>53</v>
      </c>
      <c r="B313" s="175" t="s">
        <v>837</v>
      </c>
      <c r="C313" s="175"/>
      <c r="D313" s="97" t="s">
        <v>636</v>
      </c>
      <c r="E313" s="209">
        <v>43036</v>
      </c>
      <c r="F313" s="175" t="s">
        <v>111</v>
      </c>
      <c r="G313" s="96" t="s">
        <v>838</v>
      </c>
      <c r="H313" s="175" t="s">
        <v>839</v>
      </c>
      <c r="I313" s="175" t="s">
        <v>89</v>
      </c>
      <c r="J313" s="96" t="s">
        <v>90</v>
      </c>
      <c r="K313" s="96" t="s">
        <v>838</v>
      </c>
      <c r="L313" s="97">
        <v>1</v>
      </c>
      <c r="M313" s="97"/>
      <c r="N313" s="97"/>
      <c r="O313" s="97"/>
      <c r="P313" s="97"/>
      <c r="Q313" s="43" t="str">
        <f>IF(C313&lt;&gt;0,SUM($L313:$O313),0)</f>
        <v>0</v>
      </c>
      <c r="R313" s="43" t="str">
        <f>IF(D313&lt;&gt;0,SUM($L313:$O313),0)</f>
        <v>0</v>
      </c>
      <c r="S313" s="53" t="str">
        <f>Q313*149*5+R313*149*4</f>
        <v>0</v>
      </c>
      <c r="U313" s="156"/>
      <c r="V313" s="156"/>
      <c r="W313" s="156"/>
    </row>
    <row r="314" spans="1:26" customHeight="1" ht="12.95" s="78" customFormat="1">
      <c r="A314" s="95">
        <v>54</v>
      </c>
      <c r="B314" s="175" t="s">
        <v>672</v>
      </c>
      <c r="C314" s="175"/>
      <c r="D314" s="97" t="s">
        <v>636</v>
      </c>
      <c r="E314" s="209">
        <v>42859</v>
      </c>
      <c r="F314" s="175" t="s">
        <v>86</v>
      </c>
      <c r="G314" s="96" t="s">
        <v>673</v>
      </c>
      <c r="H314" s="175" t="s">
        <v>146</v>
      </c>
      <c r="I314" s="175" t="s">
        <v>89</v>
      </c>
      <c r="J314" s="96" t="s">
        <v>90</v>
      </c>
      <c r="K314" s="96" t="s">
        <v>673</v>
      </c>
      <c r="L314" s="97">
        <v>1</v>
      </c>
      <c r="M314" s="97"/>
      <c r="N314" s="97"/>
      <c r="O314" s="97"/>
      <c r="P314" s="97"/>
      <c r="Q314" s="43" t="str">
        <f>IF(C314&lt;&gt;0,SUM($L314:$O314),0)</f>
        <v>0</v>
      </c>
      <c r="R314" s="43" t="str">
        <f>IF(D314&lt;&gt;0,SUM($L314:$O314),0)</f>
        <v>0</v>
      </c>
      <c r="S314" s="53" t="str">
        <f>Q314*149*5+R314*149*4</f>
        <v>0</v>
      </c>
      <c r="U314" s="156"/>
      <c r="V314" s="156"/>
      <c r="W314" s="156"/>
    </row>
    <row r="315" spans="1:26" customHeight="1" ht="12.95" s="78" customFormat="1">
      <c r="A315" s="95">
        <v>55</v>
      </c>
      <c r="B315" s="175" t="s">
        <v>840</v>
      </c>
      <c r="C315" s="175"/>
      <c r="D315" s="97" t="s">
        <v>636</v>
      </c>
      <c r="E315" s="211" t="s">
        <v>841</v>
      </c>
      <c r="F315" s="175" t="s">
        <v>111</v>
      </c>
      <c r="G315" s="175" t="s">
        <v>842</v>
      </c>
      <c r="H315" s="175" t="s">
        <v>146</v>
      </c>
      <c r="I315" s="175" t="s">
        <v>89</v>
      </c>
      <c r="J315" s="96" t="s">
        <v>90</v>
      </c>
      <c r="K315" s="175" t="s">
        <v>842</v>
      </c>
      <c r="L315" s="97">
        <v>1</v>
      </c>
      <c r="M315" s="97"/>
      <c r="N315" s="97"/>
      <c r="O315" s="97"/>
      <c r="P315" s="97"/>
      <c r="Q315" s="43" t="str">
        <f>IF(C315&lt;&gt;0,SUM($L315:$O315),0)</f>
        <v>0</v>
      </c>
      <c r="R315" s="43" t="str">
        <f>IF(D315&lt;&gt;0,SUM($L315:$O315),0)</f>
        <v>0</v>
      </c>
      <c r="S315" s="53" t="str">
        <f>Q315*149*5+R315*149*4</f>
        <v>0</v>
      </c>
      <c r="U315" s="156"/>
      <c r="V315" s="156"/>
      <c r="W315" s="156"/>
    </row>
    <row r="316" spans="1:26" customHeight="1" ht="12.95" s="78" customFormat="1">
      <c r="A316" s="95">
        <v>56</v>
      </c>
      <c r="B316" s="175" t="s">
        <v>674</v>
      </c>
      <c r="C316" s="175"/>
      <c r="D316" s="97" t="s">
        <v>636</v>
      </c>
      <c r="E316" s="103">
        <v>42788</v>
      </c>
      <c r="F316" s="176" t="s">
        <v>86</v>
      </c>
      <c r="G316" s="175" t="s">
        <v>675</v>
      </c>
      <c r="H316" s="176" t="s">
        <v>146</v>
      </c>
      <c r="I316" s="175" t="s">
        <v>89</v>
      </c>
      <c r="J316" s="96" t="s">
        <v>90</v>
      </c>
      <c r="K316" s="176" t="s">
        <v>675</v>
      </c>
      <c r="L316" s="97">
        <v>1</v>
      </c>
      <c r="M316" s="97"/>
      <c r="N316" s="97"/>
      <c r="O316" s="97"/>
      <c r="P316" s="97"/>
      <c r="Q316" s="43" t="str">
        <f>IF(C316&lt;&gt;0,SUM($L316:$O316),0)</f>
        <v>0</v>
      </c>
      <c r="R316" s="43" t="str">
        <f>IF(D316&lt;&gt;0,SUM($L316:$O316),0)</f>
        <v>0</v>
      </c>
      <c r="S316" s="53" t="str">
        <f>Q316*149*5+R316*149*4</f>
        <v>0</v>
      </c>
      <c r="U316" s="156"/>
      <c r="V316" s="156"/>
      <c r="W316" s="156"/>
    </row>
    <row r="317" spans="1:26" customHeight="1" ht="12.95" s="78" customFormat="1">
      <c r="A317" s="95">
        <v>57</v>
      </c>
      <c r="B317" s="175" t="s">
        <v>676</v>
      </c>
      <c r="C317" s="175"/>
      <c r="D317" s="97" t="s">
        <v>636</v>
      </c>
      <c r="E317" s="103">
        <v>42919</v>
      </c>
      <c r="F317" s="176" t="s">
        <v>86</v>
      </c>
      <c r="G317" s="175" t="s">
        <v>151</v>
      </c>
      <c r="H317" s="176" t="s">
        <v>177</v>
      </c>
      <c r="I317" s="175" t="s">
        <v>89</v>
      </c>
      <c r="J317" s="96" t="s">
        <v>90</v>
      </c>
      <c r="K317" s="176" t="s">
        <v>151</v>
      </c>
      <c r="L317" s="97"/>
      <c r="M317" s="97"/>
      <c r="N317" s="97"/>
      <c r="O317" s="97">
        <v>1</v>
      </c>
      <c r="P317" s="97"/>
      <c r="Q317" s="43" t="str">
        <f>IF(C317&lt;&gt;0,SUM($L317:$O317),0)</f>
        <v>0</v>
      </c>
      <c r="R317" s="43" t="str">
        <f>IF(D317&lt;&gt;0,SUM($L317:$O317),0)</f>
        <v>0</v>
      </c>
      <c r="S317" s="53" t="str">
        <f>Q317*149*5+R317*149*4</f>
        <v>0</v>
      </c>
      <c r="U317" s="156"/>
      <c r="V317" s="156"/>
      <c r="W317" s="156"/>
    </row>
    <row r="318" spans="1:26" customHeight="1" ht="12.95" s="78" customFormat="1">
      <c r="A318" s="95">
        <v>58</v>
      </c>
      <c r="B318" s="175" t="s">
        <v>843</v>
      </c>
      <c r="C318" s="175"/>
      <c r="D318" s="97" t="s">
        <v>636</v>
      </c>
      <c r="E318" s="103">
        <v>43006</v>
      </c>
      <c r="F318" s="176" t="s">
        <v>111</v>
      </c>
      <c r="G318" s="175" t="s">
        <v>844</v>
      </c>
      <c r="H318" s="176" t="s">
        <v>146</v>
      </c>
      <c r="I318" s="175" t="s">
        <v>89</v>
      </c>
      <c r="J318" s="96" t="s">
        <v>90</v>
      </c>
      <c r="K318" s="176" t="s">
        <v>844</v>
      </c>
      <c r="L318" s="97">
        <v>1</v>
      </c>
      <c r="M318" s="97"/>
      <c r="N318" s="97"/>
      <c r="O318" s="97"/>
      <c r="P318" s="97"/>
      <c r="Q318" s="43" t="str">
        <f>IF(C318&lt;&gt;0,SUM($L318:$O318),0)</f>
        <v>0</v>
      </c>
      <c r="R318" s="43" t="str">
        <f>IF(D318&lt;&gt;0,SUM($L318:$O318),0)</f>
        <v>0</v>
      </c>
      <c r="S318" s="53" t="str">
        <f>Q318*149*5+R318*149*4</f>
        <v>0</v>
      </c>
      <c r="U318" s="156"/>
      <c r="V318" s="156"/>
      <c r="W318" s="156"/>
    </row>
    <row r="319" spans="1:26" customHeight="1" ht="12.95" s="78" customFormat="1">
      <c r="A319" s="95">
        <v>59</v>
      </c>
      <c r="B319" s="175" t="s">
        <v>845</v>
      </c>
      <c r="C319" s="175"/>
      <c r="D319" s="97" t="s">
        <v>636</v>
      </c>
      <c r="E319" s="103">
        <v>42950</v>
      </c>
      <c r="F319" s="176" t="s">
        <v>111</v>
      </c>
      <c r="G319" s="175" t="s">
        <v>846</v>
      </c>
      <c r="H319" s="176" t="s">
        <v>177</v>
      </c>
      <c r="I319" s="175" t="s">
        <v>89</v>
      </c>
      <c r="J319" s="96" t="s">
        <v>90</v>
      </c>
      <c r="K319" s="176" t="s">
        <v>846</v>
      </c>
      <c r="L319" s="97">
        <v>1</v>
      </c>
      <c r="M319" s="97"/>
      <c r="N319" s="97"/>
      <c r="O319" s="97"/>
      <c r="P319" s="97"/>
      <c r="Q319" s="43" t="str">
        <f>IF(C319&lt;&gt;0,SUM($L319:$O319),0)</f>
        <v>0</v>
      </c>
      <c r="R319" s="43" t="str">
        <f>IF(D319&lt;&gt;0,SUM($L319:$O319),0)</f>
        <v>0</v>
      </c>
      <c r="S319" s="53" t="str">
        <f>Q319*149*5+R319*149*4</f>
        <v>0</v>
      </c>
      <c r="U319" s="156"/>
      <c r="V319" s="156"/>
      <c r="W319" s="156"/>
    </row>
    <row r="320" spans="1:26" customHeight="1" ht="12.95" s="78" customFormat="1">
      <c r="A320" s="95">
        <v>60</v>
      </c>
      <c r="B320" s="175" t="s">
        <v>677</v>
      </c>
      <c r="C320" s="175"/>
      <c r="D320" s="97" t="s">
        <v>226</v>
      </c>
      <c r="E320" s="103">
        <v>42921</v>
      </c>
      <c r="F320" s="176" t="s">
        <v>86</v>
      </c>
      <c r="G320" s="175" t="s">
        <v>678</v>
      </c>
      <c r="H320" s="176" t="s">
        <v>638</v>
      </c>
      <c r="I320" s="175" t="s">
        <v>89</v>
      </c>
      <c r="J320" s="96" t="s">
        <v>90</v>
      </c>
      <c r="K320" s="176" t="s">
        <v>678</v>
      </c>
      <c r="L320" s="97">
        <v>1</v>
      </c>
      <c r="M320" s="97"/>
      <c r="N320" s="97"/>
      <c r="O320" s="97"/>
      <c r="P320" s="97"/>
      <c r="Q320" s="43" t="str">
        <f>IF(C320&lt;&gt;0,SUM($L320:$O320),0)</f>
        <v>0</v>
      </c>
      <c r="R320" s="43" t="str">
        <f>IF(D320&lt;&gt;0,SUM($L320:$O320),0)</f>
        <v>0</v>
      </c>
      <c r="S320" s="53" t="str">
        <f>Q320*149*5+R320*149*4</f>
        <v>0</v>
      </c>
      <c r="U320" s="156"/>
      <c r="V320" s="156"/>
      <c r="W320" s="156"/>
    </row>
    <row r="321" spans="1:26" customHeight="1" ht="12.95" s="78" customFormat="1">
      <c r="A321" s="95">
        <v>61</v>
      </c>
      <c r="B321" s="96" t="s">
        <v>679</v>
      </c>
      <c r="C321" s="98"/>
      <c r="D321" s="97" t="s">
        <v>226</v>
      </c>
      <c r="E321" s="103">
        <v>42760</v>
      </c>
      <c r="F321" s="176" t="s">
        <v>86</v>
      </c>
      <c r="G321" s="175" t="s">
        <v>680</v>
      </c>
      <c r="H321" s="176" t="s">
        <v>638</v>
      </c>
      <c r="I321" s="175" t="s">
        <v>89</v>
      </c>
      <c r="J321" s="96" t="s">
        <v>90</v>
      </c>
      <c r="K321" s="176" t="s">
        <v>680</v>
      </c>
      <c r="L321" s="97">
        <v>1</v>
      </c>
      <c r="M321" s="97"/>
      <c r="N321" s="97"/>
      <c r="O321" s="97"/>
      <c r="P321" s="97"/>
      <c r="Q321" s="43" t="str">
        <f>IF(C321&lt;&gt;0,SUM($L321:$O321),0)</f>
        <v>0</v>
      </c>
      <c r="R321" s="43" t="str">
        <f>IF(D321&lt;&gt;0,SUM($L321:$O321),0)</f>
        <v>0</v>
      </c>
      <c r="S321" s="53" t="str">
        <f>Q321*149*5+R321*149*4</f>
        <v>0</v>
      </c>
      <c r="U321" s="156"/>
      <c r="V321" s="156"/>
      <c r="W321" s="156"/>
    </row>
    <row r="322" spans="1:26" customHeight="1" ht="12.95" s="78" customFormat="1">
      <c r="A322" s="95">
        <v>62</v>
      </c>
      <c r="B322" s="96" t="s">
        <v>847</v>
      </c>
      <c r="C322" s="98"/>
      <c r="D322" s="97" t="s">
        <v>226</v>
      </c>
      <c r="E322" s="103">
        <v>43016</v>
      </c>
      <c r="F322" s="176" t="s">
        <v>111</v>
      </c>
      <c r="G322" s="175" t="s">
        <v>848</v>
      </c>
      <c r="H322" s="176" t="s">
        <v>177</v>
      </c>
      <c r="I322" s="175" t="s">
        <v>89</v>
      </c>
      <c r="J322" s="96" t="s">
        <v>90</v>
      </c>
      <c r="K322" s="176" t="s">
        <v>848</v>
      </c>
      <c r="L322" s="97">
        <v>1</v>
      </c>
      <c r="M322" s="97"/>
      <c r="N322" s="97"/>
      <c r="O322" s="97"/>
      <c r="P322" s="97"/>
      <c r="Q322" s="43" t="str">
        <f>IF(C322&lt;&gt;0,SUM($L322:$O322),0)</f>
        <v>0</v>
      </c>
      <c r="R322" s="43" t="str">
        <f>IF(D322&lt;&gt;0,SUM($L322:$O322),0)</f>
        <v>0</v>
      </c>
      <c r="S322" s="53" t="str">
        <f>Q322*149*5+R322*149*4</f>
        <v>0</v>
      </c>
      <c r="U322" s="156"/>
      <c r="V322" s="156"/>
      <c r="W322" s="156"/>
    </row>
    <row r="323" spans="1:26" customHeight="1" ht="12.95" s="78" customFormat="1">
      <c r="A323" s="95">
        <v>63</v>
      </c>
      <c r="B323" s="96" t="s">
        <v>849</v>
      </c>
      <c r="C323" s="98"/>
      <c r="D323" s="97" t="s">
        <v>226</v>
      </c>
      <c r="E323" s="103">
        <v>42831</v>
      </c>
      <c r="F323" s="176" t="s">
        <v>111</v>
      </c>
      <c r="G323" s="175" t="s">
        <v>850</v>
      </c>
      <c r="H323" s="176" t="s">
        <v>177</v>
      </c>
      <c r="I323" s="175" t="s">
        <v>89</v>
      </c>
      <c r="J323" s="96" t="s">
        <v>90</v>
      </c>
      <c r="K323" s="176" t="s">
        <v>850</v>
      </c>
      <c r="L323" s="97">
        <v>1</v>
      </c>
      <c r="M323" s="97"/>
      <c r="N323" s="97"/>
      <c r="O323" s="97"/>
      <c r="P323" s="97"/>
      <c r="Q323" s="43" t="str">
        <f>IF(C323&lt;&gt;0,SUM($L323:$O323),0)</f>
        <v>0</v>
      </c>
      <c r="R323" s="43" t="str">
        <f>IF(D323&lt;&gt;0,SUM($L323:$O323),0)</f>
        <v>0</v>
      </c>
      <c r="S323" s="53" t="str">
        <f>Q323*149*5+R323*149*4</f>
        <v>0</v>
      </c>
      <c r="U323" s="156"/>
      <c r="V323" s="156"/>
      <c r="W323" s="156"/>
    </row>
    <row r="324" spans="1:26" customHeight="1" ht="12.95" s="78" customFormat="1">
      <c r="A324" s="95">
        <v>64</v>
      </c>
      <c r="B324" s="96" t="s">
        <v>681</v>
      </c>
      <c r="C324" s="98"/>
      <c r="D324" s="97" t="s">
        <v>226</v>
      </c>
      <c r="E324" s="103">
        <v>43050</v>
      </c>
      <c r="F324" s="173" t="s">
        <v>86</v>
      </c>
      <c r="G324" s="96" t="s">
        <v>682</v>
      </c>
      <c r="H324" s="175" t="s">
        <v>652</v>
      </c>
      <c r="I324" s="175" t="s">
        <v>89</v>
      </c>
      <c r="J324" s="96" t="s">
        <v>90</v>
      </c>
      <c r="K324" s="173" t="s">
        <v>682</v>
      </c>
      <c r="L324" s="97"/>
      <c r="M324" s="97"/>
      <c r="N324" s="97"/>
      <c r="O324" s="97">
        <v>1</v>
      </c>
      <c r="P324" s="97"/>
      <c r="Q324" s="43" t="str">
        <f>IF(C324&lt;&gt;0,SUM($L324:$O324),0)</f>
        <v>0</v>
      </c>
      <c r="R324" s="43" t="str">
        <f>IF(D324&lt;&gt;0,SUM($L324:$O324),0)</f>
        <v>0</v>
      </c>
      <c r="S324" s="53" t="str">
        <f>Q324*149*5+R324*149*4</f>
        <v>0</v>
      </c>
      <c r="U324" s="156"/>
      <c r="V324" s="156"/>
      <c r="W324" s="156"/>
    </row>
    <row r="325" spans="1:26" customHeight="1" ht="12.95" s="78" customFormat="1">
      <c r="A325" s="95">
        <v>65</v>
      </c>
      <c r="B325" s="96" t="s">
        <v>683</v>
      </c>
      <c r="C325" s="98"/>
      <c r="D325" s="97" t="s">
        <v>226</v>
      </c>
      <c r="E325" s="103">
        <v>43081</v>
      </c>
      <c r="F325" s="173" t="s">
        <v>86</v>
      </c>
      <c r="G325" s="96" t="s">
        <v>684</v>
      </c>
      <c r="H325" s="175" t="s">
        <v>652</v>
      </c>
      <c r="I325" s="175" t="s">
        <v>89</v>
      </c>
      <c r="J325" s="96" t="s">
        <v>90</v>
      </c>
      <c r="K325" s="173" t="s">
        <v>684</v>
      </c>
      <c r="L325" s="97"/>
      <c r="M325" s="97"/>
      <c r="N325" s="97"/>
      <c r="O325" s="97">
        <v>1</v>
      </c>
      <c r="P325" s="97"/>
      <c r="Q325" s="43" t="str">
        <f>IF(C325&lt;&gt;0,SUM($L325:$O325),0)</f>
        <v>0</v>
      </c>
      <c r="R325" s="43" t="str">
        <f>IF(D325&lt;&gt;0,SUM($L325:$O325),0)</f>
        <v>0</v>
      </c>
      <c r="S325" s="53" t="str">
        <f>Q325*149*5+R325*149*4</f>
        <v>0</v>
      </c>
      <c r="U325" s="156"/>
      <c r="V325" s="156"/>
      <c r="W325" s="156"/>
    </row>
    <row r="326" spans="1:26" customHeight="1" ht="12.95" s="78" customFormat="1">
      <c r="A326" s="95">
        <v>66</v>
      </c>
      <c r="B326" s="96" t="s">
        <v>685</v>
      </c>
      <c r="C326" s="98"/>
      <c r="D326" s="97" t="s">
        <v>226</v>
      </c>
      <c r="E326" s="103">
        <v>42911</v>
      </c>
      <c r="F326" s="173" t="s">
        <v>86</v>
      </c>
      <c r="G326" s="96" t="s">
        <v>686</v>
      </c>
      <c r="H326" s="175" t="s">
        <v>652</v>
      </c>
      <c r="I326" s="175" t="s">
        <v>89</v>
      </c>
      <c r="J326" s="96" t="s">
        <v>90</v>
      </c>
      <c r="K326" s="173" t="s">
        <v>686</v>
      </c>
      <c r="L326" s="97">
        <v>1</v>
      </c>
      <c r="M326" s="97"/>
      <c r="N326" s="97"/>
      <c r="O326" s="97"/>
      <c r="P326" s="97"/>
      <c r="Q326" s="43" t="str">
        <f>IF(C326&lt;&gt;0,SUM($L326:$O326),0)</f>
        <v>0</v>
      </c>
      <c r="R326" s="43" t="str">
        <f>IF(D326&lt;&gt;0,SUM($L326:$O326),0)</f>
        <v>0</v>
      </c>
      <c r="S326" s="53" t="str">
        <f>Q326*149*5+R326*149*4</f>
        <v>0</v>
      </c>
      <c r="U326" s="156"/>
      <c r="V326" s="156"/>
      <c r="W326" s="156"/>
    </row>
    <row r="327" spans="1:26" customHeight="1" ht="12.95" s="78" customFormat="1">
      <c r="A327" s="95">
        <v>67</v>
      </c>
      <c r="B327" s="96" t="s">
        <v>851</v>
      </c>
      <c r="C327" s="98"/>
      <c r="D327" s="97" t="s">
        <v>226</v>
      </c>
      <c r="E327" s="103">
        <v>42816</v>
      </c>
      <c r="F327" s="173" t="s">
        <v>111</v>
      </c>
      <c r="G327" s="96" t="s">
        <v>852</v>
      </c>
      <c r="H327" s="175" t="s">
        <v>652</v>
      </c>
      <c r="I327" s="175" t="s">
        <v>89</v>
      </c>
      <c r="J327" s="96" t="s">
        <v>90</v>
      </c>
      <c r="K327" s="173" t="s">
        <v>852</v>
      </c>
      <c r="L327" s="97">
        <v>1</v>
      </c>
      <c r="M327" s="97"/>
      <c r="N327" s="97"/>
      <c r="O327" s="97"/>
      <c r="P327" s="97"/>
      <c r="Q327" s="43" t="str">
        <f>IF(C327&lt;&gt;0,SUM($L327:$O327),0)</f>
        <v>0</v>
      </c>
      <c r="R327" s="43" t="str">
        <f>IF(D327&lt;&gt;0,SUM($L327:$O327),0)</f>
        <v>0</v>
      </c>
      <c r="S327" s="53" t="str">
        <f>Q327*149*5+R327*149*4</f>
        <v>0</v>
      </c>
      <c r="U327" s="156"/>
      <c r="V327" s="156"/>
      <c r="W327" s="156"/>
    </row>
    <row r="328" spans="1:26" customHeight="1" ht="12.95" s="78" customFormat="1">
      <c r="A328" s="95">
        <v>68</v>
      </c>
      <c r="B328" s="96" t="s">
        <v>687</v>
      </c>
      <c r="C328" s="98"/>
      <c r="D328" s="97" t="s">
        <v>226</v>
      </c>
      <c r="E328" s="103">
        <v>42768</v>
      </c>
      <c r="F328" s="173" t="s">
        <v>134</v>
      </c>
      <c r="G328" s="96" t="s">
        <v>688</v>
      </c>
      <c r="H328" s="175" t="s">
        <v>652</v>
      </c>
      <c r="I328" s="175" t="s">
        <v>89</v>
      </c>
      <c r="J328" s="96" t="s">
        <v>90</v>
      </c>
      <c r="K328" s="173" t="s">
        <v>688</v>
      </c>
      <c r="L328" s="97">
        <v>1</v>
      </c>
      <c r="M328" s="97"/>
      <c r="N328" s="97"/>
      <c r="O328" s="97"/>
      <c r="P328" s="97"/>
      <c r="Q328" s="43" t="str">
        <f>IF(C328&lt;&gt;0,SUM($L328:$O328),0)</f>
        <v>0</v>
      </c>
      <c r="R328" s="43" t="str">
        <f>IF(D328&lt;&gt;0,SUM($L328:$O328),0)</f>
        <v>0</v>
      </c>
      <c r="S328" s="53" t="str">
        <f>Q328*149*5+R328*149*4</f>
        <v>0</v>
      </c>
      <c r="U328" s="156"/>
      <c r="V328" s="156"/>
      <c r="W328" s="156"/>
    </row>
    <row r="329" spans="1:26" customHeight="1" ht="12.95" s="78" customFormat="1">
      <c r="A329" s="95">
        <v>69</v>
      </c>
      <c r="B329" s="96" t="s">
        <v>853</v>
      </c>
      <c r="C329" s="98"/>
      <c r="D329" s="97" t="s">
        <v>226</v>
      </c>
      <c r="E329" s="103">
        <v>43070</v>
      </c>
      <c r="F329" s="173" t="s">
        <v>111</v>
      </c>
      <c r="G329" s="173" t="s">
        <v>854</v>
      </c>
      <c r="H329" s="175" t="s">
        <v>652</v>
      </c>
      <c r="I329" s="175" t="s">
        <v>89</v>
      </c>
      <c r="J329" s="96" t="s">
        <v>90</v>
      </c>
      <c r="K329" s="173" t="s">
        <v>854</v>
      </c>
      <c r="L329" s="97">
        <v>1</v>
      </c>
      <c r="M329" s="97"/>
      <c r="N329" s="97"/>
      <c r="O329" s="97"/>
      <c r="P329" s="97"/>
      <c r="Q329" s="43" t="str">
        <f>IF(C329&lt;&gt;0,SUM($L329:$O329),0)</f>
        <v>0</v>
      </c>
      <c r="R329" s="43" t="str">
        <f>IF(D329&lt;&gt;0,SUM($L329:$O329),0)</f>
        <v>0</v>
      </c>
      <c r="S329" s="53" t="str">
        <f>Q329*149*5+R329*149*4</f>
        <v>0</v>
      </c>
      <c r="U329" s="156"/>
      <c r="V329" s="156"/>
      <c r="W329" s="156"/>
    </row>
    <row r="330" spans="1:26" customHeight="1" ht="12.95" s="78" customFormat="1">
      <c r="A330" s="95">
        <v>70</v>
      </c>
      <c r="B330" s="96" t="s">
        <v>689</v>
      </c>
      <c r="C330" s="98"/>
      <c r="D330" s="97" t="s">
        <v>226</v>
      </c>
      <c r="E330" s="103">
        <v>43054</v>
      </c>
      <c r="F330" s="173" t="s">
        <v>86</v>
      </c>
      <c r="G330" s="173" t="s">
        <v>690</v>
      </c>
      <c r="H330" s="175" t="s">
        <v>652</v>
      </c>
      <c r="I330" s="175" t="s">
        <v>89</v>
      </c>
      <c r="J330" s="96" t="s">
        <v>90</v>
      </c>
      <c r="K330" s="173" t="s">
        <v>690</v>
      </c>
      <c r="L330" s="97">
        <v>1</v>
      </c>
      <c r="M330" s="97"/>
      <c r="N330" s="97"/>
      <c r="O330" s="97"/>
      <c r="P330" s="97"/>
      <c r="Q330" s="43" t="str">
        <f>IF(C330&lt;&gt;0,SUM($L330:$O330),0)</f>
        <v>0</v>
      </c>
      <c r="R330" s="43" t="str">
        <f>IF(D330&lt;&gt;0,SUM($L330:$O330),0)</f>
        <v>0</v>
      </c>
      <c r="S330" s="53" t="str">
        <f>Q330*149*5+R330*149*4</f>
        <v>0</v>
      </c>
      <c r="U330" s="156"/>
      <c r="V330" s="156"/>
      <c r="W330" s="156"/>
    </row>
    <row r="331" spans="1:26" customHeight="1" ht="12.95" s="78" customFormat="1">
      <c r="A331" s="95">
        <v>71</v>
      </c>
      <c r="B331" s="96" t="s">
        <v>855</v>
      </c>
      <c r="C331" s="98"/>
      <c r="D331" s="97" t="s">
        <v>226</v>
      </c>
      <c r="E331" s="103">
        <v>43023</v>
      </c>
      <c r="F331" s="173" t="s">
        <v>111</v>
      </c>
      <c r="G331" s="173" t="s">
        <v>856</v>
      </c>
      <c r="H331" s="175" t="s">
        <v>652</v>
      </c>
      <c r="I331" s="175" t="s">
        <v>89</v>
      </c>
      <c r="J331" s="96" t="s">
        <v>90</v>
      </c>
      <c r="K331" s="173" t="s">
        <v>856</v>
      </c>
      <c r="L331" s="97">
        <v>1</v>
      </c>
      <c r="M331" s="97"/>
      <c r="N331" s="97"/>
      <c r="O331" s="97"/>
      <c r="P331" s="97"/>
      <c r="Q331" s="43" t="str">
        <f>IF(C331&lt;&gt;0,SUM($L331:$O331),0)</f>
        <v>0</v>
      </c>
      <c r="R331" s="43" t="str">
        <f>IF(D331&lt;&gt;0,SUM($L331:$O331),0)</f>
        <v>0</v>
      </c>
      <c r="S331" s="53" t="str">
        <f>Q331*149*5+R331*149*4</f>
        <v>0</v>
      </c>
      <c r="U331" s="156"/>
      <c r="V331" s="156"/>
      <c r="W331" s="156"/>
    </row>
    <row r="332" spans="1:26" customHeight="1" ht="12.95" s="78" customFormat="1">
      <c r="A332" s="95">
        <v>72</v>
      </c>
      <c r="B332" s="96" t="s">
        <v>506</v>
      </c>
      <c r="C332" s="98"/>
      <c r="D332" s="97" t="s">
        <v>226</v>
      </c>
      <c r="E332" s="103">
        <v>42891</v>
      </c>
      <c r="F332" s="96" t="s">
        <v>86</v>
      </c>
      <c r="G332" s="173" t="s">
        <v>691</v>
      </c>
      <c r="H332" s="175" t="s">
        <v>98</v>
      </c>
      <c r="I332" s="175" t="s">
        <v>89</v>
      </c>
      <c r="J332" s="96" t="s">
        <v>90</v>
      </c>
      <c r="K332" s="173" t="s">
        <v>691</v>
      </c>
      <c r="L332" s="97">
        <v>1</v>
      </c>
      <c r="M332" s="97"/>
      <c r="N332" s="97"/>
      <c r="O332" s="97"/>
      <c r="P332" s="97"/>
      <c r="Q332" s="43" t="str">
        <f>IF(C332&lt;&gt;0,SUM($L332:$O332),0)</f>
        <v>0</v>
      </c>
      <c r="R332" s="43" t="str">
        <f>IF(D332&lt;&gt;0,SUM($L332:$O332),0)</f>
        <v>0</v>
      </c>
      <c r="S332" s="53" t="str">
        <f>Q332*149*5+R332*149*4</f>
        <v>0</v>
      </c>
      <c r="U332" s="156"/>
      <c r="V332" s="156"/>
      <c r="W332" s="156"/>
    </row>
    <row r="333" spans="1:26" customHeight="1" ht="12.95" s="78" customFormat="1">
      <c r="A333" s="95">
        <v>73</v>
      </c>
      <c r="B333" s="96" t="s">
        <v>662</v>
      </c>
      <c r="C333" s="98"/>
      <c r="D333" s="97" t="s">
        <v>226</v>
      </c>
      <c r="E333" s="103">
        <v>42984</v>
      </c>
      <c r="F333" s="96" t="s">
        <v>96</v>
      </c>
      <c r="G333" s="173" t="s">
        <v>663</v>
      </c>
      <c r="H333" s="175" t="s">
        <v>638</v>
      </c>
      <c r="I333" s="175" t="s">
        <v>89</v>
      </c>
      <c r="J333" s="96" t="s">
        <v>90</v>
      </c>
      <c r="K333" s="173" t="s">
        <v>663</v>
      </c>
      <c r="L333" s="97"/>
      <c r="M333" s="97"/>
      <c r="N333" s="97"/>
      <c r="O333" s="97">
        <v>1</v>
      </c>
      <c r="P333" s="97"/>
      <c r="Q333" s="43" t="str">
        <f>IF(C333&lt;&gt;0,SUM($L333:$O333),0)</f>
        <v>0</v>
      </c>
      <c r="R333" s="43" t="str">
        <f>IF(D333&lt;&gt;0,SUM($L333:$O333),0)</f>
        <v>0</v>
      </c>
      <c r="S333" s="53" t="str">
        <f>Q333*149*5+R333*149*4</f>
        <v>0</v>
      </c>
      <c r="U333" s="156"/>
      <c r="V333" s="156"/>
      <c r="W333" s="156"/>
    </row>
    <row r="334" spans="1:26" customHeight="1" ht="15.75" s="78" customFormat="1">
      <c r="A334" s="95">
        <v>74</v>
      </c>
      <c r="B334" s="96" t="s">
        <v>692</v>
      </c>
      <c r="C334" s="98"/>
      <c r="D334" s="97" t="s">
        <v>226</v>
      </c>
      <c r="E334" s="103">
        <v>43018</v>
      </c>
      <c r="F334" s="96" t="s">
        <v>111</v>
      </c>
      <c r="G334" s="173" t="s">
        <v>693</v>
      </c>
      <c r="H334" s="175" t="s">
        <v>98</v>
      </c>
      <c r="I334" s="175" t="s">
        <v>89</v>
      </c>
      <c r="J334" s="96" t="s">
        <v>90</v>
      </c>
      <c r="K334" s="173" t="s">
        <v>693</v>
      </c>
      <c r="L334" s="97"/>
      <c r="M334" s="97"/>
      <c r="N334" s="97"/>
      <c r="O334" s="97">
        <v>1</v>
      </c>
      <c r="P334" s="97"/>
      <c r="Q334" s="43" t="str">
        <f>IF(C334&lt;&gt;0,SUM($L334:$O334),0)</f>
        <v>0</v>
      </c>
      <c r="R334" s="43" t="str">
        <f>IF(D334&lt;&gt;0,SUM($L334:$O334),0)</f>
        <v>0</v>
      </c>
      <c r="S334" s="53" t="str">
        <f>Q334*149*5+R334*149*4</f>
        <v>0</v>
      </c>
      <c r="U334" s="156"/>
      <c r="V334" s="156"/>
      <c r="W334" s="156"/>
    </row>
    <row r="335" spans="1:26" customHeight="1" ht="12.95" s="78" customFormat="1">
      <c r="A335" s="95">
        <v>75</v>
      </c>
      <c r="B335" s="96" t="s">
        <v>694</v>
      </c>
      <c r="C335" s="98"/>
      <c r="D335" s="97" t="s">
        <v>226</v>
      </c>
      <c r="E335" s="103">
        <v>42996</v>
      </c>
      <c r="F335" s="96" t="s">
        <v>86</v>
      </c>
      <c r="G335" s="96" t="s">
        <v>361</v>
      </c>
      <c r="H335" s="175" t="s">
        <v>190</v>
      </c>
      <c r="I335" s="175" t="s">
        <v>89</v>
      </c>
      <c r="J335" s="96" t="s">
        <v>90</v>
      </c>
      <c r="K335" s="96" t="s">
        <v>361</v>
      </c>
      <c r="L335" s="97">
        <v>1</v>
      </c>
      <c r="M335" s="97"/>
      <c r="N335" s="97"/>
      <c r="O335" s="97"/>
      <c r="P335" s="97"/>
      <c r="Q335" s="43" t="str">
        <f>IF(C335&lt;&gt;0,SUM($L335:$O335),0)</f>
        <v>0</v>
      </c>
      <c r="R335" s="43" t="str">
        <f>IF(D335&lt;&gt;0,SUM($L335:$O335),0)</f>
        <v>0</v>
      </c>
      <c r="S335" s="53" t="str">
        <f>Q335*149*5+R335*149*4</f>
        <v>0</v>
      </c>
      <c r="U335" s="156"/>
      <c r="V335" s="156"/>
      <c r="W335" s="156"/>
    </row>
    <row r="336" spans="1:26" customHeight="1" ht="12.95" s="78" customFormat="1">
      <c r="A336" s="95">
        <v>76</v>
      </c>
      <c r="B336" s="96" t="s">
        <v>695</v>
      </c>
      <c r="C336" s="98"/>
      <c r="D336" s="97" t="s">
        <v>226</v>
      </c>
      <c r="E336" s="103">
        <v>42796</v>
      </c>
      <c r="F336" s="96" t="s">
        <v>86</v>
      </c>
      <c r="G336" s="96" t="s">
        <v>696</v>
      </c>
      <c r="H336" s="175" t="s">
        <v>190</v>
      </c>
      <c r="I336" s="175" t="s">
        <v>89</v>
      </c>
      <c r="J336" s="96" t="s">
        <v>90</v>
      </c>
      <c r="K336" s="96" t="s">
        <v>696</v>
      </c>
      <c r="L336" s="97">
        <v>1</v>
      </c>
      <c r="M336" s="97"/>
      <c r="N336" s="97"/>
      <c r="O336" s="97"/>
      <c r="P336" s="97"/>
      <c r="Q336" s="43" t="str">
        <f>IF(C336&lt;&gt;0,SUM($L336:$O336),0)</f>
        <v>0</v>
      </c>
      <c r="R336" s="43" t="str">
        <f>IF(D336&lt;&gt;0,SUM($L336:$O336),0)</f>
        <v>0</v>
      </c>
      <c r="S336" s="53" t="str">
        <f>Q336*149*5+R336*149*4</f>
        <v>0</v>
      </c>
      <c r="U336" s="156"/>
      <c r="V336" s="156"/>
      <c r="W336" s="156"/>
    </row>
    <row r="337" spans="1:26" customHeight="1" ht="12.95" s="78" customFormat="1">
      <c r="A337" s="95">
        <v>77</v>
      </c>
      <c r="B337" s="96" t="s">
        <v>697</v>
      </c>
      <c r="C337" s="98"/>
      <c r="D337" s="97" t="s">
        <v>226</v>
      </c>
      <c r="E337" s="103">
        <v>42931</v>
      </c>
      <c r="F337" s="96" t="s">
        <v>86</v>
      </c>
      <c r="G337" s="96" t="s">
        <v>698</v>
      </c>
      <c r="H337" s="175" t="s">
        <v>190</v>
      </c>
      <c r="I337" s="175" t="s">
        <v>89</v>
      </c>
      <c r="J337" s="96" t="s">
        <v>90</v>
      </c>
      <c r="K337" s="96" t="s">
        <v>698</v>
      </c>
      <c r="L337" s="97">
        <v>1</v>
      </c>
      <c r="M337" s="97"/>
      <c r="N337" s="97"/>
      <c r="O337" s="97"/>
      <c r="P337" s="97"/>
      <c r="Q337" s="43" t="str">
        <f>IF(C337&lt;&gt;0,SUM($L337:$O337),0)</f>
        <v>0</v>
      </c>
      <c r="R337" s="43" t="str">
        <f>IF(D337&lt;&gt;0,SUM($L337:$O337),0)</f>
        <v>0</v>
      </c>
      <c r="S337" s="53" t="str">
        <f>Q337*149*5+R337*149*4</f>
        <v>0</v>
      </c>
      <c r="U337" s="156"/>
      <c r="V337" s="156"/>
      <c r="W337" s="156"/>
    </row>
    <row r="338" spans="1:26" customHeight="1" ht="12.95" s="78" customFormat="1">
      <c r="A338" s="95">
        <v>78</v>
      </c>
      <c r="B338" s="96" t="s">
        <v>699</v>
      </c>
      <c r="C338" s="98"/>
      <c r="D338" s="97" t="s">
        <v>226</v>
      </c>
      <c r="E338" s="103">
        <v>43031</v>
      </c>
      <c r="F338" s="96" t="s">
        <v>96</v>
      </c>
      <c r="G338" s="96" t="s">
        <v>700</v>
      </c>
      <c r="H338" s="175" t="s">
        <v>652</v>
      </c>
      <c r="I338" s="175" t="s">
        <v>89</v>
      </c>
      <c r="J338" s="96" t="s">
        <v>90</v>
      </c>
      <c r="K338" s="96" t="s">
        <v>700</v>
      </c>
      <c r="L338" s="97">
        <v>1</v>
      </c>
      <c r="M338" s="97"/>
      <c r="N338" s="97"/>
      <c r="O338" s="97"/>
      <c r="P338" s="97"/>
      <c r="Q338" s="43" t="str">
        <f>IF(C338&lt;&gt;0,SUM($L338:$O338),0)</f>
        <v>0</v>
      </c>
      <c r="R338" s="43" t="str">
        <f>IF(D338&lt;&gt;0,SUM($L338:$O338),0)</f>
        <v>0</v>
      </c>
      <c r="S338" s="53" t="str">
        <f>Q338*149*5+R338*149*4</f>
        <v>0</v>
      </c>
      <c r="U338" s="156"/>
      <c r="V338" s="156"/>
      <c r="W338" s="156"/>
    </row>
    <row r="339" spans="1:26" customHeight="1" ht="12.95" s="78" customFormat="1">
      <c r="A339" s="99">
        <v>79</v>
      </c>
      <c r="B339" s="100" t="s">
        <v>701</v>
      </c>
      <c r="C339" s="174"/>
      <c r="D339" s="109" t="s">
        <v>226</v>
      </c>
      <c r="E339" s="177">
        <v>42833</v>
      </c>
      <c r="F339" s="100" t="s">
        <v>86</v>
      </c>
      <c r="G339" s="100" t="s">
        <v>527</v>
      </c>
      <c r="H339" s="178" t="s">
        <v>146</v>
      </c>
      <c r="I339" s="178" t="s">
        <v>89</v>
      </c>
      <c r="J339" s="100" t="s">
        <v>90</v>
      </c>
      <c r="K339" s="100" t="s">
        <v>702</v>
      </c>
      <c r="L339" s="109"/>
      <c r="M339" s="109"/>
      <c r="N339" s="109"/>
      <c r="O339" s="109">
        <v>1</v>
      </c>
      <c r="P339" s="109"/>
      <c r="Q339" s="46" t="str">
        <f>IF(C339&lt;&gt;0,SUM($L339:$O339),0)</f>
        <v>0</v>
      </c>
      <c r="R339" s="46" t="str">
        <f>IF(D339&lt;&gt;0,SUM($L339:$O339),0)</f>
        <v>0</v>
      </c>
      <c r="S339" s="54" t="str">
        <f>Q339*149*5+R339*149*4</f>
        <v>0</v>
      </c>
      <c r="U339" s="156"/>
      <c r="V339" s="156"/>
      <c r="W339" s="156"/>
    </row>
    <row r="340" spans="1:26" customHeight="1" ht="11.25">
      <c r="U340" s="151"/>
      <c r="V340" s="151"/>
      <c r="W340" s="151"/>
    </row>
    <row r="341" spans="1:26" customHeight="1" ht="24.75">
      <c r="B341" s="159" t="s">
        <v>714</v>
      </c>
      <c r="C341" s="286" t="s">
        <v>715</v>
      </c>
      <c r="D341" s="286"/>
      <c r="E341" s="286"/>
      <c r="F341" s="286"/>
      <c r="G341" s="286"/>
      <c r="H341" s="286"/>
      <c r="I341" s="286"/>
      <c r="J341" s="286"/>
      <c r="K341" s="286"/>
      <c r="L341" s="286"/>
      <c r="M341" s="286"/>
      <c r="N341" s="286"/>
      <c r="O341" s="286"/>
      <c r="P341" s="286"/>
    </row>
    <row r="342" spans="1:26" customHeight="1" ht="11.25">
      <c r="B342" s="102"/>
      <c r="C342" s="279" t="s">
        <v>857</v>
      </c>
      <c r="D342" s="279"/>
      <c r="E342" s="279"/>
      <c r="F342" s="279"/>
      <c r="G342" s="279"/>
      <c r="H342" s="279"/>
      <c r="I342" s="279"/>
      <c r="J342" s="279"/>
      <c r="K342" s="279"/>
      <c r="L342" s="279"/>
      <c r="M342" s="279"/>
      <c r="N342" s="279"/>
      <c r="O342" s="279"/>
      <c r="P342" s="279"/>
    </row>
    <row r="343" spans="1:26" customHeight="1" ht="25.5">
      <c r="C343" s="278" t="s">
        <v>858</v>
      </c>
      <c r="D343" s="278"/>
      <c r="E343" s="278"/>
      <c r="F343" s="278"/>
      <c r="G343" s="278"/>
      <c r="H343" s="278"/>
      <c r="I343" s="278"/>
      <c r="J343" s="278"/>
      <c r="K343" s="278"/>
      <c r="L343" s="278"/>
      <c r="M343" s="278"/>
      <c r="N343" s="278"/>
      <c r="O343" s="278"/>
      <c r="P343" s="278"/>
    </row>
    <row r="344" spans="1:26" customHeight="1" ht="27.75">
      <c r="C344" s="285"/>
      <c r="D344" s="285"/>
      <c r="E344" s="285"/>
      <c r="F344" s="285"/>
      <c r="G344" s="285"/>
      <c r="H344" s="285"/>
      <c r="I344" s="285"/>
      <c r="J344" s="285"/>
      <c r="K344" s="285"/>
      <c r="L344" s="285"/>
      <c r="M344" s="285"/>
      <c r="N344" s="285"/>
      <c r="O344" s="285"/>
      <c r="P344" s="285"/>
    </row>
    <row r="345" spans="1:26" customHeight="1" ht="23.25"/>
    <row r="351" spans="1:26" customHeight="1" ht="11.25">
      <c r="B351" s="102"/>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R1:S1"/>
    <mergeCell ref="O4:R4"/>
    <mergeCell ref="A3:S3"/>
    <mergeCell ref="A2:S2"/>
    <mergeCell ref="B5:B7"/>
    <mergeCell ref="A5:A7"/>
    <mergeCell ref="S5:S7"/>
    <mergeCell ref="K6:K7"/>
    <mergeCell ref="C6:D6"/>
    <mergeCell ref="E6:E7"/>
    <mergeCell ref="C343:P343"/>
    <mergeCell ref="G6:G7"/>
    <mergeCell ref="L5:R5"/>
    <mergeCell ref="Q6:R6"/>
    <mergeCell ref="L6:P6"/>
    <mergeCell ref="C344:P344"/>
    <mergeCell ref="C341:P341"/>
    <mergeCell ref="C342:P342"/>
    <mergeCell ref="U5:W5"/>
    <mergeCell ref="U6:U7"/>
    <mergeCell ref="V6:V7"/>
    <mergeCell ref="W6:W7"/>
    <mergeCell ref="H6:J6"/>
    <mergeCell ref="F6:F7"/>
    <mergeCell ref="C5:K5"/>
  </mergeCells>
  <dataValidations count="4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1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3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40"/>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4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4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B4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6"/>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1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0"/>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6"/>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2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0"/>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5"/>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6"/>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7"/>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8"/>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39"/>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40"/>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41"/>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42"/>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43"/>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44"/>
    <dataValidation type="none" errorStyle="stop" operator="between" allowBlank="1" showDropDown="0" showInputMessage="1" showErrorMessage="1" prompt="Phiên bản 3,0. ngày 30-7-2016&#10;Tác giả  Đào Xuân Tuấn&#10;Địa chỉ: Phòng GD&amp;ĐT Văn Chấn&#10;Mọi vướng mắc trong ứng dụng&#10;Xin liên hệ với tác giả&#10;SĐT: 0127 679 0479&#10; hoặc 0984 427 295&#10;&#10;" sqref="C45"/>
  </dataValidations>
  <printOptions gridLines="false" gridLinesSet="true"/>
  <pageMargins left="0.3149606299212598" right="0.1574803149606299" top="0.2755905511811024" bottom="0.1574803149606299" header="0.1574803149606299" footer="0.1574803149606299"/>
  <pageSetup paperSize="9" orientation="portrait" scale="85"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N34"/>
  <sheetViews>
    <sheetView tabSelected="0" workbookViewId="0" showGridLines="true" showRowColHeaders="1">
      <selection activeCell="G6" sqref="G6"/>
    </sheetView>
  </sheetViews>
  <sheetFormatPr customHeight="true" defaultRowHeight="11.25" defaultColWidth="9" outlineLevelRow="0" outlineLevelCol="0"/>
  <cols>
    <col min="1" max="1" width="4" customWidth="true" style="3"/>
    <col min="2" max="2" width="16" customWidth="true" style="4"/>
    <col min="3" max="3" width="6" customWidth="true" style="2"/>
    <col min="4" max="4" width="6" customWidth="true" style="2"/>
    <col min="5" max="5" width="8.42578125" customWidth="true" style="2"/>
    <col min="6" max="6" width="5.42578125" customWidth="true" style="2"/>
    <col min="7" max="7" width="7.42578125" hidden="true" customWidth="true" style="2"/>
    <col min="8" max="8" width="6.42578125" customWidth="true" style="2"/>
    <col min="9" max="9" width="6.140625" customWidth="true" style="2"/>
    <col min="10" max="10" width="6.28515625" customWidth="true" style="2"/>
    <col min="11" max="11" width="7.7109375" hidden="true" customWidth="true" style="2"/>
    <col min="12" max="12" width="5.140625" customWidth="true" style="2"/>
    <col min="13" max="13" width="5.140625" customWidth="true" style="2"/>
    <col min="14" max="14" width="5.140625" customWidth="true" style="2"/>
  </cols>
  <sheetData>
    <row r="1" spans="1:14" customHeight="1" ht="21">
      <c r="B1" s="2"/>
      <c r="M1" s="282" t="s">
        <v>859</v>
      </c>
      <c r="N1" s="282"/>
    </row>
    <row r="2" spans="1:14" customHeight="1" ht="45.4">
      <c r="A2" s="261" t="s">
        <v>860</v>
      </c>
      <c r="B2" s="261"/>
      <c r="C2" s="261"/>
      <c r="D2" s="261"/>
      <c r="E2" s="261"/>
      <c r="F2" s="261"/>
      <c r="G2" s="261"/>
      <c r="H2" s="261"/>
      <c r="I2" s="261"/>
      <c r="J2" s="261"/>
      <c r="K2" s="261"/>
      <c r="L2" s="261"/>
      <c r="M2" s="261"/>
      <c r="N2" s="261"/>
    </row>
    <row r="3" spans="1:14" customHeight="1" ht="15.75">
      <c r="A3" s="274"/>
      <c r="B3" s="274"/>
      <c r="C3" s="274"/>
      <c r="D3" s="274"/>
      <c r="E3" s="274"/>
      <c r="F3" s="274"/>
      <c r="G3" s="274"/>
      <c r="H3" s="274"/>
      <c r="I3" s="274"/>
      <c r="J3" s="274"/>
      <c r="K3" s="274"/>
      <c r="L3" s="274"/>
      <c r="M3" s="274"/>
      <c r="N3" s="274"/>
    </row>
    <row r="4" spans="1:14" customHeight="1" ht="18.75">
      <c r="A4" s="49"/>
      <c r="B4" s="6"/>
      <c r="C4" s="6"/>
      <c r="D4" s="6"/>
      <c r="E4" s="6"/>
      <c r="F4" s="6"/>
      <c r="G4" s="6"/>
      <c r="H4" s="6"/>
      <c r="I4" s="6"/>
      <c r="J4" s="6"/>
      <c r="K4" s="10"/>
      <c r="L4" s="56" t="s">
        <v>48</v>
      </c>
      <c r="M4" s="56"/>
      <c r="N4" s="56"/>
    </row>
    <row r="5" spans="1:14" customHeight="1" ht="36.75" s="74" customFormat="1">
      <c r="A5" s="13" t="s">
        <v>3</v>
      </c>
      <c r="B5" s="13" t="s">
        <v>4</v>
      </c>
      <c r="C5" s="291" t="s">
        <v>861</v>
      </c>
      <c r="D5" s="291"/>
      <c r="E5" s="291"/>
      <c r="F5" s="291"/>
      <c r="G5" s="291"/>
      <c r="H5" s="291"/>
      <c r="I5" s="291"/>
      <c r="J5" s="291"/>
      <c r="K5" s="291"/>
      <c r="L5" s="290" t="s">
        <v>862</v>
      </c>
      <c r="M5" s="290"/>
      <c r="N5" s="13" t="s">
        <v>863</v>
      </c>
    </row>
    <row r="6" spans="1:14" customHeight="1" ht="36" s="74" customFormat="1">
      <c r="A6" s="13"/>
      <c r="B6" s="13"/>
      <c r="C6" s="13" t="s">
        <v>54</v>
      </c>
      <c r="D6" s="13"/>
      <c r="E6" s="13" t="s">
        <v>55</v>
      </c>
      <c r="F6" s="13" t="s">
        <v>56</v>
      </c>
      <c r="G6" s="13"/>
      <c r="H6" s="13" t="s">
        <v>58</v>
      </c>
      <c r="I6" s="13"/>
      <c r="J6" s="13"/>
      <c r="K6" s="13"/>
      <c r="L6" s="289" t="s">
        <v>68</v>
      </c>
      <c r="M6" s="289" t="s">
        <v>708</v>
      </c>
      <c r="N6" s="13"/>
    </row>
    <row r="7" spans="1:14" customHeight="1" ht="81" s="74" customFormat="1">
      <c r="A7" s="13"/>
      <c r="B7" s="13"/>
      <c r="C7" s="55" t="s">
        <v>864</v>
      </c>
      <c r="D7" s="55" t="s">
        <v>865</v>
      </c>
      <c r="E7" s="13"/>
      <c r="F7" s="13"/>
      <c r="G7" s="13"/>
      <c r="H7" s="13" t="s">
        <v>69</v>
      </c>
      <c r="I7" s="13" t="s">
        <v>731</v>
      </c>
      <c r="J7" s="13" t="s">
        <v>732</v>
      </c>
      <c r="K7" s="13"/>
      <c r="L7" s="289"/>
      <c r="M7" s="289"/>
      <c r="N7" s="13"/>
    </row>
    <row r="8" spans="1:14" customHeight="1" ht="16.5" s="9" customFormat="1">
      <c r="A8" s="8">
        <v>-1</v>
      </c>
      <c r="B8" s="8" t="str">
        <f>A8-1</f>
        <v>0</v>
      </c>
      <c r="C8" s="8" t="str">
        <f>B8-1</f>
        <v>0</v>
      </c>
      <c r="D8" s="8" t="str">
        <f>C8-1</f>
        <v>0</v>
      </c>
      <c r="E8" s="8" t="str">
        <f>D8-1</f>
        <v>0</v>
      </c>
      <c r="F8" s="8" t="str">
        <f>E8-1</f>
        <v>0</v>
      </c>
      <c r="G8" s="8" t="str">
        <f>F8-1</f>
        <v>0</v>
      </c>
      <c r="H8" s="8" t="str">
        <f>G8</f>
        <v>0</v>
      </c>
      <c r="I8" s="8" t="str">
        <f>H8-1</f>
        <v>0</v>
      </c>
      <c r="J8" s="8" t="str">
        <f>I8-1</f>
        <v>0</v>
      </c>
      <c r="K8" s="8" t="str">
        <f>J8-1</f>
        <v>0</v>
      </c>
      <c r="L8" s="8" t="str">
        <f>K8-1</f>
        <v>0</v>
      </c>
      <c r="M8" s="8" t="str">
        <f>L8-1</f>
        <v>0</v>
      </c>
      <c r="N8" s="8" t="str">
        <f>M8-1</f>
        <v>0</v>
      </c>
    </row>
    <row r="9" spans="1:14" customHeight="1" ht="12.95" s="71" customFormat="1">
      <c r="A9" s="34">
        <v>1</v>
      </c>
      <c r="B9" s="1" t="s">
        <v>866</v>
      </c>
      <c r="C9" s="17"/>
      <c r="D9" s="17"/>
      <c r="E9" s="17"/>
      <c r="F9" s="17"/>
      <c r="G9" s="17"/>
      <c r="H9" s="17"/>
      <c r="I9" s="17"/>
      <c r="J9" s="17"/>
      <c r="K9" s="17"/>
      <c r="L9" s="17" t="str">
        <f>L10+L14+L17</f>
        <v>0</v>
      </c>
      <c r="M9" s="17" t="str">
        <f>M10+M14+M17</f>
        <v>0</v>
      </c>
      <c r="N9" s="39" t="str">
        <f>L9*200*5+M9*200*4</f>
        <v>0</v>
      </c>
    </row>
    <row r="10" spans="1:14" customHeight="1" ht="22.5" s="72" customFormat="1">
      <c r="A10" s="35" t="s">
        <v>82</v>
      </c>
      <c r="B10" s="18" t="s">
        <v>867</v>
      </c>
      <c r="C10" s="42"/>
      <c r="D10" s="42"/>
      <c r="E10" s="42"/>
      <c r="F10" s="42"/>
      <c r="G10" s="42"/>
      <c r="H10" s="42"/>
      <c r="I10" s="42"/>
      <c r="J10" s="42"/>
      <c r="K10" s="42"/>
      <c r="L10" s="42" t="str">
        <f>SUM(L11:L13)</f>
        <v>0</v>
      </c>
      <c r="M10" s="42" t="str">
        <f>SUM(M11:M13)</f>
        <v>0</v>
      </c>
      <c r="N10" s="47" t="str">
        <f>L10*200*5+M10*200*4</f>
        <v>0</v>
      </c>
    </row>
    <row r="11" spans="1:14" customHeight="1" ht="12.95" s="73" customFormat="1">
      <c r="A11" s="36"/>
      <c r="B11" s="19" t="s">
        <v>868</v>
      </c>
      <c r="C11" s="43" t="s">
        <v>869</v>
      </c>
      <c r="D11" s="43" t="s">
        <v>870</v>
      </c>
      <c r="E11" s="44"/>
      <c r="F11" s="44"/>
      <c r="G11" s="43" t="s">
        <v>871</v>
      </c>
      <c r="H11" s="43"/>
      <c r="I11" s="43"/>
      <c r="J11" s="43"/>
      <c r="K11" s="43"/>
      <c r="L11" s="43" t="str">
        <f>IF(C11&lt;&gt;0,1,0)</f>
        <v>0</v>
      </c>
      <c r="M11" s="43" t="str">
        <f>IF(D11&lt;&gt;0,1,0)</f>
        <v>0</v>
      </c>
      <c r="N11" s="53" t="str">
        <f>L11*200*5+M11*200*4</f>
        <v>0</v>
      </c>
    </row>
    <row r="12" spans="1:14" customHeight="1" ht="12.95" s="73" customFormat="1">
      <c r="A12" s="36"/>
      <c r="B12" s="19" t="s">
        <v>872</v>
      </c>
      <c r="C12" s="43" t="s">
        <v>870</v>
      </c>
      <c r="D12" s="43" t="s">
        <v>873</v>
      </c>
      <c r="E12" s="43"/>
      <c r="F12" s="43"/>
      <c r="G12" s="43"/>
      <c r="H12" s="43"/>
      <c r="I12" s="43"/>
      <c r="J12" s="43"/>
      <c r="K12" s="43"/>
      <c r="L12" s="43" t="str">
        <f>IF(C12&lt;&gt;0,1,0)</f>
        <v>0</v>
      </c>
      <c r="M12" s="43" t="str">
        <f>IF(D12&lt;&gt;0,1,0)</f>
        <v>0</v>
      </c>
      <c r="N12" s="53" t="str">
        <f>L12*200*5+M12*200*4</f>
        <v>0</v>
      </c>
    </row>
    <row r="13" spans="1:14" customHeight="1" ht="12.95" s="73" customFormat="1">
      <c r="A13" s="36"/>
      <c r="B13" s="19" t="s">
        <v>874</v>
      </c>
      <c r="C13" s="43" t="s">
        <v>873</v>
      </c>
      <c r="D13" s="43"/>
      <c r="E13" s="43"/>
      <c r="F13" s="43"/>
      <c r="G13" s="43"/>
      <c r="H13" s="43"/>
      <c r="I13" s="43"/>
      <c r="J13" s="43"/>
      <c r="K13" s="43"/>
      <c r="L13" s="43" t="str">
        <f>IF(C13&lt;&gt;0,1,0)</f>
        <v>0</v>
      </c>
      <c r="M13" s="43" t="str">
        <f>IF(D13&lt;&gt;0,1,0)</f>
        <v>0</v>
      </c>
      <c r="N13" s="53" t="str">
        <f>L13*200*5+M13*200*4</f>
        <v>0</v>
      </c>
    </row>
    <row r="14" spans="1:14" customHeight="1" ht="23.1" s="72" customFormat="1">
      <c r="A14" s="35" t="s">
        <v>591</v>
      </c>
      <c r="B14" s="18" t="s">
        <v>875</v>
      </c>
      <c r="C14" s="42"/>
      <c r="D14" s="42"/>
      <c r="E14" s="42"/>
      <c r="F14" s="42"/>
      <c r="G14" s="42"/>
      <c r="H14" s="42"/>
      <c r="I14" s="42"/>
      <c r="J14" s="42"/>
      <c r="K14" s="42"/>
      <c r="L14" s="42" t="str">
        <f>SUM(L15:L16)</f>
        <v>0</v>
      </c>
      <c r="M14" s="42" t="str">
        <f>SUM(M15:M16)</f>
        <v>0</v>
      </c>
      <c r="N14" s="47" t="str">
        <f>L14*200*5+M14*200*4</f>
        <v>0</v>
      </c>
    </row>
    <row r="15" spans="1:14" customHeight="1" ht="12.95" s="73" customFormat="1">
      <c r="A15" s="36"/>
      <c r="B15" s="19" t="s">
        <v>871</v>
      </c>
      <c r="C15" s="45"/>
      <c r="D15" s="43" t="s">
        <v>869</v>
      </c>
      <c r="E15" s="43"/>
      <c r="F15" s="43"/>
      <c r="G15" s="43"/>
      <c r="H15" s="43"/>
      <c r="I15" s="43"/>
      <c r="J15" s="43"/>
      <c r="K15" s="43"/>
      <c r="L15" s="43"/>
      <c r="M15" s="43" t="str">
        <f>IF(D15&lt;&gt;0,$K15,0)</f>
        <v>0</v>
      </c>
      <c r="N15" s="53" t="str">
        <f>L15*200*5+M15*200*4</f>
        <v>0</v>
      </c>
    </row>
    <row r="16" spans="1:14" customHeight="1" ht="35.25" hidden="true" s="73" customFormat="1">
      <c r="A16" s="36"/>
      <c r="B16" s="22"/>
      <c r="C16" s="43"/>
      <c r="D16" s="43"/>
      <c r="E16" s="43"/>
      <c r="F16" s="43"/>
      <c r="G16" s="43"/>
      <c r="H16" s="43"/>
      <c r="I16" s="43"/>
      <c r="J16" s="43"/>
      <c r="K16" s="43"/>
      <c r="L16" s="43"/>
      <c r="M16" s="43"/>
      <c r="N16" s="53"/>
    </row>
    <row r="17" spans="1:14" customHeight="1" ht="23.1" hidden="true" s="72" customFormat="1">
      <c r="A17" s="35"/>
      <c r="B17" s="18"/>
      <c r="C17" s="42"/>
      <c r="D17" s="42"/>
      <c r="E17" s="42"/>
      <c r="F17" s="42"/>
      <c r="G17" s="42"/>
      <c r="H17" s="42"/>
      <c r="I17" s="42"/>
      <c r="J17" s="42"/>
      <c r="K17" s="42"/>
      <c r="L17" s="42"/>
      <c r="M17" s="42"/>
      <c r="N17" s="47"/>
    </row>
    <row r="18" spans="1:14" customHeight="1" ht="12.95" hidden="true" s="73" customFormat="1">
      <c r="A18" s="36"/>
      <c r="B18" s="19"/>
      <c r="C18" s="43"/>
      <c r="D18" s="43"/>
      <c r="E18" s="43"/>
      <c r="F18" s="43"/>
      <c r="G18" s="43"/>
      <c r="H18" s="43"/>
      <c r="I18" s="43"/>
      <c r="J18" s="43"/>
      <c r="K18" s="43"/>
      <c r="L18" s="43"/>
      <c r="M18" s="43"/>
      <c r="N18" s="53"/>
    </row>
    <row r="19" spans="1:14" customHeight="1" ht="12.95" s="73" customFormat="1">
      <c r="A19" s="37"/>
      <c r="B19" s="24"/>
      <c r="C19" s="46"/>
      <c r="D19" s="46"/>
      <c r="E19" s="46"/>
      <c r="F19" s="46"/>
      <c r="G19" s="46"/>
      <c r="H19" s="46"/>
      <c r="I19" s="46"/>
      <c r="J19" s="46"/>
      <c r="K19" s="46"/>
      <c r="L19" s="46"/>
      <c r="M19" s="46"/>
      <c r="N19" s="54"/>
    </row>
    <row r="21" spans="1:14" customHeight="1" ht="24.95">
      <c r="B21" s="26" t="s">
        <v>714</v>
      </c>
      <c r="C21" s="288" t="s">
        <v>876</v>
      </c>
      <c r="D21" s="288"/>
      <c r="E21" s="288"/>
      <c r="F21" s="288"/>
      <c r="G21" s="288"/>
      <c r="H21" s="288"/>
      <c r="I21" s="288"/>
      <c r="J21" s="288"/>
      <c r="K21" s="288"/>
      <c r="L21" s="288"/>
      <c r="M21" s="288"/>
      <c r="N21" s="288"/>
    </row>
    <row r="22" spans="1:14" customHeight="1" ht="11.25">
      <c r="B22" s="26"/>
      <c r="C22" s="31" t="s">
        <v>877</v>
      </c>
    </row>
    <row r="23" spans="1:14" customHeight="1" ht="11.25">
      <c r="B23" s="27"/>
      <c r="C23" s="31" t="s">
        <v>878</v>
      </c>
    </row>
    <row r="24" spans="1:14" customHeight="1" ht="11.25">
      <c r="B24" s="27"/>
      <c r="C24" s="31" t="s">
        <v>879</v>
      </c>
      <c r="D24" s="41"/>
      <c r="E24" s="41"/>
      <c r="F24" s="41"/>
      <c r="G24" s="41"/>
      <c r="H24" s="41"/>
      <c r="I24" s="41"/>
      <c r="J24" s="41"/>
      <c r="K24" s="11"/>
    </row>
    <row r="25" spans="1:14" customHeight="1" ht="11.25">
      <c r="B25" s="27"/>
      <c r="C25" s="31"/>
    </row>
    <row r="26" spans="1:14" customHeight="1" ht="11.25">
      <c r="B26" s="27"/>
      <c r="C26" s="32"/>
    </row>
    <row r="27" spans="1:14" customHeight="1" ht="12">
      <c r="C27" s="7"/>
    </row>
    <row r="28" spans="1:14" customHeight="1" ht="23.25"/>
    <row r="34" spans="1:14" customHeight="1" ht="11.25">
      <c r="B34" s="5"/>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M1:N1"/>
    <mergeCell ref="A3:N3"/>
    <mergeCell ref="H6:J6"/>
    <mergeCell ref="K6:K7"/>
    <mergeCell ref="A2:N2"/>
    <mergeCell ref="A5:A7"/>
    <mergeCell ref="B5:B7"/>
    <mergeCell ref="N5:N7"/>
    <mergeCell ref="C21:N21"/>
    <mergeCell ref="L4:N4"/>
    <mergeCell ref="C6:D6"/>
    <mergeCell ref="L6:L7"/>
    <mergeCell ref="M6:M7"/>
    <mergeCell ref="L5:M5"/>
    <mergeCell ref="C5:K5"/>
    <mergeCell ref="E6:E7"/>
    <mergeCell ref="F6:F7"/>
    <mergeCell ref="G6:G7"/>
  </mergeCells>
  <printOptions gridLines="false" gridLinesSet="true"/>
  <pageMargins left="0.1968503937007874" right="0.1574803149606299" top="0.2755905511811024" bottom="0.1574803149606299" header="0.1574803149606299" footer="0.1574803149606299"/>
  <pageSetup paperSize="9" orientation="portrait" scale="11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O33"/>
  <sheetViews>
    <sheetView tabSelected="0" workbookViewId="0" showGridLines="true" showRowColHeaders="1">
      <selection activeCell="A3" sqref="A3"/>
    </sheetView>
  </sheetViews>
  <sheetFormatPr customHeight="true" defaultRowHeight="11.25" defaultColWidth="9" outlineLevelRow="0" outlineLevelCol="0"/>
  <cols>
    <col min="1" max="1" width="4" customWidth="true" style="25"/>
    <col min="2" max="2" width="25.5703125" customWidth="true" style="27"/>
    <col min="3" max="3" width="6" customWidth="true" style="14"/>
    <col min="4" max="4" width="6" customWidth="true" style="14"/>
    <col min="5" max="5" width="8.42578125" customWidth="true" style="14"/>
    <col min="6" max="6" width="5.42578125" customWidth="true" style="14"/>
    <col min="7" max="7" width="7.42578125" hidden="true" customWidth="true" style="14"/>
    <col min="8" max="8" width="6.42578125" customWidth="true" style="14"/>
    <col min="9" max="9" width="6.140625" customWidth="true" style="14"/>
    <col min="10" max="10" width="6.28515625" customWidth="true" style="14"/>
    <col min="11" max="11" width="10.28515625" customWidth="true" style="14"/>
    <col min="12" max="12" width="6" hidden="true" customWidth="true" style="14"/>
    <col min="13" max="13" width="5.140625" customWidth="true" style="14"/>
    <col min="14" max="14" width="5.140625" customWidth="true" style="14"/>
    <col min="15" max="15" width="6.5703125" customWidth="true" style="14"/>
  </cols>
  <sheetData>
    <row r="1" spans="1:15" customHeight="1" ht="21">
      <c r="B1" s="14"/>
      <c r="N1" s="282" t="s">
        <v>880</v>
      </c>
      <c r="O1" s="282"/>
    </row>
    <row r="2" spans="1:15" customHeight="1" ht="48">
      <c r="A2" s="273" t="s">
        <v>881</v>
      </c>
      <c r="B2" s="273"/>
      <c r="C2" s="273"/>
      <c r="D2" s="273"/>
      <c r="E2" s="273"/>
      <c r="F2" s="273"/>
      <c r="G2" s="273"/>
      <c r="H2" s="273"/>
      <c r="I2" s="273"/>
      <c r="J2" s="273"/>
      <c r="K2" s="273"/>
      <c r="L2" s="273"/>
      <c r="M2" s="273"/>
      <c r="N2" s="273"/>
      <c r="O2" s="273"/>
    </row>
    <row r="3" spans="1:15" customHeight="1" ht="15.75">
      <c r="A3" s="293"/>
      <c r="B3" s="293"/>
      <c r="C3" s="293"/>
      <c r="D3" s="293"/>
      <c r="E3" s="293"/>
      <c r="F3" s="293"/>
      <c r="G3" s="293"/>
      <c r="H3" s="293"/>
      <c r="I3" s="293"/>
      <c r="J3" s="293"/>
      <c r="K3" s="293"/>
      <c r="L3" s="293"/>
      <c r="M3" s="293"/>
      <c r="N3" s="293"/>
      <c r="O3" s="293"/>
    </row>
    <row r="4" spans="1:15" customHeight="1" ht="18.75">
      <c r="A4" s="33"/>
      <c r="B4" s="15"/>
      <c r="C4" s="15"/>
      <c r="D4" s="15"/>
      <c r="E4" s="15"/>
      <c r="F4" s="15"/>
      <c r="G4" s="15"/>
      <c r="H4" s="15"/>
      <c r="I4" s="15"/>
      <c r="J4" s="15"/>
      <c r="K4" s="16"/>
      <c r="L4" s="16"/>
      <c r="M4" s="56" t="s">
        <v>48</v>
      </c>
      <c r="N4" s="56"/>
      <c r="O4" s="56"/>
    </row>
    <row r="5" spans="1:15" customHeight="1" ht="36.75" s="74" customFormat="1">
      <c r="A5" s="13" t="s">
        <v>3</v>
      </c>
      <c r="B5" s="13" t="s">
        <v>4</v>
      </c>
      <c r="C5" s="291" t="s">
        <v>861</v>
      </c>
      <c r="D5" s="291"/>
      <c r="E5" s="291"/>
      <c r="F5" s="291"/>
      <c r="G5" s="291"/>
      <c r="H5" s="291"/>
      <c r="I5" s="291"/>
      <c r="J5" s="291"/>
      <c r="K5" s="291"/>
      <c r="L5" s="57"/>
      <c r="M5" s="290" t="s">
        <v>862</v>
      </c>
      <c r="N5" s="290"/>
      <c r="O5" s="13" t="s">
        <v>863</v>
      </c>
    </row>
    <row r="6" spans="1:15" customHeight="1" ht="36" s="74" customFormat="1">
      <c r="A6" s="13"/>
      <c r="B6" s="13"/>
      <c r="C6" s="13" t="s">
        <v>54</v>
      </c>
      <c r="D6" s="13"/>
      <c r="E6" s="13" t="s">
        <v>55</v>
      </c>
      <c r="F6" s="13" t="s">
        <v>56</v>
      </c>
      <c r="G6" s="13"/>
      <c r="H6" s="13" t="s">
        <v>882</v>
      </c>
      <c r="I6" s="13"/>
      <c r="J6" s="13"/>
      <c r="K6" s="13" t="s">
        <v>883</v>
      </c>
      <c r="L6" s="13"/>
      <c r="M6" s="289" t="s">
        <v>68</v>
      </c>
      <c r="N6" s="289" t="s">
        <v>708</v>
      </c>
      <c r="O6" s="13"/>
    </row>
    <row r="7" spans="1:15" customHeight="1" ht="81" s="74" customFormat="1">
      <c r="A7" s="13"/>
      <c r="B7" s="13"/>
      <c r="C7" s="55" t="s">
        <v>68</v>
      </c>
      <c r="D7" s="55" t="s">
        <v>708</v>
      </c>
      <c r="E7" s="13"/>
      <c r="F7" s="13"/>
      <c r="G7" s="13"/>
      <c r="H7" s="13" t="s">
        <v>69</v>
      </c>
      <c r="I7" s="13" t="s">
        <v>731</v>
      </c>
      <c r="J7" s="13" t="s">
        <v>732</v>
      </c>
      <c r="K7" s="13"/>
      <c r="L7" s="13"/>
      <c r="M7" s="289"/>
      <c r="N7" s="289"/>
      <c r="O7" s="13"/>
    </row>
    <row r="8" spans="1:15" customHeight="1" ht="16.5" s="30" customFormat="1">
      <c r="A8" s="8">
        <v>-1</v>
      </c>
      <c r="B8" s="8" t="str">
        <f>A8-1</f>
        <v>0</v>
      </c>
      <c r="C8" s="8" t="str">
        <f>B8-1</f>
        <v>0</v>
      </c>
      <c r="D8" s="8" t="str">
        <f>C8-1</f>
        <v>0</v>
      </c>
      <c r="E8" s="8" t="str">
        <f>D8-1</f>
        <v>0</v>
      </c>
      <c r="F8" s="8" t="str">
        <f>E8-1</f>
        <v>0</v>
      </c>
      <c r="G8" s="8" t="str">
        <f>F8-1</f>
        <v>0</v>
      </c>
      <c r="H8" s="8" t="str">
        <f>G8</f>
        <v>0</v>
      </c>
      <c r="I8" s="8" t="str">
        <f>H8-1</f>
        <v>0</v>
      </c>
      <c r="J8" s="8" t="str">
        <f>I8-1</f>
        <v>0</v>
      </c>
      <c r="K8" s="8" t="str">
        <f>J8-1</f>
        <v>0</v>
      </c>
      <c r="L8" s="8" t="str">
        <f>K8-1</f>
        <v>0</v>
      </c>
      <c r="M8" s="8" t="str">
        <f>L8</f>
        <v>0</v>
      </c>
      <c r="N8" s="8" t="str">
        <f>M8-1</f>
        <v>0</v>
      </c>
      <c r="O8" s="8" t="str">
        <f>N8-1</f>
        <v>0</v>
      </c>
    </row>
    <row r="9" spans="1:15" customHeight="1" ht="12.95" s="76" customFormat="1">
      <c r="A9" s="34">
        <v>1</v>
      </c>
      <c r="B9" s="12" t="s">
        <v>884</v>
      </c>
      <c r="C9" s="17"/>
      <c r="D9" s="17"/>
      <c r="E9" s="17"/>
      <c r="F9" s="17"/>
      <c r="G9" s="17"/>
      <c r="H9" s="17"/>
      <c r="I9" s="17"/>
      <c r="J9" s="17"/>
      <c r="K9" s="17"/>
      <c r="L9" s="17"/>
      <c r="M9" s="17" t="str">
        <f>M10+M14+M17</f>
        <v>0</v>
      </c>
      <c r="N9" s="17" t="str">
        <f>N10+N14+N17</f>
        <v>0</v>
      </c>
      <c r="O9" s="39" t="str">
        <f>M9*1150*0.6*4+M9*1210*0.6+N9*1210*0.6*5</f>
        <v>0</v>
      </c>
    </row>
    <row r="10" spans="1:15" customHeight="1" ht="22.5" s="77" customFormat="1">
      <c r="A10" s="35" t="s">
        <v>82</v>
      </c>
      <c r="B10" s="18" t="s">
        <v>867</v>
      </c>
      <c r="C10" s="18"/>
      <c r="D10" s="18"/>
      <c r="E10" s="18"/>
      <c r="F10" s="18"/>
      <c r="G10" s="18"/>
      <c r="H10" s="18"/>
      <c r="I10" s="18"/>
      <c r="J10" s="18"/>
      <c r="K10" s="18"/>
      <c r="L10" s="18"/>
      <c r="M10" s="18" t="str">
        <f>SUM(M11:M13)</f>
        <v>0</v>
      </c>
      <c r="N10" s="18" t="str">
        <f>SUM(N11:N13)</f>
        <v>0</v>
      </c>
      <c r="O10" s="38" t="str">
        <f>M10*1150*0.6*4+M10*1210*0.6+N10*1210*0.6*5</f>
        <v>0</v>
      </c>
    </row>
    <row r="11" spans="1:15" customHeight="1" ht="12.95" s="78" customFormat="1">
      <c r="A11" s="36"/>
      <c r="B11" s="19" t="s">
        <v>868</v>
      </c>
      <c r="C11" s="19" t="s">
        <v>885</v>
      </c>
      <c r="D11" s="19" t="s">
        <v>886</v>
      </c>
      <c r="E11" s="20"/>
      <c r="F11" s="20"/>
      <c r="G11" s="19"/>
      <c r="H11" s="19"/>
      <c r="I11" s="19"/>
      <c r="J11" s="19"/>
      <c r="K11" s="19"/>
      <c r="L11" s="19"/>
      <c r="M11" s="19" t="str">
        <f>IF(C11&lt;&gt;0,1,0)</f>
        <v>0</v>
      </c>
      <c r="N11" s="19" t="str">
        <f>IF(D11&lt;&gt;0,1,0)</f>
        <v>0</v>
      </c>
      <c r="O11" s="51" t="str">
        <f>M11*1150*0.6*4+M11*1210*0.6+N11*1210*0.6*5</f>
        <v>0</v>
      </c>
    </row>
    <row r="12" spans="1:15" customHeight="1" ht="12.95" s="78" customFormat="1">
      <c r="A12" s="36"/>
      <c r="B12" s="19" t="s">
        <v>872</v>
      </c>
      <c r="C12" s="19" t="s">
        <v>886</v>
      </c>
      <c r="D12" s="19" t="s">
        <v>887</v>
      </c>
      <c r="E12" s="19"/>
      <c r="F12" s="19"/>
      <c r="G12" s="19"/>
      <c r="H12" s="19"/>
      <c r="I12" s="19"/>
      <c r="J12" s="19"/>
      <c r="K12" s="19"/>
      <c r="L12" s="19"/>
      <c r="M12" s="19" t="str">
        <f>IF(C12&lt;&gt;0,1,0)</f>
        <v>0</v>
      </c>
      <c r="N12" s="19" t="str">
        <f>IF(D12&lt;&gt;0,1,0)</f>
        <v>0</v>
      </c>
      <c r="O12" s="51" t="str">
        <f>M12*1150*0.6*4+M12*1210*0.6+N12*1210*0.6*5</f>
        <v>0</v>
      </c>
    </row>
    <row r="13" spans="1:15" customHeight="1" ht="12.95" s="78" customFormat="1">
      <c r="A13" s="36"/>
      <c r="B13" s="19" t="s">
        <v>874</v>
      </c>
      <c r="C13" s="19" t="s">
        <v>887</v>
      </c>
      <c r="D13" s="19"/>
      <c r="E13" s="19"/>
      <c r="F13" s="19"/>
      <c r="G13" s="19"/>
      <c r="H13" s="19"/>
      <c r="I13" s="19"/>
      <c r="J13" s="19"/>
      <c r="K13" s="19"/>
      <c r="L13" s="19"/>
      <c r="M13" s="19" t="str">
        <f>IF(C13&lt;&gt;0,1,0)</f>
        <v>0</v>
      </c>
      <c r="N13" s="19" t="str">
        <f>IF(D13&lt;&gt;0,1,0)</f>
        <v>0</v>
      </c>
      <c r="O13" s="51" t="str">
        <f>M13*1150*0.6*4+M13*1210*0.6+N13*1210*0.6*5</f>
        <v>0</v>
      </c>
    </row>
    <row r="14" spans="1:15" customHeight="1" ht="23.1" s="77" customFormat="1">
      <c r="A14" s="35" t="s">
        <v>591</v>
      </c>
      <c r="B14" s="18" t="s">
        <v>875</v>
      </c>
      <c r="C14" s="18"/>
      <c r="D14" s="18"/>
      <c r="E14" s="18"/>
      <c r="F14" s="18"/>
      <c r="G14" s="18"/>
      <c r="H14" s="18"/>
      <c r="I14" s="18"/>
      <c r="J14" s="18"/>
      <c r="K14" s="18"/>
      <c r="L14" s="18"/>
      <c r="M14" s="18" t="str">
        <f>SUM(M15:M16)</f>
        <v>0</v>
      </c>
      <c r="N14" s="18" t="str">
        <f>SUM(N15:N16)</f>
        <v>0</v>
      </c>
      <c r="O14" s="38" t="str">
        <f>M14*1150*0.6*4+M14*1210*0.6+N14*1210*0.6*5</f>
        <v>0</v>
      </c>
    </row>
    <row r="15" spans="1:15" customHeight="1" ht="12.95" s="78" customFormat="1">
      <c r="A15" s="36"/>
      <c r="B15" s="19" t="s">
        <v>871</v>
      </c>
      <c r="C15" s="21"/>
      <c r="D15" s="19" t="s">
        <v>885</v>
      </c>
      <c r="E15" s="19"/>
      <c r="F15" s="19"/>
      <c r="G15" s="19"/>
      <c r="H15" s="19"/>
      <c r="I15" s="19"/>
      <c r="J15" s="19"/>
      <c r="K15" s="19"/>
      <c r="L15" s="19"/>
      <c r="M15" s="19" t="str">
        <f>IF(C15&lt;&gt;0,1,0)</f>
        <v>0</v>
      </c>
      <c r="N15" s="19" t="str">
        <f>IF(D15&lt;&gt;0,1,0)</f>
        <v>0</v>
      </c>
      <c r="O15" s="51" t="str">
        <f>M15*1150*0.6*4+M15*1210*0.6+N15*1210*0.6*5</f>
        <v>0</v>
      </c>
    </row>
    <row r="16" spans="1:15" customHeight="1" ht="33.75" hidden="true" s="78" customFormat="1">
      <c r="A16" s="36"/>
      <c r="B16" s="22"/>
      <c r="C16" s="19"/>
      <c r="D16" s="19"/>
      <c r="E16" s="19"/>
      <c r="F16" s="19"/>
      <c r="G16" s="19"/>
      <c r="H16" s="19"/>
      <c r="I16" s="19"/>
      <c r="J16" s="19"/>
      <c r="K16" s="19"/>
      <c r="L16" s="19"/>
      <c r="M16" s="19"/>
      <c r="N16" s="19"/>
      <c r="O16" s="51"/>
    </row>
    <row r="17" spans="1:15" customHeight="1" ht="23.1" hidden="true" s="77" customFormat="1">
      <c r="A17" s="35"/>
      <c r="B17" s="18"/>
      <c r="C17" s="18"/>
      <c r="D17" s="18"/>
      <c r="E17" s="18"/>
      <c r="F17" s="18"/>
      <c r="G17" s="18"/>
      <c r="H17" s="18"/>
      <c r="I17" s="18"/>
      <c r="J17" s="18"/>
      <c r="K17" s="18"/>
      <c r="L17" s="18"/>
      <c r="M17" s="18"/>
      <c r="N17" s="18"/>
      <c r="O17" s="38"/>
    </row>
    <row r="18" spans="1:15" customHeight="1" ht="12.95" hidden="true" s="78" customFormat="1">
      <c r="A18" s="36"/>
      <c r="B18" s="19"/>
      <c r="C18" s="19"/>
      <c r="D18" s="19"/>
      <c r="E18" s="19"/>
      <c r="F18" s="19"/>
      <c r="G18" s="19"/>
      <c r="H18" s="19"/>
      <c r="I18" s="19"/>
      <c r="J18" s="19"/>
      <c r="K18" s="19"/>
      <c r="L18" s="19"/>
      <c r="M18" s="19"/>
      <c r="N18" s="19"/>
      <c r="O18" s="51"/>
    </row>
    <row r="19" spans="1:15" customHeight="1" ht="12.95" s="78" customFormat="1">
      <c r="A19" s="37"/>
      <c r="B19" s="24"/>
      <c r="C19" s="23"/>
      <c r="D19" s="23"/>
      <c r="E19" s="23"/>
      <c r="F19" s="23"/>
      <c r="G19" s="23"/>
      <c r="H19" s="23"/>
      <c r="I19" s="23"/>
      <c r="J19" s="23"/>
      <c r="K19" s="23"/>
      <c r="L19" s="23"/>
      <c r="M19" s="23"/>
      <c r="N19" s="23"/>
      <c r="O19" s="52"/>
    </row>
    <row r="20" spans="1:15" customHeight="1" ht="24.95">
      <c r="B20" s="50" t="s">
        <v>714</v>
      </c>
      <c r="C20" s="292" t="s">
        <v>876</v>
      </c>
      <c r="D20" s="292"/>
      <c r="E20" s="292"/>
      <c r="F20" s="292"/>
      <c r="G20" s="292"/>
      <c r="H20" s="292"/>
      <c r="I20" s="292"/>
      <c r="J20" s="292"/>
      <c r="K20" s="292"/>
      <c r="L20" s="292"/>
      <c r="M20" s="292"/>
      <c r="N20" s="292"/>
      <c r="O20" s="292"/>
    </row>
    <row r="21" spans="1:15" customHeight="1" ht="11.25">
      <c r="B21" s="26"/>
      <c r="C21" s="31" t="s">
        <v>877</v>
      </c>
    </row>
    <row r="22" spans="1:15" customHeight="1" ht="11.25">
      <c r="C22" s="31" t="s">
        <v>888</v>
      </c>
    </row>
    <row r="23" spans="1:15" customHeight="1" ht="11.25">
      <c r="C23" s="31" t="s">
        <v>879</v>
      </c>
      <c r="D23" s="40"/>
      <c r="E23" s="40"/>
      <c r="F23" s="40"/>
      <c r="G23" s="40"/>
      <c r="H23" s="40"/>
      <c r="I23" s="40"/>
      <c r="J23" s="40"/>
      <c r="K23" s="40"/>
      <c r="L23" s="28"/>
    </row>
    <row r="24" spans="1:15" customHeight="1" ht="11.25">
      <c r="C24" s="31"/>
    </row>
    <row r="26" spans="1:15" customHeight="1" ht="12">
      <c r="C26" s="29"/>
    </row>
    <row r="27" spans="1:15" customHeight="1" ht="23.25"/>
    <row r="33" spans="1:15" customHeight="1" ht="11.25">
      <c r="B33" s="26"/>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2:O2"/>
    <mergeCell ref="A5:A7"/>
    <mergeCell ref="B5:B7"/>
    <mergeCell ref="O5:O7"/>
    <mergeCell ref="C6:D6"/>
    <mergeCell ref="E6:E7"/>
    <mergeCell ref="F6:F7"/>
    <mergeCell ref="G6:G7"/>
    <mergeCell ref="H6:J6"/>
    <mergeCell ref="N1:O1"/>
    <mergeCell ref="C20:O20"/>
    <mergeCell ref="M4:O4"/>
    <mergeCell ref="L6:L7"/>
    <mergeCell ref="K6:K7"/>
    <mergeCell ref="C5:K5"/>
    <mergeCell ref="M6:M7"/>
    <mergeCell ref="N6:N7"/>
    <mergeCell ref="M5:N5"/>
    <mergeCell ref="A3:O3"/>
  </mergeCells>
  <printOptions gridLines="false" gridLinesSet="true"/>
  <pageMargins left="0.1968503937007874" right="0.1574803149606299" top="0.2755905511811024" bottom="0.1574803149606299" header="0.1574803149606299" footer="0.1574803149606299"/>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B10.TH CĐHS</vt:lpstr>
      <vt:lpstr>B11.THU HOC PHI</vt:lpstr>
      <vt:lpstr>B1b.ND86 CBHP_MỚI</vt:lpstr>
      <vt:lpstr>B1b.ND86 CBHP</vt:lpstr>
      <vt:lpstr>B1a.ND86 HTCPHT</vt:lpstr>
      <vt:lpstr>B2.TRE AN TRUA</vt:lpstr>
      <vt:lpstr>B6.QD24</vt:lpstr>
      <vt:lpstr>B7.QD66</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zizibibi</dc:creator>
  <cp:lastModifiedBy>bienphongvnn</cp:lastModifiedBy>
  <dcterms:created xsi:type="dcterms:W3CDTF">2016-07-07T15:16:42+07:00</dcterms:created>
  <dcterms:modified xsi:type="dcterms:W3CDTF">2019-08-29T15:18:24+07:00</dcterms:modified>
  <dc:title>Untitled Spreadsheet</dc:title>
  <dc:description/>
  <dc:subject/>
  <cp:keywords/>
  <cp:category/>
</cp:coreProperties>
</file>