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Workspace\20065161\HK1_23_24\DamBaoChatLuongVaKiemThuPhanMem\seWebDriver.demo\excel\"/>
    </mc:Choice>
  </mc:AlternateContent>
  <xr:revisionPtr revIDLastSave="0" documentId="13_ncr:1_{72756D9D-E432-41D0-B185-15C0AF78E7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i08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4" l="1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19" i="4"/>
  <c r="F19" i="4"/>
  <c r="F37" i="4"/>
  <c r="F36" i="4"/>
  <c r="F35" i="4"/>
  <c r="F34" i="4"/>
  <c r="F33" i="4"/>
  <c r="F32" i="4"/>
  <c r="F31" i="4"/>
  <c r="F30" i="4"/>
  <c r="F29" i="4"/>
  <c r="E30" i="4"/>
  <c r="E31" i="4"/>
  <c r="E32" i="4"/>
  <c r="E33" i="4"/>
  <c r="E34" i="4"/>
  <c r="E35" i="4"/>
  <c r="E36" i="4"/>
  <c r="E37" i="4"/>
  <c r="E29" i="4"/>
  <c r="F28" i="4"/>
  <c r="E28" i="4"/>
  <c r="F24" i="4"/>
  <c r="F23" i="4"/>
  <c r="F22" i="4"/>
  <c r="F21" i="4"/>
  <c r="F20" i="4"/>
  <c r="E20" i="4"/>
  <c r="E21" i="4"/>
  <c r="E22" i="4"/>
  <c r="E23" i="4"/>
  <c r="E24" i="4"/>
  <c r="E19" i="4"/>
</calcChain>
</file>

<file path=xl/sharedStrings.xml><?xml version="1.0" encoding="utf-8"?>
<sst xmlns="http://schemas.openxmlformats.org/spreadsheetml/2006/main" count="40" uniqueCount="37">
  <si>
    <t>Invalid Par.</t>
  </si>
  <si>
    <t>Valid Par.</t>
  </si>
  <si>
    <t>Condition</t>
  </si>
  <si>
    <t>Valid Boundary</t>
  </si>
  <si>
    <t>Invalid Boundary</t>
  </si>
  <si>
    <t>Bảng phân tích</t>
  </si>
  <si>
    <t>Test case type</t>
  </si>
  <si>
    <t>Test case no.</t>
  </si>
  <si>
    <t>Bảng thiết kế test case</t>
  </si>
  <si>
    <t>&lt; 0</t>
  </si>
  <si>
    <t>Expected results</t>
  </si>
  <si>
    <t>for valid patition</t>
  </si>
  <si>
    <t>for valid boundary</t>
  </si>
  <si>
    <t>for invalid boundary</t>
  </si>
  <si>
    <t>Chỉ số cũ</t>
  </si>
  <si>
    <t>Chỉ số mới</t>
  </si>
  <si>
    <t>for invalid partion</t>
  </si>
  <si>
    <t>Chỉ số mới - chỉ số cũ (kWh)</t>
  </si>
  <si>
    <t>[0; 50]</t>
  </si>
  <si>
    <t>[51; 100]</t>
  </si>
  <si>
    <t>[101; 200]</t>
  </si>
  <si>
    <t>[201; 300]</t>
  </si>
  <si>
    <t>[301; 400]</t>
  </si>
  <si>
    <t>&gt;= 0 và &lt;= Chỉ số mới</t>
  </si>
  <si>
    <t>&gt;= 0 và &gt;= chỉ số cũ</t>
  </si>
  <si>
    <t>Chỉ số cũ &gt; Chỉ số mới</t>
  </si>
  <si>
    <t>&gt;= 401</t>
  </si>
  <si>
    <t>Chỉ số mới - Chỉ số cũ</t>
  </si>
  <si>
    <t>Giá bán lẻ điện sinh hoạt</t>
  </si>
  <si>
    <t>Bậc 1: Cho kWh từ 0 - 50</t>
  </si>
  <si>
    <t>Bậc 2: Cho kWh từ 51 - 100</t>
  </si>
  <si>
    <t>Bậc 3: Cho kWh từ 101 - 200</t>
  </si>
  <si>
    <t>Bậc 4: Cho kWh từ 201 – 300</t>
  </si>
  <si>
    <t>Bậc 5: Cho kWh từ 301 – 400</t>
  </si>
  <si>
    <t>Bậc 6: Cho kWh từ 401 trở lên</t>
  </si>
  <si>
    <t>#</t>
  </si>
  <si>
    <t>Actual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</si>
</sst>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vertical="center"/>
    </xf>
    <xf numFmtId="0" fontId="0" fillId="2" borderId="1" xfId="0" applyFill="1" applyBorder="1"/>
    <xf numFmtId="1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0" fillId="0" borderId="9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/>
    <xf numFmtId="0" fontId="0" fillId="0" borderId="19" xfId="0" applyBorder="1"/>
    <xf numFmtId="2" fontId="0" fillId="0" borderId="10" xfId="0" applyNumberFormat="1" applyBorder="1"/>
    <xf numFmtId="2" fontId="0" fillId="0" borderId="12" xfId="0" applyNumberFormat="1" applyBorder="1"/>
    <xf numFmtId="0" fontId="0" fillId="2" borderId="9" xfId="0" applyFill="1" applyBorder="1"/>
    <xf numFmtId="0" fontId="0" fillId="2" borderId="14" xfId="0" applyFill="1" applyBorder="1"/>
    <xf numFmtId="0" fontId="3" fillId="0" borderId="0" xfId="0" applyFont="1"/>
    <xf numFmtId="0" fontId="0" fillId="2" borderId="2" xfId="0" applyFill="1" applyBorder="1"/>
    <xf numFmtId="2" fontId="0" fillId="0" borderId="19" xfId="0" applyNumberFormat="1" applyBorder="1"/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9" xfId="0" applyBorder="1" applyAlignment="1">
      <alignment horizontal="right" vertical="center"/>
    </xf>
    <xf numFmtId="0" fontId="2" fillId="2" borderId="9" xfId="0" applyFont="1" applyFill="1" applyBorder="1"/>
    <xf numFmtId="0" fontId="0" fillId="0" borderId="3" xfId="0" applyBorder="1"/>
    <xf numFmtId="0" fontId="5" fillId="0" borderId="0" xfId="0" applyFont="1"/>
    <xf numFmtId="2" fontId="0" fillId="0" borderId="21" xfId="0" applyNumberFormat="1" applyBorder="1"/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982981</xdr:colOff>
      <xdr:row>0</xdr:row>
      <xdr:rowOff>175260</xdr:rowOff>
    </xdr:from>
    <xdr:to>
      <xdr:col>9</xdr:col>
      <xdr:colOff>784861</xdr:colOff>
      <xdr:row>16</xdr:row>
      <xdr:rowOff>247070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7310ED-2955-1E75-2007-867805A11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1181" y="175260"/>
          <a:ext cx="3627120" cy="3150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  <wetp:taskpane dockstate="right" visibility="0" width="438" row="0">
    <wetp:webextensionref xmlns:r="http://schemas.openxmlformats.org/officeDocument/2006/relationships" r:id="rId2"/>
  </wetp:taskpane>
  <wetp:taskpane dockstate="right" visibility="0" width="438" row="4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EEDC0802-0AB0-4F8B-9119-4A4F01C09622}">
  <we:reference id="wa200005271" version="2.0.0.0" store="en-US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F0B64AD-1648-440C-BF72-7EEE7A85C0E8}">
  <we:reference id="wa200000556" version="1.1.0.0" store="en-US" storeType="OMEX"/>
  <we:alternateReferences>
    <we:reference id="wa200000556" version="1.1.0.0" store="wa200000556" storeType="OMEX"/>
  </we:alternateReferences>
  <we:properties>
    <we:property name="Office.AutoShowTaskpaneWithDocument" value="true"/>
    <we:property name="documentId" value="&quot;9e1d59d0-2d10-494e-a214-dc83f6499940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2103EF98-D955-45FF-A4D8-6EFE6A510145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tabSelected="1" topLeftCell="A16" workbookViewId="0">
      <selection activeCell="G28" sqref="G28"/>
    </sheetView>
  </sheetViews>
  <sheetFormatPr defaultRowHeight="14.4" x14ac:dyDescent="0.3"/>
  <cols>
    <col min="1" max="1" width="23.5546875" bestFit="1" customWidth="1"/>
    <col min="2" max="2" width="28.33203125" bestFit="1" customWidth="1"/>
    <col min="3" max="3" width="18.6640625" bestFit="1" customWidth="1"/>
    <col min="4" max="4" width="14" bestFit="1" customWidth="1"/>
    <col min="5" max="5" width="38.6640625" bestFit="1" customWidth="1"/>
    <col min="6" max="6" width="14.6640625" bestFit="1" customWidth="1"/>
    <col min="7" max="8" width="14.6640625" customWidth="1"/>
    <col min="9" max="9" width="11.77734375" bestFit="1" customWidth="1"/>
    <col min="10" max="10" width="30.33203125" bestFit="1" customWidth="1"/>
  </cols>
  <sheetData>
    <row r="1" spans="1:5" ht="24" thickBot="1" x14ac:dyDescent="0.5">
      <c r="A1" s="38" t="s">
        <v>5</v>
      </c>
      <c r="B1" s="38"/>
      <c r="C1" s="38"/>
      <c r="D1" s="38"/>
      <c r="E1" s="38"/>
    </row>
    <row r="2" spans="1:5" ht="15" thickBot="1" x14ac:dyDescent="0.35">
      <c r="A2" s="16" t="s">
        <v>2</v>
      </c>
      <c r="B2" s="17" t="s">
        <v>1</v>
      </c>
      <c r="C2" s="17" t="s">
        <v>0</v>
      </c>
      <c r="D2" s="18" t="s">
        <v>3</v>
      </c>
      <c r="E2" s="19" t="s">
        <v>4</v>
      </c>
    </row>
    <row r="3" spans="1:5" x14ac:dyDescent="0.3">
      <c r="A3" s="29" t="s">
        <v>14</v>
      </c>
      <c r="B3" s="15" t="s">
        <v>23</v>
      </c>
      <c r="C3" s="15" t="s">
        <v>9</v>
      </c>
      <c r="D3" s="15">
        <v>0</v>
      </c>
      <c r="E3" s="12">
        <v>-1</v>
      </c>
    </row>
    <row r="4" spans="1:5" ht="15" thickBot="1" x14ac:dyDescent="0.35">
      <c r="A4" s="30"/>
      <c r="B4" s="3"/>
      <c r="C4" s="3" t="s">
        <v>25</v>
      </c>
      <c r="D4" s="3"/>
      <c r="E4" s="13"/>
    </row>
    <row r="5" spans="1:5" x14ac:dyDescent="0.3">
      <c r="A5" s="29" t="s">
        <v>15</v>
      </c>
      <c r="B5" s="15" t="s">
        <v>24</v>
      </c>
      <c r="C5" s="20" t="s">
        <v>9</v>
      </c>
      <c r="D5" s="15">
        <v>0</v>
      </c>
      <c r="E5" s="12">
        <v>-1</v>
      </c>
    </row>
    <row r="6" spans="1:5" ht="15" thickBot="1" x14ac:dyDescent="0.35">
      <c r="A6" s="30"/>
      <c r="B6" s="20"/>
      <c r="D6" s="20"/>
      <c r="E6" s="21"/>
    </row>
    <row r="7" spans="1:5" x14ac:dyDescent="0.3">
      <c r="A7" s="40" t="s">
        <v>17</v>
      </c>
      <c r="B7" s="9" t="s">
        <v>18</v>
      </c>
      <c r="C7" s="15"/>
      <c r="D7" s="15">
        <v>0</v>
      </c>
      <c r="E7" s="12"/>
    </row>
    <row r="8" spans="1:5" x14ac:dyDescent="0.3">
      <c r="A8" s="41"/>
      <c r="B8" s="5" t="s">
        <v>19</v>
      </c>
      <c r="C8" s="3"/>
      <c r="D8" s="3">
        <v>50</v>
      </c>
      <c r="E8" s="13"/>
    </row>
    <row r="9" spans="1:5" x14ac:dyDescent="0.3">
      <c r="A9" s="41"/>
      <c r="B9" s="5" t="s">
        <v>20</v>
      </c>
      <c r="C9" s="3"/>
      <c r="D9" s="3">
        <v>100</v>
      </c>
      <c r="E9" s="13"/>
    </row>
    <row r="10" spans="1:5" x14ac:dyDescent="0.3">
      <c r="A10" s="41"/>
      <c r="B10" s="5" t="s">
        <v>21</v>
      </c>
      <c r="C10" s="3"/>
      <c r="D10" s="3">
        <v>101</v>
      </c>
      <c r="E10" s="13"/>
    </row>
    <row r="11" spans="1:5" x14ac:dyDescent="0.3">
      <c r="A11" s="41"/>
      <c r="B11" s="5" t="s">
        <v>22</v>
      </c>
      <c r="C11" s="3"/>
      <c r="D11" s="3">
        <v>200</v>
      </c>
      <c r="E11" s="13"/>
    </row>
    <row r="12" spans="1:5" x14ac:dyDescent="0.3">
      <c r="A12" s="41"/>
      <c r="B12" s="5" t="s">
        <v>26</v>
      </c>
      <c r="C12" s="3"/>
      <c r="D12" s="3">
        <v>201</v>
      </c>
      <c r="E12" s="13"/>
    </row>
    <row r="13" spans="1:5" x14ac:dyDescent="0.3">
      <c r="A13" s="41"/>
      <c r="B13" s="5"/>
      <c r="C13" s="3"/>
      <c r="D13" s="3">
        <v>300</v>
      </c>
      <c r="E13" s="13"/>
    </row>
    <row r="14" spans="1:5" x14ac:dyDescent="0.3">
      <c r="A14" s="41"/>
      <c r="B14" s="5"/>
      <c r="C14" s="3"/>
      <c r="D14" s="3">
        <v>301</v>
      </c>
      <c r="E14" s="13"/>
    </row>
    <row r="15" spans="1:5" x14ac:dyDescent="0.3">
      <c r="A15" s="41"/>
      <c r="B15" s="5"/>
      <c r="C15" s="3"/>
      <c r="D15" s="3">
        <v>400</v>
      </c>
      <c r="E15" s="13"/>
    </row>
    <row r="16" spans="1:5" ht="15" thickBot="1" x14ac:dyDescent="0.35">
      <c r="A16" s="42"/>
      <c r="B16" s="10"/>
      <c r="C16" s="11"/>
      <c r="D16" s="11">
        <v>401</v>
      </c>
      <c r="E16" s="14"/>
    </row>
    <row r="17" spans="1:15" ht="23.4" x14ac:dyDescent="0.45">
      <c r="A17" s="39" t="s">
        <v>8</v>
      </c>
      <c r="B17" s="39"/>
      <c r="C17" s="39"/>
      <c r="D17" s="39"/>
      <c r="E17" s="39"/>
      <c r="F17" s="26"/>
      <c r="G17" s="26"/>
      <c r="H17" s="26"/>
      <c r="I17" s="26"/>
    </row>
    <row r="18" spans="1:15" ht="15" thickBot="1" x14ac:dyDescent="0.35">
      <c r="A18" s="8" t="s">
        <v>6</v>
      </c>
      <c r="B18" s="8" t="s">
        <v>35</v>
      </c>
      <c r="C18" s="8" t="s">
        <v>14</v>
      </c>
      <c r="D18" s="8" t="s">
        <v>15</v>
      </c>
      <c r="E18" s="8" t="s">
        <v>27</v>
      </c>
      <c r="F18" s="8" t="s">
        <v>10</v>
      </c>
      <c r="G18" s="8" t="s">
        <v>36</v>
      </c>
      <c r="H18" s="8"/>
      <c r="I18" s="8" t="s">
        <v>7</v>
      </c>
      <c r="J18" s="43" t="s">
        <v>28</v>
      </c>
      <c r="K18" s="44"/>
    </row>
    <row r="19" spans="1:15" ht="15" thickBot="1" x14ac:dyDescent="0.35">
      <c r="A19" s="40" t="s">
        <v>11</v>
      </c>
      <c r="B19" s="33">
        <v>1</v>
      </c>
      <c r="C19" s="15">
        <v>105</v>
      </c>
      <c r="D19" s="15">
        <v>150</v>
      </c>
      <c r="E19" s="15">
        <f>D19-C19</f>
        <v>45</v>
      </c>
      <c r="F19" s="22">
        <f>1.1*(45*K19)</f>
        <v>73458</v>
      </c>
      <c r="G19">
        <v>73458</v>
      </c>
      <c r="H19" s="37" t="b">
        <f>IF(F19=G19,TRUE,FALSE)</f>
        <v>1</v>
      </c>
      <c r="I19" s="33">
        <v>1</v>
      </c>
      <c r="J19" s="31" t="s">
        <v>29</v>
      </c>
      <c r="K19" s="2">
        <v>1484</v>
      </c>
      <c r="L19" s="1"/>
      <c r="O19" s="7"/>
    </row>
    <row r="20" spans="1:15" ht="15" thickBot="1" x14ac:dyDescent="0.35">
      <c r="A20" s="41"/>
      <c r="B20" s="3">
        <v>2</v>
      </c>
      <c r="C20" s="3">
        <v>200</v>
      </c>
      <c r="D20" s="3">
        <v>270</v>
      </c>
      <c r="E20" s="3">
        <f t="shared" ref="E20:E24" si="0">D20-C20</f>
        <v>70</v>
      </c>
      <c r="F20" s="23">
        <f>1.1*(K19*50+K20*20)</f>
        <v>115346.00000000001</v>
      </c>
      <c r="G20">
        <v>115346</v>
      </c>
      <c r="H20" s="37" t="b">
        <f t="shared" ref="H20:H39" si="1">IF(F20=G20,TRUE,FALSE)</f>
        <v>1</v>
      </c>
      <c r="I20" s="3">
        <v>2</v>
      </c>
      <c r="J20" s="32" t="s">
        <v>30</v>
      </c>
      <c r="K20" s="2">
        <v>1533</v>
      </c>
      <c r="N20" s="7"/>
    </row>
    <row r="21" spans="1:15" ht="15" thickBot="1" x14ac:dyDescent="0.35">
      <c r="A21" s="41"/>
      <c r="B21" s="3">
        <v>3</v>
      </c>
      <c r="C21" s="3">
        <v>80</v>
      </c>
      <c r="D21" s="3">
        <v>200</v>
      </c>
      <c r="E21" s="3">
        <f t="shared" si="0"/>
        <v>120</v>
      </c>
      <c r="F21" s="23">
        <f>1.1*(K19*50+K20*50+K21*20)</f>
        <v>205227.00000000003</v>
      </c>
      <c r="G21">
        <v>205227</v>
      </c>
      <c r="H21" s="37" t="b">
        <f t="shared" si="1"/>
        <v>1</v>
      </c>
      <c r="I21" s="3">
        <v>3</v>
      </c>
      <c r="J21" s="32" t="s">
        <v>31</v>
      </c>
      <c r="K21" s="2">
        <v>1786</v>
      </c>
      <c r="N21" s="7"/>
    </row>
    <row r="22" spans="1:15" ht="15" thickBot="1" x14ac:dyDescent="0.35">
      <c r="A22" s="41"/>
      <c r="B22" s="3">
        <v>4</v>
      </c>
      <c r="C22" s="3">
        <v>78</v>
      </c>
      <c r="D22" s="3">
        <v>375</v>
      </c>
      <c r="E22" s="3">
        <f t="shared" si="0"/>
        <v>297</v>
      </c>
      <c r="F22" s="23">
        <f>1.1*(K19*50+K20*50+K21*100+K22*97)</f>
        <v>601616.4</v>
      </c>
      <c r="G22">
        <v>601616.4</v>
      </c>
      <c r="H22" s="37" t="b">
        <f t="shared" si="1"/>
        <v>1</v>
      </c>
      <c r="I22" s="3">
        <v>4</v>
      </c>
      <c r="J22" s="32" t="s">
        <v>32</v>
      </c>
      <c r="K22" s="2">
        <v>2242</v>
      </c>
      <c r="N22" s="4"/>
    </row>
    <row r="23" spans="1:15" ht="15" thickBot="1" x14ac:dyDescent="0.35">
      <c r="A23" s="41"/>
      <c r="B23" s="3">
        <v>5</v>
      </c>
      <c r="C23" s="3">
        <v>89</v>
      </c>
      <c r="D23" s="3">
        <v>435</v>
      </c>
      <c r="E23" s="3">
        <f t="shared" si="0"/>
        <v>346</v>
      </c>
      <c r="F23" s="23">
        <f>1.1*(K19*50+K20*50+K21*100+K22*100+K23*46)</f>
        <v>735666.8</v>
      </c>
      <c r="G23">
        <v>735666.8</v>
      </c>
      <c r="H23" s="37" t="b">
        <f t="shared" si="1"/>
        <v>1</v>
      </c>
      <c r="I23" s="3">
        <v>5</v>
      </c>
      <c r="J23" s="32" t="s">
        <v>33</v>
      </c>
      <c r="K23" s="2">
        <v>2503</v>
      </c>
      <c r="N23" s="4"/>
    </row>
    <row r="24" spans="1:15" ht="15" thickBot="1" x14ac:dyDescent="0.35">
      <c r="A24" s="41"/>
      <c r="B24" s="20">
        <v>6</v>
      </c>
      <c r="C24" s="20">
        <v>91</v>
      </c>
      <c r="D24" s="20">
        <v>605</v>
      </c>
      <c r="E24" s="20">
        <f t="shared" si="0"/>
        <v>514</v>
      </c>
      <c r="F24" s="28">
        <f>1.1*(K19*50+K20*50+K21*100+K22*100+K23*100+K24*114)</f>
        <v>1208754.8</v>
      </c>
      <c r="G24">
        <v>1208754.8</v>
      </c>
      <c r="H24" s="37" t="b">
        <f t="shared" si="1"/>
        <v>1</v>
      </c>
      <c r="I24" s="20">
        <v>6</v>
      </c>
      <c r="J24" s="32" t="s">
        <v>34</v>
      </c>
      <c r="K24" s="2">
        <v>2587</v>
      </c>
      <c r="N24" s="4"/>
    </row>
    <row r="25" spans="1:15" ht="18" thickBot="1" x14ac:dyDescent="0.35">
      <c r="A25" s="40" t="s">
        <v>16</v>
      </c>
      <c r="B25" s="15">
        <v>7</v>
      </c>
      <c r="C25" s="34">
        <v>-10</v>
      </c>
      <c r="D25" s="15">
        <v>150</v>
      </c>
      <c r="E25" s="15"/>
      <c r="F25" s="12">
        <v>-1</v>
      </c>
      <c r="G25">
        <v>-1</v>
      </c>
      <c r="H25" s="37" t="b">
        <f t="shared" si="1"/>
        <v>1</v>
      </c>
      <c r="I25" s="15">
        <v>1</v>
      </c>
      <c r="J25" s="36"/>
    </row>
    <row r="26" spans="1:15" ht="15" thickBot="1" x14ac:dyDescent="0.35">
      <c r="A26" s="41"/>
      <c r="B26" s="3">
        <v>8</v>
      </c>
      <c r="C26" s="6">
        <v>180</v>
      </c>
      <c r="D26" s="6">
        <v>90</v>
      </c>
      <c r="E26" s="20"/>
      <c r="F26" s="13">
        <v>-1</v>
      </c>
      <c r="G26">
        <v>-1</v>
      </c>
      <c r="H26" s="37" t="b">
        <f t="shared" si="1"/>
        <v>1</v>
      </c>
      <c r="I26" s="3">
        <v>2</v>
      </c>
    </row>
    <row r="27" spans="1:15" ht="15" thickBot="1" x14ac:dyDescent="0.35">
      <c r="A27" s="41"/>
      <c r="B27" s="20">
        <v>9</v>
      </c>
      <c r="C27" s="20">
        <v>90</v>
      </c>
      <c r="D27" s="27">
        <v>-20</v>
      </c>
      <c r="E27" s="3"/>
      <c r="F27" s="21">
        <v>-1</v>
      </c>
      <c r="G27">
        <v>-1</v>
      </c>
      <c r="H27" s="37" t="b">
        <f t="shared" si="1"/>
        <v>1</v>
      </c>
      <c r="I27" s="20">
        <v>3</v>
      </c>
    </row>
    <row r="28" spans="1:15" ht="15" thickBot="1" x14ac:dyDescent="0.35">
      <c r="A28" s="40" t="s">
        <v>12</v>
      </c>
      <c r="B28" s="15">
        <v>10</v>
      </c>
      <c r="C28" s="15">
        <v>0</v>
      </c>
      <c r="D28" s="15">
        <v>0</v>
      </c>
      <c r="E28" s="35">
        <f>D28-C28</f>
        <v>0</v>
      </c>
      <c r="F28" s="12">
        <f>0</f>
        <v>0</v>
      </c>
      <c r="G28">
        <v>0</v>
      </c>
      <c r="H28" s="37" t="b">
        <f t="shared" si="1"/>
        <v>1</v>
      </c>
      <c r="I28" s="15">
        <v>1</v>
      </c>
    </row>
    <row r="29" spans="1:15" ht="15" thickBot="1" x14ac:dyDescent="0.35">
      <c r="A29" s="41"/>
      <c r="B29" s="3">
        <v>11</v>
      </c>
      <c r="C29" s="3">
        <v>35</v>
      </c>
      <c r="D29" s="3">
        <v>85</v>
      </c>
      <c r="E29" s="3">
        <f>D29-C29</f>
        <v>50</v>
      </c>
      <c r="F29" s="23">
        <f>1.1*(K19*50)</f>
        <v>81620</v>
      </c>
      <c r="G29">
        <v>81620</v>
      </c>
      <c r="H29" s="37" t="b">
        <f t="shared" si="1"/>
        <v>1</v>
      </c>
      <c r="I29" s="3">
        <v>2</v>
      </c>
    </row>
    <row r="30" spans="1:15" ht="15" thickBot="1" x14ac:dyDescent="0.35">
      <c r="A30" s="41"/>
      <c r="B30" s="3">
        <v>12</v>
      </c>
      <c r="C30" s="3">
        <v>25</v>
      </c>
      <c r="D30" s="3">
        <v>125</v>
      </c>
      <c r="E30" s="3">
        <f t="shared" ref="E30:E37" si="2">D30-C30</f>
        <v>100</v>
      </c>
      <c r="F30" s="23">
        <f>1.1*(K19*50+K20*50)</f>
        <v>165935</v>
      </c>
      <c r="G30">
        <v>165935</v>
      </c>
      <c r="H30" s="37" t="b">
        <f t="shared" si="1"/>
        <v>1</v>
      </c>
      <c r="I30" s="3">
        <v>3</v>
      </c>
    </row>
    <row r="31" spans="1:15" ht="15" thickBot="1" x14ac:dyDescent="0.35">
      <c r="A31" s="41"/>
      <c r="B31" s="3">
        <v>13</v>
      </c>
      <c r="C31" s="3">
        <v>7</v>
      </c>
      <c r="D31" s="3">
        <v>108</v>
      </c>
      <c r="E31" s="3">
        <f t="shared" si="2"/>
        <v>101</v>
      </c>
      <c r="F31" s="23">
        <f>1.1*(K19*50+K20*50+K21*1)</f>
        <v>167899.6</v>
      </c>
      <c r="G31">
        <v>167899.6</v>
      </c>
      <c r="H31" s="37" t="b">
        <f t="shared" si="1"/>
        <v>1</v>
      </c>
      <c r="I31" s="3">
        <v>4</v>
      </c>
    </row>
    <row r="32" spans="1:15" ht="15" thickBot="1" x14ac:dyDescent="0.35">
      <c r="A32" s="41"/>
      <c r="B32" s="3">
        <v>14</v>
      </c>
      <c r="C32" s="3">
        <v>98</v>
      </c>
      <c r="D32" s="3">
        <v>298</v>
      </c>
      <c r="E32" s="3">
        <f t="shared" si="2"/>
        <v>200</v>
      </c>
      <c r="F32" s="23">
        <f>1.1*(K19*50+K20*50+K21*100)</f>
        <v>362395.00000000006</v>
      </c>
      <c r="G32">
        <v>362395</v>
      </c>
      <c r="H32" s="37" t="b">
        <f t="shared" si="1"/>
        <v>1</v>
      </c>
      <c r="I32" s="3">
        <v>5</v>
      </c>
    </row>
    <row r="33" spans="1:9" ht="15" thickBot="1" x14ac:dyDescent="0.35">
      <c r="A33" s="41"/>
      <c r="B33" s="3">
        <v>15</v>
      </c>
      <c r="C33" s="3">
        <v>101</v>
      </c>
      <c r="D33" s="3">
        <v>302</v>
      </c>
      <c r="E33" s="3">
        <f t="shared" si="2"/>
        <v>201</v>
      </c>
      <c r="F33" s="23">
        <f>1.1*(K19*50+K20*50+K21*100+K22*1)</f>
        <v>364861.2</v>
      </c>
      <c r="G33">
        <v>364861.2</v>
      </c>
      <c r="H33" s="37" t="b">
        <f t="shared" si="1"/>
        <v>1</v>
      </c>
      <c r="I33" s="3">
        <v>6</v>
      </c>
    </row>
    <row r="34" spans="1:9" ht="15" thickBot="1" x14ac:dyDescent="0.35">
      <c r="A34" s="41"/>
      <c r="B34" s="3">
        <v>16</v>
      </c>
      <c r="C34" s="3">
        <v>245</v>
      </c>
      <c r="D34" s="3">
        <v>545</v>
      </c>
      <c r="E34" s="3">
        <f t="shared" si="2"/>
        <v>300</v>
      </c>
      <c r="F34" s="23">
        <f>1.1*(K19*50+K20*50+K21*100+K22*100)</f>
        <v>609015</v>
      </c>
      <c r="G34">
        <v>609015</v>
      </c>
      <c r="H34" s="37" t="b">
        <f t="shared" si="1"/>
        <v>1</v>
      </c>
      <c r="I34" s="3">
        <v>7</v>
      </c>
    </row>
    <row r="35" spans="1:9" ht="15" thickBot="1" x14ac:dyDescent="0.35">
      <c r="A35" s="41"/>
      <c r="B35" s="3">
        <v>17</v>
      </c>
      <c r="C35" s="3">
        <v>345</v>
      </c>
      <c r="D35" s="3">
        <v>646</v>
      </c>
      <c r="E35" s="3">
        <f t="shared" si="2"/>
        <v>301</v>
      </c>
      <c r="F35" s="23">
        <f>1.1*(K19*50+K20*50+K21*100+K22*100+K23*1)</f>
        <v>611768.30000000005</v>
      </c>
      <c r="G35">
        <v>611768.30000000005</v>
      </c>
      <c r="H35" s="37" t="b">
        <f t="shared" si="1"/>
        <v>1</v>
      </c>
      <c r="I35" s="3">
        <v>8</v>
      </c>
    </row>
    <row r="36" spans="1:9" ht="15" thickBot="1" x14ac:dyDescent="0.35">
      <c r="A36" s="41"/>
      <c r="B36" s="3">
        <v>18</v>
      </c>
      <c r="C36" s="3">
        <v>234</v>
      </c>
      <c r="D36" s="3">
        <v>634</v>
      </c>
      <c r="E36" s="3">
        <f t="shared" si="2"/>
        <v>400</v>
      </c>
      <c r="F36" s="23">
        <f>1.1*(K19*50+K20*50+K21*100+K22*100+K23*100)</f>
        <v>884345.00000000012</v>
      </c>
      <c r="G36">
        <v>884345</v>
      </c>
      <c r="H36" s="37" t="b">
        <f t="shared" si="1"/>
        <v>1</v>
      </c>
      <c r="I36" s="3">
        <v>9</v>
      </c>
    </row>
    <row r="37" spans="1:9" ht="15" thickBot="1" x14ac:dyDescent="0.35">
      <c r="A37" s="41"/>
      <c r="B37" s="20">
        <v>19</v>
      </c>
      <c r="C37" s="20">
        <v>12</v>
      </c>
      <c r="D37" s="20">
        <v>413</v>
      </c>
      <c r="E37" s="3">
        <f t="shared" si="2"/>
        <v>401</v>
      </c>
      <c r="F37" s="23">
        <f>1.1*(K19*50+K20*50+K21*100+K22*100+K23*100+K24*1)</f>
        <v>887190.70000000007</v>
      </c>
      <c r="G37">
        <v>887190.7</v>
      </c>
      <c r="H37" s="37" t="b">
        <f t="shared" si="1"/>
        <v>1</v>
      </c>
      <c r="I37" s="20">
        <v>10</v>
      </c>
    </row>
    <row r="38" spans="1:9" ht="15" thickBot="1" x14ac:dyDescent="0.35">
      <c r="A38" s="45" t="s">
        <v>13</v>
      </c>
      <c r="B38" s="15">
        <v>20</v>
      </c>
      <c r="C38" s="24">
        <v>-1</v>
      </c>
      <c r="D38" s="15">
        <v>30</v>
      </c>
      <c r="E38" s="15"/>
      <c r="F38" s="12">
        <v>-1</v>
      </c>
      <c r="G38">
        <v>-1</v>
      </c>
      <c r="H38" s="37" t="b">
        <f t="shared" si="1"/>
        <v>1</v>
      </c>
      <c r="I38" s="15">
        <v>1</v>
      </c>
    </row>
    <row r="39" spans="1:9" ht="15" thickBot="1" x14ac:dyDescent="0.35">
      <c r="A39" s="46"/>
      <c r="B39" s="11">
        <v>21</v>
      </c>
      <c r="C39" s="11">
        <v>30</v>
      </c>
      <c r="D39" s="25">
        <v>-1</v>
      </c>
      <c r="E39" s="11"/>
      <c r="F39" s="14">
        <v>-1</v>
      </c>
      <c r="G39">
        <v>-1</v>
      </c>
      <c r="H39" s="37" t="b">
        <f t="shared" si="1"/>
        <v>1</v>
      </c>
      <c r="I39" s="11">
        <v>2</v>
      </c>
    </row>
  </sheetData>
  <mergeCells count="8">
    <mergeCell ref="A25:A27"/>
    <mergeCell ref="A28:A37"/>
    <mergeCell ref="A38:A39"/>
    <mergeCell ref="A1:E1"/>
    <mergeCell ref="A17:E17"/>
    <mergeCell ref="A7:A16"/>
    <mergeCell ref="J18:K18"/>
    <mergeCell ref="A19:A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Bai08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 Nguyễn Xuân</cp:lastModifiedBy>
  <dcterms:created xsi:type="dcterms:W3CDTF">2023-09-11T23:45:04Z</dcterms:created>
  <dcterms:modified xsi:type="dcterms:W3CDTF">2023-10-21T01:55:51Z</dcterms:modified>
</cp:coreProperties>
</file>