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en/Downloads/"/>
    </mc:Choice>
  </mc:AlternateContent>
  <xr:revisionPtr revIDLastSave="0" documentId="13_ncr:1_{667E153D-EC5F-4546-98DB-02C7A8141DC3}" xr6:coauthVersionLast="45" xr6:coauthVersionMax="45" xr10:uidLastSave="{00000000-0000-0000-0000-000000000000}"/>
  <bookViews>
    <workbookView xWindow="0" yWindow="460" windowWidth="28800" windowHeight="15760" xr2:uid="{00000000-000D-0000-FFFF-FFFF00000000}"/>
  </bookViews>
  <sheets>
    <sheet name="Chinh qui" sheetId="23" r:id="rId1"/>
    <sheet name="TKe NL" sheetId="24" r:id="rId2"/>
  </sheets>
  <definedNames>
    <definedName name="_xlnm._FilterDatabase" localSheetId="0" hidden="1">'Chinh qui'!$A$7:$AL$128</definedName>
    <definedName name="_xlnm.Print_Titles" localSheetId="0">'Chinh qui'!$7:$7</definedName>
  </definedNames>
  <calcPr calcId="191029"/>
</workbook>
</file>

<file path=xl/calcChain.xml><?xml version="1.0" encoding="utf-8"?>
<calcChain xmlns="http://schemas.openxmlformats.org/spreadsheetml/2006/main">
  <c r="J126" i="23" l="1"/>
  <c r="J124" i="23"/>
  <c r="J123" i="23"/>
  <c r="J8" i="23"/>
  <c r="E132" i="23" l="1"/>
  <c r="E133" i="23"/>
  <c r="E134" i="23" l="1"/>
  <c r="C135" i="23"/>
  <c r="M123" i="23" l="1"/>
  <c r="C5" i="24" l="1"/>
  <c r="C4" i="24"/>
  <c r="D3" i="24"/>
  <c r="D2" i="24"/>
  <c r="H70" i="24"/>
  <c r="H57" i="24"/>
  <c r="H40" i="24"/>
  <c r="H22" i="24"/>
  <c r="M126" i="23"/>
  <c r="M124" i="23"/>
  <c r="H134" i="23" l="1"/>
  <c r="O134" i="23" s="1"/>
  <c r="H71" i="24"/>
  <c r="J104" i="23"/>
  <c r="M104" i="23" s="1"/>
  <c r="R107" i="23" l="1"/>
  <c r="P104" i="23"/>
  <c r="J62" i="23" l="1"/>
  <c r="M62" i="23" s="1"/>
  <c r="P62" i="23" l="1"/>
  <c r="R64" i="23"/>
  <c r="J16" i="23"/>
  <c r="J90" i="23"/>
  <c r="J114" i="23"/>
  <c r="J119" i="23"/>
  <c r="J110" i="23" l="1"/>
  <c r="J82" i="23" l="1"/>
  <c r="E135" i="23" l="1"/>
  <c r="J39" i="23"/>
  <c r="M39" i="23" s="1"/>
  <c r="R42" i="23" s="1"/>
  <c r="M114" i="23"/>
  <c r="R116" i="23" s="1"/>
  <c r="M110" i="23"/>
  <c r="P114" i="23" l="1"/>
  <c r="P110" i="23"/>
  <c r="R112" i="23"/>
  <c r="P39" i="23"/>
  <c r="J97" i="23"/>
  <c r="M97" i="23" s="1"/>
  <c r="R100" i="23" l="1"/>
  <c r="P97" i="23"/>
  <c r="M16" i="23"/>
  <c r="R20" i="23" s="1"/>
  <c r="P16" i="23" l="1"/>
  <c r="N128" i="23"/>
  <c r="L128" i="23"/>
  <c r="J55" i="23" l="1"/>
  <c r="J31" i="23" l="1"/>
  <c r="M8" i="23" l="1"/>
  <c r="R12" i="23" s="1"/>
  <c r="J47" i="23" l="1"/>
  <c r="J74" i="23"/>
  <c r="J68" i="23"/>
  <c r="M68" i="23" s="1"/>
  <c r="R71" i="23" s="1"/>
  <c r="K128" i="23"/>
  <c r="J24" i="23"/>
  <c r="P68" i="23" l="1"/>
  <c r="O128" i="23"/>
  <c r="M47" i="23"/>
  <c r="K135" i="23"/>
  <c r="M119" i="23"/>
  <c r="R121" i="23" s="1"/>
  <c r="M74" i="23"/>
  <c r="M82" i="23"/>
  <c r="M90" i="23"/>
  <c r="R92" i="23" s="1"/>
  <c r="M55" i="23"/>
  <c r="R58" i="23" s="1"/>
  <c r="M31" i="23"/>
  <c r="R34" i="23" s="1"/>
  <c r="M24" i="23"/>
  <c r="R27" i="23" s="1"/>
  <c r="H133" i="23" l="1"/>
  <c r="O133" i="23" s="1"/>
  <c r="P74" i="23"/>
  <c r="H132" i="23"/>
  <c r="R77" i="23"/>
  <c r="P24" i="23"/>
  <c r="P119" i="23"/>
  <c r="P82" i="23"/>
  <c r="R86" i="23"/>
  <c r="P31" i="23"/>
  <c r="P47" i="23"/>
  <c r="R50" i="23"/>
  <c r="J128" i="23"/>
  <c r="M128" i="23"/>
  <c r="P55" i="23"/>
  <c r="P90" i="23"/>
  <c r="P8" i="23"/>
  <c r="H135" i="23" l="1"/>
  <c r="O135" i="23" s="1"/>
  <c r="O132" i="23"/>
  <c r="P128" i="23"/>
</calcChain>
</file>

<file path=xl/sharedStrings.xml><?xml version="1.0" encoding="utf-8"?>
<sst xmlns="http://schemas.openxmlformats.org/spreadsheetml/2006/main" count="454" uniqueCount="149">
  <si>
    <t>TRƯỜNG ĐẠI HỌC BẠC LIÊU</t>
  </si>
  <si>
    <t>CỘNG HÒA XÃ HỘI CHỦ NGHĨA VIỆT NAM</t>
  </si>
  <si>
    <t>Trần Phước Nghĩa</t>
  </si>
  <si>
    <t>Nguyễn Văn Trọng</t>
  </si>
  <si>
    <t>Cấu trúc dữ liệu</t>
  </si>
  <si>
    <t>Tin học lý thuyết</t>
  </si>
  <si>
    <t>Huỳnh Huy Tuấn</t>
  </si>
  <si>
    <t>Triệu Yến Yến</t>
  </si>
  <si>
    <t>TS tiết
dạy
(1)</t>
  </si>
  <si>
    <t>Giải thuật</t>
  </si>
  <si>
    <t>Trí tuệ nhân tạo</t>
  </si>
  <si>
    <t>Trương Xuân Hạnh</t>
  </si>
  <si>
    <t>KHOA CÔNG NGHỆ THÔNG TIN</t>
  </si>
  <si>
    <t>Hoàng Ngọc Hiển</t>
  </si>
  <si>
    <t>Số tiết
CT khác
(3)</t>
  </si>
  <si>
    <t>Độc lập - Tự do - Hạnh phúc</t>
  </si>
  <si>
    <t>Lập trình quản lý</t>
  </si>
  <si>
    <t>Mạng máy tính</t>
  </si>
  <si>
    <t>Thiết kế Web</t>
  </si>
  <si>
    <t>HIỆU TRƯỞNG</t>
  </si>
  <si>
    <t xml:space="preserve">Hệ điều hành </t>
  </si>
  <si>
    <t>Trần Khánh Luân</t>
  </si>
  <si>
    <t>Lắp ráp cài đặt</t>
  </si>
  <si>
    <t>Triệu Vĩnh Viêm</t>
  </si>
  <si>
    <t>Hệ quản trị CSDL</t>
  </si>
  <si>
    <t>Bảo mật thông tin</t>
  </si>
  <si>
    <t>Toán rời rạc 2</t>
  </si>
  <si>
    <t>Nguyễn Hoàng Hôn</t>
  </si>
  <si>
    <t>Cơ sở dữ liệu</t>
  </si>
  <si>
    <t>Phân tích TK HTTT</t>
  </si>
  <si>
    <t>Phân tích hệ thống HĐT</t>
  </si>
  <si>
    <t>Lập trình Java</t>
  </si>
  <si>
    <t>Chuyên đề Hệ điều hành</t>
  </si>
  <si>
    <t>Lập trình HĐT C++</t>
  </si>
  <si>
    <t>Niên luận 1</t>
  </si>
  <si>
    <t>Niên luận 2</t>
  </si>
  <si>
    <t>Niên luận 3</t>
  </si>
  <si>
    <t>AV chuyên ngành tin học</t>
  </si>
  <si>
    <t>Lập trình UD cho Mobile*</t>
  </si>
  <si>
    <t>Lập trình Web**</t>
  </si>
  <si>
    <t>Chuyên đề NNLT1 (Pas)*</t>
  </si>
  <si>
    <t>Ngô Đức Lưu</t>
  </si>
  <si>
    <t>Trần Thị Ngọc Thảo</t>
  </si>
  <si>
    <t>Huỳnh Thị Mỹ Trâm</t>
  </si>
  <si>
    <t>Ngôn ngữ lập trình</t>
  </si>
  <si>
    <t>Lớp</t>
  </si>
  <si>
    <t>Số SV</t>
  </si>
  <si>
    <t>Võ Ngọc Lợi</t>
  </si>
  <si>
    <t>Hà Thị Phương Anh</t>
  </si>
  <si>
    <t>Nhập môn CN phần mềm</t>
  </si>
  <si>
    <t>Học
kỳ</t>
  </si>
  <si>
    <t>Hệ
số</t>
  </si>
  <si>
    <t>ST dạy
qui đổi</t>
  </si>
  <si>
    <t>Số
tiết
dạy</t>
  </si>
  <si>
    <t>Học phần</t>
  </si>
  <si>
    <t>Phương pháp NCKH</t>
  </si>
  <si>
    <t>12DTH</t>
  </si>
  <si>
    <t>TRƯỞNG KHOA</t>
  </si>
  <si>
    <t>TT</t>
  </si>
  <si>
    <t>Họ tên GV</t>
  </si>
  <si>
    <t>ST
kiêm 
nhiệm
(2)</t>
  </si>
  <si>
    <t>TS tiết/năm
(4)</t>
  </si>
  <si>
    <t>NCKH
(5)</t>
  </si>
  <si>
    <t>Số
tiết
chuẩn
(6)</t>
  </si>
  <si>
    <t>TS
tiết dư
(7)</t>
  </si>
  <si>
    <t>Ghi
chú</t>
  </si>
  <si>
    <t xml:space="preserve">Tổng </t>
  </si>
  <si>
    <t>TỔNG HỢP</t>
  </si>
  <si>
    <t>Nhóm chuyên môn</t>
  </si>
  <si>
    <t>Số lượng GV</t>
  </si>
  <si>
    <t>Số tiết chuẩn</t>
  </si>
  <si>
    <t>Số tiết thực hiện</t>
  </si>
  <si>
    <t>Số GV có NCKH</t>
  </si>
  <si>
    <t>Số tiết tăng giờ</t>
  </si>
  <si>
    <t>Tổng số</t>
  </si>
  <si>
    <t>Bộ môn KHMT</t>
  </si>
  <si>
    <t>Bộ môn HTTT</t>
  </si>
  <si>
    <t>11DTH</t>
  </si>
  <si>
    <t>Lập trình đồ họa</t>
  </si>
  <si>
    <t>Chuyên đề NNLT2(C#.Net)*</t>
  </si>
  <si>
    <t>Quản lý dự án tin học**</t>
  </si>
  <si>
    <t>Thiết kế cài đặt mạng**</t>
  </si>
  <si>
    <t>Thực tập tốt nghiệp</t>
  </si>
  <si>
    <t>Tô Khánh Toàn</t>
  </si>
  <si>
    <t>Bùi Mạnh Quân</t>
  </si>
  <si>
    <t>Điện toán đám mây(*)</t>
  </si>
  <si>
    <t>Mời giảng</t>
  </si>
  <si>
    <t>Trưởng
bộ môn</t>
  </si>
  <si>
    <t>Phó
trưởng
bộ môn</t>
  </si>
  <si>
    <t>Phó trưởng bộ môn</t>
  </si>
  <si>
    <t>Quản lý
PM 5,6</t>
  </si>
  <si>
    <t>Quản lý
PM 3,4</t>
  </si>
  <si>
    <t>Quản lý
PM 7,8
(LRCĐ)</t>
  </si>
  <si>
    <t xml:space="preserve">CVHT
12DTH
</t>
  </si>
  <si>
    <t>NIÊN LUẬN 1</t>
  </si>
  <si>
    <t>NIÊN LUẬN 2</t>
  </si>
  <si>
    <t>NIÊN LUẬN 3</t>
  </si>
  <si>
    <t>TTTN</t>
  </si>
  <si>
    <t>Đạt
Đ.mức
giờ dạy</t>
  </si>
  <si>
    <t>Khai mỏ dữ liệu</t>
  </si>
  <si>
    <t>13DTH1</t>
  </si>
  <si>
    <t>13DTH2</t>
  </si>
  <si>
    <t>PHÂN CÔNG GIẢNG DẠY NĂM HỌC 2020 - 2021</t>
  </si>
  <si>
    <t>Tổ phó CĐ Khoa</t>
  </si>
  <si>
    <t xml:space="preserve">CVHT
11DTH
</t>
  </si>
  <si>
    <t>Niên luận</t>
  </si>
  <si>
    <t>Niên luận 1 Total</t>
  </si>
  <si>
    <t>Niên luận 2 Total</t>
  </si>
  <si>
    <t>Niên luận 3 Total</t>
  </si>
  <si>
    <t>Thực tập tốt nghiệp Total</t>
  </si>
  <si>
    <t>Grand Total</t>
  </si>
  <si>
    <t>Dương Việt Hằng</t>
  </si>
  <si>
    <t>- Phó BT Đoàn Trường</t>
  </si>
  <si>
    <t>Tin học căn bản</t>
  </si>
  <si>
    <t>Tổ trưởng CĐ Khoa</t>
  </si>
  <si>
    <t>Từ Diệp Công Thành</t>
  </si>
  <si>
    <t>Chương trình dịch</t>
  </si>
  <si>
    <t>Lập trình căn bản A</t>
  </si>
  <si>
    <t>14DTH1</t>
  </si>
  <si>
    <t>14DBVTV</t>
  </si>
  <si>
    <t>14DNT1</t>
  </si>
  <si>
    <t>14DTH2</t>
  </si>
  <si>
    <t>CVHT
14DTH1</t>
  </si>
  <si>
    <t>Kiến trúc máy tính</t>
  </si>
  <si>
    <t>14DNT2</t>
  </si>
  <si>
    <t>14DCN</t>
  </si>
  <si>
    <t>14DKT1</t>
  </si>
  <si>
    <t>14DKT2</t>
  </si>
  <si>
    <t>Toán rời rạc</t>
  </si>
  <si>
    <t>CVHT
14DTH2</t>
  </si>
  <si>
    <t>14DTCNH</t>
  </si>
  <si>
    <t>14DTA</t>
  </si>
  <si>
    <t>Quản lý
PM 1,2;
CVHT
13DTH2</t>
  </si>
  <si>
    <t>CVHT
13DTH1</t>
  </si>
  <si>
    <t>14DQT1</t>
  </si>
  <si>
    <t>14DQT2</t>
  </si>
  <si>
    <t>14CM1</t>
  </si>
  <si>
    <t>Lâm Quang Trưởng</t>
  </si>
  <si>
    <t>Tăng Phước Huy</t>
  </si>
  <si>
    <t>Ngôn ngữ lập trình (Tr.G)</t>
  </si>
  <si>
    <t>Lắp ráp cài đặt (Tr.G)</t>
  </si>
  <si>
    <t>Hệ điều hành (Tr.G)</t>
  </si>
  <si>
    <t>Lập trình căn bản A (Tr.G)</t>
  </si>
  <si>
    <t>Phân tích TK HTTT (Tr.G)</t>
  </si>
  <si>
    <t>14CM2</t>
  </si>
  <si>
    <t xml:space="preserve">Tiến sĩ, Trưởng
khoa </t>
  </si>
  <si>
    <t>Mời giảng
PGS,
H.Trưởng</t>
  </si>
  <si>
    <t>Mời giảng
Tiến sĩ</t>
  </si>
  <si>
    <t>Bạc Liêu, ngày 14 tháng 10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</si>
</sst>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>
    <font>
      <sz val="10"/>
      <name val="Arial"/>
      <family val="2"/>
    </font>
    <font>
      <sz val="11"/>
      <name val="VNI-Times"/>
    </font>
    <font>
      <sz val="13"/>
      <color indexed="8"/>
      <name val="Times New Roman"/>
      <family val="2"/>
      <charset val="1"/>
    </font>
    <font>
      <b/>
      <sz val="1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sz val="10"/>
      <name val="Arial"/>
      <family val="2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sz val="14"/>
      <color rgb="FFFF0000"/>
      <name val="Times New Roman"/>
      <family val="1"/>
    </font>
    <font>
      <b/>
      <sz val="14"/>
      <color rgb="FFFF0000"/>
      <name val="Times New Roman"/>
      <family val="1"/>
    </font>
    <font>
      <b/>
      <sz val="10"/>
      <name val="Times New Roman"/>
      <family val="1"/>
    </font>
    <font>
      <sz val="11"/>
      <color rgb="FF0000FF"/>
      <name val="Times New Roman"/>
      <family val="1"/>
    </font>
    <font>
      <b/>
      <sz val="11"/>
      <color rgb="FF0000FF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0.5"/>
      <name val="Times New Roman"/>
      <family val="1"/>
    </font>
    <font>
      <sz val="10.5"/>
      <color rgb="FF0000FF"/>
      <name val="Times New Roman"/>
      <family val="1"/>
    </font>
    <font>
      <sz val="9"/>
      <color rgb="FF0000FF"/>
      <name val="Times New Roman"/>
      <family val="1"/>
    </font>
    <font>
      <sz val="10"/>
      <color rgb="FF0000FF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1" fillId="0" borderId="0"/>
    <xf numFmtId="9" fontId="15" fillId="0" borderId="0" applyFont="0" applyFill="0" applyBorder="0" applyAlignment="0" applyProtection="0"/>
  </cellStyleXfs>
  <cellXfs count="185">
    <xf numFmtId="0" fontId="0" fillId="0" borderId="0" xfId="0">
      <alignment vertical="center"/>
    </xf>
    <xf numFmtId="0" fontId="4" fillId="0" borderId="0" xfId="0" applyFont="1" applyFill="1">
      <alignment vertical="center"/>
    </xf>
    <xf numFmtId="0" fontId="5" fillId="0" borderId="4" xfId="0" applyNumberFormat="1" applyFont="1" applyFill="1" applyBorder="1" applyAlignment="1">
      <alignment wrapText="1"/>
    </xf>
    <xf numFmtId="0" fontId="5" fillId="0" borderId="4" xfId="0" applyNumberFormat="1" applyFont="1" applyFill="1" applyBorder="1" applyAlignment="1">
      <alignment horizontal="left" wrapText="1"/>
    </xf>
    <xf numFmtId="0" fontId="8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9" fillId="0" borderId="0" xfId="0" applyNumberFormat="1" applyFont="1" applyFill="1" applyAlignment="1">
      <alignment vertical="center"/>
    </xf>
    <xf numFmtId="0" fontId="7" fillId="0" borderId="0" xfId="0" applyNumberFormat="1" applyFont="1" applyFill="1" applyBorder="1" applyAlignment="1">
      <alignment wrapText="1"/>
    </xf>
    <xf numFmtId="0" fontId="9" fillId="0" borderId="0" xfId="0" applyFont="1" applyFill="1">
      <alignment vertical="center"/>
    </xf>
    <xf numFmtId="0" fontId="7" fillId="0" borderId="2" xfId="0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9" fillId="0" borderId="0" xfId="0" applyNumberFormat="1" applyFont="1" applyFill="1" applyAlignment="1">
      <alignment horizontal="center" vertical="center"/>
    </xf>
    <xf numFmtId="0" fontId="5" fillId="0" borderId="0" xfId="0" applyFont="1" applyFill="1">
      <alignment vertical="center"/>
    </xf>
    <xf numFmtId="164" fontId="5" fillId="0" borderId="0" xfId="0" applyNumberFormat="1" applyFont="1" applyFill="1">
      <alignment vertical="center"/>
    </xf>
    <xf numFmtId="0" fontId="5" fillId="0" borderId="0" xfId="0" applyFont="1" applyFill="1">
      <alignment vertical="center"/>
    </xf>
    <xf numFmtId="0" fontId="5" fillId="2" borderId="0" xfId="0" applyFont="1" applyFill="1">
      <alignment vertical="center"/>
    </xf>
    <xf numFmtId="0" fontId="5" fillId="0" borderId="0" xfId="0" applyFont="1" applyFill="1">
      <alignment vertical="center"/>
    </xf>
    <xf numFmtId="0" fontId="7" fillId="0" borderId="1" xfId="0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5" fillId="3" borderId="7" xfId="0" applyFont="1" applyFill="1" applyBorder="1">
      <alignment vertical="center"/>
    </xf>
    <xf numFmtId="0" fontId="19" fillId="4" borderId="2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/>
    </xf>
    <xf numFmtId="164" fontId="6" fillId="5" borderId="2" xfId="0" applyNumberFormat="1" applyFont="1" applyFill="1" applyBorder="1" applyAlignment="1">
      <alignment horizontal="center" vertical="center" wrapText="1"/>
    </xf>
    <xf numFmtId="0" fontId="6" fillId="5" borderId="2" xfId="0" applyNumberFormat="1" applyFont="1" applyFill="1" applyBorder="1" applyAlignment="1">
      <alignment horizontal="center" vertical="center" wrapText="1"/>
    </xf>
    <xf numFmtId="1" fontId="6" fillId="5" borderId="2" xfId="0" applyNumberFormat="1" applyFont="1" applyFill="1" applyBorder="1" applyAlignment="1">
      <alignment horizontal="center" vertical="center" wrapText="1"/>
    </xf>
    <xf numFmtId="0" fontId="5" fillId="5" borderId="2" xfId="0" applyNumberFormat="1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9" fontId="17" fillId="3" borderId="7" xfId="3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0" fontId="17" fillId="3" borderId="8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0" fontId="20" fillId="0" borderId="2" xfId="0" applyNumberFormat="1" applyFont="1" applyFill="1" applyBorder="1" applyAlignment="1">
      <alignment horizontal="center" vertical="center" wrapText="1"/>
    </xf>
    <xf numFmtId="0" fontId="5" fillId="0" borderId="0" xfId="0" applyFont="1" applyFill="1">
      <alignment vertical="center"/>
    </xf>
    <xf numFmtId="0" fontId="21" fillId="2" borderId="2" xfId="0" applyFont="1" applyFill="1" applyBorder="1" applyAlignment="1">
      <alignment horizontal="left" vertical="center" wrapText="1"/>
    </xf>
    <xf numFmtId="0" fontId="21" fillId="2" borderId="2" xfId="0" applyFont="1" applyFill="1" applyBorder="1" applyAlignment="1">
      <alignment horizontal="center" vertical="center"/>
    </xf>
    <xf numFmtId="0" fontId="21" fillId="2" borderId="2" xfId="0" applyNumberFormat="1" applyFont="1" applyFill="1" applyBorder="1" applyAlignment="1">
      <alignment horizontal="left" vertical="center" wrapText="1"/>
    </xf>
    <xf numFmtId="0" fontId="21" fillId="2" borderId="2" xfId="0" applyFont="1" applyFill="1" applyBorder="1" applyAlignment="1">
      <alignment horizontal="left" vertical="center"/>
    </xf>
    <xf numFmtId="0" fontId="5" fillId="0" borderId="0" xfId="0" applyFont="1" applyFill="1">
      <alignment vertical="center"/>
    </xf>
    <xf numFmtId="0" fontId="21" fillId="3" borderId="6" xfId="0" applyFont="1" applyFill="1" applyBorder="1">
      <alignment vertical="center"/>
    </xf>
    <xf numFmtId="0" fontId="21" fillId="3" borderId="7" xfId="0" applyFont="1" applyFill="1" applyBorder="1">
      <alignment vertical="center"/>
    </xf>
    <xf numFmtId="0" fontId="5" fillId="0" borderId="0" xfId="0" applyFont="1" applyFill="1">
      <alignment vertical="center"/>
    </xf>
    <xf numFmtId="0" fontId="16" fillId="3" borderId="7" xfId="0" applyFont="1" applyFill="1" applyBorder="1">
      <alignment vertical="center"/>
    </xf>
    <xf numFmtId="9" fontId="16" fillId="3" borderId="7" xfId="3" applyFont="1" applyFill="1" applyBorder="1" applyAlignment="1">
      <alignment vertical="center"/>
    </xf>
    <xf numFmtId="9" fontId="16" fillId="3" borderId="6" xfId="3" applyFont="1" applyFill="1" applyBorder="1" applyAlignment="1">
      <alignment horizontal="center" vertical="center"/>
    </xf>
    <xf numFmtId="9" fontId="16" fillId="3" borderId="7" xfId="3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0" fontId="19" fillId="3" borderId="2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0" fontId="21" fillId="2" borderId="0" xfId="0" applyNumberFormat="1" applyFont="1" applyFill="1" applyBorder="1" applyAlignment="1">
      <alignment horizontal="center" vertical="center" wrapText="1"/>
    </xf>
    <xf numFmtId="0" fontId="22" fillId="2" borderId="0" xfId="0" applyFont="1" applyFill="1" applyBorder="1" applyAlignment="1">
      <alignment horizontal="left" vertical="center"/>
    </xf>
    <xf numFmtId="0" fontId="5" fillId="0" borderId="0" xfId="0" applyFont="1" applyFill="1">
      <alignment vertical="center"/>
    </xf>
    <xf numFmtId="0" fontId="21" fillId="2" borderId="2" xfId="0" applyNumberFormat="1" applyFont="1" applyFill="1" applyBorder="1" applyAlignment="1">
      <alignment horizontal="center" vertical="center" wrapText="1"/>
    </xf>
    <xf numFmtId="164" fontId="21" fillId="2" borderId="2" xfId="0" applyNumberFormat="1" applyFont="1" applyFill="1" applyBorder="1" applyAlignment="1">
      <alignment horizontal="center" vertical="center" wrapText="1"/>
    </xf>
    <xf numFmtId="0" fontId="5" fillId="0" borderId="0" xfId="0" applyFont="1" applyFill="1">
      <alignment vertical="center"/>
    </xf>
    <xf numFmtId="164" fontId="21" fillId="2" borderId="0" xfId="0" applyNumberFormat="1" applyFont="1" applyFill="1" applyBorder="1" applyAlignment="1">
      <alignment horizontal="center" vertical="center" wrapText="1"/>
    </xf>
    <xf numFmtId="0" fontId="17" fillId="3" borderId="2" xfId="0" applyNumberFormat="1" applyFont="1" applyFill="1" applyBorder="1" applyAlignment="1">
      <alignment horizontal="left" vertical="center" wrapText="1"/>
    </xf>
    <xf numFmtId="0" fontId="17" fillId="3" borderId="2" xfId="0" applyNumberFormat="1" applyFont="1" applyFill="1" applyBorder="1" applyAlignment="1">
      <alignment horizontal="center" vertical="center" wrapText="1"/>
    </xf>
    <xf numFmtId="164" fontId="17" fillId="3" borderId="2" xfId="0" applyNumberFormat="1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left" vertical="center" wrapText="1"/>
    </xf>
    <xf numFmtId="0" fontId="17" fillId="3" borderId="2" xfId="0" applyFont="1" applyFill="1" applyBorder="1" applyAlignment="1">
      <alignment horizontal="left" vertical="center"/>
    </xf>
    <xf numFmtId="0" fontId="17" fillId="3" borderId="2" xfId="0" applyFont="1" applyFill="1" applyBorder="1" applyAlignment="1">
      <alignment horizontal="center" vertical="center"/>
    </xf>
    <xf numFmtId="0" fontId="23" fillId="2" borderId="2" xfId="0" applyNumberFormat="1" applyFont="1" applyFill="1" applyBorder="1" applyAlignment="1">
      <alignment horizontal="left" vertical="center" wrapText="1"/>
    </xf>
    <xf numFmtId="0" fontId="23" fillId="2" borderId="2" xfId="0" applyNumberFormat="1" applyFont="1" applyFill="1" applyBorder="1" applyAlignment="1">
      <alignment horizontal="center" vertical="center" wrapText="1"/>
    </xf>
    <xf numFmtId="164" fontId="23" fillId="2" borderId="2" xfId="0" applyNumberFormat="1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center" vertical="center"/>
    </xf>
    <xf numFmtId="0" fontId="23" fillId="2" borderId="2" xfId="0" applyFont="1" applyFill="1" applyBorder="1" applyAlignment="1">
      <alignment horizontal="left" vertical="center"/>
    </xf>
    <xf numFmtId="0" fontId="23" fillId="2" borderId="2" xfId="0" applyFont="1" applyFill="1" applyBorder="1" applyAlignment="1">
      <alignment horizontal="left" vertical="center" wrapText="1"/>
    </xf>
    <xf numFmtId="0" fontId="23" fillId="2" borderId="2" xfId="0" applyNumberFormat="1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center" vertical="center" wrapText="1"/>
    </xf>
    <xf numFmtId="0" fontId="23" fillId="2" borderId="2" xfId="2" applyFont="1" applyFill="1" applyBorder="1" applyAlignment="1">
      <alignment horizontal="center" vertical="center"/>
    </xf>
    <xf numFmtId="164" fontId="23" fillId="2" borderId="2" xfId="0" applyNumberFormat="1" applyFont="1" applyFill="1" applyBorder="1" applyAlignment="1">
      <alignment horizontal="center" vertical="center" wrapText="1"/>
    </xf>
    <xf numFmtId="0" fontId="25" fillId="2" borderId="2" xfId="0" applyNumberFormat="1" applyFont="1" applyFill="1" applyBorder="1" applyAlignment="1">
      <alignment horizontal="left" vertical="center" wrapText="1"/>
    </xf>
    <xf numFmtId="0" fontId="23" fillId="2" borderId="2" xfId="0" applyNumberFormat="1" applyFont="1" applyFill="1" applyBorder="1" applyAlignment="1">
      <alignment vertical="center" wrapText="1"/>
    </xf>
    <xf numFmtId="0" fontId="23" fillId="2" borderId="2" xfId="0" applyFont="1" applyFill="1" applyBorder="1" applyAlignment="1">
      <alignment horizontal="justify" vertical="center" wrapText="1"/>
    </xf>
    <xf numFmtId="0" fontId="23" fillId="2" borderId="2" xfId="0" applyNumberFormat="1" applyFont="1" applyFill="1" applyBorder="1" applyAlignment="1">
      <alignment horizontal="center" vertical="center" wrapText="1"/>
    </xf>
    <xf numFmtId="164" fontId="23" fillId="2" borderId="2" xfId="0" applyNumberFormat="1" applyFont="1" applyFill="1" applyBorder="1" applyAlignment="1">
      <alignment horizontal="center" vertical="center" wrapText="1"/>
    </xf>
    <xf numFmtId="0" fontId="17" fillId="3" borderId="2" xfId="0" applyFont="1" applyFill="1" applyBorder="1">
      <alignment vertical="center"/>
    </xf>
    <xf numFmtId="0" fontId="23" fillId="2" borderId="2" xfId="0" applyNumberFormat="1" applyFont="1" applyFill="1" applyBorder="1" applyAlignment="1">
      <alignment horizontal="center" vertical="center" wrapText="1"/>
    </xf>
    <xf numFmtId="164" fontId="23" fillId="2" borderId="2" xfId="0" applyNumberFormat="1" applyFont="1" applyFill="1" applyBorder="1" applyAlignment="1">
      <alignment horizontal="center" vertical="center" wrapText="1"/>
    </xf>
    <xf numFmtId="0" fontId="5" fillId="0" borderId="0" xfId="0" applyFont="1" applyFill="1">
      <alignment vertical="center"/>
    </xf>
    <xf numFmtId="0" fontId="23" fillId="2" borderId="2" xfId="0" applyNumberFormat="1" applyFont="1" applyFill="1" applyBorder="1" applyAlignment="1">
      <alignment horizontal="center" vertical="center" wrapText="1"/>
    </xf>
    <xf numFmtId="164" fontId="23" fillId="2" borderId="2" xfId="0" applyNumberFormat="1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left" vertical="center" wrapText="1"/>
    </xf>
    <xf numFmtId="0" fontId="5" fillId="3" borderId="8" xfId="0" applyFont="1" applyFill="1" applyBorder="1">
      <alignment vertical="center"/>
    </xf>
    <xf numFmtId="0" fontId="23" fillId="0" borderId="6" xfId="0" applyNumberFormat="1" applyFont="1" applyFill="1" applyBorder="1" applyAlignment="1">
      <alignment horizontal="center" vertical="center" wrapText="1"/>
    </xf>
    <xf numFmtId="0" fontId="23" fillId="0" borderId="2" xfId="0" applyNumberFormat="1" applyFont="1" applyFill="1" applyBorder="1" applyAlignment="1">
      <alignment horizontal="center" vertical="center" wrapText="1"/>
    </xf>
    <xf numFmtId="0" fontId="24" fillId="0" borderId="2" xfId="0" applyNumberFormat="1" applyFont="1" applyFill="1" applyBorder="1" applyAlignment="1">
      <alignment horizontal="center" vertical="center" wrapText="1"/>
    </xf>
    <xf numFmtId="0" fontId="23" fillId="2" borderId="2" xfId="0" applyNumberFormat="1" applyFont="1" applyFill="1" applyBorder="1" applyAlignment="1">
      <alignment horizontal="center" vertical="center" wrapText="1"/>
    </xf>
    <xf numFmtId="164" fontId="23" fillId="2" borderId="2" xfId="0" applyNumberFormat="1" applyFont="1" applyFill="1" applyBorder="1" applyAlignment="1">
      <alignment horizontal="center" vertical="center" wrapText="1"/>
    </xf>
    <xf numFmtId="0" fontId="5" fillId="0" borderId="0" xfId="0" applyFont="1" applyFill="1">
      <alignment vertical="center"/>
    </xf>
    <xf numFmtId="9" fontId="17" fillId="3" borderId="2" xfId="3" applyFont="1" applyFill="1" applyBorder="1" applyAlignment="1">
      <alignment horizontal="center" vertical="center"/>
    </xf>
    <xf numFmtId="0" fontId="23" fillId="2" borderId="2" xfId="0" applyNumberFormat="1" applyFont="1" applyFill="1" applyBorder="1" applyAlignment="1">
      <alignment horizontal="center" vertical="center" wrapText="1"/>
    </xf>
    <xf numFmtId="164" fontId="23" fillId="2" borderId="2" xfId="0" applyNumberFormat="1" applyFont="1" applyFill="1" applyBorder="1" applyAlignment="1">
      <alignment horizontal="center" vertical="center" wrapText="1"/>
    </xf>
    <xf numFmtId="0" fontId="5" fillId="0" borderId="0" xfId="0" applyFont="1" applyFill="1">
      <alignment vertical="center"/>
    </xf>
    <xf numFmtId="9" fontId="17" fillId="3" borderId="7" xfId="3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0" fontId="26" fillId="2" borderId="2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 wrapText="1"/>
    </xf>
    <xf numFmtId="0" fontId="21" fillId="2" borderId="2" xfId="2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0" fontId="23" fillId="2" borderId="2" xfId="0" applyNumberFormat="1" applyFont="1" applyFill="1" applyBorder="1" applyAlignment="1">
      <alignment horizontal="center" vertical="center" wrapText="1"/>
    </xf>
    <xf numFmtId="164" fontId="23" fillId="2" borderId="2" xfId="0" applyNumberFormat="1" applyFont="1" applyFill="1" applyBorder="1" applyAlignment="1">
      <alignment horizontal="center" vertical="center" wrapText="1"/>
    </xf>
    <xf numFmtId="0" fontId="5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23" fillId="2" borderId="2" xfId="0" applyNumberFormat="1" applyFont="1" applyFill="1" applyBorder="1" applyAlignment="1">
      <alignment horizontal="center" vertical="center" wrapText="1"/>
    </xf>
    <xf numFmtId="164" fontId="23" fillId="2" borderId="2" xfId="0" applyNumberFormat="1" applyFont="1" applyFill="1" applyBorder="1" applyAlignment="1">
      <alignment horizontal="center" vertical="center" wrapText="1"/>
    </xf>
    <xf numFmtId="9" fontId="17" fillId="3" borderId="7" xfId="3" applyFont="1" applyFill="1" applyBorder="1" applyAlignment="1">
      <alignment horizontal="center" vertical="center"/>
    </xf>
    <xf numFmtId="9" fontId="17" fillId="3" borderId="7" xfId="3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9" fontId="17" fillId="3" borderId="7" xfId="3" applyFont="1" applyFill="1" applyBorder="1" applyAlignment="1">
      <alignment horizontal="center" vertical="center"/>
    </xf>
    <xf numFmtId="9" fontId="17" fillId="3" borderId="8" xfId="3" applyFont="1" applyFill="1" applyBorder="1" applyAlignment="1">
      <alignment horizontal="center" vertical="center"/>
    </xf>
    <xf numFmtId="9" fontId="17" fillId="3" borderId="6" xfId="3" applyFont="1" applyFill="1" applyBorder="1" applyAlignment="1">
      <alignment horizontal="center" vertical="center"/>
    </xf>
    <xf numFmtId="0" fontId="23" fillId="0" borderId="6" xfId="0" applyNumberFormat="1" applyFont="1" applyFill="1" applyBorder="1" applyAlignment="1">
      <alignment horizontal="center" vertical="center" wrapText="1"/>
    </xf>
    <xf numFmtId="0" fontId="23" fillId="0" borderId="8" xfId="0" applyNumberFormat="1" applyFont="1" applyFill="1" applyBorder="1" applyAlignment="1">
      <alignment horizontal="center" vertical="center" wrapText="1"/>
    </xf>
    <xf numFmtId="0" fontId="23" fillId="0" borderId="7" xfId="0" applyNumberFormat="1" applyFont="1" applyFill="1" applyBorder="1" applyAlignment="1">
      <alignment horizontal="center" vertical="center" wrapText="1"/>
    </xf>
    <xf numFmtId="0" fontId="23" fillId="0" borderId="2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right" vertical="center"/>
    </xf>
    <xf numFmtId="0" fontId="7" fillId="0" borderId="5" xfId="0" applyFont="1" applyFill="1" applyBorder="1" applyAlignment="1">
      <alignment horizontal="right" vertical="center"/>
    </xf>
    <xf numFmtId="0" fontId="7" fillId="0" borderId="3" xfId="0" applyFont="1" applyFill="1" applyBorder="1" applyAlignment="1">
      <alignment horizontal="right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7" fillId="0" borderId="5" xfId="0" applyFont="1" applyFill="1" applyBorder="1" applyAlignment="1">
      <alignment horizontal="center" vertical="center"/>
    </xf>
    <xf numFmtId="164" fontId="9" fillId="0" borderId="1" xfId="0" applyNumberFormat="1" applyFont="1" applyFill="1" applyBorder="1" applyAlignment="1">
      <alignment horizontal="right" vertical="center"/>
    </xf>
    <xf numFmtId="164" fontId="9" fillId="0" borderId="5" xfId="0" applyNumberFormat="1" applyFont="1" applyFill="1" applyBorder="1" applyAlignment="1">
      <alignment horizontal="right" vertical="center"/>
    </xf>
    <xf numFmtId="164" fontId="9" fillId="0" borderId="3" xfId="0" applyNumberFormat="1" applyFont="1" applyFill="1" applyBorder="1" applyAlignment="1">
      <alignment horizontal="right" vertical="center"/>
    </xf>
    <xf numFmtId="0" fontId="9" fillId="0" borderId="2" xfId="0" applyFont="1" applyFill="1" applyBorder="1" applyAlignment="1">
      <alignment horizontal="center" vertical="center"/>
    </xf>
    <xf numFmtId="0" fontId="24" fillId="0" borderId="6" xfId="0" applyNumberFormat="1" applyFont="1" applyFill="1" applyBorder="1" applyAlignment="1">
      <alignment horizontal="center" vertical="center" wrapText="1"/>
    </xf>
    <xf numFmtId="0" fontId="24" fillId="0" borderId="7" xfId="0" applyNumberFormat="1" applyFont="1" applyFill="1" applyBorder="1" applyAlignment="1">
      <alignment horizontal="center" vertical="center" wrapText="1"/>
    </xf>
    <xf numFmtId="0" fontId="24" fillId="0" borderId="8" xfId="0" applyNumberFormat="1" applyFont="1" applyFill="1" applyBorder="1" applyAlignment="1">
      <alignment horizontal="center" vertical="center" wrapText="1"/>
    </xf>
    <xf numFmtId="0" fontId="24" fillId="0" borderId="2" xfId="0" applyNumberFormat="1" applyFont="1" applyFill="1" applyBorder="1" applyAlignment="1">
      <alignment horizontal="center" vertical="center" wrapText="1"/>
    </xf>
    <xf numFmtId="0" fontId="28" fillId="0" borderId="2" xfId="0" applyNumberFormat="1" applyFont="1" applyFill="1" applyBorder="1" applyAlignment="1">
      <alignment horizontal="center" vertical="center" wrapText="1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vertical="center"/>
    </xf>
    <xf numFmtId="1" fontId="9" fillId="0" borderId="5" xfId="0" applyNumberFormat="1" applyFont="1" applyFill="1" applyBorder="1" applyAlignment="1">
      <alignment vertical="center"/>
    </xf>
    <xf numFmtId="1" fontId="9" fillId="0" borderId="3" xfId="0" applyNumberFormat="1" applyFont="1" applyFill="1" applyBorder="1" applyAlignment="1">
      <alignment vertical="center"/>
    </xf>
    <xf numFmtId="0" fontId="9" fillId="0" borderId="5" xfId="0" applyFont="1" applyFill="1" applyBorder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1" fontId="7" fillId="0" borderId="1" xfId="0" applyNumberFormat="1" applyFont="1" applyFill="1" applyBorder="1" applyAlignment="1">
      <alignment horizontal="right" vertical="center"/>
    </xf>
    <xf numFmtId="1" fontId="7" fillId="0" borderId="5" xfId="0" applyNumberFormat="1" applyFont="1" applyFill="1" applyBorder="1" applyAlignment="1">
      <alignment horizontal="right" vertical="center"/>
    </xf>
    <xf numFmtId="1" fontId="7" fillId="0" borderId="3" xfId="0" applyNumberFormat="1" applyFont="1" applyFill="1" applyBorder="1" applyAlignment="1">
      <alignment horizontal="right" vertical="center"/>
    </xf>
    <xf numFmtId="1" fontId="7" fillId="0" borderId="1" xfId="0" applyNumberFormat="1" applyFont="1" applyFill="1" applyBorder="1" applyAlignment="1">
      <alignment vertical="center"/>
    </xf>
    <xf numFmtId="1" fontId="7" fillId="0" borderId="5" xfId="0" applyNumberFormat="1" applyFont="1" applyFill="1" applyBorder="1" applyAlignment="1">
      <alignment vertical="center"/>
    </xf>
    <xf numFmtId="1" fontId="7" fillId="0" borderId="3" xfId="0" applyNumberFormat="1" applyFont="1" applyFill="1" applyBorder="1" applyAlignment="1">
      <alignment vertical="center"/>
    </xf>
    <xf numFmtId="0" fontId="6" fillId="5" borderId="2" xfId="0" applyNumberFormat="1" applyFont="1" applyFill="1" applyBorder="1" applyAlignment="1">
      <alignment horizontal="center" vertical="center" wrapText="1"/>
    </xf>
    <xf numFmtId="0" fontId="24" fillId="0" borderId="2" xfId="0" quotePrefix="1" applyNumberFormat="1" applyFont="1" applyFill="1" applyBorder="1" applyAlignment="1">
      <alignment horizontal="center" vertical="center" wrapText="1"/>
    </xf>
    <xf numFmtId="0" fontId="24" fillId="0" borderId="1" xfId="0" applyNumberFormat="1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/>
    </xf>
    <xf numFmtId="164" fontId="23" fillId="0" borderId="2" xfId="0" applyNumberFormat="1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2" fontId="23" fillId="0" borderId="2" xfId="0" applyNumberFormat="1" applyFont="1" applyFill="1" applyBorder="1" applyAlignment="1">
      <alignment horizontal="center" vertical="center" wrapText="1"/>
    </xf>
    <xf numFmtId="1" fontId="23" fillId="0" borderId="2" xfId="0" applyNumberFormat="1" applyFont="1" applyFill="1" applyBorder="1" applyAlignment="1">
      <alignment horizontal="center" vertical="center" wrapText="1"/>
    </xf>
    <xf numFmtId="0" fontId="24" fillId="2" borderId="2" xfId="0" applyNumberFormat="1" applyFont="1" applyFill="1" applyBorder="1" applyAlignment="1">
      <alignment horizontal="center" vertical="center" wrapText="1"/>
    </xf>
    <xf numFmtId="0" fontId="23" fillId="2" borderId="2" xfId="0" applyNumberFormat="1" applyFont="1" applyFill="1" applyBorder="1" applyAlignment="1">
      <alignment horizontal="center" vertical="center" wrapText="1"/>
    </xf>
    <xf numFmtId="164" fontId="23" fillId="2" borderId="2" xfId="0" applyNumberFormat="1" applyFont="1" applyFill="1" applyBorder="1" applyAlignment="1">
      <alignment horizontal="center" vertical="center" wrapText="1"/>
    </xf>
    <xf numFmtId="0" fontId="12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5" fillId="0" borderId="0" xfId="0" applyFont="1" applyFill="1">
      <alignment vertical="center"/>
    </xf>
    <xf numFmtId="0" fontId="13" fillId="0" borderId="0" xfId="0" applyNumberFormat="1" applyFont="1" applyFill="1" applyAlignment="1">
      <alignment horizontal="center"/>
    </xf>
    <xf numFmtId="0" fontId="14" fillId="0" borderId="0" xfId="0" applyFont="1" applyFill="1">
      <alignment vertical="center"/>
    </xf>
    <xf numFmtId="0" fontId="10" fillId="0" borderId="0" xfId="0" applyNumberFormat="1" applyFont="1" applyFill="1" applyAlignment="1">
      <alignment horizontal="center"/>
    </xf>
    <xf numFmtId="0" fontId="11" fillId="0" borderId="0" xfId="0" applyFont="1" applyFill="1">
      <alignment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3" fillId="0" borderId="9" xfId="0" applyNumberFormat="1" applyFont="1" applyFill="1" applyBorder="1" applyAlignment="1">
      <alignment horizontal="center" vertical="center" wrapText="1"/>
    </xf>
    <xf numFmtId="0" fontId="23" fillId="0" borderId="10" xfId="0" applyNumberFormat="1" applyFont="1" applyFill="1" applyBorder="1" applyAlignment="1">
      <alignment horizontal="center" vertical="center" wrapText="1"/>
    </xf>
    <xf numFmtId="0" fontId="23" fillId="0" borderId="1" xfId="0" applyNumberFormat="1" applyFont="1" applyFill="1" applyBorder="1" applyAlignment="1">
      <alignment horizontal="center" vertical="center" wrapText="1"/>
    </xf>
  </cellXfs>
  <cellStyles count="4">
    <cellStyle name="Excel Built-in Normal" xfId="1" xr:uid="{00000000-0005-0000-0000-000000000000}"/>
    <cellStyle name="Normal" xfId="0" builtinId="0"/>
    <cellStyle name="Normal_4TH" xfId="2" xr:uid="{00000000-0005-0000-0000-000002000000}"/>
    <cellStyle name="Percent" xfId="3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C99FF"/>
      <rgbColor rgb="00CCFFCC"/>
      <rgbColor rgb="00FF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2</xdr:row>
      <xdr:rowOff>0</xdr:rowOff>
    </xdr:from>
    <xdr:to>
      <xdr:col>2</xdr:col>
      <xdr:colOff>628650</xdr:colOff>
      <xdr:row>2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838200" y="419100"/>
          <a:ext cx="14001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342900</xdr:colOff>
      <xdr:row>2</xdr:row>
      <xdr:rowOff>0</xdr:rowOff>
    </xdr:from>
    <xdr:to>
      <xdr:col>13</xdr:col>
      <xdr:colOff>228600</xdr:colOff>
      <xdr:row>2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6210300" y="419100"/>
          <a:ext cx="1876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43"/>
  <sheetViews>
    <sheetView tabSelected="1" topLeftCell="A94" zoomScale="143" zoomScaleNormal="100" workbookViewId="0">
      <selection activeCell="U92" sqref="U92"/>
    </sheetView>
  </sheetViews>
  <sheetFormatPr baseColWidth="10" defaultColWidth="9.1640625" defaultRowHeight="12.75" customHeight="1"/>
  <cols>
    <col min="1" max="1" width="5" style="17" customWidth="1"/>
    <col min="2" max="2" width="19.33203125" style="17" customWidth="1"/>
    <col min="3" max="3" width="24.6640625" style="17" customWidth="1"/>
    <col min="4" max="4" width="9.83203125" style="17" customWidth="1"/>
    <col min="5" max="5" width="5" style="17" customWidth="1"/>
    <col min="6" max="6" width="5.5" style="17" customWidth="1"/>
    <col min="7" max="7" width="6.5" style="17" customWidth="1"/>
    <col min="8" max="8" width="5.83203125" style="17" customWidth="1"/>
    <col min="9" max="9" width="7.5" style="17" customWidth="1"/>
    <col min="10" max="10" width="7.33203125" style="17" hidden="1" customWidth="1"/>
    <col min="11" max="11" width="6.6640625" style="17" hidden="1" customWidth="1"/>
    <col min="12" max="12" width="6.83203125" style="17" hidden="1" customWidth="1"/>
    <col min="13" max="13" width="8.5" style="17" hidden="1" customWidth="1"/>
    <col min="14" max="14" width="6.5" style="17" hidden="1" customWidth="1"/>
    <col min="15" max="15" width="7.5" style="17" hidden="1" customWidth="1"/>
    <col min="16" max="16" width="7.83203125" style="17" hidden="1" customWidth="1"/>
    <col min="17" max="17" width="9.6640625" style="17" hidden="1" customWidth="1"/>
    <col min="18" max="18" width="9.5" style="17" customWidth="1"/>
    <col min="19" max="16384" width="9.1640625" style="17"/>
  </cols>
  <sheetData>
    <row r="1" spans="1:38" ht="16.5" customHeight="1">
      <c r="A1" s="155" t="s">
        <v>0</v>
      </c>
      <c r="B1" s="155"/>
      <c r="C1" s="155"/>
      <c r="D1" s="1"/>
      <c r="E1" s="1"/>
      <c r="F1" s="1"/>
      <c r="G1" s="147" t="s">
        <v>1</v>
      </c>
      <c r="H1" s="147"/>
      <c r="I1" s="147"/>
      <c r="J1" s="147"/>
      <c r="K1" s="147"/>
      <c r="L1" s="147"/>
      <c r="M1" s="147"/>
      <c r="N1" s="147"/>
      <c r="O1" s="147"/>
      <c r="P1" s="147"/>
      <c r="Q1" s="147"/>
    </row>
    <row r="2" spans="1:38" ht="16.5" customHeight="1">
      <c r="A2" s="147" t="s">
        <v>12</v>
      </c>
      <c r="B2" s="147"/>
      <c r="C2" s="147"/>
      <c r="D2" s="1"/>
      <c r="E2" s="1"/>
      <c r="F2" s="1"/>
      <c r="G2" s="173" t="s">
        <v>15</v>
      </c>
      <c r="H2" s="173"/>
      <c r="I2" s="173"/>
      <c r="J2" s="173"/>
      <c r="K2" s="173"/>
      <c r="L2" s="173"/>
      <c r="M2" s="173"/>
      <c r="N2" s="173"/>
      <c r="O2" s="173"/>
      <c r="P2" s="173"/>
      <c r="Q2" s="173"/>
    </row>
    <row r="3" spans="1:38" ht="14.25" customHeight="1">
      <c r="A3" s="174"/>
      <c r="B3" s="175"/>
    </row>
    <row r="4" spans="1:38" ht="21.75" customHeight="1">
      <c r="A4" s="176" t="s">
        <v>102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</row>
    <row r="5" spans="1:38" ht="18">
      <c r="A5" s="178" t="s">
        <v>12</v>
      </c>
      <c r="B5" s="179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</row>
    <row r="6" spans="1:38" ht="10.5" customHeight="1">
      <c r="A6" s="2"/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38" ht="70.5" customHeight="1">
      <c r="A7" s="15" t="s">
        <v>58</v>
      </c>
      <c r="B7" s="15" t="s">
        <v>59</v>
      </c>
      <c r="C7" s="15" t="s">
        <v>54</v>
      </c>
      <c r="D7" s="15" t="s">
        <v>45</v>
      </c>
      <c r="E7" s="15" t="s">
        <v>46</v>
      </c>
      <c r="F7" s="15" t="s">
        <v>50</v>
      </c>
      <c r="G7" s="15" t="s">
        <v>53</v>
      </c>
      <c r="H7" s="15" t="s">
        <v>51</v>
      </c>
      <c r="I7" s="15" t="s">
        <v>52</v>
      </c>
      <c r="J7" s="15" t="s">
        <v>8</v>
      </c>
      <c r="K7" s="15" t="s">
        <v>60</v>
      </c>
      <c r="L7" s="15" t="s">
        <v>14</v>
      </c>
      <c r="M7" s="15" t="s">
        <v>61</v>
      </c>
      <c r="N7" s="43" t="s">
        <v>62</v>
      </c>
      <c r="O7" s="15" t="s">
        <v>63</v>
      </c>
      <c r="P7" s="15" t="s">
        <v>64</v>
      </c>
      <c r="Q7" s="15" t="s">
        <v>65</v>
      </c>
      <c r="R7" s="34" t="s">
        <v>98</v>
      </c>
    </row>
    <row r="8" spans="1:38" s="20" customFormat="1" ht="20" customHeight="1">
      <c r="A8" s="128">
        <v>1</v>
      </c>
      <c r="B8" s="128" t="s">
        <v>41</v>
      </c>
      <c r="C8" s="74" t="s">
        <v>10</v>
      </c>
      <c r="D8" s="75" t="s">
        <v>77</v>
      </c>
      <c r="E8" s="75">
        <v>34</v>
      </c>
      <c r="F8" s="75">
        <v>1</v>
      </c>
      <c r="G8" s="75">
        <v>55</v>
      </c>
      <c r="H8" s="76">
        <v>1</v>
      </c>
      <c r="I8" s="75">
        <v>45</v>
      </c>
      <c r="J8" s="128">
        <f>SUM(I8:I15)*1.2</f>
        <v>240</v>
      </c>
      <c r="K8" s="128">
        <v>62.5</v>
      </c>
      <c r="L8" s="180"/>
      <c r="M8" s="128">
        <f>J8+K8+L8</f>
        <v>302.5</v>
      </c>
      <c r="N8" s="128">
        <v>200</v>
      </c>
      <c r="O8" s="128">
        <v>250</v>
      </c>
      <c r="P8" s="128">
        <f>M8-N8-O8</f>
        <v>-147.5</v>
      </c>
      <c r="Q8" s="145" t="s">
        <v>145</v>
      </c>
      <c r="R8" s="5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20" customHeight="1">
      <c r="A9" s="128"/>
      <c r="B9" s="128"/>
      <c r="C9" s="74" t="s">
        <v>37</v>
      </c>
      <c r="D9" s="77" t="s">
        <v>56</v>
      </c>
      <c r="E9" s="77">
        <v>40</v>
      </c>
      <c r="F9" s="77">
        <v>1</v>
      </c>
      <c r="G9" s="77">
        <v>30</v>
      </c>
      <c r="H9" s="76">
        <v>1</v>
      </c>
      <c r="I9" s="75">
        <v>30</v>
      </c>
      <c r="J9" s="128"/>
      <c r="K9" s="128"/>
      <c r="L9" s="180"/>
      <c r="M9" s="128"/>
      <c r="N9" s="128"/>
      <c r="O9" s="128"/>
      <c r="P9" s="128"/>
      <c r="Q9" s="145"/>
      <c r="R9" s="51"/>
    </row>
    <row r="10" spans="1:38" ht="20" customHeight="1">
      <c r="A10" s="128"/>
      <c r="B10" s="128"/>
      <c r="C10" s="78" t="s">
        <v>29</v>
      </c>
      <c r="D10" s="77" t="s">
        <v>56</v>
      </c>
      <c r="E10" s="77">
        <v>40</v>
      </c>
      <c r="F10" s="77">
        <v>1</v>
      </c>
      <c r="G10" s="77">
        <v>40</v>
      </c>
      <c r="H10" s="76">
        <v>1</v>
      </c>
      <c r="I10" s="75">
        <v>30</v>
      </c>
      <c r="J10" s="128"/>
      <c r="K10" s="128"/>
      <c r="L10" s="180"/>
      <c r="M10" s="128"/>
      <c r="N10" s="128"/>
      <c r="O10" s="128"/>
      <c r="P10" s="128"/>
      <c r="Q10" s="145"/>
      <c r="R10" s="53"/>
    </row>
    <row r="11" spans="1:38" s="19" customFormat="1" ht="20" customHeight="1">
      <c r="A11" s="128"/>
      <c r="B11" s="128"/>
      <c r="C11" s="78" t="s">
        <v>33</v>
      </c>
      <c r="D11" s="77" t="s">
        <v>101</v>
      </c>
      <c r="E11" s="77">
        <v>27</v>
      </c>
      <c r="F11" s="77">
        <v>2</v>
      </c>
      <c r="G11" s="77">
        <v>60</v>
      </c>
      <c r="H11" s="88">
        <v>1</v>
      </c>
      <c r="I11" s="87">
        <v>51</v>
      </c>
      <c r="J11" s="128"/>
      <c r="K11" s="128"/>
      <c r="L11" s="180"/>
      <c r="M11" s="128"/>
      <c r="N11" s="128"/>
      <c r="O11" s="128"/>
      <c r="P11" s="128"/>
      <c r="Q11" s="145"/>
      <c r="R11" s="53"/>
    </row>
    <row r="12" spans="1:38" s="19" customFormat="1" ht="20" customHeight="1">
      <c r="A12" s="128"/>
      <c r="B12" s="128"/>
      <c r="C12" s="74" t="s">
        <v>34</v>
      </c>
      <c r="D12" s="75" t="s">
        <v>56</v>
      </c>
      <c r="E12" s="75">
        <v>40</v>
      </c>
      <c r="F12" s="75">
        <v>1</v>
      </c>
      <c r="G12" s="75">
        <v>16</v>
      </c>
      <c r="H12" s="76">
        <v>1</v>
      </c>
      <c r="I12" s="75">
        <v>16</v>
      </c>
      <c r="J12" s="128"/>
      <c r="K12" s="128"/>
      <c r="L12" s="180"/>
      <c r="M12" s="128"/>
      <c r="N12" s="128"/>
      <c r="O12" s="128"/>
      <c r="P12" s="128"/>
      <c r="Q12" s="145"/>
      <c r="R12" s="35">
        <f>M8/O8</f>
        <v>1.21</v>
      </c>
    </row>
    <row r="13" spans="1:38" s="19" customFormat="1" ht="20" customHeight="1">
      <c r="A13" s="128"/>
      <c r="B13" s="128"/>
      <c r="C13" s="74" t="s">
        <v>35</v>
      </c>
      <c r="D13" s="75" t="s">
        <v>56</v>
      </c>
      <c r="E13" s="75">
        <v>40</v>
      </c>
      <c r="F13" s="75">
        <v>2</v>
      </c>
      <c r="G13" s="75">
        <v>16</v>
      </c>
      <c r="H13" s="76">
        <v>1</v>
      </c>
      <c r="I13" s="75">
        <v>16</v>
      </c>
      <c r="J13" s="128"/>
      <c r="K13" s="128"/>
      <c r="L13" s="180"/>
      <c r="M13" s="128"/>
      <c r="N13" s="128"/>
      <c r="O13" s="128"/>
      <c r="P13" s="128"/>
      <c r="Q13" s="145"/>
      <c r="R13" s="54"/>
    </row>
    <row r="14" spans="1:38" s="19" customFormat="1" ht="20" customHeight="1">
      <c r="A14" s="128"/>
      <c r="B14" s="128"/>
      <c r="C14" s="79" t="s">
        <v>36</v>
      </c>
      <c r="D14" s="75" t="s">
        <v>77</v>
      </c>
      <c r="E14" s="75">
        <v>34</v>
      </c>
      <c r="F14" s="75">
        <v>1</v>
      </c>
      <c r="G14" s="75">
        <v>8</v>
      </c>
      <c r="H14" s="76">
        <v>1</v>
      </c>
      <c r="I14" s="75">
        <v>8</v>
      </c>
      <c r="J14" s="128"/>
      <c r="K14" s="128"/>
      <c r="L14" s="180"/>
      <c r="M14" s="128"/>
      <c r="N14" s="128"/>
      <c r="O14" s="128"/>
      <c r="P14" s="128"/>
      <c r="Q14" s="145"/>
      <c r="R14" s="54"/>
    </row>
    <row r="15" spans="1:38" s="112" customFormat="1" ht="20" customHeight="1">
      <c r="A15" s="128"/>
      <c r="B15" s="128"/>
      <c r="C15" s="78" t="s">
        <v>82</v>
      </c>
      <c r="D15" s="77" t="s">
        <v>77</v>
      </c>
      <c r="E15" s="77">
        <v>34</v>
      </c>
      <c r="F15" s="77">
        <v>2</v>
      </c>
      <c r="G15" s="77">
        <v>4</v>
      </c>
      <c r="H15" s="114">
        <v>1</v>
      </c>
      <c r="I15" s="113">
        <v>4</v>
      </c>
      <c r="J15" s="128"/>
      <c r="K15" s="128"/>
      <c r="L15" s="180"/>
      <c r="M15" s="128"/>
      <c r="N15" s="128"/>
      <c r="O15" s="128"/>
      <c r="P15" s="128"/>
      <c r="Q15" s="145"/>
      <c r="R15" s="54"/>
    </row>
    <row r="16" spans="1:38" s="20" customFormat="1" ht="20" customHeight="1">
      <c r="A16" s="171">
        <v>2</v>
      </c>
      <c r="B16" s="171" t="s">
        <v>6</v>
      </c>
      <c r="C16" s="79" t="s">
        <v>9</v>
      </c>
      <c r="D16" s="81" t="s">
        <v>100</v>
      </c>
      <c r="E16" s="81">
        <v>27</v>
      </c>
      <c r="F16" s="81">
        <v>2</v>
      </c>
      <c r="G16" s="82">
        <v>35</v>
      </c>
      <c r="H16" s="76">
        <v>1</v>
      </c>
      <c r="I16" s="75">
        <v>30</v>
      </c>
      <c r="J16" s="171">
        <f>SUM(I16:I23)</f>
        <v>235</v>
      </c>
      <c r="K16" s="171"/>
      <c r="L16" s="171"/>
      <c r="M16" s="171">
        <f>J16+K16+L16</f>
        <v>235</v>
      </c>
      <c r="N16" s="171">
        <v>200</v>
      </c>
      <c r="O16" s="171">
        <v>250</v>
      </c>
      <c r="P16" s="172">
        <f>M16-N16-O16</f>
        <v>-215</v>
      </c>
      <c r="Q16" s="170"/>
      <c r="R16" s="55"/>
      <c r="S16"/>
      <c r="T16"/>
      <c r="U16"/>
      <c r="V16"/>
      <c r="W16"/>
      <c r="X16"/>
      <c r="Y16"/>
      <c r="Z16"/>
    </row>
    <row r="17" spans="1:26" s="20" customFormat="1" ht="20" customHeight="1">
      <c r="A17" s="171"/>
      <c r="B17" s="171"/>
      <c r="C17" s="79" t="s">
        <v>9</v>
      </c>
      <c r="D17" s="81" t="s">
        <v>101</v>
      </c>
      <c r="E17" s="81">
        <v>27</v>
      </c>
      <c r="F17" s="81">
        <v>2</v>
      </c>
      <c r="G17" s="82">
        <v>35</v>
      </c>
      <c r="H17" s="76">
        <v>1</v>
      </c>
      <c r="I17" s="75">
        <v>30</v>
      </c>
      <c r="J17" s="171"/>
      <c r="K17" s="171"/>
      <c r="L17" s="171"/>
      <c r="M17" s="171"/>
      <c r="N17" s="171"/>
      <c r="O17" s="171"/>
      <c r="P17" s="172"/>
      <c r="Q17" s="170"/>
      <c r="R17" s="56"/>
      <c r="S17"/>
      <c r="T17"/>
      <c r="U17"/>
      <c r="V17"/>
      <c r="W17"/>
      <c r="X17"/>
      <c r="Y17"/>
      <c r="Z17"/>
    </row>
    <row r="18" spans="1:26" s="20" customFormat="1" ht="20" customHeight="1">
      <c r="A18" s="171"/>
      <c r="B18" s="171"/>
      <c r="C18" s="48" t="s">
        <v>117</v>
      </c>
      <c r="D18" s="46" t="s">
        <v>118</v>
      </c>
      <c r="E18" s="64">
        <v>30</v>
      </c>
      <c r="F18" s="46">
        <v>2</v>
      </c>
      <c r="G18" s="46">
        <v>90</v>
      </c>
      <c r="H18" s="65">
        <v>1</v>
      </c>
      <c r="I18" s="64">
        <v>72</v>
      </c>
      <c r="J18" s="171"/>
      <c r="K18" s="171"/>
      <c r="L18" s="171"/>
      <c r="M18" s="171"/>
      <c r="N18" s="171"/>
      <c r="O18" s="171"/>
      <c r="P18" s="172"/>
      <c r="Q18" s="170"/>
      <c r="R18" s="56"/>
      <c r="S18"/>
      <c r="T18"/>
      <c r="U18"/>
      <c r="V18"/>
      <c r="W18"/>
      <c r="X18"/>
      <c r="Y18"/>
      <c r="Z18"/>
    </row>
    <row r="19" spans="1:26" s="20" customFormat="1" ht="20" customHeight="1">
      <c r="A19" s="171"/>
      <c r="B19" s="171"/>
      <c r="C19" s="48" t="s">
        <v>113</v>
      </c>
      <c r="D19" s="109" t="s">
        <v>135</v>
      </c>
      <c r="E19" s="46">
        <v>30</v>
      </c>
      <c r="F19" s="46">
        <v>1</v>
      </c>
      <c r="G19" s="46">
        <v>60</v>
      </c>
      <c r="H19" s="65">
        <v>1</v>
      </c>
      <c r="I19" s="64">
        <v>51</v>
      </c>
      <c r="J19" s="171"/>
      <c r="K19" s="171"/>
      <c r="L19" s="171"/>
      <c r="M19" s="171"/>
      <c r="N19" s="171"/>
      <c r="O19" s="171"/>
      <c r="P19" s="172"/>
      <c r="Q19" s="170"/>
      <c r="R19" s="56"/>
      <c r="S19"/>
      <c r="T19"/>
      <c r="U19"/>
      <c r="V19"/>
      <c r="W19"/>
      <c r="X19"/>
      <c r="Y19"/>
      <c r="Z19"/>
    </row>
    <row r="20" spans="1:26" s="20" customFormat="1" ht="20" customHeight="1">
      <c r="A20" s="171"/>
      <c r="B20" s="171"/>
      <c r="C20" s="74" t="s">
        <v>34</v>
      </c>
      <c r="D20" s="75" t="s">
        <v>56</v>
      </c>
      <c r="E20" s="75">
        <v>40</v>
      </c>
      <c r="F20" s="75">
        <v>1</v>
      </c>
      <c r="G20" s="75">
        <v>20</v>
      </c>
      <c r="H20" s="76">
        <v>1</v>
      </c>
      <c r="I20" s="75">
        <v>20</v>
      </c>
      <c r="J20" s="171"/>
      <c r="K20" s="171"/>
      <c r="L20" s="171"/>
      <c r="M20" s="171"/>
      <c r="N20" s="171"/>
      <c r="O20" s="171"/>
      <c r="P20" s="172"/>
      <c r="Q20" s="170"/>
      <c r="R20" s="35">
        <f>M16/O16</f>
        <v>0.94</v>
      </c>
      <c r="S20"/>
      <c r="T20"/>
      <c r="U20"/>
      <c r="V20"/>
      <c r="W20"/>
      <c r="X20"/>
      <c r="Y20"/>
      <c r="Z20"/>
    </row>
    <row r="21" spans="1:26" s="20" customFormat="1" ht="20" customHeight="1">
      <c r="A21" s="171"/>
      <c r="B21" s="171"/>
      <c r="C21" s="74" t="s">
        <v>35</v>
      </c>
      <c r="D21" s="75" t="s">
        <v>56</v>
      </c>
      <c r="E21" s="75">
        <v>40</v>
      </c>
      <c r="F21" s="75">
        <v>2</v>
      </c>
      <c r="G21" s="75">
        <v>16</v>
      </c>
      <c r="H21" s="76">
        <v>1</v>
      </c>
      <c r="I21" s="75">
        <v>16</v>
      </c>
      <c r="J21" s="171"/>
      <c r="K21" s="171"/>
      <c r="L21" s="171"/>
      <c r="M21" s="171"/>
      <c r="N21" s="171"/>
      <c r="O21" s="171"/>
      <c r="P21" s="172"/>
      <c r="Q21" s="170"/>
      <c r="R21" s="57"/>
      <c r="S21"/>
      <c r="T21"/>
      <c r="U21"/>
      <c r="V21"/>
      <c r="W21"/>
      <c r="X21"/>
      <c r="Y21"/>
      <c r="Z21"/>
    </row>
    <row r="22" spans="1:26" s="20" customFormat="1" ht="20" customHeight="1">
      <c r="A22" s="171"/>
      <c r="B22" s="171"/>
      <c r="C22" s="79" t="s">
        <v>36</v>
      </c>
      <c r="D22" s="75" t="s">
        <v>77</v>
      </c>
      <c r="E22" s="75">
        <v>34</v>
      </c>
      <c r="F22" s="75">
        <v>1</v>
      </c>
      <c r="G22" s="75">
        <v>12</v>
      </c>
      <c r="H22" s="76">
        <v>1</v>
      </c>
      <c r="I22" s="75">
        <v>12</v>
      </c>
      <c r="J22" s="171"/>
      <c r="K22" s="171"/>
      <c r="L22" s="171"/>
      <c r="M22" s="171"/>
      <c r="N22" s="171"/>
      <c r="O22" s="171"/>
      <c r="P22" s="172"/>
      <c r="Q22" s="170"/>
      <c r="R22" s="57"/>
      <c r="S22"/>
      <c r="T22"/>
      <c r="U22"/>
      <c r="V22"/>
      <c r="W22"/>
      <c r="X22"/>
      <c r="Y22"/>
      <c r="Z22"/>
    </row>
    <row r="23" spans="1:26" s="20" customFormat="1" ht="20" customHeight="1">
      <c r="A23" s="171"/>
      <c r="B23" s="171"/>
      <c r="C23" s="78" t="s">
        <v>82</v>
      </c>
      <c r="D23" s="77" t="s">
        <v>77</v>
      </c>
      <c r="E23" s="77">
        <v>34</v>
      </c>
      <c r="F23" s="77">
        <v>2</v>
      </c>
      <c r="G23" s="77">
        <v>4</v>
      </c>
      <c r="H23" s="114">
        <v>1</v>
      </c>
      <c r="I23" s="113">
        <v>4</v>
      </c>
      <c r="J23" s="171"/>
      <c r="K23" s="171"/>
      <c r="L23" s="171"/>
      <c r="M23" s="171"/>
      <c r="N23" s="171"/>
      <c r="O23" s="171"/>
      <c r="P23" s="172"/>
      <c r="Q23" s="170"/>
      <c r="R23" s="57"/>
      <c r="S23"/>
      <c r="T23"/>
      <c r="U23"/>
      <c r="V23"/>
      <c r="W23"/>
      <c r="X23"/>
      <c r="Y23"/>
      <c r="Z23"/>
    </row>
    <row r="24" spans="1:26" ht="20" customHeight="1">
      <c r="A24" s="128">
        <v>3</v>
      </c>
      <c r="B24" s="128" t="s">
        <v>11</v>
      </c>
      <c r="C24" s="74" t="s">
        <v>20</v>
      </c>
      <c r="D24" s="75" t="s">
        <v>56</v>
      </c>
      <c r="E24" s="75">
        <v>40</v>
      </c>
      <c r="F24" s="75">
        <v>1</v>
      </c>
      <c r="G24" s="77">
        <v>60</v>
      </c>
      <c r="H24" s="76">
        <v>1</v>
      </c>
      <c r="I24" s="75">
        <v>60</v>
      </c>
      <c r="J24" s="128">
        <f>SUM(I24:I30)</f>
        <v>218</v>
      </c>
      <c r="K24" s="128">
        <v>50</v>
      </c>
      <c r="L24" s="128"/>
      <c r="M24" s="128">
        <f>J24+K24+L24</f>
        <v>268</v>
      </c>
      <c r="N24" s="128">
        <v>200</v>
      </c>
      <c r="O24" s="128">
        <v>250</v>
      </c>
      <c r="P24" s="128">
        <f>M24-N24-O24</f>
        <v>-182</v>
      </c>
      <c r="Q24" s="145" t="s">
        <v>87</v>
      </c>
      <c r="R24" s="38"/>
    </row>
    <row r="25" spans="1:26" ht="20" customHeight="1">
      <c r="A25" s="128"/>
      <c r="B25" s="128"/>
      <c r="C25" s="79" t="s">
        <v>24</v>
      </c>
      <c r="D25" s="81" t="s">
        <v>100</v>
      </c>
      <c r="E25" s="81">
        <v>27</v>
      </c>
      <c r="F25" s="81">
        <v>2</v>
      </c>
      <c r="G25" s="82">
        <v>60</v>
      </c>
      <c r="H25" s="76">
        <v>1</v>
      </c>
      <c r="I25" s="75">
        <v>51</v>
      </c>
      <c r="J25" s="128"/>
      <c r="K25" s="128"/>
      <c r="L25" s="128"/>
      <c r="M25" s="128"/>
      <c r="N25" s="128"/>
      <c r="O25" s="128"/>
      <c r="P25" s="128"/>
      <c r="Q25" s="145"/>
      <c r="R25" s="36"/>
    </row>
    <row r="26" spans="1:26" ht="20" customHeight="1">
      <c r="A26" s="128"/>
      <c r="B26" s="128"/>
      <c r="C26" s="79" t="s">
        <v>24</v>
      </c>
      <c r="D26" s="81" t="s">
        <v>101</v>
      </c>
      <c r="E26" s="81">
        <v>27</v>
      </c>
      <c r="F26" s="81">
        <v>2</v>
      </c>
      <c r="G26" s="82">
        <v>60</v>
      </c>
      <c r="H26" s="76">
        <v>1</v>
      </c>
      <c r="I26" s="75">
        <v>51</v>
      </c>
      <c r="J26" s="128"/>
      <c r="K26" s="128"/>
      <c r="L26" s="128"/>
      <c r="M26" s="128"/>
      <c r="N26" s="128"/>
      <c r="O26" s="128"/>
      <c r="P26" s="128"/>
      <c r="Q26" s="145"/>
      <c r="R26" s="36"/>
    </row>
    <row r="27" spans="1:26" s="19" customFormat="1" ht="20" customHeight="1">
      <c r="A27" s="128"/>
      <c r="B27" s="128"/>
      <c r="C27" s="79" t="s">
        <v>85</v>
      </c>
      <c r="D27" s="81" t="s">
        <v>56</v>
      </c>
      <c r="E27" s="81">
        <v>40</v>
      </c>
      <c r="F27" s="81">
        <v>2</v>
      </c>
      <c r="G27" s="82">
        <v>40</v>
      </c>
      <c r="H27" s="76">
        <v>1</v>
      </c>
      <c r="I27" s="75">
        <v>40</v>
      </c>
      <c r="J27" s="128"/>
      <c r="K27" s="128"/>
      <c r="L27" s="128"/>
      <c r="M27" s="128"/>
      <c r="N27" s="128"/>
      <c r="O27" s="128"/>
      <c r="P27" s="128"/>
      <c r="Q27" s="145"/>
      <c r="R27" s="119">
        <f>M24/O24</f>
        <v>1.0720000000000001</v>
      </c>
    </row>
    <row r="28" spans="1:26" ht="20" customHeight="1">
      <c r="A28" s="128"/>
      <c r="B28" s="128"/>
      <c r="C28" s="74" t="s">
        <v>35</v>
      </c>
      <c r="D28" s="75" t="s">
        <v>56</v>
      </c>
      <c r="E28" s="75">
        <v>40</v>
      </c>
      <c r="F28" s="75">
        <v>2</v>
      </c>
      <c r="G28" s="75">
        <v>8</v>
      </c>
      <c r="H28" s="76">
        <v>1</v>
      </c>
      <c r="I28" s="75">
        <v>8</v>
      </c>
      <c r="J28" s="128"/>
      <c r="K28" s="128"/>
      <c r="L28" s="128"/>
      <c r="M28" s="128"/>
      <c r="N28" s="128"/>
      <c r="O28" s="128"/>
      <c r="P28" s="128"/>
      <c r="Q28" s="145"/>
      <c r="R28" s="35"/>
    </row>
    <row r="29" spans="1:26" ht="20" customHeight="1">
      <c r="A29" s="128"/>
      <c r="B29" s="128"/>
      <c r="C29" s="79" t="s">
        <v>36</v>
      </c>
      <c r="D29" s="75" t="s">
        <v>77</v>
      </c>
      <c r="E29" s="75">
        <v>34</v>
      </c>
      <c r="F29" s="75">
        <v>1</v>
      </c>
      <c r="G29" s="75">
        <v>4</v>
      </c>
      <c r="H29" s="76">
        <v>1</v>
      </c>
      <c r="I29" s="75">
        <v>4</v>
      </c>
      <c r="J29" s="128"/>
      <c r="K29" s="128"/>
      <c r="L29" s="128"/>
      <c r="M29" s="128"/>
      <c r="N29" s="128"/>
      <c r="O29" s="128"/>
      <c r="P29" s="128"/>
      <c r="Q29" s="145"/>
      <c r="R29" s="36"/>
    </row>
    <row r="30" spans="1:26" s="112" customFormat="1" ht="20" customHeight="1">
      <c r="A30" s="128"/>
      <c r="B30" s="128"/>
      <c r="C30" s="78" t="s">
        <v>82</v>
      </c>
      <c r="D30" s="77" t="s">
        <v>77</v>
      </c>
      <c r="E30" s="77">
        <v>34</v>
      </c>
      <c r="F30" s="77">
        <v>2</v>
      </c>
      <c r="G30" s="77">
        <v>4</v>
      </c>
      <c r="H30" s="114">
        <v>1</v>
      </c>
      <c r="I30" s="113">
        <v>4</v>
      </c>
      <c r="J30" s="128"/>
      <c r="K30" s="128"/>
      <c r="L30" s="128"/>
      <c r="M30" s="128"/>
      <c r="N30" s="128"/>
      <c r="O30" s="128"/>
      <c r="P30" s="128"/>
      <c r="Q30" s="145"/>
      <c r="R30" s="36"/>
    </row>
    <row r="31" spans="1:26" ht="20" customHeight="1">
      <c r="A31" s="128">
        <v>4</v>
      </c>
      <c r="B31" s="128" t="s">
        <v>21</v>
      </c>
      <c r="C31" s="79" t="s">
        <v>38</v>
      </c>
      <c r="D31" s="81" t="s">
        <v>56</v>
      </c>
      <c r="E31" s="81">
        <v>40</v>
      </c>
      <c r="F31" s="81">
        <v>2</v>
      </c>
      <c r="G31" s="82">
        <v>40</v>
      </c>
      <c r="H31" s="76">
        <v>1</v>
      </c>
      <c r="I31" s="75">
        <v>40</v>
      </c>
      <c r="J31" s="128">
        <f>SUM(I31:I38)</f>
        <v>285</v>
      </c>
      <c r="K31" s="128">
        <v>37.5</v>
      </c>
      <c r="L31" s="168"/>
      <c r="M31" s="169">
        <f>J31+K31+L31</f>
        <v>322.5</v>
      </c>
      <c r="N31" s="169">
        <v>200</v>
      </c>
      <c r="O31" s="128">
        <v>250</v>
      </c>
      <c r="P31" s="166">
        <f>M31-N31-O31</f>
        <v>-127.5</v>
      </c>
      <c r="Q31" s="145" t="s">
        <v>88</v>
      </c>
      <c r="R31" s="38"/>
    </row>
    <row r="32" spans="1:26" ht="20" customHeight="1">
      <c r="A32" s="128"/>
      <c r="B32" s="128"/>
      <c r="C32" s="79" t="s">
        <v>4</v>
      </c>
      <c r="D32" s="75" t="s">
        <v>101</v>
      </c>
      <c r="E32" s="75">
        <v>27</v>
      </c>
      <c r="F32" s="75">
        <v>1</v>
      </c>
      <c r="G32" s="75">
        <v>60</v>
      </c>
      <c r="H32" s="76">
        <v>1</v>
      </c>
      <c r="I32" s="75">
        <v>51</v>
      </c>
      <c r="J32" s="128"/>
      <c r="K32" s="128"/>
      <c r="L32" s="168"/>
      <c r="M32" s="169"/>
      <c r="N32" s="169"/>
      <c r="O32" s="128"/>
      <c r="P32" s="166"/>
      <c r="Q32" s="145"/>
      <c r="R32" s="36"/>
    </row>
    <row r="33" spans="1:18" s="49" customFormat="1" ht="20" customHeight="1">
      <c r="A33" s="128"/>
      <c r="B33" s="128"/>
      <c r="C33" s="78" t="s">
        <v>16</v>
      </c>
      <c r="D33" s="77" t="s">
        <v>101</v>
      </c>
      <c r="E33" s="77">
        <v>27</v>
      </c>
      <c r="F33" s="77">
        <v>1</v>
      </c>
      <c r="G33" s="77">
        <v>65</v>
      </c>
      <c r="H33" s="94">
        <v>1</v>
      </c>
      <c r="I33" s="93">
        <v>53</v>
      </c>
      <c r="J33" s="128"/>
      <c r="K33" s="128"/>
      <c r="L33" s="168"/>
      <c r="M33" s="169"/>
      <c r="N33" s="169"/>
      <c r="O33" s="128"/>
      <c r="P33" s="166"/>
      <c r="Q33" s="145"/>
      <c r="R33" s="36"/>
    </row>
    <row r="34" spans="1:18" s="19" customFormat="1" ht="20" customHeight="1">
      <c r="A34" s="128"/>
      <c r="B34" s="128"/>
      <c r="C34" s="74" t="s">
        <v>78</v>
      </c>
      <c r="D34" s="81" t="s">
        <v>56</v>
      </c>
      <c r="E34" s="81">
        <v>40</v>
      </c>
      <c r="F34" s="81">
        <v>1</v>
      </c>
      <c r="G34" s="82">
        <v>45</v>
      </c>
      <c r="H34" s="76">
        <v>1</v>
      </c>
      <c r="I34" s="75">
        <v>45</v>
      </c>
      <c r="J34" s="128"/>
      <c r="K34" s="128"/>
      <c r="L34" s="168"/>
      <c r="M34" s="169"/>
      <c r="N34" s="169"/>
      <c r="O34" s="128"/>
      <c r="P34" s="166"/>
      <c r="Q34" s="145"/>
      <c r="R34" s="107">
        <f>M31/O31</f>
        <v>1.29</v>
      </c>
    </row>
    <row r="35" spans="1:18" s="106" customFormat="1" ht="20" customHeight="1">
      <c r="A35" s="128"/>
      <c r="B35" s="128"/>
      <c r="C35" s="48" t="s">
        <v>117</v>
      </c>
      <c r="D35" s="46" t="s">
        <v>121</v>
      </c>
      <c r="E35" s="64">
        <v>30</v>
      </c>
      <c r="F35" s="46">
        <v>2</v>
      </c>
      <c r="G35" s="46">
        <v>90</v>
      </c>
      <c r="H35" s="65">
        <v>1</v>
      </c>
      <c r="I35" s="64">
        <v>72</v>
      </c>
      <c r="J35" s="128"/>
      <c r="K35" s="128"/>
      <c r="L35" s="168"/>
      <c r="M35" s="169"/>
      <c r="N35" s="169"/>
      <c r="O35" s="128"/>
      <c r="P35" s="166"/>
      <c r="Q35" s="145"/>
      <c r="R35" s="36"/>
    </row>
    <row r="36" spans="1:18" s="19" customFormat="1" ht="20" customHeight="1">
      <c r="A36" s="128"/>
      <c r="B36" s="128"/>
      <c r="C36" s="74" t="s">
        <v>34</v>
      </c>
      <c r="D36" s="75" t="s">
        <v>56</v>
      </c>
      <c r="E36" s="75">
        <v>40</v>
      </c>
      <c r="F36" s="75">
        <v>1</v>
      </c>
      <c r="G36" s="75">
        <v>12</v>
      </c>
      <c r="H36" s="76">
        <v>1</v>
      </c>
      <c r="I36" s="75">
        <v>12</v>
      </c>
      <c r="J36" s="128"/>
      <c r="K36" s="128"/>
      <c r="L36" s="168"/>
      <c r="M36" s="169"/>
      <c r="N36" s="169"/>
      <c r="O36" s="128"/>
      <c r="P36" s="166"/>
      <c r="Q36" s="145"/>
      <c r="R36" s="36"/>
    </row>
    <row r="37" spans="1:18" s="19" customFormat="1" ht="20" customHeight="1">
      <c r="A37" s="128"/>
      <c r="B37" s="128"/>
      <c r="C37" s="79" t="s">
        <v>36</v>
      </c>
      <c r="D37" s="75" t="s">
        <v>77</v>
      </c>
      <c r="E37" s="75">
        <v>34</v>
      </c>
      <c r="F37" s="75">
        <v>1</v>
      </c>
      <c r="G37" s="75">
        <v>8</v>
      </c>
      <c r="H37" s="76">
        <v>1</v>
      </c>
      <c r="I37" s="75">
        <v>8</v>
      </c>
      <c r="J37" s="128"/>
      <c r="K37" s="128"/>
      <c r="L37" s="168"/>
      <c r="M37" s="169"/>
      <c r="N37" s="169"/>
      <c r="O37" s="128"/>
      <c r="P37" s="166"/>
      <c r="Q37" s="145"/>
      <c r="R37" s="36"/>
    </row>
    <row r="38" spans="1:18" s="112" customFormat="1" ht="20" customHeight="1">
      <c r="A38" s="128"/>
      <c r="B38" s="128"/>
      <c r="C38" s="78" t="s">
        <v>82</v>
      </c>
      <c r="D38" s="77" t="s">
        <v>77</v>
      </c>
      <c r="E38" s="77">
        <v>34</v>
      </c>
      <c r="F38" s="77">
        <v>2</v>
      </c>
      <c r="G38" s="77">
        <v>4</v>
      </c>
      <c r="H38" s="114">
        <v>1</v>
      </c>
      <c r="I38" s="113">
        <v>4</v>
      </c>
      <c r="J38" s="128"/>
      <c r="K38" s="128"/>
      <c r="L38" s="168"/>
      <c r="M38" s="169"/>
      <c r="N38" s="169"/>
      <c r="O38" s="128"/>
      <c r="P38" s="166"/>
      <c r="Q38" s="145"/>
      <c r="R38" s="36"/>
    </row>
    <row r="39" spans="1:18" s="23" customFormat="1" ht="20" customHeight="1">
      <c r="A39" s="128">
        <v>5</v>
      </c>
      <c r="B39" s="128" t="s">
        <v>23</v>
      </c>
      <c r="C39" s="78" t="s">
        <v>33</v>
      </c>
      <c r="D39" s="77" t="s">
        <v>100</v>
      </c>
      <c r="E39" s="77">
        <v>27</v>
      </c>
      <c r="F39" s="77">
        <v>2</v>
      </c>
      <c r="G39" s="77">
        <v>60</v>
      </c>
      <c r="H39" s="76">
        <v>1</v>
      </c>
      <c r="I39" s="75">
        <v>51</v>
      </c>
      <c r="J39" s="128">
        <f>SUM(I39:I46)</f>
        <v>240</v>
      </c>
      <c r="K39" s="128">
        <v>37.5</v>
      </c>
      <c r="L39" s="128"/>
      <c r="M39" s="128">
        <f>J39+K39+L39</f>
        <v>277.5</v>
      </c>
      <c r="N39" s="128">
        <v>200</v>
      </c>
      <c r="O39" s="128">
        <v>250</v>
      </c>
      <c r="P39" s="128">
        <f>M39-N39-O39</f>
        <v>-172.5</v>
      </c>
      <c r="Q39" s="145" t="s">
        <v>89</v>
      </c>
      <c r="R39" s="38"/>
    </row>
    <row r="40" spans="1:18" s="49" customFormat="1" ht="20" customHeight="1">
      <c r="A40" s="128"/>
      <c r="B40" s="128"/>
      <c r="C40" s="74" t="s">
        <v>31</v>
      </c>
      <c r="D40" s="75" t="s">
        <v>100</v>
      </c>
      <c r="E40" s="75">
        <v>27</v>
      </c>
      <c r="F40" s="75">
        <v>2</v>
      </c>
      <c r="G40" s="77">
        <v>60</v>
      </c>
      <c r="H40" s="76">
        <v>1</v>
      </c>
      <c r="I40" s="75">
        <v>51</v>
      </c>
      <c r="J40" s="128"/>
      <c r="K40" s="128"/>
      <c r="L40" s="128"/>
      <c r="M40" s="128"/>
      <c r="N40" s="128"/>
      <c r="O40" s="128"/>
      <c r="P40" s="128"/>
      <c r="Q40" s="145"/>
      <c r="R40" s="36"/>
    </row>
    <row r="41" spans="1:18" s="49" customFormat="1" ht="20" customHeight="1">
      <c r="A41" s="128"/>
      <c r="B41" s="128"/>
      <c r="C41" s="79" t="s">
        <v>4</v>
      </c>
      <c r="D41" s="80" t="s">
        <v>100</v>
      </c>
      <c r="E41" s="80">
        <v>27</v>
      </c>
      <c r="F41" s="80">
        <v>1</v>
      </c>
      <c r="G41" s="80">
        <v>60</v>
      </c>
      <c r="H41" s="83">
        <v>1</v>
      </c>
      <c r="I41" s="80">
        <v>51</v>
      </c>
      <c r="J41" s="128"/>
      <c r="K41" s="128"/>
      <c r="L41" s="128"/>
      <c r="M41" s="128"/>
      <c r="N41" s="128"/>
      <c r="O41" s="128"/>
      <c r="P41" s="128"/>
      <c r="Q41" s="145"/>
      <c r="R41" s="36"/>
    </row>
    <row r="42" spans="1:18" s="121" customFormat="1" ht="20" customHeight="1">
      <c r="A42" s="128"/>
      <c r="B42" s="128"/>
      <c r="C42" s="48" t="s">
        <v>113</v>
      </c>
      <c r="D42" s="109" t="s">
        <v>119</v>
      </c>
      <c r="E42" s="46">
        <v>26</v>
      </c>
      <c r="F42" s="46">
        <v>1</v>
      </c>
      <c r="G42" s="46">
        <v>60</v>
      </c>
      <c r="H42" s="65">
        <v>1</v>
      </c>
      <c r="I42" s="64">
        <v>51</v>
      </c>
      <c r="J42" s="128"/>
      <c r="K42" s="128"/>
      <c r="L42" s="128"/>
      <c r="M42" s="128"/>
      <c r="N42" s="128"/>
      <c r="O42" s="128"/>
      <c r="P42" s="128"/>
      <c r="Q42" s="145"/>
      <c r="R42" s="120">
        <f>M39/O39</f>
        <v>1.1100000000000001</v>
      </c>
    </row>
    <row r="43" spans="1:18" s="23" customFormat="1" ht="20" customHeight="1">
      <c r="A43" s="128"/>
      <c r="B43" s="128"/>
      <c r="C43" s="74" t="s">
        <v>34</v>
      </c>
      <c r="D43" s="75" t="s">
        <v>56</v>
      </c>
      <c r="E43" s="75">
        <v>40</v>
      </c>
      <c r="F43" s="75">
        <v>1</v>
      </c>
      <c r="G43" s="75">
        <v>12</v>
      </c>
      <c r="H43" s="76">
        <v>1</v>
      </c>
      <c r="I43" s="75">
        <v>12</v>
      </c>
      <c r="J43" s="128"/>
      <c r="K43" s="128"/>
      <c r="L43" s="128"/>
      <c r="M43" s="128"/>
      <c r="N43" s="128"/>
      <c r="O43" s="128"/>
      <c r="P43" s="128"/>
      <c r="Q43" s="145"/>
      <c r="R43" s="36"/>
    </row>
    <row r="44" spans="1:18" s="23" customFormat="1" ht="20" customHeight="1">
      <c r="A44" s="128"/>
      <c r="B44" s="128"/>
      <c r="C44" s="74" t="s">
        <v>35</v>
      </c>
      <c r="D44" s="75" t="s">
        <v>56</v>
      </c>
      <c r="E44" s="75">
        <v>40</v>
      </c>
      <c r="F44" s="75">
        <v>2</v>
      </c>
      <c r="G44" s="75">
        <v>12</v>
      </c>
      <c r="H44" s="76">
        <v>1</v>
      </c>
      <c r="I44" s="75">
        <v>12</v>
      </c>
      <c r="J44" s="128"/>
      <c r="K44" s="128"/>
      <c r="L44" s="128"/>
      <c r="M44" s="128"/>
      <c r="N44" s="128"/>
      <c r="O44" s="128"/>
      <c r="P44" s="128"/>
      <c r="Q44" s="145"/>
      <c r="R44" s="35"/>
    </row>
    <row r="45" spans="1:18" s="23" customFormat="1" ht="20" customHeight="1">
      <c r="A45" s="128"/>
      <c r="B45" s="128"/>
      <c r="C45" s="79" t="s">
        <v>36</v>
      </c>
      <c r="D45" s="75" t="s">
        <v>77</v>
      </c>
      <c r="E45" s="75">
        <v>34</v>
      </c>
      <c r="F45" s="75">
        <v>1</v>
      </c>
      <c r="G45" s="75">
        <v>8</v>
      </c>
      <c r="H45" s="76">
        <v>1</v>
      </c>
      <c r="I45" s="75">
        <v>8</v>
      </c>
      <c r="J45" s="128"/>
      <c r="K45" s="128"/>
      <c r="L45" s="128"/>
      <c r="M45" s="128"/>
      <c r="N45" s="128"/>
      <c r="O45" s="128"/>
      <c r="P45" s="128"/>
      <c r="Q45" s="145"/>
      <c r="R45" s="36"/>
    </row>
    <row r="46" spans="1:18" s="112" customFormat="1" ht="20" customHeight="1">
      <c r="A46" s="128"/>
      <c r="B46" s="128"/>
      <c r="C46" s="78" t="s">
        <v>82</v>
      </c>
      <c r="D46" s="77" t="s">
        <v>77</v>
      </c>
      <c r="E46" s="77">
        <v>34</v>
      </c>
      <c r="F46" s="77">
        <v>2</v>
      </c>
      <c r="G46" s="77">
        <v>4</v>
      </c>
      <c r="H46" s="114">
        <v>1</v>
      </c>
      <c r="I46" s="113">
        <v>4</v>
      </c>
      <c r="J46" s="128"/>
      <c r="K46" s="128"/>
      <c r="L46" s="128"/>
      <c r="M46" s="128"/>
      <c r="N46" s="128"/>
      <c r="O46" s="128"/>
      <c r="P46" s="128"/>
      <c r="Q46" s="145"/>
      <c r="R46" s="36"/>
    </row>
    <row r="47" spans="1:18" ht="20" customHeight="1">
      <c r="A47" s="165">
        <v>6</v>
      </c>
      <c r="B47" s="128" t="s">
        <v>3</v>
      </c>
      <c r="C47" s="78" t="s">
        <v>26</v>
      </c>
      <c r="D47" s="77" t="s">
        <v>100</v>
      </c>
      <c r="E47" s="77">
        <v>27</v>
      </c>
      <c r="F47" s="77">
        <v>1</v>
      </c>
      <c r="G47" s="77">
        <v>55</v>
      </c>
      <c r="H47" s="76">
        <v>1</v>
      </c>
      <c r="I47" s="75">
        <v>45</v>
      </c>
      <c r="J47" s="128">
        <f>SUM(I47:I54)</f>
        <v>216</v>
      </c>
      <c r="K47" s="128">
        <v>37.5</v>
      </c>
      <c r="L47" s="128"/>
      <c r="M47" s="128">
        <f>J47+K47+L47</f>
        <v>253.5</v>
      </c>
      <c r="N47" s="128">
        <v>200</v>
      </c>
      <c r="O47" s="128">
        <v>250</v>
      </c>
      <c r="P47" s="166">
        <f>M47-N47-O47</f>
        <v>-196.5</v>
      </c>
      <c r="Q47" s="167" t="s">
        <v>122</v>
      </c>
      <c r="R47" s="38"/>
    </row>
    <row r="48" spans="1:18" s="19" customFormat="1" ht="20" customHeight="1">
      <c r="A48" s="165"/>
      <c r="B48" s="128"/>
      <c r="C48" s="78" t="s">
        <v>26</v>
      </c>
      <c r="D48" s="77" t="s">
        <v>101</v>
      </c>
      <c r="E48" s="77">
        <v>27</v>
      </c>
      <c r="F48" s="77">
        <v>1</v>
      </c>
      <c r="G48" s="77">
        <v>55</v>
      </c>
      <c r="H48" s="76">
        <v>1</v>
      </c>
      <c r="I48" s="75">
        <v>45</v>
      </c>
      <c r="J48" s="128"/>
      <c r="K48" s="128"/>
      <c r="L48" s="128"/>
      <c r="M48" s="128"/>
      <c r="N48" s="128"/>
      <c r="O48" s="128"/>
      <c r="P48" s="166"/>
      <c r="Q48" s="167"/>
      <c r="R48" s="36"/>
    </row>
    <row r="49" spans="1:18" s="52" customFormat="1" ht="20" customHeight="1">
      <c r="A49" s="165"/>
      <c r="B49" s="128"/>
      <c r="C49" s="47" t="s">
        <v>128</v>
      </c>
      <c r="D49" s="64" t="s">
        <v>118</v>
      </c>
      <c r="E49" s="64">
        <v>30</v>
      </c>
      <c r="F49" s="64">
        <v>2</v>
      </c>
      <c r="G49" s="64">
        <v>45</v>
      </c>
      <c r="H49" s="65">
        <v>1</v>
      </c>
      <c r="I49" s="64">
        <v>45</v>
      </c>
      <c r="J49" s="128"/>
      <c r="K49" s="128"/>
      <c r="L49" s="128"/>
      <c r="M49" s="128"/>
      <c r="N49" s="128"/>
      <c r="O49" s="128"/>
      <c r="P49" s="166"/>
      <c r="Q49" s="167"/>
      <c r="R49" s="36"/>
    </row>
    <row r="50" spans="1:18" s="19" customFormat="1" ht="20" customHeight="1">
      <c r="A50" s="165"/>
      <c r="B50" s="128"/>
      <c r="C50" s="47" t="s">
        <v>128</v>
      </c>
      <c r="D50" s="64" t="s">
        <v>121</v>
      </c>
      <c r="E50" s="64">
        <v>30</v>
      </c>
      <c r="F50" s="64">
        <v>2</v>
      </c>
      <c r="G50" s="64">
        <v>45</v>
      </c>
      <c r="H50" s="65">
        <v>1</v>
      </c>
      <c r="I50" s="64">
        <v>45</v>
      </c>
      <c r="J50" s="128"/>
      <c r="K50" s="128"/>
      <c r="L50" s="128"/>
      <c r="M50" s="128"/>
      <c r="N50" s="128"/>
      <c r="O50" s="128"/>
      <c r="P50" s="166"/>
      <c r="Q50" s="167"/>
      <c r="R50" s="35">
        <f>M47/O47</f>
        <v>1.014</v>
      </c>
    </row>
    <row r="51" spans="1:18" s="19" customFormat="1" ht="20" customHeight="1">
      <c r="A51" s="165"/>
      <c r="B51" s="128"/>
      <c r="C51" s="74" t="s">
        <v>34</v>
      </c>
      <c r="D51" s="75" t="s">
        <v>56</v>
      </c>
      <c r="E51" s="75">
        <v>40</v>
      </c>
      <c r="F51" s="75">
        <v>1</v>
      </c>
      <c r="G51" s="75">
        <v>8</v>
      </c>
      <c r="H51" s="76">
        <v>1</v>
      </c>
      <c r="I51" s="75">
        <v>8</v>
      </c>
      <c r="J51" s="128"/>
      <c r="K51" s="128"/>
      <c r="L51" s="128"/>
      <c r="M51" s="128"/>
      <c r="N51" s="128"/>
      <c r="O51" s="128"/>
      <c r="P51" s="166"/>
      <c r="Q51" s="167"/>
      <c r="R51" s="36"/>
    </row>
    <row r="52" spans="1:18" s="21" customFormat="1" ht="20" customHeight="1">
      <c r="A52" s="165"/>
      <c r="B52" s="128"/>
      <c r="C52" s="74" t="s">
        <v>35</v>
      </c>
      <c r="D52" s="75" t="s">
        <v>56</v>
      </c>
      <c r="E52" s="75">
        <v>40</v>
      </c>
      <c r="F52" s="75">
        <v>2</v>
      </c>
      <c r="G52" s="75">
        <v>12</v>
      </c>
      <c r="H52" s="76">
        <v>1</v>
      </c>
      <c r="I52" s="75">
        <v>12</v>
      </c>
      <c r="J52" s="128"/>
      <c r="K52" s="128"/>
      <c r="L52" s="128"/>
      <c r="M52" s="128"/>
      <c r="N52" s="128"/>
      <c r="O52" s="128"/>
      <c r="P52" s="166"/>
      <c r="Q52" s="167"/>
      <c r="R52" s="36"/>
    </row>
    <row r="53" spans="1:18" s="58" customFormat="1" ht="20" customHeight="1">
      <c r="A53" s="165"/>
      <c r="B53" s="128"/>
      <c r="C53" s="79" t="s">
        <v>36</v>
      </c>
      <c r="D53" s="75" t="s">
        <v>77</v>
      </c>
      <c r="E53" s="75">
        <v>34</v>
      </c>
      <c r="F53" s="75">
        <v>1</v>
      </c>
      <c r="G53" s="75">
        <v>12</v>
      </c>
      <c r="H53" s="76">
        <v>1</v>
      </c>
      <c r="I53" s="75">
        <v>12</v>
      </c>
      <c r="J53" s="128"/>
      <c r="K53" s="128"/>
      <c r="L53" s="128"/>
      <c r="M53" s="128"/>
      <c r="N53" s="128"/>
      <c r="O53" s="128"/>
      <c r="P53" s="166"/>
      <c r="Q53" s="167"/>
      <c r="R53" s="36"/>
    </row>
    <row r="54" spans="1:18" ht="20" customHeight="1">
      <c r="A54" s="165"/>
      <c r="B54" s="128"/>
      <c r="C54" s="78" t="s">
        <v>82</v>
      </c>
      <c r="D54" s="77" t="s">
        <v>77</v>
      </c>
      <c r="E54" s="77">
        <v>34</v>
      </c>
      <c r="F54" s="77">
        <v>2</v>
      </c>
      <c r="G54" s="77">
        <v>4</v>
      </c>
      <c r="H54" s="76">
        <v>1</v>
      </c>
      <c r="I54" s="75">
        <v>4</v>
      </c>
      <c r="J54" s="128"/>
      <c r="K54" s="128"/>
      <c r="L54" s="128"/>
      <c r="M54" s="128"/>
      <c r="N54" s="128"/>
      <c r="O54" s="128"/>
      <c r="P54" s="166"/>
      <c r="Q54" s="167"/>
      <c r="R54" s="37"/>
    </row>
    <row r="55" spans="1:18" ht="20" customHeight="1">
      <c r="A55" s="128">
        <v>7</v>
      </c>
      <c r="B55" s="128" t="s">
        <v>13</v>
      </c>
      <c r="C55" s="84" t="s">
        <v>79</v>
      </c>
      <c r="D55" s="87" t="s">
        <v>56</v>
      </c>
      <c r="E55" s="87">
        <v>40</v>
      </c>
      <c r="F55" s="87">
        <v>1</v>
      </c>
      <c r="G55" s="77">
        <v>40</v>
      </c>
      <c r="H55" s="88">
        <v>1</v>
      </c>
      <c r="I55" s="87">
        <v>40</v>
      </c>
      <c r="J55" s="128">
        <f>SUM(I55:I61)</f>
        <v>219</v>
      </c>
      <c r="K55" s="128">
        <v>37.5</v>
      </c>
      <c r="L55" s="128"/>
      <c r="M55" s="128">
        <f>J55+K55+L55</f>
        <v>256.5</v>
      </c>
      <c r="N55" s="128">
        <v>200</v>
      </c>
      <c r="O55" s="128">
        <v>250</v>
      </c>
      <c r="P55" s="128">
        <f>M55-N55-O55</f>
        <v>-193.5</v>
      </c>
      <c r="Q55" s="145" t="s">
        <v>133</v>
      </c>
      <c r="R55" s="38"/>
    </row>
    <row r="56" spans="1:18" s="42" customFormat="1" ht="20" customHeight="1">
      <c r="A56" s="128"/>
      <c r="B56" s="128"/>
      <c r="C56" s="47" t="s">
        <v>123</v>
      </c>
      <c r="D56" s="64" t="s">
        <v>118</v>
      </c>
      <c r="E56" s="64">
        <v>30</v>
      </c>
      <c r="F56" s="64">
        <v>2</v>
      </c>
      <c r="G56" s="64">
        <v>40</v>
      </c>
      <c r="H56" s="65">
        <v>1</v>
      </c>
      <c r="I56" s="64">
        <v>34</v>
      </c>
      <c r="J56" s="128"/>
      <c r="K56" s="128"/>
      <c r="L56" s="128"/>
      <c r="M56" s="128"/>
      <c r="N56" s="128"/>
      <c r="O56" s="128"/>
      <c r="P56" s="128"/>
      <c r="Q56" s="145"/>
      <c r="R56" s="36"/>
    </row>
    <row r="57" spans="1:18" s="23" customFormat="1" ht="20" customHeight="1">
      <c r="A57" s="128"/>
      <c r="B57" s="128"/>
      <c r="C57" s="47" t="s">
        <v>123</v>
      </c>
      <c r="D57" s="64" t="s">
        <v>121</v>
      </c>
      <c r="E57" s="64">
        <v>30</v>
      </c>
      <c r="F57" s="64">
        <v>2</v>
      </c>
      <c r="G57" s="64">
        <v>40</v>
      </c>
      <c r="H57" s="65">
        <v>1</v>
      </c>
      <c r="I57" s="64">
        <v>34</v>
      </c>
      <c r="J57" s="128"/>
      <c r="K57" s="128"/>
      <c r="L57" s="128"/>
      <c r="M57" s="128"/>
      <c r="N57" s="128"/>
      <c r="O57" s="128"/>
      <c r="P57" s="128"/>
      <c r="Q57" s="145"/>
      <c r="R57" s="36"/>
    </row>
    <row r="58" spans="1:18" ht="20" customHeight="1">
      <c r="A58" s="128"/>
      <c r="B58" s="128"/>
      <c r="C58" s="48" t="s">
        <v>113</v>
      </c>
      <c r="D58" s="109" t="s">
        <v>120</v>
      </c>
      <c r="E58" s="46">
        <v>49</v>
      </c>
      <c r="F58" s="46">
        <v>1</v>
      </c>
      <c r="G58" s="46">
        <v>60</v>
      </c>
      <c r="H58" s="65">
        <v>1.1000000000000001</v>
      </c>
      <c r="I58" s="64">
        <v>75</v>
      </c>
      <c r="J58" s="128"/>
      <c r="K58" s="128"/>
      <c r="L58" s="128"/>
      <c r="M58" s="128"/>
      <c r="N58" s="128"/>
      <c r="O58" s="128"/>
      <c r="P58" s="128"/>
      <c r="Q58" s="145"/>
      <c r="R58" s="35">
        <f>M55/O55</f>
        <v>1.026</v>
      </c>
    </row>
    <row r="59" spans="1:18" ht="20" customHeight="1">
      <c r="A59" s="128"/>
      <c r="B59" s="128"/>
      <c r="C59" s="74" t="s">
        <v>34</v>
      </c>
      <c r="D59" s="75" t="s">
        <v>56</v>
      </c>
      <c r="E59" s="75">
        <v>40</v>
      </c>
      <c r="F59" s="75">
        <v>1</v>
      </c>
      <c r="G59" s="75">
        <v>16</v>
      </c>
      <c r="H59" s="76">
        <v>1</v>
      </c>
      <c r="I59" s="75">
        <v>16</v>
      </c>
      <c r="J59" s="128"/>
      <c r="K59" s="128"/>
      <c r="L59" s="128"/>
      <c r="M59" s="128"/>
      <c r="N59" s="128"/>
      <c r="O59" s="128"/>
      <c r="P59" s="128"/>
      <c r="Q59" s="145"/>
      <c r="R59" s="36"/>
    </row>
    <row r="60" spans="1:18" s="44" customFormat="1" ht="20" customHeight="1">
      <c r="A60" s="128"/>
      <c r="B60" s="128"/>
      <c r="C60" s="74" t="s">
        <v>35</v>
      </c>
      <c r="D60" s="75" t="s">
        <v>56</v>
      </c>
      <c r="E60" s="75">
        <v>40</v>
      </c>
      <c r="F60" s="75">
        <v>2</v>
      </c>
      <c r="G60" s="75">
        <v>12</v>
      </c>
      <c r="H60" s="76">
        <v>1</v>
      </c>
      <c r="I60" s="75">
        <v>12</v>
      </c>
      <c r="J60" s="128"/>
      <c r="K60" s="128"/>
      <c r="L60" s="128"/>
      <c r="M60" s="128"/>
      <c r="N60" s="128"/>
      <c r="O60" s="128"/>
      <c r="P60" s="128"/>
      <c r="Q60" s="145"/>
      <c r="R60" s="36"/>
    </row>
    <row r="61" spans="1:18" s="116" customFormat="1" ht="20" customHeight="1">
      <c r="A61" s="128"/>
      <c r="B61" s="128"/>
      <c r="C61" s="79" t="s">
        <v>36</v>
      </c>
      <c r="D61" s="117" t="s">
        <v>77</v>
      </c>
      <c r="E61" s="117">
        <v>34</v>
      </c>
      <c r="F61" s="117">
        <v>1</v>
      </c>
      <c r="G61" s="117">
        <v>8</v>
      </c>
      <c r="H61" s="118">
        <v>1</v>
      </c>
      <c r="I61" s="117">
        <v>8</v>
      </c>
      <c r="J61" s="128"/>
      <c r="K61" s="128"/>
      <c r="L61" s="128"/>
      <c r="M61" s="128"/>
      <c r="N61" s="128"/>
      <c r="O61" s="128"/>
      <c r="P61" s="128"/>
      <c r="Q61" s="145"/>
      <c r="R61" s="36"/>
    </row>
    <row r="62" spans="1:18" ht="20" customHeight="1">
      <c r="A62" s="128">
        <v>8</v>
      </c>
      <c r="B62" s="128" t="s">
        <v>27</v>
      </c>
      <c r="C62" s="78" t="s">
        <v>18</v>
      </c>
      <c r="D62" s="75" t="s">
        <v>56</v>
      </c>
      <c r="E62" s="75">
        <v>40</v>
      </c>
      <c r="F62" s="75">
        <v>1</v>
      </c>
      <c r="G62" s="77">
        <v>65</v>
      </c>
      <c r="H62" s="76">
        <v>1</v>
      </c>
      <c r="I62" s="75">
        <v>65</v>
      </c>
      <c r="J62" s="128">
        <f>SUM(I62:I67)</f>
        <v>214</v>
      </c>
      <c r="K62" s="128">
        <v>37.5</v>
      </c>
      <c r="L62" s="128"/>
      <c r="M62" s="128">
        <f>J62+K62+L62</f>
        <v>251.5</v>
      </c>
      <c r="N62" s="128">
        <v>200</v>
      </c>
      <c r="O62" s="128">
        <v>250</v>
      </c>
      <c r="P62" s="128">
        <f>M62-N62-O62</f>
        <v>-198.5</v>
      </c>
      <c r="Q62" s="145" t="s">
        <v>104</v>
      </c>
      <c r="R62" s="38"/>
    </row>
    <row r="63" spans="1:18" ht="20" customHeight="1">
      <c r="A63" s="128"/>
      <c r="B63" s="128"/>
      <c r="C63" s="74" t="s">
        <v>39</v>
      </c>
      <c r="D63" s="80" t="s">
        <v>77</v>
      </c>
      <c r="E63" s="80">
        <v>34</v>
      </c>
      <c r="F63" s="80">
        <v>2</v>
      </c>
      <c r="G63" s="77">
        <v>40</v>
      </c>
      <c r="H63" s="83">
        <v>1</v>
      </c>
      <c r="I63" s="80">
        <v>34</v>
      </c>
      <c r="J63" s="128"/>
      <c r="K63" s="128"/>
      <c r="L63" s="128"/>
      <c r="M63" s="128"/>
      <c r="N63" s="128"/>
      <c r="O63" s="128"/>
      <c r="P63" s="128"/>
      <c r="Q63" s="145"/>
      <c r="R63" s="36"/>
    </row>
    <row r="64" spans="1:18" s="92" customFormat="1" ht="20" customHeight="1">
      <c r="A64" s="128"/>
      <c r="B64" s="128"/>
      <c r="C64" s="48" t="s">
        <v>113</v>
      </c>
      <c r="D64" s="109" t="s">
        <v>124</v>
      </c>
      <c r="E64" s="46">
        <v>49</v>
      </c>
      <c r="F64" s="46">
        <v>1</v>
      </c>
      <c r="G64" s="46">
        <v>60</v>
      </c>
      <c r="H64" s="65">
        <v>1.1000000000000001</v>
      </c>
      <c r="I64" s="64">
        <v>75</v>
      </c>
      <c r="J64" s="128"/>
      <c r="K64" s="128"/>
      <c r="L64" s="128"/>
      <c r="M64" s="128"/>
      <c r="N64" s="128"/>
      <c r="O64" s="128"/>
      <c r="P64" s="128"/>
      <c r="Q64" s="145"/>
      <c r="R64" s="107">
        <f>O62/M62</f>
        <v>0.99403578528827041</v>
      </c>
    </row>
    <row r="65" spans="1:18" ht="20" customHeight="1">
      <c r="A65" s="128"/>
      <c r="B65" s="128"/>
      <c r="C65" s="74" t="s">
        <v>34</v>
      </c>
      <c r="D65" s="75" t="s">
        <v>56</v>
      </c>
      <c r="E65" s="75">
        <v>40</v>
      </c>
      <c r="F65" s="75">
        <v>1</v>
      </c>
      <c r="G65" s="75">
        <v>16</v>
      </c>
      <c r="H65" s="76">
        <v>1</v>
      </c>
      <c r="I65" s="75">
        <v>16</v>
      </c>
      <c r="J65" s="128"/>
      <c r="K65" s="128"/>
      <c r="L65" s="128"/>
      <c r="M65" s="128"/>
      <c r="N65" s="128"/>
      <c r="O65" s="128"/>
      <c r="P65" s="128"/>
      <c r="Q65" s="145"/>
      <c r="R65" s="36"/>
    </row>
    <row r="66" spans="1:18" s="19" customFormat="1" ht="20" customHeight="1">
      <c r="A66" s="128"/>
      <c r="B66" s="128"/>
      <c r="C66" s="74" t="s">
        <v>35</v>
      </c>
      <c r="D66" s="75" t="s">
        <v>56</v>
      </c>
      <c r="E66" s="75">
        <v>40</v>
      </c>
      <c r="F66" s="75">
        <v>2</v>
      </c>
      <c r="G66" s="75">
        <v>16</v>
      </c>
      <c r="H66" s="76">
        <v>1</v>
      </c>
      <c r="I66" s="75">
        <v>16</v>
      </c>
      <c r="J66" s="128"/>
      <c r="K66" s="128"/>
      <c r="L66" s="128"/>
      <c r="M66" s="128"/>
      <c r="N66" s="128"/>
      <c r="O66" s="128"/>
      <c r="P66" s="128"/>
      <c r="Q66" s="164"/>
      <c r="R66" s="27"/>
    </row>
    <row r="67" spans="1:18" s="21" customFormat="1" ht="20" customHeight="1">
      <c r="A67" s="128"/>
      <c r="B67" s="128"/>
      <c r="C67" s="79" t="s">
        <v>36</v>
      </c>
      <c r="D67" s="75" t="s">
        <v>77</v>
      </c>
      <c r="E67" s="75">
        <v>34</v>
      </c>
      <c r="F67" s="75">
        <v>1</v>
      </c>
      <c r="G67" s="75">
        <v>8</v>
      </c>
      <c r="H67" s="76">
        <v>1</v>
      </c>
      <c r="I67" s="75">
        <v>8</v>
      </c>
      <c r="J67" s="128"/>
      <c r="K67" s="128"/>
      <c r="L67" s="128"/>
      <c r="M67" s="128"/>
      <c r="N67" s="128"/>
      <c r="O67" s="128"/>
      <c r="P67" s="128"/>
      <c r="Q67" s="145"/>
      <c r="R67" s="37"/>
    </row>
    <row r="68" spans="1:18" ht="20" customHeight="1">
      <c r="A68" s="128">
        <v>9</v>
      </c>
      <c r="B68" s="128" t="s">
        <v>42</v>
      </c>
      <c r="C68" s="78" t="s">
        <v>5</v>
      </c>
      <c r="D68" s="77" t="s">
        <v>56</v>
      </c>
      <c r="E68" s="75">
        <v>40</v>
      </c>
      <c r="F68" s="77">
        <v>2</v>
      </c>
      <c r="G68" s="77">
        <v>55</v>
      </c>
      <c r="H68" s="76">
        <v>1</v>
      </c>
      <c r="I68" s="75">
        <v>45</v>
      </c>
      <c r="J68" s="128">
        <f>SUM(I68:I73)</f>
        <v>178</v>
      </c>
      <c r="K68" s="128">
        <v>100</v>
      </c>
      <c r="L68" s="128"/>
      <c r="M68" s="128">
        <f>J68+K68+L68</f>
        <v>278</v>
      </c>
      <c r="N68" s="128">
        <v>200</v>
      </c>
      <c r="O68" s="128">
        <v>250</v>
      </c>
      <c r="P68" s="128">
        <f>M68-N68-O68</f>
        <v>-172</v>
      </c>
      <c r="Q68" s="163" t="s">
        <v>112</v>
      </c>
      <c r="R68" s="38"/>
    </row>
    <row r="69" spans="1:18" ht="20" customHeight="1">
      <c r="A69" s="128"/>
      <c r="B69" s="128"/>
      <c r="C69" s="85" t="s">
        <v>80</v>
      </c>
      <c r="D69" s="81" t="s">
        <v>77</v>
      </c>
      <c r="E69" s="75">
        <v>34</v>
      </c>
      <c r="F69" s="81">
        <v>2</v>
      </c>
      <c r="G69" s="82">
        <v>30</v>
      </c>
      <c r="H69" s="76">
        <v>1</v>
      </c>
      <c r="I69" s="75">
        <v>30</v>
      </c>
      <c r="J69" s="128"/>
      <c r="K69" s="128"/>
      <c r="L69" s="128"/>
      <c r="M69" s="128"/>
      <c r="N69" s="128"/>
      <c r="O69" s="128"/>
      <c r="P69" s="128"/>
      <c r="Q69" s="145"/>
      <c r="R69" s="27"/>
    </row>
    <row r="70" spans="1:18" s="52" customFormat="1" ht="20" customHeight="1">
      <c r="A70" s="128"/>
      <c r="B70" s="128"/>
      <c r="C70" s="48" t="s">
        <v>113</v>
      </c>
      <c r="D70" s="109" t="s">
        <v>126</v>
      </c>
      <c r="E70" s="46">
        <v>49</v>
      </c>
      <c r="F70" s="46">
        <v>1</v>
      </c>
      <c r="G70" s="46">
        <v>60</v>
      </c>
      <c r="H70" s="65">
        <v>1</v>
      </c>
      <c r="I70" s="64">
        <v>75</v>
      </c>
      <c r="J70" s="128"/>
      <c r="K70" s="128"/>
      <c r="L70" s="128"/>
      <c r="M70" s="128"/>
      <c r="N70" s="128"/>
      <c r="O70" s="128"/>
      <c r="P70" s="128"/>
      <c r="Q70" s="145"/>
      <c r="R70" s="27"/>
    </row>
    <row r="71" spans="1:18" s="52" customFormat="1" ht="20" customHeight="1">
      <c r="A71" s="128"/>
      <c r="B71" s="128"/>
      <c r="C71" s="74" t="s">
        <v>34</v>
      </c>
      <c r="D71" s="75" t="s">
        <v>56</v>
      </c>
      <c r="E71" s="75">
        <v>40</v>
      </c>
      <c r="F71" s="75">
        <v>1</v>
      </c>
      <c r="G71" s="75">
        <v>12</v>
      </c>
      <c r="H71" s="76">
        <v>1</v>
      </c>
      <c r="I71" s="75">
        <v>12</v>
      </c>
      <c r="J71" s="128"/>
      <c r="K71" s="128"/>
      <c r="L71" s="128"/>
      <c r="M71" s="128"/>
      <c r="N71" s="128"/>
      <c r="O71" s="128"/>
      <c r="P71" s="128"/>
      <c r="Q71" s="145"/>
      <c r="R71" s="35">
        <f>M68/O68</f>
        <v>1.1120000000000001</v>
      </c>
    </row>
    <row r="72" spans="1:18" s="52" customFormat="1" ht="20" customHeight="1">
      <c r="A72" s="128"/>
      <c r="B72" s="128"/>
      <c r="C72" s="74" t="s">
        <v>35</v>
      </c>
      <c r="D72" s="75" t="s">
        <v>56</v>
      </c>
      <c r="E72" s="75">
        <v>40</v>
      </c>
      <c r="F72" s="75">
        <v>2</v>
      </c>
      <c r="G72" s="75">
        <v>8</v>
      </c>
      <c r="H72" s="76">
        <v>1</v>
      </c>
      <c r="I72" s="75">
        <v>8</v>
      </c>
      <c r="J72" s="128"/>
      <c r="K72" s="128"/>
      <c r="L72" s="128"/>
      <c r="M72" s="128"/>
      <c r="N72" s="128"/>
      <c r="O72" s="128"/>
      <c r="P72" s="128"/>
      <c r="Q72" s="145"/>
      <c r="R72" s="35"/>
    </row>
    <row r="73" spans="1:18" s="52" customFormat="1" ht="20" customHeight="1">
      <c r="A73" s="128"/>
      <c r="B73" s="128"/>
      <c r="C73" s="79" t="s">
        <v>36</v>
      </c>
      <c r="D73" s="75" t="s">
        <v>77</v>
      </c>
      <c r="E73" s="75">
        <v>34</v>
      </c>
      <c r="F73" s="75">
        <v>1</v>
      </c>
      <c r="G73" s="75">
        <v>8</v>
      </c>
      <c r="H73" s="76">
        <v>1</v>
      </c>
      <c r="I73" s="75">
        <v>8</v>
      </c>
      <c r="J73" s="128"/>
      <c r="K73" s="128"/>
      <c r="L73" s="128"/>
      <c r="M73" s="128"/>
      <c r="N73" s="128"/>
      <c r="O73" s="128"/>
      <c r="P73" s="128"/>
      <c r="Q73" s="145"/>
      <c r="R73" s="35"/>
    </row>
    <row r="74" spans="1:18" ht="20" customHeight="1">
      <c r="A74" s="128">
        <v>10</v>
      </c>
      <c r="B74" s="128" t="s">
        <v>48</v>
      </c>
      <c r="C74" s="74" t="s">
        <v>30</v>
      </c>
      <c r="D74" s="75" t="s">
        <v>56</v>
      </c>
      <c r="E74" s="75">
        <v>40</v>
      </c>
      <c r="F74" s="75">
        <v>2</v>
      </c>
      <c r="G74" s="77">
        <v>60</v>
      </c>
      <c r="H74" s="76">
        <v>1</v>
      </c>
      <c r="I74" s="75">
        <v>52.5</v>
      </c>
      <c r="J74" s="128">
        <f>SUM(I74:I81)</f>
        <v>243.5</v>
      </c>
      <c r="K74" s="128">
        <v>22</v>
      </c>
      <c r="L74" s="128"/>
      <c r="M74" s="128">
        <f>J74+K74+L74</f>
        <v>265.5</v>
      </c>
      <c r="N74" s="128">
        <v>200</v>
      </c>
      <c r="O74" s="128">
        <v>250</v>
      </c>
      <c r="P74" s="128">
        <f>M74-N74-O74</f>
        <v>-184.5</v>
      </c>
      <c r="Q74" s="145" t="s">
        <v>103</v>
      </c>
      <c r="R74" s="38"/>
    </row>
    <row r="75" spans="1:18" ht="20" customHeight="1">
      <c r="A75" s="128"/>
      <c r="B75" s="128"/>
      <c r="C75" s="78" t="s">
        <v>28</v>
      </c>
      <c r="D75" s="75" t="s">
        <v>100</v>
      </c>
      <c r="E75" s="75">
        <v>27</v>
      </c>
      <c r="F75" s="75">
        <v>1</v>
      </c>
      <c r="G75" s="77">
        <v>60</v>
      </c>
      <c r="H75" s="76">
        <v>1</v>
      </c>
      <c r="I75" s="75">
        <v>51</v>
      </c>
      <c r="J75" s="128"/>
      <c r="K75" s="128"/>
      <c r="L75" s="128"/>
      <c r="M75" s="128"/>
      <c r="N75" s="128"/>
      <c r="O75" s="128"/>
      <c r="P75" s="128"/>
      <c r="Q75" s="145"/>
      <c r="R75" s="36"/>
    </row>
    <row r="76" spans="1:18" s="115" customFormat="1" ht="20" customHeight="1">
      <c r="A76" s="128"/>
      <c r="B76" s="128"/>
      <c r="C76" s="48" t="s">
        <v>113</v>
      </c>
      <c r="D76" s="109" t="s">
        <v>125</v>
      </c>
      <c r="E76" s="46">
        <v>13</v>
      </c>
      <c r="F76" s="46">
        <v>1</v>
      </c>
      <c r="G76" s="46">
        <v>60</v>
      </c>
      <c r="H76" s="65">
        <v>1</v>
      </c>
      <c r="I76" s="64">
        <v>45</v>
      </c>
      <c r="J76" s="128"/>
      <c r="K76" s="128"/>
      <c r="L76" s="128"/>
      <c r="M76" s="128"/>
      <c r="N76" s="128"/>
      <c r="O76" s="128"/>
      <c r="P76" s="128"/>
      <c r="Q76" s="145"/>
      <c r="R76" s="36"/>
    </row>
    <row r="77" spans="1:18" s="52" customFormat="1" ht="20" customHeight="1">
      <c r="A77" s="128"/>
      <c r="B77" s="128"/>
      <c r="C77" s="48" t="s">
        <v>113</v>
      </c>
      <c r="D77" s="109" t="s">
        <v>130</v>
      </c>
      <c r="E77" s="46">
        <v>23</v>
      </c>
      <c r="F77" s="46">
        <v>1</v>
      </c>
      <c r="G77" s="46">
        <v>60</v>
      </c>
      <c r="H77" s="65">
        <v>1</v>
      </c>
      <c r="I77" s="64">
        <v>51</v>
      </c>
      <c r="J77" s="128"/>
      <c r="K77" s="128"/>
      <c r="L77" s="128"/>
      <c r="M77" s="128"/>
      <c r="N77" s="128"/>
      <c r="O77" s="128"/>
      <c r="P77" s="128"/>
      <c r="Q77" s="145"/>
      <c r="R77" s="35">
        <f>M74/O74</f>
        <v>1.0620000000000001</v>
      </c>
    </row>
    <row r="78" spans="1:18" s="52" customFormat="1" ht="20" customHeight="1">
      <c r="A78" s="128"/>
      <c r="B78" s="128"/>
      <c r="C78" s="74" t="s">
        <v>34</v>
      </c>
      <c r="D78" s="75" t="s">
        <v>56</v>
      </c>
      <c r="E78" s="75">
        <v>40</v>
      </c>
      <c r="F78" s="75">
        <v>1</v>
      </c>
      <c r="G78" s="75">
        <v>16</v>
      </c>
      <c r="H78" s="76">
        <v>1</v>
      </c>
      <c r="I78" s="75">
        <v>16</v>
      </c>
      <c r="J78" s="128"/>
      <c r="K78" s="128"/>
      <c r="L78" s="128"/>
      <c r="M78" s="128"/>
      <c r="N78" s="128"/>
      <c r="O78" s="128"/>
      <c r="P78" s="128"/>
      <c r="Q78" s="145"/>
      <c r="R78" s="35"/>
    </row>
    <row r="79" spans="1:18" s="52" customFormat="1" ht="20" customHeight="1">
      <c r="A79" s="128"/>
      <c r="B79" s="128"/>
      <c r="C79" s="74" t="s">
        <v>35</v>
      </c>
      <c r="D79" s="75" t="s">
        <v>56</v>
      </c>
      <c r="E79" s="75">
        <v>40</v>
      </c>
      <c r="F79" s="75">
        <v>2</v>
      </c>
      <c r="G79" s="75">
        <v>8</v>
      </c>
      <c r="H79" s="76">
        <v>1</v>
      </c>
      <c r="I79" s="75">
        <v>8</v>
      </c>
      <c r="J79" s="128"/>
      <c r="K79" s="128"/>
      <c r="L79" s="128"/>
      <c r="M79" s="128"/>
      <c r="N79" s="128"/>
      <c r="O79" s="128"/>
      <c r="P79" s="128"/>
      <c r="Q79" s="145"/>
      <c r="R79" s="35"/>
    </row>
    <row r="80" spans="1:18" s="52" customFormat="1" ht="20" customHeight="1">
      <c r="A80" s="128"/>
      <c r="B80" s="128"/>
      <c r="C80" s="79" t="s">
        <v>36</v>
      </c>
      <c r="D80" s="75" t="s">
        <v>77</v>
      </c>
      <c r="E80" s="75">
        <v>34</v>
      </c>
      <c r="F80" s="75">
        <v>1</v>
      </c>
      <c r="G80" s="75">
        <v>16</v>
      </c>
      <c r="H80" s="76">
        <v>1</v>
      </c>
      <c r="I80" s="75">
        <v>16</v>
      </c>
      <c r="J80" s="128"/>
      <c r="K80" s="128"/>
      <c r="L80" s="128"/>
      <c r="M80" s="128"/>
      <c r="N80" s="128"/>
      <c r="O80" s="128"/>
      <c r="P80" s="128"/>
      <c r="Q80" s="145"/>
      <c r="R80" s="35"/>
    </row>
    <row r="81" spans="1:18" s="23" customFormat="1" ht="20" customHeight="1">
      <c r="A81" s="128"/>
      <c r="B81" s="128"/>
      <c r="C81" s="78" t="s">
        <v>82</v>
      </c>
      <c r="D81" s="77" t="s">
        <v>77</v>
      </c>
      <c r="E81" s="77">
        <v>34</v>
      </c>
      <c r="F81" s="77">
        <v>2</v>
      </c>
      <c r="G81" s="77">
        <v>4</v>
      </c>
      <c r="H81" s="83">
        <v>1</v>
      </c>
      <c r="I81" s="80">
        <v>4</v>
      </c>
      <c r="J81" s="128"/>
      <c r="K81" s="128"/>
      <c r="L81" s="128"/>
      <c r="M81" s="128"/>
      <c r="N81" s="128"/>
      <c r="O81" s="128"/>
      <c r="P81" s="128"/>
      <c r="Q81" s="145"/>
      <c r="R81" s="37"/>
    </row>
    <row r="82" spans="1:18" ht="20" customHeight="1">
      <c r="A82" s="128">
        <v>11</v>
      </c>
      <c r="B82" s="128" t="s">
        <v>47</v>
      </c>
      <c r="C82" s="78" t="s">
        <v>17</v>
      </c>
      <c r="D82" s="77" t="s">
        <v>100</v>
      </c>
      <c r="E82" s="77">
        <v>27</v>
      </c>
      <c r="F82" s="77">
        <v>2</v>
      </c>
      <c r="G82" s="77">
        <v>60</v>
      </c>
      <c r="H82" s="76">
        <v>1</v>
      </c>
      <c r="I82" s="75">
        <v>51</v>
      </c>
      <c r="J82" s="128">
        <f>SUM(I82:I89)</f>
        <v>231</v>
      </c>
      <c r="K82" s="128">
        <v>37.5</v>
      </c>
      <c r="L82" s="128"/>
      <c r="M82" s="128">
        <f>J82+K82+L82</f>
        <v>268.5</v>
      </c>
      <c r="N82" s="128">
        <v>200</v>
      </c>
      <c r="O82" s="125">
        <v>250</v>
      </c>
      <c r="P82" s="128">
        <f>M82-N82-O82</f>
        <v>-181.5</v>
      </c>
      <c r="Q82" s="146" t="s">
        <v>129</v>
      </c>
      <c r="R82" s="38"/>
    </row>
    <row r="83" spans="1:18" s="49" customFormat="1" ht="20" customHeight="1">
      <c r="A83" s="128"/>
      <c r="B83" s="128"/>
      <c r="C83" s="78" t="s">
        <v>17</v>
      </c>
      <c r="D83" s="77" t="s">
        <v>101</v>
      </c>
      <c r="E83" s="77">
        <v>27</v>
      </c>
      <c r="F83" s="77">
        <v>2</v>
      </c>
      <c r="G83" s="77">
        <v>60</v>
      </c>
      <c r="H83" s="76">
        <v>1</v>
      </c>
      <c r="I83" s="75">
        <v>51</v>
      </c>
      <c r="J83" s="128"/>
      <c r="K83" s="128"/>
      <c r="L83" s="128"/>
      <c r="M83" s="128"/>
      <c r="N83" s="128"/>
      <c r="O83" s="127"/>
      <c r="P83" s="128"/>
      <c r="Q83" s="146"/>
      <c r="R83" s="36"/>
    </row>
    <row r="84" spans="1:18" ht="20" customHeight="1">
      <c r="A84" s="128"/>
      <c r="B84" s="128"/>
      <c r="C84" s="86" t="s">
        <v>49</v>
      </c>
      <c r="D84" s="77" t="s">
        <v>56</v>
      </c>
      <c r="E84" s="77">
        <v>40</v>
      </c>
      <c r="F84" s="77">
        <v>2</v>
      </c>
      <c r="G84" s="77">
        <v>30</v>
      </c>
      <c r="H84" s="76">
        <v>1</v>
      </c>
      <c r="I84" s="75">
        <v>30</v>
      </c>
      <c r="J84" s="128"/>
      <c r="K84" s="128"/>
      <c r="L84" s="128"/>
      <c r="M84" s="128"/>
      <c r="N84" s="128"/>
      <c r="O84" s="127"/>
      <c r="P84" s="128"/>
      <c r="Q84" s="146"/>
      <c r="R84" s="36"/>
    </row>
    <row r="85" spans="1:18" ht="20" customHeight="1">
      <c r="A85" s="128"/>
      <c r="B85" s="128"/>
      <c r="C85" s="45" t="s">
        <v>113</v>
      </c>
      <c r="D85" s="46" t="s">
        <v>121</v>
      </c>
      <c r="E85" s="64">
        <v>30</v>
      </c>
      <c r="F85" s="46">
        <v>1</v>
      </c>
      <c r="G85" s="46">
        <v>60</v>
      </c>
      <c r="H85" s="65">
        <v>1</v>
      </c>
      <c r="I85" s="64">
        <v>51</v>
      </c>
      <c r="J85" s="128"/>
      <c r="K85" s="128"/>
      <c r="L85" s="128"/>
      <c r="M85" s="128"/>
      <c r="N85" s="128"/>
      <c r="O85" s="127"/>
      <c r="P85" s="128"/>
      <c r="Q85" s="146"/>
      <c r="R85" s="36"/>
    </row>
    <row r="86" spans="1:18" ht="20" customHeight="1">
      <c r="A86" s="128"/>
      <c r="B86" s="128"/>
      <c r="C86" s="74" t="s">
        <v>34</v>
      </c>
      <c r="D86" s="75" t="s">
        <v>56</v>
      </c>
      <c r="E86" s="75">
        <v>40</v>
      </c>
      <c r="F86" s="75">
        <v>1</v>
      </c>
      <c r="G86" s="75">
        <v>16</v>
      </c>
      <c r="H86" s="76">
        <v>1</v>
      </c>
      <c r="I86" s="75">
        <v>16</v>
      </c>
      <c r="J86" s="128"/>
      <c r="K86" s="128"/>
      <c r="L86" s="128"/>
      <c r="M86" s="128"/>
      <c r="N86" s="128"/>
      <c r="O86" s="127"/>
      <c r="P86" s="128"/>
      <c r="Q86" s="146"/>
      <c r="R86" s="35">
        <f>M82/O82</f>
        <v>1.0740000000000001</v>
      </c>
    </row>
    <row r="87" spans="1:18" ht="20" customHeight="1">
      <c r="A87" s="128"/>
      <c r="B87" s="128"/>
      <c r="C87" s="74" t="s">
        <v>35</v>
      </c>
      <c r="D87" s="75" t="s">
        <v>56</v>
      </c>
      <c r="E87" s="75">
        <v>40</v>
      </c>
      <c r="F87" s="75">
        <v>2</v>
      </c>
      <c r="G87" s="75">
        <v>16</v>
      </c>
      <c r="H87" s="76">
        <v>1</v>
      </c>
      <c r="I87" s="75">
        <v>16</v>
      </c>
      <c r="J87" s="128"/>
      <c r="K87" s="128"/>
      <c r="L87" s="128"/>
      <c r="M87" s="128"/>
      <c r="N87" s="128"/>
      <c r="O87" s="127"/>
      <c r="P87" s="128"/>
      <c r="Q87" s="146"/>
      <c r="R87" s="36"/>
    </row>
    <row r="88" spans="1:18" s="44" customFormat="1" ht="20" customHeight="1">
      <c r="A88" s="128"/>
      <c r="B88" s="128"/>
      <c r="C88" s="79" t="s">
        <v>36</v>
      </c>
      <c r="D88" s="75" t="s">
        <v>77</v>
      </c>
      <c r="E88" s="75">
        <v>34</v>
      </c>
      <c r="F88" s="75">
        <v>1</v>
      </c>
      <c r="G88" s="75">
        <v>12</v>
      </c>
      <c r="H88" s="76">
        <v>1</v>
      </c>
      <c r="I88" s="75">
        <v>12</v>
      </c>
      <c r="J88" s="128"/>
      <c r="K88" s="128"/>
      <c r="L88" s="128"/>
      <c r="M88" s="128"/>
      <c r="N88" s="128"/>
      <c r="O88" s="127"/>
      <c r="P88" s="128"/>
      <c r="Q88" s="146"/>
      <c r="R88" s="36"/>
    </row>
    <row r="89" spans="1:18" ht="20" customHeight="1">
      <c r="A89" s="128"/>
      <c r="B89" s="128"/>
      <c r="C89" s="78" t="s">
        <v>82</v>
      </c>
      <c r="D89" s="77" t="s">
        <v>77</v>
      </c>
      <c r="E89" s="77">
        <v>34</v>
      </c>
      <c r="F89" s="77">
        <v>2</v>
      </c>
      <c r="G89" s="77">
        <v>4</v>
      </c>
      <c r="H89" s="76">
        <v>1</v>
      </c>
      <c r="I89" s="75">
        <v>4</v>
      </c>
      <c r="J89" s="128"/>
      <c r="K89" s="128"/>
      <c r="L89" s="128"/>
      <c r="M89" s="128"/>
      <c r="N89" s="128"/>
      <c r="O89" s="127"/>
      <c r="P89" s="128"/>
      <c r="Q89" s="146"/>
      <c r="R89" s="37"/>
    </row>
    <row r="90" spans="1:18" ht="20" customHeight="1">
      <c r="A90" s="128">
        <v>12</v>
      </c>
      <c r="B90" s="128" t="s">
        <v>43</v>
      </c>
      <c r="C90" s="74" t="s">
        <v>31</v>
      </c>
      <c r="D90" s="80" t="s">
        <v>101</v>
      </c>
      <c r="E90" s="80">
        <v>27</v>
      </c>
      <c r="F90" s="80">
        <v>2</v>
      </c>
      <c r="G90" s="77">
        <v>60</v>
      </c>
      <c r="H90" s="83">
        <v>1</v>
      </c>
      <c r="I90" s="80">
        <v>51</v>
      </c>
      <c r="J90" s="128">
        <f>SUM(I90:I96)</f>
        <v>209</v>
      </c>
      <c r="K90" s="128">
        <v>37.5</v>
      </c>
      <c r="L90" s="128"/>
      <c r="M90" s="128">
        <f>J90+K90+L90</f>
        <v>246.5</v>
      </c>
      <c r="N90" s="128">
        <v>200</v>
      </c>
      <c r="O90" s="128">
        <v>250</v>
      </c>
      <c r="P90" s="128">
        <f>M90-N90-O90</f>
        <v>-203.5</v>
      </c>
      <c r="Q90" s="145" t="s">
        <v>93</v>
      </c>
      <c r="R90" s="38"/>
    </row>
    <row r="91" spans="1:18" s="21" customFormat="1" ht="20" customHeight="1">
      <c r="A91" s="128"/>
      <c r="B91" s="128"/>
      <c r="C91" s="78" t="s">
        <v>28</v>
      </c>
      <c r="D91" s="80" t="s">
        <v>101</v>
      </c>
      <c r="E91" s="80">
        <v>27</v>
      </c>
      <c r="F91" s="80">
        <v>1</v>
      </c>
      <c r="G91" s="77">
        <v>60</v>
      </c>
      <c r="H91" s="83">
        <v>1</v>
      </c>
      <c r="I91" s="80">
        <v>51</v>
      </c>
      <c r="J91" s="128"/>
      <c r="K91" s="128"/>
      <c r="L91" s="128"/>
      <c r="M91" s="128"/>
      <c r="N91" s="128"/>
      <c r="O91" s="128"/>
      <c r="P91" s="128"/>
      <c r="Q91" s="145"/>
      <c r="R91" s="36"/>
    </row>
    <row r="92" spans="1:18" s="52" customFormat="1" ht="20" customHeight="1">
      <c r="A92" s="128"/>
      <c r="B92" s="128"/>
      <c r="C92" s="48" t="s">
        <v>113</v>
      </c>
      <c r="D92" s="109" t="s">
        <v>134</v>
      </c>
      <c r="E92" s="46">
        <v>30</v>
      </c>
      <c r="F92" s="46">
        <v>1</v>
      </c>
      <c r="G92" s="46">
        <v>60</v>
      </c>
      <c r="H92" s="65">
        <v>1</v>
      </c>
      <c r="I92" s="64">
        <v>51</v>
      </c>
      <c r="J92" s="128"/>
      <c r="K92" s="128"/>
      <c r="L92" s="128"/>
      <c r="M92" s="128"/>
      <c r="N92" s="128"/>
      <c r="O92" s="128"/>
      <c r="P92" s="128"/>
      <c r="Q92" s="145"/>
      <c r="R92" s="107">
        <f>M90/O90</f>
        <v>0.98599999999999999</v>
      </c>
    </row>
    <row r="93" spans="1:18" ht="20" customHeight="1">
      <c r="A93" s="128"/>
      <c r="B93" s="128"/>
      <c r="C93" s="74" t="s">
        <v>34</v>
      </c>
      <c r="D93" s="80" t="s">
        <v>56</v>
      </c>
      <c r="E93" s="80">
        <v>40</v>
      </c>
      <c r="F93" s="80">
        <v>1</v>
      </c>
      <c r="G93" s="80">
        <v>16</v>
      </c>
      <c r="H93" s="83">
        <v>1</v>
      </c>
      <c r="I93" s="80">
        <v>16</v>
      </c>
      <c r="J93" s="128"/>
      <c r="K93" s="128"/>
      <c r="L93" s="128"/>
      <c r="M93" s="128"/>
      <c r="N93" s="128"/>
      <c r="O93" s="128"/>
      <c r="P93" s="128"/>
      <c r="Q93" s="145"/>
      <c r="R93" s="27"/>
    </row>
    <row r="94" spans="1:18" ht="20" customHeight="1">
      <c r="A94" s="128"/>
      <c r="B94" s="128"/>
      <c r="C94" s="74" t="s">
        <v>35</v>
      </c>
      <c r="D94" s="80" t="s">
        <v>56</v>
      </c>
      <c r="E94" s="80">
        <v>40</v>
      </c>
      <c r="F94" s="80">
        <v>2</v>
      </c>
      <c r="G94" s="80">
        <v>20</v>
      </c>
      <c r="H94" s="83">
        <v>1</v>
      </c>
      <c r="I94" s="80">
        <v>20</v>
      </c>
      <c r="J94" s="128"/>
      <c r="K94" s="128"/>
      <c r="L94" s="128"/>
      <c r="M94" s="128"/>
      <c r="N94" s="128"/>
      <c r="O94" s="128"/>
      <c r="P94" s="128"/>
      <c r="Q94" s="145"/>
      <c r="R94" s="36"/>
    </row>
    <row r="95" spans="1:18" s="116" customFormat="1" ht="20" customHeight="1">
      <c r="A95" s="128"/>
      <c r="B95" s="128"/>
      <c r="C95" s="79" t="s">
        <v>36</v>
      </c>
      <c r="D95" s="117" t="s">
        <v>77</v>
      </c>
      <c r="E95" s="117">
        <v>34</v>
      </c>
      <c r="F95" s="117">
        <v>1</v>
      </c>
      <c r="G95" s="117">
        <v>12</v>
      </c>
      <c r="H95" s="118">
        <v>1</v>
      </c>
      <c r="I95" s="117">
        <v>12</v>
      </c>
      <c r="J95" s="128"/>
      <c r="K95" s="128"/>
      <c r="L95" s="128"/>
      <c r="M95" s="128"/>
      <c r="N95" s="128"/>
      <c r="O95" s="128"/>
      <c r="P95" s="128"/>
      <c r="Q95" s="145"/>
      <c r="R95" s="36"/>
    </row>
    <row r="96" spans="1:18" ht="20" customHeight="1">
      <c r="A96" s="128"/>
      <c r="B96" s="128"/>
      <c r="C96" s="78" t="s">
        <v>82</v>
      </c>
      <c r="D96" s="77" t="s">
        <v>77</v>
      </c>
      <c r="E96" s="77">
        <v>34</v>
      </c>
      <c r="F96" s="77">
        <v>2</v>
      </c>
      <c r="G96" s="77">
        <v>8</v>
      </c>
      <c r="H96" s="118">
        <v>1</v>
      </c>
      <c r="I96" s="117">
        <v>8</v>
      </c>
      <c r="J96" s="128"/>
      <c r="K96" s="128"/>
      <c r="L96" s="128"/>
      <c r="M96" s="128"/>
      <c r="N96" s="128"/>
      <c r="O96" s="128"/>
      <c r="P96" s="128"/>
      <c r="Q96" s="145"/>
      <c r="R96" s="36"/>
    </row>
    <row r="97" spans="1:18" s="21" customFormat="1" ht="20" customHeight="1">
      <c r="A97" s="125">
        <v>13</v>
      </c>
      <c r="B97" s="125" t="s">
        <v>83</v>
      </c>
      <c r="C97" s="79" t="s">
        <v>81</v>
      </c>
      <c r="D97" s="81" t="s">
        <v>77</v>
      </c>
      <c r="E97" s="75">
        <v>34</v>
      </c>
      <c r="F97" s="81">
        <v>2</v>
      </c>
      <c r="G97" s="82">
        <v>40</v>
      </c>
      <c r="H97" s="76">
        <v>1</v>
      </c>
      <c r="I97" s="75">
        <v>34</v>
      </c>
      <c r="J97" s="125">
        <f>SUM(I97:I103)</f>
        <v>187</v>
      </c>
      <c r="K97" s="128"/>
      <c r="L97" s="128">
        <v>62.5</v>
      </c>
      <c r="M97" s="128">
        <f>J97+K97+L97</f>
        <v>249.5</v>
      </c>
      <c r="N97" s="128">
        <v>200</v>
      </c>
      <c r="O97" s="128">
        <v>250</v>
      </c>
      <c r="P97" s="128">
        <f>M97-N97-O97</f>
        <v>-200.5</v>
      </c>
      <c r="Q97" s="145" t="s">
        <v>90</v>
      </c>
      <c r="R97" s="38"/>
    </row>
    <row r="98" spans="1:18" s="21" customFormat="1" ht="20" customHeight="1">
      <c r="A98" s="127"/>
      <c r="B98" s="127"/>
      <c r="C98" s="74" t="s">
        <v>22</v>
      </c>
      <c r="D98" s="93" t="s">
        <v>101</v>
      </c>
      <c r="E98" s="93">
        <v>27</v>
      </c>
      <c r="F98" s="93">
        <v>2</v>
      </c>
      <c r="G98" s="77">
        <v>45</v>
      </c>
      <c r="H98" s="94">
        <v>1</v>
      </c>
      <c r="I98" s="93">
        <v>36</v>
      </c>
      <c r="J98" s="127"/>
      <c r="K98" s="128"/>
      <c r="L98" s="128"/>
      <c r="M98" s="128"/>
      <c r="N98" s="128"/>
      <c r="O98" s="128"/>
      <c r="P98" s="128"/>
      <c r="Q98" s="145"/>
      <c r="R98" s="36"/>
    </row>
    <row r="99" spans="1:18" s="52" customFormat="1" ht="20" customHeight="1">
      <c r="A99" s="127"/>
      <c r="B99" s="127"/>
      <c r="C99" s="74" t="s">
        <v>116</v>
      </c>
      <c r="D99" s="81" t="s">
        <v>77</v>
      </c>
      <c r="E99" s="104">
        <v>34</v>
      </c>
      <c r="F99" s="81">
        <v>1</v>
      </c>
      <c r="G99" s="82">
        <v>40</v>
      </c>
      <c r="H99" s="105">
        <v>1</v>
      </c>
      <c r="I99" s="104">
        <v>30</v>
      </c>
      <c r="J99" s="127"/>
      <c r="K99" s="128"/>
      <c r="L99" s="128"/>
      <c r="M99" s="128"/>
      <c r="N99" s="128"/>
      <c r="O99" s="128"/>
      <c r="P99" s="128"/>
      <c r="Q99" s="145"/>
      <c r="R99" s="36"/>
    </row>
    <row r="100" spans="1:18" s="21" customFormat="1" ht="20" customHeight="1">
      <c r="A100" s="127"/>
      <c r="B100" s="127"/>
      <c r="C100" s="45" t="s">
        <v>113</v>
      </c>
      <c r="D100" s="46" t="s">
        <v>118</v>
      </c>
      <c r="E100" s="64">
        <v>30</v>
      </c>
      <c r="F100" s="46">
        <v>1</v>
      </c>
      <c r="G100" s="46">
        <v>60</v>
      </c>
      <c r="H100" s="65">
        <v>1</v>
      </c>
      <c r="I100" s="64">
        <v>51</v>
      </c>
      <c r="J100" s="127"/>
      <c r="K100" s="128"/>
      <c r="L100" s="128"/>
      <c r="M100" s="128"/>
      <c r="N100" s="128"/>
      <c r="O100" s="128"/>
      <c r="P100" s="128"/>
      <c r="Q100" s="145"/>
      <c r="R100" s="35">
        <f>M97/O97</f>
        <v>0.998</v>
      </c>
    </row>
    <row r="101" spans="1:18" s="24" customFormat="1" ht="20" customHeight="1">
      <c r="A101" s="127"/>
      <c r="B101" s="127"/>
      <c r="C101" s="74" t="s">
        <v>34</v>
      </c>
      <c r="D101" s="75" t="s">
        <v>56</v>
      </c>
      <c r="E101" s="75">
        <v>40</v>
      </c>
      <c r="F101" s="75">
        <v>1</v>
      </c>
      <c r="G101" s="75">
        <v>12</v>
      </c>
      <c r="H101" s="76">
        <v>1</v>
      </c>
      <c r="I101" s="75">
        <v>12</v>
      </c>
      <c r="J101" s="127"/>
      <c r="K101" s="128"/>
      <c r="L101" s="128"/>
      <c r="M101" s="128"/>
      <c r="N101" s="128"/>
      <c r="O101" s="128"/>
      <c r="P101" s="128"/>
      <c r="Q101" s="145"/>
      <c r="R101" s="39"/>
    </row>
    <row r="102" spans="1:18" s="52" customFormat="1" ht="20" customHeight="1">
      <c r="A102" s="127"/>
      <c r="B102" s="127"/>
      <c r="C102" s="74" t="s">
        <v>35</v>
      </c>
      <c r="D102" s="75" t="s">
        <v>56</v>
      </c>
      <c r="E102" s="75">
        <v>40</v>
      </c>
      <c r="F102" s="75">
        <v>2</v>
      </c>
      <c r="G102" s="75">
        <v>12</v>
      </c>
      <c r="H102" s="76">
        <v>1</v>
      </c>
      <c r="I102" s="75">
        <v>12</v>
      </c>
      <c r="J102" s="127"/>
      <c r="K102" s="128"/>
      <c r="L102" s="128"/>
      <c r="M102" s="128"/>
      <c r="N102" s="128"/>
      <c r="O102" s="128"/>
      <c r="P102" s="128"/>
      <c r="Q102" s="145"/>
      <c r="R102" s="39"/>
    </row>
    <row r="103" spans="1:18" s="25" customFormat="1" ht="20" customHeight="1">
      <c r="A103" s="127"/>
      <c r="B103" s="127"/>
      <c r="C103" s="79" t="s">
        <v>36</v>
      </c>
      <c r="D103" s="75" t="s">
        <v>77</v>
      </c>
      <c r="E103" s="75">
        <v>34</v>
      </c>
      <c r="F103" s="75">
        <v>1</v>
      </c>
      <c r="G103" s="75">
        <v>12</v>
      </c>
      <c r="H103" s="76">
        <v>1</v>
      </c>
      <c r="I103" s="75">
        <v>12</v>
      </c>
      <c r="J103" s="127"/>
      <c r="K103" s="128"/>
      <c r="L103" s="128"/>
      <c r="M103" s="128"/>
      <c r="N103" s="128"/>
      <c r="O103" s="128"/>
      <c r="P103" s="128"/>
      <c r="Q103" s="145"/>
      <c r="R103" s="39"/>
    </row>
    <row r="104" spans="1:18" s="63" customFormat="1" ht="20" customHeight="1">
      <c r="A104" s="165">
        <v>14</v>
      </c>
      <c r="B104" s="165" t="s">
        <v>2</v>
      </c>
      <c r="C104" s="78" t="s">
        <v>32</v>
      </c>
      <c r="D104" s="77" t="s">
        <v>56</v>
      </c>
      <c r="E104" s="77">
        <v>40</v>
      </c>
      <c r="F104" s="77">
        <v>2</v>
      </c>
      <c r="G104" s="77">
        <v>40</v>
      </c>
      <c r="H104" s="76">
        <v>1</v>
      </c>
      <c r="I104" s="75">
        <v>40</v>
      </c>
      <c r="J104" s="128">
        <f>SUM(I104:I109)</f>
        <v>191</v>
      </c>
      <c r="K104" s="128"/>
      <c r="L104" s="128">
        <v>62.5</v>
      </c>
      <c r="M104" s="128">
        <f>J104+K104+L104</f>
        <v>253.5</v>
      </c>
      <c r="N104" s="128">
        <v>200</v>
      </c>
      <c r="O104" s="128">
        <v>250</v>
      </c>
      <c r="P104" s="128">
        <f>M104-N104-O104</f>
        <v>-196.5</v>
      </c>
      <c r="Q104" s="181" t="s">
        <v>92</v>
      </c>
      <c r="R104" s="41"/>
    </row>
    <row r="105" spans="1:18" s="63" customFormat="1" ht="20" customHeight="1">
      <c r="A105" s="165"/>
      <c r="B105" s="165"/>
      <c r="C105" s="78" t="s">
        <v>40</v>
      </c>
      <c r="D105" s="77" t="s">
        <v>56</v>
      </c>
      <c r="E105" s="77">
        <v>40</v>
      </c>
      <c r="F105" s="77">
        <v>1</v>
      </c>
      <c r="G105" s="77">
        <v>40</v>
      </c>
      <c r="H105" s="76">
        <v>1</v>
      </c>
      <c r="I105" s="75">
        <v>40</v>
      </c>
      <c r="J105" s="128"/>
      <c r="K105" s="128"/>
      <c r="L105" s="128"/>
      <c r="M105" s="128"/>
      <c r="N105" s="128"/>
      <c r="O105" s="128"/>
      <c r="P105" s="128"/>
      <c r="Q105" s="181"/>
      <c r="R105" s="39"/>
    </row>
    <row r="106" spans="1:18" s="63" customFormat="1" ht="20" customHeight="1">
      <c r="A106" s="165"/>
      <c r="B106" s="165"/>
      <c r="C106" s="79" t="s">
        <v>44</v>
      </c>
      <c r="D106" s="81" t="s">
        <v>77</v>
      </c>
      <c r="E106" s="90">
        <v>34</v>
      </c>
      <c r="F106" s="81">
        <v>1</v>
      </c>
      <c r="G106" s="82">
        <v>60</v>
      </c>
      <c r="H106" s="91">
        <v>1</v>
      </c>
      <c r="I106" s="90">
        <v>51</v>
      </c>
      <c r="J106" s="128"/>
      <c r="K106" s="128"/>
      <c r="L106" s="128"/>
      <c r="M106" s="128"/>
      <c r="N106" s="128"/>
      <c r="O106" s="128"/>
      <c r="P106" s="128"/>
      <c r="Q106" s="181"/>
      <c r="R106" s="39"/>
    </row>
    <row r="107" spans="1:18" s="63" customFormat="1" ht="20" customHeight="1">
      <c r="A107" s="165"/>
      <c r="B107" s="165"/>
      <c r="C107" s="74" t="s">
        <v>22</v>
      </c>
      <c r="D107" s="93" t="s">
        <v>100</v>
      </c>
      <c r="E107" s="93">
        <v>27</v>
      </c>
      <c r="F107" s="93">
        <v>2</v>
      </c>
      <c r="G107" s="77">
        <v>45</v>
      </c>
      <c r="H107" s="94">
        <v>1</v>
      </c>
      <c r="I107" s="93">
        <v>36</v>
      </c>
      <c r="J107" s="128"/>
      <c r="K107" s="128"/>
      <c r="L107" s="128"/>
      <c r="M107" s="128"/>
      <c r="N107" s="128"/>
      <c r="O107" s="128"/>
      <c r="P107" s="128"/>
      <c r="Q107" s="181"/>
      <c r="R107" s="35">
        <f>M104/O104</f>
        <v>1.014</v>
      </c>
    </row>
    <row r="108" spans="1:18" s="63" customFormat="1" ht="20" customHeight="1">
      <c r="A108" s="165"/>
      <c r="B108" s="165"/>
      <c r="C108" s="74" t="s">
        <v>35</v>
      </c>
      <c r="D108" s="80" t="s">
        <v>56</v>
      </c>
      <c r="E108" s="80">
        <v>40</v>
      </c>
      <c r="F108" s="80">
        <v>2</v>
      </c>
      <c r="G108" s="80">
        <v>16</v>
      </c>
      <c r="H108" s="83">
        <v>1</v>
      </c>
      <c r="I108" s="80">
        <v>16</v>
      </c>
      <c r="J108" s="128"/>
      <c r="K108" s="128"/>
      <c r="L108" s="128"/>
      <c r="M108" s="128"/>
      <c r="N108" s="128"/>
      <c r="O108" s="128"/>
      <c r="P108" s="128"/>
      <c r="Q108" s="181"/>
      <c r="R108" s="39"/>
    </row>
    <row r="109" spans="1:18" s="63" customFormat="1" ht="20" customHeight="1">
      <c r="A109" s="165"/>
      <c r="B109" s="165"/>
      <c r="C109" s="79" t="s">
        <v>36</v>
      </c>
      <c r="D109" s="80" t="s">
        <v>77</v>
      </c>
      <c r="E109" s="80">
        <v>34</v>
      </c>
      <c r="F109" s="80">
        <v>1</v>
      </c>
      <c r="G109" s="80">
        <v>8</v>
      </c>
      <c r="H109" s="83">
        <v>1</v>
      </c>
      <c r="I109" s="80">
        <v>8</v>
      </c>
      <c r="J109" s="128"/>
      <c r="K109" s="128"/>
      <c r="L109" s="128"/>
      <c r="M109" s="128"/>
      <c r="N109" s="128"/>
      <c r="O109" s="128"/>
      <c r="P109" s="128"/>
      <c r="Q109" s="181"/>
      <c r="R109" s="40"/>
    </row>
    <row r="110" spans="1:18" s="23" customFormat="1" ht="20" customHeight="1">
      <c r="A110" s="128">
        <v>15</v>
      </c>
      <c r="B110" s="128" t="s">
        <v>7</v>
      </c>
      <c r="C110" s="78" t="s">
        <v>55</v>
      </c>
      <c r="D110" s="77" t="s">
        <v>100</v>
      </c>
      <c r="E110" s="77">
        <v>27</v>
      </c>
      <c r="F110" s="77">
        <v>1</v>
      </c>
      <c r="G110" s="77">
        <v>40</v>
      </c>
      <c r="H110" s="101">
        <v>1</v>
      </c>
      <c r="I110" s="100">
        <v>30</v>
      </c>
      <c r="J110" s="128">
        <f>SUM(I110:I113)</f>
        <v>218</v>
      </c>
      <c r="K110" s="128">
        <v>22</v>
      </c>
      <c r="L110" s="128"/>
      <c r="M110" s="128">
        <f>J110+K110+L110</f>
        <v>240</v>
      </c>
      <c r="N110" s="128">
        <v>200</v>
      </c>
      <c r="O110" s="128">
        <v>250</v>
      </c>
      <c r="P110" s="128">
        <f>M110-N110-O110</f>
        <v>-210</v>
      </c>
      <c r="Q110" s="145" t="s">
        <v>114</v>
      </c>
      <c r="R110" s="41"/>
    </row>
    <row r="111" spans="1:18" s="49" customFormat="1" ht="20" customHeight="1">
      <c r="A111" s="128"/>
      <c r="B111" s="128"/>
      <c r="C111" s="78" t="s">
        <v>16</v>
      </c>
      <c r="D111" s="77" t="s">
        <v>100</v>
      </c>
      <c r="E111" s="77">
        <v>27</v>
      </c>
      <c r="F111" s="77">
        <v>1</v>
      </c>
      <c r="G111" s="77">
        <v>65</v>
      </c>
      <c r="H111" s="101">
        <v>1</v>
      </c>
      <c r="I111" s="100">
        <v>53</v>
      </c>
      <c r="J111" s="128"/>
      <c r="K111" s="128"/>
      <c r="L111" s="128"/>
      <c r="M111" s="128"/>
      <c r="N111" s="128"/>
      <c r="O111" s="128"/>
      <c r="P111" s="128"/>
      <c r="Q111" s="145"/>
      <c r="R111" s="39"/>
    </row>
    <row r="112" spans="1:18" s="23" customFormat="1" ht="20" customHeight="1">
      <c r="A112" s="128"/>
      <c r="B112" s="128"/>
      <c r="C112" s="48" t="s">
        <v>113</v>
      </c>
      <c r="D112" s="109" t="s">
        <v>127</v>
      </c>
      <c r="E112" s="46">
        <v>49</v>
      </c>
      <c r="F112" s="46">
        <v>1</v>
      </c>
      <c r="G112" s="46">
        <v>60</v>
      </c>
      <c r="H112" s="65">
        <v>1</v>
      </c>
      <c r="I112" s="64">
        <v>75</v>
      </c>
      <c r="J112" s="128"/>
      <c r="K112" s="128"/>
      <c r="L112" s="128"/>
      <c r="M112" s="128"/>
      <c r="N112" s="128"/>
      <c r="O112" s="128"/>
      <c r="P112" s="128"/>
      <c r="Q112" s="145"/>
      <c r="R112" s="35">
        <f>M110/O110</f>
        <v>0.96</v>
      </c>
    </row>
    <row r="113" spans="1:18" s="23" customFormat="1" ht="20" customHeight="1">
      <c r="A113" s="128"/>
      <c r="B113" s="128"/>
      <c r="C113" s="48" t="s">
        <v>113</v>
      </c>
      <c r="D113" s="109" t="s">
        <v>131</v>
      </c>
      <c r="E113" s="46">
        <v>40</v>
      </c>
      <c r="F113" s="46">
        <v>1</v>
      </c>
      <c r="G113" s="46">
        <v>60</v>
      </c>
      <c r="H113" s="65">
        <v>1</v>
      </c>
      <c r="I113" s="64">
        <v>60</v>
      </c>
      <c r="J113" s="128"/>
      <c r="K113" s="128"/>
      <c r="L113" s="128"/>
      <c r="M113" s="128"/>
      <c r="N113" s="128"/>
      <c r="O113" s="128"/>
      <c r="P113" s="128"/>
      <c r="Q113" s="145"/>
      <c r="R113" s="27"/>
    </row>
    <row r="114" spans="1:18" s="23" customFormat="1" ht="20" customHeight="1">
      <c r="A114" s="128">
        <v>16</v>
      </c>
      <c r="B114" s="184" t="s">
        <v>137</v>
      </c>
      <c r="C114" s="45" t="s">
        <v>139</v>
      </c>
      <c r="D114" s="110" t="s">
        <v>77</v>
      </c>
      <c r="E114" s="64">
        <v>34</v>
      </c>
      <c r="F114" s="110">
        <v>1</v>
      </c>
      <c r="G114" s="111">
        <v>60</v>
      </c>
      <c r="H114" s="65">
        <v>1</v>
      </c>
      <c r="I114" s="64">
        <v>13.5</v>
      </c>
      <c r="J114" s="128">
        <f>SUM(I114:I118)</f>
        <v>100.5</v>
      </c>
      <c r="K114" s="128"/>
      <c r="L114" s="128">
        <v>62.5</v>
      </c>
      <c r="M114" s="128">
        <f>J114+K114+L114</f>
        <v>163</v>
      </c>
      <c r="N114" s="128">
        <v>200</v>
      </c>
      <c r="O114" s="128">
        <v>250</v>
      </c>
      <c r="P114" s="128">
        <f>M114-N114-O114</f>
        <v>-287</v>
      </c>
      <c r="Q114" s="181" t="s">
        <v>91</v>
      </c>
      <c r="R114" s="41"/>
    </row>
    <row r="115" spans="1:18" s="23" customFormat="1" ht="20" customHeight="1">
      <c r="A115" s="128"/>
      <c r="B115" s="184"/>
      <c r="C115" s="47" t="s">
        <v>140</v>
      </c>
      <c r="D115" s="64" t="s">
        <v>100</v>
      </c>
      <c r="E115" s="64">
        <v>27</v>
      </c>
      <c r="F115" s="64">
        <v>2</v>
      </c>
      <c r="G115" s="46">
        <v>45</v>
      </c>
      <c r="H115" s="65">
        <v>1</v>
      </c>
      <c r="I115" s="64">
        <v>9</v>
      </c>
      <c r="J115" s="128"/>
      <c r="K115" s="128"/>
      <c r="L115" s="128"/>
      <c r="M115" s="128"/>
      <c r="N115" s="128"/>
      <c r="O115" s="128"/>
      <c r="P115" s="128"/>
      <c r="Q115" s="181"/>
      <c r="R115" s="35"/>
    </row>
    <row r="116" spans="1:18" s="108" customFormat="1" ht="20" customHeight="1">
      <c r="A116" s="128"/>
      <c r="B116" s="184"/>
      <c r="C116" s="47" t="s">
        <v>140</v>
      </c>
      <c r="D116" s="64" t="s">
        <v>101</v>
      </c>
      <c r="E116" s="64">
        <v>27</v>
      </c>
      <c r="F116" s="64">
        <v>2</v>
      </c>
      <c r="G116" s="46">
        <v>45</v>
      </c>
      <c r="H116" s="65">
        <v>1</v>
      </c>
      <c r="I116" s="64">
        <v>9</v>
      </c>
      <c r="J116" s="128"/>
      <c r="K116" s="128"/>
      <c r="L116" s="128"/>
      <c r="M116" s="128"/>
      <c r="N116" s="128"/>
      <c r="O116" s="128"/>
      <c r="P116" s="128"/>
      <c r="Q116" s="181"/>
      <c r="R116" s="119">
        <f>M114/O114</f>
        <v>0.65200000000000002</v>
      </c>
    </row>
    <row r="117" spans="1:18" s="108" customFormat="1" ht="20" customHeight="1">
      <c r="A117" s="128"/>
      <c r="B117" s="184"/>
      <c r="C117" s="47" t="s">
        <v>141</v>
      </c>
      <c r="D117" s="64" t="s">
        <v>56</v>
      </c>
      <c r="E117" s="64">
        <v>40</v>
      </c>
      <c r="F117" s="64">
        <v>1</v>
      </c>
      <c r="G117" s="46">
        <v>60</v>
      </c>
      <c r="H117" s="65">
        <v>1</v>
      </c>
      <c r="I117" s="64">
        <v>18</v>
      </c>
      <c r="J117" s="128"/>
      <c r="K117" s="128"/>
      <c r="L117" s="128"/>
      <c r="M117" s="128"/>
      <c r="N117" s="128"/>
      <c r="O117" s="128"/>
      <c r="P117" s="128"/>
      <c r="Q117" s="181"/>
      <c r="R117" s="107"/>
    </row>
    <row r="118" spans="1:18" s="23" customFormat="1" ht="20" customHeight="1">
      <c r="A118" s="128"/>
      <c r="B118" s="184"/>
      <c r="C118" s="45" t="s">
        <v>113</v>
      </c>
      <c r="D118" s="46" t="s">
        <v>136</v>
      </c>
      <c r="E118" s="64">
        <v>35</v>
      </c>
      <c r="F118" s="46">
        <v>1</v>
      </c>
      <c r="G118" s="46">
        <v>60</v>
      </c>
      <c r="H118" s="65">
        <v>1</v>
      </c>
      <c r="I118" s="64">
        <v>51</v>
      </c>
      <c r="J118" s="128"/>
      <c r="K118" s="128"/>
      <c r="L118" s="128"/>
      <c r="M118" s="128"/>
      <c r="N118" s="128"/>
      <c r="O118" s="128"/>
      <c r="P118" s="128"/>
      <c r="Q118" s="181"/>
      <c r="R118" s="96"/>
    </row>
    <row r="119" spans="1:18" ht="20" customHeight="1">
      <c r="A119" s="125">
        <v>17</v>
      </c>
      <c r="B119" s="182" t="s">
        <v>138</v>
      </c>
      <c r="C119" s="45" t="s">
        <v>142</v>
      </c>
      <c r="D119" s="46" t="s">
        <v>118</v>
      </c>
      <c r="E119" s="64">
        <v>30</v>
      </c>
      <c r="F119" s="46">
        <v>2</v>
      </c>
      <c r="G119" s="46">
        <v>90</v>
      </c>
      <c r="H119" s="65">
        <v>0.3</v>
      </c>
      <c r="I119" s="64">
        <v>21.6</v>
      </c>
      <c r="J119" s="125">
        <f>SUM(I119:I122)</f>
        <v>103.2</v>
      </c>
      <c r="K119" s="125">
        <v>37.5</v>
      </c>
      <c r="L119" s="125">
        <v>62.5</v>
      </c>
      <c r="M119" s="125">
        <f>J119+K119+L119</f>
        <v>203.2</v>
      </c>
      <c r="N119" s="125">
        <v>200</v>
      </c>
      <c r="O119" s="125">
        <v>250</v>
      </c>
      <c r="P119" s="125">
        <f>M119-N119-O119</f>
        <v>-246.8</v>
      </c>
      <c r="Q119" s="142" t="s">
        <v>132</v>
      </c>
      <c r="R119" s="41"/>
    </row>
    <row r="120" spans="1:18" s="116" customFormat="1" ht="20" customHeight="1">
      <c r="A120" s="127"/>
      <c r="B120" s="183"/>
      <c r="C120" s="45" t="s">
        <v>142</v>
      </c>
      <c r="D120" s="46" t="s">
        <v>121</v>
      </c>
      <c r="E120" s="64">
        <v>30</v>
      </c>
      <c r="F120" s="46">
        <v>2</v>
      </c>
      <c r="G120" s="46">
        <v>90</v>
      </c>
      <c r="H120" s="65">
        <v>0.3</v>
      </c>
      <c r="I120" s="64">
        <v>21.6</v>
      </c>
      <c r="J120" s="127"/>
      <c r="K120" s="127"/>
      <c r="L120" s="127"/>
      <c r="M120" s="127"/>
      <c r="N120" s="127"/>
      <c r="O120" s="127"/>
      <c r="P120" s="127"/>
      <c r="Q120" s="143"/>
      <c r="R120" s="39"/>
    </row>
    <row r="121" spans="1:18" ht="20" customHeight="1">
      <c r="A121" s="127"/>
      <c r="B121" s="183"/>
      <c r="C121" s="45" t="s">
        <v>143</v>
      </c>
      <c r="D121" s="46" t="s">
        <v>56</v>
      </c>
      <c r="E121" s="46">
        <v>40</v>
      </c>
      <c r="F121" s="46">
        <v>1</v>
      </c>
      <c r="G121" s="46">
        <v>40</v>
      </c>
      <c r="H121" s="65">
        <v>1</v>
      </c>
      <c r="I121" s="64">
        <v>9</v>
      </c>
      <c r="J121" s="127"/>
      <c r="K121" s="127"/>
      <c r="L121" s="127"/>
      <c r="M121" s="127"/>
      <c r="N121" s="127"/>
      <c r="O121" s="127"/>
      <c r="P121" s="127"/>
      <c r="Q121" s="143"/>
      <c r="R121" s="35">
        <f>M119/270</f>
        <v>0.75259259259259259</v>
      </c>
    </row>
    <row r="122" spans="1:18" s="52" customFormat="1" ht="20" customHeight="1">
      <c r="A122" s="127"/>
      <c r="B122" s="183"/>
      <c r="C122" s="45" t="s">
        <v>113</v>
      </c>
      <c r="D122" s="46" t="s">
        <v>144</v>
      </c>
      <c r="E122" s="64">
        <v>35</v>
      </c>
      <c r="F122" s="46">
        <v>1</v>
      </c>
      <c r="G122" s="46">
        <v>60</v>
      </c>
      <c r="H122" s="65">
        <v>1</v>
      </c>
      <c r="I122" s="64">
        <v>51</v>
      </c>
      <c r="J122" s="127"/>
      <c r="K122" s="127"/>
      <c r="L122" s="127"/>
      <c r="M122" s="127"/>
      <c r="N122" s="127"/>
      <c r="O122" s="127"/>
      <c r="P122" s="127"/>
      <c r="Q122" s="144"/>
      <c r="R122" s="27"/>
    </row>
    <row r="123" spans="1:18" s="102" customFormat="1" ht="49.5" customHeight="1">
      <c r="A123" s="97">
        <v>18</v>
      </c>
      <c r="B123" s="97" t="s">
        <v>115</v>
      </c>
      <c r="C123" s="78" t="s">
        <v>55</v>
      </c>
      <c r="D123" s="77" t="s">
        <v>101</v>
      </c>
      <c r="E123" s="77">
        <v>27</v>
      </c>
      <c r="F123" s="77">
        <v>1</v>
      </c>
      <c r="G123" s="77">
        <v>40</v>
      </c>
      <c r="H123" s="101">
        <v>1</v>
      </c>
      <c r="I123" s="100">
        <v>30</v>
      </c>
      <c r="J123" s="98">
        <f>I123*1.5</f>
        <v>45</v>
      </c>
      <c r="K123" s="98"/>
      <c r="L123" s="98"/>
      <c r="M123" s="98">
        <f>J123+K123+L123</f>
        <v>45</v>
      </c>
      <c r="N123" s="98"/>
      <c r="O123" s="98"/>
      <c r="P123" s="98"/>
      <c r="Q123" s="99" t="s">
        <v>146</v>
      </c>
      <c r="R123" s="103"/>
    </row>
    <row r="124" spans="1:18" s="63" customFormat="1" ht="20" customHeight="1">
      <c r="A124" s="125">
        <v>19</v>
      </c>
      <c r="B124" s="125" t="s">
        <v>111</v>
      </c>
      <c r="C124" s="95" t="s">
        <v>25</v>
      </c>
      <c r="D124" s="81" t="s">
        <v>77</v>
      </c>
      <c r="E124" s="75">
        <v>34</v>
      </c>
      <c r="F124" s="81">
        <v>1</v>
      </c>
      <c r="G124" s="75">
        <v>30</v>
      </c>
      <c r="H124" s="76">
        <v>1</v>
      </c>
      <c r="I124" s="75">
        <v>30</v>
      </c>
      <c r="J124" s="127">
        <f>(I124+I125)*1.2</f>
        <v>40.799999999999997</v>
      </c>
      <c r="K124" s="127"/>
      <c r="L124" s="127"/>
      <c r="M124" s="127">
        <f>J124+K124+L124</f>
        <v>40.799999999999997</v>
      </c>
      <c r="N124" s="127"/>
      <c r="O124" s="127"/>
      <c r="P124" s="127"/>
      <c r="Q124" s="143" t="s">
        <v>147</v>
      </c>
      <c r="R124" s="122"/>
    </row>
    <row r="125" spans="1:18" s="66" customFormat="1" ht="20" customHeight="1">
      <c r="A125" s="126"/>
      <c r="B125" s="126"/>
      <c r="C125" s="78" t="s">
        <v>82</v>
      </c>
      <c r="D125" s="77" t="s">
        <v>77</v>
      </c>
      <c r="E125" s="77">
        <v>34</v>
      </c>
      <c r="F125" s="77">
        <v>2</v>
      </c>
      <c r="G125" s="77">
        <v>4</v>
      </c>
      <c r="H125" s="76">
        <v>1</v>
      </c>
      <c r="I125" s="75">
        <v>4</v>
      </c>
      <c r="J125" s="126"/>
      <c r="K125" s="126"/>
      <c r="L125" s="126"/>
      <c r="M125" s="126"/>
      <c r="N125" s="126"/>
      <c r="O125" s="126"/>
      <c r="P125" s="126"/>
      <c r="Q125" s="144"/>
      <c r="R125" s="123"/>
    </row>
    <row r="126" spans="1:18" s="66" customFormat="1" ht="20" customHeight="1">
      <c r="A126" s="125">
        <v>20</v>
      </c>
      <c r="B126" s="125" t="s">
        <v>84</v>
      </c>
      <c r="C126" s="74" t="s">
        <v>99</v>
      </c>
      <c r="D126" s="75" t="s">
        <v>77</v>
      </c>
      <c r="E126" s="75">
        <v>34</v>
      </c>
      <c r="F126" s="75">
        <v>1</v>
      </c>
      <c r="G126" s="75">
        <v>30</v>
      </c>
      <c r="H126" s="76">
        <v>1</v>
      </c>
      <c r="I126" s="75">
        <v>30</v>
      </c>
      <c r="J126" s="125">
        <f>(I126+I127)*1.2</f>
        <v>40.799999999999997</v>
      </c>
      <c r="K126" s="125"/>
      <c r="L126" s="125"/>
      <c r="M126" s="125">
        <f>J126+K126+L126</f>
        <v>40.799999999999997</v>
      </c>
      <c r="N126" s="125"/>
      <c r="O126" s="125"/>
      <c r="P126" s="125"/>
      <c r="Q126" s="143" t="s">
        <v>147</v>
      </c>
      <c r="R126" s="124"/>
    </row>
    <row r="127" spans="1:18" s="21" customFormat="1" ht="20" customHeight="1">
      <c r="A127" s="126"/>
      <c r="B127" s="126"/>
      <c r="C127" s="78" t="s">
        <v>82</v>
      </c>
      <c r="D127" s="77" t="s">
        <v>77</v>
      </c>
      <c r="E127" s="77">
        <v>34</v>
      </c>
      <c r="F127" s="77">
        <v>2</v>
      </c>
      <c r="G127" s="77">
        <v>4</v>
      </c>
      <c r="H127" s="76">
        <v>1</v>
      </c>
      <c r="I127" s="75">
        <v>4</v>
      </c>
      <c r="J127" s="126"/>
      <c r="K127" s="126"/>
      <c r="L127" s="126"/>
      <c r="M127" s="126"/>
      <c r="N127" s="126"/>
      <c r="O127" s="126"/>
      <c r="P127" s="126"/>
      <c r="Q127" s="144"/>
      <c r="R127" s="123"/>
    </row>
    <row r="128" spans="1:18" ht="18" customHeight="1">
      <c r="A128" s="162" t="s">
        <v>66</v>
      </c>
      <c r="B128" s="162"/>
      <c r="C128" s="162"/>
      <c r="D128" s="162"/>
      <c r="E128" s="162"/>
      <c r="F128" s="162"/>
      <c r="G128" s="162"/>
      <c r="H128" s="162"/>
      <c r="I128" s="162"/>
      <c r="J128" s="30">
        <f>SUM(J8:J127)</f>
        <v>3654.8</v>
      </c>
      <c r="K128" s="31">
        <f>SUM(K8:K127)</f>
        <v>556.5</v>
      </c>
      <c r="L128" s="32">
        <f>SUM(L8:L127)</f>
        <v>250</v>
      </c>
      <c r="M128" s="32">
        <f>SUM(M8:M126)</f>
        <v>4461.3</v>
      </c>
      <c r="N128" s="32">
        <f>SUM(N8:N127)</f>
        <v>3400</v>
      </c>
      <c r="O128" s="30">
        <f>SUM(O8:O126)</f>
        <v>4250</v>
      </c>
      <c r="P128" s="30">
        <f>SUM(P8:P126)</f>
        <v>-3315.3</v>
      </c>
      <c r="Q128" s="33"/>
      <c r="R128" s="89"/>
    </row>
    <row r="129" spans="1:18" ht="12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1"/>
      <c r="N129" s="10"/>
      <c r="O129" s="10"/>
      <c r="P129" s="10"/>
      <c r="Q129" s="12"/>
    </row>
    <row r="130" spans="1:18" ht="20.25" customHeight="1">
      <c r="A130" s="8" t="s">
        <v>67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18"/>
    </row>
    <row r="131" spans="1:18" ht="18" customHeight="1">
      <c r="A131" s="13" t="s">
        <v>58</v>
      </c>
      <c r="B131" s="13" t="s">
        <v>68</v>
      </c>
      <c r="C131" s="141" t="s">
        <v>69</v>
      </c>
      <c r="D131" s="141"/>
      <c r="E131" s="141" t="s">
        <v>70</v>
      </c>
      <c r="F131" s="141"/>
      <c r="G131" s="141"/>
      <c r="H131" s="141" t="s">
        <v>71</v>
      </c>
      <c r="I131" s="141"/>
      <c r="J131" s="141"/>
      <c r="K131" s="141" t="s">
        <v>72</v>
      </c>
      <c r="L131" s="141"/>
      <c r="M131" s="141"/>
      <c r="N131" s="141"/>
      <c r="O131" s="141" t="s">
        <v>73</v>
      </c>
      <c r="P131" s="141"/>
      <c r="Q131" s="141"/>
    </row>
    <row r="132" spans="1:18" ht="18" customHeight="1">
      <c r="A132" s="9">
        <v>1</v>
      </c>
      <c r="B132" s="9" t="s">
        <v>75</v>
      </c>
      <c r="C132" s="132">
        <v>9</v>
      </c>
      <c r="D132" s="133"/>
      <c r="E132" s="156">
        <f>C132*250</f>
        <v>2250</v>
      </c>
      <c r="F132" s="157"/>
      <c r="G132" s="158"/>
      <c r="H132" s="159">
        <f>M8+M16+M31+M47+M55+M62+M74+M97+M119</f>
        <v>2339.6999999999998</v>
      </c>
      <c r="I132" s="160"/>
      <c r="J132" s="161"/>
      <c r="K132" s="132"/>
      <c r="L132" s="137"/>
      <c r="M132" s="137"/>
      <c r="N132" s="133"/>
      <c r="O132" s="138">
        <f>H132-E132</f>
        <v>89.699999999999818</v>
      </c>
      <c r="P132" s="139"/>
      <c r="Q132" s="140"/>
    </row>
    <row r="133" spans="1:18" ht="18" customHeight="1">
      <c r="A133" s="9">
        <v>2</v>
      </c>
      <c r="B133" s="9" t="s">
        <v>76</v>
      </c>
      <c r="C133" s="132">
        <v>8</v>
      </c>
      <c r="D133" s="133"/>
      <c r="E133" s="156">
        <f>C133*250</f>
        <v>2000</v>
      </c>
      <c r="F133" s="157"/>
      <c r="G133" s="158"/>
      <c r="H133" s="134">
        <f>M24+M39+M68+M82+M90+M104+M110+M114</f>
        <v>1995</v>
      </c>
      <c r="I133" s="135"/>
      <c r="J133" s="136"/>
      <c r="K133" s="132"/>
      <c r="L133" s="137"/>
      <c r="M133" s="137"/>
      <c r="N133" s="133"/>
      <c r="O133" s="138">
        <f t="shared" ref="O133:O135" si="0">H133-E133</f>
        <v>-5</v>
      </c>
      <c r="P133" s="139"/>
      <c r="Q133" s="140"/>
    </row>
    <row r="134" spans="1:18" s="23" customFormat="1" ht="18" customHeight="1">
      <c r="A134" s="22">
        <v>3</v>
      </c>
      <c r="B134" s="9" t="s">
        <v>86</v>
      </c>
      <c r="C134" s="132">
        <v>3</v>
      </c>
      <c r="D134" s="133"/>
      <c r="E134" s="129">
        <f>SUM(O123:O127)</f>
        <v>0</v>
      </c>
      <c r="F134" s="130"/>
      <c r="G134" s="131"/>
      <c r="H134" s="134">
        <f>SUM(M123:M127)</f>
        <v>126.6</v>
      </c>
      <c r="I134" s="135"/>
      <c r="J134" s="136"/>
      <c r="K134" s="132"/>
      <c r="L134" s="137"/>
      <c r="M134" s="137"/>
      <c r="N134" s="133"/>
      <c r="O134" s="138">
        <f t="shared" si="0"/>
        <v>126.6</v>
      </c>
      <c r="P134" s="139"/>
      <c r="Q134" s="140"/>
    </row>
    <row r="135" spans="1:18" ht="18" customHeight="1">
      <c r="A135" s="149" t="s">
        <v>74</v>
      </c>
      <c r="B135" s="150"/>
      <c r="C135" s="149">
        <f>SUM(C132:D134)</f>
        <v>20</v>
      </c>
      <c r="D135" s="150"/>
      <c r="E135" s="138">
        <f>E132+E133+E134</f>
        <v>4250</v>
      </c>
      <c r="F135" s="139"/>
      <c r="G135" s="140"/>
      <c r="H135" s="151">
        <f>H132+H133+H134</f>
        <v>4461.3</v>
      </c>
      <c r="I135" s="152"/>
      <c r="J135" s="153"/>
      <c r="K135" s="149">
        <f>K132+K133</f>
        <v>0</v>
      </c>
      <c r="L135" s="154"/>
      <c r="M135" s="154"/>
      <c r="N135" s="150"/>
      <c r="O135" s="138">
        <f t="shared" si="0"/>
        <v>211.30000000000018</v>
      </c>
      <c r="P135" s="139"/>
      <c r="Q135" s="140"/>
    </row>
    <row r="136" spans="1:18" ht="8.25" customHeight="1">
      <c r="B136" s="4"/>
    </row>
    <row r="137" spans="1:18" ht="16.5" customHeight="1">
      <c r="A137" s="5"/>
      <c r="B137" s="5"/>
      <c r="C137" s="16"/>
      <c r="D137" s="5"/>
      <c r="E137" s="5"/>
      <c r="F137" s="5"/>
      <c r="G137" s="5"/>
      <c r="H137" s="5"/>
      <c r="I137" s="5"/>
      <c r="J137" s="6"/>
      <c r="K137" s="155" t="s">
        <v>148</v>
      </c>
      <c r="L137" s="155"/>
      <c r="M137" s="155"/>
      <c r="N137" s="155"/>
      <c r="O137" s="155"/>
      <c r="P137" s="155"/>
    </row>
    <row r="138" spans="1:18" ht="16.5" customHeight="1">
      <c r="A138" s="147" t="s">
        <v>57</v>
      </c>
      <c r="B138" s="147"/>
      <c r="C138" s="147"/>
      <c r="D138" s="147"/>
      <c r="E138" s="16"/>
      <c r="F138" s="16"/>
      <c r="G138" s="5"/>
      <c r="H138" s="5"/>
      <c r="I138" s="5"/>
      <c r="J138" s="6"/>
      <c r="K138" s="147" t="s">
        <v>19</v>
      </c>
      <c r="L138" s="147"/>
      <c r="M138" s="147"/>
      <c r="N138" s="147"/>
      <c r="O138" s="147"/>
      <c r="P138" s="147"/>
      <c r="Q138" s="7"/>
    </row>
    <row r="139" spans="1:18" ht="16.5" customHeight="1">
      <c r="A139" s="148"/>
      <c r="B139" s="148"/>
      <c r="C139" s="148"/>
      <c r="D139" s="148"/>
      <c r="E139" s="14"/>
      <c r="F139" s="14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2" spans="1:18" ht="20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</row>
    <row r="143" spans="1:18" ht="20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</row>
  </sheetData>
  <mergeCells count="230">
    <mergeCell ref="P119:P122"/>
    <mergeCell ref="K110:K113"/>
    <mergeCell ref="L110:L113"/>
    <mergeCell ref="P114:P118"/>
    <mergeCell ref="Q114:Q118"/>
    <mergeCell ref="P110:P113"/>
    <mergeCell ref="B119:B122"/>
    <mergeCell ref="A97:A103"/>
    <mergeCell ref="B97:B103"/>
    <mergeCell ref="J97:J103"/>
    <mergeCell ref="O114:O118"/>
    <mergeCell ref="K119:K122"/>
    <mergeCell ref="L119:L122"/>
    <mergeCell ref="M119:M122"/>
    <mergeCell ref="N119:N122"/>
    <mergeCell ref="O119:O122"/>
    <mergeCell ref="O110:O113"/>
    <mergeCell ref="J119:J122"/>
    <mergeCell ref="A119:A122"/>
    <mergeCell ref="A114:A118"/>
    <mergeCell ref="B114:B118"/>
    <mergeCell ref="J114:J118"/>
    <mergeCell ref="K114:K118"/>
    <mergeCell ref="L114:L118"/>
    <mergeCell ref="M114:M118"/>
    <mergeCell ref="N114:N118"/>
    <mergeCell ref="L104:L109"/>
    <mergeCell ref="M104:M109"/>
    <mergeCell ref="N104:N109"/>
    <mergeCell ref="O104:O109"/>
    <mergeCell ref="Q97:Q103"/>
    <mergeCell ref="A104:A109"/>
    <mergeCell ref="B104:B109"/>
    <mergeCell ref="J104:J109"/>
    <mergeCell ref="K104:K109"/>
    <mergeCell ref="K97:K103"/>
    <mergeCell ref="L97:L103"/>
    <mergeCell ref="M97:M103"/>
    <mergeCell ref="N97:N103"/>
    <mergeCell ref="O97:O103"/>
    <mergeCell ref="P97:P103"/>
    <mergeCell ref="P104:P109"/>
    <mergeCell ref="Q104:Q109"/>
    <mergeCell ref="A1:C1"/>
    <mergeCell ref="G1:Q1"/>
    <mergeCell ref="A2:C2"/>
    <mergeCell ref="G2:Q2"/>
    <mergeCell ref="A3:B3"/>
    <mergeCell ref="A4:Q4"/>
    <mergeCell ref="A5:Q5"/>
    <mergeCell ref="A8:A15"/>
    <mergeCell ref="B8:B15"/>
    <mergeCell ref="J8:J15"/>
    <mergeCell ref="K8:K15"/>
    <mergeCell ref="L8:L15"/>
    <mergeCell ref="M8:M15"/>
    <mergeCell ref="N8:N15"/>
    <mergeCell ref="O8:O15"/>
    <mergeCell ref="P8:P15"/>
    <mergeCell ref="Q8:Q15"/>
    <mergeCell ref="Q16:Q23"/>
    <mergeCell ref="A24:A30"/>
    <mergeCell ref="B24:B30"/>
    <mergeCell ref="J24:J30"/>
    <mergeCell ref="K24:K30"/>
    <mergeCell ref="L24:L30"/>
    <mergeCell ref="M24:M30"/>
    <mergeCell ref="N24:N30"/>
    <mergeCell ref="O24:O30"/>
    <mergeCell ref="P24:P30"/>
    <mergeCell ref="Q24:Q30"/>
    <mergeCell ref="A16:A23"/>
    <mergeCell ref="B16:B23"/>
    <mergeCell ref="J16:J23"/>
    <mergeCell ref="K16:K23"/>
    <mergeCell ref="L16:L23"/>
    <mergeCell ref="M16:M23"/>
    <mergeCell ref="N16:N23"/>
    <mergeCell ref="O16:O23"/>
    <mergeCell ref="P16:P23"/>
    <mergeCell ref="Q31:Q38"/>
    <mergeCell ref="A47:A54"/>
    <mergeCell ref="B47:B54"/>
    <mergeCell ref="J47:J54"/>
    <mergeCell ref="K47:K54"/>
    <mergeCell ref="L47:L54"/>
    <mergeCell ref="M47:M54"/>
    <mergeCell ref="N47:N54"/>
    <mergeCell ref="O47:O54"/>
    <mergeCell ref="P47:P54"/>
    <mergeCell ref="Q47:Q54"/>
    <mergeCell ref="A31:A38"/>
    <mergeCell ref="B31:B38"/>
    <mergeCell ref="J31:J38"/>
    <mergeCell ref="K31:K38"/>
    <mergeCell ref="L31:L38"/>
    <mergeCell ref="M31:M38"/>
    <mergeCell ref="N31:N38"/>
    <mergeCell ref="O31:O38"/>
    <mergeCell ref="P31:P38"/>
    <mergeCell ref="J39:J46"/>
    <mergeCell ref="K39:K46"/>
    <mergeCell ref="L39:L46"/>
    <mergeCell ref="M39:M46"/>
    <mergeCell ref="Q68:Q73"/>
    <mergeCell ref="Q55:Q61"/>
    <mergeCell ref="A62:A67"/>
    <mergeCell ref="B62:B67"/>
    <mergeCell ref="J62:J67"/>
    <mergeCell ref="K62:K67"/>
    <mergeCell ref="L62:L67"/>
    <mergeCell ref="M62:M67"/>
    <mergeCell ref="N62:N67"/>
    <mergeCell ref="O62:O67"/>
    <mergeCell ref="P62:P67"/>
    <mergeCell ref="Q62:Q67"/>
    <mergeCell ref="A55:A61"/>
    <mergeCell ref="B55:B61"/>
    <mergeCell ref="J55:J61"/>
    <mergeCell ref="K55:K61"/>
    <mergeCell ref="L55:L61"/>
    <mergeCell ref="M55:M61"/>
    <mergeCell ref="N55:N61"/>
    <mergeCell ref="O55:O61"/>
    <mergeCell ref="P55:P61"/>
    <mergeCell ref="A68:A73"/>
    <mergeCell ref="B68:B73"/>
    <mergeCell ref="J68:J73"/>
    <mergeCell ref="K68:K73"/>
    <mergeCell ref="L68:L73"/>
    <mergeCell ref="M68:M73"/>
    <mergeCell ref="N68:N73"/>
    <mergeCell ref="O68:O73"/>
    <mergeCell ref="P68:P73"/>
    <mergeCell ref="L82:L89"/>
    <mergeCell ref="M82:M89"/>
    <mergeCell ref="N82:N89"/>
    <mergeCell ref="O82:O89"/>
    <mergeCell ref="P82:P89"/>
    <mergeCell ref="Q39:Q46"/>
    <mergeCell ref="K137:P137"/>
    <mergeCell ref="C132:D132"/>
    <mergeCell ref="E132:G132"/>
    <mergeCell ref="H132:J132"/>
    <mergeCell ref="K132:N132"/>
    <mergeCell ref="O132:Q132"/>
    <mergeCell ref="C133:D133"/>
    <mergeCell ref="E133:G133"/>
    <mergeCell ref="H133:J133"/>
    <mergeCell ref="K133:N133"/>
    <mergeCell ref="O133:Q133"/>
    <mergeCell ref="A128:I128"/>
    <mergeCell ref="C131:D131"/>
    <mergeCell ref="E131:G131"/>
    <mergeCell ref="A39:A46"/>
    <mergeCell ref="B39:B46"/>
    <mergeCell ref="A110:A113"/>
    <mergeCell ref="B110:B113"/>
    <mergeCell ref="J110:J113"/>
    <mergeCell ref="N39:N46"/>
    <mergeCell ref="O39:O46"/>
    <mergeCell ref="M110:M113"/>
    <mergeCell ref="N110:N113"/>
    <mergeCell ref="Q74:Q81"/>
    <mergeCell ref="B74:B81"/>
    <mergeCell ref="J74:J81"/>
    <mergeCell ref="K74:K81"/>
    <mergeCell ref="L74:L81"/>
    <mergeCell ref="M74:M81"/>
    <mergeCell ref="N74:N81"/>
    <mergeCell ref="A82:A89"/>
    <mergeCell ref="B82:B89"/>
    <mergeCell ref="O74:O81"/>
    <mergeCell ref="A74:A81"/>
    <mergeCell ref="B90:B96"/>
    <mergeCell ref="J90:J96"/>
    <mergeCell ref="K90:K96"/>
    <mergeCell ref="L90:L96"/>
    <mergeCell ref="M90:M96"/>
    <mergeCell ref="N90:N96"/>
    <mergeCell ref="O90:O96"/>
    <mergeCell ref="P90:P96"/>
    <mergeCell ref="A90:A96"/>
    <mergeCell ref="A138:D138"/>
    <mergeCell ref="K138:P138"/>
    <mergeCell ref="A139:D139"/>
    <mergeCell ref="A135:B135"/>
    <mergeCell ref="C135:D135"/>
    <mergeCell ref="E135:G135"/>
    <mergeCell ref="H135:J135"/>
    <mergeCell ref="K135:N135"/>
    <mergeCell ref="O135:Q135"/>
    <mergeCell ref="P39:P46"/>
    <mergeCell ref="E134:G134"/>
    <mergeCell ref="C134:D134"/>
    <mergeCell ref="H134:J134"/>
    <mergeCell ref="K134:N134"/>
    <mergeCell ref="O134:Q134"/>
    <mergeCell ref="H131:J131"/>
    <mergeCell ref="K131:N131"/>
    <mergeCell ref="O131:Q131"/>
    <mergeCell ref="Q119:Q122"/>
    <mergeCell ref="Q110:Q113"/>
    <mergeCell ref="P74:P81"/>
    <mergeCell ref="Q90:Q96"/>
    <mergeCell ref="J82:J89"/>
    <mergeCell ref="K82:K89"/>
    <mergeCell ref="N124:N125"/>
    <mergeCell ref="O124:O125"/>
    <mergeCell ref="N126:N127"/>
    <mergeCell ref="O126:O127"/>
    <mergeCell ref="P124:P125"/>
    <mergeCell ref="P126:P127"/>
    <mergeCell ref="Q124:Q125"/>
    <mergeCell ref="Q126:Q127"/>
    <mergeCell ref="Q82:Q89"/>
    <mergeCell ref="R124:R125"/>
    <mergeCell ref="R126:R127"/>
    <mergeCell ref="A124:A125"/>
    <mergeCell ref="A126:A127"/>
    <mergeCell ref="B126:B127"/>
    <mergeCell ref="B124:B125"/>
    <mergeCell ref="J124:J125"/>
    <mergeCell ref="J126:J127"/>
    <mergeCell ref="K124:K125"/>
    <mergeCell ref="L124:L125"/>
    <mergeCell ref="M124:M125"/>
    <mergeCell ref="M126:M127"/>
    <mergeCell ref="K126:K127"/>
    <mergeCell ref="L126:L127"/>
  </mergeCells>
  <printOptions horizontalCentered="1"/>
  <pageMargins left="0.23622047244094491" right="0.23622047244094491" top="0.23622047244094491" bottom="0.51181102362204722" header="0" footer="0"/>
  <pageSetup paperSize="9" orientation="landscape" horizontalDpi="300" verticalDpi="300" r:id="rId1"/>
  <headerFooter alignWithMargins="0">
    <oddFooter>&amp;C&amp;"Times New Roman,Regular"Trang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71"/>
  <sheetViews>
    <sheetView topLeftCell="A49" workbookViewId="0">
      <selection activeCell="K53" sqref="K53"/>
    </sheetView>
  </sheetViews>
  <sheetFormatPr baseColWidth="10" defaultColWidth="8.83203125" defaultRowHeight="13" outlineLevelRow="2"/>
  <cols>
    <col min="1" max="1" width="24" customWidth="1"/>
    <col min="2" max="2" width="24.5" customWidth="1"/>
    <col min="3" max="3" width="11.5" customWidth="1"/>
    <col min="4" max="4" width="12.33203125" customWidth="1"/>
    <col min="5" max="5" width="16.83203125" customWidth="1"/>
    <col min="6" max="6" width="17.1640625" customWidth="1"/>
    <col min="7" max="7" width="15" customWidth="1"/>
    <col min="8" max="8" width="12.83203125" customWidth="1"/>
    <col min="11" max="11" width="18.5" customWidth="1"/>
    <col min="12" max="12" width="12.5" customWidth="1"/>
    <col min="13" max="13" width="13.5" customWidth="1"/>
    <col min="14" max="14" width="17.5" customWidth="1"/>
    <col min="15" max="15" width="9.1640625" hidden="1" customWidth="1"/>
  </cols>
  <sheetData>
    <row r="1" spans="2:8" ht="25.5" customHeight="1">
      <c r="B1" s="59" t="s">
        <v>105</v>
      </c>
      <c r="C1" s="28" t="s">
        <v>77</v>
      </c>
      <c r="D1" s="28" t="s">
        <v>56</v>
      </c>
    </row>
    <row r="2" spans="2:8" ht="18">
      <c r="B2" s="29" t="s">
        <v>94</v>
      </c>
      <c r="C2" s="29"/>
      <c r="D2" s="29">
        <f>43*4</f>
        <v>172</v>
      </c>
    </row>
    <row r="3" spans="2:8" ht="18">
      <c r="B3" s="29" t="s">
        <v>95</v>
      </c>
      <c r="C3" s="29"/>
      <c r="D3" s="29">
        <f>43*4</f>
        <v>172</v>
      </c>
    </row>
    <row r="4" spans="2:8" ht="18">
      <c r="B4" s="29" t="s">
        <v>96</v>
      </c>
      <c r="C4" s="29">
        <f>34*4</f>
        <v>136</v>
      </c>
      <c r="D4" s="29"/>
    </row>
    <row r="5" spans="2:8" ht="18">
      <c r="B5" s="29" t="s">
        <v>97</v>
      </c>
      <c r="C5" s="29">
        <f>12*4</f>
        <v>48</v>
      </c>
      <c r="D5" s="29"/>
    </row>
    <row r="6" spans="2:8" ht="15.75" customHeight="1"/>
    <row r="8" spans="2:8" ht="45">
      <c r="B8" s="15" t="s">
        <v>54</v>
      </c>
      <c r="C8" s="15" t="s">
        <v>45</v>
      </c>
      <c r="D8" s="15" t="s">
        <v>46</v>
      </c>
      <c r="E8" s="15" t="s">
        <v>50</v>
      </c>
      <c r="F8" s="15" t="s">
        <v>53</v>
      </c>
      <c r="G8" s="15" t="s">
        <v>51</v>
      </c>
      <c r="H8" s="15" t="s">
        <v>52</v>
      </c>
    </row>
    <row r="9" spans="2:8" ht="15" outlineLevel="2">
      <c r="B9" s="47" t="s">
        <v>34</v>
      </c>
      <c r="C9" s="64" t="s">
        <v>56</v>
      </c>
      <c r="D9" s="64">
        <v>43</v>
      </c>
      <c r="E9" s="64">
        <v>1</v>
      </c>
      <c r="F9" s="64">
        <v>16</v>
      </c>
      <c r="G9" s="65">
        <v>1</v>
      </c>
      <c r="H9" s="64">
        <v>16</v>
      </c>
    </row>
    <row r="10" spans="2:8" ht="15" outlineLevel="2">
      <c r="B10" s="47" t="s">
        <v>34</v>
      </c>
      <c r="C10" s="64" t="s">
        <v>56</v>
      </c>
      <c r="D10" s="64">
        <v>43</v>
      </c>
      <c r="E10" s="64">
        <v>1</v>
      </c>
      <c r="F10" s="64">
        <v>20</v>
      </c>
      <c r="G10" s="65">
        <v>1</v>
      </c>
      <c r="H10" s="64">
        <v>20</v>
      </c>
    </row>
    <row r="11" spans="2:8" ht="15" outlineLevel="2">
      <c r="B11" s="47" t="s">
        <v>34</v>
      </c>
      <c r="C11" s="64" t="s">
        <v>56</v>
      </c>
      <c r="D11" s="64">
        <v>43</v>
      </c>
      <c r="E11" s="64">
        <v>1</v>
      </c>
      <c r="F11" s="64">
        <v>12</v>
      </c>
      <c r="G11" s="65">
        <v>1</v>
      </c>
      <c r="H11" s="64">
        <v>12</v>
      </c>
    </row>
    <row r="12" spans="2:8" ht="15" outlineLevel="2">
      <c r="B12" s="47" t="s">
        <v>34</v>
      </c>
      <c r="C12" s="64" t="s">
        <v>56</v>
      </c>
      <c r="D12" s="64">
        <v>43</v>
      </c>
      <c r="E12" s="64">
        <v>1</v>
      </c>
      <c r="F12" s="64">
        <v>12</v>
      </c>
      <c r="G12" s="65">
        <v>1</v>
      </c>
      <c r="H12" s="64">
        <v>12</v>
      </c>
    </row>
    <row r="13" spans="2:8" ht="15" outlineLevel="2">
      <c r="B13" s="47" t="s">
        <v>34</v>
      </c>
      <c r="C13" s="64" t="s">
        <v>56</v>
      </c>
      <c r="D13" s="64">
        <v>43</v>
      </c>
      <c r="E13" s="64">
        <v>1</v>
      </c>
      <c r="F13" s="64">
        <v>16</v>
      </c>
      <c r="G13" s="65">
        <v>1</v>
      </c>
      <c r="H13" s="64">
        <v>16</v>
      </c>
    </row>
    <row r="14" spans="2:8" ht="15" outlineLevel="2">
      <c r="B14" s="47" t="s">
        <v>34</v>
      </c>
      <c r="C14" s="64" t="s">
        <v>56</v>
      </c>
      <c r="D14" s="64">
        <v>43</v>
      </c>
      <c r="E14" s="64">
        <v>1</v>
      </c>
      <c r="F14" s="64">
        <v>16</v>
      </c>
      <c r="G14" s="65">
        <v>1</v>
      </c>
      <c r="H14" s="64">
        <v>16</v>
      </c>
    </row>
    <row r="15" spans="2:8" ht="15" outlineLevel="2">
      <c r="B15" s="47" t="s">
        <v>34</v>
      </c>
      <c r="C15" s="64" t="s">
        <v>56</v>
      </c>
      <c r="D15" s="64">
        <v>43</v>
      </c>
      <c r="E15" s="64">
        <v>1</v>
      </c>
      <c r="F15" s="64">
        <v>8</v>
      </c>
      <c r="G15" s="65">
        <v>1</v>
      </c>
      <c r="H15" s="64">
        <v>8</v>
      </c>
    </row>
    <row r="16" spans="2:8" ht="15" outlineLevel="2">
      <c r="B16" s="47" t="s">
        <v>34</v>
      </c>
      <c r="C16" s="64" t="s">
        <v>56</v>
      </c>
      <c r="D16" s="64">
        <v>43</v>
      </c>
      <c r="E16" s="64">
        <v>1</v>
      </c>
      <c r="F16" s="64">
        <v>16</v>
      </c>
      <c r="G16" s="65">
        <v>1</v>
      </c>
      <c r="H16" s="64">
        <v>16</v>
      </c>
    </row>
    <row r="17" spans="2:8" ht="15" outlineLevel="2">
      <c r="B17" s="47" t="s">
        <v>34</v>
      </c>
      <c r="C17" s="64" t="s">
        <v>56</v>
      </c>
      <c r="D17" s="64">
        <v>43</v>
      </c>
      <c r="E17" s="64">
        <v>1</v>
      </c>
      <c r="F17" s="64">
        <v>8</v>
      </c>
      <c r="G17" s="65">
        <v>1</v>
      </c>
      <c r="H17" s="64">
        <v>8</v>
      </c>
    </row>
    <row r="18" spans="2:8" ht="15" outlineLevel="2">
      <c r="B18" s="47" t="s">
        <v>34</v>
      </c>
      <c r="C18" s="64" t="s">
        <v>56</v>
      </c>
      <c r="D18" s="64">
        <v>43</v>
      </c>
      <c r="E18" s="64">
        <v>1</v>
      </c>
      <c r="F18" s="64">
        <v>12</v>
      </c>
      <c r="G18" s="65">
        <v>1</v>
      </c>
      <c r="H18" s="64">
        <v>12</v>
      </c>
    </row>
    <row r="19" spans="2:8" ht="15" outlineLevel="2">
      <c r="B19" s="47" t="s">
        <v>34</v>
      </c>
      <c r="C19" s="64" t="s">
        <v>56</v>
      </c>
      <c r="D19" s="64">
        <v>43</v>
      </c>
      <c r="E19" s="64">
        <v>1</v>
      </c>
      <c r="F19" s="64">
        <v>16</v>
      </c>
      <c r="G19" s="65">
        <v>1</v>
      </c>
      <c r="H19" s="64">
        <v>16</v>
      </c>
    </row>
    <row r="20" spans="2:8" ht="15" outlineLevel="2">
      <c r="B20" s="47" t="s">
        <v>34</v>
      </c>
      <c r="C20" s="64" t="s">
        <v>56</v>
      </c>
      <c r="D20" s="64">
        <v>43</v>
      </c>
      <c r="E20" s="64">
        <v>1</v>
      </c>
      <c r="F20" s="64">
        <v>12</v>
      </c>
      <c r="G20" s="65">
        <v>1</v>
      </c>
      <c r="H20" s="64">
        <v>12</v>
      </c>
    </row>
    <row r="21" spans="2:8" ht="15" outlineLevel="2">
      <c r="B21" s="47" t="s">
        <v>34</v>
      </c>
      <c r="C21" s="64" t="s">
        <v>56</v>
      </c>
      <c r="D21" s="64">
        <v>43</v>
      </c>
      <c r="E21" s="64">
        <v>1</v>
      </c>
      <c r="F21" s="64">
        <v>8</v>
      </c>
      <c r="G21" s="65">
        <v>1</v>
      </c>
      <c r="H21" s="64">
        <v>8</v>
      </c>
    </row>
    <row r="22" spans="2:8" ht="15" outlineLevel="1">
      <c r="B22" s="68" t="s">
        <v>106</v>
      </c>
      <c r="C22" s="69"/>
      <c r="D22" s="69"/>
      <c r="E22" s="69"/>
      <c r="F22" s="69"/>
      <c r="G22" s="70"/>
      <c r="H22" s="69">
        <f>SUBTOTAL(9,H9:H21)</f>
        <v>172</v>
      </c>
    </row>
    <row r="23" spans="2:8" ht="15" outlineLevel="2">
      <c r="B23" s="47" t="s">
        <v>35</v>
      </c>
      <c r="C23" s="64" t="s">
        <v>56</v>
      </c>
      <c r="D23" s="64">
        <v>43</v>
      </c>
      <c r="E23" s="64">
        <v>2</v>
      </c>
      <c r="F23" s="64">
        <v>16</v>
      </c>
      <c r="G23" s="65">
        <v>1</v>
      </c>
      <c r="H23" s="64">
        <v>16</v>
      </c>
    </row>
    <row r="24" spans="2:8" ht="15" outlineLevel="2">
      <c r="B24" s="47" t="s">
        <v>35</v>
      </c>
      <c r="C24" s="64" t="s">
        <v>56</v>
      </c>
      <c r="D24" s="64">
        <v>43</v>
      </c>
      <c r="E24" s="64">
        <v>2</v>
      </c>
      <c r="F24" s="64">
        <v>12</v>
      </c>
      <c r="G24" s="65">
        <v>1</v>
      </c>
      <c r="H24" s="64">
        <v>12</v>
      </c>
    </row>
    <row r="25" spans="2:8" ht="15" outlineLevel="2">
      <c r="B25" s="47" t="s">
        <v>35</v>
      </c>
      <c r="C25" s="64" t="s">
        <v>56</v>
      </c>
      <c r="D25" s="64">
        <v>43</v>
      </c>
      <c r="E25" s="64">
        <v>2</v>
      </c>
      <c r="F25" s="64">
        <v>8</v>
      </c>
      <c r="G25" s="65">
        <v>1</v>
      </c>
      <c r="H25" s="64">
        <v>8</v>
      </c>
    </row>
    <row r="26" spans="2:8" ht="15" outlineLevel="2">
      <c r="B26" s="47" t="s">
        <v>35</v>
      </c>
      <c r="C26" s="64" t="s">
        <v>56</v>
      </c>
      <c r="D26" s="64">
        <v>43</v>
      </c>
      <c r="E26" s="64">
        <v>2</v>
      </c>
      <c r="F26" s="64">
        <v>8</v>
      </c>
      <c r="G26" s="65">
        <v>1</v>
      </c>
      <c r="H26" s="64">
        <v>8</v>
      </c>
    </row>
    <row r="27" spans="2:8" ht="15" outlineLevel="2">
      <c r="B27" s="47" t="s">
        <v>35</v>
      </c>
      <c r="C27" s="64" t="s">
        <v>56</v>
      </c>
      <c r="D27" s="64">
        <v>43</v>
      </c>
      <c r="E27" s="64">
        <v>2</v>
      </c>
      <c r="F27" s="64">
        <v>8</v>
      </c>
      <c r="G27" s="65">
        <v>1</v>
      </c>
      <c r="H27" s="64">
        <v>8</v>
      </c>
    </row>
    <row r="28" spans="2:8" ht="15" outlineLevel="2">
      <c r="B28" s="47" t="s">
        <v>35</v>
      </c>
      <c r="C28" s="64" t="s">
        <v>56</v>
      </c>
      <c r="D28" s="64">
        <v>43</v>
      </c>
      <c r="E28" s="64">
        <v>2</v>
      </c>
      <c r="F28" s="64">
        <v>12</v>
      </c>
      <c r="G28" s="65">
        <v>1</v>
      </c>
      <c r="H28" s="64">
        <v>12</v>
      </c>
    </row>
    <row r="29" spans="2:8" ht="15" outlineLevel="2">
      <c r="B29" s="47" t="s">
        <v>35</v>
      </c>
      <c r="C29" s="64" t="s">
        <v>56</v>
      </c>
      <c r="D29" s="64">
        <v>43</v>
      </c>
      <c r="E29" s="64">
        <v>2</v>
      </c>
      <c r="F29" s="64">
        <v>8</v>
      </c>
      <c r="G29" s="65">
        <v>1</v>
      </c>
      <c r="H29" s="64">
        <v>8</v>
      </c>
    </row>
    <row r="30" spans="2:8" ht="15" outlineLevel="2">
      <c r="B30" s="47" t="s">
        <v>35</v>
      </c>
      <c r="C30" s="64" t="s">
        <v>56</v>
      </c>
      <c r="D30" s="64">
        <v>43</v>
      </c>
      <c r="E30" s="64">
        <v>2</v>
      </c>
      <c r="F30" s="64">
        <v>8</v>
      </c>
      <c r="G30" s="65">
        <v>1</v>
      </c>
      <c r="H30" s="64">
        <v>8</v>
      </c>
    </row>
    <row r="31" spans="2:8" ht="15" outlineLevel="2">
      <c r="B31" s="47" t="s">
        <v>35</v>
      </c>
      <c r="C31" s="64" t="s">
        <v>56</v>
      </c>
      <c r="D31" s="64">
        <v>43</v>
      </c>
      <c r="E31" s="64">
        <v>2</v>
      </c>
      <c r="F31" s="64">
        <v>8</v>
      </c>
      <c r="G31" s="65">
        <v>1</v>
      </c>
      <c r="H31" s="64">
        <v>8</v>
      </c>
    </row>
    <row r="32" spans="2:8" ht="15" outlineLevel="2">
      <c r="B32" s="47" t="s">
        <v>35</v>
      </c>
      <c r="C32" s="64" t="s">
        <v>56</v>
      </c>
      <c r="D32" s="64">
        <v>43</v>
      </c>
      <c r="E32" s="64">
        <v>2</v>
      </c>
      <c r="F32" s="64">
        <v>12</v>
      </c>
      <c r="G32" s="65">
        <v>1</v>
      </c>
      <c r="H32" s="64">
        <v>12</v>
      </c>
    </row>
    <row r="33" spans="2:8" ht="15" outlineLevel="2">
      <c r="B33" s="47" t="s">
        <v>35</v>
      </c>
      <c r="C33" s="64" t="s">
        <v>56</v>
      </c>
      <c r="D33" s="64">
        <v>43</v>
      </c>
      <c r="E33" s="64">
        <v>2</v>
      </c>
      <c r="F33" s="64">
        <v>12</v>
      </c>
      <c r="G33" s="65">
        <v>1</v>
      </c>
      <c r="H33" s="64">
        <v>12</v>
      </c>
    </row>
    <row r="34" spans="2:8" ht="15" outlineLevel="2">
      <c r="B34" s="47" t="s">
        <v>35</v>
      </c>
      <c r="C34" s="64" t="s">
        <v>56</v>
      </c>
      <c r="D34" s="64">
        <v>43</v>
      </c>
      <c r="E34" s="64">
        <v>2</v>
      </c>
      <c r="F34" s="64">
        <v>8</v>
      </c>
      <c r="G34" s="65">
        <v>1</v>
      </c>
      <c r="H34" s="64">
        <v>8</v>
      </c>
    </row>
    <row r="35" spans="2:8" ht="15" outlineLevel="2">
      <c r="B35" s="47" t="s">
        <v>35</v>
      </c>
      <c r="C35" s="64" t="s">
        <v>56</v>
      </c>
      <c r="D35" s="64">
        <v>43</v>
      </c>
      <c r="E35" s="64">
        <v>2</v>
      </c>
      <c r="F35" s="64">
        <v>12</v>
      </c>
      <c r="G35" s="65">
        <v>1</v>
      </c>
      <c r="H35" s="64">
        <v>12</v>
      </c>
    </row>
    <row r="36" spans="2:8" ht="15" outlineLevel="2">
      <c r="B36" s="47" t="s">
        <v>35</v>
      </c>
      <c r="C36" s="64" t="s">
        <v>56</v>
      </c>
      <c r="D36" s="64">
        <v>43</v>
      </c>
      <c r="E36" s="64">
        <v>2</v>
      </c>
      <c r="F36" s="64">
        <v>8</v>
      </c>
      <c r="G36" s="65">
        <v>1</v>
      </c>
      <c r="H36" s="64">
        <v>12</v>
      </c>
    </row>
    <row r="37" spans="2:8" ht="15" outlineLevel="2">
      <c r="B37" s="47" t="s">
        <v>35</v>
      </c>
      <c r="C37" s="64" t="s">
        <v>56</v>
      </c>
      <c r="D37" s="64">
        <v>43</v>
      </c>
      <c r="E37" s="64">
        <v>2</v>
      </c>
      <c r="F37" s="64">
        <v>4</v>
      </c>
      <c r="G37" s="65">
        <v>1</v>
      </c>
      <c r="H37" s="64">
        <v>12</v>
      </c>
    </row>
    <row r="38" spans="2:8" ht="15" outlineLevel="2">
      <c r="B38" s="47" t="s">
        <v>35</v>
      </c>
      <c r="C38" s="64" t="s">
        <v>56</v>
      </c>
      <c r="D38" s="64">
        <v>43</v>
      </c>
      <c r="E38" s="64">
        <v>2</v>
      </c>
      <c r="F38" s="64">
        <v>12</v>
      </c>
      <c r="G38" s="65">
        <v>1</v>
      </c>
      <c r="H38" s="64">
        <v>12</v>
      </c>
    </row>
    <row r="39" spans="2:8" ht="15" outlineLevel="2">
      <c r="B39" s="47" t="s">
        <v>35</v>
      </c>
      <c r="C39" s="64" t="s">
        <v>56</v>
      </c>
      <c r="D39" s="64">
        <v>43</v>
      </c>
      <c r="E39" s="64">
        <v>2</v>
      </c>
      <c r="F39" s="64">
        <v>4</v>
      </c>
      <c r="G39" s="65">
        <v>1</v>
      </c>
      <c r="H39" s="64">
        <v>4</v>
      </c>
    </row>
    <row r="40" spans="2:8" ht="15" outlineLevel="1">
      <c r="B40" s="68" t="s">
        <v>107</v>
      </c>
      <c r="C40" s="69"/>
      <c r="D40" s="69"/>
      <c r="E40" s="69"/>
      <c r="F40" s="69"/>
      <c r="G40" s="70"/>
      <c r="H40" s="69">
        <f>SUBTOTAL(9,H23:H39)</f>
        <v>172</v>
      </c>
    </row>
    <row r="41" spans="2:8" ht="15" outlineLevel="2">
      <c r="B41" s="45" t="s">
        <v>36</v>
      </c>
      <c r="C41" s="64" t="s">
        <v>77</v>
      </c>
      <c r="D41" s="64">
        <v>34</v>
      </c>
      <c r="E41" s="64">
        <v>1</v>
      </c>
      <c r="F41" s="64">
        <v>8</v>
      </c>
      <c r="G41" s="65">
        <v>1</v>
      </c>
      <c r="H41" s="64">
        <v>8</v>
      </c>
    </row>
    <row r="42" spans="2:8" ht="15" outlineLevel="2">
      <c r="B42" s="45" t="s">
        <v>36</v>
      </c>
      <c r="C42" s="64" t="s">
        <v>77</v>
      </c>
      <c r="D42" s="64">
        <v>34</v>
      </c>
      <c r="E42" s="64">
        <v>1</v>
      </c>
      <c r="F42" s="64">
        <v>12</v>
      </c>
      <c r="G42" s="65">
        <v>1</v>
      </c>
      <c r="H42" s="64">
        <v>12</v>
      </c>
    </row>
    <row r="43" spans="2:8" ht="15" outlineLevel="2">
      <c r="B43" s="45" t="s">
        <v>36</v>
      </c>
      <c r="C43" s="64" t="s">
        <v>77</v>
      </c>
      <c r="D43" s="64">
        <v>34</v>
      </c>
      <c r="E43" s="64">
        <v>1</v>
      </c>
      <c r="F43" s="64">
        <v>4</v>
      </c>
      <c r="G43" s="65">
        <v>1</v>
      </c>
      <c r="H43" s="64">
        <v>4</v>
      </c>
    </row>
    <row r="44" spans="2:8" ht="15" outlineLevel="2">
      <c r="B44" s="45" t="s">
        <v>36</v>
      </c>
      <c r="C44" s="64" t="s">
        <v>77</v>
      </c>
      <c r="D44" s="64">
        <v>34</v>
      </c>
      <c r="E44" s="64">
        <v>1</v>
      </c>
      <c r="F44" s="64">
        <v>8</v>
      </c>
      <c r="G44" s="65">
        <v>1</v>
      </c>
      <c r="H44" s="64">
        <v>8</v>
      </c>
    </row>
    <row r="45" spans="2:8" ht="15" outlineLevel="2">
      <c r="B45" s="45" t="s">
        <v>36</v>
      </c>
      <c r="C45" s="64" t="s">
        <v>77</v>
      </c>
      <c r="D45" s="64">
        <v>34</v>
      </c>
      <c r="E45" s="64">
        <v>1</v>
      </c>
      <c r="F45" s="64">
        <v>8</v>
      </c>
      <c r="G45" s="65">
        <v>1</v>
      </c>
      <c r="H45" s="64">
        <v>8</v>
      </c>
    </row>
    <row r="46" spans="2:8" ht="15" outlineLevel="2">
      <c r="B46" s="45" t="s">
        <v>36</v>
      </c>
      <c r="C46" s="64" t="s">
        <v>77</v>
      </c>
      <c r="D46" s="64">
        <v>34</v>
      </c>
      <c r="E46" s="64">
        <v>1</v>
      </c>
      <c r="F46" s="64">
        <v>12</v>
      </c>
      <c r="G46" s="65">
        <v>1</v>
      </c>
      <c r="H46" s="64">
        <v>12</v>
      </c>
    </row>
    <row r="47" spans="2:8" ht="15" outlineLevel="2">
      <c r="B47" s="45" t="s">
        <v>36</v>
      </c>
      <c r="C47" s="64" t="s">
        <v>77</v>
      </c>
      <c r="D47" s="64">
        <v>34</v>
      </c>
      <c r="E47" s="64">
        <v>1</v>
      </c>
      <c r="F47" s="64">
        <v>8</v>
      </c>
      <c r="G47" s="65">
        <v>1</v>
      </c>
      <c r="H47" s="64">
        <v>8</v>
      </c>
    </row>
    <row r="48" spans="2:8" ht="15" outlineLevel="2">
      <c r="B48" s="45" t="s">
        <v>36</v>
      </c>
      <c r="C48" s="64" t="s">
        <v>77</v>
      </c>
      <c r="D48" s="64">
        <v>34</v>
      </c>
      <c r="E48" s="64">
        <v>1</v>
      </c>
      <c r="F48" s="64">
        <v>8</v>
      </c>
      <c r="G48" s="65">
        <v>1</v>
      </c>
      <c r="H48" s="64">
        <v>8</v>
      </c>
    </row>
    <row r="49" spans="2:8" ht="15" outlineLevel="2">
      <c r="B49" s="45" t="s">
        <v>36</v>
      </c>
      <c r="C49" s="64" t="s">
        <v>77</v>
      </c>
      <c r="D49" s="64">
        <v>34</v>
      </c>
      <c r="E49" s="64">
        <v>1</v>
      </c>
      <c r="F49" s="64">
        <v>12</v>
      </c>
      <c r="G49" s="65">
        <v>1</v>
      </c>
      <c r="H49" s="64">
        <v>12</v>
      </c>
    </row>
    <row r="50" spans="2:8" ht="15" outlineLevel="2">
      <c r="B50" s="45" t="s">
        <v>36</v>
      </c>
      <c r="C50" s="64" t="s">
        <v>77</v>
      </c>
      <c r="D50" s="64">
        <v>34</v>
      </c>
      <c r="E50" s="64">
        <v>1</v>
      </c>
      <c r="F50" s="64">
        <v>4</v>
      </c>
      <c r="G50" s="65">
        <v>1</v>
      </c>
      <c r="H50" s="64">
        <v>4</v>
      </c>
    </row>
    <row r="51" spans="2:8" ht="15" outlineLevel="2">
      <c r="B51" s="45" t="s">
        <v>36</v>
      </c>
      <c r="C51" s="64" t="s">
        <v>77</v>
      </c>
      <c r="D51" s="64">
        <v>34</v>
      </c>
      <c r="E51" s="64">
        <v>1</v>
      </c>
      <c r="F51" s="64">
        <v>8</v>
      </c>
      <c r="G51" s="65">
        <v>1</v>
      </c>
      <c r="H51" s="64">
        <v>8</v>
      </c>
    </row>
    <row r="52" spans="2:8" ht="15" outlineLevel="2">
      <c r="B52" s="45" t="s">
        <v>36</v>
      </c>
      <c r="C52" s="64" t="s">
        <v>77</v>
      </c>
      <c r="D52" s="64">
        <v>34</v>
      </c>
      <c r="E52" s="64">
        <v>1</v>
      </c>
      <c r="F52" s="64">
        <v>12</v>
      </c>
      <c r="G52" s="65">
        <v>1</v>
      </c>
      <c r="H52" s="64">
        <v>12</v>
      </c>
    </row>
    <row r="53" spans="2:8" ht="15" outlineLevel="2">
      <c r="B53" s="45" t="s">
        <v>36</v>
      </c>
      <c r="C53" s="64" t="s">
        <v>77</v>
      </c>
      <c r="D53" s="64">
        <v>34</v>
      </c>
      <c r="E53" s="64">
        <v>1</v>
      </c>
      <c r="F53" s="64">
        <v>8</v>
      </c>
      <c r="G53" s="65">
        <v>1</v>
      </c>
      <c r="H53" s="64">
        <v>8</v>
      </c>
    </row>
    <row r="54" spans="2:8" ht="15" outlineLevel="2">
      <c r="B54" s="45" t="s">
        <v>36</v>
      </c>
      <c r="C54" s="64" t="s">
        <v>77</v>
      </c>
      <c r="D54" s="64">
        <v>34</v>
      </c>
      <c r="E54" s="64">
        <v>1</v>
      </c>
      <c r="F54" s="64">
        <v>8</v>
      </c>
      <c r="G54" s="65">
        <v>1</v>
      </c>
      <c r="H54" s="64">
        <v>8</v>
      </c>
    </row>
    <row r="55" spans="2:8" ht="15" outlineLevel="2">
      <c r="B55" s="45" t="s">
        <v>36</v>
      </c>
      <c r="C55" s="64" t="s">
        <v>77</v>
      </c>
      <c r="D55" s="64">
        <v>34</v>
      </c>
      <c r="E55" s="64">
        <v>1</v>
      </c>
      <c r="F55" s="64">
        <v>8</v>
      </c>
      <c r="G55" s="65">
        <v>1</v>
      </c>
      <c r="H55" s="64">
        <v>8</v>
      </c>
    </row>
    <row r="56" spans="2:8" ht="15" outlineLevel="2">
      <c r="B56" s="45" t="s">
        <v>36</v>
      </c>
      <c r="C56" s="64" t="s">
        <v>77</v>
      </c>
      <c r="D56" s="64">
        <v>34</v>
      </c>
      <c r="E56" s="64">
        <v>1</v>
      </c>
      <c r="F56" s="64">
        <v>8</v>
      </c>
      <c r="G56" s="65">
        <v>1</v>
      </c>
      <c r="H56" s="64">
        <v>8</v>
      </c>
    </row>
    <row r="57" spans="2:8" ht="15" outlineLevel="2">
      <c r="B57" s="71" t="s">
        <v>108</v>
      </c>
      <c r="C57" s="69"/>
      <c r="D57" s="69"/>
      <c r="E57" s="69"/>
      <c r="F57" s="69"/>
      <c r="G57" s="70"/>
      <c r="H57" s="69">
        <f>SUBTOTAL(9,H41:H56)</f>
        <v>136</v>
      </c>
    </row>
    <row r="58" spans="2:8" ht="14" outlineLevel="1">
      <c r="B58" s="48" t="s">
        <v>82</v>
      </c>
      <c r="C58" s="46" t="s">
        <v>77</v>
      </c>
      <c r="D58" s="46">
        <v>34</v>
      </c>
      <c r="E58" s="46">
        <v>2</v>
      </c>
      <c r="F58" s="46">
        <v>4</v>
      </c>
      <c r="G58" s="65">
        <v>1</v>
      </c>
      <c r="H58" s="64">
        <v>4</v>
      </c>
    </row>
    <row r="59" spans="2:8" ht="14" outlineLevel="2">
      <c r="B59" s="48" t="s">
        <v>82</v>
      </c>
      <c r="C59" s="46" t="s">
        <v>77</v>
      </c>
      <c r="D59" s="46">
        <v>34</v>
      </c>
      <c r="E59" s="46">
        <v>2</v>
      </c>
      <c r="F59" s="46">
        <v>4</v>
      </c>
      <c r="G59" s="65">
        <v>1</v>
      </c>
      <c r="H59" s="64">
        <v>4</v>
      </c>
    </row>
    <row r="60" spans="2:8" ht="14" outlineLevel="2">
      <c r="B60" s="48" t="s">
        <v>82</v>
      </c>
      <c r="C60" s="46" t="s">
        <v>77</v>
      </c>
      <c r="D60" s="46">
        <v>34</v>
      </c>
      <c r="E60" s="46">
        <v>2</v>
      </c>
      <c r="F60" s="46">
        <v>4</v>
      </c>
      <c r="G60" s="65">
        <v>1</v>
      </c>
      <c r="H60" s="64">
        <v>4</v>
      </c>
    </row>
    <row r="61" spans="2:8" ht="14" outlineLevel="2">
      <c r="B61" s="48" t="s">
        <v>82</v>
      </c>
      <c r="C61" s="46" t="s">
        <v>77</v>
      </c>
      <c r="D61" s="46">
        <v>34</v>
      </c>
      <c r="E61" s="46">
        <v>2</v>
      </c>
      <c r="F61" s="46">
        <v>4</v>
      </c>
      <c r="G61" s="65">
        <v>1</v>
      </c>
      <c r="H61" s="64">
        <v>4</v>
      </c>
    </row>
    <row r="62" spans="2:8" ht="14" outlineLevel="2">
      <c r="B62" s="48" t="s">
        <v>82</v>
      </c>
      <c r="C62" s="46" t="s">
        <v>77</v>
      </c>
      <c r="D62" s="46">
        <v>34</v>
      </c>
      <c r="E62" s="46">
        <v>2</v>
      </c>
      <c r="F62" s="46">
        <v>4</v>
      </c>
      <c r="G62" s="65">
        <v>1</v>
      </c>
      <c r="H62" s="64">
        <v>4</v>
      </c>
    </row>
    <row r="63" spans="2:8" ht="14" outlineLevel="2">
      <c r="B63" s="48" t="s">
        <v>82</v>
      </c>
      <c r="C63" s="46" t="s">
        <v>77</v>
      </c>
      <c r="D63" s="46">
        <v>34</v>
      </c>
      <c r="E63" s="46">
        <v>2</v>
      </c>
      <c r="F63" s="46">
        <v>4</v>
      </c>
      <c r="G63" s="65">
        <v>1</v>
      </c>
      <c r="H63" s="64">
        <v>4</v>
      </c>
    </row>
    <row r="64" spans="2:8" ht="14" outlineLevel="2">
      <c r="B64" s="48" t="s">
        <v>82</v>
      </c>
      <c r="C64" s="46" t="s">
        <v>77</v>
      </c>
      <c r="D64" s="46">
        <v>34</v>
      </c>
      <c r="E64" s="46">
        <v>2</v>
      </c>
      <c r="F64" s="46">
        <v>4</v>
      </c>
      <c r="G64" s="65">
        <v>1</v>
      </c>
      <c r="H64" s="64">
        <v>4</v>
      </c>
    </row>
    <row r="65" spans="2:8" ht="14" outlineLevel="2">
      <c r="B65" s="48" t="s">
        <v>82</v>
      </c>
      <c r="C65" s="46" t="s">
        <v>77</v>
      </c>
      <c r="D65" s="46">
        <v>34</v>
      </c>
      <c r="E65" s="46">
        <v>2</v>
      </c>
      <c r="F65" s="46">
        <v>4</v>
      </c>
      <c r="G65" s="65">
        <v>1</v>
      </c>
      <c r="H65" s="64">
        <v>4</v>
      </c>
    </row>
    <row r="66" spans="2:8" ht="14" outlineLevel="2">
      <c r="B66" s="48" t="s">
        <v>82</v>
      </c>
      <c r="C66" s="46" t="s">
        <v>77</v>
      </c>
      <c r="D66" s="46">
        <v>34</v>
      </c>
      <c r="E66" s="46">
        <v>2</v>
      </c>
      <c r="F66" s="46">
        <v>4</v>
      </c>
      <c r="G66" s="65">
        <v>1</v>
      </c>
      <c r="H66" s="64">
        <v>4</v>
      </c>
    </row>
    <row r="67" spans="2:8" ht="14" outlineLevel="2">
      <c r="B67" s="48" t="s">
        <v>82</v>
      </c>
      <c r="C67" s="46" t="s">
        <v>77</v>
      </c>
      <c r="D67" s="46">
        <v>34</v>
      </c>
      <c r="E67" s="46">
        <v>2</v>
      </c>
      <c r="F67" s="46">
        <v>4</v>
      </c>
      <c r="G67" s="65">
        <v>1</v>
      </c>
      <c r="H67" s="64">
        <v>4</v>
      </c>
    </row>
    <row r="68" spans="2:8" ht="14" outlineLevel="2">
      <c r="B68" s="48" t="s">
        <v>82</v>
      </c>
      <c r="C68" s="46" t="s">
        <v>77</v>
      </c>
      <c r="D68" s="46">
        <v>34</v>
      </c>
      <c r="E68" s="46">
        <v>2</v>
      </c>
      <c r="F68" s="46">
        <v>4</v>
      </c>
      <c r="G68" s="65">
        <v>1</v>
      </c>
      <c r="H68" s="64">
        <v>4</v>
      </c>
    </row>
    <row r="69" spans="2:8" ht="14" outlineLevel="2">
      <c r="B69" s="48" t="s">
        <v>82</v>
      </c>
      <c r="C69" s="46" t="s">
        <v>77</v>
      </c>
      <c r="D69" s="46">
        <v>34</v>
      </c>
      <c r="E69" s="46">
        <v>2</v>
      </c>
      <c r="F69" s="46">
        <v>4</v>
      </c>
      <c r="G69" s="65">
        <v>1</v>
      </c>
      <c r="H69" s="64">
        <v>4</v>
      </c>
    </row>
    <row r="70" spans="2:8" ht="14" outlineLevel="2">
      <c r="B70" s="72" t="s">
        <v>109</v>
      </c>
      <c r="C70" s="73"/>
      <c r="D70" s="73"/>
      <c r="E70" s="73"/>
      <c r="F70" s="73"/>
      <c r="G70" s="70"/>
      <c r="H70" s="69">
        <f>SUBTOTAL(9,H58:H69)</f>
        <v>48</v>
      </c>
    </row>
    <row r="71" spans="2:8" ht="14" outlineLevel="1">
      <c r="B71" s="62" t="s">
        <v>110</v>
      </c>
      <c r="C71" s="60"/>
      <c r="D71" s="60"/>
      <c r="E71" s="60"/>
      <c r="F71" s="60"/>
      <c r="G71" s="67"/>
      <c r="H71" s="61">
        <f>SUBTOTAL(9,H9:H69)</f>
        <v>528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Chinh qui</vt:lpstr>
      <vt:lpstr>TKe NL</vt:lpstr>
      <vt:lpstr>'Chinh qui'!Print_Titles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Jokovic</dc:creator>
  <cp:lastModifiedBy>Microsoft Office User</cp:lastModifiedBy>
  <cp:lastPrinted>2020-08-10T07:44:13Z</cp:lastPrinted>
  <dcterms:created xsi:type="dcterms:W3CDTF">2012-07-16T02:52:53Z</dcterms:created>
  <dcterms:modified xsi:type="dcterms:W3CDTF">2020-10-23T01:08:50Z</dcterms:modified>
</cp:coreProperties>
</file>