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750AE08-3FBF-460D-9C5C-1458128B0968}" xr6:coauthVersionLast="47" xr6:coauthVersionMax="47" xr10:uidLastSave="{00000000-0000-0000-0000-000000000000}"/>
  <bookViews>
    <workbookView xWindow="-120" yWindow="-120" windowWidth="19440" windowHeight="15000" xr2:uid="{FA07DC86-276A-4A69-954C-CB7F8F93BB6E}"/>
  </bookViews>
  <sheets>
    <sheet name="BT5" sheetId="2" r:id="rId1"/>
    <sheet name="BT6" sheetId="4" r:id="rId2"/>
    <sheet name="BT7" sheetId="3" r:id="rId3"/>
    <sheet name="BT8" sheetId="11" r:id="rId4"/>
    <sheet name="BT9" sheetId="8" r:id="rId5"/>
    <sheet name="BT10" sheetId="9" r:id="rId6"/>
    <sheet name="BT11" sheetId="7" r:id="rId7"/>
    <sheet name="BaiTapCoBan" sheetId="12" r:id="rId8"/>
    <sheet name="BaiKiemTra" sheetId="13" r:id="rId9"/>
  </sheets>
  <definedNames>
    <definedName name="_xlnm._FilterDatabase" localSheetId="5" hidden="1">'BT10'!$A$2:$G$11</definedName>
    <definedName name="_xlnm._FilterDatabase" localSheetId="2" hidden="1">'BT7'!$A$3:$H$15</definedName>
    <definedName name="_xlnm._FilterDatabase" localSheetId="3" hidden="1">'BT8'!$A$1:$I$12</definedName>
    <definedName name="_xlnm.Criteria" localSheetId="5">'BT10'!$F$26:$F$27</definedName>
    <definedName name="_xlnm.Criteria" localSheetId="2">'BT7'!$B$34:$B$35</definedName>
    <definedName name="_xlnm.Criteria" localSheetId="3">'BT8'!$H$19:$H$20</definedName>
    <definedName name="_xlnm.Extract" localSheetId="5">'BT10'!$A$43:$G$43</definedName>
    <definedName name="_xlnm.Extract" localSheetId="2">'BT7'!$A$59:$H$59</definedName>
    <definedName name="_xlnm.Extract" localSheetId="3">'BT8'!$A$66:$I$66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3" l="1"/>
  <c r="J11" i="3" s="1"/>
  <c r="J13" i="3"/>
  <c r="S4" i="12" l="1"/>
  <c r="S5" i="12"/>
  <c r="S6" i="12"/>
  <c r="S7" i="12"/>
  <c r="S8" i="12"/>
  <c r="S9" i="12"/>
  <c r="S10" i="12"/>
  <c r="S11" i="12"/>
  <c r="R5" i="12"/>
  <c r="R6" i="12"/>
  <c r="R7" i="12"/>
  <c r="R8" i="12"/>
  <c r="R9" i="12"/>
  <c r="R10" i="12"/>
  <c r="R11" i="12"/>
  <c r="R4" i="12"/>
  <c r="Y8" i="12"/>
  <c r="Z8" i="12"/>
  <c r="AA8" i="12"/>
  <c r="X8" i="12"/>
  <c r="Q5" i="12"/>
  <c r="P5" i="12"/>
  <c r="P6" i="12"/>
  <c r="Q6" i="12"/>
  <c r="P7" i="12"/>
  <c r="Q7" i="12"/>
  <c r="P8" i="12"/>
  <c r="Q8" i="12"/>
  <c r="Q4" i="12"/>
  <c r="P4" i="12"/>
  <c r="X6" i="12"/>
  <c r="Y4" i="12"/>
  <c r="Y5" i="12"/>
  <c r="X5" i="12"/>
  <c r="X4" i="12"/>
  <c r="O4" i="12"/>
  <c r="N4" i="12"/>
  <c r="M4" i="12"/>
  <c r="L4" i="12"/>
  <c r="K4" i="12"/>
  <c r="H5" i="12"/>
  <c r="H6" i="12"/>
  <c r="H4" i="12"/>
  <c r="J4" i="12"/>
  <c r="I4" i="12"/>
  <c r="G4" i="12"/>
  <c r="B9" i="13"/>
  <c r="C96" i="13"/>
  <c r="C97" i="13"/>
  <c r="C98" i="13"/>
  <c r="C99" i="13"/>
  <c r="C100" i="13"/>
</calcChain>
</file>

<file path=xl/sharedStrings.xml><?xml version="1.0" encoding="utf-8"?>
<sst xmlns="http://schemas.openxmlformats.org/spreadsheetml/2006/main" count="527" uniqueCount="390">
  <si>
    <t>BẢNG ĐIỂM THI CUỐI KHÓA</t>
  </si>
  <si>
    <t>Môn thi: Lập trình Căn bản</t>
  </si>
  <si>
    <t>TT</t>
  </si>
  <si>
    <t>Họ tên</t>
  </si>
  <si>
    <t>Thực hành</t>
  </si>
  <si>
    <t>Lý thuyết</t>
  </si>
  <si>
    <t>Điểm</t>
  </si>
  <si>
    <t>Kết quả</t>
  </si>
  <si>
    <t>Xếp loại</t>
  </si>
  <si>
    <t>Xếp hạng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</si>
  <si>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</si>
  <si>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</si>
  <si>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</si>
  <si>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</si>
  <si>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</si>
  <si>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</si>
  <si>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</si>
  <si>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</si>
  <si>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Hùynh Trung Tuấn</t>
  </si>
  <si>
    <t>Lê Thùy Vân</t>
  </si>
  <si>
    <t>Điểm trung bình</t>
  </si>
  <si>
    <t>Điểm lớn nhất</t>
  </si>
  <si>
    <t>Điểm bé nhất</t>
  </si>
  <si>
    <t>Công ty du lịch ABC</t>
  </si>
  <si>
    <t>DANH SÁCH KHÁCH DU LỊCH</t>
  </si>
  <si>
    <t>STT</t>
  </si>
  <si>
    <t>HỌ LÓT</t>
  </si>
  <si>
    <t>TÊN</t>
  </si>
  <si>
    <t>MÃ DL</t>
  </si>
  <si>
    <t>TÊN 
ĐỊA PHƯƠNG</t>
  </si>
  <si>
    <t>GIÁ VÉ</t>
  </si>
  <si>
    <t>CHI PHÍ</t>
  </si>
  <si>
    <t>TỔNG CỘNG</t>
  </si>
  <si>
    <t xml:space="preserve">Nguyễn Hữu </t>
  </si>
  <si>
    <t>An</t>
  </si>
  <si>
    <t>VTA</t>
  </si>
  <si>
    <t xml:space="preserve">Phạm Vũ </t>
  </si>
  <si>
    <t>Bảo</t>
  </si>
  <si>
    <t>NTB</t>
  </si>
  <si>
    <t xml:space="preserve">Lê Minh </t>
  </si>
  <si>
    <t>Chương</t>
  </si>
  <si>
    <t>ĐLB</t>
  </si>
  <si>
    <t xml:space="preserve">Võ Phong </t>
  </si>
  <si>
    <t>Phú</t>
  </si>
  <si>
    <t>ĐLA</t>
  </si>
  <si>
    <t xml:space="preserve">Nguyễn Hải </t>
  </si>
  <si>
    <t>Minh</t>
  </si>
  <si>
    <t>VTB</t>
  </si>
  <si>
    <t xml:space="preserve">Nguyễn Quý </t>
  </si>
  <si>
    <t>Sơn</t>
  </si>
  <si>
    <t xml:space="preserve">Mai Công </t>
  </si>
  <si>
    <t>Tâm</t>
  </si>
  <si>
    <t xml:space="preserve">Nguyễn Thanh </t>
  </si>
  <si>
    <t>Tùng</t>
  </si>
  <si>
    <t xml:space="preserve">Hùynh Trung </t>
  </si>
  <si>
    <t>Tuấn</t>
  </si>
  <si>
    <t xml:space="preserve">Lê Thùy </t>
  </si>
  <si>
    <t>Vân</t>
  </si>
  <si>
    <t>NTA</t>
  </si>
  <si>
    <t>Nguyễn Hữu</t>
  </si>
  <si>
    <t>Hạnh</t>
  </si>
  <si>
    <t>Trần Trung</t>
  </si>
  <si>
    <t>Hiếu</t>
  </si>
  <si>
    <t>Bảng 1</t>
  </si>
  <si>
    <t>MÃ DP</t>
  </si>
  <si>
    <t xml:space="preserve">TÊN ĐIẠ PHƯƠNG </t>
  </si>
  <si>
    <t>CHI PHÍ A</t>
  </si>
  <si>
    <t>CHI PHÍ B</t>
  </si>
  <si>
    <t>VT</t>
  </si>
  <si>
    <t>VŨNG TÀU</t>
  </si>
  <si>
    <t>NT</t>
  </si>
  <si>
    <t>NHA TRANG</t>
  </si>
  <si>
    <t>ĐL</t>
  </si>
  <si>
    <t>ĐÀ LẠT</t>
  </si>
  <si>
    <t>Cách 1: dùng SUMIF</t>
  </si>
  <si>
    <t>Doanh thu</t>
  </si>
  <si>
    <t>Cách 2: dùng DSUM</t>
  </si>
  <si>
    <t>Cách 2 cần lập vùng điều kiện sau:</t>
  </si>
  <si>
    <t>Cách 3: dùng Pivot Table(Kết quả Sheet kế sau)</t>
  </si>
  <si>
    <t>TÌNH HÌNH KINH DOANH THÁNG 07/2010</t>
  </si>
  <si>
    <t>Số TT</t>
  </si>
  <si>
    <t>Tên khách</t>
  </si>
  <si>
    <t>Loại 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</si>
  <si>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</si>
  <si>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</si>
  <si>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</si>
  <si>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</si>
  <si>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</si>
  <si>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</si>
  <si>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 tiền</t>
  </si>
  <si>
    <t>Thành</t>
  </si>
  <si>
    <t>B</t>
  </si>
  <si>
    <t>Tân</t>
  </si>
  <si>
    <t>A</t>
  </si>
  <si>
    <t>Thảo</t>
  </si>
  <si>
    <t>Hải</t>
  </si>
  <si>
    <t>C</t>
  </si>
  <si>
    <t>Trí</t>
  </si>
  <si>
    <t>Hùng</t>
  </si>
  <si>
    <t>Dung</t>
  </si>
  <si>
    <t>Loại
phòng</t>
  </si>
  <si>
    <t>Đơn giá
tuần</t>
  </si>
  <si>
    <t>Đơn giá
ngày lẻ</t>
  </si>
  <si>
    <t>DOANH THU</t>
  </si>
  <si>
    <t>BÁO CÁO DOANH THU QUÝ 4/2003</t>
  </si>
  <si>
    <t>TÊN KHÁCH HÀNG</t>
  </si>
  <si>
    <t>SỐ LƯỢNG</t>
  </si>
  <si>
    <t>MÃ SỐ</t>
  </si>
  <si>
    <t>TÊN XE</t>
  </si>
  <si>
    <t>TÊN
ĐỊA PHƯƠNG</t>
  </si>
  <si>
    <t>THÀNH TIỀN</t>
  </si>
  <si>
    <t>GIẢM GIÁ</t>
  </si>
  <si>
    <t>THU</t>
  </si>
  <si>
    <t>CTY HOA HỒNG</t>
  </si>
  <si>
    <t>HVTA</t>
  </si>
  <si>
    <t>XN IN Q.5</t>
  </si>
  <si>
    <t>HNTB</t>
  </si>
  <si>
    <t>XN GIÀY DA Q.1</t>
  </si>
  <si>
    <t>MNTB</t>
  </si>
  <si>
    <t>CTY PHÁT ĐẠT</t>
  </si>
  <si>
    <t>MĐLB</t>
  </si>
  <si>
    <t>CTY THỊNH PHÁT</t>
  </si>
  <si>
    <t>MVTA</t>
  </si>
  <si>
    <t>XN MAY SAIGON</t>
  </si>
  <si>
    <t>TĐLA</t>
  </si>
  <si>
    <t>CTY NHẬT TÂN</t>
  </si>
  <si>
    <t>TVTB</t>
  </si>
  <si>
    <t>XN IN KHẢI HOÀN</t>
  </si>
  <si>
    <t>TNTA</t>
  </si>
  <si>
    <t>BẢNG 1: Đơn giá vé xe</t>
  </si>
  <si>
    <t>MÃ XE</t>
  </si>
  <si>
    <t>T</t>
  </si>
  <si>
    <t>TOYOTA</t>
  </si>
  <si>
    <t>M</t>
  </si>
  <si>
    <t>MERCEDES</t>
  </si>
  <si>
    <t>H</t>
  </si>
  <si>
    <t>HUYNDAI</t>
  </si>
  <si>
    <t>BẢNG 2: Mã, tên địa phương</t>
  </si>
  <si>
    <t>MÃ ĐỊA
PHƯƠNG</t>
  </si>
  <si>
    <t>Tên
địa phương</t>
  </si>
  <si>
    <t>Vũng tàu</t>
  </si>
  <si>
    <t>Nha trang</t>
  </si>
  <si>
    <t>Đà lạt</t>
  </si>
  <si>
    <t>Tổng thu</t>
  </si>
  <si>
    <t>CÔNG TY DU LỊCH CHÂN TRỜI MỚI
(Mỗi hàng là 1 khách du lịch)</t>
  </si>
  <si>
    <t>MÃ DU LỊCH</t>
  </si>
  <si>
    <t>ĐỊA ĐIỂM
DU LỊCH</t>
  </si>
  <si>
    <t>PHƯƠNG TIỆN
LOẠI DV</t>
  </si>
  <si>
    <t>PHỤ THU</t>
  </si>
  <si>
    <t>TỔNG TIỀN</t>
  </si>
  <si>
    <t>NTX1N</t>
  </si>
  <si>
    <t>NTX1V</t>
  </si>
  <si>
    <t>HNB2V</t>
  </si>
  <si>
    <t>HNB1N</t>
  </si>
  <si>
    <t>ĐLX1N</t>
  </si>
  <si>
    <t>HNX1V</t>
  </si>
  <si>
    <t>NTB2V</t>
  </si>
  <si>
    <t>HNX2V</t>
  </si>
  <si>
    <t>ĐLB2V</t>
  </si>
  <si>
    <t>MÃ
ĐĐ</t>
  </si>
  <si>
    <t>MÁY BAY</t>
  </si>
  <si>
    <t>XE DU LỊCH</t>
  </si>
  <si>
    <t>LOẠI 1</t>
  </si>
  <si>
    <t>LOẠI 2</t>
  </si>
  <si>
    <t>HN</t>
  </si>
  <si>
    <t>HÀ NỘI</t>
  </si>
  <si>
    <t>Bảng 2</t>
  </si>
  <si>
    <t>MÃ PT</t>
  </si>
  <si>
    <t>X</t>
  </si>
  <si>
    <t>PHƯƠNG TIỆN</t>
  </si>
  <si>
    <t>BẢNG THỐNG KÊ</t>
  </si>
  <si>
    <t>ĐỊA ĐIỂM DL</t>
  </si>
  <si>
    <t>TỔNG SỐ KHÁCH</t>
  </si>
  <si>
    <t>Cộng ty TNHH Nông Thôn</t>
  </si>
  <si>
    <t>BÁO CÁO THU MUA HẠT ĐIỀU</t>
  </si>
  <si>
    <t>Ngày</t>
  </si>
  <si>
    <t>Số CT</t>
  </si>
  <si>
    <t>Mã hàng</t>
  </si>
  <si>
    <t>Số lượng
(kg)</t>
  </si>
  <si>
    <t>Đơn giá
(VNĐ)</t>
  </si>
  <si>
    <t>Trị giá</t>
  </si>
  <si>
    <t>Vận chuyển</t>
  </si>
  <si>
    <t>Thuế</t>
  </si>
  <si>
    <t>DN-005</t>
  </si>
  <si>
    <t>N-15</t>
  </si>
  <si>
    <t>LD-001</t>
  </si>
  <si>
    <t>TN-002</t>
  </si>
  <si>
    <t>X-10</t>
  </si>
  <si>
    <t>LD-002</t>
  </si>
  <si>
    <t>TN-004</t>
  </si>
  <si>
    <t>LD-004</t>
  </si>
  <si>
    <t>X-05</t>
  </si>
  <si>
    <t>SB-012</t>
  </si>
  <si>
    <t>N-20</t>
  </si>
  <si>
    <t>LD-005</t>
  </si>
  <si>
    <t>DN-012</t>
  </si>
  <si>
    <t>TN-005</t>
  </si>
  <si>
    <t>Bảng giá</t>
  </si>
  <si>
    <t>Đơn giá</t>
  </si>
  <si>
    <t>Bảng chi phí</t>
  </si>
  <si>
    <t>Khu vực</t>
  </si>
  <si>
    <t>Giá vận chuyển
(kg)</t>
  </si>
  <si>
    <t>Tổng cộng</t>
  </si>
  <si>
    <t>DN</t>
  </si>
  <si>
    <t>LD</t>
  </si>
  <si>
    <t>SB</t>
  </si>
  <si>
    <t>TN</t>
  </si>
  <si>
    <t>MÃ HÀNG</t>
  </si>
  <si>
    <t>TÊN HÀNG</t>
  </si>
  <si>
    <t>NGÀY BÁN</t>
  </si>
  <si>
    <t>TRỊ GIÁ</t>
  </si>
  <si>
    <t>THUẾ</t>
  </si>
  <si>
    <t>HUÊ HỒNG</t>
  </si>
  <si>
    <t>MG</t>
  </si>
  <si>
    <t>TL</t>
  </si>
  <si>
    <t>TV</t>
  </si>
  <si>
    <t>THỜI ĐIỂM</t>
  </si>
  <si>
    <t>TIVI</t>
  </si>
  <si>
    <t>TÙ LẠNH</t>
  </si>
  <si>
    <t>MÁY GIẶT</t>
  </si>
  <si>
    <t>Tỷ lệ thuế</t>
  </si>
  <si>
    <t>Vùng điều kiện:(để trích dữ liệu bằng Advanced Filter)</t>
  </si>
  <si>
    <t>Dùng SUMIF:</t>
  </si>
  <si>
    <t>Dùng DSUM:</t>
  </si>
  <si>
    <t>Vùng điều kiện:</t>
  </si>
  <si>
    <t>Số lượng bán</t>
  </si>
  <si>
    <t>Tháng 10</t>
  </si>
  <si>
    <t>Tháng 11</t>
  </si>
  <si>
    <t>Tháng 12</t>
  </si>
  <si>
    <t>Điểm nhỏ nhất:</t>
  </si>
  <si>
    <t>Điểm lớn nhất:</t>
  </si>
  <si>
    <t>Điểm trung bình:</t>
  </si>
  <si>
    <t>Tổng điểm:</t>
  </si>
  <si>
    <t xml:space="preserve">Tổng số thí sinh: </t>
  </si>
  <si>
    <t>Tính</t>
  </si>
  <si>
    <t>Linh</t>
  </si>
  <si>
    <t>Hoài</t>
  </si>
  <si>
    <t>HKMK505</t>
  </si>
  <si>
    <t>Nguyễn</t>
  </si>
  <si>
    <t>Jimmy</t>
  </si>
  <si>
    <t>CSMK404</t>
  </si>
  <si>
    <t xml:space="preserve">Lý </t>
  </si>
  <si>
    <t>CLFK803</t>
  </si>
  <si>
    <t>Phúc</t>
  </si>
  <si>
    <t>Ưng Hoàng</t>
  </si>
  <si>
    <t>CLMK602</t>
  </si>
  <si>
    <t>Vũ</t>
  </si>
  <si>
    <t xml:space="preserve">Nguyên </t>
  </si>
  <si>
    <t>HKMK701</t>
  </si>
  <si>
    <t xml:space="preserve">Thanh </t>
  </si>
  <si>
    <t>HKFK805</t>
  </si>
  <si>
    <t>Ngọc</t>
  </si>
  <si>
    <t xml:space="preserve">Mắt </t>
  </si>
  <si>
    <t>CSFK904</t>
  </si>
  <si>
    <t>Trường</t>
  </si>
  <si>
    <t>Lam</t>
  </si>
  <si>
    <t>CSMK603</t>
  </si>
  <si>
    <t>Hưng</t>
  </si>
  <si>
    <t>Đàm Vĩnh</t>
  </si>
  <si>
    <t>CSMH702</t>
  </si>
  <si>
    <t>Mỹ</t>
  </si>
  <si>
    <t>CSFK901</t>
  </si>
  <si>
    <t>XẾP 
HẠNG</t>
  </si>
  <si>
    <t>ĐIỂM 
TRÒN</t>
  </si>
  <si>
    <t>ĐIỂM 
LẼ</t>
  </si>
  <si>
    <t>ĐIỂM 
CHẴN</t>
  </si>
  <si>
    <t>TUỔI C2</t>
  </si>
  <si>
    <t>TUỔI C1</t>
  </si>
  <si>
    <t>NĂM</t>
  </si>
  <si>
    <t>THÁNG</t>
  </si>
  <si>
    <t>NGÀY</t>
  </si>
  <si>
    <t>LỚP</t>
  </si>
  <si>
    <t>KHÓA</t>
  </si>
  <si>
    <t>PHÁI</t>
  </si>
  <si>
    <t>NGÀNH</t>
  </si>
  <si>
    <t>ĐIỂM</t>
  </si>
  <si>
    <t>NGÀY 
SINH</t>
  </si>
  <si>
    <t>HỌ VÀ TÊN</t>
  </si>
  <si>
    <t>MÃ HS</t>
  </si>
  <si>
    <t>QUẢN LÝ HỌC SINH</t>
  </si>
  <si>
    <t>c2</t>
  </si>
  <si>
    <t>c1</t>
  </si>
  <si>
    <t>MDH2</t>
  </si>
  <si>
    <t>TV1</t>
  </si>
  <si>
    <t>MDH3</t>
  </si>
  <si>
    <t>TV2</t>
  </si>
  <si>
    <t>Số luượng</t>
  </si>
  <si>
    <t>Giá bán</t>
  </si>
  <si>
    <t>Tên hàng</t>
  </si>
  <si>
    <t>Thống kê bán hàng</t>
  </si>
  <si>
    <t>Máy điều hoà</t>
  </si>
  <si>
    <t>MDH</t>
  </si>
  <si>
    <t>Tivi</t>
  </si>
  <si>
    <t>Giá theo loại</t>
  </si>
  <si>
    <t>3.5. Kết hợp hàm</t>
  </si>
  <si>
    <t>Bạn Cao Thị Ngọc học lớp nào?</t>
  </si>
  <si>
    <t>Thương mại điện tử</t>
  </si>
  <si>
    <t>Đỗ Thị Kim</t>
  </si>
  <si>
    <t>Kế toán</t>
  </si>
  <si>
    <t>Cao Thị Ngọc</t>
  </si>
  <si>
    <t>Logistics</t>
  </si>
  <si>
    <t>Nguyễn Thị Tuyết</t>
  </si>
  <si>
    <t>Lớp</t>
  </si>
  <si>
    <t>Họ và tên</t>
  </si>
  <si>
    <t>3.4. Hàm Index</t>
  </si>
  <si>
    <t xml:space="preserve"> Sony</t>
  </si>
  <si>
    <t>Samsung</t>
  </si>
  <si>
    <t>Apple</t>
  </si>
  <si>
    <t>Sony nằm ở vị trí nào trong danh sách dưới đây?</t>
  </si>
  <si>
    <t>h</t>
  </si>
  <si>
    <t>g</t>
  </si>
  <si>
    <t>f</t>
  </si>
  <si>
    <t>e</t>
  </si>
  <si>
    <t>d</t>
  </si>
  <si>
    <t>c</t>
  </si>
  <si>
    <t>b</t>
  </si>
  <si>
    <t>a</t>
  </si>
  <si>
    <t>Chữ g nằm ở vị trí nào trong danh sách dưới đây?</t>
  </si>
  <si>
    <t>3.3. Hàm Match</t>
  </si>
  <si>
    <t>km</t>
  </si>
  <si>
    <t>Bảng giá cước</t>
  </si>
  <si>
    <t>Đà Nẵng</t>
  </si>
  <si>
    <t>Tp. HCM</t>
  </si>
  <si>
    <t>Bình Định</t>
  </si>
  <si>
    <t>Vũng Tàu</t>
  </si>
  <si>
    <t>Bình Dương</t>
  </si>
  <si>
    <t>Số km</t>
  </si>
  <si>
    <t>Điểm đến</t>
  </si>
  <si>
    <t>Điểm đi</t>
  </si>
  <si>
    <t>Cước phí vận tải</t>
  </si>
  <si>
    <t>3.2. Hàm Hlookup</t>
  </si>
  <si>
    <t>Cao</t>
  </si>
  <si>
    <t>Trung bình</t>
  </si>
  <si>
    <t>Thấp</t>
  </si>
  <si>
    <t>Hiệu suất công việc</t>
  </si>
  <si>
    <t>Hạng KPI</t>
  </si>
  <si>
    <t>Bảng KPI</t>
  </si>
  <si>
    <t>Xếp hạng KPI</t>
  </si>
  <si>
    <t>Sinh nhật</t>
  </si>
  <si>
    <t>Dò tìm không ra kết qủa</t>
  </si>
  <si>
    <t>Chức vụ</t>
  </si>
  <si>
    <t>Dò tìm ra kết quả</t>
  </si>
  <si>
    <t>Đinh Văn An</t>
  </si>
  <si>
    <t>Tìm kiếm tên</t>
  </si>
  <si>
    <t>Hàm sử dụng</t>
  </si>
  <si>
    <t>Nhân viên</t>
  </si>
  <si>
    <t>Trần Thị Thanh</t>
  </si>
  <si>
    <t>Phạm Nhựt Trường</t>
  </si>
  <si>
    <t>Nguyễn Hồng</t>
  </si>
  <si>
    <t>Nguyễn Thành</t>
  </si>
  <si>
    <t>Trưởng phòng kế hoạch</t>
  </si>
  <si>
    <t>Trưởng phòng marketing</t>
  </si>
  <si>
    <t>Ngô Nguyễn Bảo</t>
  </si>
  <si>
    <t>Trưởng phòng kế toán</t>
  </si>
  <si>
    <t>Trần Ngọc</t>
  </si>
  <si>
    <t>Trưởng phòng nhân sự</t>
  </si>
  <si>
    <t>Phó Giám Đốc</t>
  </si>
  <si>
    <t>Giám đốc</t>
  </si>
  <si>
    <t>Điểm KPI</t>
  </si>
  <si>
    <t>Ngày sinh</t>
  </si>
  <si>
    <t>Chức Vụ</t>
  </si>
  <si>
    <t>Họ</t>
  </si>
  <si>
    <t>ID</t>
  </si>
  <si>
    <t>Danh sách nhân viên công ty</t>
  </si>
  <si>
    <t>3.1. Hàm Vlookup</t>
  </si>
  <si>
    <t>3. Hàm dò tìm trong Excel</t>
  </si>
  <si>
    <t>EOMONTH</t>
  </si>
  <si>
    <t>Tháng 2/2022 có bao nhiêu ngày?</t>
  </si>
  <si>
    <t>WEEKNUM</t>
  </si>
  <si>
    <t>Hôm nay là tuần thứ mấy của năm?</t>
  </si>
  <si>
    <t>WEEKDAY</t>
  </si>
  <si>
    <t>Ngày 20/11/2018 là thứ mấy trong tuần?</t>
  </si>
  <si>
    <t>TODAY, NOW</t>
  </si>
  <si>
    <t>Ngày tháng năm hiện tại:</t>
  </si>
  <si>
    <t>2. Các hàm thời gian trong Excel</t>
  </si>
  <si>
    <t>DATE</t>
  </si>
  <si>
    <t>Làm thế nào nhập đúng kiểu ngày trong Excel?</t>
  </si>
  <si>
    <t>YEAR</t>
  </si>
  <si>
    <t>MONTH</t>
  </si>
  <si>
    <t>DAY</t>
  </si>
  <si>
    <t>Năm</t>
  </si>
  <si>
    <t>Tháng</t>
  </si>
  <si>
    <t>1. Kiểm tra dữ liệu thời gian trong Excel</t>
  </si>
  <si>
    <t>Bài 2: Các hàm cơ bản trong Excel (tt)</t>
  </si>
  <si>
    <t>int</t>
  </si>
  <si>
    <t>TRUNC</t>
  </si>
  <si>
    <t>mod</t>
  </si>
  <si>
    <t>round</t>
  </si>
  <si>
    <t>mround</t>
  </si>
  <si>
    <t>https://youtube.com/playlist?list=PLkKlwpFAXOaAtHTw0bUg5TVS_XtaPdI21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</si>
</sst>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m/d/yyyy;@"/>
    <numFmt numFmtId="167" formatCode="mm/dd/yy;@"/>
    <numFmt numFmtId="168" formatCode="0.0"/>
    <numFmt numFmtId="169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rgb="FF0070C0"/>
      <name val="Arial"/>
      <family val="2"/>
      <charset val="163"/>
    </font>
    <font>
      <b/>
      <sz val="16"/>
      <name val="Arial"/>
      <family val="2"/>
    </font>
    <font>
      <sz val="12"/>
      <color indexed="12"/>
      <name val="Arial"/>
    </font>
    <font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theme="3" tint="-0.499984740745262"/>
      <name val="Arial"/>
      <family val="2"/>
    </font>
    <font>
      <b/>
      <sz val="14"/>
      <color indexed="12"/>
      <name val="Arial"/>
      <family val="2"/>
    </font>
    <font>
      <b/>
      <sz val="16"/>
      <color indexed="12"/>
      <name val="Arial"/>
      <family val="2"/>
    </font>
    <font>
      <b/>
      <sz val="12"/>
      <color rgb="FFC00000"/>
      <name val="Arial"/>
      <family val="2"/>
      <charset val="163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name val="Arial"/>
      <family val="2"/>
      <charset val="163"/>
    </font>
    <font>
      <b/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2"/>
    <xf numFmtId="0" fontId="5" fillId="2" borderId="1" xfId="2" applyFont="1" applyFill="1" applyBorder="1" applyAlignment="1">
      <alignment horizontal="center"/>
    </xf>
    <xf numFmtId="0" fontId="6" fillId="0" borderId="1" xfId="2" applyFont="1" applyBorder="1"/>
    <xf numFmtId="0" fontId="7" fillId="0" borderId="1" xfId="2" applyFont="1" applyBorder="1" applyAlignment="1">
      <alignment horizontal="right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6" fillId="0" borderId="0" xfId="2" applyFont="1"/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7" fillId="0" borderId="0" xfId="2" applyFont="1"/>
    <xf numFmtId="0" fontId="3" fillId="0" borderId="0" xfId="2" applyAlignment="1">
      <alignment horizontal="left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/>
    </xf>
    <xf numFmtId="0" fontId="3" fillId="0" borderId="1" xfId="2" applyBorder="1"/>
    <xf numFmtId="0" fontId="9" fillId="0" borderId="1" xfId="2" applyFont="1" applyBorder="1" applyAlignment="1">
      <alignment horizontal="left"/>
    </xf>
    <xf numFmtId="0" fontId="9" fillId="0" borderId="1" xfId="2" applyFont="1" applyBorder="1" applyAlignment="1">
      <alignment horizontal="right"/>
    </xf>
    <xf numFmtId="0" fontId="9" fillId="0" borderId="0" xfId="2" applyFont="1" applyAlignment="1">
      <alignment horizontal="left"/>
    </xf>
    <xf numFmtId="3" fontId="9" fillId="0" borderId="0" xfId="2" applyNumberFormat="1" applyFont="1" applyAlignment="1">
      <alignment horizontal="right"/>
    </xf>
    <xf numFmtId="3" fontId="9" fillId="0" borderId="1" xfId="2" applyNumberFormat="1" applyFont="1" applyBorder="1" applyAlignment="1">
      <alignment horizontal="right"/>
    </xf>
    <xf numFmtId="0" fontId="9" fillId="0" borderId="1" xfId="2" applyFont="1" applyBorder="1" applyAlignment="1">
      <alignment horizontal="center"/>
    </xf>
    <xf numFmtId="0" fontId="3" fillId="0" borderId="0" xfId="2" applyAlignment="1">
      <alignment vertical="center"/>
    </xf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vertical="center"/>
    </xf>
    <xf numFmtId="14" fontId="10" fillId="0" borderId="1" xfId="2" applyNumberFormat="1" applyFont="1" applyBorder="1" applyAlignment="1">
      <alignment horizontal="right" vertical="center"/>
    </xf>
    <xf numFmtId="0" fontId="11" fillId="5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/>
    </xf>
    <xf numFmtId="0" fontId="12" fillId="5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/>
    </xf>
    <xf numFmtId="0" fontId="9" fillId="0" borderId="1" xfId="2" applyFont="1" applyBorder="1"/>
    <xf numFmtId="3" fontId="3" fillId="0" borderId="1" xfId="2" applyNumberFormat="1" applyBorder="1"/>
    <xf numFmtId="0" fontId="3" fillId="7" borderId="1" xfId="2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3" fontId="5" fillId="0" borderId="1" xfId="2" applyNumberFormat="1" applyFont="1" applyBorder="1" applyAlignment="1">
      <alignment horizontal="right" vertical="center"/>
    </xf>
    <xf numFmtId="0" fontId="3" fillId="0" borderId="1" xfId="2" applyBorder="1" applyAlignment="1">
      <alignment horizontal="left"/>
    </xf>
    <xf numFmtId="14" fontId="3" fillId="0" borderId="1" xfId="2" applyNumberFormat="1" applyBorder="1"/>
    <xf numFmtId="164" fontId="3" fillId="0" borderId="1" xfId="3" applyNumberFormat="1" applyBorder="1" applyAlignment="1">
      <alignment horizontal="left"/>
    </xf>
    <xf numFmtId="0" fontId="9" fillId="0" borderId="0" xfId="2" applyFont="1"/>
    <xf numFmtId="10" fontId="3" fillId="0" borderId="1" xfId="2" applyNumberFormat="1" applyBorder="1"/>
    <xf numFmtId="164" fontId="3" fillId="0" borderId="0" xfId="2" applyNumberFormat="1"/>
    <xf numFmtId="0" fontId="15" fillId="0" borderId="0" xfId="2" applyFont="1"/>
    <xf numFmtId="0" fontId="16" fillId="0" borderId="0" xfId="2" applyFont="1"/>
    <xf numFmtId="14" fontId="17" fillId="8" borderId="1" xfId="2" applyNumberFormat="1" applyFont="1" applyFill="1" applyBorder="1" applyAlignment="1">
      <alignment horizontal="right"/>
    </xf>
    <xf numFmtId="0" fontId="18" fillId="0" borderId="0" xfId="2" applyFont="1"/>
    <xf numFmtId="0" fontId="5" fillId="2" borderId="1" xfId="2" applyFont="1" applyFill="1" applyBorder="1"/>
    <xf numFmtId="165" fontId="3" fillId="0" borderId="0" xfId="2" applyNumberFormat="1"/>
    <xf numFmtId="0" fontId="5" fillId="0" borderId="6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8" borderId="1" xfId="2" applyFont="1" applyFill="1" applyBorder="1" applyAlignment="1">
      <alignment horizontal="center"/>
    </xf>
    <xf numFmtId="0" fontId="3" fillId="0" borderId="7" xfId="2" applyBorder="1" applyAlignment="1">
      <alignment vertical="center"/>
    </xf>
    <xf numFmtId="0" fontId="6" fillId="0" borderId="7" xfId="2" applyFont="1" applyBorder="1" applyAlignment="1">
      <alignment vertical="center"/>
    </xf>
    <xf numFmtId="2" fontId="3" fillId="0" borderId="7" xfId="2" applyNumberFormat="1" applyBorder="1" applyAlignment="1">
      <alignment vertical="center"/>
    </xf>
    <xf numFmtId="0" fontId="19" fillId="0" borderId="7" xfId="2" applyFont="1" applyBorder="1" applyAlignment="1">
      <alignment vertical="center"/>
    </xf>
    <xf numFmtId="166" fontId="3" fillId="0" borderId="8" xfId="2" applyNumberFormat="1" applyBorder="1" applyAlignment="1">
      <alignment vertical="center"/>
    </xf>
    <xf numFmtId="0" fontId="3" fillId="0" borderId="9" xfId="2" applyBorder="1" applyAlignment="1">
      <alignment vertical="center"/>
    </xf>
    <xf numFmtId="0" fontId="3" fillId="0" borderId="10" xfId="2" applyBorder="1" applyAlignment="1">
      <alignment vertical="center"/>
    </xf>
    <xf numFmtId="1" fontId="3" fillId="0" borderId="7" xfId="2" applyNumberFormat="1" applyBorder="1" applyAlignment="1">
      <alignment vertical="center"/>
    </xf>
    <xf numFmtId="0" fontId="3" fillId="0" borderId="7" xfId="2" applyBorder="1" applyAlignment="1">
      <alignment horizontal="center" vertical="center"/>
    </xf>
    <xf numFmtId="167" fontId="3" fillId="0" borderId="7" xfId="2" applyNumberFormat="1" applyBorder="1" applyAlignment="1">
      <alignment vertical="center"/>
    </xf>
    <xf numFmtId="0" fontId="3" fillId="0" borderId="8" xfId="2" applyBorder="1" applyAlignment="1">
      <alignment vertical="center"/>
    </xf>
    <xf numFmtId="0" fontId="6" fillId="0" borderId="8" xfId="2" applyFont="1" applyBorder="1" applyAlignment="1">
      <alignment vertical="center"/>
    </xf>
    <xf numFmtId="0" fontId="6" fillId="0" borderId="10" xfId="2" applyFont="1" applyBorder="1" applyAlignment="1">
      <alignment vertical="center"/>
    </xf>
    <xf numFmtId="0" fontId="19" fillId="9" borderId="7" xfId="2" applyFont="1" applyFill="1" applyBorder="1" applyAlignment="1">
      <alignment horizontal="center" vertical="center" wrapText="1"/>
    </xf>
    <xf numFmtId="0" fontId="19" fillId="9" borderId="7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" fillId="0" borderId="0" xfId="4"/>
    <xf numFmtId="164" fontId="1" fillId="0" borderId="7" xfId="4" applyNumberFormat="1" applyBorder="1"/>
    <xf numFmtId="0" fontId="1" fillId="0" borderId="7" xfId="4" applyBorder="1"/>
    <xf numFmtId="164" fontId="0" fillId="0" borderId="7" xfId="5" applyNumberFormat="1" applyFont="1" applyBorder="1"/>
    <xf numFmtId="0" fontId="2" fillId="10" borderId="7" xfId="4" applyFont="1" applyFill="1" applyBorder="1"/>
    <xf numFmtId="3" fontId="1" fillId="0" borderId="7" xfId="4" applyNumberFormat="1" applyBorder="1"/>
    <xf numFmtId="0" fontId="22" fillId="0" borderId="0" xfId="4" applyFont="1"/>
    <xf numFmtId="0" fontId="1" fillId="10" borderId="0" xfId="4" applyFill="1"/>
    <xf numFmtId="0" fontId="1" fillId="10" borderId="7" xfId="4" applyFill="1" applyBorder="1"/>
    <xf numFmtId="14" fontId="1" fillId="0" borderId="0" xfId="4" applyNumberFormat="1"/>
    <xf numFmtId="0" fontId="1" fillId="0" borderId="12" xfId="4" applyBorder="1"/>
    <xf numFmtId="15" fontId="1" fillId="0" borderId="12" xfId="4" applyNumberFormat="1" applyBorder="1"/>
    <xf numFmtId="0" fontId="2" fillId="10" borderId="12" xfId="4" applyFont="1" applyFill="1" applyBorder="1"/>
    <xf numFmtId="22" fontId="1" fillId="0" borderId="0" xfId="4" applyNumberFormat="1"/>
    <xf numFmtId="14" fontId="1" fillId="10" borderId="0" xfId="4" applyNumberFormat="1" applyFill="1"/>
    <xf numFmtId="0" fontId="1" fillId="11" borderId="0" xfId="4" applyFill="1"/>
    <xf numFmtId="0" fontId="2" fillId="0" borderId="0" xfId="4" applyFont="1"/>
    <xf numFmtId="0" fontId="23" fillId="0" borderId="0" xfId="4" applyFont="1"/>
    <xf numFmtId="168" fontId="3" fillId="0" borderId="7" xfId="2" applyNumberFormat="1" applyBorder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169" fontId="3" fillId="0" borderId="0" xfId="2" applyNumberFormat="1" applyAlignment="1">
      <alignment vertical="center"/>
    </xf>
    <xf numFmtId="14" fontId="3" fillId="0" borderId="0" xfId="2" applyNumberFormat="1"/>
    <xf numFmtId="0" fontId="4" fillId="0" borderId="0" xfId="2" applyFont="1" applyAlignment="1">
      <alignment horizontal="center"/>
    </xf>
    <xf numFmtId="0" fontId="6" fillId="0" borderId="2" xfId="2" applyFont="1" applyBorder="1" applyAlignment="1">
      <alignment horizontal="right"/>
    </xf>
    <xf numFmtId="0" fontId="6" fillId="0" borderId="3" xfId="2" applyFont="1" applyBorder="1" applyAlignment="1">
      <alignment horizontal="right"/>
    </xf>
    <xf numFmtId="0" fontId="6" fillId="0" borderId="0" xfId="2" applyFont="1" applyAlignment="1">
      <alignment horizontal="right"/>
    </xf>
    <xf numFmtId="0" fontId="6" fillId="0" borderId="4" xfId="2" applyFont="1" applyBorder="1" applyAlignment="1">
      <alignment horizontal="right"/>
    </xf>
    <xf numFmtId="0" fontId="8" fillId="0" borderId="0" xfId="2" applyFont="1" applyAlignment="1">
      <alignment horizontal="center"/>
    </xf>
    <xf numFmtId="0" fontId="4" fillId="0" borderId="5" xfId="2" applyFont="1" applyBorder="1" applyAlignment="1">
      <alignment horizontal="center"/>
    </xf>
    <xf numFmtId="0" fontId="3" fillId="3" borderId="5" xfId="2" applyFill="1" applyBorder="1" applyAlignment="1">
      <alignment horizontal="center"/>
    </xf>
    <xf numFmtId="0" fontId="3" fillId="4" borderId="5" xfId="2" applyFill="1" applyBorder="1" applyAlignment="1">
      <alignment horizontal="center"/>
    </xf>
    <xf numFmtId="0" fontId="3" fillId="3" borderId="0" xfId="2" applyFill="1" applyAlignment="1">
      <alignment horizontal="center"/>
    </xf>
    <xf numFmtId="0" fontId="13" fillId="0" borderId="5" xfId="2" applyFont="1" applyBorder="1" applyAlignment="1">
      <alignment horizontal="center" vertical="center"/>
    </xf>
    <xf numFmtId="0" fontId="3" fillId="0" borderId="5" xfId="2" applyBorder="1" applyAlignment="1">
      <alignment horizontal="center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5" fillId="6" borderId="1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5" xfId="2" applyFont="1" applyBorder="1" applyAlignment="1">
      <alignment horizontal="center"/>
    </xf>
    <xf numFmtId="0" fontId="21" fillId="0" borderId="11" xfId="2" applyFont="1" applyBorder="1" applyAlignment="1">
      <alignment horizontal="center" vertical="center"/>
    </xf>
    <xf numFmtId="0" fontId="20" fillId="0" borderId="11" xfId="2" applyFont="1" applyBorder="1" applyAlignment="1">
      <alignment horizontal="center" vertical="center"/>
    </xf>
    <xf numFmtId="0" fontId="19" fillId="9" borderId="10" xfId="2" applyFont="1" applyFill="1" applyBorder="1" applyAlignment="1">
      <alignment horizontal="center" vertical="center"/>
    </xf>
    <xf numFmtId="0" fontId="19" fillId="9" borderId="8" xfId="2" applyFont="1" applyFill="1" applyBorder="1" applyAlignment="1">
      <alignment horizontal="center" vertical="center"/>
    </xf>
    <xf numFmtId="0" fontId="2" fillId="10" borderId="7" xfId="4" applyFont="1" applyFill="1" applyBorder="1" applyAlignment="1">
      <alignment horizontal="center"/>
    </xf>
    <xf numFmtId="0" fontId="24" fillId="0" borderId="0" xfId="6"/>
  </cellXfs>
  <cellStyles count="7">
    <cellStyle name="Comma" xfId="1" builtinId="3"/>
    <cellStyle name="Comma 2" xfId="3" xr:uid="{3B172720-930E-4613-85D3-29573FCAD4E4}"/>
    <cellStyle name="Comma 2 2" xfId="5" xr:uid="{DEF035FF-D348-45E3-88AD-9759614D1EA0}"/>
    <cellStyle name="Hyperlink" xfId="6" builtinId="8"/>
    <cellStyle name="Normal" xfId="0" builtinId="0"/>
    <cellStyle name="Normal 2" xfId="2" xr:uid="{317B1CE2-D8BE-40F9-8E7C-A5BD00B3980A}"/>
    <cellStyle name="Normal 3" xfId="4" xr:uid="{F1F518A9-7D2C-44F6-A3ED-4C85F47395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tmp"/><Relationship Id="rId1" Type="http://schemas.openxmlformats.org/officeDocument/2006/relationships/image" Target="../media/image7.tm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tmp"/><Relationship Id="rId1" Type="http://schemas.openxmlformats.org/officeDocument/2006/relationships/image" Target="../media/image9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205740</xdr:rowOff>
    </xdr:from>
    <xdr:to>
      <xdr:col>16</xdr:col>
      <xdr:colOff>711438</xdr:colOff>
      <xdr:row>15</xdr:row>
      <xdr:rowOff>106680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D9D5AAD-88D2-46AA-9B9A-7C32313CE2C9}"/>
            </a:ext>
          </a:extLst>
        </xdr:cNvPr>
        <xdr:cNvGrpSpPr/>
      </xdr:nvGrpSpPr>
      <xdr:grpSpPr>
        <a:xfrm>
          <a:off x="5974080" y="434340"/>
          <a:ext cx="5224383" cy="2863215"/>
          <a:chOff x="6263640" y="426720"/>
          <a:chExt cx="6357858" cy="2804160"/>
        </a:xfrm>
      </xdr:grpSpPr>
      <xdr:pic>
        <xdr:nvPicPr>
          <xdr:cNvPr id="3" name="Picture 2" descr="Screen Clipping">
            <a:extLst>
              <a:ext uri="{FF2B5EF4-FFF2-40B4-BE49-F238E27FC236}">
                <a16:creationId xmlns:a16="http://schemas.microsoft.com/office/drawing/2014/main" id="{F4F197E0-55B9-4206-AD2E-4F930911EC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3640" y="426720"/>
            <a:ext cx="5484206" cy="2026919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4" name="Picture 3" descr="Screen Clipping">
            <a:extLst>
              <a:ext uri="{FF2B5EF4-FFF2-40B4-BE49-F238E27FC236}">
                <a16:creationId xmlns:a16="http://schemas.microsoft.com/office/drawing/2014/main" id="{14C86589-CDD9-4CA4-B175-F9AD8E1D8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71259" y="2545080"/>
            <a:ext cx="6350239" cy="68580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88468</xdr:colOff>
      <xdr:row>11</xdr:row>
      <xdr:rowOff>89960</xdr:rowOff>
    </xdr:from>
    <xdr:to>
      <xdr:col>12</xdr:col>
      <xdr:colOff>66243</xdr:colOff>
      <xdr:row>19</xdr:row>
      <xdr:rowOff>2429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54073FE1-A056-472C-975D-8A8FF92B1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4208" y="3038900"/>
          <a:ext cx="6058535" cy="177936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125895</xdr:colOff>
      <xdr:row>23</xdr:row>
      <xdr:rowOff>70636</xdr:rowOff>
    </xdr:from>
    <xdr:to>
      <xdr:col>10</xdr:col>
      <xdr:colOff>172278</xdr:colOff>
      <xdr:row>35</xdr:row>
      <xdr:rowOff>86140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EFC8819C-FE4C-4A06-8985-774B820C6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0655" y="4916956"/>
          <a:ext cx="5710362" cy="239294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103908</xdr:colOff>
      <xdr:row>27</xdr:row>
      <xdr:rowOff>159326</xdr:rowOff>
    </xdr:from>
    <xdr:to>
      <xdr:col>5</xdr:col>
      <xdr:colOff>491835</xdr:colOff>
      <xdr:row>51</xdr:row>
      <xdr:rowOff>91187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B5D871B-2C43-45E7-8879-5FFA7547353D}"/>
            </a:ext>
          </a:extLst>
        </xdr:cNvPr>
        <xdr:cNvGrpSpPr/>
      </xdr:nvGrpSpPr>
      <xdr:grpSpPr>
        <a:xfrm>
          <a:off x="103908" y="5839690"/>
          <a:ext cx="5947063" cy="4503861"/>
          <a:chOff x="1073727" y="6082145"/>
          <a:chExt cx="6096000" cy="4586987"/>
        </a:xfrm>
      </xdr:grpSpPr>
      <xdr:pic>
        <xdr:nvPicPr>
          <xdr:cNvPr id="3" name="Picture 2" descr="Screen Clipping">
            <a:extLst>
              <a:ext uri="{FF2B5EF4-FFF2-40B4-BE49-F238E27FC236}">
                <a16:creationId xmlns:a16="http://schemas.microsoft.com/office/drawing/2014/main" id="{8FE702F7-BCD8-488D-BDA6-746C91D72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25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727" y="6082145"/>
            <a:ext cx="6082146" cy="2847901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4" name="Picture 3" descr="Screen Clipping">
            <a:extLst>
              <a:ext uri="{FF2B5EF4-FFF2-40B4-BE49-F238E27FC236}">
                <a16:creationId xmlns:a16="http://schemas.microsoft.com/office/drawing/2014/main" id="{6B947B6F-6D88-4BDB-9722-BE44365F8C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25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727" y="8963352"/>
            <a:ext cx="6096000" cy="170578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332508</xdr:colOff>
      <xdr:row>11</xdr:row>
      <xdr:rowOff>180108</xdr:rowOff>
    </xdr:from>
    <xdr:to>
      <xdr:col>12</xdr:col>
      <xdr:colOff>444065</xdr:colOff>
      <xdr:row>30</xdr:row>
      <xdr:rowOff>177316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3E199BC-B116-4723-AAE9-D6B66811DDFB}"/>
            </a:ext>
          </a:extLst>
        </xdr:cNvPr>
        <xdr:cNvGrpSpPr/>
      </xdr:nvGrpSpPr>
      <xdr:grpSpPr>
        <a:xfrm>
          <a:off x="5207576" y="3288722"/>
          <a:ext cx="5939125" cy="4924230"/>
          <a:chOff x="5354781" y="3248890"/>
          <a:chExt cx="6505429" cy="4908644"/>
        </a:xfrm>
      </xdr:grpSpPr>
      <xdr:pic>
        <xdr:nvPicPr>
          <xdr:cNvPr id="3" name="Picture 2" descr="Screen Clipping">
            <a:extLst>
              <a:ext uri="{FF2B5EF4-FFF2-40B4-BE49-F238E27FC236}">
                <a16:creationId xmlns:a16="http://schemas.microsoft.com/office/drawing/2014/main" id="{1F5ADEF8-74A5-4341-A4E6-ED030DFDE6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54781" y="3248890"/>
            <a:ext cx="6505429" cy="3527255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4" name="Picture 3" descr="Screen Clipping">
            <a:extLst>
              <a:ext uri="{FF2B5EF4-FFF2-40B4-BE49-F238E27FC236}">
                <a16:creationId xmlns:a16="http://schemas.microsoft.com/office/drawing/2014/main" id="{713887A7-54E5-4461-9D2D-2C4CC1046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54781" y="6878782"/>
            <a:ext cx="6504707" cy="1278752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200891</xdr:colOff>
      <xdr:row>27</xdr:row>
      <xdr:rowOff>145473</xdr:rowOff>
    </xdr:from>
    <xdr:to>
      <xdr:col>6</xdr:col>
      <xdr:colOff>438284</xdr:colOff>
      <xdr:row>59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C387C44-326C-4DD5-BB4C-682418A7113B}"/>
            </a:ext>
          </a:extLst>
        </xdr:cNvPr>
        <xdr:cNvGrpSpPr/>
      </xdr:nvGrpSpPr>
      <xdr:grpSpPr>
        <a:xfrm>
          <a:off x="200891" y="6007678"/>
          <a:ext cx="7493711" cy="5950527"/>
          <a:chOff x="547255" y="10910455"/>
          <a:chExt cx="7691138" cy="6061363"/>
        </a:xfrm>
      </xdr:grpSpPr>
      <xdr:pic>
        <xdr:nvPicPr>
          <xdr:cNvPr id="3" name="Picture 2" descr="Screen Clipping">
            <a:extLst>
              <a:ext uri="{FF2B5EF4-FFF2-40B4-BE49-F238E27FC236}">
                <a16:creationId xmlns:a16="http://schemas.microsoft.com/office/drawing/2014/main" id="{A46F5464-0D03-4A52-9708-BBE3A7A0D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1110" y="10910455"/>
            <a:ext cx="7677283" cy="469669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4" name="Picture 3" descr="Screen Clipping">
            <a:extLst>
              <a:ext uri="{FF2B5EF4-FFF2-40B4-BE49-F238E27FC236}">
                <a16:creationId xmlns:a16="http://schemas.microsoft.com/office/drawing/2014/main" id="{85E329E6-CBA9-4BD2-B92C-FF675B6EF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7255" y="15662564"/>
            <a:ext cx="7688736" cy="1309254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15</xdr:row>
      <xdr:rowOff>175260</xdr:rowOff>
    </xdr:from>
    <xdr:to>
      <xdr:col>13</xdr:col>
      <xdr:colOff>485900</xdr:colOff>
      <xdr:row>23</xdr:row>
      <xdr:rowOff>137160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2D800DF6-7222-4940-BB59-1CE8BF96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3352800"/>
          <a:ext cx="7602980" cy="19507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be.com/playlist?list=PLkKlwpFAXOaAtHTw0bUg5TVS_XtaPdI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7260-00BD-47EA-BA09-49B33C803927}">
  <dimension ref="A1:H33"/>
  <sheetViews>
    <sheetView tabSelected="1" workbookViewId="0">
      <selection activeCell="G28" sqref="G28"/>
    </sheetView>
  </sheetViews>
  <sheetFormatPr defaultColWidth="8.85546875" defaultRowHeight="15" x14ac:dyDescent="0.2"/>
  <cols>
    <col min="1" max="1" width="3.85546875" style="1" bestFit="1" customWidth="1"/>
    <col min="2" max="2" width="19.7109375" style="1" bestFit="1" customWidth="1"/>
    <col min="3" max="3" width="12.28515625" style="1" customWidth="1"/>
    <col min="4" max="4" width="8.85546875" style="1"/>
    <col min="5" max="5" width="9" style="1" customWidth="1"/>
    <col min="6" max="6" width="9.28515625" style="1" bestFit="1" customWidth="1"/>
    <col min="7" max="7" width="12.7109375" style="1" bestFit="1" customWidth="1"/>
    <col min="8" max="8" width="11.140625" style="1" bestFit="1" customWidth="1"/>
    <col min="9" max="9" width="10.28515625" style="1" customWidth="1"/>
    <col min="10" max="16384" width="8.85546875" style="1"/>
  </cols>
  <sheetData>
    <row r="1" spans="1:8" ht="18" x14ac:dyDescent="0.25">
      <c r="A1" s="90" t="s">
        <v>0</v>
      </c>
      <c r="B1" s="90"/>
      <c r="C1" s="90"/>
      <c r="D1" s="90"/>
      <c r="E1" s="90"/>
      <c r="F1" s="90"/>
      <c r="G1" s="90"/>
      <c r="H1" s="90"/>
    </row>
    <row r="2" spans="1:8" ht="18.75" thickBot="1" x14ac:dyDescent="0.3">
      <c r="A2" s="90" t="s">
        <v>1</v>
      </c>
      <c r="B2" s="90"/>
      <c r="C2" s="90"/>
      <c r="D2" s="90"/>
      <c r="E2" s="90"/>
      <c r="F2" s="90"/>
      <c r="G2" s="90"/>
      <c r="H2" s="90"/>
    </row>
    <row r="3" spans="1:8" ht="16.5" thickBo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ht="16.5" thickBot="1" x14ac:dyDescent="0.3">
      <c r="A4" s="3">
        <v>1</v>
      </c>
      <c r="B4" s="3" t="s">
        <v>10</v>
      </c>
      <c r="C4" s="3">
        <v>4</v>
      </c>
      <c r="D4" s="3">
        <v>8</v>
      </c>
      <c r="E4" s="4"/>
      <c r="F4" s="5"/>
      <c r="G4" s="6"/>
      <c r="H4" s="5"/>
    </row>
    <row r="5" spans="1:8" ht="16.5" thickBot="1" x14ac:dyDescent="0.3">
      <c r="A5" s="3">
        <v>2</v>
      </c>
      <c r="B5" s="3" t="s">
        <v>11</v>
      </c>
      <c r="C5" s="3">
        <v>7</v>
      </c>
      <c r="D5" s="3">
        <v>7</v>
      </c>
      <c r="E5" s="4"/>
      <c r="F5" s="5"/>
      <c r="G5" s="6"/>
      <c r="H5" s="5"/>
    </row>
    <row r="6" spans="1:8" ht="16.5" thickBot="1" x14ac:dyDescent="0.3">
      <c r="A6" s="3">
        <v>3</v>
      </c>
      <c r="B6" s="3" t="s">
        <v>12</v>
      </c>
      <c r="C6" s="3">
        <v>7</v>
      </c>
      <c r="D6" s="3">
        <v>2</v>
      </c>
      <c r="E6" s="4"/>
      <c r="F6" s="5"/>
      <c r="G6" s="6"/>
      <c r="H6" s="5"/>
    </row>
    <row r="7" spans="1:8" ht="16.5" thickBot="1" x14ac:dyDescent="0.3">
      <c r="A7" s="3">
        <v>4</v>
      </c>
      <c r="B7" s="3" t="s">
        <v>13</v>
      </c>
      <c r="C7" s="3">
        <v>6</v>
      </c>
      <c r="D7" s="3">
        <v>5</v>
      </c>
      <c r="E7" s="4"/>
      <c r="F7" s="5"/>
      <c r="G7" s="6"/>
      <c r="H7" s="5"/>
    </row>
    <row r="8" spans="1:8" ht="16.5" thickBot="1" x14ac:dyDescent="0.3">
      <c r="A8" s="3">
        <v>5</v>
      </c>
      <c r="B8" s="3" t="s">
        <v>14</v>
      </c>
      <c r="C8" s="3">
        <v>5</v>
      </c>
      <c r="D8" s="3">
        <v>4</v>
      </c>
      <c r="E8" s="4"/>
      <c r="F8" s="5"/>
      <c r="G8" s="6"/>
      <c r="H8" s="5"/>
    </row>
    <row r="9" spans="1:8" ht="16.5" thickBot="1" x14ac:dyDescent="0.3">
      <c r="A9" s="3">
        <v>6</v>
      </c>
      <c r="B9" s="3" t="s">
        <v>15</v>
      </c>
      <c r="C9" s="3">
        <v>9</v>
      </c>
      <c r="D9" s="3">
        <v>10</v>
      </c>
      <c r="E9" s="4"/>
      <c r="F9" s="5"/>
      <c r="G9" s="6"/>
      <c r="H9" s="5"/>
    </row>
    <row r="10" spans="1:8" ht="16.5" thickBot="1" x14ac:dyDescent="0.3">
      <c r="A10" s="3">
        <v>7</v>
      </c>
      <c r="B10" s="3" t="s">
        <v>16</v>
      </c>
      <c r="C10" s="3">
        <v>6</v>
      </c>
      <c r="D10" s="3">
        <v>6</v>
      </c>
      <c r="E10" s="4"/>
      <c r="F10" s="5"/>
      <c r="G10" s="6"/>
      <c r="H10" s="5"/>
    </row>
    <row r="11" spans="1:8" ht="16.5" thickBot="1" x14ac:dyDescent="0.3">
      <c r="A11" s="3">
        <v>8</v>
      </c>
      <c r="B11" s="3" t="s">
        <v>17</v>
      </c>
      <c r="C11" s="3">
        <v>8</v>
      </c>
      <c r="D11" s="3">
        <v>9</v>
      </c>
      <c r="E11" s="4"/>
      <c r="F11" s="5"/>
      <c r="G11" s="6"/>
      <c r="H11" s="5"/>
    </row>
    <row r="12" spans="1:8" ht="16.5" thickBot="1" x14ac:dyDescent="0.3">
      <c r="A12" s="3">
        <v>9</v>
      </c>
      <c r="B12" s="3" t="s">
        <v>18</v>
      </c>
      <c r="C12" s="3">
        <v>8</v>
      </c>
      <c r="D12" s="3">
        <v>7</v>
      </c>
      <c r="E12" s="4"/>
      <c r="F12" s="5"/>
      <c r="G12" s="6"/>
      <c r="H12" s="5"/>
    </row>
    <row r="13" spans="1:8" ht="16.5" thickBot="1" x14ac:dyDescent="0.3">
      <c r="A13" s="3">
        <v>10</v>
      </c>
      <c r="B13" s="3" t="s">
        <v>19</v>
      </c>
      <c r="C13" s="3">
        <v>9</v>
      </c>
      <c r="D13" s="3">
        <v>6</v>
      </c>
      <c r="E13" s="4"/>
      <c r="F13" s="5"/>
      <c r="G13" s="6"/>
      <c r="H13" s="5"/>
    </row>
    <row r="14" spans="1:8" ht="16.5" thickBot="1" x14ac:dyDescent="0.3">
      <c r="A14" s="7"/>
      <c r="B14" s="7"/>
      <c r="C14" s="91" t="s">
        <v>20</v>
      </c>
      <c r="D14" s="92"/>
      <c r="E14" s="4"/>
      <c r="F14" s="8"/>
      <c r="G14" s="8"/>
      <c r="H14" s="9"/>
    </row>
    <row r="15" spans="1:8" ht="16.5" thickBot="1" x14ac:dyDescent="0.3">
      <c r="A15" s="7"/>
      <c r="B15" s="7"/>
      <c r="C15" s="93" t="s">
        <v>21</v>
      </c>
      <c r="D15" s="94"/>
      <c r="E15" s="4"/>
      <c r="F15" s="10"/>
      <c r="G15" s="10"/>
      <c r="H15" s="10"/>
    </row>
    <row r="16" spans="1:8" ht="16.5" thickBot="1" x14ac:dyDescent="0.3">
      <c r="A16" s="7"/>
      <c r="B16" s="7"/>
      <c r="C16" s="93" t="s">
        <v>22</v>
      </c>
      <c r="D16" s="94"/>
      <c r="E16" s="4"/>
      <c r="F16" s="10"/>
      <c r="G16" s="10"/>
      <c r="H16" s="10"/>
    </row>
    <row r="18" spans="1:3" x14ac:dyDescent="0.2">
      <c r="A18" s="11"/>
    </row>
    <row r="19" spans="1:3" x14ac:dyDescent="0.2">
      <c r="A19" s="11"/>
    </row>
    <row r="20" spans="1:3" x14ac:dyDescent="0.2">
      <c r="A20" s="11"/>
    </row>
    <row r="21" spans="1:3" x14ac:dyDescent="0.2">
      <c r="A21" s="11"/>
    </row>
    <row r="22" spans="1:3" ht="15.75" x14ac:dyDescent="0.25">
      <c r="A22" s="11"/>
      <c r="C22" s="113" t="s">
        <v>389</v>
      </c>
    </row>
    <row r="23" spans="1:3" x14ac:dyDescent="0.2">
      <c r="A23" s="11"/>
    </row>
    <row r="24" spans="1:3" x14ac:dyDescent="0.2">
      <c r="A24" s="11"/>
    </row>
    <row r="25" spans="1:3" x14ac:dyDescent="0.2">
      <c r="A25" s="11"/>
    </row>
    <row r="26" spans="1:3" x14ac:dyDescent="0.2">
      <c r="A26" s="11"/>
    </row>
    <row r="27" spans="1:3" x14ac:dyDescent="0.2">
      <c r="A27" s="11"/>
    </row>
    <row r="28" spans="1:3" x14ac:dyDescent="0.2">
      <c r="A28" s="11"/>
    </row>
    <row r="29" spans="1:3" x14ac:dyDescent="0.2">
      <c r="A29" s="11"/>
    </row>
    <row r="30" spans="1:3" x14ac:dyDescent="0.2">
      <c r="A30" s="11"/>
    </row>
    <row r="31" spans="1:3" x14ac:dyDescent="0.2">
      <c r="A31" s="11"/>
    </row>
    <row r="32" spans="1:3" x14ac:dyDescent="0.2">
      <c r="A32" s="11"/>
    </row>
    <row r="33" spans="1:1" x14ac:dyDescent="0.2">
      <c r="A33" s="11"/>
    </row>
  </sheetData>
  <mergeCells count="5">
    <mergeCell ref="A1:H1"/>
    <mergeCell ref="A2:H2"/>
    <mergeCell ref="C14:D14"/>
    <mergeCell ref="C15:D15"/>
    <mergeCell ref="C16:D16"/>
  </mergeCells>
  <hyperlinks>
    <hyperlink ref="C22" r:id="rId1" xr:uid="{9B32E206-EB08-4827-BCB6-B3FDC8AA639B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EFAF-0640-4F52-AE1C-49F3CEE0DBB9}">
  <dimension ref="B1:K21"/>
  <sheetViews>
    <sheetView topLeftCell="A7" zoomScale="110" zoomScaleNormal="110" workbookViewId="0">
      <selection activeCell="I21" sqref="I21"/>
    </sheetView>
  </sheetViews>
  <sheetFormatPr defaultColWidth="8.85546875" defaultRowHeight="15" x14ac:dyDescent="0.2"/>
  <cols>
    <col min="1" max="1" width="8.85546875" style="1"/>
    <col min="2" max="2" width="7.28515625" style="1" bestFit="1" customWidth="1"/>
    <col min="3" max="3" width="13.5703125" style="1" customWidth="1"/>
    <col min="4" max="4" width="13" style="1" bestFit="1" customWidth="1"/>
    <col min="5" max="6" width="14" style="1" customWidth="1"/>
    <col min="7" max="7" width="9.28515625" style="1" bestFit="1" customWidth="1"/>
    <col min="8" max="8" width="12.140625" style="1" bestFit="1" customWidth="1"/>
    <col min="9" max="9" width="14.42578125" style="1" customWidth="1"/>
    <col min="10" max="10" width="14.28515625" style="1" customWidth="1"/>
    <col min="11" max="11" width="14" style="1" customWidth="1"/>
    <col min="12" max="16384" width="8.85546875" style="1"/>
  </cols>
  <sheetData>
    <row r="1" spans="2:11" ht="20.25" x14ac:dyDescent="0.3"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2:11" ht="18.75" thickBot="1" x14ac:dyDescent="0.3">
      <c r="B2" s="96" t="s">
        <v>79</v>
      </c>
      <c r="C2" s="96"/>
      <c r="D2" s="96"/>
      <c r="E2" s="96"/>
      <c r="F2" s="96"/>
      <c r="G2" s="96"/>
      <c r="H2" s="96"/>
      <c r="I2" s="96"/>
      <c r="J2" s="96"/>
      <c r="K2" s="96"/>
    </row>
    <row r="3" spans="2:11" s="22" customFormat="1" ht="39.75" customHeight="1" thickBot="1" x14ac:dyDescent="0.3">
      <c r="B3" s="12" t="s">
        <v>80</v>
      </c>
      <c r="C3" s="12" t="s">
        <v>81</v>
      </c>
      <c r="D3" s="12" t="s">
        <v>82</v>
      </c>
      <c r="E3" s="12" t="s">
        <v>83</v>
      </c>
      <c r="F3" s="13" t="s">
        <v>84</v>
      </c>
      <c r="G3" s="12" t="s">
        <v>85</v>
      </c>
      <c r="H3" s="12" t="s">
        <v>86</v>
      </c>
      <c r="I3" s="13" t="s">
        <v>87</v>
      </c>
      <c r="J3" s="13" t="s">
        <v>88</v>
      </c>
      <c r="K3" s="12" t="s">
        <v>89</v>
      </c>
    </row>
    <row r="4" spans="2:11" s="22" customFormat="1" ht="20.25" customHeight="1" thickBot="1" x14ac:dyDescent="0.3">
      <c r="B4" s="23">
        <v>1</v>
      </c>
      <c r="C4" s="23" t="s">
        <v>90</v>
      </c>
      <c r="D4" s="23" t="s">
        <v>91</v>
      </c>
      <c r="E4" s="24">
        <v>40360</v>
      </c>
      <c r="F4" s="25">
        <v>40388</v>
      </c>
      <c r="G4" s="26"/>
      <c r="H4" s="26"/>
      <c r="I4" s="26"/>
      <c r="J4" s="26"/>
      <c r="K4" s="26"/>
    </row>
    <row r="5" spans="2:11" s="22" customFormat="1" ht="20.25" customHeight="1" thickBot="1" x14ac:dyDescent="0.3">
      <c r="B5" s="23">
        <v>2</v>
      </c>
      <c r="C5" s="23" t="s">
        <v>92</v>
      </c>
      <c r="D5" s="23" t="s">
        <v>93</v>
      </c>
      <c r="E5" s="24">
        <v>40361</v>
      </c>
      <c r="F5" s="25">
        <v>40378</v>
      </c>
      <c r="G5" s="26"/>
      <c r="H5" s="26"/>
      <c r="I5" s="26"/>
      <c r="J5" s="26"/>
      <c r="K5" s="26"/>
    </row>
    <row r="6" spans="2:11" s="22" customFormat="1" ht="20.25" customHeight="1" thickBot="1" x14ac:dyDescent="0.3">
      <c r="B6" s="23">
        <v>3</v>
      </c>
      <c r="C6" s="23" t="s">
        <v>94</v>
      </c>
      <c r="D6" s="23" t="s">
        <v>93</v>
      </c>
      <c r="E6" s="24">
        <v>40364</v>
      </c>
      <c r="F6" s="25">
        <v>40372</v>
      </c>
      <c r="G6" s="26"/>
      <c r="H6" s="26"/>
      <c r="I6" s="26"/>
      <c r="J6" s="26"/>
      <c r="K6" s="26"/>
    </row>
    <row r="7" spans="2:11" s="22" customFormat="1" ht="20.25" customHeight="1" thickBot="1" x14ac:dyDescent="0.3">
      <c r="B7" s="23">
        <v>4</v>
      </c>
      <c r="C7" s="23" t="s">
        <v>95</v>
      </c>
      <c r="D7" s="23" t="s">
        <v>96</v>
      </c>
      <c r="E7" s="24">
        <v>40366</v>
      </c>
      <c r="F7" s="25">
        <v>40384</v>
      </c>
      <c r="G7" s="26"/>
      <c r="H7" s="26"/>
      <c r="I7" s="26"/>
      <c r="J7" s="26"/>
      <c r="K7" s="26"/>
    </row>
    <row r="8" spans="2:11" s="22" customFormat="1" ht="20.25" customHeight="1" thickBot="1" x14ac:dyDescent="0.3">
      <c r="B8" s="23">
        <v>5</v>
      </c>
      <c r="C8" s="23" t="s">
        <v>97</v>
      </c>
      <c r="D8" s="23" t="s">
        <v>91</v>
      </c>
      <c r="E8" s="24">
        <v>40367</v>
      </c>
      <c r="F8" s="25">
        <v>40379</v>
      </c>
      <c r="G8" s="26"/>
      <c r="H8" s="26"/>
      <c r="I8" s="26"/>
      <c r="J8" s="26"/>
      <c r="K8" s="26"/>
    </row>
    <row r="9" spans="2:11" s="22" customFormat="1" ht="20.25" customHeight="1" thickBot="1" x14ac:dyDescent="0.3">
      <c r="B9" s="23">
        <v>6</v>
      </c>
      <c r="C9" s="23" t="s">
        <v>98</v>
      </c>
      <c r="D9" s="23" t="s">
        <v>96</v>
      </c>
      <c r="E9" s="24">
        <v>40368</v>
      </c>
      <c r="F9" s="25">
        <v>40380</v>
      </c>
      <c r="G9" s="26"/>
      <c r="H9" s="26"/>
      <c r="I9" s="26"/>
      <c r="J9" s="26"/>
      <c r="K9" s="26"/>
    </row>
    <row r="10" spans="2:11" s="22" customFormat="1" ht="20.25" customHeight="1" thickBot="1" x14ac:dyDescent="0.3">
      <c r="B10" s="23">
        <v>7</v>
      </c>
      <c r="C10" s="23" t="s">
        <v>99</v>
      </c>
      <c r="D10" s="23" t="s">
        <v>91</v>
      </c>
      <c r="E10" s="24">
        <v>40369</v>
      </c>
      <c r="F10" s="25">
        <v>40384</v>
      </c>
      <c r="G10" s="26"/>
      <c r="H10" s="26"/>
      <c r="I10" s="26"/>
      <c r="J10" s="26"/>
      <c r="K10" s="26"/>
    </row>
    <row r="13" spans="2:11" ht="15.75" thickBot="1" x14ac:dyDescent="0.25"/>
    <row r="14" spans="2:11" ht="37.5" customHeight="1" thickBot="1" x14ac:dyDescent="0.25">
      <c r="C14" s="13" t="s">
        <v>100</v>
      </c>
      <c r="D14" s="13" t="s">
        <v>101</v>
      </c>
      <c r="E14" s="13" t="s">
        <v>102</v>
      </c>
    </row>
    <row r="15" spans="2:11" ht="16.5" thickBot="1" x14ac:dyDescent="0.25">
      <c r="C15" s="27" t="s">
        <v>93</v>
      </c>
      <c r="D15" s="28">
        <v>130</v>
      </c>
      <c r="E15" s="28">
        <v>20</v>
      </c>
    </row>
    <row r="16" spans="2:11" ht="16.5" thickBot="1" x14ac:dyDescent="0.25">
      <c r="C16" s="27" t="s">
        <v>91</v>
      </c>
      <c r="D16" s="28">
        <v>95</v>
      </c>
      <c r="E16" s="28">
        <v>15</v>
      </c>
    </row>
    <row r="17" spans="3:6" ht="16.5" thickBot="1" x14ac:dyDescent="0.25">
      <c r="C17" s="27" t="s">
        <v>96</v>
      </c>
      <c r="D17" s="28">
        <v>65</v>
      </c>
      <c r="E17" s="28">
        <v>10</v>
      </c>
    </row>
    <row r="19" spans="3:6" ht="15.75" thickBot="1" x14ac:dyDescent="0.25"/>
    <row r="20" spans="3:6" ht="32.25" thickBot="1" x14ac:dyDescent="0.25">
      <c r="C20" s="13" t="s">
        <v>100</v>
      </c>
      <c r="D20" s="13" t="s">
        <v>93</v>
      </c>
      <c r="E20" s="13" t="s">
        <v>91</v>
      </c>
      <c r="F20" s="13" t="s">
        <v>96</v>
      </c>
    </row>
    <row r="21" spans="3:6" ht="31.5" customHeight="1" thickBot="1" x14ac:dyDescent="0.25">
      <c r="C21" s="27" t="s">
        <v>103</v>
      </c>
      <c r="D21" s="28"/>
      <c r="E21" s="28"/>
      <c r="F21" s="28"/>
    </row>
  </sheetData>
  <mergeCells count="2">
    <mergeCell ref="B1:K1"/>
    <mergeCell ref="B2:K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C8E4-3D93-48B1-BB26-0AD948A02B2B}">
  <dimension ref="A1:J37"/>
  <sheetViews>
    <sheetView topLeftCell="A19" zoomScale="115" zoomScaleNormal="115" workbookViewId="0">
      <selection activeCell="J13" sqref="J13"/>
    </sheetView>
  </sheetViews>
  <sheetFormatPr defaultColWidth="8.85546875" defaultRowHeight="15" x14ac:dyDescent="0.2"/>
  <cols>
    <col min="1" max="1" width="10.7109375" style="1" bestFit="1" customWidth="1"/>
    <col min="2" max="2" width="21.28515625" style="1" bestFit="1" customWidth="1"/>
    <col min="3" max="3" width="12" style="1" customWidth="1"/>
    <col min="4" max="4" width="11.28515625" style="1" bestFit="1" customWidth="1"/>
    <col min="5" max="5" width="15.42578125" style="1" bestFit="1" customWidth="1"/>
    <col min="6" max="6" width="13.7109375" style="1" customWidth="1"/>
    <col min="7" max="7" width="13.85546875" style="1" customWidth="1"/>
    <col min="8" max="8" width="14.7109375" style="1" customWidth="1"/>
    <col min="9" max="9" width="8.85546875" style="1"/>
    <col min="10" max="10" width="12.28515625" style="1" bestFit="1" customWidth="1"/>
    <col min="11" max="16384" width="8.85546875" style="1"/>
  </cols>
  <sheetData>
    <row r="1" spans="1:10" ht="20.25" x14ac:dyDescent="0.3">
      <c r="A1" s="95" t="s">
        <v>23</v>
      </c>
      <c r="B1" s="95"/>
      <c r="C1" s="95"/>
      <c r="D1" s="95"/>
      <c r="E1" s="95"/>
      <c r="F1" s="95"/>
      <c r="G1" s="95"/>
      <c r="H1" s="95"/>
    </row>
    <row r="2" spans="1:10" ht="18.75" thickBot="1" x14ac:dyDescent="0.3">
      <c r="A2" s="96" t="s">
        <v>24</v>
      </c>
      <c r="B2" s="96"/>
      <c r="C2" s="96"/>
      <c r="D2" s="96"/>
      <c r="E2" s="96"/>
      <c r="F2" s="96"/>
      <c r="G2" s="96"/>
      <c r="H2" s="96"/>
    </row>
    <row r="3" spans="1:10" s="14" customFormat="1" ht="48" thickBot="1" x14ac:dyDescent="0.3">
      <c r="A3" s="12" t="s">
        <v>25</v>
      </c>
      <c r="B3" s="12" t="s">
        <v>26</v>
      </c>
      <c r="C3" s="12" t="s">
        <v>27</v>
      </c>
      <c r="D3" s="12" t="s">
        <v>28</v>
      </c>
      <c r="E3" s="13" t="s">
        <v>29</v>
      </c>
      <c r="F3" s="12" t="s">
        <v>30</v>
      </c>
      <c r="G3" s="12" t="s">
        <v>31</v>
      </c>
      <c r="H3" s="12" t="s">
        <v>32</v>
      </c>
    </row>
    <row r="4" spans="1:10" ht="15.75" thickBot="1" x14ac:dyDescent="0.25">
      <c r="A4" s="15">
        <v>1</v>
      </c>
      <c r="B4" s="15" t="s">
        <v>33</v>
      </c>
      <c r="C4" s="15" t="s">
        <v>34</v>
      </c>
      <c r="D4" s="15" t="s">
        <v>35</v>
      </c>
      <c r="E4" s="16"/>
      <c r="F4" s="17"/>
      <c r="G4" s="17"/>
      <c r="H4" s="17"/>
    </row>
    <row r="5" spans="1:10" ht="15.75" thickBot="1" x14ac:dyDescent="0.25">
      <c r="A5" s="15">
        <v>2</v>
      </c>
      <c r="B5" s="15" t="s">
        <v>36</v>
      </c>
      <c r="C5" s="15" t="s">
        <v>37</v>
      </c>
      <c r="D5" s="15" t="s">
        <v>38</v>
      </c>
      <c r="E5" s="16"/>
      <c r="F5" s="17"/>
      <c r="G5" s="17"/>
      <c r="H5" s="17"/>
    </row>
    <row r="6" spans="1:10" ht="15.75" thickBot="1" x14ac:dyDescent="0.25">
      <c r="A6" s="15">
        <v>3</v>
      </c>
      <c r="B6" s="15" t="s">
        <v>39</v>
      </c>
      <c r="C6" s="15" t="s">
        <v>40</v>
      </c>
      <c r="D6" s="15" t="s">
        <v>41</v>
      </c>
      <c r="E6" s="16"/>
      <c r="F6" s="17"/>
      <c r="G6" s="17"/>
      <c r="H6" s="17"/>
    </row>
    <row r="7" spans="1:10" ht="15.75" thickBot="1" x14ac:dyDescent="0.25">
      <c r="A7" s="15">
        <v>4</v>
      </c>
      <c r="B7" s="15" t="s">
        <v>42</v>
      </c>
      <c r="C7" s="15" t="s">
        <v>43</v>
      </c>
      <c r="D7" s="15" t="s">
        <v>44</v>
      </c>
      <c r="E7" s="16"/>
      <c r="F7" s="17"/>
      <c r="G7" s="17"/>
      <c r="H7" s="17"/>
    </row>
    <row r="8" spans="1:10" ht="15.75" thickBot="1" x14ac:dyDescent="0.25">
      <c r="A8" s="15">
        <v>5</v>
      </c>
      <c r="B8" s="15" t="s">
        <v>45</v>
      </c>
      <c r="C8" s="15" t="s">
        <v>46</v>
      </c>
      <c r="D8" s="15" t="s">
        <v>47</v>
      </c>
      <c r="E8" s="16"/>
      <c r="F8" s="17"/>
      <c r="G8" s="17"/>
      <c r="H8" s="17"/>
    </row>
    <row r="9" spans="1:10" ht="15.75" thickBot="1" x14ac:dyDescent="0.25">
      <c r="A9" s="15">
        <v>6</v>
      </c>
      <c r="B9" s="15" t="s">
        <v>48</v>
      </c>
      <c r="C9" s="15" t="s">
        <v>49</v>
      </c>
      <c r="D9" s="15" t="s">
        <v>35</v>
      </c>
      <c r="E9" s="16"/>
      <c r="F9" s="17"/>
      <c r="G9" s="17"/>
      <c r="H9" s="17"/>
    </row>
    <row r="10" spans="1:10" ht="15.75" thickBot="1" x14ac:dyDescent="0.25">
      <c r="A10" s="15">
        <v>7</v>
      </c>
      <c r="B10" s="15" t="s">
        <v>50</v>
      </c>
      <c r="C10" s="15" t="s">
        <v>51</v>
      </c>
      <c r="D10" s="15" t="s">
        <v>38</v>
      </c>
      <c r="E10" s="16"/>
      <c r="F10" s="17"/>
      <c r="G10" s="17"/>
      <c r="H10" s="17"/>
      <c r="J10" s="89">
        <f ca="1">TODAY()</f>
        <v>44911</v>
      </c>
    </row>
    <row r="11" spans="1:10" ht="15.75" thickBot="1" x14ac:dyDescent="0.25">
      <c r="A11" s="15">
        <v>8</v>
      </c>
      <c r="B11" s="15" t="s">
        <v>52</v>
      </c>
      <c r="C11" s="15" t="s">
        <v>53</v>
      </c>
      <c r="D11" s="15" t="s">
        <v>47</v>
      </c>
      <c r="E11" s="16"/>
      <c r="F11" s="17"/>
      <c r="G11" s="17"/>
      <c r="H11" s="17"/>
      <c r="J11" s="1">
        <f ca="1">WEEKDAY(J10,1)</f>
        <v>6</v>
      </c>
    </row>
    <row r="12" spans="1:10" ht="15.75" thickBot="1" x14ac:dyDescent="0.25">
      <c r="A12" s="15">
        <v>9</v>
      </c>
      <c r="B12" s="15" t="s">
        <v>54</v>
      </c>
      <c r="C12" s="15" t="s">
        <v>55</v>
      </c>
      <c r="D12" s="15" t="s">
        <v>41</v>
      </c>
      <c r="E12" s="16"/>
      <c r="F12" s="17"/>
      <c r="G12" s="17"/>
      <c r="H12" s="17"/>
    </row>
    <row r="13" spans="1:10" ht="15.75" thickBot="1" x14ac:dyDescent="0.25">
      <c r="A13" s="15">
        <v>10</v>
      </c>
      <c r="B13" s="15" t="s">
        <v>56</v>
      </c>
      <c r="C13" s="15" t="s">
        <v>57</v>
      </c>
      <c r="D13" s="15" t="s">
        <v>58</v>
      </c>
      <c r="E13" s="16"/>
      <c r="F13" s="17"/>
      <c r="G13" s="17"/>
      <c r="H13" s="17"/>
      <c r="J13" s="1">
        <f>WEEKDAY(DATE(2020,12,31),1)</f>
        <v>5</v>
      </c>
    </row>
    <row r="14" spans="1:10" ht="15.75" thickBot="1" x14ac:dyDescent="0.25">
      <c r="A14" s="15">
        <v>11</v>
      </c>
      <c r="B14" s="15" t="s">
        <v>59</v>
      </c>
      <c r="C14" s="15" t="s">
        <v>60</v>
      </c>
      <c r="D14" s="15" t="s">
        <v>41</v>
      </c>
      <c r="E14" s="16"/>
      <c r="F14" s="17"/>
      <c r="G14" s="17"/>
      <c r="H14" s="17"/>
    </row>
    <row r="15" spans="1:10" ht="15.75" thickBot="1" x14ac:dyDescent="0.25">
      <c r="A15" s="15">
        <v>12</v>
      </c>
      <c r="B15" s="15" t="s">
        <v>61</v>
      </c>
      <c r="C15" s="15" t="s">
        <v>62</v>
      </c>
      <c r="D15" s="15" t="s">
        <v>35</v>
      </c>
      <c r="E15" s="16"/>
      <c r="F15" s="17"/>
      <c r="G15" s="17"/>
      <c r="H15" s="17"/>
    </row>
    <row r="16" spans="1:10" x14ac:dyDescent="0.2">
      <c r="E16" s="18"/>
      <c r="F16" s="19"/>
      <c r="G16" s="19"/>
      <c r="H16" s="19"/>
    </row>
    <row r="17" spans="1:8" x14ac:dyDescent="0.2">
      <c r="E17" s="18"/>
      <c r="F17" s="19"/>
      <c r="G17" s="19"/>
      <c r="H17" s="19"/>
    </row>
    <row r="18" spans="1:8" ht="15.75" thickBot="1" x14ac:dyDescent="0.25">
      <c r="A18" s="1" t="s">
        <v>63</v>
      </c>
    </row>
    <row r="19" spans="1:8" ht="16.5" thickBot="1" x14ac:dyDescent="0.3">
      <c r="A19" s="2" t="s">
        <v>64</v>
      </c>
      <c r="B19" s="2" t="s">
        <v>65</v>
      </c>
      <c r="C19" s="2" t="s">
        <v>30</v>
      </c>
      <c r="D19" s="2" t="s">
        <v>66</v>
      </c>
      <c r="E19" s="2" t="s">
        <v>67</v>
      </c>
    </row>
    <row r="20" spans="1:8" ht="15.75" thickBot="1" x14ac:dyDescent="0.25">
      <c r="A20" s="15" t="s">
        <v>68</v>
      </c>
      <c r="B20" s="15" t="s">
        <v>69</v>
      </c>
      <c r="C20" s="15">
        <v>100000</v>
      </c>
      <c r="D20" s="15">
        <v>500000</v>
      </c>
      <c r="E20" s="15">
        <v>450000</v>
      </c>
    </row>
    <row r="21" spans="1:8" ht="15.75" thickBot="1" x14ac:dyDescent="0.25">
      <c r="A21" s="15" t="s">
        <v>70</v>
      </c>
      <c r="B21" s="15" t="s">
        <v>71</v>
      </c>
      <c r="C21" s="15">
        <v>300000</v>
      </c>
      <c r="D21" s="15">
        <v>700000</v>
      </c>
      <c r="E21" s="15">
        <v>650000</v>
      </c>
    </row>
    <row r="22" spans="1:8" ht="15.75" thickBot="1" x14ac:dyDescent="0.25">
      <c r="A22" s="15" t="s">
        <v>72</v>
      </c>
      <c r="B22" s="15" t="s">
        <v>73</v>
      </c>
      <c r="C22" s="15">
        <v>250000</v>
      </c>
      <c r="D22" s="15">
        <v>600000</v>
      </c>
      <c r="E22" s="15">
        <v>550000</v>
      </c>
    </row>
    <row r="24" spans="1:8" ht="15.75" thickBot="1" x14ac:dyDescent="0.25">
      <c r="A24" s="97" t="s">
        <v>74</v>
      </c>
      <c r="B24" s="97"/>
    </row>
    <row r="25" spans="1:8" ht="16.5" thickBot="1" x14ac:dyDescent="0.3">
      <c r="A25" s="2" t="s">
        <v>64</v>
      </c>
      <c r="B25" s="2" t="s">
        <v>68</v>
      </c>
      <c r="C25" s="2" t="s">
        <v>70</v>
      </c>
      <c r="D25" s="2" t="s">
        <v>72</v>
      </c>
    </row>
    <row r="26" spans="1:8" ht="15.75" thickBot="1" x14ac:dyDescent="0.25">
      <c r="A26" s="15" t="s">
        <v>75</v>
      </c>
      <c r="B26" s="20"/>
      <c r="C26" s="20"/>
      <c r="D26" s="20"/>
    </row>
    <row r="29" spans="1:8" ht="15.75" thickBot="1" x14ac:dyDescent="0.25">
      <c r="A29" s="97" t="s">
        <v>76</v>
      </c>
      <c r="B29" s="97"/>
    </row>
    <row r="30" spans="1:8" ht="16.5" thickBot="1" x14ac:dyDescent="0.3">
      <c r="A30" s="2" t="s">
        <v>64</v>
      </c>
      <c r="B30" s="2" t="s">
        <v>68</v>
      </c>
      <c r="C30" s="2" t="s">
        <v>70</v>
      </c>
      <c r="D30" s="2" t="s">
        <v>72</v>
      </c>
    </row>
    <row r="31" spans="1:8" ht="15.75" thickBot="1" x14ac:dyDescent="0.25">
      <c r="A31" s="15" t="s">
        <v>75</v>
      </c>
      <c r="B31" s="20"/>
      <c r="C31" s="20"/>
      <c r="D31" s="20"/>
    </row>
    <row r="33" spans="1:4" ht="15.75" thickBot="1" x14ac:dyDescent="0.25">
      <c r="A33" s="98" t="s">
        <v>77</v>
      </c>
      <c r="B33" s="98"/>
      <c r="C33" s="98"/>
    </row>
    <row r="34" spans="1:4" ht="16.5" thickBot="1" x14ac:dyDescent="0.25">
      <c r="B34" s="12" t="s">
        <v>28</v>
      </c>
      <c r="C34" s="12" t="s">
        <v>28</v>
      </c>
      <c r="D34" s="12" t="s">
        <v>28</v>
      </c>
    </row>
    <row r="35" spans="1:4" ht="15.75" thickBot="1" x14ac:dyDescent="0.25">
      <c r="B35" s="21"/>
      <c r="C35" s="21"/>
      <c r="D35" s="21"/>
    </row>
    <row r="37" spans="1:4" x14ac:dyDescent="0.2">
      <c r="A37" s="99" t="s">
        <v>78</v>
      </c>
      <c r="B37" s="99"/>
      <c r="C37" s="99"/>
      <c r="D37" s="99"/>
    </row>
  </sheetData>
  <mergeCells count="6">
    <mergeCell ref="A37:D37"/>
    <mergeCell ref="A1:H1"/>
    <mergeCell ref="A2:H2"/>
    <mergeCell ref="A24:B24"/>
    <mergeCell ref="A29:B29"/>
    <mergeCell ref="A33:C33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8877-75D5-46EC-B70B-C644A37D5CEC}">
  <dimension ref="A1:I27"/>
  <sheetViews>
    <sheetView zoomScale="110" zoomScaleNormal="110" workbookViewId="0">
      <selection activeCell="J7" sqref="J7"/>
    </sheetView>
  </sheetViews>
  <sheetFormatPr defaultColWidth="8.85546875" defaultRowHeight="15" x14ac:dyDescent="0.2"/>
  <cols>
    <col min="1" max="1" width="15.7109375" style="1" bestFit="1" customWidth="1"/>
    <col min="2" max="2" width="21.28515625" style="1" bestFit="1" customWidth="1"/>
    <col min="3" max="4" width="15.42578125" style="1" bestFit="1" customWidth="1"/>
    <col min="5" max="5" width="15.42578125" style="1" customWidth="1"/>
    <col min="6" max="6" width="13.28515625" style="1" customWidth="1"/>
    <col min="7" max="9" width="15.42578125" style="1" customWidth="1"/>
    <col min="10" max="12" width="15.42578125" style="1" bestFit="1" customWidth="1"/>
    <col min="13" max="13" width="13.28515625" style="1" bestFit="1" customWidth="1"/>
    <col min="14" max="16384" width="8.85546875" style="1"/>
  </cols>
  <sheetData>
    <row r="1" spans="1:9" ht="24.6" customHeight="1" thickBot="1" x14ac:dyDescent="0.3">
      <c r="A1" s="2" t="s">
        <v>25</v>
      </c>
      <c r="B1" s="2" t="s">
        <v>207</v>
      </c>
      <c r="C1" s="2" t="s">
        <v>208</v>
      </c>
      <c r="D1" s="2" t="s">
        <v>209</v>
      </c>
      <c r="E1" s="2" t="s">
        <v>106</v>
      </c>
      <c r="F1" s="2" t="s">
        <v>210</v>
      </c>
      <c r="G1" s="2" t="s">
        <v>211</v>
      </c>
      <c r="H1" s="2" t="s">
        <v>212</v>
      </c>
      <c r="I1" s="2" t="s">
        <v>112</v>
      </c>
    </row>
    <row r="2" spans="1:9" ht="15.75" thickBot="1" x14ac:dyDescent="0.25">
      <c r="A2" s="15">
        <v>3</v>
      </c>
      <c r="B2" s="15" t="s">
        <v>213</v>
      </c>
      <c r="C2" s="32"/>
      <c r="D2" s="38">
        <v>38653</v>
      </c>
      <c r="E2" s="15">
        <v>10</v>
      </c>
      <c r="F2" s="17"/>
      <c r="G2" s="32"/>
      <c r="H2" s="32"/>
      <c r="I2" s="32"/>
    </row>
    <row r="3" spans="1:9" ht="15.75" thickBot="1" x14ac:dyDescent="0.25">
      <c r="A3" s="15">
        <v>4</v>
      </c>
      <c r="B3" s="15" t="s">
        <v>213</v>
      </c>
      <c r="C3" s="32"/>
      <c r="D3" s="38">
        <v>38663</v>
      </c>
      <c r="E3" s="15">
        <v>5</v>
      </c>
      <c r="F3" s="17"/>
      <c r="G3" s="32"/>
      <c r="H3" s="32"/>
      <c r="I3" s="32"/>
    </row>
    <row r="4" spans="1:9" ht="15.75" thickBot="1" x14ac:dyDescent="0.25">
      <c r="A4" s="15">
        <v>2</v>
      </c>
      <c r="B4" s="15" t="s">
        <v>214</v>
      </c>
      <c r="C4" s="32"/>
      <c r="D4" s="38">
        <v>38635</v>
      </c>
      <c r="E4" s="15">
        <v>20</v>
      </c>
      <c r="F4" s="17"/>
      <c r="G4" s="32"/>
      <c r="H4" s="32"/>
      <c r="I4" s="32"/>
    </row>
    <row r="5" spans="1:9" ht="15.75" thickBot="1" x14ac:dyDescent="0.25">
      <c r="A5" s="15">
        <v>8</v>
      </c>
      <c r="B5" s="15" t="s">
        <v>214</v>
      </c>
      <c r="C5" s="32"/>
      <c r="D5" s="38">
        <v>38707</v>
      </c>
      <c r="E5" s="15">
        <v>20</v>
      </c>
      <c r="F5" s="17"/>
      <c r="G5" s="32"/>
      <c r="H5" s="32"/>
      <c r="I5" s="32"/>
    </row>
    <row r="6" spans="1:9" ht="15.75" thickBot="1" x14ac:dyDescent="0.25">
      <c r="A6" s="15">
        <v>10</v>
      </c>
      <c r="B6" s="15" t="s">
        <v>214</v>
      </c>
      <c r="C6" s="32"/>
      <c r="D6" s="38">
        <v>38713</v>
      </c>
      <c r="E6" s="15">
        <v>20</v>
      </c>
      <c r="F6" s="17"/>
      <c r="G6" s="32"/>
      <c r="H6" s="32"/>
      <c r="I6" s="32"/>
    </row>
    <row r="7" spans="1:9" ht="15.75" thickBot="1" x14ac:dyDescent="0.25">
      <c r="A7" s="15">
        <v>5</v>
      </c>
      <c r="B7" s="15" t="s">
        <v>214</v>
      </c>
      <c r="C7" s="32"/>
      <c r="D7" s="38">
        <v>38670</v>
      </c>
      <c r="E7" s="15">
        <v>15</v>
      </c>
      <c r="F7" s="17"/>
      <c r="G7" s="32"/>
      <c r="H7" s="32"/>
      <c r="I7" s="32"/>
    </row>
    <row r="8" spans="1:9" ht="15.75" thickBot="1" x14ac:dyDescent="0.25">
      <c r="A8" s="15">
        <v>9</v>
      </c>
      <c r="B8" s="15" t="s">
        <v>215</v>
      </c>
      <c r="C8" s="32"/>
      <c r="D8" s="38">
        <v>38711</v>
      </c>
      <c r="E8" s="15">
        <v>50</v>
      </c>
      <c r="F8" s="17"/>
      <c r="G8" s="32"/>
      <c r="H8" s="32"/>
      <c r="I8" s="32"/>
    </row>
    <row r="9" spans="1:9" ht="15.75" thickBot="1" x14ac:dyDescent="0.25">
      <c r="A9" s="15">
        <v>7</v>
      </c>
      <c r="B9" s="15" t="s">
        <v>215</v>
      </c>
      <c r="C9" s="32"/>
      <c r="D9" s="38">
        <v>38688</v>
      </c>
      <c r="E9" s="15">
        <v>45</v>
      </c>
      <c r="F9" s="17"/>
      <c r="G9" s="32"/>
      <c r="H9" s="32"/>
      <c r="I9" s="32"/>
    </row>
    <row r="10" spans="1:9" ht="15.75" thickBot="1" x14ac:dyDescent="0.25">
      <c r="A10" s="15">
        <v>1</v>
      </c>
      <c r="B10" s="15" t="s">
        <v>215</v>
      </c>
      <c r="C10" s="32"/>
      <c r="D10" s="38">
        <v>38630</v>
      </c>
      <c r="E10" s="15">
        <v>30</v>
      </c>
      <c r="F10" s="17"/>
      <c r="G10" s="32"/>
      <c r="H10" s="32"/>
      <c r="I10" s="32"/>
    </row>
    <row r="11" spans="1:9" ht="15.75" thickBot="1" x14ac:dyDescent="0.25">
      <c r="A11" s="15">
        <v>6</v>
      </c>
      <c r="B11" s="15" t="s">
        <v>215</v>
      </c>
      <c r="C11" s="32"/>
      <c r="D11" s="38">
        <v>38676</v>
      </c>
      <c r="E11" s="15">
        <v>20</v>
      </c>
      <c r="F11" s="17"/>
      <c r="G11" s="32"/>
      <c r="H11" s="32"/>
      <c r="I11" s="32"/>
    </row>
    <row r="12" spans="1:9" ht="16.5" thickBot="1" x14ac:dyDescent="0.3">
      <c r="F12" s="43"/>
      <c r="G12" s="32"/>
      <c r="H12" s="32"/>
      <c r="I12" s="32"/>
    </row>
    <row r="13" spans="1:9" ht="16.5" thickBot="1" x14ac:dyDescent="0.3">
      <c r="A13" s="44" t="s">
        <v>63</v>
      </c>
      <c r="F13" s="44" t="s">
        <v>166</v>
      </c>
    </row>
    <row r="14" spans="1:9" ht="19.899999999999999" customHeight="1" thickBot="1" x14ac:dyDescent="0.3">
      <c r="A14" s="2" t="s">
        <v>216</v>
      </c>
      <c r="B14" s="2" t="s">
        <v>215</v>
      </c>
      <c r="C14" s="2" t="s">
        <v>214</v>
      </c>
      <c r="D14" s="2" t="s">
        <v>213</v>
      </c>
      <c r="F14" s="2" t="s">
        <v>207</v>
      </c>
      <c r="G14" s="2" t="s">
        <v>215</v>
      </c>
      <c r="H14" s="2" t="s">
        <v>214</v>
      </c>
      <c r="I14" s="2" t="s">
        <v>213</v>
      </c>
    </row>
    <row r="15" spans="1:9" ht="16.5" thickBot="1" x14ac:dyDescent="0.3">
      <c r="A15" s="45">
        <v>38626</v>
      </c>
      <c r="B15" s="3">
        <v>250</v>
      </c>
      <c r="C15" s="3">
        <v>300</v>
      </c>
      <c r="D15" s="3">
        <v>280</v>
      </c>
      <c r="F15" s="2" t="s">
        <v>208</v>
      </c>
      <c r="G15" s="3" t="s">
        <v>217</v>
      </c>
      <c r="H15" s="3" t="s">
        <v>218</v>
      </c>
      <c r="I15" s="3" t="s">
        <v>219</v>
      </c>
    </row>
    <row r="16" spans="1:9" ht="16.5" thickBot="1" x14ac:dyDescent="0.3">
      <c r="A16" s="45">
        <v>38657</v>
      </c>
      <c r="B16" s="3">
        <v>240</v>
      </c>
      <c r="C16" s="3">
        <v>280</v>
      </c>
      <c r="D16" s="3">
        <v>270</v>
      </c>
      <c r="F16" s="2" t="s">
        <v>220</v>
      </c>
      <c r="G16" s="3">
        <v>0</v>
      </c>
      <c r="H16" s="3">
        <v>0.05</v>
      </c>
      <c r="I16" s="3">
        <v>0.1</v>
      </c>
    </row>
    <row r="17" spans="1:9" ht="15.75" thickBot="1" x14ac:dyDescent="0.25">
      <c r="A17" s="45">
        <v>38687</v>
      </c>
      <c r="B17" s="3">
        <v>210</v>
      </c>
      <c r="C17" s="3">
        <v>250</v>
      </c>
      <c r="D17" s="3">
        <v>230</v>
      </c>
    </row>
    <row r="18" spans="1:9" ht="15.75" thickBot="1" x14ac:dyDescent="0.25">
      <c r="F18" s="46" t="s">
        <v>221</v>
      </c>
    </row>
    <row r="19" spans="1:9" ht="16.5" thickBot="1" x14ac:dyDescent="0.3">
      <c r="A19" s="46" t="s">
        <v>222</v>
      </c>
      <c r="F19" s="2" t="s">
        <v>208</v>
      </c>
      <c r="G19" s="2" t="s">
        <v>208</v>
      </c>
      <c r="H19" s="2" t="s">
        <v>208</v>
      </c>
    </row>
    <row r="20" spans="1:9" ht="21.6" customHeight="1" thickBot="1" x14ac:dyDescent="0.3">
      <c r="A20" s="47" t="s">
        <v>208</v>
      </c>
      <c r="B20" s="2" t="s">
        <v>217</v>
      </c>
      <c r="C20" s="2" t="s">
        <v>218</v>
      </c>
      <c r="D20" s="2" t="s">
        <v>219</v>
      </c>
      <c r="F20" s="3"/>
      <c r="G20" s="3"/>
      <c r="H20" s="3"/>
    </row>
    <row r="21" spans="1:9" ht="16.5" thickBot="1" x14ac:dyDescent="0.3">
      <c r="A21" s="47" t="s">
        <v>75</v>
      </c>
      <c r="B21" s="17"/>
      <c r="C21" s="17"/>
      <c r="D21" s="17"/>
      <c r="F21" s="48"/>
    </row>
    <row r="23" spans="1:9" ht="15.75" thickBot="1" x14ac:dyDescent="0.25">
      <c r="A23" s="46" t="s">
        <v>223</v>
      </c>
      <c r="F23" s="1" t="s">
        <v>224</v>
      </c>
    </row>
    <row r="24" spans="1:9" ht="16.5" thickBot="1" x14ac:dyDescent="0.3">
      <c r="A24" s="2" t="s">
        <v>225</v>
      </c>
      <c r="B24" s="2" t="s">
        <v>226</v>
      </c>
      <c r="C24" s="2" t="s">
        <v>227</v>
      </c>
      <c r="D24" s="2" t="s">
        <v>228</v>
      </c>
      <c r="E24" s="49"/>
      <c r="F24" s="50"/>
      <c r="G24" s="2" t="s">
        <v>226</v>
      </c>
      <c r="H24" s="2" t="s">
        <v>227</v>
      </c>
      <c r="I24" s="2" t="s">
        <v>228</v>
      </c>
    </row>
    <row r="25" spans="1:9" ht="16.5" thickBot="1" x14ac:dyDescent="0.3">
      <c r="A25" s="51" t="s">
        <v>215</v>
      </c>
      <c r="B25" s="16"/>
      <c r="C25" s="16"/>
      <c r="D25" s="16"/>
      <c r="F25" s="51" t="s">
        <v>215</v>
      </c>
      <c r="G25" s="16"/>
      <c r="H25" s="16"/>
      <c r="I25" s="16"/>
    </row>
    <row r="26" spans="1:9" ht="16.5" thickBot="1" x14ac:dyDescent="0.3">
      <c r="A26" s="51" t="s">
        <v>214</v>
      </c>
      <c r="B26" s="16"/>
      <c r="C26" s="16"/>
      <c r="D26" s="16"/>
      <c r="F26" s="51" t="s">
        <v>214</v>
      </c>
      <c r="G26" s="16"/>
      <c r="H26" s="16"/>
      <c r="I26" s="16"/>
    </row>
    <row r="27" spans="1:9" ht="16.5" thickBot="1" x14ac:dyDescent="0.3">
      <c r="A27" s="51" t="s">
        <v>213</v>
      </c>
      <c r="B27" s="16"/>
      <c r="C27" s="16"/>
      <c r="D27" s="16"/>
      <c r="F27" s="51" t="s">
        <v>213</v>
      </c>
      <c r="G27" s="16"/>
      <c r="H27" s="16"/>
      <c r="I27" s="16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EA44-9D05-45D9-AA26-D01C31D7E329}">
  <dimension ref="A1:I25"/>
  <sheetViews>
    <sheetView zoomScale="110" zoomScaleNormal="110" workbookViewId="0">
      <selection activeCell="J5" sqref="J5"/>
    </sheetView>
  </sheetViews>
  <sheetFormatPr defaultColWidth="8.85546875" defaultRowHeight="15" x14ac:dyDescent="0.2"/>
  <cols>
    <col min="1" max="1" width="13.42578125" style="1" customWidth="1"/>
    <col min="2" max="2" width="24.28515625" style="1" customWidth="1"/>
    <col min="3" max="3" width="10.7109375" style="1" customWidth="1"/>
    <col min="4" max="4" width="10.85546875" style="1" bestFit="1" customWidth="1"/>
    <col min="5" max="5" width="13.7109375" style="1" bestFit="1" customWidth="1"/>
    <col min="6" max="6" width="18.5703125" style="1" customWidth="1"/>
    <col min="7" max="7" width="14.85546875" style="1" customWidth="1"/>
    <col min="8" max="8" width="12.85546875" style="1" customWidth="1"/>
    <col min="9" max="9" width="14.7109375" style="1" customWidth="1"/>
    <col min="10" max="16384" width="8.85546875" style="1"/>
  </cols>
  <sheetData>
    <row r="1" spans="1:9" ht="28.5" customHeight="1" thickBot="1" x14ac:dyDescent="0.25">
      <c r="A1" s="100" t="s">
        <v>104</v>
      </c>
      <c r="B1" s="100"/>
      <c r="C1" s="100"/>
      <c r="D1" s="100"/>
      <c r="E1" s="100"/>
      <c r="F1" s="100"/>
      <c r="G1" s="100"/>
      <c r="H1" s="100"/>
      <c r="I1" s="100"/>
    </row>
    <row r="2" spans="1:9" ht="32.25" thickBot="1" x14ac:dyDescent="0.25">
      <c r="A2" s="29" t="s">
        <v>25</v>
      </c>
      <c r="B2" s="29" t="s">
        <v>105</v>
      </c>
      <c r="C2" s="29" t="s">
        <v>106</v>
      </c>
      <c r="D2" s="29" t="s">
        <v>107</v>
      </c>
      <c r="E2" s="29" t="s">
        <v>108</v>
      </c>
      <c r="F2" s="30" t="s">
        <v>109</v>
      </c>
      <c r="G2" s="29" t="s">
        <v>110</v>
      </c>
      <c r="H2" s="29" t="s">
        <v>111</v>
      </c>
      <c r="I2" s="29" t="s">
        <v>112</v>
      </c>
    </row>
    <row r="3" spans="1:9" ht="20.45" customHeight="1" thickBot="1" x14ac:dyDescent="0.25">
      <c r="A3" s="31">
        <v>1</v>
      </c>
      <c r="B3" s="15" t="s">
        <v>113</v>
      </c>
      <c r="C3" s="15">
        <v>50</v>
      </c>
      <c r="D3" s="15" t="s">
        <v>114</v>
      </c>
      <c r="E3" s="32"/>
      <c r="F3" s="32"/>
      <c r="G3" s="32"/>
      <c r="H3" s="32"/>
      <c r="I3" s="32"/>
    </row>
    <row r="4" spans="1:9" ht="20.45" customHeight="1" thickBot="1" x14ac:dyDescent="0.25">
      <c r="A4" s="31">
        <v>5</v>
      </c>
      <c r="B4" s="15" t="s">
        <v>115</v>
      </c>
      <c r="C4" s="15">
        <v>50</v>
      </c>
      <c r="D4" s="15" t="s">
        <v>116</v>
      </c>
      <c r="E4" s="32"/>
      <c r="F4" s="32"/>
      <c r="G4" s="32"/>
      <c r="H4" s="32"/>
      <c r="I4" s="32"/>
    </row>
    <row r="5" spans="1:9" ht="20.45" customHeight="1" thickBot="1" x14ac:dyDescent="0.25">
      <c r="A5" s="31">
        <v>4</v>
      </c>
      <c r="B5" s="15" t="s">
        <v>117</v>
      </c>
      <c r="C5" s="15">
        <v>10</v>
      </c>
      <c r="D5" s="15" t="s">
        <v>118</v>
      </c>
      <c r="E5" s="32"/>
      <c r="F5" s="32"/>
      <c r="G5" s="32"/>
      <c r="H5" s="32"/>
      <c r="I5" s="32"/>
    </row>
    <row r="6" spans="1:9" ht="20.45" customHeight="1" thickBot="1" x14ac:dyDescent="0.25">
      <c r="A6" s="31">
        <v>6</v>
      </c>
      <c r="B6" s="15" t="s">
        <v>119</v>
      </c>
      <c r="C6" s="15">
        <v>20</v>
      </c>
      <c r="D6" s="15" t="s">
        <v>120</v>
      </c>
      <c r="E6" s="32"/>
      <c r="F6" s="32"/>
      <c r="G6" s="32"/>
      <c r="H6" s="32"/>
      <c r="I6" s="32"/>
    </row>
    <row r="7" spans="1:9" ht="20.45" customHeight="1" thickBot="1" x14ac:dyDescent="0.25">
      <c r="A7" s="31">
        <v>7</v>
      </c>
      <c r="B7" s="15" t="s">
        <v>121</v>
      </c>
      <c r="C7" s="15">
        <v>60</v>
      </c>
      <c r="D7" s="15" t="s">
        <v>122</v>
      </c>
      <c r="E7" s="32"/>
      <c r="F7" s="32"/>
      <c r="G7" s="32"/>
      <c r="H7" s="32"/>
      <c r="I7" s="32"/>
    </row>
    <row r="8" spans="1:9" ht="20.45" customHeight="1" thickBot="1" x14ac:dyDescent="0.25">
      <c r="A8" s="31">
        <v>2</v>
      </c>
      <c r="B8" s="15" t="s">
        <v>123</v>
      </c>
      <c r="C8" s="15">
        <v>30</v>
      </c>
      <c r="D8" s="15" t="s">
        <v>124</v>
      </c>
      <c r="E8" s="32"/>
      <c r="F8" s="32"/>
      <c r="G8" s="32"/>
      <c r="H8" s="32"/>
      <c r="I8" s="32"/>
    </row>
    <row r="9" spans="1:9" ht="20.45" customHeight="1" thickBot="1" x14ac:dyDescent="0.25">
      <c r="A9" s="31">
        <v>3</v>
      </c>
      <c r="B9" s="15" t="s">
        <v>125</v>
      </c>
      <c r="C9" s="15">
        <v>10</v>
      </c>
      <c r="D9" s="15" t="s">
        <v>126</v>
      </c>
      <c r="E9" s="32"/>
      <c r="F9" s="32"/>
      <c r="G9" s="32"/>
      <c r="H9" s="32"/>
      <c r="I9" s="32"/>
    </row>
    <row r="10" spans="1:9" ht="20.45" customHeight="1" thickBot="1" x14ac:dyDescent="0.25">
      <c r="A10" s="31">
        <v>8</v>
      </c>
      <c r="B10" s="15" t="s">
        <v>127</v>
      </c>
      <c r="C10" s="15">
        <v>40</v>
      </c>
      <c r="D10" s="15" t="s">
        <v>128</v>
      </c>
      <c r="E10" s="32"/>
      <c r="F10" s="32"/>
      <c r="G10" s="32"/>
      <c r="H10" s="32"/>
      <c r="I10" s="32"/>
    </row>
    <row r="11" spans="1:9" ht="20.45" customHeight="1" x14ac:dyDescent="0.2"/>
    <row r="12" spans="1:9" ht="20.45" customHeight="1" thickBot="1" x14ac:dyDescent="0.25">
      <c r="A12" s="101" t="s">
        <v>129</v>
      </c>
      <c r="B12" s="101"/>
    </row>
    <row r="13" spans="1:9" ht="20.45" customHeight="1" thickBot="1" x14ac:dyDescent="0.25">
      <c r="A13" s="29" t="s">
        <v>130</v>
      </c>
      <c r="B13" s="29" t="s">
        <v>108</v>
      </c>
      <c r="C13" s="29" t="s">
        <v>68</v>
      </c>
      <c r="D13" s="29" t="s">
        <v>70</v>
      </c>
      <c r="E13" s="29" t="s">
        <v>72</v>
      </c>
    </row>
    <row r="14" spans="1:9" ht="20.45" customHeight="1" thickBot="1" x14ac:dyDescent="0.25">
      <c r="A14" s="15" t="s">
        <v>131</v>
      </c>
      <c r="B14" s="15" t="s">
        <v>132</v>
      </c>
      <c r="C14" s="33">
        <v>50000</v>
      </c>
      <c r="D14" s="33">
        <v>80000</v>
      </c>
      <c r="E14" s="33">
        <v>100000</v>
      </c>
    </row>
    <row r="15" spans="1:9" ht="20.45" customHeight="1" thickBot="1" x14ac:dyDescent="0.25">
      <c r="A15" s="15" t="s">
        <v>133</v>
      </c>
      <c r="B15" s="15" t="s">
        <v>134</v>
      </c>
      <c r="C15" s="33">
        <v>60000</v>
      </c>
      <c r="D15" s="33">
        <v>90000</v>
      </c>
      <c r="E15" s="33">
        <v>110000</v>
      </c>
    </row>
    <row r="16" spans="1:9" ht="20.45" customHeight="1" thickBot="1" x14ac:dyDescent="0.25">
      <c r="A16" s="15" t="s">
        <v>135</v>
      </c>
      <c r="B16" s="15" t="s">
        <v>136</v>
      </c>
      <c r="C16" s="33">
        <v>40000</v>
      </c>
      <c r="D16" s="33">
        <v>70000</v>
      </c>
      <c r="E16" s="33">
        <v>90000</v>
      </c>
    </row>
    <row r="17" spans="1:4" ht="20.45" customHeight="1" x14ac:dyDescent="0.2"/>
    <row r="18" spans="1:4" ht="20.45" customHeight="1" x14ac:dyDescent="0.2"/>
    <row r="19" spans="1:4" ht="20.45" customHeight="1" thickBot="1" x14ac:dyDescent="0.25">
      <c r="A19" s="101" t="s">
        <v>137</v>
      </c>
      <c r="B19" s="101"/>
    </row>
    <row r="20" spans="1:4" ht="32.25" thickBot="1" x14ac:dyDescent="0.25">
      <c r="A20" s="30" t="s">
        <v>138</v>
      </c>
      <c r="B20" s="29" t="s">
        <v>68</v>
      </c>
      <c r="C20" s="29" t="s">
        <v>70</v>
      </c>
      <c r="D20" s="29" t="s">
        <v>72</v>
      </c>
    </row>
    <row r="21" spans="1:4" ht="30.75" thickBot="1" x14ac:dyDescent="0.25">
      <c r="A21" s="34" t="s">
        <v>139</v>
      </c>
      <c r="B21" s="35" t="s">
        <v>140</v>
      </c>
      <c r="C21" s="35" t="s">
        <v>141</v>
      </c>
      <c r="D21" s="35" t="s">
        <v>142</v>
      </c>
    </row>
    <row r="23" spans="1:4" ht="15.75" thickBot="1" x14ac:dyDescent="0.25"/>
    <row r="24" spans="1:4" ht="32.25" thickBot="1" x14ac:dyDescent="0.25">
      <c r="A24" s="30" t="s">
        <v>138</v>
      </c>
      <c r="B24" s="29" t="s">
        <v>68</v>
      </c>
      <c r="C24" s="29" t="s">
        <v>70</v>
      </c>
      <c r="D24" s="29" t="s">
        <v>72</v>
      </c>
    </row>
    <row r="25" spans="1:4" ht="24" customHeight="1" thickBot="1" x14ac:dyDescent="0.25">
      <c r="A25" s="34" t="s">
        <v>143</v>
      </c>
      <c r="B25" s="36"/>
      <c r="C25" s="36"/>
      <c r="D25" s="36"/>
    </row>
  </sheetData>
  <mergeCells count="3">
    <mergeCell ref="A1:I1"/>
    <mergeCell ref="A12:B12"/>
    <mergeCell ref="A19:B19"/>
  </mergeCell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0027-9C1F-43FB-8F25-FC6B87C47EFD}">
  <dimension ref="A1:G27"/>
  <sheetViews>
    <sheetView zoomScale="110" zoomScaleNormal="110" workbookViewId="0">
      <selection activeCell="J5" sqref="J5"/>
    </sheetView>
  </sheetViews>
  <sheetFormatPr defaultColWidth="8.85546875" defaultRowHeight="15" x14ac:dyDescent="0.2"/>
  <cols>
    <col min="1" max="1" width="19.28515625" style="1" bestFit="1" customWidth="1"/>
    <col min="2" max="2" width="19.5703125" style="1" bestFit="1" customWidth="1"/>
    <col min="3" max="3" width="20.28515625" style="1" bestFit="1" customWidth="1"/>
    <col min="4" max="4" width="22.28515625" style="1" customWidth="1"/>
    <col min="5" max="5" width="13.28515625" style="1" bestFit="1" customWidth="1"/>
    <col min="6" max="6" width="14" style="1" bestFit="1" customWidth="1"/>
    <col min="7" max="7" width="13.28515625" style="1" bestFit="1" customWidth="1"/>
    <col min="8" max="16384" width="8.85546875" style="1"/>
  </cols>
  <sheetData>
    <row r="1" spans="1:7" ht="42" customHeight="1" thickBot="1" x14ac:dyDescent="0.25">
      <c r="A1" s="102" t="s">
        <v>144</v>
      </c>
      <c r="B1" s="103"/>
      <c r="C1" s="103"/>
      <c r="D1" s="103"/>
      <c r="E1" s="103"/>
      <c r="F1" s="103"/>
      <c r="G1" s="103"/>
    </row>
    <row r="2" spans="1:7" ht="27" customHeight="1" thickBot="1" x14ac:dyDescent="0.25">
      <c r="A2" s="29" t="s">
        <v>2</v>
      </c>
      <c r="B2" s="29" t="s">
        <v>145</v>
      </c>
      <c r="C2" s="30" t="s">
        <v>146</v>
      </c>
      <c r="D2" s="30" t="s">
        <v>147</v>
      </c>
      <c r="E2" s="29" t="s">
        <v>31</v>
      </c>
      <c r="F2" s="29" t="s">
        <v>148</v>
      </c>
      <c r="G2" s="29" t="s">
        <v>149</v>
      </c>
    </row>
    <row r="3" spans="1:7" ht="15.75" thickBot="1" x14ac:dyDescent="0.25">
      <c r="A3" s="31">
        <v>1</v>
      </c>
      <c r="B3" s="15" t="s">
        <v>150</v>
      </c>
      <c r="C3" s="16"/>
      <c r="D3" s="16"/>
      <c r="E3" s="16"/>
      <c r="F3" s="17"/>
      <c r="G3" s="17"/>
    </row>
    <row r="4" spans="1:7" ht="15.75" thickBot="1" x14ac:dyDescent="0.25">
      <c r="A4" s="31">
        <v>2</v>
      </c>
      <c r="B4" s="15" t="s">
        <v>151</v>
      </c>
      <c r="C4" s="16"/>
      <c r="D4" s="16"/>
      <c r="E4" s="16"/>
      <c r="F4" s="17"/>
      <c r="G4" s="17"/>
    </row>
    <row r="5" spans="1:7" ht="15.75" thickBot="1" x14ac:dyDescent="0.25">
      <c r="A5" s="31">
        <v>3</v>
      </c>
      <c r="B5" s="15" t="s">
        <v>152</v>
      </c>
      <c r="C5" s="16"/>
      <c r="D5" s="16"/>
      <c r="E5" s="16"/>
      <c r="F5" s="17"/>
      <c r="G5" s="17"/>
    </row>
    <row r="6" spans="1:7" ht="15.75" thickBot="1" x14ac:dyDescent="0.25">
      <c r="A6" s="31">
        <v>4</v>
      </c>
      <c r="B6" s="15" t="s">
        <v>153</v>
      </c>
      <c r="C6" s="16"/>
      <c r="D6" s="16"/>
      <c r="E6" s="16"/>
      <c r="F6" s="17"/>
      <c r="G6" s="17"/>
    </row>
    <row r="7" spans="1:7" ht="15.75" thickBot="1" x14ac:dyDescent="0.25">
      <c r="A7" s="31">
        <v>5</v>
      </c>
      <c r="B7" s="15" t="s">
        <v>154</v>
      </c>
      <c r="C7" s="16"/>
      <c r="D7" s="16"/>
      <c r="E7" s="16"/>
      <c r="F7" s="17"/>
      <c r="G7" s="17"/>
    </row>
    <row r="8" spans="1:7" ht="15.75" thickBot="1" x14ac:dyDescent="0.25">
      <c r="A8" s="31">
        <v>6</v>
      </c>
      <c r="B8" s="15" t="s">
        <v>155</v>
      </c>
      <c r="C8" s="16"/>
      <c r="D8" s="16"/>
      <c r="E8" s="16"/>
      <c r="F8" s="17"/>
      <c r="G8" s="17"/>
    </row>
    <row r="9" spans="1:7" ht="15.75" thickBot="1" x14ac:dyDescent="0.25">
      <c r="A9" s="31">
        <v>7</v>
      </c>
      <c r="B9" s="15" t="s">
        <v>156</v>
      </c>
      <c r="C9" s="16"/>
      <c r="D9" s="16"/>
      <c r="E9" s="16"/>
      <c r="F9" s="17"/>
      <c r="G9" s="17"/>
    </row>
    <row r="10" spans="1:7" ht="15.75" thickBot="1" x14ac:dyDescent="0.25">
      <c r="A10" s="31">
        <v>8</v>
      </c>
      <c r="B10" s="15" t="s">
        <v>157</v>
      </c>
      <c r="C10" s="16"/>
      <c r="D10" s="16"/>
      <c r="E10" s="16"/>
      <c r="F10" s="17"/>
      <c r="G10" s="17"/>
    </row>
    <row r="11" spans="1:7" ht="15.75" thickBot="1" x14ac:dyDescent="0.25">
      <c r="A11" s="31">
        <v>9</v>
      </c>
      <c r="B11" s="15" t="s">
        <v>158</v>
      </c>
      <c r="C11" s="16"/>
      <c r="D11" s="16"/>
      <c r="E11" s="16"/>
      <c r="F11" s="17"/>
      <c r="G11" s="17"/>
    </row>
    <row r="13" spans="1:7" ht="15.75" thickBot="1" x14ac:dyDescent="0.25">
      <c r="A13" s="1" t="s">
        <v>63</v>
      </c>
    </row>
    <row r="14" spans="1:7" ht="15" customHeight="1" thickBot="1" x14ac:dyDescent="0.25">
      <c r="A14" s="104" t="s">
        <v>159</v>
      </c>
      <c r="B14" s="104" t="s">
        <v>146</v>
      </c>
      <c r="C14" s="105" t="s">
        <v>31</v>
      </c>
      <c r="D14" s="105"/>
      <c r="E14" s="105"/>
      <c r="F14" s="105"/>
    </row>
    <row r="15" spans="1:7" ht="16.5" thickBot="1" x14ac:dyDescent="0.25">
      <c r="A15" s="105"/>
      <c r="B15" s="105"/>
      <c r="C15" s="105" t="s">
        <v>160</v>
      </c>
      <c r="D15" s="105"/>
      <c r="E15" s="105" t="s">
        <v>161</v>
      </c>
      <c r="F15" s="105"/>
    </row>
    <row r="16" spans="1:7" ht="16.5" thickBot="1" x14ac:dyDescent="0.25">
      <c r="A16" s="105"/>
      <c r="B16" s="105"/>
      <c r="C16" s="29" t="s">
        <v>162</v>
      </c>
      <c r="D16" s="29" t="s">
        <v>163</v>
      </c>
      <c r="E16" s="29" t="s">
        <v>162</v>
      </c>
      <c r="F16" s="29" t="s">
        <v>163</v>
      </c>
    </row>
    <row r="17" spans="1:6" ht="15.75" thickBot="1" x14ac:dyDescent="0.25">
      <c r="A17" s="15" t="s">
        <v>70</v>
      </c>
      <c r="B17" s="15" t="s">
        <v>71</v>
      </c>
      <c r="C17" s="33">
        <v>1550000</v>
      </c>
      <c r="D17" s="33">
        <v>1483000</v>
      </c>
      <c r="E17" s="33">
        <v>950000</v>
      </c>
      <c r="F17" s="33">
        <v>847000</v>
      </c>
    </row>
    <row r="18" spans="1:6" ht="15.75" thickBot="1" x14ac:dyDescent="0.25">
      <c r="A18" s="15" t="s">
        <v>72</v>
      </c>
      <c r="B18" s="15" t="s">
        <v>73</v>
      </c>
      <c r="C18" s="33">
        <v>1290000</v>
      </c>
      <c r="D18" s="33">
        <v>1170000</v>
      </c>
      <c r="E18" s="33">
        <v>672000</v>
      </c>
      <c r="F18" s="33">
        <v>540000</v>
      </c>
    </row>
    <row r="19" spans="1:6" ht="15.75" thickBot="1" x14ac:dyDescent="0.25">
      <c r="A19" s="15" t="s">
        <v>164</v>
      </c>
      <c r="B19" s="15" t="s">
        <v>165</v>
      </c>
      <c r="C19" s="33">
        <v>4150000</v>
      </c>
      <c r="D19" s="33">
        <v>3970000</v>
      </c>
      <c r="E19" s="33">
        <v>3050000</v>
      </c>
      <c r="F19" s="33">
        <v>2750000</v>
      </c>
    </row>
    <row r="21" spans="1:6" ht="15.75" thickBot="1" x14ac:dyDescent="0.25">
      <c r="A21" s="1" t="s">
        <v>166</v>
      </c>
    </row>
    <row r="22" spans="1:6" ht="16.5" thickBot="1" x14ac:dyDescent="0.25">
      <c r="A22" s="29" t="s">
        <v>167</v>
      </c>
      <c r="B22" s="29" t="s">
        <v>91</v>
      </c>
      <c r="C22" s="29" t="s">
        <v>168</v>
      </c>
    </row>
    <row r="23" spans="1:6" ht="15.75" thickBot="1" x14ac:dyDescent="0.25">
      <c r="A23" s="15" t="s">
        <v>169</v>
      </c>
      <c r="B23" s="15" t="s">
        <v>160</v>
      </c>
      <c r="C23" s="15" t="s">
        <v>161</v>
      </c>
    </row>
    <row r="25" spans="1:6" ht="15.75" thickBot="1" x14ac:dyDescent="0.25">
      <c r="A25" s="1" t="s">
        <v>170</v>
      </c>
    </row>
    <row r="26" spans="1:6" ht="16.5" thickBot="1" x14ac:dyDescent="0.25">
      <c r="A26" s="29" t="s">
        <v>171</v>
      </c>
      <c r="B26" s="29" t="s">
        <v>71</v>
      </c>
      <c r="C26" s="29" t="s">
        <v>73</v>
      </c>
      <c r="D26" s="29" t="s">
        <v>165</v>
      </c>
    </row>
    <row r="27" spans="1:6" ht="15.75" thickBot="1" x14ac:dyDescent="0.25">
      <c r="A27" s="15" t="s">
        <v>172</v>
      </c>
      <c r="B27" s="37"/>
      <c r="C27" s="37"/>
      <c r="D27" s="37"/>
    </row>
  </sheetData>
  <mergeCells count="6">
    <mergeCell ref="A1:G1"/>
    <mergeCell ref="A14:A16"/>
    <mergeCell ref="B14:B16"/>
    <mergeCell ref="C14:F14"/>
    <mergeCell ref="C15:D15"/>
    <mergeCell ref="E15:F15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E8D2-0534-45EE-A571-9310E8B9007D}">
  <dimension ref="A1:I26"/>
  <sheetViews>
    <sheetView zoomScaleNormal="100" workbookViewId="0">
      <selection activeCell="M6" sqref="M6"/>
    </sheetView>
  </sheetViews>
  <sheetFormatPr defaultColWidth="8.85546875" defaultRowHeight="15" x14ac:dyDescent="0.2"/>
  <cols>
    <col min="1" max="1" width="13.28515625" style="1" customWidth="1"/>
    <col min="2" max="2" width="10.5703125" style="1" customWidth="1"/>
    <col min="3" max="3" width="8.85546875" style="1"/>
    <col min="4" max="4" width="14.140625" style="1" bestFit="1" customWidth="1"/>
    <col min="5" max="5" width="8.85546875" style="1"/>
    <col min="6" max="6" width="17.28515625" style="1" bestFit="1" customWidth="1"/>
    <col min="7" max="7" width="14.140625" style="1" bestFit="1" customWidth="1"/>
    <col min="8" max="8" width="12.7109375" style="1" bestFit="1" customWidth="1"/>
    <col min="9" max="9" width="17.140625" style="1" customWidth="1"/>
    <col min="10" max="16384" width="8.85546875" style="1"/>
  </cols>
  <sheetData>
    <row r="1" spans="1:9" ht="15.75" x14ac:dyDescent="0.25">
      <c r="A1" s="106" t="s">
        <v>173</v>
      </c>
      <c r="B1" s="106"/>
      <c r="C1" s="106"/>
      <c r="D1" s="106"/>
      <c r="E1" s="106"/>
      <c r="F1" s="106"/>
      <c r="G1" s="106"/>
      <c r="H1" s="106"/>
      <c r="I1" s="106"/>
    </row>
    <row r="2" spans="1:9" ht="16.5" thickBot="1" x14ac:dyDescent="0.3">
      <c r="A2" s="107" t="s">
        <v>174</v>
      </c>
      <c r="B2" s="107"/>
      <c r="C2" s="107"/>
      <c r="D2" s="107"/>
      <c r="E2" s="107"/>
      <c r="F2" s="107"/>
      <c r="G2" s="107"/>
      <c r="H2" s="107"/>
      <c r="I2" s="107"/>
    </row>
    <row r="3" spans="1:9" ht="48" thickBot="1" x14ac:dyDescent="0.25">
      <c r="A3" s="29" t="s">
        <v>175</v>
      </c>
      <c r="B3" s="29" t="s">
        <v>176</v>
      </c>
      <c r="C3" s="29" t="s">
        <v>177</v>
      </c>
      <c r="D3" s="30" t="s">
        <v>178</v>
      </c>
      <c r="E3" s="30" t="s">
        <v>179</v>
      </c>
      <c r="F3" s="29" t="s">
        <v>180</v>
      </c>
      <c r="G3" s="29" t="s">
        <v>181</v>
      </c>
      <c r="H3" s="29" t="s">
        <v>182</v>
      </c>
      <c r="I3" s="29" t="s">
        <v>89</v>
      </c>
    </row>
    <row r="4" spans="1:9" ht="15.75" thickBot="1" x14ac:dyDescent="0.25">
      <c r="A4" s="38">
        <v>36960</v>
      </c>
      <c r="B4" s="15" t="s">
        <v>183</v>
      </c>
      <c r="C4" s="15" t="s">
        <v>184</v>
      </c>
      <c r="D4" s="39">
        <v>250500</v>
      </c>
      <c r="E4" s="32"/>
      <c r="F4" s="32"/>
      <c r="G4" s="32"/>
      <c r="H4" s="32"/>
      <c r="I4" s="32"/>
    </row>
    <row r="5" spans="1:9" ht="15.75" thickBot="1" x14ac:dyDescent="0.25">
      <c r="A5" s="38">
        <v>36960</v>
      </c>
      <c r="B5" s="15" t="s">
        <v>185</v>
      </c>
      <c r="C5" s="15" t="s">
        <v>184</v>
      </c>
      <c r="D5" s="39">
        <v>65500</v>
      </c>
      <c r="E5" s="32"/>
      <c r="F5" s="32"/>
      <c r="G5" s="32"/>
      <c r="H5" s="32"/>
      <c r="I5" s="32"/>
    </row>
    <row r="6" spans="1:9" ht="15.75" thickBot="1" x14ac:dyDescent="0.25">
      <c r="A6" s="38">
        <v>36992</v>
      </c>
      <c r="B6" s="15" t="s">
        <v>186</v>
      </c>
      <c r="C6" s="15" t="s">
        <v>187</v>
      </c>
      <c r="D6" s="39">
        <v>60500</v>
      </c>
      <c r="E6" s="32"/>
      <c r="F6" s="32"/>
      <c r="G6" s="32"/>
      <c r="H6" s="32"/>
      <c r="I6" s="32"/>
    </row>
    <row r="7" spans="1:9" ht="15.75" thickBot="1" x14ac:dyDescent="0.25">
      <c r="A7" s="38">
        <v>36993</v>
      </c>
      <c r="B7" s="15" t="s">
        <v>188</v>
      </c>
      <c r="C7" s="15" t="s">
        <v>187</v>
      </c>
      <c r="D7" s="39">
        <v>120500</v>
      </c>
      <c r="E7" s="32"/>
      <c r="F7" s="32"/>
      <c r="G7" s="32"/>
      <c r="H7" s="32"/>
      <c r="I7" s="32"/>
    </row>
    <row r="8" spans="1:9" ht="15.75" thickBot="1" x14ac:dyDescent="0.25">
      <c r="A8" s="38">
        <v>36996</v>
      </c>
      <c r="B8" s="15" t="s">
        <v>189</v>
      </c>
      <c r="C8" s="15" t="s">
        <v>187</v>
      </c>
      <c r="D8" s="39">
        <v>50000</v>
      </c>
      <c r="E8" s="32"/>
      <c r="F8" s="32"/>
      <c r="G8" s="32"/>
      <c r="H8" s="32"/>
      <c r="I8" s="32"/>
    </row>
    <row r="9" spans="1:9" ht="15.75" thickBot="1" x14ac:dyDescent="0.25">
      <c r="A9" s="38">
        <v>37023</v>
      </c>
      <c r="B9" s="15" t="s">
        <v>190</v>
      </c>
      <c r="C9" s="15" t="s">
        <v>191</v>
      </c>
      <c r="D9" s="39">
        <v>170000</v>
      </c>
      <c r="E9" s="32"/>
      <c r="F9" s="32"/>
      <c r="G9" s="32"/>
      <c r="H9" s="32"/>
      <c r="I9" s="32"/>
    </row>
    <row r="10" spans="1:9" ht="15.75" thickBot="1" x14ac:dyDescent="0.25">
      <c r="A10" s="38">
        <v>37023</v>
      </c>
      <c r="B10" s="15" t="s">
        <v>192</v>
      </c>
      <c r="C10" s="15" t="s">
        <v>193</v>
      </c>
      <c r="D10" s="39">
        <v>75000</v>
      </c>
      <c r="E10" s="32"/>
      <c r="F10" s="32"/>
      <c r="G10" s="32"/>
      <c r="H10" s="32"/>
      <c r="I10" s="32"/>
    </row>
    <row r="11" spans="1:9" ht="15.75" thickBot="1" x14ac:dyDescent="0.25">
      <c r="A11" s="38">
        <v>37023</v>
      </c>
      <c r="B11" s="15" t="s">
        <v>194</v>
      </c>
      <c r="C11" s="15" t="s">
        <v>191</v>
      </c>
      <c r="D11" s="39">
        <v>70000</v>
      </c>
      <c r="E11" s="32"/>
      <c r="F11" s="32"/>
      <c r="G11" s="32"/>
      <c r="H11" s="32"/>
      <c r="I11" s="32"/>
    </row>
    <row r="12" spans="1:9" ht="15.75" thickBot="1" x14ac:dyDescent="0.25">
      <c r="A12" s="38">
        <v>37027</v>
      </c>
      <c r="B12" s="15" t="s">
        <v>195</v>
      </c>
      <c r="C12" s="15" t="s">
        <v>191</v>
      </c>
      <c r="D12" s="39">
        <v>85000</v>
      </c>
      <c r="E12" s="32"/>
      <c r="F12" s="32"/>
      <c r="G12" s="32"/>
      <c r="H12" s="32"/>
      <c r="I12" s="32"/>
    </row>
    <row r="13" spans="1:9" ht="15.75" thickBot="1" x14ac:dyDescent="0.25">
      <c r="A13" s="38">
        <v>37028</v>
      </c>
      <c r="B13" s="15" t="s">
        <v>196</v>
      </c>
      <c r="C13" s="15" t="s">
        <v>193</v>
      </c>
      <c r="D13" s="39">
        <v>45000</v>
      </c>
      <c r="E13" s="32"/>
      <c r="F13" s="32"/>
      <c r="G13" s="32"/>
      <c r="H13" s="32"/>
      <c r="I13" s="32"/>
    </row>
    <row r="14" spans="1:9" ht="15.75" thickBot="1" x14ac:dyDescent="0.25">
      <c r="D14" s="32"/>
      <c r="E14" s="40"/>
      <c r="F14" s="32"/>
      <c r="G14" s="32"/>
      <c r="H14" s="32"/>
      <c r="I14" s="32"/>
    </row>
    <row r="16" spans="1:9" ht="15.75" thickBot="1" x14ac:dyDescent="0.25">
      <c r="A16" s="1" t="s">
        <v>197</v>
      </c>
    </row>
    <row r="17" spans="1:5" ht="16.5" thickBot="1" x14ac:dyDescent="0.25">
      <c r="A17" s="29" t="s">
        <v>177</v>
      </c>
      <c r="B17" s="29" t="s">
        <v>184</v>
      </c>
      <c r="C17" s="29" t="s">
        <v>193</v>
      </c>
      <c r="D17" s="29" t="s">
        <v>191</v>
      </c>
      <c r="E17" s="29" t="s">
        <v>187</v>
      </c>
    </row>
    <row r="18" spans="1:5" ht="15.75" thickBot="1" x14ac:dyDescent="0.25">
      <c r="A18" s="15" t="s">
        <v>198</v>
      </c>
      <c r="B18" s="15">
        <v>2000</v>
      </c>
      <c r="C18" s="15">
        <v>1800</v>
      </c>
      <c r="D18" s="15">
        <v>2500</v>
      </c>
      <c r="E18" s="15">
        <v>2300</v>
      </c>
    </row>
    <row r="20" spans="1:5" ht="15.75" thickBot="1" x14ac:dyDescent="0.25">
      <c r="A20" s="1" t="s">
        <v>199</v>
      </c>
    </row>
    <row r="21" spans="1:5" ht="48" thickBot="1" x14ac:dyDescent="0.25">
      <c r="A21" s="29" t="s">
        <v>200</v>
      </c>
      <c r="B21" s="30" t="s">
        <v>201</v>
      </c>
      <c r="C21" s="29" t="s">
        <v>182</v>
      </c>
      <c r="D21" s="29" t="s">
        <v>202</v>
      </c>
    </row>
    <row r="22" spans="1:5" ht="15.75" thickBot="1" x14ac:dyDescent="0.25">
      <c r="A22" s="15" t="s">
        <v>203</v>
      </c>
      <c r="B22" s="15">
        <v>25</v>
      </c>
      <c r="C22" s="41">
        <v>5.0000000000000001E-3</v>
      </c>
      <c r="D22" s="32"/>
    </row>
    <row r="23" spans="1:5" ht="15.75" thickBot="1" x14ac:dyDescent="0.25">
      <c r="A23" s="15" t="s">
        <v>204</v>
      </c>
      <c r="B23" s="15">
        <v>50</v>
      </c>
      <c r="C23" s="41">
        <v>4.0000000000000001E-3</v>
      </c>
      <c r="D23" s="32"/>
    </row>
    <row r="24" spans="1:5" ht="15.75" thickBot="1" x14ac:dyDescent="0.25">
      <c r="A24" s="15" t="s">
        <v>205</v>
      </c>
      <c r="B24" s="15">
        <v>25</v>
      </c>
      <c r="C24" s="41">
        <v>5.0000000000000001E-3</v>
      </c>
      <c r="D24" s="32"/>
    </row>
    <row r="25" spans="1:5" ht="15.75" thickBot="1" x14ac:dyDescent="0.25">
      <c r="A25" s="15" t="s">
        <v>206</v>
      </c>
      <c r="B25" s="15">
        <v>40</v>
      </c>
      <c r="C25" s="41">
        <v>2.5000000000000001E-3</v>
      </c>
      <c r="D25" s="32"/>
    </row>
    <row r="26" spans="1:5" x14ac:dyDescent="0.2">
      <c r="D26" s="42"/>
    </row>
  </sheetData>
  <mergeCells count="2">
    <mergeCell ref="A1:I1"/>
    <mergeCell ref="A2:I2"/>
  </mergeCell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6FDC-7CDC-4278-931F-CEF51C8541F5}">
  <dimension ref="A1:AA19"/>
  <sheetViews>
    <sheetView topLeftCell="A9" zoomScale="130" zoomScaleNormal="130" zoomScaleSheetLayoutView="100" workbookViewId="0">
      <selection activeCell="D15" sqref="D15"/>
    </sheetView>
  </sheetViews>
  <sheetFormatPr defaultColWidth="10.7109375" defaultRowHeight="15" x14ac:dyDescent="0.25"/>
  <cols>
    <col min="1" max="1" width="5.85546875" style="22" customWidth="1"/>
    <col min="2" max="2" width="11.7109375" style="22" customWidth="1"/>
    <col min="3" max="3" width="18.5703125" style="22" bestFit="1" customWidth="1"/>
    <col min="4" max="4" width="8.7109375" style="22" customWidth="1"/>
    <col min="5" max="5" width="12.7109375" style="22" customWidth="1"/>
    <col min="6" max="6" width="7.5703125" style="22" customWidth="1"/>
    <col min="7" max="9" width="10.7109375" style="22" hidden="1" customWidth="1"/>
    <col min="10" max="10" width="10.85546875" style="22" hidden="1" customWidth="1"/>
    <col min="11" max="13" width="8" style="22" hidden="1" customWidth="1"/>
    <col min="14" max="14" width="12.140625" style="22" hidden="1" customWidth="1"/>
    <col min="15" max="15" width="9.7109375" style="22" hidden="1" customWidth="1"/>
    <col min="16" max="20" width="8" style="22" customWidth="1"/>
    <col min="21" max="16384" width="10.7109375" style="22"/>
  </cols>
  <sheetData>
    <row r="1" spans="1:27" x14ac:dyDescent="0.25">
      <c r="N1" s="67" t="s">
        <v>281</v>
      </c>
      <c r="O1" s="67" t="s">
        <v>280</v>
      </c>
    </row>
    <row r="2" spans="1:27" ht="26.25" customHeight="1" x14ac:dyDescent="0.25">
      <c r="A2" s="108" t="s">
        <v>279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7" s="14" customFormat="1" ht="42.6" customHeight="1" x14ac:dyDescent="0.25">
      <c r="A3" s="66" t="s">
        <v>25</v>
      </c>
      <c r="B3" s="66" t="s">
        <v>278</v>
      </c>
      <c r="C3" s="110" t="s">
        <v>277</v>
      </c>
      <c r="D3" s="111"/>
      <c r="E3" s="65" t="s">
        <v>276</v>
      </c>
      <c r="F3" s="66" t="s">
        <v>275</v>
      </c>
      <c r="G3" s="66" t="s">
        <v>274</v>
      </c>
      <c r="H3" s="66" t="s">
        <v>273</v>
      </c>
      <c r="I3" s="66" t="s">
        <v>272</v>
      </c>
      <c r="J3" s="66" t="s">
        <v>271</v>
      </c>
      <c r="K3" s="66" t="s">
        <v>270</v>
      </c>
      <c r="L3" s="66" t="s">
        <v>269</v>
      </c>
      <c r="M3" s="66" t="s">
        <v>268</v>
      </c>
      <c r="N3" s="66" t="s">
        <v>267</v>
      </c>
      <c r="O3" s="66" t="s">
        <v>266</v>
      </c>
      <c r="P3" s="65" t="s">
        <v>265</v>
      </c>
      <c r="Q3" s="65" t="s">
        <v>264</v>
      </c>
      <c r="R3" s="65" t="s">
        <v>263</v>
      </c>
      <c r="S3" s="65" t="s">
        <v>263</v>
      </c>
      <c r="T3" s="65" t="s">
        <v>262</v>
      </c>
      <c r="X3" s="14">
        <v>3.6</v>
      </c>
      <c r="Y3" s="14">
        <v>-3.6</v>
      </c>
    </row>
    <row r="4" spans="1:27" ht="24.6" customHeight="1" x14ac:dyDescent="0.25">
      <c r="A4" s="60">
        <v>1</v>
      </c>
      <c r="B4" s="53" t="s">
        <v>261</v>
      </c>
      <c r="C4" s="58" t="s">
        <v>260</v>
      </c>
      <c r="D4" s="62" t="s">
        <v>51</v>
      </c>
      <c r="E4" s="61">
        <v>29792</v>
      </c>
      <c r="F4" s="54">
        <v>8</v>
      </c>
      <c r="G4" s="52" t="str">
        <f>LEFT(B4,2)</f>
        <v>CS</v>
      </c>
      <c r="H4" s="52" t="str">
        <f>IF( MID(B4,3,1)="F", "Nam", "Nữ")</f>
        <v>Nam</v>
      </c>
      <c r="I4" s="52" t="str">
        <f>MID(B4,4,2)</f>
        <v>K9</v>
      </c>
      <c r="J4" s="52" t="str">
        <f>RIGHT(B4,2)</f>
        <v>01</v>
      </c>
      <c r="K4" s="52">
        <f>DAY(E4)</f>
        <v>25</v>
      </c>
      <c r="L4" s="52">
        <f>MONTH(E4)</f>
        <v>7</v>
      </c>
      <c r="M4" s="52">
        <f>YEAR(E4)</f>
        <v>1981</v>
      </c>
      <c r="N4" s="59">
        <f ca="1">YEAR( TODAY()) - YEAR(E4)</f>
        <v>41</v>
      </c>
      <c r="O4" s="59">
        <f ca="1">DATEDIF(E4,TODAY(),"y")</f>
        <v>41</v>
      </c>
      <c r="P4" s="59">
        <f>INT(F4)</f>
        <v>8</v>
      </c>
      <c r="Q4" s="54">
        <f>MOD(F4,1)</f>
        <v>0</v>
      </c>
      <c r="R4" s="86">
        <f>ROUND(F4,1)</f>
        <v>8</v>
      </c>
      <c r="S4" s="86">
        <f>MROUND(F4,0.5)</f>
        <v>8</v>
      </c>
      <c r="T4" s="52"/>
      <c r="W4" s="67" t="s">
        <v>384</v>
      </c>
      <c r="X4" s="22">
        <f>INT(X3)</f>
        <v>3</v>
      </c>
      <c r="Y4" s="22">
        <f>INT(Y3)</f>
        <v>-4</v>
      </c>
    </row>
    <row r="5" spans="1:27" ht="24.6" customHeight="1" x14ac:dyDescent="0.25">
      <c r="A5" s="60">
        <v>2</v>
      </c>
      <c r="B5" s="53" t="s">
        <v>259</v>
      </c>
      <c r="C5" s="58" t="s">
        <v>258</v>
      </c>
      <c r="D5" s="62" t="s">
        <v>257</v>
      </c>
      <c r="E5" s="61">
        <v>28659</v>
      </c>
      <c r="F5" s="54">
        <v>7.75</v>
      </c>
      <c r="G5" s="60"/>
      <c r="H5" s="52" t="str">
        <f t="shared" ref="H5:H6" si="0">IF( MID(B5,3,1)="F", "Nam", "Nữ")</f>
        <v>Nữ</v>
      </c>
      <c r="I5" s="60"/>
      <c r="J5" s="60"/>
      <c r="K5" s="52"/>
      <c r="L5" s="52"/>
      <c r="M5" s="52"/>
      <c r="N5" s="59"/>
      <c r="O5" s="59"/>
      <c r="P5" s="59">
        <f t="shared" ref="P5:P8" si="1">INT(F5)</f>
        <v>7</v>
      </c>
      <c r="Q5" s="54">
        <f>MOD(F5,1)</f>
        <v>0.75</v>
      </c>
      <c r="R5" s="86">
        <f t="shared" ref="R5:R11" si="2">ROUND(F5,1)</f>
        <v>7.8</v>
      </c>
      <c r="S5" s="86">
        <f t="shared" ref="S5:S11" si="3">MROUND(F5,0.5)</f>
        <v>8</v>
      </c>
      <c r="T5" s="52"/>
      <c r="W5" s="67" t="s">
        <v>385</v>
      </c>
      <c r="X5" s="22">
        <f>TRUNC(X3)</f>
        <v>3</v>
      </c>
      <c r="Y5" s="22">
        <f>TRUNC(Y3)</f>
        <v>-3</v>
      </c>
    </row>
    <row r="6" spans="1:27" ht="24.6" customHeight="1" x14ac:dyDescent="0.25">
      <c r="A6" s="60">
        <v>3</v>
      </c>
      <c r="B6" s="52" t="s">
        <v>256</v>
      </c>
      <c r="C6" s="58" t="s">
        <v>255</v>
      </c>
      <c r="D6" s="62" t="s">
        <v>254</v>
      </c>
      <c r="E6" s="61">
        <v>27810</v>
      </c>
      <c r="F6" s="54">
        <v>9</v>
      </c>
      <c r="G6" s="60"/>
      <c r="H6" s="52" t="str">
        <f t="shared" si="0"/>
        <v>Nữ</v>
      </c>
      <c r="I6" s="60"/>
      <c r="J6" s="60"/>
      <c r="K6" s="52"/>
      <c r="L6" s="52"/>
      <c r="M6" s="52"/>
      <c r="N6" s="59"/>
      <c r="O6" s="59"/>
      <c r="P6" s="59">
        <f t="shared" si="1"/>
        <v>9</v>
      </c>
      <c r="Q6" s="54">
        <f t="shared" ref="Q6:Q8" si="4">MOD(F6,1)</f>
        <v>0</v>
      </c>
      <c r="R6" s="86">
        <f t="shared" si="2"/>
        <v>9</v>
      </c>
      <c r="S6" s="86">
        <f t="shared" si="3"/>
        <v>9</v>
      </c>
      <c r="T6" s="52"/>
      <c r="W6" s="67" t="s">
        <v>386</v>
      </c>
      <c r="X6" s="22">
        <f>MOD(5,2)</f>
        <v>1</v>
      </c>
    </row>
    <row r="7" spans="1:27" ht="24.6" customHeight="1" x14ac:dyDescent="0.25">
      <c r="A7" s="60">
        <v>4</v>
      </c>
      <c r="B7" s="52" t="s">
        <v>253</v>
      </c>
      <c r="C7" s="64" t="s">
        <v>252</v>
      </c>
      <c r="D7" s="62" t="s">
        <v>251</v>
      </c>
      <c r="E7" s="61">
        <v>30089</v>
      </c>
      <c r="F7" s="54">
        <v>8.25</v>
      </c>
      <c r="G7" s="60"/>
      <c r="H7" s="60"/>
      <c r="I7" s="60"/>
      <c r="J7" s="87"/>
      <c r="K7" s="52"/>
      <c r="L7" s="52"/>
      <c r="M7" s="52"/>
      <c r="N7" s="59"/>
      <c r="O7" s="59"/>
      <c r="P7" s="59">
        <f t="shared" si="1"/>
        <v>8</v>
      </c>
      <c r="Q7" s="54">
        <f t="shared" si="4"/>
        <v>0.25</v>
      </c>
      <c r="R7" s="86">
        <f t="shared" si="2"/>
        <v>8.3000000000000007</v>
      </c>
      <c r="S7" s="86">
        <f t="shared" si="3"/>
        <v>8.5</v>
      </c>
      <c r="T7" s="52"/>
      <c r="V7" s="22">
        <v>625.25900000000001</v>
      </c>
      <c r="X7" s="22">
        <v>0</v>
      </c>
      <c r="Y7" s="22">
        <v>1</v>
      </c>
      <c r="Z7" s="22">
        <v>2</v>
      </c>
      <c r="AA7" s="22">
        <v>-1</v>
      </c>
    </row>
    <row r="8" spans="1:27" ht="24.6" customHeight="1" x14ac:dyDescent="0.25">
      <c r="A8" s="60">
        <v>5</v>
      </c>
      <c r="B8" s="52" t="s">
        <v>250</v>
      </c>
      <c r="C8" s="58" t="s">
        <v>249</v>
      </c>
      <c r="D8" s="62" t="s">
        <v>94</v>
      </c>
      <c r="E8" s="61">
        <v>29485</v>
      </c>
      <c r="F8" s="54">
        <v>7</v>
      </c>
      <c r="G8" s="60"/>
      <c r="H8" s="60"/>
      <c r="I8" s="60"/>
      <c r="J8" s="60"/>
      <c r="K8" s="52"/>
      <c r="L8" s="52"/>
      <c r="M8" s="52"/>
      <c r="N8" s="59"/>
      <c r="O8" s="59"/>
      <c r="P8" s="59">
        <f t="shared" si="1"/>
        <v>7</v>
      </c>
      <c r="Q8" s="54">
        <f t="shared" si="4"/>
        <v>0</v>
      </c>
      <c r="R8" s="86">
        <f t="shared" si="2"/>
        <v>7</v>
      </c>
      <c r="S8" s="86">
        <f t="shared" si="3"/>
        <v>7</v>
      </c>
      <c r="T8" s="52"/>
      <c r="W8" s="67" t="s">
        <v>387</v>
      </c>
      <c r="X8" s="88">
        <f>ROUND($V$7,X7)</f>
        <v>625</v>
      </c>
      <c r="Y8" s="88">
        <f t="shared" ref="Y8:AA8" si="5">ROUND($V$7,Y7)</f>
        <v>625.29999999999995</v>
      </c>
      <c r="Z8" s="88">
        <f t="shared" si="5"/>
        <v>625.26</v>
      </c>
      <c r="AA8" s="88">
        <f t="shared" si="5"/>
        <v>630</v>
      </c>
    </row>
    <row r="9" spans="1:27" ht="24.6" customHeight="1" x14ac:dyDescent="0.25">
      <c r="A9" s="60">
        <v>6</v>
      </c>
      <c r="B9" s="52" t="s">
        <v>248</v>
      </c>
      <c r="C9" s="58" t="s">
        <v>247</v>
      </c>
      <c r="D9" s="62" t="s">
        <v>246</v>
      </c>
      <c r="E9" s="61">
        <v>28229</v>
      </c>
      <c r="F9" s="54">
        <v>7</v>
      </c>
      <c r="G9" s="60"/>
      <c r="H9" s="60"/>
      <c r="I9" s="60"/>
      <c r="J9" s="60"/>
      <c r="K9" s="52"/>
      <c r="L9" s="52"/>
      <c r="M9" s="52"/>
      <c r="N9" s="59"/>
      <c r="O9" s="59"/>
      <c r="P9" s="59"/>
      <c r="Q9" s="54"/>
      <c r="R9" s="86">
        <f t="shared" si="2"/>
        <v>7</v>
      </c>
      <c r="S9" s="86">
        <f t="shared" si="3"/>
        <v>7</v>
      </c>
      <c r="T9" s="52"/>
    </row>
    <row r="10" spans="1:27" ht="24.6" customHeight="1" x14ac:dyDescent="0.25">
      <c r="A10" s="60">
        <v>7</v>
      </c>
      <c r="B10" s="52" t="s">
        <v>245</v>
      </c>
      <c r="C10" s="58" t="s">
        <v>244</v>
      </c>
      <c r="D10" s="62" t="s">
        <v>243</v>
      </c>
      <c r="E10" s="61">
        <v>28512</v>
      </c>
      <c r="F10" s="54">
        <v>6.5</v>
      </c>
      <c r="G10" s="60"/>
      <c r="H10" s="60"/>
      <c r="I10" s="60"/>
      <c r="J10" s="60"/>
      <c r="K10" s="52"/>
      <c r="L10" s="52"/>
      <c r="M10" s="52"/>
      <c r="N10" s="59"/>
      <c r="O10" s="59"/>
      <c r="P10" s="59"/>
      <c r="Q10" s="54"/>
      <c r="R10" s="86">
        <f t="shared" si="2"/>
        <v>6.5</v>
      </c>
      <c r="S10" s="86">
        <f t="shared" si="3"/>
        <v>6.5</v>
      </c>
      <c r="T10" s="52"/>
      <c r="W10" s="67" t="s">
        <v>388</v>
      </c>
    </row>
    <row r="11" spans="1:27" ht="24.6" customHeight="1" x14ac:dyDescent="0.25">
      <c r="A11" s="60">
        <v>8</v>
      </c>
      <c r="B11" s="52" t="s">
        <v>242</v>
      </c>
      <c r="C11" s="58" t="s">
        <v>241</v>
      </c>
      <c r="D11" s="63" t="s">
        <v>95</v>
      </c>
      <c r="E11" s="61">
        <v>27469</v>
      </c>
      <c r="F11" s="54">
        <v>7.5</v>
      </c>
      <c r="G11" s="60"/>
      <c r="H11" s="60"/>
      <c r="I11" s="60"/>
      <c r="J11" s="60"/>
      <c r="K11" s="52"/>
      <c r="L11" s="52"/>
      <c r="M11" s="52"/>
      <c r="N11" s="59"/>
      <c r="O11" s="59"/>
      <c r="P11" s="59"/>
      <c r="Q11" s="54"/>
      <c r="R11" s="86">
        <f t="shared" si="2"/>
        <v>7.5</v>
      </c>
      <c r="S11" s="86">
        <f t="shared" si="3"/>
        <v>7.5</v>
      </c>
      <c r="T11" s="52"/>
    </row>
    <row r="12" spans="1:27" ht="24.6" customHeight="1" x14ac:dyDescent="0.25">
      <c r="A12" s="60">
        <v>9</v>
      </c>
      <c r="B12" s="52" t="s">
        <v>240</v>
      </c>
      <c r="C12" s="58" t="s">
        <v>239</v>
      </c>
      <c r="D12" s="62" t="s">
        <v>238</v>
      </c>
      <c r="E12" s="61">
        <v>23859</v>
      </c>
      <c r="F12" s="54">
        <v>9.75</v>
      </c>
      <c r="G12" s="60"/>
      <c r="H12" s="60"/>
      <c r="I12" s="60"/>
      <c r="J12" s="60"/>
      <c r="K12" s="52"/>
      <c r="L12" s="52"/>
      <c r="M12" s="52"/>
      <c r="N12" s="59"/>
      <c r="O12" s="59"/>
      <c r="P12" s="59"/>
      <c r="Q12" s="54"/>
      <c r="R12" s="59"/>
      <c r="S12" s="59"/>
      <c r="T12" s="52"/>
    </row>
    <row r="13" spans="1:27" ht="24.6" customHeight="1" x14ac:dyDescent="0.25">
      <c r="A13" s="60">
        <v>10</v>
      </c>
      <c r="B13" s="52" t="s">
        <v>237</v>
      </c>
      <c r="C13" s="58" t="s">
        <v>236</v>
      </c>
      <c r="D13" s="62" t="s">
        <v>235</v>
      </c>
      <c r="E13" s="61">
        <v>27300</v>
      </c>
      <c r="F13" s="54">
        <v>8.75</v>
      </c>
      <c r="G13" s="60"/>
      <c r="H13" s="60"/>
      <c r="I13" s="60"/>
      <c r="J13" s="60"/>
      <c r="K13" s="52"/>
      <c r="L13" s="52"/>
      <c r="M13" s="52"/>
      <c r="N13" s="59"/>
      <c r="O13" s="59"/>
      <c r="P13" s="59"/>
      <c r="Q13" s="54"/>
      <c r="R13" s="59"/>
      <c r="S13" s="59"/>
      <c r="T13" s="52"/>
    </row>
    <row r="14" spans="1:27" ht="24.6" customHeight="1" x14ac:dyDescent="0.25">
      <c r="A14" s="58"/>
      <c r="B14" s="57"/>
      <c r="C14" s="57"/>
      <c r="D14" s="57"/>
      <c r="E14" s="56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7" ht="24.6" customHeight="1" x14ac:dyDescent="0.25">
      <c r="A15" s="52"/>
      <c r="B15" s="55" t="s">
        <v>234</v>
      </c>
      <c r="C15" s="53" t="s">
        <v>233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7" ht="24.6" customHeight="1" x14ac:dyDescent="0.25">
      <c r="A16" s="52"/>
      <c r="B16" s="52"/>
      <c r="C16" s="53" t="s">
        <v>232</v>
      </c>
      <c r="D16" s="54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24.6" customHeight="1" x14ac:dyDescent="0.25">
      <c r="A17" s="52"/>
      <c r="B17" s="52"/>
      <c r="C17" s="53" t="s">
        <v>231</v>
      </c>
      <c r="D17" s="54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ht="24.6" customHeight="1" x14ac:dyDescent="0.25">
      <c r="A18" s="52"/>
      <c r="B18" s="52"/>
      <c r="C18" s="53" t="s">
        <v>230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ht="24.6" customHeight="1" x14ac:dyDescent="0.25">
      <c r="A19" s="52"/>
      <c r="B19" s="52"/>
      <c r="C19" s="53" t="s">
        <v>229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</row>
  </sheetData>
  <mergeCells count="2">
    <mergeCell ref="A2:T2"/>
    <mergeCell ref="C3:D3"/>
  </mergeCells>
  <pageMargins left="0.2166666666666666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6270-E00A-4581-B541-4D6A6EECA594}">
  <dimension ref="A1:J100"/>
  <sheetViews>
    <sheetView zoomScale="115" zoomScaleNormal="115" workbookViewId="0">
      <selection activeCell="D7" sqref="D7"/>
    </sheetView>
  </sheetViews>
  <sheetFormatPr defaultColWidth="10.7109375" defaultRowHeight="15" x14ac:dyDescent="0.25"/>
  <cols>
    <col min="1" max="1" width="10.7109375" style="68"/>
    <col min="2" max="2" width="15.42578125" style="68" customWidth="1"/>
    <col min="3" max="3" width="16.140625" style="68" bestFit="1" customWidth="1"/>
    <col min="4" max="4" width="19.7109375" style="68" bestFit="1" customWidth="1"/>
    <col min="5" max="5" width="13" style="68" bestFit="1" customWidth="1"/>
    <col min="6" max="6" width="15.42578125" style="68" bestFit="1" customWidth="1"/>
    <col min="7" max="16384" width="10.7109375" style="68"/>
  </cols>
  <sheetData>
    <row r="1" spans="1:10" s="84" customFormat="1" ht="15.75" x14ac:dyDescent="0.25">
      <c r="A1" s="85" t="s">
        <v>383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1.9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</row>
    <row r="4" spans="1:10" x14ac:dyDescent="0.25">
      <c r="A4" s="74" t="s">
        <v>382</v>
      </c>
    </row>
    <row r="5" spans="1:10" x14ac:dyDescent="0.25">
      <c r="C5" s="68" t="s">
        <v>175</v>
      </c>
      <c r="D5" s="68" t="s">
        <v>381</v>
      </c>
      <c r="E5" s="68" t="s">
        <v>380</v>
      </c>
      <c r="G5" s="74" t="s">
        <v>344</v>
      </c>
    </row>
    <row r="6" spans="1:10" x14ac:dyDescent="0.25">
      <c r="B6" s="77">
        <v>43102</v>
      </c>
      <c r="C6" s="75"/>
      <c r="D6" s="75"/>
      <c r="E6" s="75"/>
      <c r="G6" s="68" t="s">
        <v>379</v>
      </c>
    </row>
    <row r="7" spans="1:10" x14ac:dyDescent="0.25">
      <c r="B7" s="77">
        <v>43132</v>
      </c>
      <c r="C7" s="75"/>
      <c r="D7" s="75"/>
      <c r="E7" s="75"/>
      <c r="G7" s="68" t="s">
        <v>378</v>
      </c>
    </row>
    <row r="8" spans="1:10" x14ac:dyDescent="0.25">
      <c r="B8" s="77">
        <v>43145</v>
      </c>
      <c r="C8" s="75"/>
      <c r="D8" s="75"/>
      <c r="E8" s="75"/>
      <c r="G8" s="68" t="s">
        <v>377</v>
      </c>
    </row>
    <row r="9" spans="1:10" x14ac:dyDescent="0.25">
      <c r="B9" s="77">
        <f>DATE(2018,12,22)</f>
        <v>43456</v>
      </c>
      <c r="C9" s="75"/>
      <c r="D9" s="75"/>
      <c r="E9" s="75"/>
    </row>
    <row r="10" spans="1:10" x14ac:dyDescent="0.25">
      <c r="B10" s="68" t="s">
        <v>376</v>
      </c>
      <c r="G10" s="68" t="s">
        <v>375</v>
      </c>
    </row>
    <row r="13" spans="1:10" x14ac:dyDescent="0.25">
      <c r="A13" s="74" t="s">
        <v>374</v>
      </c>
      <c r="G13" s="74" t="s">
        <v>344</v>
      </c>
    </row>
    <row r="14" spans="1:10" x14ac:dyDescent="0.25">
      <c r="B14" s="68" t="s">
        <v>373</v>
      </c>
      <c r="E14" s="82"/>
      <c r="F14" s="81"/>
      <c r="G14" s="68" t="s">
        <v>372</v>
      </c>
    </row>
    <row r="15" spans="1:10" x14ac:dyDescent="0.25">
      <c r="B15" s="68" t="s">
        <v>371</v>
      </c>
      <c r="E15" s="75"/>
      <c r="G15" s="68" t="s">
        <v>370</v>
      </c>
    </row>
    <row r="16" spans="1:10" x14ac:dyDescent="0.25">
      <c r="B16" s="68" t="s">
        <v>369</v>
      </c>
      <c r="E16" s="75"/>
      <c r="G16" s="68" t="s">
        <v>368</v>
      </c>
    </row>
    <row r="17" spans="1:7" x14ac:dyDescent="0.25">
      <c r="B17" s="68" t="s">
        <v>367</v>
      </c>
      <c r="E17" s="75"/>
      <c r="G17" s="68" t="s">
        <v>366</v>
      </c>
    </row>
    <row r="20" spans="1:7" x14ac:dyDescent="0.25">
      <c r="A20" s="74" t="s">
        <v>365</v>
      </c>
    </row>
    <row r="21" spans="1:7" x14ac:dyDescent="0.25">
      <c r="A21" s="74" t="s">
        <v>364</v>
      </c>
    </row>
    <row r="22" spans="1:7" x14ac:dyDescent="0.25">
      <c r="B22" s="74" t="s">
        <v>363</v>
      </c>
    </row>
    <row r="23" spans="1:7" x14ac:dyDescent="0.25">
      <c r="B23" s="80" t="s">
        <v>362</v>
      </c>
      <c r="C23" s="80" t="s">
        <v>361</v>
      </c>
      <c r="D23" s="80" t="s">
        <v>360</v>
      </c>
      <c r="E23" s="80" t="s">
        <v>359</v>
      </c>
      <c r="F23" s="80" t="s">
        <v>358</v>
      </c>
    </row>
    <row r="24" spans="1:7" x14ac:dyDescent="0.25">
      <c r="B24" s="78">
        <v>1</v>
      </c>
      <c r="C24" s="78" t="s">
        <v>301</v>
      </c>
      <c r="D24" s="78" t="s">
        <v>357</v>
      </c>
      <c r="E24" s="79">
        <v>32791</v>
      </c>
      <c r="F24" s="78">
        <v>295</v>
      </c>
    </row>
    <row r="25" spans="1:7" x14ac:dyDescent="0.25">
      <c r="B25" s="78">
        <v>2</v>
      </c>
      <c r="C25" s="78" t="s">
        <v>299</v>
      </c>
      <c r="D25" s="78" t="s">
        <v>356</v>
      </c>
      <c r="E25" s="79">
        <v>34119</v>
      </c>
      <c r="F25" s="78">
        <v>257</v>
      </c>
    </row>
    <row r="26" spans="1:7" x14ac:dyDescent="0.25">
      <c r="B26" s="78">
        <v>3</v>
      </c>
      <c r="C26" s="78" t="s">
        <v>297</v>
      </c>
      <c r="D26" s="78" t="s">
        <v>355</v>
      </c>
      <c r="E26" s="79">
        <v>32802</v>
      </c>
      <c r="F26" s="78">
        <v>227</v>
      </c>
    </row>
    <row r="27" spans="1:7" x14ac:dyDescent="0.25">
      <c r="B27" s="78">
        <v>4</v>
      </c>
      <c r="C27" s="78" t="s">
        <v>354</v>
      </c>
      <c r="D27" s="78" t="s">
        <v>353</v>
      </c>
      <c r="E27" s="79">
        <v>32811</v>
      </c>
      <c r="F27" s="78">
        <v>242</v>
      </c>
    </row>
    <row r="28" spans="1:7" x14ac:dyDescent="0.25">
      <c r="B28" s="78">
        <v>5</v>
      </c>
      <c r="C28" s="78" t="s">
        <v>352</v>
      </c>
      <c r="D28" s="78" t="s">
        <v>351</v>
      </c>
      <c r="E28" s="79">
        <v>32724</v>
      </c>
      <c r="F28" s="78">
        <v>169</v>
      </c>
    </row>
    <row r="29" spans="1:7" x14ac:dyDescent="0.25">
      <c r="B29" s="78">
        <v>6</v>
      </c>
      <c r="C29" s="78" t="s">
        <v>342</v>
      </c>
      <c r="D29" s="78" t="s">
        <v>350</v>
      </c>
      <c r="E29" s="79">
        <v>33480</v>
      </c>
      <c r="F29" s="78">
        <v>154</v>
      </c>
    </row>
    <row r="30" spans="1:7" x14ac:dyDescent="0.25">
      <c r="B30" s="78">
        <v>7</v>
      </c>
      <c r="C30" s="78" t="s">
        <v>349</v>
      </c>
      <c r="D30" s="78" t="s">
        <v>345</v>
      </c>
      <c r="E30" s="79">
        <v>34221</v>
      </c>
      <c r="F30" s="78">
        <v>160</v>
      </c>
    </row>
    <row r="31" spans="1:7" x14ac:dyDescent="0.25">
      <c r="B31" s="78">
        <v>8</v>
      </c>
      <c r="C31" s="78" t="s">
        <v>348</v>
      </c>
      <c r="D31" s="78" t="s">
        <v>345</v>
      </c>
      <c r="E31" s="79">
        <v>33013</v>
      </c>
      <c r="F31" s="78">
        <v>104</v>
      </c>
    </row>
    <row r="32" spans="1:7" x14ac:dyDescent="0.25">
      <c r="B32" s="78">
        <v>9</v>
      </c>
      <c r="C32" s="78" t="s">
        <v>347</v>
      </c>
      <c r="D32" s="78" t="s">
        <v>345</v>
      </c>
      <c r="E32" s="79">
        <v>33377</v>
      </c>
      <c r="F32" s="78">
        <v>175</v>
      </c>
    </row>
    <row r="33" spans="1:7" x14ac:dyDescent="0.25">
      <c r="B33" s="78">
        <v>10</v>
      </c>
      <c r="C33" s="78" t="s">
        <v>346</v>
      </c>
      <c r="D33" s="78" t="s">
        <v>345</v>
      </c>
      <c r="E33" s="79">
        <v>33971</v>
      </c>
      <c r="F33" s="78">
        <v>267</v>
      </c>
    </row>
    <row r="35" spans="1:7" x14ac:dyDescent="0.25">
      <c r="G35" s="74" t="s">
        <v>344</v>
      </c>
    </row>
    <row r="36" spans="1:7" x14ac:dyDescent="0.25">
      <c r="B36" s="74" t="s">
        <v>343</v>
      </c>
      <c r="C36" s="78" t="s">
        <v>342</v>
      </c>
      <c r="E36" s="68" t="s">
        <v>341</v>
      </c>
    </row>
    <row r="37" spans="1:7" x14ac:dyDescent="0.25">
      <c r="B37" s="68" t="s">
        <v>340</v>
      </c>
      <c r="E37" s="68" t="s">
        <v>339</v>
      </c>
    </row>
    <row r="38" spans="1:7" x14ac:dyDescent="0.25">
      <c r="B38" s="68" t="s">
        <v>338</v>
      </c>
      <c r="C38" s="77"/>
    </row>
    <row r="39" spans="1:7" x14ac:dyDescent="0.25">
      <c r="B39" s="68" t="s">
        <v>337</v>
      </c>
    </row>
    <row r="41" spans="1:7" x14ac:dyDescent="0.25">
      <c r="B41" s="74" t="s">
        <v>336</v>
      </c>
    </row>
    <row r="42" spans="1:7" x14ac:dyDescent="0.25">
      <c r="B42" s="72" t="s">
        <v>335</v>
      </c>
      <c r="C42" s="72" t="s">
        <v>334</v>
      </c>
    </row>
    <row r="43" spans="1:7" x14ac:dyDescent="0.25">
      <c r="B43" s="70">
        <v>100</v>
      </c>
      <c r="C43" s="70" t="s">
        <v>333</v>
      </c>
    </row>
    <row r="44" spans="1:7" x14ac:dyDescent="0.25">
      <c r="B44" s="70">
        <v>170</v>
      </c>
      <c r="C44" s="70" t="s">
        <v>332</v>
      </c>
    </row>
    <row r="45" spans="1:7" x14ac:dyDescent="0.25">
      <c r="B45" s="70">
        <v>250</v>
      </c>
      <c r="C45" s="70" t="s">
        <v>331</v>
      </c>
    </row>
    <row r="47" spans="1:7" x14ac:dyDescent="0.25">
      <c r="A47" s="74" t="s">
        <v>330</v>
      </c>
    </row>
    <row r="48" spans="1:7" x14ac:dyDescent="0.25">
      <c r="B48" s="74" t="s">
        <v>329</v>
      </c>
    </row>
    <row r="49" spans="1:7" x14ac:dyDescent="0.25">
      <c r="B49" s="76" t="s">
        <v>328</v>
      </c>
      <c r="C49" s="76" t="s">
        <v>327</v>
      </c>
      <c r="D49" s="76" t="s">
        <v>326</v>
      </c>
      <c r="E49" s="76" t="s">
        <v>198</v>
      </c>
      <c r="F49" s="76" t="s">
        <v>89</v>
      </c>
    </row>
    <row r="50" spans="1:7" x14ac:dyDescent="0.25">
      <c r="B50" s="70" t="s">
        <v>322</v>
      </c>
      <c r="C50" s="70" t="s">
        <v>325</v>
      </c>
      <c r="D50" s="70">
        <v>72</v>
      </c>
      <c r="E50" s="71"/>
      <c r="F50" s="73"/>
    </row>
    <row r="51" spans="1:7" x14ac:dyDescent="0.25">
      <c r="B51" s="70" t="s">
        <v>322</v>
      </c>
      <c r="C51" s="70" t="s">
        <v>324</v>
      </c>
      <c r="D51" s="70">
        <v>96</v>
      </c>
      <c r="E51" s="71"/>
      <c r="F51" s="73"/>
    </row>
    <row r="52" spans="1:7" x14ac:dyDescent="0.25">
      <c r="B52" s="70" t="s">
        <v>322</v>
      </c>
      <c r="C52" s="70" t="s">
        <v>323</v>
      </c>
      <c r="D52" s="70">
        <v>645</v>
      </c>
      <c r="E52" s="71"/>
      <c r="F52" s="73"/>
    </row>
    <row r="53" spans="1:7" x14ac:dyDescent="0.25">
      <c r="B53" s="70" t="s">
        <v>322</v>
      </c>
      <c r="C53" s="70" t="s">
        <v>321</v>
      </c>
      <c r="D53" s="70">
        <v>856</v>
      </c>
      <c r="E53" s="71"/>
      <c r="F53" s="73"/>
    </row>
    <row r="56" spans="1:7" x14ac:dyDescent="0.25">
      <c r="B56" s="74" t="s">
        <v>320</v>
      </c>
    </row>
    <row r="57" spans="1:7" x14ac:dyDescent="0.25">
      <c r="B57" s="76" t="s">
        <v>319</v>
      </c>
      <c r="C57" s="70">
        <v>0</v>
      </c>
      <c r="D57" s="70">
        <v>200</v>
      </c>
      <c r="E57" s="70">
        <v>400</v>
      </c>
      <c r="F57" s="70">
        <v>600</v>
      </c>
      <c r="G57" s="70">
        <v>800</v>
      </c>
    </row>
    <row r="58" spans="1:7" x14ac:dyDescent="0.25">
      <c r="B58" s="76" t="s">
        <v>198</v>
      </c>
      <c r="C58" s="70">
        <v>10000</v>
      </c>
      <c r="D58" s="70">
        <v>20000</v>
      </c>
      <c r="E58" s="70">
        <v>30000</v>
      </c>
      <c r="F58" s="70">
        <v>35000</v>
      </c>
      <c r="G58" s="70">
        <v>40000</v>
      </c>
    </row>
    <row r="61" spans="1:7" x14ac:dyDescent="0.25">
      <c r="A61" s="74" t="s">
        <v>318</v>
      </c>
    </row>
    <row r="62" spans="1:7" x14ac:dyDescent="0.25">
      <c r="B62" s="68" t="s">
        <v>317</v>
      </c>
    </row>
    <row r="63" spans="1:7" x14ac:dyDescent="0.25">
      <c r="B63" s="75" t="s">
        <v>316</v>
      </c>
      <c r="C63" s="68">
        <v>1</v>
      </c>
      <c r="D63" s="75"/>
    </row>
    <row r="64" spans="1:7" x14ac:dyDescent="0.25">
      <c r="B64" s="75" t="s">
        <v>315</v>
      </c>
      <c r="C64" s="68">
        <v>2</v>
      </c>
    </row>
    <row r="65" spans="1:4" x14ac:dyDescent="0.25">
      <c r="B65" s="75" t="s">
        <v>314</v>
      </c>
      <c r="C65" s="68">
        <v>3</v>
      </c>
    </row>
    <row r="66" spans="1:4" x14ac:dyDescent="0.25">
      <c r="B66" s="75" t="s">
        <v>313</v>
      </c>
      <c r="C66" s="68">
        <v>4</v>
      </c>
    </row>
    <row r="67" spans="1:4" x14ac:dyDescent="0.25">
      <c r="B67" s="75" t="s">
        <v>312</v>
      </c>
      <c r="C67" s="68">
        <v>5</v>
      </c>
    </row>
    <row r="68" spans="1:4" x14ac:dyDescent="0.25">
      <c r="B68" s="75" t="s">
        <v>311</v>
      </c>
      <c r="C68" s="68">
        <v>6</v>
      </c>
    </row>
    <row r="69" spans="1:4" x14ac:dyDescent="0.25">
      <c r="B69" s="75" t="s">
        <v>310</v>
      </c>
      <c r="C69" s="68">
        <v>7</v>
      </c>
    </row>
    <row r="70" spans="1:4" x14ac:dyDescent="0.25">
      <c r="B70" s="75" t="s">
        <v>309</v>
      </c>
      <c r="C70" s="68">
        <v>8</v>
      </c>
    </row>
    <row r="72" spans="1:4" x14ac:dyDescent="0.25">
      <c r="B72" s="68" t="s">
        <v>308</v>
      </c>
    </row>
    <row r="73" spans="1:4" x14ac:dyDescent="0.25">
      <c r="D73" s="75"/>
    </row>
    <row r="75" spans="1:4" x14ac:dyDescent="0.25">
      <c r="B75" s="75" t="s">
        <v>307</v>
      </c>
      <c r="C75" s="75" t="s">
        <v>306</v>
      </c>
      <c r="D75" s="75" t="s">
        <v>305</v>
      </c>
    </row>
    <row r="78" spans="1:4" x14ac:dyDescent="0.25">
      <c r="A78" s="74" t="s">
        <v>304</v>
      </c>
    </row>
    <row r="79" spans="1:4" x14ac:dyDescent="0.25">
      <c r="A79" s="74"/>
      <c r="B79" s="72" t="s">
        <v>25</v>
      </c>
      <c r="C79" s="72" t="s">
        <v>303</v>
      </c>
      <c r="D79" s="72" t="s">
        <v>302</v>
      </c>
    </row>
    <row r="80" spans="1:4" x14ac:dyDescent="0.25">
      <c r="A80" s="74"/>
      <c r="B80" s="70">
        <v>1</v>
      </c>
      <c r="C80" s="70" t="s">
        <v>301</v>
      </c>
      <c r="D80" s="70" t="s">
        <v>300</v>
      </c>
    </row>
    <row r="81" spans="1:6" x14ac:dyDescent="0.25">
      <c r="A81" s="74"/>
      <c r="B81" s="70">
        <v>2</v>
      </c>
      <c r="C81" s="70" t="s">
        <v>299</v>
      </c>
      <c r="D81" s="70" t="s">
        <v>298</v>
      </c>
    </row>
    <row r="82" spans="1:6" x14ac:dyDescent="0.25">
      <c r="A82" s="74"/>
      <c r="B82" s="70">
        <v>3</v>
      </c>
      <c r="C82" s="70" t="s">
        <v>297</v>
      </c>
      <c r="D82" s="70" t="s">
        <v>296</v>
      </c>
    </row>
    <row r="83" spans="1:6" x14ac:dyDescent="0.25">
      <c r="A83" s="74"/>
    </row>
    <row r="84" spans="1:6" x14ac:dyDescent="0.25">
      <c r="A84" s="74"/>
      <c r="B84" s="68" t="s">
        <v>295</v>
      </c>
    </row>
    <row r="85" spans="1:6" x14ac:dyDescent="0.25">
      <c r="A85" s="74"/>
      <c r="B85" s="75"/>
    </row>
    <row r="86" spans="1:6" x14ac:dyDescent="0.25">
      <c r="A86" s="74"/>
    </row>
    <row r="87" spans="1:6" x14ac:dyDescent="0.25">
      <c r="A87" s="74" t="s">
        <v>294</v>
      </c>
    </row>
    <row r="88" spans="1:6" x14ac:dyDescent="0.25">
      <c r="A88" s="74"/>
    </row>
    <row r="89" spans="1:6" x14ac:dyDescent="0.25">
      <c r="D89" s="112" t="s">
        <v>293</v>
      </c>
      <c r="E89" s="112"/>
      <c r="F89" s="112"/>
    </row>
    <row r="90" spans="1:6" x14ac:dyDescent="0.25">
      <c r="B90" s="72" t="s">
        <v>177</v>
      </c>
      <c r="C90" s="72" t="s">
        <v>288</v>
      </c>
      <c r="D90" s="72">
        <v>1</v>
      </c>
      <c r="E90" s="72">
        <v>2</v>
      </c>
      <c r="F90" s="72">
        <v>3</v>
      </c>
    </row>
    <row r="91" spans="1:6" x14ac:dyDescent="0.25">
      <c r="B91" s="70" t="s">
        <v>215</v>
      </c>
      <c r="C91" s="70" t="s">
        <v>292</v>
      </c>
      <c r="D91" s="73">
        <v>9000000</v>
      </c>
      <c r="E91" s="73">
        <v>10000000</v>
      </c>
      <c r="F91" s="73">
        <v>11000000</v>
      </c>
    </row>
    <row r="92" spans="1:6" x14ac:dyDescent="0.25">
      <c r="B92" s="70" t="s">
        <v>291</v>
      </c>
      <c r="C92" s="70" t="s">
        <v>290</v>
      </c>
      <c r="D92" s="73">
        <v>15000000</v>
      </c>
      <c r="E92" s="73">
        <v>1600000</v>
      </c>
      <c r="F92" s="73">
        <v>17000000</v>
      </c>
    </row>
    <row r="94" spans="1:6" x14ac:dyDescent="0.25">
      <c r="B94" s="68" t="s">
        <v>289</v>
      </c>
    </row>
    <row r="95" spans="1:6" x14ac:dyDescent="0.25">
      <c r="B95" s="72" t="s">
        <v>177</v>
      </c>
      <c r="C95" s="72" t="s">
        <v>288</v>
      </c>
      <c r="D95" s="72" t="s">
        <v>287</v>
      </c>
      <c r="E95" s="72" t="s">
        <v>286</v>
      </c>
      <c r="F95" s="72" t="s">
        <v>89</v>
      </c>
    </row>
    <row r="96" spans="1:6" x14ac:dyDescent="0.25">
      <c r="B96" s="70" t="s">
        <v>283</v>
      </c>
      <c r="C96" s="70" t="str">
        <f>VLOOKUP(LEFT(B96,LEN(B96)-1),$B$91:$F$92,2,FALSE)</f>
        <v>Tivi</v>
      </c>
      <c r="D96" s="71"/>
      <c r="E96" s="70"/>
      <c r="F96" s="69"/>
    </row>
    <row r="97" spans="2:6" x14ac:dyDescent="0.25">
      <c r="B97" s="70" t="s">
        <v>285</v>
      </c>
      <c r="C97" s="70" t="str">
        <f>VLOOKUP(LEFT(B97,LEN(B97)-1),$B$91:$F$92,2,FALSE)</f>
        <v>Tivi</v>
      </c>
      <c r="D97" s="71"/>
      <c r="E97" s="70"/>
      <c r="F97" s="69"/>
    </row>
    <row r="98" spans="2:6" x14ac:dyDescent="0.25">
      <c r="B98" s="70" t="s">
        <v>284</v>
      </c>
      <c r="C98" s="70" t="str">
        <f>VLOOKUP(LEFT(B98,LEN(B98)-1),$B$91:$F$92,2,FALSE)</f>
        <v>Máy điều hoà</v>
      </c>
      <c r="D98" s="71"/>
      <c r="E98" s="70"/>
      <c r="F98" s="69"/>
    </row>
    <row r="99" spans="2:6" x14ac:dyDescent="0.25">
      <c r="B99" s="70" t="s">
        <v>283</v>
      </c>
      <c r="C99" s="70" t="str">
        <f>VLOOKUP(LEFT(B99,LEN(B99)-1),$B$91:$F$92,2,FALSE)</f>
        <v>Tivi</v>
      </c>
      <c r="D99" s="71"/>
      <c r="E99" s="70"/>
      <c r="F99" s="69"/>
    </row>
    <row r="100" spans="2:6" x14ac:dyDescent="0.25">
      <c r="B100" s="70" t="s">
        <v>282</v>
      </c>
      <c r="C100" s="70" t="str">
        <f>VLOOKUP(LEFT(B100,LEN(B100)-1),$B$91:$F$92,2,FALSE)</f>
        <v>Máy điều hoà</v>
      </c>
      <c r="D100" s="71"/>
      <c r="E100" s="70"/>
      <c r="F100" s="69"/>
    </row>
  </sheetData>
  <mergeCells count="1">
    <mergeCell ref="D89:F8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BT5</vt:lpstr>
      <vt:lpstr>BT6</vt:lpstr>
      <vt:lpstr>BT7</vt:lpstr>
      <vt:lpstr>BT8</vt:lpstr>
      <vt:lpstr>BT9</vt:lpstr>
      <vt:lpstr>BT10</vt:lpstr>
      <vt:lpstr>BT11</vt:lpstr>
      <vt:lpstr>BaiTapCoBan</vt:lpstr>
      <vt:lpstr>BaiKiemTra</vt:lpstr>
      <vt:lpstr>'BT10'!Criteria</vt:lpstr>
      <vt:lpstr>'BT7'!Criteria</vt:lpstr>
      <vt:lpstr>'BT8'!Criteria</vt:lpstr>
      <vt:lpstr>'BT10'!Extract</vt:lpstr>
      <vt:lpstr>'BT7'!Extract</vt:lpstr>
      <vt:lpstr>'BT8'!Extract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2020-12-31T00:56:26Z</dcterms:created>
  <dcterms:modified xsi:type="dcterms:W3CDTF">2022-12-16T07:15:53Z</dcterms:modified>
</cp:coreProperties>
</file>