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Lập trình\Python\SharpRatio\"/>
    </mc:Choice>
  </mc:AlternateContent>
  <xr:revisionPtr revIDLastSave="0" documentId="13_ncr:1_{77E32BA6-085F-4336-B078-B5B3EB194E0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ổ hợp" sheetId="2" r:id="rId2"/>
    <sheet name="TheOptimalRiskyPorfolio" sheetId="3" r:id="rId3"/>
    <sheet name="risky" sheetId="4" r:id="rId4"/>
  </sheets>
  <calcPr calcId="181029"/>
</workbook>
</file>

<file path=xl/calcChain.xml><?xml version="1.0" encoding="utf-8"?>
<calcChain xmlns="http://schemas.openxmlformats.org/spreadsheetml/2006/main">
  <c r="C21" i="3" l="1"/>
  <c r="C26" i="3" s="1"/>
  <c r="C16" i="3"/>
  <c r="C17" i="3" s="1"/>
  <c r="G8" i="3"/>
  <c r="C20" i="3" s="1"/>
  <c r="G7" i="3"/>
  <c r="J6" i="3"/>
  <c r="J5" i="3"/>
  <c r="J8" i="3" s="1"/>
  <c r="C5" i="3"/>
  <c r="C22" i="3" s="1"/>
  <c r="J4" i="3"/>
  <c r="U75" i="1"/>
  <c r="T75" i="1"/>
  <c r="S75" i="1"/>
  <c r="R75" i="1"/>
  <c r="Q75" i="1"/>
  <c r="P75" i="1"/>
  <c r="O75" i="1"/>
  <c r="N75" i="1"/>
  <c r="M75" i="1"/>
  <c r="L75" i="1"/>
  <c r="U74" i="1"/>
  <c r="T74" i="1"/>
  <c r="S74" i="1"/>
  <c r="R74" i="1"/>
  <c r="Q74" i="1"/>
  <c r="P74" i="1"/>
  <c r="O74" i="1"/>
  <c r="N74" i="1"/>
  <c r="M74" i="1"/>
  <c r="L74" i="1"/>
  <c r="U73" i="1"/>
  <c r="T73" i="1"/>
  <c r="S73" i="1"/>
  <c r="R73" i="1"/>
  <c r="Q73" i="1"/>
  <c r="P73" i="1"/>
  <c r="O73" i="1"/>
  <c r="N73" i="1"/>
  <c r="M73" i="1"/>
  <c r="L73" i="1"/>
  <c r="U72" i="1"/>
  <c r="T72" i="1"/>
  <c r="S72" i="1"/>
  <c r="R72" i="1"/>
  <c r="Q72" i="1"/>
  <c r="P72" i="1"/>
  <c r="O72" i="1"/>
  <c r="N72" i="1"/>
  <c r="M72" i="1"/>
  <c r="L72" i="1"/>
  <c r="U71" i="1"/>
  <c r="T71" i="1"/>
  <c r="S71" i="1"/>
  <c r="R71" i="1"/>
  <c r="Q71" i="1"/>
  <c r="P71" i="1"/>
  <c r="O71" i="1"/>
  <c r="N71" i="1"/>
  <c r="M71" i="1"/>
  <c r="L71" i="1"/>
  <c r="U70" i="1"/>
  <c r="T70" i="1"/>
  <c r="S70" i="1"/>
  <c r="R70" i="1"/>
  <c r="Q70" i="1"/>
  <c r="P70" i="1"/>
  <c r="O70" i="1"/>
  <c r="N70" i="1"/>
  <c r="M70" i="1"/>
  <c r="L70" i="1"/>
  <c r="U69" i="1"/>
  <c r="T69" i="1"/>
  <c r="S69" i="1"/>
  <c r="R69" i="1"/>
  <c r="Q69" i="1"/>
  <c r="P69" i="1"/>
  <c r="O69" i="1"/>
  <c r="N69" i="1"/>
  <c r="M69" i="1"/>
  <c r="L69" i="1"/>
  <c r="U68" i="1"/>
  <c r="T68" i="1"/>
  <c r="S68" i="1"/>
  <c r="R68" i="1"/>
  <c r="Q68" i="1"/>
  <c r="P68" i="1"/>
  <c r="O68" i="1"/>
  <c r="N68" i="1"/>
  <c r="M68" i="1"/>
  <c r="L68" i="1"/>
  <c r="U67" i="1"/>
  <c r="T67" i="1"/>
  <c r="S67" i="1"/>
  <c r="R67" i="1"/>
  <c r="Q67" i="1"/>
  <c r="P67" i="1"/>
  <c r="O67" i="1"/>
  <c r="N67" i="1"/>
  <c r="M67" i="1"/>
  <c r="L67" i="1"/>
  <c r="U66" i="1"/>
  <c r="T66" i="1"/>
  <c r="S66" i="1"/>
  <c r="R66" i="1"/>
  <c r="Q66" i="1"/>
  <c r="P66" i="1"/>
  <c r="O66" i="1"/>
  <c r="N66" i="1"/>
  <c r="M66" i="1"/>
  <c r="L66" i="1"/>
  <c r="U65" i="1"/>
  <c r="T65" i="1"/>
  <c r="S65" i="1"/>
  <c r="R65" i="1"/>
  <c r="Q65" i="1"/>
  <c r="P65" i="1"/>
  <c r="O65" i="1"/>
  <c r="N65" i="1"/>
  <c r="M65" i="1"/>
  <c r="L65" i="1"/>
  <c r="U64" i="1"/>
  <c r="T64" i="1"/>
  <c r="S64" i="1"/>
  <c r="R64" i="1"/>
  <c r="Q64" i="1"/>
  <c r="P64" i="1"/>
  <c r="O64" i="1"/>
  <c r="N64" i="1"/>
  <c r="M64" i="1"/>
  <c r="L64" i="1"/>
  <c r="U63" i="1"/>
  <c r="T63" i="1"/>
  <c r="S63" i="1"/>
  <c r="R63" i="1"/>
  <c r="Q63" i="1"/>
  <c r="P63" i="1"/>
  <c r="O63" i="1"/>
  <c r="N63" i="1"/>
  <c r="M63" i="1"/>
  <c r="L63" i="1"/>
  <c r="U62" i="1"/>
  <c r="T62" i="1"/>
  <c r="S62" i="1"/>
  <c r="R62" i="1"/>
  <c r="Q62" i="1"/>
  <c r="P62" i="1"/>
  <c r="O62" i="1"/>
  <c r="N62" i="1"/>
  <c r="M62" i="1"/>
  <c r="L62" i="1"/>
  <c r="U61" i="1"/>
  <c r="T61" i="1"/>
  <c r="S61" i="1"/>
  <c r="R61" i="1"/>
  <c r="Q61" i="1"/>
  <c r="P61" i="1"/>
  <c r="O61" i="1"/>
  <c r="N61" i="1"/>
  <c r="M61" i="1"/>
  <c r="L61" i="1"/>
  <c r="U60" i="1"/>
  <c r="T60" i="1"/>
  <c r="S60" i="1"/>
  <c r="R60" i="1"/>
  <c r="Q60" i="1"/>
  <c r="P60" i="1"/>
  <c r="O60" i="1"/>
  <c r="N60" i="1"/>
  <c r="M60" i="1"/>
  <c r="L60" i="1"/>
  <c r="U59" i="1"/>
  <c r="T59" i="1"/>
  <c r="S59" i="1"/>
  <c r="R59" i="1"/>
  <c r="Q59" i="1"/>
  <c r="P59" i="1"/>
  <c r="O59" i="1"/>
  <c r="N59" i="1"/>
  <c r="M59" i="1"/>
  <c r="L59" i="1"/>
  <c r="U58" i="1"/>
  <c r="T58" i="1"/>
  <c r="S58" i="1"/>
  <c r="R58" i="1"/>
  <c r="Q58" i="1"/>
  <c r="P58" i="1"/>
  <c r="O58" i="1"/>
  <c r="N58" i="1"/>
  <c r="M58" i="1"/>
  <c r="L58" i="1"/>
  <c r="U57" i="1"/>
  <c r="T57" i="1"/>
  <c r="S57" i="1"/>
  <c r="R57" i="1"/>
  <c r="Q57" i="1"/>
  <c r="P57" i="1"/>
  <c r="O57" i="1"/>
  <c r="N57" i="1"/>
  <c r="M57" i="1"/>
  <c r="L57" i="1"/>
  <c r="U56" i="1"/>
  <c r="T56" i="1"/>
  <c r="S56" i="1"/>
  <c r="R56" i="1"/>
  <c r="Q56" i="1"/>
  <c r="P56" i="1"/>
  <c r="O56" i="1"/>
  <c r="N56" i="1"/>
  <c r="M56" i="1"/>
  <c r="L56" i="1"/>
  <c r="U55" i="1"/>
  <c r="T55" i="1"/>
  <c r="S55" i="1"/>
  <c r="R55" i="1"/>
  <c r="Q55" i="1"/>
  <c r="P55" i="1"/>
  <c r="O55" i="1"/>
  <c r="N55" i="1"/>
  <c r="M55" i="1"/>
  <c r="L55" i="1"/>
  <c r="U54" i="1"/>
  <c r="T54" i="1"/>
  <c r="S54" i="1"/>
  <c r="R54" i="1"/>
  <c r="Q54" i="1"/>
  <c r="P54" i="1"/>
  <c r="O54" i="1"/>
  <c r="N54" i="1"/>
  <c r="M54" i="1"/>
  <c r="L54" i="1"/>
  <c r="U53" i="1"/>
  <c r="T53" i="1"/>
  <c r="S53" i="1"/>
  <c r="R53" i="1"/>
  <c r="Q53" i="1"/>
  <c r="P53" i="1"/>
  <c r="O53" i="1"/>
  <c r="N53" i="1"/>
  <c r="M53" i="1"/>
  <c r="L53" i="1"/>
  <c r="U52" i="1"/>
  <c r="T52" i="1"/>
  <c r="S52" i="1"/>
  <c r="R52" i="1"/>
  <c r="Q52" i="1"/>
  <c r="P52" i="1"/>
  <c r="O52" i="1"/>
  <c r="N52" i="1"/>
  <c r="M52" i="1"/>
  <c r="L52" i="1"/>
  <c r="U51" i="1"/>
  <c r="T51" i="1"/>
  <c r="S51" i="1"/>
  <c r="R51" i="1"/>
  <c r="Q51" i="1"/>
  <c r="P51" i="1"/>
  <c r="O51" i="1"/>
  <c r="N51" i="1"/>
  <c r="M51" i="1"/>
  <c r="L51" i="1"/>
  <c r="U50" i="1"/>
  <c r="T50" i="1"/>
  <c r="S50" i="1"/>
  <c r="R50" i="1"/>
  <c r="Q50" i="1"/>
  <c r="P50" i="1"/>
  <c r="O50" i="1"/>
  <c r="N50" i="1"/>
  <c r="M50" i="1"/>
  <c r="L50" i="1"/>
  <c r="U49" i="1"/>
  <c r="T49" i="1"/>
  <c r="S49" i="1"/>
  <c r="R49" i="1"/>
  <c r="Q49" i="1"/>
  <c r="P49" i="1"/>
  <c r="O49" i="1"/>
  <c r="N49" i="1"/>
  <c r="M49" i="1"/>
  <c r="L49" i="1"/>
  <c r="U48" i="1"/>
  <c r="T48" i="1"/>
  <c r="S48" i="1"/>
  <c r="R48" i="1"/>
  <c r="Q48" i="1"/>
  <c r="P48" i="1"/>
  <c r="O48" i="1"/>
  <c r="N48" i="1"/>
  <c r="M48" i="1"/>
  <c r="L48" i="1"/>
  <c r="U47" i="1"/>
  <c r="T47" i="1"/>
  <c r="S47" i="1"/>
  <c r="R47" i="1"/>
  <c r="Q47" i="1"/>
  <c r="P47" i="1"/>
  <c r="O47" i="1"/>
  <c r="N47" i="1"/>
  <c r="M47" i="1"/>
  <c r="L47" i="1"/>
  <c r="U46" i="1"/>
  <c r="T46" i="1"/>
  <c r="S46" i="1"/>
  <c r="R46" i="1"/>
  <c r="Q46" i="1"/>
  <c r="P46" i="1"/>
  <c r="O46" i="1"/>
  <c r="N46" i="1"/>
  <c r="M46" i="1"/>
  <c r="L46" i="1"/>
  <c r="U45" i="1"/>
  <c r="T45" i="1"/>
  <c r="S45" i="1"/>
  <c r="R45" i="1"/>
  <c r="Q45" i="1"/>
  <c r="P45" i="1"/>
  <c r="O45" i="1"/>
  <c r="N45" i="1"/>
  <c r="M45" i="1"/>
  <c r="L45" i="1"/>
  <c r="U44" i="1"/>
  <c r="T44" i="1"/>
  <c r="S44" i="1"/>
  <c r="R44" i="1"/>
  <c r="Q44" i="1"/>
  <c r="P44" i="1"/>
  <c r="O44" i="1"/>
  <c r="N44" i="1"/>
  <c r="M44" i="1"/>
  <c r="L44" i="1"/>
  <c r="U43" i="1"/>
  <c r="T43" i="1"/>
  <c r="S43" i="1"/>
  <c r="R43" i="1"/>
  <c r="Q43" i="1"/>
  <c r="P43" i="1"/>
  <c r="O43" i="1"/>
  <c r="N43" i="1"/>
  <c r="M43" i="1"/>
  <c r="L43" i="1"/>
  <c r="U42" i="1"/>
  <c r="T42" i="1"/>
  <c r="S42" i="1"/>
  <c r="R42" i="1"/>
  <c r="Q42" i="1"/>
  <c r="P42" i="1"/>
  <c r="O42" i="1"/>
  <c r="N42" i="1"/>
  <c r="M42" i="1"/>
  <c r="L42" i="1"/>
  <c r="U41" i="1"/>
  <c r="T41" i="1"/>
  <c r="S41" i="1"/>
  <c r="R41" i="1"/>
  <c r="Q41" i="1"/>
  <c r="P41" i="1"/>
  <c r="O41" i="1"/>
  <c r="N41" i="1"/>
  <c r="M41" i="1"/>
  <c r="L41" i="1"/>
  <c r="U40" i="1"/>
  <c r="T40" i="1"/>
  <c r="S40" i="1"/>
  <c r="R40" i="1"/>
  <c r="Q40" i="1"/>
  <c r="P40" i="1"/>
  <c r="O40" i="1"/>
  <c r="N40" i="1"/>
  <c r="M40" i="1"/>
  <c r="L40" i="1"/>
  <c r="U39" i="1"/>
  <c r="T39" i="1"/>
  <c r="S39" i="1"/>
  <c r="R39" i="1"/>
  <c r="Q39" i="1"/>
  <c r="P39" i="1"/>
  <c r="O39" i="1"/>
  <c r="N39" i="1"/>
  <c r="M39" i="1"/>
  <c r="L39" i="1"/>
  <c r="U38" i="1"/>
  <c r="T38" i="1"/>
  <c r="S38" i="1"/>
  <c r="R38" i="1"/>
  <c r="Q38" i="1"/>
  <c r="P38" i="1"/>
  <c r="O38" i="1"/>
  <c r="N38" i="1"/>
  <c r="M38" i="1"/>
  <c r="L38" i="1"/>
  <c r="U37" i="1"/>
  <c r="T37" i="1"/>
  <c r="S37" i="1"/>
  <c r="R37" i="1"/>
  <c r="Q37" i="1"/>
  <c r="P37" i="1"/>
  <c r="O37" i="1"/>
  <c r="N37" i="1"/>
  <c r="M37" i="1"/>
  <c r="L37" i="1"/>
  <c r="U36" i="1"/>
  <c r="T36" i="1"/>
  <c r="S36" i="1"/>
  <c r="R36" i="1"/>
  <c r="Q36" i="1"/>
  <c r="P36" i="1"/>
  <c r="O36" i="1"/>
  <c r="N36" i="1"/>
  <c r="M36" i="1"/>
  <c r="L36" i="1"/>
  <c r="U35" i="1"/>
  <c r="T35" i="1"/>
  <c r="S35" i="1"/>
  <c r="R35" i="1"/>
  <c r="Q35" i="1"/>
  <c r="P35" i="1"/>
  <c r="O35" i="1"/>
  <c r="N35" i="1"/>
  <c r="M35" i="1"/>
  <c r="L35" i="1"/>
  <c r="U34" i="1"/>
  <c r="T34" i="1"/>
  <c r="S34" i="1"/>
  <c r="R34" i="1"/>
  <c r="Q34" i="1"/>
  <c r="P34" i="1"/>
  <c r="O34" i="1"/>
  <c r="N34" i="1"/>
  <c r="M34" i="1"/>
  <c r="L34" i="1"/>
  <c r="U33" i="1"/>
  <c r="T33" i="1"/>
  <c r="S33" i="1"/>
  <c r="R33" i="1"/>
  <c r="Q33" i="1"/>
  <c r="P33" i="1"/>
  <c r="O33" i="1"/>
  <c r="N33" i="1"/>
  <c r="M33" i="1"/>
  <c r="L33" i="1"/>
  <c r="U32" i="1"/>
  <c r="T32" i="1"/>
  <c r="S32" i="1"/>
  <c r="R32" i="1"/>
  <c r="Q32" i="1"/>
  <c r="P32" i="1"/>
  <c r="O32" i="1"/>
  <c r="N32" i="1"/>
  <c r="M32" i="1"/>
  <c r="L32" i="1"/>
  <c r="U31" i="1"/>
  <c r="T31" i="1"/>
  <c r="S31" i="1"/>
  <c r="R31" i="1"/>
  <c r="Q31" i="1"/>
  <c r="P31" i="1"/>
  <c r="O31" i="1"/>
  <c r="N31" i="1"/>
  <c r="M31" i="1"/>
  <c r="L31" i="1"/>
  <c r="U30" i="1"/>
  <c r="T30" i="1"/>
  <c r="S30" i="1"/>
  <c r="R30" i="1"/>
  <c r="Q30" i="1"/>
  <c r="P30" i="1"/>
  <c r="O30" i="1"/>
  <c r="N30" i="1"/>
  <c r="M30" i="1"/>
  <c r="L30" i="1"/>
  <c r="U29" i="1"/>
  <c r="T29" i="1"/>
  <c r="S29" i="1"/>
  <c r="R29" i="1"/>
  <c r="Q29" i="1"/>
  <c r="P29" i="1"/>
  <c r="O29" i="1"/>
  <c r="N29" i="1"/>
  <c r="M29" i="1"/>
  <c r="L29" i="1"/>
  <c r="U28" i="1"/>
  <c r="T28" i="1"/>
  <c r="S28" i="1"/>
  <c r="R28" i="1"/>
  <c r="Q28" i="1"/>
  <c r="P28" i="1"/>
  <c r="O28" i="1"/>
  <c r="N28" i="1"/>
  <c r="M28" i="1"/>
  <c r="L28" i="1"/>
  <c r="U27" i="1"/>
  <c r="T27" i="1"/>
  <c r="S27" i="1"/>
  <c r="R27" i="1"/>
  <c r="Q27" i="1"/>
  <c r="P27" i="1"/>
  <c r="O27" i="1"/>
  <c r="N27" i="1"/>
  <c r="M27" i="1"/>
  <c r="L27" i="1"/>
  <c r="U26" i="1"/>
  <c r="T26" i="1"/>
  <c r="S26" i="1"/>
  <c r="R26" i="1"/>
  <c r="Q26" i="1"/>
  <c r="P26" i="1"/>
  <c r="O26" i="1"/>
  <c r="N26" i="1"/>
  <c r="M26" i="1"/>
  <c r="L26" i="1"/>
  <c r="U25" i="1"/>
  <c r="T25" i="1"/>
  <c r="S25" i="1"/>
  <c r="R25" i="1"/>
  <c r="Q25" i="1"/>
  <c r="P25" i="1"/>
  <c r="O25" i="1"/>
  <c r="N25" i="1"/>
  <c r="M25" i="1"/>
  <c r="L25" i="1"/>
  <c r="U24" i="1"/>
  <c r="T24" i="1"/>
  <c r="S24" i="1"/>
  <c r="R24" i="1"/>
  <c r="Q24" i="1"/>
  <c r="P24" i="1"/>
  <c r="O24" i="1"/>
  <c r="N24" i="1"/>
  <c r="M24" i="1"/>
  <c r="L24" i="1"/>
  <c r="U23" i="1"/>
  <c r="T23" i="1"/>
  <c r="S23" i="1"/>
  <c r="R23" i="1"/>
  <c r="Q23" i="1"/>
  <c r="P23" i="1"/>
  <c r="O23" i="1"/>
  <c r="N23" i="1"/>
  <c r="M23" i="1"/>
  <c r="L23" i="1"/>
  <c r="U22" i="1"/>
  <c r="T22" i="1"/>
  <c r="S22" i="1"/>
  <c r="R22" i="1"/>
  <c r="Q22" i="1"/>
  <c r="P22" i="1"/>
  <c r="O22" i="1"/>
  <c r="N22" i="1"/>
  <c r="M22" i="1"/>
  <c r="L22" i="1"/>
  <c r="U21" i="1"/>
  <c r="T21" i="1"/>
  <c r="S21" i="1"/>
  <c r="R21" i="1"/>
  <c r="Q21" i="1"/>
  <c r="P21" i="1"/>
  <c r="O21" i="1"/>
  <c r="N21" i="1"/>
  <c r="M21" i="1"/>
  <c r="L21" i="1"/>
  <c r="U20" i="1"/>
  <c r="T20" i="1"/>
  <c r="S20" i="1"/>
  <c r="R20" i="1"/>
  <c r="Q20" i="1"/>
  <c r="P20" i="1"/>
  <c r="O20" i="1"/>
  <c r="N20" i="1"/>
  <c r="M20" i="1"/>
  <c r="L20" i="1"/>
  <c r="U19" i="1"/>
  <c r="T19" i="1"/>
  <c r="S19" i="1"/>
  <c r="R19" i="1"/>
  <c r="Q19" i="1"/>
  <c r="P19" i="1"/>
  <c r="O19" i="1"/>
  <c r="N19" i="1"/>
  <c r="M19" i="1"/>
  <c r="L19" i="1"/>
  <c r="U18" i="1"/>
  <c r="T18" i="1"/>
  <c r="S18" i="1"/>
  <c r="R18" i="1"/>
  <c r="Q18" i="1"/>
  <c r="P18" i="1"/>
  <c r="O18" i="1"/>
  <c r="N18" i="1"/>
  <c r="M18" i="1"/>
  <c r="L18" i="1"/>
  <c r="U17" i="1"/>
  <c r="T17" i="1"/>
  <c r="S17" i="1"/>
  <c r="R17" i="1"/>
  <c r="Q17" i="1"/>
  <c r="P17" i="1"/>
  <c r="O17" i="1"/>
  <c r="N17" i="1"/>
  <c r="M17" i="1"/>
  <c r="L17" i="1"/>
  <c r="U16" i="1"/>
  <c r="T16" i="1"/>
  <c r="S16" i="1"/>
  <c r="R16" i="1"/>
  <c r="Q16" i="1"/>
  <c r="P16" i="1"/>
  <c r="O16" i="1"/>
  <c r="N16" i="1"/>
  <c r="M16" i="1"/>
  <c r="L16" i="1"/>
  <c r="U15" i="1"/>
  <c r="T15" i="1"/>
  <c r="S15" i="1"/>
  <c r="R15" i="1"/>
  <c r="Q15" i="1"/>
  <c r="P15" i="1"/>
  <c r="O15" i="1"/>
  <c r="N15" i="1"/>
  <c r="M15" i="1"/>
  <c r="L15" i="1"/>
  <c r="U14" i="1"/>
  <c r="T14" i="1"/>
  <c r="S14" i="1"/>
  <c r="R14" i="1"/>
  <c r="Q14" i="1"/>
  <c r="P14" i="1"/>
  <c r="O14" i="1"/>
  <c r="N14" i="1"/>
  <c r="M14" i="1"/>
  <c r="L14" i="1"/>
  <c r="U13" i="1"/>
  <c r="T13" i="1"/>
  <c r="S13" i="1"/>
  <c r="R13" i="1"/>
  <c r="Q13" i="1"/>
  <c r="P13" i="1"/>
  <c r="O13" i="1"/>
  <c r="N13" i="1"/>
  <c r="M13" i="1"/>
  <c r="L13" i="1"/>
  <c r="U12" i="1"/>
  <c r="T12" i="1"/>
  <c r="S12" i="1"/>
  <c r="R12" i="1"/>
  <c r="Q12" i="1"/>
  <c r="P12" i="1"/>
  <c r="O12" i="1"/>
  <c r="N12" i="1"/>
  <c r="M12" i="1"/>
  <c r="L12" i="1"/>
  <c r="U11" i="1"/>
  <c r="T11" i="1"/>
  <c r="S11" i="1"/>
  <c r="R11" i="1"/>
  <c r="Q11" i="1"/>
  <c r="P11" i="1"/>
  <c r="O11" i="1"/>
  <c r="N11" i="1"/>
  <c r="M11" i="1"/>
  <c r="L11" i="1"/>
  <c r="U10" i="1"/>
  <c r="T10" i="1"/>
  <c r="S10" i="1"/>
  <c r="R10" i="1"/>
  <c r="Q10" i="1"/>
  <c r="P10" i="1"/>
  <c r="O10" i="1"/>
  <c r="N10" i="1"/>
  <c r="M10" i="1"/>
  <c r="L10" i="1"/>
  <c r="U9" i="1"/>
  <c r="T9" i="1"/>
  <c r="S9" i="1"/>
  <c r="R9" i="1"/>
  <c r="Q9" i="1"/>
  <c r="P9" i="1"/>
  <c r="O9" i="1"/>
  <c r="N9" i="1"/>
  <c r="M9" i="1"/>
  <c r="L9" i="1"/>
  <c r="U8" i="1"/>
  <c r="T8" i="1"/>
  <c r="S8" i="1"/>
  <c r="R8" i="1"/>
  <c r="Q8" i="1"/>
  <c r="P8" i="1"/>
  <c r="O8" i="1"/>
  <c r="N8" i="1"/>
  <c r="M8" i="1"/>
  <c r="L8" i="1"/>
  <c r="U7" i="1"/>
  <c r="T7" i="1"/>
  <c r="S7" i="1"/>
  <c r="R7" i="1"/>
  <c r="Q7" i="1"/>
  <c r="P7" i="1"/>
  <c r="O7" i="1"/>
  <c r="O85" i="1" s="1"/>
  <c r="N7" i="1"/>
  <c r="M7" i="1"/>
  <c r="L7" i="1"/>
  <c r="U6" i="1"/>
  <c r="T6" i="1"/>
  <c r="S6" i="1"/>
  <c r="R6" i="1"/>
  <c r="Q6" i="1"/>
  <c r="Q88" i="1" s="1"/>
  <c r="P6" i="1"/>
  <c r="O6" i="1"/>
  <c r="N6" i="1"/>
  <c r="M6" i="1"/>
  <c r="L6" i="1"/>
  <c r="U5" i="1"/>
  <c r="T5" i="1"/>
  <c r="T81" i="1" s="1"/>
  <c r="S5" i="1"/>
  <c r="S81" i="1" s="1"/>
  <c r="R5" i="1"/>
  <c r="Q5" i="1"/>
  <c r="T103" i="1" s="1"/>
  <c r="P5" i="1"/>
  <c r="O5" i="1"/>
  <c r="N5" i="1"/>
  <c r="M5" i="1"/>
  <c r="L5" i="1"/>
  <c r="L81" i="1" s="1"/>
  <c r="U4" i="1"/>
  <c r="U107" i="1" s="1"/>
  <c r="T4" i="1"/>
  <c r="O106" i="1" s="1"/>
  <c r="S4" i="1"/>
  <c r="Q105" i="1" s="1"/>
  <c r="R4" i="1"/>
  <c r="S104" i="1" s="1"/>
  <c r="Q4" i="1"/>
  <c r="U103" i="1" s="1"/>
  <c r="P4" i="1"/>
  <c r="O102" i="1" s="1"/>
  <c r="O4" i="1"/>
  <c r="Q101" i="1" s="1"/>
  <c r="N4" i="1"/>
  <c r="S100" i="1" s="1"/>
  <c r="M4" i="1"/>
  <c r="U99" i="1" s="1"/>
  <c r="L4" i="1"/>
  <c r="O98" i="1" s="1"/>
  <c r="C25" i="3" l="1"/>
  <c r="C28" i="3" s="1"/>
  <c r="N107" i="1"/>
  <c r="M79" i="1"/>
  <c r="U79" i="1"/>
  <c r="S80" i="1"/>
  <c r="Q81" i="1"/>
  <c r="U86" i="1"/>
  <c r="M90" i="1"/>
  <c r="M94" i="1"/>
  <c r="O100" i="1"/>
  <c r="S102" i="1"/>
  <c r="L85" i="1"/>
  <c r="P87" i="1"/>
  <c r="L89" i="1"/>
  <c r="R90" i="1"/>
  <c r="N92" i="1"/>
  <c r="T93" i="1"/>
  <c r="P98" i="1"/>
  <c r="L100" i="1"/>
  <c r="R101" i="1"/>
  <c r="N103" i="1"/>
  <c r="L104" i="1"/>
  <c r="R105" i="1"/>
  <c r="U85" i="1"/>
  <c r="Q87" i="1"/>
  <c r="M89" i="1"/>
  <c r="S90" i="1"/>
  <c r="O92" i="1"/>
  <c r="U93" i="1"/>
  <c r="Q98" i="1"/>
  <c r="U100" i="1"/>
  <c r="Q102" i="1"/>
  <c r="M104" i="1"/>
  <c r="S105" i="1"/>
  <c r="O107" i="1"/>
  <c r="M86" i="1"/>
  <c r="O89" i="1"/>
  <c r="Q92" i="1"/>
  <c r="S98" i="1"/>
  <c r="U101" i="1"/>
  <c r="R79" i="1"/>
  <c r="P80" i="1"/>
  <c r="N81" i="1"/>
  <c r="T85" i="1"/>
  <c r="R86" i="1"/>
  <c r="N88" i="1"/>
  <c r="T89" i="1"/>
  <c r="P91" i="1"/>
  <c r="L93" i="1"/>
  <c r="R94" i="1"/>
  <c r="N99" i="1"/>
  <c r="T100" i="1"/>
  <c r="P102" i="1"/>
  <c r="T104" i="1"/>
  <c r="P106" i="1"/>
  <c r="S79" i="1"/>
  <c r="Q80" i="1"/>
  <c r="O81" i="1"/>
  <c r="M85" i="1"/>
  <c r="S86" i="1"/>
  <c r="O88" i="1"/>
  <c r="U89" i="1"/>
  <c r="Q91" i="1"/>
  <c r="M93" i="1"/>
  <c r="S94" i="1"/>
  <c r="O99" i="1"/>
  <c r="M100" i="1"/>
  <c r="S101" i="1"/>
  <c r="O103" i="1"/>
  <c r="U104" i="1"/>
  <c r="Q106" i="1"/>
  <c r="L79" i="1"/>
  <c r="T79" i="1"/>
  <c r="R80" i="1"/>
  <c r="P81" i="1"/>
  <c r="N85" i="1"/>
  <c r="L86" i="1"/>
  <c r="T86" i="1"/>
  <c r="R87" i="1"/>
  <c r="P88" i="1"/>
  <c r="N89" i="1"/>
  <c r="L90" i="1"/>
  <c r="T90" i="1"/>
  <c r="R91" i="1"/>
  <c r="P92" i="1"/>
  <c r="N93" i="1"/>
  <c r="L94" i="1"/>
  <c r="T94" i="1"/>
  <c r="R98" i="1"/>
  <c r="P99" i="1"/>
  <c r="N100" i="1"/>
  <c r="L101" i="1"/>
  <c r="T101" i="1"/>
  <c r="R102" i="1"/>
  <c r="P103" i="1"/>
  <c r="N104" i="1"/>
  <c r="L105" i="1"/>
  <c r="T105" i="1"/>
  <c r="R106" i="1"/>
  <c r="P107" i="1"/>
  <c r="O104" i="1"/>
  <c r="M105" i="1"/>
  <c r="U105" i="1"/>
  <c r="S106" i="1"/>
  <c r="Q107" i="1"/>
  <c r="S87" i="1"/>
  <c r="U90" i="1"/>
  <c r="O93" i="1"/>
  <c r="Q99" i="1"/>
  <c r="Q103" i="1"/>
  <c r="N79" i="1"/>
  <c r="L80" i="1"/>
  <c r="T80" i="1"/>
  <c r="R81" i="1"/>
  <c r="N86" i="1"/>
  <c r="T87" i="1"/>
  <c r="P89" i="1"/>
  <c r="L91" i="1"/>
  <c r="P93" i="1"/>
  <c r="N94" i="1"/>
  <c r="L98" i="1"/>
  <c r="T98" i="1"/>
  <c r="R99" i="1"/>
  <c r="P100" i="1"/>
  <c r="N101" i="1"/>
  <c r="L102" i="1"/>
  <c r="T102" i="1"/>
  <c r="R103" i="1"/>
  <c r="P104" i="1"/>
  <c r="N105" i="1"/>
  <c r="L106" i="1"/>
  <c r="T106" i="1"/>
  <c r="R107" i="1"/>
  <c r="S91" i="1"/>
  <c r="U94" i="1"/>
  <c r="M101" i="1"/>
  <c r="P85" i="1"/>
  <c r="L87" i="1"/>
  <c r="R88" i="1"/>
  <c r="N90" i="1"/>
  <c r="T91" i="1"/>
  <c r="R92" i="1"/>
  <c r="O79" i="1"/>
  <c r="M80" i="1"/>
  <c r="U80" i="1"/>
  <c r="Q85" i="1"/>
  <c r="O86" i="1"/>
  <c r="M87" i="1"/>
  <c r="U87" i="1"/>
  <c r="S88" i="1"/>
  <c r="Q89" i="1"/>
  <c r="O90" i="1"/>
  <c r="M91" i="1"/>
  <c r="U91" i="1"/>
  <c r="S92" i="1"/>
  <c r="Q93" i="1"/>
  <c r="O94" i="1"/>
  <c r="M98" i="1"/>
  <c r="U98" i="1"/>
  <c r="S99" i="1"/>
  <c r="Q100" i="1"/>
  <c r="O101" i="1"/>
  <c r="M102" i="1"/>
  <c r="U102" i="1"/>
  <c r="S103" i="1"/>
  <c r="Q104" i="1"/>
  <c r="O105" i="1"/>
  <c r="M106" i="1"/>
  <c r="U106" i="1"/>
  <c r="S107" i="1"/>
  <c r="J7" i="3"/>
  <c r="L107" i="1"/>
  <c r="T107" i="1"/>
  <c r="P79" i="1"/>
  <c r="N80" i="1"/>
  <c r="R85" i="1"/>
  <c r="P86" i="1"/>
  <c r="N87" i="1"/>
  <c r="L88" i="1"/>
  <c r="T88" i="1"/>
  <c r="R89" i="1"/>
  <c r="P90" i="1"/>
  <c r="N91" i="1"/>
  <c r="L92" i="1"/>
  <c r="T92" i="1"/>
  <c r="R93" i="1"/>
  <c r="P94" i="1"/>
  <c r="N98" i="1"/>
  <c r="L99" i="1"/>
  <c r="T99" i="1"/>
  <c r="R100" i="1"/>
  <c r="P101" i="1"/>
  <c r="N102" i="1"/>
  <c r="L103" i="1"/>
  <c r="R104" i="1"/>
  <c r="P105" i="1"/>
  <c r="N106" i="1"/>
  <c r="Q79" i="1"/>
  <c r="O80" i="1"/>
  <c r="M81" i="1"/>
  <c r="U81" i="1"/>
  <c r="S85" i="1"/>
  <c r="Q86" i="1"/>
  <c r="O87" i="1"/>
  <c r="M88" i="1"/>
  <c r="U88" i="1"/>
  <c r="S89" i="1"/>
  <c r="Q90" i="1"/>
  <c r="O91" i="1"/>
  <c r="M92" i="1"/>
  <c r="U92" i="1"/>
  <c r="S93" i="1"/>
  <c r="Q94" i="1"/>
  <c r="M99" i="1"/>
  <c r="M103" i="1"/>
  <c r="M107" i="1"/>
</calcChain>
</file>

<file path=xl/sharedStrings.xml><?xml version="1.0" encoding="utf-8"?>
<sst xmlns="http://schemas.openxmlformats.org/spreadsheetml/2006/main" count="174" uniqueCount="89">
  <si>
    <t>Ticker/Date</t>
  </si>
  <si>
    <t>HPG</t>
  </si>
  <si>
    <t>VCB</t>
  </si>
  <si>
    <t>VNM</t>
  </si>
  <si>
    <t>BMP</t>
  </si>
  <si>
    <t>GAS</t>
  </si>
  <si>
    <t>IPM</t>
  </si>
  <si>
    <t>NVL</t>
  </si>
  <si>
    <t>SAB</t>
  </si>
  <si>
    <t>MWG</t>
  </si>
  <si>
    <t>MSN</t>
  </si>
  <si>
    <t>Expected Return</t>
  </si>
  <si>
    <t>Variance</t>
  </si>
  <si>
    <t>Standard deviation</t>
  </si>
  <si>
    <t>Covariance</t>
  </si>
  <si>
    <t>Correlation</t>
  </si>
  <si>
    <t>rf</t>
  </si>
  <si>
    <t>E(r)</t>
  </si>
  <si>
    <t>2,31%</t>
  </si>
  <si>
    <t>2,07%</t>
  </si>
  <si>
    <t>0,03%</t>
  </si>
  <si>
    <t>0,90%</t>
  </si>
  <si>
    <t>1,65%</t>
  </si>
  <si>
    <t>0,84%</t>
  </si>
  <si>
    <t>0,26%</t>
  </si>
  <si>
    <t>0,34%</t>
  </si>
  <si>
    <t>1,04%</t>
  </si>
  <si>
    <t>1,55%</t>
  </si>
  <si>
    <t>VAR</t>
  </si>
  <si>
    <t>1,47%</t>
  </si>
  <si>
    <t>0,73%</t>
  </si>
  <si>
    <t>0,49%</t>
  </si>
  <si>
    <t>1,35%</t>
  </si>
  <si>
    <t>1,22%</t>
  </si>
  <si>
    <t>0,72%</t>
  </si>
  <si>
    <t>2,15%</t>
  </si>
  <si>
    <t>0,85%</t>
  </si>
  <si>
    <t>1,27%</t>
  </si>
  <si>
    <t>1,31%</t>
  </si>
  <si>
    <t>STD</t>
  </si>
  <si>
    <t>12,14%</t>
  </si>
  <si>
    <t>8,54%</t>
  </si>
  <si>
    <t>7,02%</t>
  </si>
  <si>
    <t>11,62%</t>
  </si>
  <si>
    <t>11,03%</t>
  </si>
  <si>
    <t>8,47%</t>
  </si>
  <si>
    <t>14,67%</t>
  </si>
  <si>
    <t>9,22%</t>
  </si>
  <si>
    <t>11,28%</t>
  </si>
  <si>
    <t>11,46%</t>
  </si>
  <si>
    <t>No.</t>
  </si>
  <si>
    <t>All Conditions of combination</t>
  </si>
  <si>
    <t>RUN DATA</t>
  </si>
  <si>
    <t>wi</t>
  </si>
  <si>
    <t>wj</t>
  </si>
  <si>
    <t>wk</t>
  </si>
  <si>
    <t>Total</t>
  </si>
  <si>
    <t>E(ri)</t>
  </si>
  <si>
    <t>E(rj)</t>
  </si>
  <si>
    <t>E(rk)</t>
  </si>
  <si>
    <t>𝞼i</t>
  </si>
  <si>
    <t>𝞼j</t>
  </si>
  <si>
    <t>𝞼k</t>
  </si>
  <si>
    <t>Cov(i,j)</t>
  </si>
  <si>
    <t>Cov(i,k)</t>
  </si>
  <si>
    <t>Cov(j,k)</t>
  </si>
  <si>
    <t>E(rp)</t>
  </si>
  <si>
    <t>𝞼p</t>
  </si>
  <si>
    <t>Sharpe ratio</t>
  </si>
  <si>
    <t>INPUT</t>
  </si>
  <si>
    <t>OUTPUT</t>
  </si>
  <si>
    <t>Capital</t>
  </si>
  <si>
    <t>Assuming</t>
  </si>
  <si>
    <t>𝞼</t>
  </si>
  <si>
    <t>w(HPG)</t>
  </si>
  <si>
    <t>The risk-free asset</t>
  </si>
  <si>
    <t>A=</t>
  </si>
  <si>
    <t>w(VCB)</t>
  </si>
  <si>
    <t>The risky portfolio</t>
  </si>
  <si>
    <t>w(MSN)</t>
  </si>
  <si>
    <t>Cov(HPG,VCB)</t>
  </si>
  <si>
    <t>Cov(HPG,MSN)</t>
  </si>
  <si>
    <t>Cov(VCB,MSN)</t>
  </si>
  <si>
    <t>Solver with function</t>
  </si>
  <si>
    <t>y</t>
  </si>
  <si>
    <t>1-y</t>
  </si>
  <si>
    <t>E(rc)</t>
  </si>
  <si>
    <t>𝞼c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</si>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</sst>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%"/>
    <numFmt numFmtId="165" formatCode="_(* #,##0.0000_);_(* \(#,##0.0000\);_(* &quot;-&quot;??_);_(@_)"/>
  </numFmts>
  <fonts count="11" x14ac:knownFonts="1">
    <font>
      <sz val="11"/>
      <color theme="1"/>
      <name val="Calibri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EFFFF"/>
      <name val="Times New Roman"/>
      <family val="1"/>
    </font>
    <font>
      <b/>
      <sz val="1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8" fillId="0" borderId="0"/>
    <xf numFmtId="43" fontId="8" fillId="0" borderId="0"/>
  </cellStyleXfs>
  <cellXfs count="6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10" fontId="1" fillId="0" borderId="1" xfId="0" applyNumberFormat="1" applyFont="1" applyBorder="1"/>
    <xf numFmtId="10" fontId="1" fillId="0" borderId="0" xfId="0" applyNumberFormat="1" applyFo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0" fontId="1" fillId="4" borderId="1" xfId="0" applyNumberFormat="1" applyFont="1" applyFill="1" applyBorder="1"/>
    <xf numFmtId="10" fontId="3" fillId="3" borderId="0" xfId="0" applyNumberFormat="1" applyFont="1" applyFill="1"/>
    <xf numFmtId="10" fontId="3" fillId="3" borderId="1" xfId="0" applyNumberFormat="1" applyFont="1" applyFill="1" applyBorder="1"/>
    <xf numFmtId="3" fontId="1" fillId="0" borderId="0" xfId="0" applyNumberFormat="1" applyFont="1"/>
    <xf numFmtId="0" fontId="6" fillId="6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/>
    </xf>
    <xf numFmtId="9" fontId="6" fillId="5" borderId="4" xfId="1" applyFont="1" applyFill="1" applyBorder="1" applyAlignment="1">
      <alignment horizontal="center" vertical="center"/>
    </xf>
    <xf numFmtId="10" fontId="6" fillId="5" borderId="4" xfId="1" applyNumberFormat="1" applyFont="1" applyFill="1" applyBorder="1" applyAlignment="1">
      <alignment horizontal="center" vertical="center"/>
    </xf>
    <xf numFmtId="164" fontId="6" fillId="5" borderId="4" xfId="1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wrapText="1"/>
    </xf>
    <xf numFmtId="0" fontId="5" fillId="5" borderId="4" xfId="0" applyFont="1" applyFill="1" applyBorder="1" applyAlignment="1">
      <alignment wrapText="1"/>
    </xf>
    <xf numFmtId="0" fontId="5" fillId="6" borderId="4" xfId="0" applyFont="1" applyFill="1" applyBorder="1" applyAlignment="1">
      <alignment horizontal="center" wrapText="1"/>
    </xf>
    <xf numFmtId="0" fontId="0" fillId="0" borderId="7" xfId="0" applyBorder="1"/>
    <xf numFmtId="0" fontId="0" fillId="0" borderId="8" xfId="0" applyBorder="1" applyAlignment="1">
      <alignment wrapText="1"/>
    </xf>
    <xf numFmtId="10" fontId="4" fillId="0" borderId="8" xfId="1" applyNumberFormat="1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1" fillId="0" borderId="10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0" fillId="0" borderId="13" xfId="0" applyBorder="1"/>
    <xf numFmtId="0" fontId="1" fillId="0" borderId="6" xfId="0" applyFont="1" applyBorder="1" applyAlignment="1">
      <alignment horizontal="right" wrapText="1"/>
    </xf>
    <xf numFmtId="0" fontId="9" fillId="5" borderId="4" xfId="0" applyFont="1" applyFill="1" applyBorder="1"/>
    <xf numFmtId="0" fontId="6" fillId="6" borderId="4" xfId="0" applyFont="1" applyFill="1" applyBorder="1"/>
    <xf numFmtId="0" fontId="9" fillId="7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/>
    </xf>
    <xf numFmtId="9" fontId="6" fillId="8" borderId="4" xfId="1" applyFont="1" applyFill="1" applyBorder="1"/>
    <xf numFmtId="0" fontId="10" fillId="6" borderId="4" xfId="0" applyFont="1" applyFill="1" applyBorder="1" applyAlignment="1">
      <alignment horizontal="center"/>
    </xf>
    <xf numFmtId="10" fontId="6" fillId="8" borderId="4" xfId="0" applyNumberFormat="1" applyFont="1" applyFill="1" applyBorder="1"/>
    <xf numFmtId="0" fontId="6" fillId="8" borderId="4" xfId="0" applyFont="1" applyFill="1" applyBorder="1"/>
    <xf numFmtId="0" fontId="10" fillId="6" borderId="4" xfId="0" applyFont="1" applyFill="1" applyBorder="1" applyAlignment="1">
      <alignment horizontal="center" vertical="center"/>
    </xf>
    <xf numFmtId="10" fontId="6" fillId="8" borderId="4" xfId="1" applyNumberFormat="1" applyFont="1" applyFill="1" applyBorder="1"/>
    <xf numFmtId="10" fontId="9" fillId="6" borderId="4" xfId="1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9" fillId="5" borderId="8" xfId="0" applyFont="1" applyFill="1" applyBorder="1"/>
    <xf numFmtId="0" fontId="9" fillId="5" borderId="6" xfId="0" applyFont="1" applyFill="1" applyBorder="1"/>
    <xf numFmtId="0" fontId="9" fillId="0" borderId="0" xfId="0" applyFont="1" applyAlignment="1">
      <alignment horizontal="center" vertical="center"/>
    </xf>
    <xf numFmtId="0" fontId="2" fillId="6" borderId="4" xfId="0" applyFont="1" applyFill="1" applyBorder="1" applyAlignment="1">
      <alignment horizontal="right"/>
    </xf>
    <xf numFmtId="0" fontId="1" fillId="8" borderId="4" xfId="0" applyFont="1" applyFill="1" applyBorder="1"/>
    <xf numFmtId="2" fontId="6" fillId="8" borderId="4" xfId="0" applyNumberFormat="1" applyFont="1" applyFill="1" applyBorder="1"/>
    <xf numFmtId="0" fontId="9" fillId="6" borderId="4" xfId="0" applyFont="1" applyFill="1" applyBorder="1" applyAlignment="1">
      <alignment horizontal="center" vertical="center"/>
    </xf>
    <xf numFmtId="2" fontId="6" fillId="8" borderId="4" xfId="1" applyNumberFormat="1" applyFont="1" applyFill="1" applyBorder="1"/>
    <xf numFmtId="10" fontId="2" fillId="6" borderId="4" xfId="1" applyNumberFormat="1" applyFont="1" applyFill="1" applyBorder="1" applyAlignment="1">
      <alignment horizontal="center" vertical="center"/>
    </xf>
    <xf numFmtId="10" fontId="6" fillId="9" borderId="4" xfId="0" applyNumberFormat="1" applyFont="1" applyFill="1" applyBorder="1"/>
    <xf numFmtId="10" fontId="6" fillId="9" borderId="4" xfId="1" applyNumberFormat="1" applyFont="1" applyFill="1" applyBorder="1"/>
    <xf numFmtId="0" fontId="0" fillId="0" borderId="0" xfId="0" applyAlignment="1">
      <alignment horizontal="center" wrapText="1"/>
    </xf>
    <xf numFmtId="165" fontId="6" fillId="8" borderId="4" xfId="2" applyNumberFormat="1" applyFont="1" applyFill="1" applyBorder="1"/>
    <xf numFmtId="0" fontId="3" fillId="2" borderId="1" xfId="0" applyFont="1" applyFill="1" applyBorder="1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0" fontId="1" fillId="0" borderId="1" xfId="0" applyFont="1" applyBorder="1"/>
    <xf numFmtId="0" fontId="7" fillId="5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3">
    <cellStyle name="Comma" xfId="2" builtinId="3"/>
    <cellStyle name="Normal" xfId="0" builtinId="0"/>
    <cellStyle name="Percent" xfId="1" builtinId="5"/>
  </cellStyles>
  <dxfs count="1">
    <dxf>
      <fill>
        <patternFill patternType="solid">
          <bgColor rgb="FFCCE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>
      <selection activeCell="V1" sqref="V1"/>
    </sheetView>
  </sheetViews>
  <sheetFormatPr defaultColWidth="14.44140625" defaultRowHeight="15" customHeight="1" x14ac:dyDescent="0.3"/>
  <cols>
    <col min="1" max="1" width="11.88671875" customWidth="1"/>
    <col min="2" max="2" width="13.44140625" customWidth="1"/>
    <col min="3" max="3" width="11.88671875" customWidth="1"/>
    <col min="4" max="10" width="8.6640625" customWidth="1"/>
    <col min="11" max="11" width="11.109375" customWidth="1"/>
    <col min="12" max="12" width="8.6640625" customWidth="1"/>
    <col min="13" max="13" width="10.33203125" customWidth="1"/>
    <col min="14" max="19" width="8.6640625" customWidth="1"/>
    <col min="20" max="21" width="8.33203125" customWidth="1"/>
    <col min="22" max="26" width="8.6640625" customWidth="1"/>
  </cols>
  <sheetData>
    <row r="1" spans="1:23" ht="14.25" customHeight="1" x14ac:dyDescent="0.3">
      <c r="A1" s="1"/>
    </row>
    <row r="2" spans="1:23" ht="14.25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1"/>
      <c r="W2" s="1"/>
    </row>
    <row r="3" spans="1:23" ht="14.25" customHeight="1" x14ac:dyDescent="0.3">
      <c r="A3" s="2">
        <v>20170503</v>
      </c>
      <c r="B3" s="3">
        <v>6.8136000000000001</v>
      </c>
      <c r="C3" s="3">
        <v>26.1128</v>
      </c>
      <c r="D3" s="3">
        <v>79.959400000000002</v>
      </c>
      <c r="E3" s="3">
        <v>68.1083</v>
      </c>
      <c r="F3" s="3">
        <v>43.617699999999999</v>
      </c>
      <c r="G3" s="3">
        <v>39.073999999999998</v>
      </c>
      <c r="H3" s="3">
        <v>29.244800000000001</v>
      </c>
      <c r="I3" s="3">
        <v>178.61969999999999</v>
      </c>
      <c r="J3" s="4">
        <v>29.777699999999999</v>
      </c>
      <c r="K3" s="4">
        <v>35.847999999999999</v>
      </c>
      <c r="L3" s="4"/>
      <c r="M3" s="4"/>
      <c r="N3" s="4"/>
      <c r="O3" s="4"/>
      <c r="P3" s="4"/>
      <c r="Q3" s="4"/>
      <c r="R3" s="4"/>
      <c r="S3" s="4"/>
      <c r="T3" s="4"/>
      <c r="U3" s="4"/>
      <c r="V3" s="1"/>
      <c r="W3" s="1"/>
    </row>
    <row r="4" spans="1:23" ht="14.25" customHeight="1" x14ac:dyDescent="0.3">
      <c r="A4" s="2">
        <v>20170601</v>
      </c>
      <c r="B4" s="3">
        <v>7.0945</v>
      </c>
      <c r="C4" s="3">
        <v>26.7013</v>
      </c>
      <c r="D4" s="3">
        <v>83.021199999999993</v>
      </c>
      <c r="E4" s="3">
        <v>68.1083</v>
      </c>
      <c r="F4" s="3">
        <v>44.012799999999999</v>
      </c>
      <c r="G4" s="3">
        <v>40.423400000000001</v>
      </c>
      <c r="H4" s="3">
        <v>28.118400000000001</v>
      </c>
      <c r="I4" s="3">
        <v>169.77359999999999</v>
      </c>
      <c r="J4" s="4">
        <v>34.119599999999998</v>
      </c>
      <c r="K4" s="4">
        <v>35.524299999999997</v>
      </c>
      <c r="L4" s="5">
        <f t="shared" ref="L4:L35" si="0">(B4-B3)/B3</f>
        <v>4.1226370787836079E-2</v>
      </c>
      <c r="M4" s="5">
        <f t="shared" ref="M4:M35" si="1">(C4-C3)/C3</f>
        <v>2.2536840170337909E-2</v>
      </c>
      <c r="N4" s="5">
        <f t="shared" ref="N4:N35" si="2">(D4-D3)/D3</f>
        <v>3.8291933156076596E-2</v>
      </c>
      <c r="O4" s="5">
        <f t="shared" ref="O4:O35" si="3">(E4-E3)/E3</f>
        <v>0</v>
      </c>
      <c r="P4" s="5">
        <f t="shared" ref="P4:P35" si="4">(F4-F3)/F3</f>
        <v>9.0582492887061761E-3</v>
      </c>
      <c r="Q4" s="5">
        <f t="shared" ref="Q4:Q35" si="5">(G4-G3)/G3</f>
        <v>3.4534473051133822E-2</v>
      </c>
      <c r="R4" s="5">
        <f t="shared" ref="R4:R35" si="6">(H4-H3)/H3</f>
        <v>-3.8516249042564843E-2</v>
      </c>
      <c r="S4" s="5">
        <f t="shared" ref="S4:S35" si="7">(I4-I3)/I3</f>
        <v>-4.9524772463507706E-2</v>
      </c>
      <c r="T4" s="5">
        <f t="shared" ref="T4:T35" si="8">(J4-J3)/J3</f>
        <v>0.14581045547507024</v>
      </c>
      <c r="U4" s="5">
        <f t="shared" ref="U4:U35" si="9">(K4-K3)/K3</f>
        <v>-9.0297924570409034E-3</v>
      </c>
      <c r="V4" s="1"/>
      <c r="W4" s="1"/>
    </row>
    <row r="5" spans="1:23" ht="14.25" customHeight="1" x14ac:dyDescent="0.3">
      <c r="A5" s="2">
        <v>20170703</v>
      </c>
      <c r="B5" s="3">
        <v>8.2532999999999994</v>
      </c>
      <c r="C5" s="3">
        <v>28.613800000000001</v>
      </c>
      <c r="D5" s="3">
        <v>85.808599999999998</v>
      </c>
      <c r="E5" s="3">
        <v>65.590900000000005</v>
      </c>
      <c r="F5" s="3">
        <v>47.9285</v>
      </c>
      <c r="G5" s="3">
        <v>45.112200000000001</v>
      </c>
      <c r="H5" s="3">
        <v>28.3687</v>
      </c>
      <c r="I5" s="3">
        <v>187.64449999999999</v>
      </c>
      <c r="J5" s="4">
        <v>36.612699999999997</v>
      </c>
      <c r="K5" s="4">
        <v>33.5822</v>
      </c>
      <c r="L5" s="5">
        <f t="shared" si="0"/>
        <v>0.16333779688491076</v>
      </c>
      <c r="M5" s="5">
        <f t="shared" si="1"/>
        <v>7.1625726088242941E-2</v>
      </c>
      <c r="N5" s="5">
        <f t="shared" si="2"/>
        <v>3.357455686017554E-2</v>
      </c>
      <c r="O5" s="5">
        <f t="shared" si="3"/>
        <v>-3.6961721258642409E-2</v>
      </c>
      <c r="P5" s="5">
        <f t="shared" si="4"/>
        <v>8.8967300421695539E-2</v>
      </c>
      <c r="Q5" s="5">
        <f t="shared" si="5"/>
        <v>0.11599222232667218</v>
      </c>
      <c r="R5" s="5">
        <f t="shared" si="6"/>
        <v>8.9016444747922821E-3</v>
      </c>
      <c r="S5" s="5">
        <f t="shared" si="7"/>
        <v>0.10526312689369847</v>
      </c>
      <c r="T5" s="5">
        <f t="shared" si="8"/>
        <v>7.3069438094233177E-2</v>
      </c>
      <c r="U5" s="5">
        <f t="shared" si="9"/>
        <v>-5.4669620513282363E-2</v>
      </c>
      <c r="V5" s="1"/>
      <c r="W5" s="1"/>
    </row>
    <row r="6" spans="1:23" ht="14.25" customHeight="1" x14ac:dyDescent="0.3">
      <c r="A6" s="2">
        <v>20170801</v>
      </c>
      <c r="B6" s="3">
        <v>8.1783000000000001</v>
      </c>
      <c r="C6" s="3">
        <v>28.245999999999999</v>
      </c>
      <c r="D6" s="3">
        <v>82.5839</v>
      </c>
      <c r="E6" s="3">
        <v>53.263300000000001</v>
      </c>
      <c r="F6" s="3">
        <v>51.627699999999997</v>
      </c>
      <c r="G6" s="3">
        <v>48.948500000000003</v>
      </c>
      <c r="H6" s="3">
        <v>28.1601</v>
      </c>
      <c r="I6" s="3">
        <v>218.82919999999999</v>
      </c>
      <c r="J6" s="4">
        <v>35.437399999999997</v>
      </c>
      <c r="K6" s="4">
        <v>34.350999999999999</v>
      </c>
      <c r="L6" s="5">
        <f t="shared" si="0"/>
        <v>-9.0872741812365113E-3</v>
      </c>
      <c r="M6" s="5">
        <f t="shared" si="1"/>
        <v>-1.2853937610523683E-2</v>
      </c>
      <c r="N6" s="5">
        <f t="shared" si="2"/>
        <v>-3.7580149309043596E-2</v>
      </c>
      <c r="O6" s="5">
        <f t="shared" si="3"/>
        <v>-0.18794680359623062</v>
      </c>
      <c r="P6" s="5">
        <f t="shared" si="4"/>
        <v>7.7181635144016561E-2</v>
      </c>
      <c r="Q6" s="5">
        <f t="shared" si="5"/>
        <v>8.5039080337469708E-2</v>
      </c>
      <c r="R6" s="5">
        <f t="shared" si="6"/>
        <v>-7.3531744493050633E-3</v>
      </c>
      <c r="S6" s="5">
        <f t="shared" si="7"/>
        <v>0.16619032265800487</v>
      </c>
      <c r="T6" s="5">
        <f t="shared" si="8"/>
        <v>-3.2100883026927818E-2</v>
      </c>
      <c r="U6" s="5">
        <f t="shared" si="9"/>
        <v>2.2893080262758211E-2</v>
      </c>
      <c r="V6" s="1"/>
      <c r="W6" s="1"/>
    </row>
    <row r="7" spans="1:23" ht="14.25" customHeight="1" x14ac:dyDescent="0.3">
      <c r="A7" s="2">
        <v>20170901</v>
      </c>
      <c r="B7" s="3">
        <v>8.7784999999999993</v>
      </c>
      <c r="C7" s="3">
        <v>27.5472</v>
      </c>
      <c r="D7" s="3">
        <v>83.910200000000003</v>
      </c>
      <c r="E7" s="3">
        <v>49.243400000000001</v>
      </c>
      <c r="F7" s="3">
        <v>51.064700000000002</v>
      </c>
      <c r="G7" s="3">
        <v>48.593299999999999</v>
      </c>
      <c r="H7" s="3">
        <v>25.156300000000002</v>
      </c>
      <c r="I7" s="3">
        <v>227.40719999999999</v>
      </c>
      <c r="J7" s="4">
        <v>38.963299999999997</v>
      </c>
      <c r="K7" s="4">
        <v>39.003900000000002</v>
      </c>
      <c r="L7" s="5">
        <f t="shared" si="0"/>
        <v>7.3389335191910196E-2</v>
      </c>
      <c r="M7" s="5">
        <f t="shared" si="1"/>
        <v>-2.4739786164412608E-2</v>
      </c>
      <c r="N7" s="5">
        <f t="shared" si="2"/>
        <v>1.6060031071431641E-2</v>
      </c>
      <c r="O7" s="5">
        <f t="shared" si="3"/>
        <v>-7.5472229471324523E-2</v>
      </c>
      <c r="P7" s="5">
        <f t="shared" si="4"/>
        <v>-1.0904998673192789E-2</v>
      </c>
      <c r="Q7" s="5">
        <f t="shared" si="5"/>
        <v>-7.2566064332922047E-3</v>
      </c>
      <c r="R7" s="5">
        <f t="shared" si="6"/>
        <v>-0.10666865529596835</v>
      </c>
      <c r="S7" s="5">
        <f t="shared" si="7"/>
        <v>3.9199521818843203E-2</v>
      </c>
      <c r="T7" s="5">
        <f t="shared" si="8"/>
        <v>9.9496577062651331E-2</v>
      </c>
      <c r="U7" s="5">
        <f t="shared" si="9"/>
        <v>0.13545166079590121</v>
      </c>
      <c r="V7" s="1"/>
      <c r="W7" s="1"/>
    </row>
    <row r="8" spans="1:23" ht="14.25" customHeight="1" x14ac:dyDescent="0.3">
      <c r="A8" s="2">
        <v>20171002</v>
      </c>
      <c r="B8" s="3">
        <v>9.7664000000000009</v>
      </c>
      <c r="C8" s="3">
        <v>28.2941</v>
      </c>
      <c r="D8" s="3">
        <v>82.248599999999996</v>
      </c>
      <c r="E8" s="3">
        <v>52.258299999999998</v>
      </c>
      <c r="F8" s="3">
        <v>56.7121</v>
      </c>
      <c r="G8" s="3">
        <v>44.828000000000003</v>
      </c>
      <c r="H8" s="3">
        <v>25.657</v>
      </c>
      <c r="I8" s="3">
        <v>230.53460000000001</v>
      </c>
      <c r="J8" s="4">
        <v>41.777000000000001</v>
      </c>
      <c r="K8" s="4">
        <v>44.749299999999998</v>
      </c>
      <c r="L8" s="5">
        <f t="shared" si="0"/>
        <v>0.1125363103035828</v>
      </c>
      <c r="M8" s="5">
        <f t="shared" si="1"/>
        <v>2.7113463437300346E-2</v>
      </c>
      <c r="N8" s="5">
        <f t="shared" si="2"/>
        <v>-1.9802121792106407E-2</v>
      </c>
      <c r="O8" s="5">
        <f t="shared" si="3"/>
        <v>6.1224448352469513E-2</v>
      </c>
      <c r="P8" s="5">
        <f t="shared" si="4"/>
        <v>0.11059303197708001</v>
      </c>
      <c r="Q8" s="5">
        <f t="shared" si="5"/>
        <v>-7.7485990867053614E-2</v>
      </c>
      <c r="R8" s="5">
        <f t="shared" si="6"/>
        <v>1.9903562924595362E-2</v>
      </c>
      <c r="S8" s="5">
        <f t="shared" si="7"/>
        <v>1.3752422966379354E-2</v>
      </c>
      <c r="T8" s="5">
        <f t="shared" si="8"/>
        <v>7.2214109174531027E-2</v>
      </c>
      <c r="U8" s="5">
        <f t="shared" si="9"/>
        <v>0.14730321839610902</v>
      </c>
      <c r="V8" s="1"/>
      <c r="W8" s="1"/>
    </row>
    <row r="9" spans="1:23" ht="14.25" customHeight="1" x14ac:dyDescent="0.3">
      <c r="A9" s="2">
        <v>20171101</v>
      </c>
      <c r="B9" s="3">
        <v>8.9285999999999994</v>
      </c>
      <c r="C9" s="3">
        <v>31.262599999999999</v>
      </c>
      <c r="D9" s="3">
        <v>85.848699999999994</v>
      </c>
      <c r="E9" s="3">
        <v>49.645400000000002</v>
      </c>
      <c r="F9" s="3">
        <v>59.568100000000001</v>
      </c>
      <c r="G9" s="3">
        <v>44.401800000000001</v>
      </c>
      <c r="H9" s="3">
        <v>25.364899999999999</v>
      </c>
      <c r="I9" s="3">
        <v>256.35809999999998</v>
      </c>
      <c r="J9" s="4">
        <v>45.195999999999998</v>
      </c>
      <c r="K9" s="4">
        <v>48.552599999999998</v>
      </c>
      <c r="L9" s="5">
        <f t="shared" si="0"/>
        <v>-8.5783912188728842E-2</v>
      </c>
      <c r="M9" s="5">
        <f t="shared" si="1"/>
        <v>0.10491586585189135</v>
      </c>
      <c r="N9" s="5">
        <f t="shared" si="2"/>
        <v>4.3770957803537056E-2</v>
      </c>
      <c r="O9" s="5">
        <f t="shared" si="3"/>
        <v>-4.9999712964256322E-2</v>
      </c>
      <c r="P9" s="5">
        <f t="shared" si="4"/>
        <v>5.0359623431331262E-2</v>
      </c>
      <c r="Q9" s="5">
        <f t="shared" si="5"/>
        <v>-9.5074507004551043E-3</v>
      </c>
      <c r="R9" s="5">
        <f t="shared" si="6"/>
        <v>-1.1384807265073913E-2</v>
      </c>
      <c r="S9" s="5">
        <f t="shared" si="7"/>
        <v>0.11201572345322552</v>
      </c>
      <c r="T9" s="5">
        <f t="shared" si="8"/>
        <v>8.1839289561241757E-2</v>
      </c>
      <c r="U9" s="5">
        <f t="shared" si="9"/>
        <v>8.4991273606514525E-2</v>
      </c>
      <c r="V9" s="1"/>
      <c r="W9" s="1"/>
    </row>
    <row r="10" spans="1:23" ht="14.25" customHeight="1" x14ac:dyDescent="0.3">
      <c r="A10" s="2">
        <v>20171201</v>
      </c>
      <c r="B10" s="3">
        <v>10.379099999999999</v>
      </c>
      <c r="C10" s="3">
        <v>36.297699999999999</v>
      </c>
      <c r="D10" s="3">
        <v>108.55710000000001</v>
      </c>
      <c r="E10" s="3">
        <v>65.137699999999995</v>
      </c>
      <c r="F10" s="3">
        <v>67.600700000000003</v>
      </c>
      <c r="G10" s="3">
        <v>47.457299999999996</v>
      </c>
      <c r="H10" s="3">
        <v>25.740400000000001</v>
      </c>
      <c r="I10" s="3">
        <v>294.86989999999997</v>
      </c>
      <c r="J10" s="4">
        <v>48.401400000000002</v>
      </c>
      <c r="K10" s="4">
        <v>55.430900000000001</v>
      </c>
      <c r="L10" s="5">
        <f t="shared" si="0"/>
        <v>0.16245548014246355</v>
      </c>
      <c r="M10" s="5">
        <f t="shared" si="1"/>
        <v>0.16105826130904019</v>
      </c>
      <c r="N10" s="5">
        <f t="shared" si="2"/>
        <v>0.2645165273323884</v>
      </c>
      <c r="O10" s="5">
        <f t="shared" si="3"/>
        <v>0.31205912330246088</v>
      </c>
      <c r="P10" s="5">
        <f t="shared" si="4"/>
        <v>0.13484734278917745</v>
      </c>
      <c r="Q10" s="5">
        <f t="shared" si="5"/>
        <v>6.8814777779279107E-2</v>
      </c>
      <c r="R10" s="5">
        <f t="shared" si="6"/>
        <v>1.4803921955142832E-2</v>
      </c>
      <c r="S10" s="5">
        <f t="shared" si="7"/>
        <v>0.1502265775881472</v>
      </c>
      <c r="T10" s="5">
        <f t="shared" si="8"/>
        <v>7.0922205504912045E-2</v>
      </c>
      <c r="U10" s="5">
        <f t="shared" si="9"/>
        <v>0.14166697560995711</v>
      </c>
      <c r="V10" s="1"/>
      <c r="W10" s="1"/>
    </row>
    <row r="11" spans="1:23" ht="14.25" customHeight="1" x14ac:dyDescent="0.3">
      <c r="A11" s="2">
        <v>20180103</v>
      </c>
      <c r="B11" s="3">
        <v>11.9047</v>
      </c>
      <c r="C11" s="3">
        <v>41.257599999999996</v>
      </c>
      <c r="D11" s="3">
        <v>118.0034</v>
      </c>
      <c r="E11" s="3">
        <v>58.596699999999998</v>
      </c>
      <c r="F11" s="3">
        <v>80.492699999999999</v>
      </c>
      <c r="G11" s="3">
        <v>47.242600000000003</v>
      </c>
      <c r="H11" s="3">
        <v>27.325700000000001</v>
      </c>
      <c r="I11" s="3">
        <v>225.44139999999999</v>
      </c>
      <c r="J11" s="4">
        <v>47.0124</v>
      </c>
      <c r="K11" s="4">
        <v>64.736800000000002</v>
      </c>
      <c r="L11" s="5">
        <f t="shared" si="0"/>
        <v>0.14698769642839946</v>
      </c>
      <c r="M11" s="5">
        <f t="shared" si="1"/>
        <v>0.13664502158538963</v>
      </c>
      <c r="N11" s="5">
        <f t="shared" si="2"/>
        <v>8.7016878674909273E-2</v>
      </c>
      <c r="O11" s="5">
        <f t="shared" si="3"/>
        <v>-0.10041803748059876</v>
      </c>
      <c r="P11" s="5">
        <f t="shared" si="4"/>
        <v>0.19070808438374151</v>
      </c>
      <c r="Q11" s="5">
        <f t="shared" si="5"/>
        <v>-4.5240668980324099E-3</v>
      </c>
      <c r="R11" s="5">
        <f t="shared" si="6"/>
        <v>6.1588009510341726E-2</v>
      </c>
      <c r="S11" s="5">
        <f t="shared" si="7"/>
        <v>-0.23545468696533622</v>
      </c>
      <c r="T11" s="5">
        <f t="shared" si="8"/>
        <v>-2.869751701397073E-2</v>
      </c>
      <c r="U11" s="5">
        <f t="shared" si="9"/>
        <v>0.16788289564123984</v>
      </c>
      <c r="V11" s="1"/>
      <c r="W11" s="1"/>
    </row>
    <row r="12" spans="1:23" ht="14.25" customHeight="1" x14ac:dyDescent="0.3">
      <c r="A12" s="2">
        <v>20180201</v>
      </c>
      <c r="B12" s="3">
        <v>15.2561</v>
      </c>
      <c r="C12" s="3">
        <v>50.050199999999997</v>
      </c>
      <c r="D12" s="3">
        <v>113.26090000000001</v>
      </c>
      <c r="E12" s="3">
        <v>58.187899999999999</v>
      </c>
      <c r="F12" s="3">
        <v>100.98779999999999</v>
      </c>
      <c r="G12" s="3">
        <v>46.455199999999998</v>
      </c>
      <c r="H12" s="3">
        <v>33.541800000000002</v>
      </c>
      <c r="I12" s="3">
        <v>221.89189999999999</v>
      </c>
      <c r="J12" s="4">
        <v>47.795999999999999</v>
      </c>
      <c r="K12" s="4">
        <v>74.528300000000002</v>
      </c>
      <c r="L12" s="5">
        <f t="shared" si="0"/>
        <v>0.28151906389913228</v>
      </c>
      <c r="M12" s="5">
        <f t="shared" si="1"/>
        <v>0.21311467462964401</v>
      </c>
      <c r="N12" s="5">
        <f t="shared" si="2"/>
        <v>-4.0189519962984054E-2</v>
      </c>
      <c r="O12" s="5">
        <f t="shared" si="3"/>
        <v>-6.9765020897081132E-3</v>
      </c>
      <c r="P12" s="5">
        <f t="shared" si="4"/>
        <v>0.25462060534682018</v>
      </c>
      <c r="Q12" s="5">
        <f t="shared" si="5"/>
        <v>-1.666716057117951E-2</v>
      </c>
      <c r="R12" s="5">
        <f t="shared" si="6"/>
        <v>0.2274818211427338</v>
      </c>
      <c r="S12" s="5">
        <f t="shared" si="7"/>
        <v>-1.5744668015723797E-2</v>
      </c>
      <c r="T12" s="5">
        <f t="shared" si="8"/>
        <v>1.6667942925696195E-2</v>
      </c>
      <c r="U12" s="5">
        <f t="shared" si="9"/>
        <v>0.15125091138270658</v>
      </c>
      <c r="V12" s="1"/>
      <c r="W12" s="1"/>
    </row>
    <row r="13" spans="1:23" ht="14.25" customHeight="1" x14ac:dyDescent="0.3">
      <c r="A13" s="2">
        <v>20180301</v>
      </c>
      <c r="B13" s="3">
        <v>16.6816</v>
      </c>
      <c r="C13" s="3">
        <v>53.732599999999998</v>
      </c>
      <c r="D13" s="3">
        <v>109.3554</v>
      </c>
      <c r="E13" s="3">
        <v>62.003500000000003</v>
      </c>
      <c r="F13" s="3">
        <v>95.864000000000004</v>
      </c>
      <c r="G13" s="3">
        <v>45.739400000000003</v>
      </c>
      <c r="H13" s="3">
        <v>36.837600000000002</v>
      </c>
      <c r="I13" s="3">
        <v>210.1181</v>
      </c>
      <c r="J13" s="4">
        <v>43.628999999999998</v>
      </c>
      <c r="K13" s="4">
        <v>73.638199999999998</v>
      </c>
      <c r="L13" s="5">
        <f t="shared" si="0"/>
        <v>9.3438034622216656E-2</v>
      </c>
      <c r="M13" s="5">
        <f t="shared" si="1"/>
        <v>7.3574131571901846E-2</v>
      </c>
      <c r="N13" s="5">
        <f t="shared" si="2"/>
        <v>-3.4482332384785951E-2</v>
      </c>
      <c r="O13" s="5">
        <f t="shared" si="3"/>
        <v>6.5573770491803338E-2</v>
      </c>
      <c r="P13" s="5">
        <f t="shared" si="4"/>
        <v>-5.0736821675489402E-2</v>
      </c>
      <c r="Q13" s="5">
        <f t="shared" si="5"/>
        <v>-1.5408393462949132E-2</v>
      </c>
      <c r="R13" s="5">
        <f t="shared" si="6"/>
        <v>9.8259485179686232E-2</v>
      </c>
      <c r="S13" s="5">
        <f t="shared" si="7"/>
        <v>-5.306097248254666E-2</v>
      </c>
      <c r="T13" s="5">
        <f t="shared" si="8"/>
        <v>-8.7183027868440913E-2</v>
      </c>
      <c r="U13" s="5">
        <f t="shared" si="9"/>
        <v>-1.1943114226408006E-2</v>
      </c>
      <c r="V13" s="1"/>
      <c r="W13" s="1"/>
    </row>
    <row r="14" spans="1:23" ht="14.25" customHeight="1" x14ac:dyDescent="0.3">
      <c r="A14" s="2">
        <v>20180402</v>
      </c>
      <c r="B14" s="3">
        <v>14.7559</v>
      </c>
      <c r="C14" s="3">
        <v>55.6113</v>
      </c>
      <c r="D14" s="3">
        <v>111.41970000000001</v>
      </c>
      <c r="E14" s="3">
        <v>48.376300000000001</v>
      </c>
      <c r="F14" s="3">
        <v>112.47490000000001</v>
      </c>
      <c r="G14" s="3">
        <v>45.095199999999998</v>
      </c>
      <c r="H14" s="3">
        <v>39.732300000000002</v>
      </c>
      <c r="I14" s="3">
        <v>215.5521</v>
      </c>
      <c r="J14" s="4">
        <v>39.212600000000002</v>
      </c>
      <c r="K14" s="4">
        <v>92.735500000000002</v>
      </c>
      <c r="L14" s="5">
        <f t="shared" si="0"/>
        <v>-0.11543856704392859</v>
      </c>
      <c r="M14" s="5">
        <f t="shared" si="1"/>
        <v>3.496387667821773E-2</v>
      </c>
      <c r="N14" s="5">
        <f t="shared" si="2"/>
        <v>1.8876982755309777E-2</v>
      </c>
      <c r="O14" s="5">
        <f t="shared" si="3"/>
        <v>-0.21978114138717977</v>
      </c>
      <c r="P14" s="5">
        <f t="shared" si="4"/>
        <v>0.17327568221647333</v>
      </c>
      <c r="Q14" s="5">
        <f t="shared" si="5"/>
        <v>-1.4084137526946242E-2</v>
      </c>
      <c r="R14" s="5">
        <f t="shared" si="6"/>
        <v>7.8580037787478019E-2</v>
      </c>
      <c r="S14" s="5">
        <f t="shared" si="7"/>
        <v>2.5861646378869778E-2</v>
      </c>
      <c r="T14" s="5">
        <f t="shared" si="8"/>
        <v>-0.10122624859611717</v>
      </c>
      <c r="U14" s="5">
        <f t="shared" si="9"/>
        <v>0.25933958190178474</v>
      </c>
      <c r="V14" s="1"/>
      <c r="W14" s="1"/>
    </row>
    <row r="15" spans="1:23" ht="14.25" customHeight="1" x14ac:dyDescent="0.3">
      <c r="A15" s="2">
        <v>20180502</v>
      </c>
      <c r="B15" s="3">
        <v>13.605399999999999</v>
      </c>
      <c r="C15" s="3">
        <v>43.7376</v>
      </c>
      <c r="D15" s="3">
        <v>102.9391</v>
      </c>
      <c r="E15" s="3">
        <v>36.452599999999997</v>
      </c>
      <c r="F15" s="3">
        <v>85.699100000000001</v>
      </c>
      <c r="G15" s="3">
        <v>44.379399999999997</v>
      </c>
      <c r="H15" s="3">
        <v>32.116900000000001</v>
      </c>
      <c r="I15" s="3">
        <v>193.00069999999999</v>
      </c>
      <c r="J15" s="4">
        <v>36.662999999999997</v>
      </c>
      <c r="K15" s="4">
        <v>75.580299999999994</v>
      </c>
      <c r="L15" s="5">
        <f t="shared" si="0"/>
        <v>-7.7968812475010058E-2</v>
      </c>
      <c r="M15" s="5">
        <f t="shared" si="1"/>
        <v>-0.21351236169627394</v>
      </c>
      <c r="N15" s="5">
        <f t="shared" si="2"/>
        <v>-7.6114008564015248E-2</v>
      </c>
      <c r="O15" s="5">
        <f t="shared" si="3"/>
        <v>-0.2464781308202571</v>
      </c>
      <c r="P15" s="5">
        <f t="shared" si="4"/>
        <v>-0.23806022499242055</v>
      </c>
      <c r="Q15" s="5">
        <f t="shared" si="5"/>
        <v>-1.5873086270822651E-2</v>
      </c>
      <c r="R15" s="5">
        <f t="shared" si="6"/>
        <v>-0.19166773632535747</v>
      </c>
      <c r="S15" s="5">
        <f t="shared" si="7"/>
        <v>-0.1046215740881207</v>
      </c>
      <c r="T15" s="5">
        <f t="shared" si="8"/>
        <v>-6.5019917067473343E-2</v>
      </c>
      <c r="U15" s="5">
        <f t="shared" si="9"/>
        <v>-0.18499064543783134</v>
      </c>
      <c r="V15" s="1"/>
      <c r="W15" s="1"/>
    </row>
    <row r="16" spans="1:23" ht="14.25" customHeight="1" x14ac:dyDescent="0.3">
      <c r="A16" s="2">
        <v>20180601</v>
      </c>
      <c r="B16" s="3">
        <v>14.255699999999999</v>
      </c>
      <c r="C16" s="3">
        <v>42.835700000000003</v>
      </c>
      <c r="D16" s="3">
        <v>93.844800000000006</v>
      </c>
      <c r="E16" s="3">
        <v>44.4223</v>
      </c>
      <c r="F16" s="3">
        <v>76.443299999999994</v>
      </c>
      <c r="G16" s="3">
        <v>43.091000000000001</v>
      </c>
      <c r="H16" s="3">
        <v>28.474799999999998</v>
      </c>
      <c r="I16" s="3">
        <v>221.89189999999999</v>
      </c>
      <c r="J16" s="4">
        <v>39.372100000000003</v>
      </c>
      <c r="K16" s="4">
        <v>67.892799999999994</v>
      </c>
      <c r="L16" s="5">
        <f t="shared" si="0"/>
        <v>4.7797198171314309E-2</v>
      </c>
      <c r="M16" s="5">
        <f t="shared" si="1"/>
        <v>-2.0620701638864449E-2</v>
      </c>
      <c r="N16" s="5">
        <f t="shared" si="2"/>
        <v>-8.8346410644740345E-2</v>
      </c>
      <c r="O16" s="5">
        <f t="shared" si="3"/>
        <v>0.21863186713704932</v>
      </c>
      <c r="P16" s="5">
        <f t="shared" si="4"/>
        <v>-0.10800346794773816</v>
      </c>
      <c r="Q16" s="5">
        <f t="shared" si="5"/>
        <v>-2.9031487582076274E-2</v>
      </c>
      <c r="R16" s="5">
        <f t="shared" si="6"/>
        <v>-0.11340135567255877</v>
      </c>
      <c r="S16" s="5">
        <f t="shared" si="7"/>
        <v>0.14969479385307929</v>
      </c>
      <c r="T16" s="5">
        <f t="shared" si="8"/>
        <v>7.3891934648010443E-2</v>
      </c>
      <c r="U16" s="5">
        <f t="shared" si="9"/>
        <v>-0.10171301251781219</v>
      </c>
      <c r="V16" s="1"/>
      <c r="W16" s="1"/>
    </row>
    <row r="17" spans="1:23" ht="14.25" customHeight="1" x14ac:dyDescent="0.3">
      <c r="A17" s="2">
        <v>20180702</v>
      </c>
      <c r="B17" s="3">
        <v>13.4451</v>
      </c>
      <c r="C17" s="3">
        <v>43.662399999999998</v>
      </c>
      <c r="D17" s="3">
        <v>96.2346</v>
      </c>
      <c r="E17" s="3">
        <v>41.131799999999998</v>
      </c>
      <c r="F17" s="3">
        <v>74.7136</v>
      </c>
      <c r="G17" s="3">
        <v>45.683900000000001</v>
      </c>
      <c r="H17" s="3">
        <v>28.198899999999998</v>
      </c>
      <c r="I17" s="3">
        <v>208.30670000000001</v>
      </c>
      <c r="J17" s="4">
        <v>38.649700000000003</v>
      </c>
      <c r="K17" s="4">
        <v>61.5</v>
      </c>
      <c r="L17" s="5">
        <f t="shared" si="0"/>
        <v>-5.6861465939939751E-2</v>
      </c>
      <c r="M17" s="5">
        <f t="shared" si="1"/>
        <v>1.929932276115472E-2</v>
      </c>
      <c r="N17" s="5">
        <f t="shared" si="2"/>
        <v>2.5465449337629724E-2</v>
      </c>
      <c r="O17" s="5">
        <f t="shared" si="3"/>
        <v>-7.4073156950450594E-2</v>
      </c>
      <c r="P17" s="5">
        <f t="shared" si="4"/>
        <v>-2.2627228285539664E-2</v>
      </c>
      <c r="Q17" s="5">
        <f t="shared" si="5"/>
        <v>6.0172657863591009E-2</v>
      </c>
      <c r="R17" s="5">
        <f t="shared" si="6"/>
        <v>-9.6892691081236753E-3</v>
      </c>
      <c r="S17" s="5">
        <f t="shared" si="7"/>
        <v>-6.122440701981454E-2</v>
      </c>
      <c r="T17" s="5">
        <f t="shared" si="8"/>
        <v>-1.8348018012755232E-2</v>
      </c>
      <c r="U17" s="5">
        <f t="shared" si="9"/>
        <v>-9.4160205500435898E-2</v>
      </c>
      <c r="V17" s="1"/>
      <c r="W17" s="1"/>
    </row>
    <row r="18" spans="1:23" ht="14.25" customHeight="1" x14ac:dyDescent="0.3">
      <c r="A18" s="2">
        <v>20180801</v>
      </c>
      <c r="B18" s="3">
        <v>13.164999999999999</v>
      </c>
      <c r="C18" s="3">
        <v>44.038200000000003</v>
      </c>
      <c r="D18" s="3">
        <v>93.927199999999999</v>
      </c>
      <c r="E18" s="3">
        <v>40.631100000000004</v>
      </c>
      <c r="F18" s="3">
        <v>74.967200000000005</v>
      </c>
      <c r="G18" s="3">
        <v>41.979799999999997</v>
      </c>
      <c r="H18" s="3">
        <v>34.213900000000002</v>
      </c>
      <c r="I18" s="3">
        <v>185.66470000000001</v>
      </c>
      <c r="J18" s="4">
        <v>41.033700000000003</v>
      </c>
      <c r="K18" s="4">
        <v>68.135499999999993</v>
      </c>
      <c r="L18" s="5">
        <f t="shared" si="0"/>
        <v>-2.0832868479966748E-2</v>
      </c>
      <c r="M18" s="5">
        <f t="shared" si="1"/>
        <v>8.6069478544469665E-3</v>
      </c>
      <c r="N18" s="5">
        <f t="shared" si="2"/>
        <v>-2.3976823304715782E-2</v>
      </c>
      <c r="O18" s="5">
        <f t="shared" si="3"/>
        <v>-1.2173063177395466E-2</v>
      </c>
      <c r="P18" s="5">
        <f t="shared" si="4"/>
        <v>3.3942950145623529E-3</v>
      </c>
      <c r="Q18" s="5">
        <f t="shared" si="5"/>
        <v>-8.1081081081081169E-2</v>
      </c>
      <c r="R18" s="5">
        <f t="shared" si="6"/>
        <v>0.21330619279475457</v>
      </c>
      <c r="S18" s="5">
        <f t="shared" si="7"/>
        <v>-0.10869549563216159</v>
      </c>
      <c r="T18" s="5">
        <f t="shared" si="8"/>
        <v>6.1682238154500559E-2</v>
      </c>
      <c r="U18" s="5">
        <f t="shared" si="9"/>
        <v>0.10789430894308932</v>
      </c>
      <c r="V18" s="1"/>
      <c r="W18" s="1"/>
    </row>
    <row r="19" spans="1:23" ht="14.25" customHeight="1" x14ac:dyDescent="0.3">
      <c r="A19" s="2">
        <v>20180904</v>
      </c>
      <c r="B19" s="3">
        <v>13.655200000000001</v>
      </c>
      <c r="C19" s="3">
        <v>45.841799999999999</v>
      </c>
      <c r="D19" s="3">
        <v>88.186899999999994</v>
      </c>
      <c r="E19" s="3">
        <v>40.631100000000004</v>
      </c>
      <c r="F19" s="3">
        <v>88.802599999999998</v>
      </c>
      <c r="G19" s="3">
        <v>43.132199999999997</v>
      </c>
      <c r="H19" s="3">
        <v>35.759099999999997</v>
      </c>
      <c r="I19" s="3">
        <v>202.69149999999999</v>
      </c>
      <c r="J19" s="4">
        <v>42.767499999999998</v>
      </c>
      <c r="K19" s="4">
        <v>76.065799999999996</v>
      </c>
      <c r="L19" s="5">
        <f t="shared" si="0"/>
        <v>3.7235093049753254E-2</v>
      </c>
      <c r="M19" s="5">
        <f t="shared" si="1"/>
        <v>4.09553523985993E-2</v>
      </c>
      <c r="N19" s="5">
        <f t="shared" si="2"/>
        <v>-6.1114352392065398E-2</v>
      </c>
      <c r="O19" s="5">
        <f t="shared" si="3"/>
        <v>0</v>
      </c>
      <c r="P19" s="5">
        <f t="shared" si="4"/>
        <v>0.18455271105230009</v>
      </c>
      <c r="Q19" s="5">
        <f t="shared" si="5"/>
        <v>2.7451298005231092E-2</v>
      </c>
      <c r="R19" s="5">
        <f t="shared" si="6"/>
        <v>4.5162930855587757E-2</v>
      </c>
      <c r="S19" s="5">
        <f t="shared" si="7"/>
        <v>9.1707255067872237E-2</v>
      </c>
      <c r="T19" s="5">
        <f t="shared" si="8"/>
        <v>4.2253074911596931E-2</v>
      </c>
      <c r="U19" s="5">
        <f t="shared" si="9"/>
        <v>0.11639013436461174</v>
      </c>
      <c r="V19" s="1"/>
      <c r="W19" s="1"/>
    </row>
    <row r="20" spans="1:23" ht="14.25" customHeight="1" x14ac:dyDescent="0.3">
      <c r="A20" s="2">
        <v>20181001</v>
      </c>
      <c r="B20" s="3">
        <v>14.845599999999999</v>
      </c>
      <c r="C20" s="3">
        <v>46.969000000000001</v>
      </c>
      <c r="D20" s="3">
        <v>93.237300000000005</v>
      </c>
      <c r="E20" s="3">
        <v>44.923099999999998</v>
      </c>
      <c r="F20" s="3">
        <v>103.11450000000001</v>
      </c>
      <c r="G20" s="3">
        <v>44.202300000000001</v>
      </c>
      <c r="H20" s="3">
        <v>35.759099999999997</v>
      </c>
      <c r="I20" s="3">
        <v>201.2424</v>
      </c>
      <c r="J20" s="4">
        <v>45.873899999999999</v>
      </c>
      <c r="K20" s="4">
        <v>75.984899999999996</v>
      </c>
      <c r="L20" s="5">
        <f t="shared" si="0"/>
        <v>8.717558146347168E-2</v>
      </c>
      <c r="M20" s="5">
        <f t="shared" si="1"/>
        <v>2.4588912302745573E-2</v>
      </c>
      <c r="N20" s="5">
        <f t="shared" si="2"/>
        <v>5.726927695610131E-2</v>
      </c>
      <c r="O20" s="5">
        <f t="shared" si="3"/>
        <v>0.10563336951251613</v>
      </c>
      <c r="P20" s="5">
        <f t="shared" si="4"/>
        <v>0.16116532624044802</v>
      </c>
      <c r="Q20" s="5">
        <f t="shared" si="5"/>
        <v>2.4809770890425336E-2</v>
      </c>
      <c r="R20" s="5">
        <f t="shared" si="6"/>
        <v>0</v>
      </c>
      <c r="S20" s="5">
        <f t="shared" si="7"/>
        <v>-7.1492884506749775E-3</v>
      </c>
      <c r="T20" s="5">
        <f t="shared" si="8"/>
        <v>7.2634594025837398E-2</v>
      </c>
      <c r="U20" s="5">
        <f t="shared" si="9"/>
        <v>-1.063552871329819E-3</v>
      </c>
      <c r="V20" s="1"/>
      <c r="W20" s="1"/>
    </row>
    <row r="21" spans="1:23" ht="14.25" customHeight="1" x14ac:dyDescent="0.3">
      <c r="A21" s="2">
        <v>20181101</v>
      </c>
      <c r="B21" s="3">
        <v>13.8652</v>
      </c>
      <c r="C21" s="3">
        <v>41.864400000000003</v>
      </c>
      <c r="D21" s="3">
        <v>78.188000000000002</v>
      </c>
      <c r="E21" s="3">
        <v>39.629600000000003</v>
      </c>
      <c r="F21" s="3">
        <v>87.509399999999999</v>
      </c>
      <c r="G21" s="3">
        <v>42.802999999999997</v>
      </c>
      <c r="H21" s="3">
        <v>39.180500000000002</v>
      </c>
      <c r="I21" s="3">
        <v>202.41739999999999</v>
      </c>
      <c r="J21" s="4">
        <v>39.913899999999998</v>
      </c>
      <c r="K21" s="4">
        <v>66.3553</v>
      </c>
      <c r="L21" s="5">
        <f t="shared" si="0"/>
        <v>-6.6039769359271402E-2</v>
      </c>
      <c r="M21" s="5">
        <f t="shared" si="1"/>
        <v>-0.10868019331899759</v>
      </c>
      <c r="N21" s="5">
        <f t="shared" si="2"/>
        <v>-0.16140857789747237</v>
      </c>
      <c r="O21" s="5">
        <f t="shared" si="3"/>
        <v>-0.11783469974244865</v>
      </c>
      <c r="P21" s="5">
        <f t="shared" si="4"/>
        <v>-0.1513375907365114</v>
      </c>
      <c r="Q21" s="5">
        <f t="shared" si="5"/>
        <v>-3.1656723745144569E-2</v>
      </c>
      <c r="R21" s="5">
        <f t="shared" si="6"/>
        <v>9.5679141812853391E-2</v>
      </c>
      <c r="S21" s="5">
        <f t="shared" si="7"/>
        <v>5.8387298104176002E-3</v>
      </c>
      <c r="T21" s="5">
        <f t="shared" si="8"/>
        <v>-0.1299213714116306</v>
      </c>
      <c r="U21" s="5">
        <f t="shared" si="9"/>
        <v>-0.12673044249581164</v>
      </c>
      <c r="V21" s="1"/>
      <c r="W21" s="1"/>
    </row>
    <row r="22" spans="1:23" ht="14.25" customHeight="1" x14ac:dyDescent="0.3">
      <c r="A22" s="2">
        <v>20181203</v>
      </c>
      <c r="B22" s="3">
        <v>12.1846</v>
      </c>
      <c r="C22" s="3">
        <v>44.1479</v>
      </c>
      <c r="D22" s="3">
        <v>91.390299999999996</v>
      </c>
      <c r="E22" s="3">
        <v>40.344900000000003</v>
      </c>
      <c r="F22" s="3">
        <v>83.6297</v>
      </c>
      <c r="G22" s="3">
        <v>46.095500000000001</v>
      </c>
      <c r="H22" s="3">
        <v>37.6905</v>
      </c>
      <c r="I22" s="3">
        <v>230.7748</v>
      </c>
      <c r="J22" s="4">
        <v>42.382199999999997</v>
      </c>
      <c r="K22" s="4">
        <v>66.517099999999999</v>
      </c>
      <c r="L22" s="5">
        <f t="shared" si="0"/>
        <v>-0.1212099356662724</v>
      </c>
      <c r="M22" s="5">
        <f t="shared" si="1"/>
        <v>5.4545150533627532E-2</v>
      </c>
      <c r="N22" s="5">
        <f t="shared" si="2"/>
        <v>0.16885327671765479</v>
      </c>
      <c r="O22" s="5">
        <f t="shared" si="3"/>
        <v>1.8049639663281967E-2</v>
      </c>
      <c r="P22" s="5">
        <f t="shared" si="4"/>
        <v>-4.4334665761621032E-2</v>
      </c>
      <c r="Q22" s="5">
        <f t="shared" si="5"/>
        <v>7.6922178351984768E-2</v>
      </c>
      <c r="R22" s="5">
        <f t="shared" si="6"/>
        <v>-3.8029121629382011E-2</v>
      </c>
      <c r="S22" s="5">
        <f t="shared" si="7"/>
        <v>0.140093687598003</v>
      </c>
      <c r="T22" s="5">
        <f t="shared" si="8"/>
        <v>6.1840611917151657E-2</v>
      </c>
      <c r="U22" s="5">
        <f t="shared" si="9"/>
        <v>2.4383884934586911E-3</v>
      </c>
      <c r="V22" s="1"/>
      <c r="W22" s="1"/>
    </row>
    <row r="23" spans="1:23" ht="14.25" customHeight="1" x14ac:dyDescent="0.3">
      <c r="A23" s="2">
        <v>20190102</v>
      </c>
      <c r="B23" s="3">
        <v>10.7841</v>
      </c>
      <c r="C23" s="3">
        <v>40.7988</v>
      </c>
      <c r="D23" s="3">
        <v>85.516000000000005</v>
      </c>
      <c r="E23" s="3">
        <v>37.2395</v>
      </c>
      <c r="F23" s="3">
        <v>74.835599999999999</v>
      </c>
      <c r="G23" s="3">
        <v>49.387999999999998</v>
      </c>
      <c r="H23" s="3">
        <v>35.593499999999999</v>
      </c>
      <c r="I23" s="3">
        <v>228.75210000000001</v>
      </c>
      <c r="J23" s="4">
        <v>41.178100000000001</v>
      </c>
      <c r="K23" s="4">
        <v>63.603999999999999</v>
      </c>
      <c r="L23" s="5">
        <f t="shared" si="0"/>
        <v>-0.11494017037900293</v>
      </c>
      <c r="M23" s="5">
        <f t="shared" si="1"/>
        <v>-7.5860912976608172E-2</v>
      </c>
      <c r="N23" s="5">
        <f t="shared" si="2"/>
        <v>-6.4277062226516288E-2</v>
      </c>
      <c r="O23" s="5">
        <f t="shared" si="3"/>
        <v>-7.6971314837811042E-2</v>
      </c>
      <c r="P23" s="5">
        <f t="shared" si="4"/>
        <v>-0.10515522595441572</v>
      </c>
      <c r="Q23" s="5">
        <f t="shared" si="5"/>
        <v>7.1427796639585137E-2</v>
      </c>
      <c r="R23" s="5">
        <f t="shared" si="6"/>
        <v>-5.563736220002391E-2</v>
      </c>
      <c r="S23" s="5">
        <f t="shared" si="7"/>
        <v>-8.7648218089669497E-3</v>
      </c>
      <c r="T23" s="5">
        <f t="shared" si="8"/>
        <v>-2.8410511960209637E-2</v>
      </c>
      <c r="U23" s="5">
        <f t="shared" si="9"/>
        <v>-4.3794753529543533E-2</v>
      </c>
      <c r="V23" s="1"/>
      <c r="W23" s="1"/>
    </row>
    <row r="24" spans="1:23" ht="14.25" customHeight="1" x14ac:dyDescent="0.3">
      <c r="A24" s="2">
        <v>20190201</v>
      </c>
      <c r="B24" s="3">
        <v>9.5586000000000002</v>
      </c>
      <c r="C24" s="3">
        <v>43.0062</v>
      </c>
      <c r="D24" s="3">
        <v>93.102099999999993</v>
      </c>
      <c r="E24" s="3">
        <v>33.493499999999997</v>
      </c>
      <c r="F24" s="3">
        <v>75.870199999999997</v>
      </c>
      <c r="G24" s="3">
        <v>41.568300000000001</v>
      </c>
      <c r="H24" s="3">
        <v>31.289200000000001</v>
      </c>
      <c r="I24" s="3">
        <v>214.2252</v>
      </c>
      <c r="J24" s="4">
        <v>39.9741</v>
      </c>
      <c r="K24" s="4">
        <v>63.442100000000003</v>
      </c>
      <c r="L24" s="5">
        <f t="shared" si="0"/>
        <v>-0.11363952485603808</v>
      </c>
      <c r="M24" s="5">
        <f t="shared" si="1"/>
        <v>5.4104532486249593E-2</v>
      </c>
      <c r="N24" s="5">
        <f t="shared" si="2"/>
        <v>8.8709715141026088E-2</v>
      </c>
      <c r="O24" s="5">
        <f t="shared" si="3"/>
        <v>-0.10059211321312053</v>
      </c>
      <c r="P24" s="5">
        <f t="shared" si="4"/>
        <v>1.3824971003105441E-2</v>
      </c>
      <c r="Q24" s="5">
        <f t="shared" si="5"/>
        <v>-0.15833198347776783</v>
      </c>
      <c r="R24" s="5">
        <f t="shared" si="6"/>
        <v>-0.12092938317389405</v>
      </c>
      <c r="S24" s="5">
        <f t="shared" si="7"/>
        <v>-6.3504990773855241E-2</v>
      </c>
      <c r="T24" s="5">
        <f t="shared" si="8"/>
        <v>-2.923884297721363E-2</v>
      </c>
      <c r="U24" s="5">
        <f t="shared" si="9"/>
        <v>-2.5454373938745317E-3</v>
      </c>
      <c r="V24" s="1"/>
      <c r="W24" s="1"/>
    </row>
    <row r="25" spans="1:23" ht="14.25" customHeight="1" x14ac:dyDescent="0.3">
      <c r="A25" s="2">
        <v>20190301</v>
      </c>
      <c r="B25" s="3">
        <v>11.992000000000001</v>
      </c>
      <c r="C25" s="3">
        <v>47.344799999999999</v>
      </c>
      <c r="D25" s="3">
        <v>97.515799999999999</v>
      </c>
      <c r="E25" s="3">
        <v>39.6633</v>
      </c>
      <c r="F25" s="3">
        <v>86.216200000000001</v>
      </c>
      <c r="G25" s="3">
        <v>42.720599999999997</v>
      </c>
      <c r="H25" s="3">
        <v>32.668799999999997</v>
      </c>
      <c r="I25" s="3">
        <v>222.5</v>
      </c>
      <c r="J25" s="4">
        <v>42.141399999999997</v>
      </c>
      <c r="K25" s="4">
        <v>72.0197</v>
      </c>
      <c r="L25" s="5">
        <f t="shared" si="0"/>
        <v>0.25457703010901184</v>
      </c>
      <c r="M25" s="5">
        <f t="shared" si="1"/>
        <v>0.10088312847914951</v>
      </c>
      <c r="N25" s="5">
        <f t="shared" si="2"/>
        <v>4.7407093932360346E-2</v>
      </c>
      <c r="O25" s="5">
        <f t="shared" si="3"/>
        <v>0.18420887634914246</v>
      </c>
      <c r="P25" s="5">
        <f t="shared" si="4"/>
        <v>0.13636447511671254</v>
      </c>
      <c r="Q25" s="5">
        <f t="shared" si="5"/>
        <v>2.7720642893743472E-2</v>
      </c>
      <c r="R25" s="5">
        <f t="shared" si="6"/>
        <v>4.4091891131764198E-2</v>
      </c>
      <c r="S25" s="5">
        <f t="shared" si="7"/>
        <v>3.8626641496892052E-2</v>
      </c>
      <c r="T25" s="5">
        <f t="shared" si="8"/>
        <v>5.4217605899820068E-2</v>
      </c>
      <c r="U25" s="5">
        <f t="shared" si="9"/>
        <v>0.1352035950890654</v>
      </c>
      <c r="V25" s="1"/>
      <c r="W25" s="1"/>
    </row>
    <row r="26" spans="1:23" ht="14.25" customHeight="1" x14ac:dyDescent="0.3">
      <c r="A26" s="2">
        <v>20190401</v>
      </c>
      <c r="B26" s="3">
        <v>11.1867</v>
      </c>
      <c r="C26" s="3">
        <v>51.607399999999998</v>
      </c>
      <c r="D26" s="3">
        <v>95.584800000000001</v>
      </c>
      <c r="E26" s="3">
        <v>36.504899999999999</v>
      </c>
      <c r="F26" s="3">
        <v>88.555300000000003</v>
      </c>
      <c r="G26" s="3">
        <v>42.391399999999997</v>
      </c>
      <c r="H26" s="3">
        <v>30.626999999999999</v>
      </c>
      <c r="I26" s="3">
        <v>229.5795</v>
      </c>
      <c r="J26" s="4">
        <v>40.503900000000002</v>
      </c>
      <c r="K26" s="4">
        <v>71.210499999999996</v>
      </c>
      <c r="L26" s="5">
        <f t="shared" si="0"/>
        <v>-6.7153102068045423E-2</v>
      </c>
      <c r="M26" s="5">
        <f t="shared" si="1"/>
        <v>9.0033118737432596E-2</v>
      </c>
      <c r="N26" s="5">
        <f t="shared" si="2"/>
        <v>-1.9801919278721984E-2</v>
      </c>
      <c r="O26" s="5">
        <f t="shared" si="3"/>
        <v>-7.9630287948809109E-2</v>
      </c>
      <c r="P26" s="5">
        <f t="shared" si="4"/>
        <v>2.7130632062187871E-2</v>
      </c>
      <c r="Q26" s="5">
        <f t="shared" si="5"/>
        <v>-7.705884280651493E-3</v>
      </c>
      <c r="R26" s="5">
        <f t="shared" si="6"/>
        <v>-6.2499999999999958E-2</v>
      </c>
      <c r="S26" s="5">
        <f t="shared" si="7"/>
        <v>3.1817977528089868E-2</v>
      </c>
      <c r="T26" s="5">
        <f t="shared" si="8"/>
        <v>-3.8857275743093389E-2</v>
      </c>
      <c r="U26" s="5">
        <f t="shared" si="9"/>
        <v>-1.1235814645159646E-2</v>
      </c>
      <c r="V26" s="1"/>
      <c r="W26" s="1"/>
    </row>
    <row r="27" spans="1:23" ht="14.25" customHeight="1" x14ac:dyDescent="0.3">
      <c r="A27" s="2">
        <v>20190502</v>
      </c>
      <c r="B27" s="3">
        <v>11.904500000000001</v>
      </c>
      <c r="C27" s="3">
        <v>50.922400000000003</v>
      </c>
      <c r="D27" s="3">
        <v>89.653899999999993</v>
      </c>
      <c r="E27" s="3">
        <v>34.301400000000001</v>
      </c>
      <c r="F27" s="3">
        <v>100.2513</v>
      </c>
      <c r="G27" s="3">
        <v>42.062100000000001</v>
      </c>
      <c r="H27" s="3">
        <v>32.282499999999999</v>
      </c>
      <c r="I27" s="3">
        <v>224.06299999999999</v>
      </c>
      <c r="J27" s="4">
        <v>41.418900000000001</v>
      </c>
      <c r="K27" s="4">
        <v>71.615099999999998</v>
      </c>
      <c r="L27" s="5">
        <f t="shared" si="0"/>
        <v>6.4165482224427264E-2</v>
      </c>
      <c r="M27" s="5">
        <f t="shared" si="1"/>
        <v>-1.3273290264574368E-2</v>
      </c>
      <c r="N27" s="5">
        <f t="shared" si="2"/>
        <v>-6.2048568391627208E-2</v>
      </c>
      <c r="O27" s="5">
        <f t="shared" si="3"/>
        <v>-6.0361759654183361E-2</v>
      </c>
      <c r="P27" s="5">
        <f t="shared" si="4"/>
        <v>0.13207566345549049</v>
      </c>
      <c r="Q27" s="5">
        <f t="shared" si="5"/>
        <v>-7.7680850361157312E-3</v>
      </c>
      <c r="R27" s="5">
        <f t="shared" si="6"/>
        <v>5.4053612825284883E-2</v>
      </c>
      <c r="S27" s="5">
        <f t="shared" si="7"/>
        <v>-2.4028713365087075E-2</v>
      </c>
      <c r="T27" s="5">
        <f t="shared" si="8"/>
        <v>2.2590417219082583E-2</v>
      </c>
      <c r="U27" s="5">
        <f t="shared" si="9"/>
        <v>5.6817463716727461E-3</v>
      </c>
      <c r="V27" s="1"/>
      <c r="W27" s="1"/>
    </row>
    <row r="28" spans="1:23" ht="14.25" customHeight="1" x14ac:dyDescent="0.3">
      <c r="A28" s="2">
        <v>20190603</v>
      </c>
      <c r="B28" s="3">
        <v>11.029199999999999</v>
      </c>
      <c r="C28" s="3">
        <v>50.617899999999999</v>
      </c>
      <c r="D28" s="3">
        <v>88.274600000000007</v>
      </c>
      <c r="E28" s="3">
        <v>34.301400000000001</v>
      </c>
      <c r="F28" s="3">
        <v>89.170900000000003</v>
      </c>
      <c r="G28" s="3">
        <v>41.403599999999997</v>
      </c>
      <c r="H28" s="3">
        <v>33.110199999999999</v>
      </c>
      <c r="I28" s="3">
        <v>248.24379999999999</v>
      </c>
      <c r="J28" s="4">
        <v>41.641100000000002</v>
      </c>
      <c r="K28" s="4">
        <v>68.782899999999998</v>
      </c>
      <c r="L28" s="5">
        <f t="shared" si="0"/>
        <v>-7.3526817589987067E-2</v>
      </c>
      <c r="M28" s="5">
        <f t="shared" si="1"/>
        <v>-5.9796867390383094E-3</v>
      </c>
      <c r="N28" s="5">
        <f t="shared" si="2"/>
        <v>-1.5384718344656356E-2</v>
      </c>
      <c r="O28" s="5">
        <f t="shared" si="3"/>
        <v>0</v>
      </c>
      <c r="P28" s="5">
        <f t="shared" si="4"/>
        <v>-0.11052624753993212</v>
      </c>
      <c r="Q28" s="5">
        <f t="shared" si="5"/>
        <v>-1.5655423766288503E-2</v>
      </c>
      <c r="R28" s="5">
        <f t="shared" si="6"/>
        <v>2.5639278246728108E-2</v>
      </c>
      <c r="S28" s="5">
        <f t="shared" si="7"/>
        <v>0.10791964759911278</v>
      </c>
      <c r="T28" s="5">
        <f t="shared" si="8"/>
        <v>5.3647006559807437E-3</v>
      </c>
      <c r="U28" s="5">
        <f t="shared" si="9"/>
        <v>-3.9547525591669921E-2</v>
      </c>
      <c r="V28" s="1"/>
      <c r="W28" s="1"/>
    </row>
    <row r="29" spans="1:23" ht="14.25" customHeight="1" x14ac:dyDescent="0.3">
      <c r="A29" s="2">
        <v>20190701</v>
      </c>
      <c r="B29" s="3">
        <v>10.4694</v>
      </c>
      <c r="C29" s="3">
        <v>54.271500000000003</v>
      </c>
      <c r="D29" s="3">
        <v>87.226200000000006</v>
      </c>
      <c r="E29" s="3">
        <v>33.358400000000003</v>
      </c>
      <c r="F29" s="3">
        <v>91.1935</v>
      </c>
      <c r="G29" s="3">
        <v>40.042000000000002</v>
      </c>
      <c r="H29" s="3">
        <v>33.496499999999997</v>
      </c>
      <c r="I29" s="3">
        <v>255.50720000000001</v>
      </c>
      <c r="J29" s="4">
        <v>46.393000000000001</v>
      </c>
      <c r="K29" s="4">
        <v>69.2684</v>
      </c>
      <c r="L29" s="5">
        <f t="shared" si="0"/>
        <v>-5.0756174518550683E-2</v>
      </c>
      <c r="M29" s="5">
        <f t="shared" si="1"/>
        <v>7.2179999565371231E-2</v>
      </c>
      <c r="N29" s="5">
        <f t="shared" si="2"/>
        <v>-1.1876576047923195E-2</v>
      </c>
      <c r="O29" s="5">
        <f t="shared" si="3"/>
        <v>-2.7491589264578058E-2</v>
      </c>
      <c r="P29" s="5">
        <f t="shared" si="4"/>
        <v>2.268228760727992E-2</v>
      </c>
      <c r="Q29" s="5">
        <f t="shared" si="5"/>
        <v>-3.2886029234172776E-2</v>
      </c>
      <c r="R29" s="5">
        <f t="shared" si="6"/>
        <v>1.1667099564484616E-2</v>
      </c>
      <c r="S29" s="5">
        <f t="shared" si="7"/>
        <v>2.9259139603889477E-2</v>
      </c>
      <c r="T29" s="5">
        <f t="shared" si="8"/>
        <v>0.11411562134525742</v>
      </c>
      <c r="U29" s="5">
        <f t="shared" si="9"/>
        <v>7.0584403972499248E-3</v>
      </c>
      <c r="V29" s="1"/>
      <c r="W29" s="1"/>
    </row>
    <row r="30" spans="1:23" ht="14.25" customHeight="1" x14ac:dyDescent="0.3">
      <c r="A30" s="2">
        <v>20190801</v>
      </c>
      <c r="B30" s="3">
        <v>10.2873</v>
      </c>
      <c r="C30" s="3">
        <v>61.274299999999997</v>
      </c>
      <c r="D30" s="3">
        <v>86.667900000000003</v>
      </c>
      <c r="E30" s="3">
        <v>37.7804</v>
      </c>
      <c r="F30" s="3">
        <v>95.238799999999998</v>
      </c>
      <c r="G30" s="3">
        <v>41.842599999999997</v>
      </c>
      <c r="H30" s="3">
        <v>32.938899999999997</v>
      </c>
      <c r="I30" s="3">
        <v>258.81709999999998</v>
      </c>
      <c r="J30" s="4">
        <v>53.153599999999997</v>
      </c>
      <c r="K30" s="4">
        <v>64.817800000000005</v>
      </c>
      <c r="L30" s="5">
        <f t="shared" si="0"/>
        <v>-1.7393546908132284E-2</v>
      </c>
      <c r="M30" s="5">
        <f t="shared" si="1"/>
        <v>0.12903273357102701</v>
      </c>
      <c r="N30" s="5">
        <f t="shared" si="2"/>
        <v>-6.4005998197789503E-3</v>
      </c>
      <c r="O30" s="5">
        <f t="shared" si="3"/>
        <v>0.13256031464338808</v>
      </c>
      <c r="P30" s="5">
        <f t="shared" si="4"/>
        <v>4.4359521237807488E-2</v>
      </c>
      <c r="Q30" s="5">
        <f t="shared" si="5"/>
        <v>4.4967783826981564E-2</v>
      </c>
      <c r="R30" s="5">
        <f t="shared" si="6"/>
        <v>-1.6646515307569471E-2</v>
      </c>
      <c r="S30" s="5">
        <f t="shared" si="7"/>
        <v>1.2954233775016791E-2</v>
      </c>
      <c r="T30" s="5">
        <f t="shared" si="8"/>
        <v>0.1457245705171038</v>
      </c>
      <c r="U30" s="5">
        <f t="shared" si="9"/>
        <v>-6.425152017370106E-2</v>
      </c>
      <c r="V30" s="1"/>
      <c r="W30" s="1"/>
    </row>
    <row r="31" spans="1:23" ht="14.25" customHeight="1" x14ac:dyDescent="0.3">
      <c r="A31" s="2">
        <v>20190903</v>
      </c>
      <c r="B31" s="3">
        <v>9.8549000000000007</v>
      </c>
      <c r="C31" s="3">
        <v>59.219099999999997</v>
      </c>
      <c r="D31" s="3">
        <v>86.528400000000005</v>
      </c>
      <c r="E31" s="3">
        <v>38.245800000000003</v>
      </c>
      <c r="F31" s="3">
        <v>89.784000000000006</v>
      </c>
      <c r="G31" s="3">
        <v>41.156700000000001</v>
      </c>
      <c r="H31" s="3">
        <v>34.552399999999999</v>
      </c>
      <c r="I31" s="3">
        <v>250.4504</v>
      </c>
      <c r="J31" s="4">
        <v>57.611600000000003</v>
      </c>
      <c r="K31" s="4">
        <v>59.881599999999999</v>
      </c>
      <c r="L31" s="5">
        <f t="shared" si="0"/>
        <v>-4.2032408892517907E-2</v>
      </c>
      <c r="M31" s="5">
        <f t="shared" si="1"/>
        <v>-3.354097884431155E-2</v>
      </c>
      <c r="N31" s="5">
        <f t="shared" si="2"/>
        <v>-1.6095924788762411E-3</v>
      </c>
      <c r="O31" s="5">
        <f t="shared" si="3"/>
        <v>1.2318556711945943E-2</v>
      </c>
      <c r="P31" s="5">
        <f t="shared" si="4"/>
        <v>-5.7274976165176295E-2</v>
      </c>
      <c r="Q31" s="5">
        <f t="shared" si="5"/>
        <v>-1.6392384794443861E-2</v>
      </c>
      <c r="R31" s="5">
        <f t="shared" si="6"/>
        <v>4.8984635188181816E-2</v>
      </c>
      <c r="S31" s="5">
        <f t="shared" si="7"/>
        <v>-3.2326689387988584E-2</v>
      </c>
      <c r="T31" s="5">
        <f t="shared" si="8"/>
        <v>8.3870142379820101E-2</v>
      </c>
      <c r="U31" s="5">
        <f t="shared" si="9"/>
        <v>-7.6155006803686739E-2</v>
      </c>
      <c r="V31" s="1"/>
      <c r="W31" s="1"/>
    </row>
    <row r="32" spans="1:23" ht="14.25" customHeight="1" x14ac:dyDescent="0.3">
      <c r="A32" s="2">
        <v>20191001</v>
      </c>
      <c r="B32" s="3">
        <v>9.9687000000000001</v>
      </c>
      <c r="C32" s="3">
        <v>63.481699999999996</v>
      </c>
      <c r="D32" s="3">
        <v>92.322999999999993</v>
      </c>
      <c r="E32" s="3">
        <v>40.107700000000001</v>
      </c>
      <c r="F32" s="3">
        <v>95.541700000000006</v>
      </c>
      <c r="G32" s="3">
        <v>42.014099999999999</v>
      </c>
      <c r="H32" s="3">
        <v>35.387</v>
      </c>
      <c r="I32" s="3">
        <v>242.26939999999999</v>
      </c>
      <c r="J32" s="4">
        <v>62.461599999999997</v>
      </c>
      <c r="K32" s="4">
        <v>63.765799999999999</v>
      </c>
      <c r="L32" s="5">
        <f t="shared" si="0"/>
        <v>1.1547555023389324E-2</v>
      </c>
      <c r="M32" s="5">
        <f t="shared" si="1"/>
        <v>7.1980155051326336E-2</v>
      </c>
      <c r="N32" s="5">
        <f t="shared" si="2"/>
        <v>6.6967608322816424E-2</v>
      </c>
      <c r="O32" s="5">
        <f t="shared" si="3"/>
        <v>4.8682469709092201E-2</v>
      </c>
      <c r="P32" s="5">
        <f t="shared" si="4"/>
        <v>6.4128352490421453E-2</v>
      </c>
      <c r="Q32" s="5">
        <f t="shared" si="5"/>
        <v>2.0832574040192686E-2</v>
      </c>
      <c r="R32" s="5">
        <f t="shared" si="6"/>
        <v>2.4154617334830628E-2</v>
      </c>
      <c r="S32" s="5">
        <f t="shared" si="7"/>
        <v>-3.2665150464922445E-2</v>
      </c>
      <c r="T32" s="5">
        <f t="shared" si="8"/>
        <v>8.418443507904648E-2</v>
      </c>
      <c r="U32" s="5">
        <f t="shared" si="9"/>
        <v>6.486466627478224E-2</v>
      </c>
      <c r="V32" s="1"/>
      <c r="W32" s="1"/>
    </row>
    <row r="33" spans="1:23" ht="14.25" customHeight="1" x14ac:dyDescent="0.3">
      <c r="A33" s="2">
        <v>20191101</v>
      </c>
      <c r="B33" s="3">
        <v>9.9687000000000001</v>
      </c>
      <c r="C33" s="3">
        <v>67.591999999999999</v>
      </c>
      <c r="D33" s="3">
        <v>95.496600000000001</v>
      </c>
      <c r="E33" s="3">
        <v>41.116199999999999</v>
      </c>
      <c r="F33" s="3">
        <v>94.012299999999996</v>
      </c>
      <c r="G33" s="3">
        <v>41.671100000000003</v>
      </c>
      <c r="H33" s="3">
        <v>32.827599999999997</v>
      </c>
      <c r="I33" s="3">
        <v>240.42</v>
      </c>
      <c r="J33" s="4">
        <v>61.334800000000001</v>
      </c>
      <c r="K33" s="4">
        <v>61.257199999999997</v>
      </c>
      <c r="L33" s="5">
        <f t="shared" si="0"/>
        <v>0</v>
      </c>
      <c r="M33" s="5">
        <f t="shared" si="1"/>
        <v>6.4747793458587319E-2</v>
      </c>
      <c r="N33" s="5">
        <f t="shared" si="2"/>
        <v>3.4374966151446633E-2</v>
      </c>
      <c r="O33" s="5">
        <f t="shared" si="3"/>
        <v>2.5144797632374778E-2</v>
      </c>
      <c r="P33" s="5">
        <f t="shared" si="4"/>
        <v>-1.6007669949352057E-2</v>
      </c>
      <c r="Q33" s="5">
        <f t="shared" si="5"/>
        <v>-8.1639259201076887E-3</v>
      </c>
      <c r="R33" s="5">
        <f t="shared" si="6"/>
        <v>-7.2325995422047748E-2</v>
      </c>
      <c r="S33" s="5">
        <f t="shared" si="7"/>
        <v>-7.6336508036095475E-3</v>
      </c>
      <c r="T33" s="5">
        <f t="shared" si="8"/>
        <v>-1.8039883704548006E-2</v>
      </c>
      <c r="U33" s="5">
        <f t="shared" si="9"/>
        <v>-3.9340837878612069E-2</v>
      </c>
      <c r="V33" s="1"/>
      <c r="W33" s="1"/>
    </row>
    <row r="34" spans="1:23" ht="14.25" customHeight="1" x14ac:dyDescent="0.3">
      <c r="A34" s="2">
        <v>20191202</v>
      </c>
      <c r="B34" s="3">
        <v>10.4466</v>
      </c>
      <c r="C34" s="3">
        <v>63.5578</v>
      </c>
      <c r="D34" s="3">
        <v>85.326599999999999</v>
      </c>
      <c r="E34" s="3">
        <v>40.262799999999999</v>
      </c>
      <c r="F34" s="3">
        <v>88.164699999999996</v>
      </c>
      <c r="G34" s="3">
        <v>46.73</v>
      </c>
      <c r="H34" s="3">
        <v>31.213999999999999</v>
      </c>
      <c r="I34" s="3">
        <v>211.75450000000001</v>
      </c>
      <c r="J34" s="4">
        <v>53.104599999999998</v>
      </c>
      <c r="K34" s="4">
        <v>55.835500000000003</v>
      </c>
      <c r="L34" s="5">
        <f t="shared" si="0"/>
        <v>4.7940052363899005E-2</v>
      </c>
      <c r="M34" s="5">
        <f t="shared" si="1"/>
        <v>-5.9684578056574719E-2</v>
      </c>
      <c r="N34" s="5">
        <f t="shared" si="2"/>
        <v>-0.10649593807528228</v>
      </c>
      <c r="O34" s="5">
        <f t="shared" si="3"/>
        <v>-2.0755809145786834E-2</v>
      </c>
      <c r="P34" s="5">
        <f t="shared" si="4"/>
        <v>-6.2200371653496407E-2</v>
      </c>
      <c r="Q34" s="5">
        <f t="shared" si="5"/>
        <v>0.12140068296733213</v>
      </c>
      <c r="R34" s="5">
        <f t="shared" si="6"/>
        <v>-4.9153760859764292E-2</v>
      </c>
      <c r="S34" s="5">
        <f t="shared" si="7"/>
        <v>-0.11923092920722062</v>
      </c>
      <c r="T34" s="5">
        <f t="shared" si="8"/>
        <v>-0.13418483471047438</v>
      </c>
      <c r="U34" s="5">
        <f t="shared" si="9"/>
        <v>-8.8507146914974799E-2</v>
      </c>
      <c r="V34" s="1"/>
      <c r="W34" s="1"/>
    </row>
    <row r="35" spans="1:23" ht="14.25" customHeight="1" x14ac:dyDescent="0.3">
      <c r="A35" s="2">
        <v>20200102</v>
      </c>
      <c r="B35" s="3">
        <v>10.9246</v>
      </c>
      <c r="C35" s="3">
        <v>69.727999999999994</v>
      </c>
      <c r="D35" s="3">
        <v>85.767099999999999</v>
      </c>
      <c r="E35" s="3">
        <v>36.459200000000003</v>
      </c>
      <c r="F35" s="3">
        <v>85.105900000000005</v>
      </c>
      <c r="G35" s="3">
        <v>41.328200000000002</v>
      </c>
      <c r="H35" s="3">
        <v>31.992999999999999</v>
      </c>
      <c r="I35" s="3">
        <v>207.1311</v>
      </c>
      <c r="J35" s="4">
        <v>57.317700000000002</v>
      </c>
      <c r="K35" s="4">
        <v>46.125</v>
      </c>
      <c r="L35" s="5">
        <f t="shared" si="0"/>
        <v>4.5756514081136422E-2</v>
      </c>
      <c r="M35" s="5">
        <f t="shared" si="1"/>
        <v>9.7080138079039771E-2</v>
      </c>
      <c r="N35" s="5">
        <f t="shared" si="2"/>
        <v>5.1625167298357151E-3</v>
      </c>
      <c r="O35" s="5">
        <f t="shared" si="3"/>
        <v>-9.4469336459461234E-2</v>
      </c>
      <c r="P35" s="5">
        <f t="shared" si="4"/>
        <v>-3.4694157639054986E-2</v>
      </c>
      <c r="Q35" s="5">
        <f t="shared" si="5"/>
        <v>-0.11559597688850834</v>
      </c>
      <c r="R35" s="5">
        <f t="shared" si="6"/>
        <v>2.4956750176202983E-2</v>
      </c>
      <c r="S35" s="5">
        <f t="shared" si="7"/>
        <v>-2.1833774488853853E-2</v>
      </c>
      <c r="T35" s="5">
        <f t="shared" si="8"/>
        <v>7.9335876741374656E-2</v>
      </c>
      <c r="U35" s="5">
        <f t="shared" si="9"/>
        <v>-0.1739126541358097</v>
      </c>
      <c r="V35" s="1"/>
      <c r="W35" s="1"/>
    </row>
    <row r="36" spans="1:23" ht="14.25" customHeight="1" x14ac:dyDescent="0.3">
      <c r="A36" s="2">
        <v>20200203</v>
      </c>
      <c r="B36" s="3">
        <v>11.174899999999999</v>
      </c>
      <c r="C36" s="3">
        <v>68.115300000000005</v>
      </c>
      <c r="D36" s="3">
        <v>78.783600000000007</v>
      </c>
      <c r="E36" s="3">
        <v>34.076999999999998</v>
      </c>
      <c r="F36" s="3">
        <v>74.849999999999994</v>
      </c>
      <c r="G36" s="3">
        <v>48.016100000000002</v>
      </c>
      <c r="H36" s="3">
        <v>31.1584</v>
      </c>
      <c r="I36" s="3">
        <v>193.16820000000001</v>
      </c>
      <c r="J36" s="4">
        <v>53.300600000000003</v>
      </c>
      <c r="K36" s="4">
        <v>40.460500000000003</v>
      </c>
      <c r="L36" s="5">
        <f t="shared" ref="L36:L67" si="10">(B36-B35)/B35</f>
        <v>2.2911594017172191E-2</v>
      </c>
      <c r="M36" s="5">
        <f t="shared" ref="M36:M67" si="11">(C36-C35)/C35</f>
        <v>-2.3128441945846571E-2</v>
      </c>
      <c r="N36" s="5">
        <f t="shared" ref="N36:N67" si="12">(D36-D35)/D35</f>
        <v>-8.1423995914517253E-2</v>
      </c>
      <c r="O36" s="5">
        <f t="shared" ref="O36:O67" si="13">(E36-E35)/E35</f>
        <v>-6.5338789660771612E-2</v>
      </c>
      <c r="P36" s="5">
        <f t="shared" ref="P36:P67" si="14">(F36-F35)/F35</f>
        <v>-0.12050750888011302</v>
      </c>
      <c r="Q36" s="5">
        <f t="shared" ref="Q36:Q67" si="15">(G36-G35)/G35</f>
        <v>0.16182412977095539</v>
      </c>
      <c r="R36" s="5">
        <f t="shared" ref="R36:R67" si="16">(H36-H35)/H35</f>
        <v>-2.6086956521739077E-2</v>
      </c>
      <c r="S36" s="5">
        <f t="shared" ref="S36:S67" si="17">(I36-I35)/I35</f>
        <v>-6.7410929599659303E-2</v>
      </c>
      <c r="T36" s="5">
        <f t="shared" ref="T36:T67" si="18">(J36-J35)/J35</f>
        <v>-7.0084808008695376E-2</v>
      </c>
      <c r="U36" s="5">
        <f t="shared" ref="U36:U67" si="19">(K36-K35)/K35</f>
        <v>-0.12280758807588069</v>
      </c>
      <c r="V36" s="1"/>
      <c r="W36" s="1"/>
    </row>
    <row r="37" spans="1:23" ht="14.25" customHeight="1" x14ac:dyDescent="0.3">
      <c r="A37" s="2">
        <v>20200302</v>
      </c>
      <c r="B37" s="3">
        <v>10.150700000000001</v>
      </c>
      <c r="C37" s="3">
        <v>62.816600000000001</v>
      </c>
      <c r="D37" s="3">
        <v>76.019199999999998</v>
      </c>
      <c r="E37" s="3">
        <v>32.704300000000003</v>
      </c>
      <c r="F37" s="3">
        <v>71.0715</v>
      </c>
      <c r="G37" s="3">
        <v>49.731000000000002</v>
      </c>
      <c r="H37" s="3">
        <v>29.823</v>
      </c>
      <c r="I37" s="3">
        <v>160.12799999999999</v>
      </c>
      <c r="J37" s="4">
        <v>52.1738</v>
      </c>
      <c r="K37" s="4">
        <v>39.651299999999999</v>
      </c>
      <c r="L37" s="5">
        <f t="shared" si="10"/>
        <v>-9.1651826861985225E-2</v>
      </c>
      <c r="M37" s="5">
        <f t="shared" si="11"/>
        <v>-7.7790158745538865E-2</v>
      </c>
      <c r="N37" s="5">
        <f t="shared" si="12"/>
        <v>-3.508852096121539E-2</v>
      </c>
      <c r="O37" s="5">
        <f t="shared" si="13"/>
        <v>-4.0282301845819608E-2</v>
      </c>
      <c r="P37" s="5">
        <f t="shared" si="14"/>
        <v>-5.0480961923847621E-2</v>
      </c>
      <c r="Q37" s="5">
        <f t="shared" si="15"/>
        <v>3.5715103892236144E-2</v>
      </c>
      <c r="R37" s="5">
        <f t="shared" si="16"/>
        <v>-4.2858426620108858E-2</v>
      </c>
      <c r="S37" s="5">
        <f t="shared" si="17"/>
        <v>-0.17104368110279033</v>
      </c>
      <c r="T37" s="5">
        <f t="shared" si="18"/>
        <v>-2.1140474966510749E-2</v>
      </c>
      <c r="U37" s="5">
        <f t="shared" si="19"/>
        <v>-1.9999752845367806E-2</v>
      </c>
      <c r="V37" s="1"/>
      <c r="W37" s="1"/>
    </row>
    <row r="38" spans="1:23" ht="14.25" customHeight="1" x14ac:dyDescent="0.3">
      <c r="A38" s="2">
        <v>20200401</v>
      </c>
      <c r="B38" s="3">
        <v>7.8520000000000003</v>
      </c>
      <c r="C38" s="3">
        <v>49.915399999999998</v>
      </c>
      <c r="D38" s="3">
        <v>68.380899999999997</v>
      </c>
      <c r="E38" s="3">
        <v>28.262899999999998</v>
      </c>
      <c r="F38" s="3">
        <v>50.469799999999999</v>
      </c>
      <c r="G38" s="3">
        <v>36.912399999999998</v>
      </c>
      <c r="H38" s="3">
        <v>28.8215</v>
      </c>
      <c r="I38" s="3">
        <v>115.9515</v>
      </c>
      <c r="J38" s="4">
        <v>29.9816</v>
      </c>
      <c r="K38" s="4">
        <v>39.813200000000002</v>
      </c>
      <c r="L38" s="5">
        <f t="shared" si="10"/>
        <v>-0.22645728865989539</v>
      </c>
      <c r="M38" s="5">
        <f t="shared" si="11"/>
        <v>-0.20537883298363813</v>
      </c>
      <c r="N38" s="5">
        <f t="shared" si="12"/>
        <v>-0.10047856331032162</v>
      </c>
      <c r="O38" s="5">
        <f t="shared" si="13"/>
        <v>-0.13580477184957343</v>
      </c>
      <c r="P38" s="5">
        <f t="shared" si="14"/>
        <v>-0.28987287449962362</v>
      </c>
      <c r="Q38" s="5">
        <f t="shared" si="15"/>
        <v>-0.25775874203213295</v>
      </c>
      <c r="R38" s="5">
        <f t="shared" si="16"/>
        <v>-3.3581463970760825E-2</v>
      </c>
      <c r="S38" s="5">
        <f t="shared" si="17"/>
        <v>-0.27588241906474814</v>
      </c>
      <c r="T38" s="5">
        <f t="shared" si="18"/>
        <v>-0.42535142159474676</v>
      </c>
      <c r="U38" s="5">
        <f t="shared" si="19"/>
        <v>4.083094375216016E-3</v>
      </c>
      <c r="V38" s="1"/>
      <c r="W38" s="1"/>
    </row>
    <row r="39" spans="1:23" ht="14.25" customHeight="1" x14ac:dyDescent="0.3">
      <c r="A39" s="2">
        <v>20200504</v>
      </c>
      <c r="B39" s="3">
        <v>9.5589999999999993</v>
      </c>
      <c r="C39" s="3">
        <v>51.758400000000002</v>
      </c>
      <c r="D39" s="3">
        <v>70.999799999999993</v>
      </c>
      <c r="E39" s="3">
        <v>37.710799999999999</v>
      </c>
      <c r="F39" s="3">
        <v>57.396999999999998</v>
      </c>
      <c r="G39" s="3">
        <v>44.672199999999997</v>
      </c>
      <c r="H39" s="3">
        <v>29.3779</v>
      </c>
      <c r="I39" s="3">
        <v>145.9991</v>
      </c>
      <c r="J39" s="4">
        <v>38.8977</v>
      </c>
      <c r="K39" s="4">
        <v>46.367800000000003</v>
      </c>
      <c r="L39" s="5">
        <f t="shared" si="10"/>
        <v>0.21739684156902686</v>
      </c>
      <c r="M39" s="5">
        <f t="shared" si="11"/>
        <v>3.692247282401831E-2</v>
      </c>
      <c r="N39" s="5">
        <f t="shared" si="12"/>
        <v>3.8298706217671841E-2</v>
      </c>
      <c r="O39" s="5">
        <f t="shared" si="13"/>
        <v>0.33428629050805125</v>
      </c>
      <c r="P39" s="5">
        <f t="shared" si="14"/>
        <v>0.1372543580517458</v>
      </c>
      <c r="Q39" s="5">
        <f t="shared" si="15"/>
        <v>0.21022203920633714</v>
      </c>
      <c r="R39" s="5">
        <f t="shared" si="16"/>
        <v>1.9305032701282029E-2</v>
      </c>
      <c r="S39" s="5">
        <f t="shared" si="17"/>
        <v>0.25913938155176952</v>
      </c>
      <c r="T39" s="5">
        <f t="shared" si="18"/>
        <v>0.29738572991434747</v>
      </c>
      <c r="U39" s="5">
        <f t="shared" si="19"/>
        <v>0.16463384003295389</v>
      </c>
      <c r="V39" s="1"/>
      <c r="W39" s="1"/>
    </row>
    <row r="40" spans="1:23" ht="14.25" customHeight="1" x14ac:dyDescent="0.3">
      <c r="A40" s="2">
        <v>20200601</v>
      </c>
      <c r="B40" s="3">
        <v>12.586</v>
      </c>
      <c r="C40" s="3">
        <v>66.425899999999999</v>
      </c>
      <c r="D40" s="3">
        <v>84.457700000000003</v>
      </c>
      <c r="E40" s="3">
        <v>40.156300000000002</v>
      </c>
      <c r="F40" s="3">
        <v>67.742900000000006</v>
      </c>
      <c r="G40" s="3">
        <v>48.101900000000001</v>
      </c>
      <c r="H40" s="3">
        <v>30.602</v>
      </c>
      <c r="I40" s="3">
        <v>167.3809</v>
      </c>
      <c r="J40" s="4">
        <v>42.131</v>
      </c>
      <c r="K40" s="4">
        <v>51.061199999999999</v>
      </c>
      <c r="L40" s="5">
        <f t="shared" si="10"/>
        <v>0.31666492310911198</v>
      </c>
      <c r="M40" s="5">
        <f t="shared" si="11"/>
        <v>0.28338395313610926</v>
      </c>
      <c r="N40" s="5">
        <f t="shared" si="12"/>
        <v>0.18954842126315863</v>
      </c>
      <c r="O40" s="5">
        <f t="shared" si="13"/>
        <v>6.4848796631203867E-2</v>
      </c>
      <c r="P40" s="5">
        <f t="shared" si="14"/>
        <v>0.18025158109308861</v>
      </c>
      <c r="Q40" s="5">
        <f t="shared" si="15"/>
        <v>7.6774817447987878E-2</v>
      </c>
      <c r="R40" s="5">
        <f t="shared" si="16"/>
        <v>4.1667375816515133E-2</v>
      </c>
      <c r="S40" s="5">
        <f t="shared" si="17"/>
        <v>0.14645158771526673</v>
      </c>
      <c r="T40" s="5">
        <f t="shared" si="18"/>
        <v>8.3123166665381235E-2</v>
      </c>
      <c r="U40" s="5">
        <f t="shared" si="19"/>
        <v>0.10122110602616463</v>
      </c>
      <c r="V40" s="1"/>
      <c r="W40" s="1"/>
    </row>
    <row r="41" spans="1:23" ht="14.25" customHeight="1" x14ac:dyDescent="0.3">
      <c r="A41" s="2">
        <v>20200701</v>
      </c>
      <c r="B41" s="3">
        <v>12.472200000000001</v>
      </c>
      <c r="C41" s="3">
        <v>63.5077</v>
      </c>
      <c r="D41" s="3">
        <v>84.529700000000005</v>
      </c>
      <c r="E41" s="3">
        <v>45.386699999999998</v>
      </c>
      <c r="F41" s="3">
        <v>63.874400000000001</v>
      </c>
      <c r="G41" s="3">
        <v>48.873600000000003</v>
      </c>
      <c r="H41" s="3">
        <v>34.107300000000002</v>
      </c>
      <c r="I41" s="3">
        <v>153.53450000000001</v>
      </c>
      <c r="J41" s="4">
        <v>40.171399999999998</v>
      </c>
      <c r="K41" s="4">
        <v>44.911200000000001</v>
      </c>
      <c r="L41" s="5">
        <f t="shared" si="10"/>
        <v>-9.0417924678213458E-3</v>
      </c>
      <c r="M41" s="5">
        <f t="shared" si="11"/>
        <v>-4.3931659187154394E-2</v>
      </c>
      <c r="N41" s="5">
        <f t="shared" si="12"/>
        <v>8.5249775923335264E-4</v>
      </c>
      <c r="O41" s="5">
        <f t="shared" si="13"/>
        <v>0.13025104404539253</v>
      </c>
      <c r="P41" s="5">
        <f t="shared" si="14"/>
        <v>-5.7105615496236564E-2</v>
      </c>
      <c r="Q41" s="5">
        <f t="shared" si="15"/>
        <v>1.6043025327481922E-2</v>
      </c>
      <c r="R41" s="5">
        <f t="shared" si="16"/>
        <v>0.11454480099339918</v>
      </c>
      <c r="S41" s="5">
        <f t="shared" si="17"/>
        <v>-8.2723895020280019E-2</v>
      </c>
      <c r="T41" s="5">
        <f t="shared" si="18"/>
        <v>-4.6512069497519681E-2</v>
      </c>
      <c r="U41" s="5">
        <f t="shared" si="19"/>
        <v>-0.12044370285069679</v>
      </c>
      <c r="V41" s="1"/>
      <c r="W41" s="1"/>
    </row>
    <row r="42" spans="1:23" ht="14.25" customHeight="1" x14ac:dyDescent="0.3">
      <c r="A42" s="2">
        <v>20200803</v>
      </c>
      <c r="B42" s="3">
        <v>12.7415</v>
      </c>
      <c r="C42" s="3">
        <v>60.512799999999999</v>
      </c>
      <c r="D42" s="3">
        <v>80.476399999999998</v>
      </c>
      <c r="E42" s="3">
        <v>42.975999999999999</v>
      </c>
      <c r="F42" s="3">
        <v>63.417400000000001</v>
      </c>
      <c r="G42" s="3">
        <v>42.166400000000003</v>
      </c>
      <c r="H42" s="3">
        <v>35.776499999999999</v>
      </c>
      <c r="I42" s="3">
        <v>159.18610000000001</v>
      </c>
      <c r="J42" s="4">
        <v>37.231999999999999</v>
      </c>
      <c r="K42" s="4">
        <v>42.564500000000002</v>
      </c>
      <c r="L42" s="5">
        <f t="shared" si="10"/>
        <v>2.1592020653934303E-2</v>
      </c>
      <c r="M42" s="5">
        <f t="shared" si="11"/>
        <v>-4.7158061148490672E-2</v>
      </c>
      <c r="N42" s="5">
        <f t="shared" si="12"/>
        <v>-4.7951193485839969E-2</v>
      </c>
      <c r="O42" s="5">
        <f t="shared" si="13"/>
        <v>-5.311467896983034E-2</v>
      </c>
      <c r="P42" s="5">
        <f t="shared" si="14"/>
        <v>-7.1546660320879838E-3</v>
      </c>
      <c r="Q42" s="5">
        <f t="shared" si="15"/>
        <v>-0.13723564460158449</v>
      </c>
      <c r="R42" s="5">
        <f t="shared" si="16"/>
        <v>4.8939669806756805E-2</v>
      </c>
      <c r="S42" s="5">
        <f t="shared" si="17"/>
        <v>3.680996779225517E-2</v>
      </c>
      <c r="T42" s="5">
        <f t="shared" si="18"/>
        <v>-7.3171460292645998E-2</v>
      </c>
      <c r="U42" s="5">
        <f t="shared" si="19"/>
        <v>-5.2251999501237961E-2</v>
      </c>
      <c r="V42" s="1"/>
      <c r="W42" s="1"/>
    </row>
    <row r="43" spans="1:23" ht="14.25" customHeight="1" x14ac:dyDescent="0.3">
      <c r="A43" s="2">
        <v>20200901</v>
      </c>
      <c r="B43" s="3">
        <v>13.7987</v>
      </c>
      <c r="C43" s="3">
        <v>63.738100000000003</v>
      </c>
      <c r="D43" s="3">
        <v>90.793899999999994</v>
      </c>
      <c r="E43" s="3">
        <v>48.906700000000001</v>
      </c>
      <c r="F43" s="3">
        <v>71.155799999999999</v>
      </c>
      <c r="G43" s="3">
        <v>45.332500000000003</v>
      </c>
      <c r="H43" s="3">
        <v>35.053199999999997</v>
      </c>
      <c r="I43" s="3">
        <v>178.9666</v>
      </c>
      <c r="J43" s="4">
        <v>45.952100000000002</v>
      </c>
      <c r="K43" s="4">
        <v>44.182899999999997</v>
      </c>
      <c r="L43" s="5">
        <f t="shared" si="10"/>
        <v>8.2972962367068234E-2</v>
      </c>
      <c r="M43" s="5">
        <f t="shared" si="11"/>
        <v>5.329946722015845E-2</v>
      </c>
      <c r="N43" s="5">
        <f t="shared" si="12"/>
        <v>0.12820528751286087</v>
      </c>
      <c r="O43" s="5">
        <f t="shared" si="13"/>
        <v>0.13800027922561434</v>
      </c>
      <c r="P43" s="5">
        <f t="shared" si="14"/>
        <v>0.12202329329174641</v>
      </c>
      <c r="Q43" s="5">
        <f t="shared" si="15"/>
        <v>7.5085850345298619E-2</v>
      </c>
      <c r="R43" s="5">
        <f t="shared" si="16"/>
        <v>-2.0217181669531729E-2</v>
      </c>
      <c r="S43" s="5">
        <f t="shared" si="17"/>
        <v>0.1242602212127817</v>
      </c>
      <c r="T43" s="5">
        <f t="shared" si="18"/>
        <v>0.23420981951009889</v>
      </c>
      <c r="U43" s="5">
        <f t="shared" si="19"/>
        <v>3.8022295574950814E-2</v>
      </c>
      <c r="V43" s="1"/>
      <c r="W43" s="1"/>
    </row>
    <row r="44" spans="1:23" ht="14.25" customHeight="1" x14ac:dyDescent="0.3">
      <c r="A44" s="2">
        <v>20201001</v>
      </c>
      <c r="B44" s="3">
        <v>15.0228</v>
      </c>
      <c r="C44" s="3">
        <v>65.120400000000004</v>
      </c>
      <c r="D44" s="3">
        <v>98.195899999999995</v>
      </c>
      <c r="E44" s="3">
        <v>53.462200000000003</v>
      </c>
      <c r="F44" s="3">
        <v>68.324700000000007</v>
      </c>
      <c r="G44" s="3">
        <v>46.1</v>
      </c>
      <c r="H44" s="3">
        <v>35.442700000000002</v>
      </c>
      <c r="I44" s="3">
        <v>173.786</v>
      </c>
      <c r="J44" s="4">
        <v>51.439</v>
      </c>
      <c r="K44" s="4">
        <v>44.425699999999999</v>
      </c>
      <c r="L44" s="5">
        <f t="shared" si="10"/>
        <v>8.8711255408118153E-2</v>
      </c>
      <c r="M44" s="5">
        <f t="shared" si="11"/>
        <v>2.168718552953415E-2</v>
      </c>
      <c r="N44" s="5">
        <f t="shared" si="12"/>
        <v>8.1525300708527787E-2</v>
      </c>
      <c r="O44" s="5">
        <f t="shared" si="13"/>
        <v>9.3146746764758245E-2</v>
      </c>
      <c r="P44" s="5">
        <f t="shared" si="14"/>
        <v>-3.9787339893585516E-2</v>
      </c>
      <c r="Q44" s="5">
        <f t="shared" si="15"/>
        <v>1.6930458280483059E-2</v>
      </c>
      <c r="R44" s="5">
        <f t="shared" si="16"/>
        <v>1.1111681672429487E-2</v>
      </c>
      <c r="S44" s="5">
        <f t="shared" si="17"/>
        <v>-2.8947300781263088E-2</v>
      </c>
      <c r="T44" s="5">
        <f t="shared" si="18"/>
        <v>0.1194047714903127</v>
      </c>
      <c r="U44" s="5">
        <f t="shared" si="19"/>
        <v>5.4953386943818218E-3</v>
      </c>
      <c r="V44" s="1"/>
      <c r="W44" s="1"/>
    </row>
    <row r="45" spans="1:23" ht="14.25" customHeight="1" x14ac:dyDescent="0.3">
      <c r="A45" s="2">
        <v>20201102</v>
      </c>
      <c r="B45" s="3">
        <v>17.0258</v>
      </c>
      <c r="C45" s="3">
        <v>65.888300000000001</v>
      </c>
      <c r="D45" s="3">
        <v>96.668599999999998</v>
      </c>
      <c r="E45" s="3">
        <v>48.937800000000003</v>
      </c>
      <c r="F45" s="3">
        <v>65.776600000000002</v>
      </c>
      <c r="G45" s="3">
        <v>47.539099999999998</v>
      </c>
      <c r="H45" s="3">
        <v>34.663699999999999</v>
      </c>
      <c r="I45" s="3">
        <v>174.72790000000001</v>
      </c>
      <c r="J45" s="4">
        <v>52.854199999999999</v>
      </c>
      <c r="K45" s="4">
        <v>68.378299999999996</v>
      </c>
      <c r="L45" s="5">
        <f t="shared" si="10"/>
        <v>0.1333306707138483</v>
      </c>
      <c r="M45" s="5">
        <f t="shared" si="11"/>
        <v>1.1792003734620754E-2</v>
      </c>
      <c r="N45" s="5">
        <f t="shared" si="12"/>
        <v>-1.5553602543487017E-2</v>
      </c>
      <c r="O45" s="5">
        <f t="shared" si="13"/>
        <v>-8.4628017552588558E-2</v>
      </c>
      <c r="P45" s="5">
        <f t="shared" si="14"/>
        <v>-3.7293980068701431E-2</v>
      </c>
      <c r="Q45" s="5">
        <f t="shared" si="15"/>
        <v>3.1216919739696231E-2</v>
      </c>
      <c r="R45" s="5">
        <f t="shared" si="16"/>
        <v>-2.1979138158210391E-2</v>
      </c>
      <c r="S45" s="5">
        <f t="shared" si="17"/>
        <v>5.4198842254266971E-3</v>
      </c>
      <c r="T45" s="5">
        <f t="shared" si="18"/>
        <v>2.7512198915219943E-2</v>
      </c>
      <c r="U45" s="5">
        <f t="shared" si="19"/>
        <v>0.53916089110582377</v>
      </c>
      <c r="V45" s="1"/>
      <c r="W45" s="1"/>
    </row>
    <row r="46" spans="1:23" ht="14.25" customHeight="1" x14ac:dyDescent="0.3">
      <c r="A46" s="2">
        <v>20201201</v>
      </c>
      <c r="B46" s="3">
        <v>19.8078</v>
      </c>
      <c r="C46" s="3">
        <v>70.649500000000003</v>
      </c>
      <c r="D46" s="3">
        <v>98.555300000000003</v>
      </c>
      <c r="E46" s="3">
        <v>54.705800000000004</v>
      </c>
      <c r="F46" s="3">
        <v>78.799899999999994</v>
      </c>
      <c r="G46" s="3">
        <v>51.616599999999998</v>
      </c>
      <c r="H46" s="3">
        <v>33.717799999999997</v>
      </c>
      <c r="I46" s="3">
        <v>184.1602</v>
      </c>
      <c r="J46" s="4">
        <v>57.622999999999998</v>
      </c>
      <c r="K46" s="4">
        <v>67.164500000000004</v>
      </c>
      <c r="L46" s="5">
        <f t="shared" si="10"/>
        <v>0.16339907669536821</v>
      </c>
      <c r="M46" s="5">
        <f t="shared" si="11"/>
        <v>7.226169137768014E-2</v>
      </c>
      <c r="N46" s="5">
        <f t="shared" si="12"/>
        <v>1.9517195862979342E-2</v>
      </c>
      <c r="O46" s="5">
        <f t="shared" si="13"/>
        <v>0.11786390070661126</v>
      </c>
      <c r="P46" s="5">
        <f t="shared" si="14"/>
        <v>0.19799290325130808</v>
      </c>
      <c r="Q46" s="5">
        <f t="shared" si="15"/>
        <v>8.5771501774328934E-2</v>
      </c>
      <c r="R46" s="5">
        <f t="shared" si="16"/>
        <v>-2.7287912138634993E-2</v>
      </c>
      <c r="S46" s="5">
        <f t="shared" si="17"/>
        <v>5.3982792673637113E-2</v>
      </c>
      <c r="T46" s="5">
        <f t="shared" si="18"/>
        <v>9.0225563909774417E-2</v>
      </c>
      <c r="U46" s="5">
        <f t="shared" si="19"/>
        <v>-1.7751245643720187E-2</v>
      </c>
      <c r="V46" s="1"/>
      <c r="W46" s="1"/>
    </row>
    <row r="47" spans="1:23" ht="14.25" customHeight="1" x14ac:dyDescent="0.3">
      <c r="A47" s="2">
        <v>20210104</v>
      </c>
      <c r="B47" s="3">
        <v>23.535699999999999</v>
      </c>
      <c r="C47" s="3">
        <v>76.645799999999994</v>
      </c>
      <c r="D47" s="3">
        <v>98.195899999999995</v>
      </c>
      <c r="E47" s="3">
        <v>57.679900000000004</v>
      </c>
      <c r="F47" s="3">
        <v>83.801500000000004</v>
      </c>
      <c r="G47" s="3">
        <v>55.6462</v>
      </c>
      <c r="H47" s="3">
        <v>36.221600000000002</v>
      </c>
      <c r="I47" s="3">
        <v>189.77539999999999</v>
      </c>
      <c r="J47" s="4">
        <v>59.908099999999997</v>
      </c>
      <c r="K47" s="4">
        <v>72.797799999999995</v>
      </c>
      <c r="L47" s="5">
        <f t="shared" si="10"/>
        <v>0.18820363695109998</v>
      </c>
      <c r="M47" s="5">
        <f t="shared" si="11"/>
        <v>8.487391984373549E-2</v>
      </c>
      <c r="N47" s="5">
        <f t="shared" si="12"/>
        <v>-3.6466836385258623E-3</v>
      </c>
      <c r="O47" s="5">
        <f t="shared" si="13"/>
        <v>5.4365350657517117E-2</v>
      </c>
      <c r="P47" s="5">
        <f t="shared" si="14"/>
        <v>6.3472161766702881E-2</v>
      </c>
      <c r="Q47" s="5">
        <f t="shared" si="15"/>
        <v>7.8067908386061896E-2</v>
      </c>
      <c r="R47" s="5">
        <f t="shared" si="16"/>
        <v>7.4257513835422409E-2</v>
      </c>
      <c r="S47" s="5">
        <f t="shared" si="17"/>
        <v>3.0490844384400036E-2</v>
      </c>
      <c r="T47" s="5">
        <f t="shared" si="18"/>
        <v>3.9656040122867608E-2</v>
      </c>
      <c r="U47" s="5">
        <f t="shared" si="19"/>
        <v>8.3873177050376183E-2</v>
      </c>
      <c r="V47" s="1"/>
      <c r="W47" s="1"/>
    </row>
    <row r="48" spans="1:23" ht="14.25" customHeight="1" x14ac:dyDescent="0.3">
      <c r="A48" s="2">
        <v>20210201</v>
      </c>
      <c r="B48" s="3">
        <v>21.337900000000001</v>
      </c>
      <c r="C48" s="3">
        <v>70.529600000000002</v>
      </c>
      <c r="D48" s="3">
        <v>93.123199999999997</v>
      </c>
      <c r="E48" s="3">
        <v>54.0749</v>
      </c>
      <c r="F48" s="3">
        <v>70.967100000000002</v>
      </c>
      <c r="G48" s="3">
        <v>52.000399999999999</v>
      </c>
      <c r="H48" s="3">
        <v>45.072400000000002</v>
      </c>
      <c r="I48" s="3">
        <v>164.6497</v>
      </c>
      <c r="J48" s="4">
        <v>61.448</v>
      </c>
      <c r="K48" s="4">
        <v>67.147599999999997</v>
      </c>
      <c r="L48" s="5">
        <f t="shared" si="10"/>
        <v>-9.338154378242404E-2</v>
      </c>
      <c r="M48" s="5">
        <f t="shared" si="11"/>
        <v>-7.9798240738566145E-2</v>
      </c>
      <c r="N48" s="5">
        <f t="shared" si="12"/>
        <v>-5.1658979651899903E-2</v>
      </c>
      <c r="O48" s="5">
        <f t="shared" si="13"/>
        <v>-6.2500108356637302E-2</v>
      </c>
      <c r="P48" s="5">
        <f t="shared" si="14"/>
        <v>-0.15315238987368962</v>
      </c>
      <c r="Q48" s="5">
        <f t="shared" si="15"/>
        <v>-6.5517501644317161E-2</v>
      </c>
      <c r="R48" s="5">
        <f t="shared" si="16"/>
        <v>0.24435143671179624</v>
      </c>
      <c r="S48" s="5">
        <f t="shared" si="17"/>
        <v>-0.13239703354597063</v>
      </c>
      <c r="T48" s="5">
        <f t="shared" si="18"/>
        <v>2.5704370527524709E-2</v>
      </c>
      <c r="U48" s="5">
        <f t="shared" si="19"/>
        <v>-7.7614982870361449E-2</v>
      </c>
      <c r="V48" s="1"/>
      <c r="W48" s="1"/>
    </row>
    <row r="49" spans="1:23" ht="14.25" customHeight="1" x14ac:dyDescent="0.3">
      <c r="A49" s="2">
        <v>20210301</v>
      </c>
      <c r="B49" s="3">
        <v>25.7057</v>
      </c>
      <c r="C49" s="3">
        <v>76.800600000000003</v>
      </c>
      <c r="D49" s="3">
        <v>95.752700000000004</v>
      </c>
      <c r="E49" s="3">
        <v>59.232599999999998</v>
      </c>
      <c r="F49" s="3">
        <v>86.727000000000004</v>
      </c>
      <c r="G49" s="3">
        <v>61.210799999999999</v>
      </c>
      <c r="H49" s="3">
        <v>44.8474</v>
      </c>
      <c r="I49" s="3">
        <v>178.7353</v>
      </c>
      <c r="J49" s="4">
        <v>66.9619</v>
      </c>
      <c r="K49" s="4">
        <v>74.763099999999994</v>
      </c>
      <c r="L49" s="5">
        <f t="shared" si="10"/>
        <v>0.20469680708973229</v>
      </c>
      <c r="M49" s="5">
        <f t="shared" si="11"/>
        <v>8.8913023751729783E-2</v>
      </c>
      <c r="N49" s="5">
        <f t="shared" si="12"/>
        <v>2.8236787395622222E-2</v>
      </c>
      <c r="O49" s="5">
        <f t="shared" si="13"/>
        <v>9.5380666445985071E-2</v>
      </c>
      <c r="P49" s="5">
        <f t="shared" si="14"/>
        <v>0.22207332693600276</v>
      </c>
      <c r="Q49" s="5">
        <f t="shared" si="15"/>
        <v>0.1771217144483504</v>
      </c>
      <c r="R49" s="5">
        <f t="shared" si="16"/>
        <v>-4.9919684773830865E-3</v>
      </c>
      <c r="S49" s="5">
        <f t="shared" si="17"/>
        <v>8.5548895625075533E-2</v>
      </c>
      <c r="T49" s="5">
        <f t="shared" si="18"/>
        <v>8.9732782189819033E-2</v>
      </c>
      <c r="U49" s="5">
        <f t="shared" si="19"/>
        <v>0.11341432903037484</v>
      </c>
      <c r="V49" s="1"/>
      <c r="W49" s="1"/>
    </row>
    <row r="50" spans="1:23" ht="14.25" customHeight="1" x14ac:dyDescent="0.3">
      <c r="A50" s="2">
        <v>20210401</v>
      </c>
      <c r="B50" s="3">
        <v>26.985399999999998</v>
      </c>
      <c r="C50" s="3">
        <v>75.02</v>
      </c>
      <c r="D50" s="3">
        <v>91.581699999999998</v>
      </c>
      <c r="E50" s="3">
        <v>55.134799999999998</v>
      </c>
      <c r="F50" s="3">
        <v>85.500200000000007</v>
      </c>
      <c r="G50" s="3">
        <v>70.517200000000003</v>
      </c>
      <c r="H50" s="3">
        <v>46.029000000000003</v>
      </c>
      <c r="I50" s="3">
        <v>171.73400000000001</v>
      </c>
      <c r="J50" s="4">
        <v>66.713499999999996</v>
      </c>
      <c r="K50" s="4">
        <v>75.581999999999994</v>
      </c>
      <c r="L50" s="5">
        <f t="shared" si="10"/>
        <v>4.9782733012522444E-2</v>
      </c>
      <c r="M50" s="5">
        <f t="shared" si="11"/>
        <v>-2.3184714702749805E-2</v>
      </c>
      <c r="N50" s="5">
        <f t="shared" si="12"/>
        <v>-4.3560129374941976E-2</v>
      </c>
      <c r="O50" s="5">
        <f t="shared" si="13"/>
        <v>-6.9181498026424634E-2</v>
      </c>
      <c r="P50" s="5">
        <f t="shared" si="14"/>
        <v>-1.4145537145294974E-2</v>
      </c>
      <c r="Q50" s="5">
        <f t="shared" si="15"/>
        <v>0.15203852914845098</v>
      </c>
      <c r="R50" s="5">
        <f t="shared" si="16"/>
        <v>2.6347123802048796E-2</v>
      </c>
      <c r="S50" s="5">
        <f t="shared" si="17"/>
        <v>-3.9171333250902239E-2</v>
      </c>
      <c r="T50" s="5">
        <f t="shared" si="18"/>
        <v>-3.7095721596908651E-3</v>
      </c>
      <c r="U50" s="5">
        <f t="shared" si="19"/>
        <v>1.0953264377747837E-2</v>
      </c>
      <c r="V50" s="1"/>
      <c r="W50" s="1"/>
    </row>
    <row r="51" spans="1:23" ht="14.25" customHeight="1" x14ac:dyDescent="0.3">
      <c r="A51" s="2">
        <v>20210504</v>
      </c>
      <c r="B51" s="3">
        <v>33.2727</v>
      </c>
      <c r="C51" s="3">
        <v>76.723200000000006</v>
      </c>
      <c r="D51" s="3">
        <v>83.058300000000003</v>
      </c>
      <c r="E51" s="3">
        <v>55.041600000000003</v>
      </c>
      <c r="F51" s="3">
        <v>78.611099999999993</v>
      </c>
      <c r="G51" s="3">
        <v>69.557699999999997</v>
      </c>
      <c r="H51" s="3">
        <v>73.9953</v>
      </c>
      <c r="I51" s="3">
        <v>154.65649999999999</v>
      </c>
      <c r="J51" s="4">
        <v>69.247</v>
      </c>
      <c r="K51" s="4">
        <v>78.529899999999998</v>
      </c>
      <c r="L51" s="5">
        <f t="shared" si="10"/>
        <v>0.23298894958014341</v>
      </c>
      <c r="M51" s="5">
        <f t="shared" si="11"/>
        <v>2.2703279125566644E-2</v>
      </c>
      <c r="N51" s="5">
        <f t="shared" si="12"/>
        <v>-9.3068811782266489E-2</v>
      </c>
      <c r="O51" s="5">
        <f t="shared" si="13"/>
        <v>-1.6904024318578458E-3</v>
      </c>
      <c r="P51" s="5">
        <f t="shared" si="14"/>
        <v>-8.0574080528466749E-2</v>
      </c>
      <c r="Q51" s="5">
        <f t="shared" si="15"/>
        <v>-1.3606609451311247E-2</v>
      </c>
      <c r="R51" s="5">
        <f t="shared" si="16"/>
        <v>0.60758000391057798</v>
      </c>
      <c r="S51" s="5">
        <f t="shared" si="17"/>
        <v>-9.9441578254742882E-2</v>
      </c>
      <c r="T51" s="5">
        <f t="shared" si="18"/>
        <v>3.7975821985055558E-2</v>
      </c>
      <c r="U51" s="5">
        <f t="shared" si="19"/>
        <v>3.9002672594003925E-2</v>
      </c>
      <c r="V51" s="1"/>
      <c r="W51" s="1"/>
    </row>
    <row r="52" spans="1:23" ht="14.25" customHeight="1" x14ac:dyDescent="0.3">
      <c r="A52" s="2">
        <v>20210601</v>
      </c>
      <c r="B52" s="3">
        <v>42.002400000000002</v>
      </c>
      <c r="C52" s="3">
        <v>80.284499999999994</v>
      </c>
      <c r="D52" s="3">
        <v>81.516800000000003</v>
      </c>
      <c r="E52" s="3">
        <v>55.222499999999997</v>
      </c>
      <c r="F52" s="3">
        <v>78.988600000000005</v>
      </c>
      <c r="G52" s="3">
        <v>69.749600000000001</v>
      </c>
      <c r="H52" s="3">
        <v>76.415000000000006</v>
      </c>
      <c r="I52" s="3">
        <v>147.74879999999999</v>
      </c>
      <c r="J52" s="4">
        <v>67.806399999999996</v>
      </c>
      <c r="K52" s="4">
        <v>87.619399999999999</v>
      </c>
      <c r="L52" s="5">
        <f t="shared" si="10"/>
        <v>0.26236824784282614</v>
      </c>
      <c r="M52" s="5">
        <f t="shared" si="11"/>
        <v>4.6417511261261112E-2</v>
      </c>
      <c r="N52" s="5">
        <f t="shared" si="12"/>
        <v>-1.8559252958464105E-2</v>
      </c>
      <c r="O52" s="5">
        <f t="shared" si="13"/>
        <v>3.2866050405510388E-3</v>
      </c>
      <c r="P52" s="5">
        <f t="shared" si="14"/>
        <v>4.8021208200879004E-3</v>
      </c>
      <c r="Q52" s="5">
        <f t="shared" si="15"/>
        <v>2.758860629376819E-3</v>
      </c>
      <c r="R52" s="5">
        <f t="shared" si="16"/>
        <v>3.2700725586625179E-2</v>
      </c>
      <c r="S52" s="5">
        <f t="shared" si="17"/>
        <v>-4.4664789388095594E-2</v>
      </c>
      <c r="T52" s="5">
        <f t="shared" si="18"/>
        <v>-2.0803789333834005E-2</v>
      </c>
      <c r="U52" s="5">
        <f t="shared" si="19"/>
        <v>0.11574572232996605</v>
      </c>
      <c r="V52" s="1"/>
      <c r="W52" s="1"/>
    </row>
    <row r="53" spans="1:23" ht="14.25" customHeight="1" x14ac:dyDescent="0.3">
      <c r="A53" s="2">
        <v>20210701</v>
      </c>
      <c r="B53" s="3">
        <v>39.959000000000003</v>
      </c>
      <c r="C53" s="3">
        <v>90.116900000000001</v>
      </c>
      <c r="D53" s="3">
        <v>83.45</v>
      </c>
      <c r="E53" s="3">
        <v>56.273499999999999</v>
      </c>
      <c r="F53" s="3">
        <v>91.703699999999998</v>
      </c>
      <c r="G53" s="3">
        <v>77.727199999999996</v>
      </c>
      <c r="H53" s="3">
        <v>91.608000000000004</v>
      </c>
      <c r="I53" s="3">
        <v>160.89269999999999</v>
      </c>
      <c r="J53" s="4">
        <v>75.058899999999994</v>
      </c>
      <c r="K53" s="4">
        <v>93.738900000000001</v>
      </c>
      <c r="L53" s="5">
        <f t="shared" si="10"/>
        <v>-4.8649600975182332E-2</v>
      </c>
      <c r="M53" s="5">
        <f t="shared" si="11"/>
        <v>0.1224694679545866</v>
      </c>
      <c r="N53" s="5">
        <f t="shared" si="12"/>
        <v>2.3715356834419398E-2</v>
      </c>
      <c r="O53" s="5">
        <f t="shared" si="13"/>
        <v>1.9032097424057259E-2</v>
      </c>
      <c r="P53" s="5">
        <f t="shared" si="14"/>
        <v>0.16097386205097941</v>
      </c>
      <c r="Q53" s="5">
        <f t="shared" si="15"/>
        <v>0.11437484946150223</v>
      </c>
      <c r="R53" s="5">
        <f t="shared" si="16"/>
        <v>0.19882222076817374</v>
      </c>
      <c r="S53" s="5">
        <f t="shared" si="17"/>
        <v>8.896112861830352E-2</v>
      </c>
      <c r="T53" s="5">
        <f t="shared" si="18"/>
        <v>0.10695893013048913</v>
      </c>
      <c r="U53" s="5">
        <f t="shared" si="19"/>
        <v>6.9841838679561855E-2</v>
      </c>
      <c r="V53" s="1"/>
      <c r="W53" s="1"/>
    </row>
    <row r="54" spans="1:23" ht="14.25" customHeight="1" x14ac:dyDescent="0.3">
      <c r="A54" s="2">
        <v>20210802</v>
      </c>
      <c r="B54" s="3">
        <v>35.758800000000001</v>
      </c>
      <c r="C54" s="3">
        <v>75.097399999999993</v>
      </c>
      <c r="D54" s="3">
        <v>79.410600000000002</v>
      </c>
      <c r="E54" s="3">
        <v>54.649299999999997</v>
      </c>
      <c r="F54" s="3">
        <v>91.022300000000001</v>
      </c>
      <c r="G54" s="3">
        <v>69.416700000000006</v>
      </c>
      <c r="H54" s="3">
        <v>79.851600000000005</v>
      </c>
      <c r="I54" s="3">
        <v>148.80410000000001</v>
      </c>
      <c r="J54" s="4">
        <v>84.397800000000004</v>
      </c>
      <c r="K54" s="4">
        <v>112.4867</v>
      </c>
      <c r="L54" s="5">
        <f t="shared" si="10"/>
        <v>-0.1051127405590731</v>
      </c>
      <c r="M54" s="5">
        <f t="shared" si="11"/>
        <v>-0.16666685161162897</v>
      </c>
      <c r="N54" s="5">
        <f t="shared" si="12"/>
        <v>-4.8405032953864592E-2</v>
      </c>
      <c r="O54" s="5">
        <f t="shared" si="13"/>
        <v>-2.8862608510222428E-2</v>
      </c>
      <c r="P54" s="5">
        <f t="shared" si="14"/>
        <v>-7.4304526425869018E-3</v>
      </c>
      <c r="Q54" s="5">
        <f t="shared" si="15"/>
        <v>-0.10691881349128736</v>
      </c>
      <c r="R54" s="5">
        <f t="shared" si="16"/>
        <v>-0.12833376997642126</v>
      </c>
      <c r="S54" s="5">
        <f t="shared" si="17"/>
        <v>-7.513454619134359E-2</v>
      </c>
      <c r="T54" s="5">
        <f t="shared" si="18"/>
        <v>0.12442095474354155</v>
      </c>
      <c r="U54" s="5">
        <f t="shared" si="19"/>
        <v>0.20000021335859497</v>
      </c>
      <c r="V54" s="1"/>
      <c r="W54" s="1"/>
    </row>
    <row r="55" spans="1:23" ht="14.25" customHeight="1" x14ac:dyDescent="0.3">
      <c r="A55" s="2">
        <v>20210901</v>
      </c>
      <c r="B55" s="3">
        <v>37.2346</v>
      </c>
      <c r="C55" s="3">
        <v>76.955500000000001</v>
      </c>
      <c r="D55" s="3">
        <v>80.879400000000004</v>
      </c>
      <c r="E55" s="3">
        <v>52.069699999999997</v>
      </c>
      <c r="F55" s="3">
        <v>86.252099999999999</v>
      </c>
      <c r="G55" s="3">
        <v>70.980999999999995</v>
      </c>
      <c r="H55" s="3">
        <v>79.927999999999997</v>
      </c>
      <c r="I55" s="3">
        <v>142.66390000000001</v>
      </c>
      <c r="J55" s="4">
        <v>54.741900000000001</v>
      </c>
      <c r="K55" s="4">
        <v>110.0916</v>
      </c>
      <c r="L55" s="5">
        <f t="shared" si="10"/>
        <v>4.1270959875611024E-2</v>
      </c>
      <c r="M55" s="5">
        <f t="shared" si="11"/>
        <v>2.4742534362041928E-2</v>
      </c>
      <c r="N55" s="5">
        <f t="shared" si="12"/>
        <v>1.8496271278645442E-2</v>
      </c>
      <c r="O55" s="5">
        <f t="shared" si="13"/>
        <v>-4.7202800401834964E-2</v>
      </c>
      <c r="P55" s="5">
        <f t="shared" si="14"/>
        <v>-5.2406937640556241E-2</v>
      </c>
      <c r="Q55" s="5">
        <f t="shared" si="15"/>
        <v>2.2534923152497721E-2</v>
      </c>
      <c r="R55" s="5">
        <f t="shared" si="16"/>
        <v>9.5677481728597129E-4</v>
      </c>
      <c r="S55" s="5">
        <f t="shared" si="17"/>
        <v>-4.1263647977441434E-2</v>
      </c>
      <c r="T55" s="5">
        <f t="shared" si="18"/>
        <v>-0.35138238200521815</v>
      </c>
      <c r="U55" s="5">
        <f t="shared" si="19"/>
        <v>-2.1292295000208909E-2</v>
      </c>
      <c r="V55" s="1"/>
      <c r="W55" s="1"/>
    </row>
    <row r="56" spans="1:23" ht="14.25" customHeight="1" x14ac:dyDescent="0.3">
      <c r="A56" s="2">
        <v>20211001</v>
      </c>
      <c r="B56" s="3">
        <v>40.4131</v>
      </c>
      <c r="C56" s="3">
        <v>74.245800000000003</v>
      </c>
      <c r="D56" s="3">
        <v>83.865799999999993</v>
      </c>
      <c r="E56" s="3">
        <v>50.540999999999997</v>
      </c>
      <c r="F56" s="3">
        <v>100.7573</v>
      </c>
      <c r="G56" s="3">
        <v>71.372100000000003</v>
      </c>
      <c r="H56" s="3">
        <v>77.866799999999998</v>
      </c>
      <c r="I56" s="3">
        <v>147.94069999999999</v>
      </c>
      <c r="J56" s="4">
        <v>62.689900000000002</v>
      </c>
      <c r="K56" s="4">
        <v>115.6251</v>
      </c>
      <c r="L56" s="5">
        <f t="shared" si="10"/>
        <v>8.536415054814607E-2</v>
      </c>
      <c r="M56" s="5">
        <f t="shared" si="11"/>
        <v>-3.5211258454561377E-2</v>
      </c>
      <c r="N56" s="5">
        <f t="shared" si="12"/>
        <v>3.6924111702114369E-2</v>
      </c>
      <c r="O56" s="5">
        <f t="shared" si="13"/>
        <v>-2.9358724939840267E-2</v>
      </c>
      <c r="P56" s="5">
        <f t="shared" si="14"/>
        <v>0.16817213725810737</v>
      </c>
      <c r="Q56" s="5">
        <f t="shared" si="15"/>
        <v>5.5099251912484846E-3</v>
      </c>
      <c r="R56" s="5">
        <f t="shared" si="16"/>
        <v>-2.5788209388449598E-2</v>
      </c>
      <c r="S56" s="5">
        <f t="shared" si="17"/>
        <v>3.6987633171390796E-2</v>
      </c>
      <c r="T56" s="5">
        <f t="shared" si="18"/>
        <v>0.14519042999968945</v>
      </c>
      <c r="U56" s="5">
        <f t="shared" si="19"/>
        <v>5.0262690341497475E-2</v>
      </c>
      <c r="V56" s="1"/>
      <c r="W56" s="1"/>
    </row>
    <row r="57" spans="1:23" ht="14.25" customHeight="1" x14ac:dyDescent="0.3">
      <c r="A57" s="2">
        <v>20211101</v>
      </c>
      <c r="B57" s="3">
        <v>42.153799999999997</v>
      </c>
      <c r="C57" s="3">
        <v>75.097399999999993</v>
      </c>
      <c r="D57" s="3">
        <v>84.052599999999998</v>
      </c>
      <c r="E57" s="3">
        <v>57.324399999999997</v>
      </c>
      <c r="F57" s="3">
        <v>118.0856</v>
      </c>
      <c r="G57" s="3">
        <v>72.349800000000002</v>
      </c>
      <c r="H57" s="3">
        <v>83.668599999999998</v>
      </c>
      <c r="I57" s="3">
        <v>155.42400000000001</v>
      </c>
      <c r="J57" s="4">
        <v>64.577500000000001</v>
      </c>
      <c r="K57" s="4">
        <v>120.1675</v>
      </c>
      <c r="L57" s="5">
        <f t="shared" si="10"/>
        <v>4.3072667031234843E-2</v>
      </c>
      <c r="M57" s="5">
        <f t="shared" si="11"/>
        <v>1.147000907795445E-2</v>
      </c>
      <c r="N57" s="5">
        <f t="shared" si="12"/>
        <v>2.2273680093674083E-3</v>
      </c>
      <c r="O57" s="5">
        <f t="shared" si="13"/>
        <v>0.13421578520409175</v>
      </c>
      <c r="P57" s="5">
        <f t="shared" si="14"/>
        <v>0.17198059098447455</v>
      </c>
      <c r="Q57" s="5">
        <f t="shared" si="15"/>
        <v>1.3698630136986282E-2</v>
      </c>
      <c r="R57" s="5">
        <f t="shared" si="16"/>
        <v>7.4509290223818109E-2</v>
      </c>
      <c r="S57" s="5">
        <f t="shared" si="17"/>
        <v>5.0583105257714846E-2</v>
      </c>
      <c r="T57" s="5">
        <f t="shared" si="18"/>
        <v>3.0110113431350168E-2</v>
      </c>
      <c r="U57" s="5">
        <f t="shared" si="19"/>
        <v>3.9285587644897174E-2</v>
      </c>
      <c r="V57" s="1"/>
      <c r="W57" s="1"/>
    </row>
    <row r="58" spans="1:23" ht="14.25" customHeight="1" x14ac:dyDescent="0.3">
      <c r="A58" s="2">
        <v>20211201</v>
      </c>
      <c r="B58" s="3">
        <v>37.083199999999998</v>
      </c>
      <c r="C58" s="3">
        <v>76.645799999999994</v>
      </c>
      <c r="D58" s="3">
        <v>81.717799999999997</v>
      </c>
      <c r="E58" s="3">
        <v>56.751199999999997</v>
      </c>
      <c r="F58" s="3">
        <v>95.889799999999994</v>
      </c>
      <c r="G58" s="3">
        <v>70.980999999999995</v>
      </c>
      <c r="H58" s="3">
        <v>87.027600000000007</v>
      </c>
      <c r="I58" s="3">
        <v>150.1473</v>
      </c>
      <c r="J58" s="4">
        <v>68.998599999999996</v>
      </c>
      <c r="K58" s="4">
        <v>123.8014</v>
      </c>
      <c r="L58" s="5">
        <f t="shared" si="10"/>
        <v>-0.12028808790666558</v>
      </c>
      <c r="M58" s="5">
        <f t="shared" si="11"/>
        <v>2.0618556701030941E-2</v>
      </c>
      <c r="N58" s="5">
        <f t="shared" si="12"/>
        <v>-2.7777843873955134E-2</v>
      </c>
      <c r="O58" s="5">
        <f t="shared" si="13"/>
        <v>-9.9992324385427492E-3</v>
      </c>
      <c r="P58" s="5">
        <f t="shared" si="14"/>
        <v>-0.1879636467105219</v>
      </c>
      <c r="Q58" s="5">
        <f t="shared" si="15"/>
        <v>-1.8919195353684561E-2</v>
      </c>
      <c r="R58" s="5">
        <f t="shared" si="16"/>
        <v>4.0146482670918471E-2</v>
      </c>
      <c r="S58" s="5">
        <f t="shared" si="17"/>
        <v>-3.3950355157504664E-2</v>
      </c>
      <c r="T58" s="5">
        <f t="shared" si="18"/>
        <v>6.8461925593279321E-2</v>
      </c>
      <c r="U58" s="5">
        <f t="shared" si="19"/>
        <v>3.0240289595772542E-2</v>
      </c>
      <c r="V58" s="1"/>
      <c r="W58" s="1"/>
    </row>
    <row r="59" spans="1:23" ht="14.25" customHeight="1" x14ac:dyDescent="0.3">
      <c r="A59" s="2">
        <v>20220104</v>
      </c>
      <c r="B59" s="3">
        <v>35.380400000000002</v>
      </c>
      <c r="C59" s="3">
        <v>79</v>
      </c>
      <c r="D59" s="3">
        <v>80.970699999999994</v>
      </c>
      <c r="E59" s="3">
        <v>56.369</v>
      </c>
      <c r="F59" s="3">
        <v>99.199700000000007</v>
      </c>
      <c r="G59" s="3">
        <v>74.403000000000006</v>
      </c>
      <c r="H59" s="3">
        <v>89</v>
      </c>
      <c r="I59" s="3">
        <v>150.62700000000001</v>
      </c>
      <c r="J59" s="4">
        <v>68.452200000000005</v>
      </c>
      <c r="K59" s="4">
        <v>140.62690000000001</v>
      </c>
      <c r="L59" s="5">
        <f t="shared" si="10"/>
        <v>-4.5918367346938681E-2</v>
      </c>
      <c r="M59" s="5">
        <f t="shared" si="11"/>
        <v>3.0715316429602221E-2</v>
      </c>
      <c r="N59" s="5">
        <f t="shared" si="12"/>
        <v>-9.1424389790229696E-3</v>
      </c>
      <c r="O59" s="5">
        <f t="shared" si="13"/>
        <v>-6.7346593552206372E-3</v>
      </c>
      <c r="P59" s="5">
        <f t="shared" si="14"/>
        <v>3.4517748498797719E-2</v>
      </c>
      <c r="Q59" s="5">
        <f t="shared" si="15"/>
        <v>4.8210084388780258E-2</v>
      </c>
      <c r="R59" s="5">
        <f t="shared" si="16"/>
        <v>2.2664074385597133E-2</v>
      </c>
      <c r="S59" s="5">
        <f t="shared" si="17"/>
        <v>3.1948626448827801E-3</v>
      </c>
      <c r="T59" s="5">
        <f t="shared" si="18"/>
        <v>-7.9190012550978042E-3</v>
      </c>
      <c r="U59" s="5">
        <f t="shared" si="19"/>
        <v>0.13590718683310532</v>
      </c>
      <c r="V59" s="1"/>
      <c r="W59" s="1"/>
    </row>
    <row r="60" spans="1:23" ht="14.25" customHeight="1" x14ac:dyDescent="0.3">
      <c r="A60" s="2">
        <v>20220207</v>
      </c>
      <c r="B60" s="3">
        <v>32.580199999999998</v>
      </c>
      <c r="C60" s="3">
        <v>92.4</v>
      </c>
      <c r="D60" s="3">
        <v>79.282399999999996</v>
      </c>
      <c r="E60" s="3">
        <v>60.9086</v>
      </c>
      <c r="F60" s="3">
        <v>111.6605</v>
      </c>
      <c r="G60" s="3">
        <v>78.020499999999998</v>
      </c>
      <c r="H60" s="3">
        <v>80</v>
      </c>
      <c r="I60" s="3">
        <v>147.81800000000001</v>
      </c>
      <c r="J60" s="4">
        <v>66.514799999999994</v>
      </c>
      <c r="K60" s="4">
        <v>122.3454</v>
      </c>
      <c r="L60" s="5">
        <f t="shared" si="10"/>
        <v>-7.9145515596205918E-2</v>
      </c>
      <c r="M60" s="5">
        <f t="shared" si="11"/>
        <v>0.16962025316455703</v>
      </c>
      <c r="N60" s="5">
        <f t="shared" si="12"/>
        <v>-2.0850752185667138E-2</v>
      </c>
      <c r="O60" s="5">
        <f t="shared" si="13"/>
        <v>8.0533626638755351E-2</v>
      </c>
      <c r="P60" s="5">
        <f t="shared" si="14"/>
        <v>0.12561328310468672</v>
      </c>
      <c r="Q60" s="5">
        <f t="shared" si="15"/>
        <v>4.862035132991939E-2</v>
      </c>
      <c r="R60" s="5">
        <f t="shared" si="16"/>
        <v>-0.10112359550561797</v>
      </c>
      <c r="S60" s="5">
        <f t="shared" si="17"/>
        <v>-1.864871503780861E-2</v>
      </c>
      <c r="T60" s="5">
        <f t="shared" si="18"/>
        <v>-2.8302961774786067E-2</v>
      </c>
      <c r="U60" s="5">
        <f t="shared" si="19"/>
        <v>-0.13000002133304514</v>
      </c>
      <c r="V60" s="1"/>
      <c r="W60" s="1"/>
    </row>
    <row r="61" spans="1:23" ht="14.25" customHeight="1" x14ac:dyDescent="0.3">
      <c r="A61" s="2">
        <v>20220301</v>
      </c>
      <c r="B61" s="3">
        <v>35.493899999999996</v>
      </c>
      <c r="C61" s="3">
        <v>85</v>
      </c>
      <c r="D61" s="3">
        <v>75.199600000000004</v>
      </c>
      <c r="E61" s="3">
        <v>61.787100000000002</v>
      </c>
      <c r="F61" s="3">
        <v>114.581</v>
      </c>
      <c r="G61" s="3">
        <v>79.682599999999994</v>
      </c>
      <c r="H61" s="3">
        <v>75.400000000000006</v>
      </c>
      <c r="I61" s="3">
        <v>163.27029999999999</v>
      </c>
      <c r="J61" s="4">
        <v>67.558000000000007</v>
      </c>
      <c r="K61" s="4">
        <v>129.45939999999999</v>
      </c>
      <c r="L61" s="5">
        <f t="shared" si="10"/>
        <v>8.9431617976562419E-2</v>
      </c>
      <c r="M61" s="5">
        <f t="shared" si="11"/>
        <v>-8.0086580086580136E-2</v>
      </c>
      <c r="N61" s="5">
        <f t="shared" si="12"/>
        <v>-5.1496927439128884E-2</v>
      </c>
      <c r="O61" s="5">
        <f t="shared" si="13"/>
        <v>1.4423250575452439E-2</v>
      </c>
      <c r="P61" s="5">
        <f t="shared" si="14"/>
        <v>2.6155175733585324E-2</v>
      </c>
      <c r="Q61" s="5">
        <f t="shared" si="15"/>
        <v>2.1303375394928197E-2</v>
      </c>
      <c r="R61" s="5">
        <f t="shared" si="16"/>
        <v>-5.7499999999999926E-2</v>
      </c>
      <c r="S61" s="5">
        <f t="shared" si="17"/>
        <v>0.10453598343909387</v>
      </c>
      <c r="T61" s="5">
        <f t="shared" si="18"/>
        <v>1.5683727531316534E-2</v>
      </c>
      <c r="U61" s="5">
        <f t="shared" si="19"/>
        <v>5.8146853089695159E-2</v>
      </c>
      <c r="V61" s="1"/>
      <c r="W61" s="1"/>
    </row>
    <row r="62" spans="1:23" ht="14.25" customHeight="1" x14ac:dyDescent="0.3">
      <c r="A62" s="2">
        <v>20220401</v>
      </c>
      <c r="B62" s="3">
        <v>34.585799999999999</v>
      </c>
      <c r="C62" s="3">
        <v>82.8</v>
      </c>
      <c r="D62" s="3">
        <v>77.573300000000003</v>
      </c>
      <c r="E62" s="3">
        <v>63.6417</v>
      </c>
      <c r="F62" s="3">
        <v>106.79300000000001</v>
      </c>
      <c r="G62" s="3">
        <v>73.425299999999993</v>
      </c>
      <c r="H62" s="3">
        <v>82.6</v>
      </c>
      <c r="I62" s="3">
        <v>162.0889</v>
      </c>
      <c r="J62" s="4">
        <v>77.492999999999995</v>
      </c>
      <c r="K62" s="4">
        <v>121.18729999999999</v>
      </c>
      <c r="L62" s="5">
        <f t="shared" si="10"/>
        <v>-2.5584677930573917E-2</v>
      </c>
      <c r="M62" s="5">
        <f t="shared" si="11"/>
        <v>-2.5882352941176506E-2</v>
      </c>
      <c r="N62" s="5">
        <f t="shared" si="12"/>
        <v>3.1565327475146135E-2</v>
      </c>
      <c r="O62" s="5">
        <f t="shared" si="13"/>
        <v>3.0015974208208472E-2</v>
      </c>
      <c r="P62" s="5">
        <f t="shared" si="14"/>
        <v>-6.7969384103821723E-2</v>
      </c>
      <c r="Q62" s="5">
        <f t="shared" si="15"/>
        <v>-7.8527809082534969E-2</v>
      </c>
      <c r="R62" s="5">
        <f t="shared" si="16"/>
        <v>9.5490716180371193E-2</v>
      </c>
      <c r="S62" s="5">
        <f t="shared" si="17"/>
        <v>-7.2358536733257454E-3</v>
      </c>
      <c r="T62" s="5">
        <f t="shared" si="18"/>
        <v>0.14705882352941158</v>
      </c>
      <c r="U62" s="5">
        <f t="shared" si="19"/>
        <v>-6.3897252729427104E-2</v>
      </c>
      <c r="V62" s="1"/>
      <c r="W62" s="1"/>
    </row>
    <row r="63" spans="1:23" ht="14.25" customHeight="1" x14ac:dyDescent="0.3">
      <c r="A63" s="2">
        <v>20220504</v>
      </c>
      <c r="B63" s="3">
        <v>31.785599999999999</v>
      </c>
      <c r="C63" s="3">
        <v>79.900000000000006</v>
      </c>
      <c r="D63" s="3">
        <v>68.837999999999994</v>
      </c>
      <c r="E63" s="3">
        <v>59.249299999999998</v>
      </c>
      <c r="F63" s="3">
        <v>105.13800000000001</v>
      </c>
      <c r="G63" s="3">
        <v>70.394400000000005</v>
      </c>
      <c r="H63" s="3">
        <v>80.5</v>
      </c>
      <c r="I63" s="3">
        <v>160.32390000000001</v>
      </c>
      <c r="J63" s="4">
        <v>74.264099999999999</v>
      </c>
      <c r="K63" s="4">
        <v>112.2744</v>
      </c>
      <c r="L63" s="5">
        <f t="shared" si="10"/>
        <v>-8.0963863782245904E-2</v>
      </c>
      <c r="M63" s="5">
        <f t="shared" si="11"/>
        <v>-3.5024154589371879E-2</v>
      </c>
      <c r="N63" s="5">
        <f t="shared" si="12"/>
        <v>-0.11260704391846175</v>
      </c>
      <c r="O63" s="5">
        <f t="shared" si="13"/>
        <v>-6.9017640949251863E-2</v>
      </c>
      <c r="P63" s="5">
        <f t="shared" si="14"/>
        <v>-1.5497270420345913E-2</v>
      </c>
      <c r="Q63" s="5">
        <f t="shared" si="15"/>
        <v>-4.1278687318948494E-2</v>
      </c>
      <c r="R63" s="5">
        <f t="shared" si="16"/>
        <v>-2.5423728813559254E-2</v>
      </c>
      <c r="S63" s="5">
        <f t="shared" si="17"/>
        <v>-1.0889086174315369E-2</v>
      </c>
      <c r="T63" s="5">
        <f t="shared" si="18"/>
        <v>-4.1666989276450725E-2</v>
      </c>
      <c r="U63" s="5">
        <f t="shared" si="19"/>
        <v>-7.3546485481564436E-2</v>
      </c>
      <c r="V63" s="1"/>
      <c r="W63" s="1"/>
    </row>
    <row r="64" spans="1:23" ht="14.25" customHeight="1" x14ac:dyDescent="0.3">
      <c r="A64" s="2">
        <v>20220601</v>
      </c>
      <c r="B64" s="3">
        <v>25.996099999999998</v>
      </c>
      <c r="C64" s="3">
        <v>80.5</v>
      </c>
      <c r="D64" s="3">
        <v>68.268299999999996</v>
      </c>
      <c r="E64" s="3">
        <v>59.8</v>
      </c>
      <c r="F64" s="3">
        <v>117.79349999999999</v>
      </c>
      <c r="G64" s="3">
        <v>66.2</v>
      </c>
      <c r="H64" s="3">
        <v>78</v>
      </c>
      <c r="I64" s="3">
        <v>150.1259</v>
      </c>
      <c r="J64" s="4">
        <v>72.277100000000004</v>
      </c>
      <c r="K64" s="4">
        <v>114.1605</v>
      </c>
      <c r="L64" s="5">
        <f t="shared" si="10"/>
        <v>-0.18214222792711166</v>
      </c>
      <c r="M64" s="5">
        <f t="shared" si="11"/>
        <v>7.5093867334166996E-3</v>
      </c>
      <c r="N64" s="5">
        <f t="shared" si="12"/>
        <v>-8.275952235683743E-3</v>
      </c>
      <c r="O64" s="5">
        <f t="shared" si="13"/>
        <v>9.2946245778430994E-3</v>
      </c>
      <c r="P64" s="5">
        <f t="shared" si="14"/>
        <v>0.12037037037037027</v>
      </c>
      <c r="Q64" s="5">
        <f t="shared" si="15"/>
        <v>-5.9584285113588598E-2</v>
      </c>
      <c r="R64" s="5">
        <f t="shared" si="16"/>
        <v>-3.1055900621118012E-2</v>
      </c>
      <c r="S64" s="5">
        <f t="shared" si="17"/>
        <v>-6.3608732073009738E-2</v>
      </c>
      <c r="T64" s="5">
        <f t="shared" si="18"/>
        <v>-2.6755861849803535E-2</v>
      </c>
      <c r="U64" s="5">
        <f t="shared" si="19"/>
        <v>1.6799020970051936E-2</v>
      </c>
      <c r="V64" s="1"/>
      <c r="W64" s="1"/>
    </row>
    <row r="65" spans="1:23" ht="14.25" customHeight="1" x14ac:dyDescent="0.3">
      <c r="A65" s="2">
        <v>20220701</v>
      </c>
      <c r="B65" s="3">
        <v>22.4</v>
      </c>
      <c r="C65" s="3">
        <v>74</v>
      </c>
      <c r="D65" s="3">
        <v>69.977400000000003</v>
      </c>
      <c r="E65" s="3">
        <v>57.2</v>
      </c>
      <c r="F65" s="3">
        <v>110.0055</v>
      </c>
      <c r="G65" s="3">
        <v>59.4</v>
      </c>
      <c r="H65" s="3">
        <v>74.400000000000006</v>
      </c>
      <c r="I65" s="3">
        <v>150.91040000000001</v>
      </c>
      <c r="J65" s="4">
        <v>70.3</v>
      </c>
      <c r="K65" s="4">
        <v>108.7007</v>
      </c>
      <c r="L65" s="5">
        <f t="shared" si="10"/>
        <v>-0.1383322883047842</v>
      </c>
      <c r="M65" s="5">
        <f t="shared" si="11"/>
        <v>-8.0745341614906832E-2</v>
      </c>
      <c r="N65" s="5">
        <f t="shared" si="12"/>
        <v>2.5035045548226727E-2</v>
      </c>
      <c r="O65" s="5">
        <f t="shared" si="13"/>
        <v>-4.3478260869565126E-2</v>
      </c>
      <c r="P65" s="5">
        <f t="shared" si="14"/>
        <v>-6.6115702479338817E-2</v>
      </c>
      <c r="Q65" s="5">
        <f t="shared" si="15"/>
        <v>-0.10271903323262846</v>
      </c>
      <c r="R65" s="5">
        <f t="shared" si="16"/>
        <v>-4.615384615384608E-2</v>
      </c>
      <c r="S65" s="5">
        <f t="shared" si="17"/>
        <v>5.2256139680095732E-3</v>
      </c>
      <c r="T65" s="5">
        <f t="shared" si="18"/>
        <v>-2.735444559895191E-2</v>
      </c>
      <c r="U65" s="5">
        <f t="shared" si="19"/>
        <v>-4.7825648976660064E-2</v>
      </c>
      <c r="V65" s="1"/>
      <c r="W65" s="1"/>
    </row>
    <row r="66" spans="1:23" ht="14.25" customHeight="1" x14ac:dyDescent="0.3">
      <c r="A66" s="2">
        <v>20220801</v>
      </c>
      <c r="B66" s="3">
        <v>22.8</v>
      </c>
      <c r="C66" s="3">
        <v>77</v>
      </c>
      <c r="D66" s="3">
        <v>72.206400000000002</v>
      </c>
      <c r="E66" s="3">
        <v>61.5</v>
      </c>
      <c r="F66" s="3">
        <v>107.9</v>
      </c>
      <c r="G66" s="3">
        <v>66.5</v>
      </c>
      <c r="H66" s="3">
        <v>74.7</v>
      </c>
      <c r="I66" s="3">
        <v>179.4451</v>
      </c>
      <c r="J66" s="4">
        <v>61.3</v>
      </c>
      <c r="K66" s="4">
        <v>109.4</v>
      </c>
      <c r="L66" s="5">
        <f t="shared" si="10"/>
        <v>1.7857142857142953E-2</v>
      </c>
      <c r="M66" s="5">
        <f t="shared" si="11"/>
        <v>4.0540540540540543E-2</v>
      </c>
      <c r="N66" s="5">
        <f t="shared" si="12"/>
        <v>3.1853141157002107E-2</v>
      </c>
      <c r="O66" s="5">
        <f t="shared" si="13"/>
        <v>7.5174825174825127E-2</v>
      </c>
      <c r="P66" s="5">
        <f t="shared" si="14"/>
        <v>-1.9139952093304356E-2</v>
      </c>
      <c r="Q66" s="5">
        <f t="shared" si="15"/>
        <v>0.11952861952861955</v>
      </c>
      <c r="R66" s="5">
        <f t="shared" si="16"/>
        <v>4.0322580645160908E-3</v>
      </c>
      <c r="S66" s="5">
        <f t="shared" si="17"/>
        <v>0.18908372120145453</v>
      </c>
      <c r="T66" s="5">
        <f t="shared" si="18"/>
        <v>-0.12802275960170698</v>
      </c>
      <c r="U66" s="5">
        <f t="shared" si="19"/>
        <v>6.4332612393481186E-3</v>
      </c>
      <c r="V66" s="1"/>
      <c r="W66" s="1"/>
    </row>
    <row r="67" spans="1:23" ht="14.25" customHeight="1" x14ac:dyDescent="0.3">
      <c r="A67" s="2">
        <v>20220905</v>
      </c>
      <c r="B67" s="3">
        <v>23.9</v>
      </c>
      <c r="C67" s="3">
        <v>82.6</v>
      </c>
      <c r="D67" s="3">
        <v>76.135999999999996</v>
      </c>
      <c r="E67" s="3">
        <v>62.139899999999997</v>
      </c>
      <c r="F67" s="3">
        <v>116.4</v>
      </c>
      <c r="G67" s="3">
        <v>61.1</v>
      </c>
      <c r="H67" s="3">
        <v>81.5</v>
      </c>
      <c r="I67" s="3">
        <v>184.34800000000001</v>
      </c>
      <c r="J67" s="4">
        <v>72.5</v>
      </c>
      <c r="K67" s="4">
        <v>115.5</v>
      </c>
      <c r="L67" s="5">
        <f t="shared" si="10"/>
        <v>4.8245614035087626E-2</v>
      </c>
      <c r="M67" s="5">
        <f t="shared" si="11"/>
        <v>7.2727272727272654E-2</v>
      </c>
      <c r="N67" s="5">
        <f t="shared" si="12"/>
        <v>5.4421768707482901E-2</v>
      </c>
      <c r="O67" s="5">
        <f t="shared" si="13"/>
        <v>1.0404878048780443E-2</v>
      </c>
      <c r="P67" s="5">
        <f t="shared" si="14"/>
        <v>7.8776645041705284E-2</v>
      </c>
      <c r="Q67" s="5">
        <f t="shared" si="15"/>
        <v>-8.1203007518796971E-2</v>
      </c>
      <c r="R67" s="5">
        <f t="shared" si="16"/>
        <v>9.1030789825970501E-2</v>
      </c>
      <c r="S67" s="5">
        <f t="shared" si="17"/>
        <v>2.732256272252637E-2</v>
      </c>
      <c r="T67" s="5">
        <f t="shared" si="18"/>
        <v>0.18270799347471459</v>
      </c>
      <c r="U67" s="5">
        <f t="shared" si="19"/>
        <v>5.5758683729433219E-2</v>
      </c>
      <c r="V67" s="1"/>
      <c r="W67" s="1"/>
    </row>
    <row r="68" spans="1:23" ht="14.25" customHeight="1" x14ac:dyDescent="0.3">
      <c r="A68" s="2">
        <v>20221003</v>
      </c>
      <c r="B68" s="3">
        <v>19.75</v>
      </c>
      <c r="C68" s="3">
        <v>70.599999999999994</v>
      </c>
      <c r="D68" s="3">
        <v>69.750399999999999</v>
      </c>
      <c r="E68" s="3">
        <v>52.273400000000002</v>
      </c>
      <c r="F68" s="3">
        <v>107</v>
      </c>
      <c r="G68" s="3">
        <v>62</v>
      </c>
      <c r="H68" s="3">
        <v>82</v>
      </c>
      <c r="I68" s="3">
        <v>178.66059999999999</v>
      </c>
      <c r="J68" s="4">
        <v>59.6</v>
      </c>
      <c r="K68" s="4">
        <v>94</v>
      </c>
      <c r="L68" s="5">
        <f t="shared" ref="L68:L75" si="20">(B68-B67)/B67</f>
        <v>-0.17364016736401669</v>
      </c>
      <c r="M68" s="5">
        <f t="shared" ref="M68:M75" si="21">(C68-C67)/C67</f>
        <v>-0.14527845036319614</v>
      </c>
      <c r="N68" s="5">
        <f t="shared" ref="N68:N75" si="22">(D68-D67)/D67</f>
        <v>-8.3870967741935448E-2</v>
      </c>
      <c r="O68" s="5">
        <f t="shared" ref="O68:O75" si="23">(E68-E67)/E67</f>
        <v>-0.15877882004959767</v>
      </c>
      <c r="P68" s="5">
        <f t="shared" ref="P68:P75" si="24">(F68-F67)/F67</f>
        <v>-8.0756013745704514E-2</v>
      </c>
      <c r="Q68" s="5">
        <f t="shared" ref="Q68:Q75" si="25">(G68-G67)/G67</f>
        <v>1.4729950900163642E-2</v>
      </c>
      <c r="R68" s="5">
        <f t="shared" ref="R68:R75" si="26">(H68-H67)/H67</f>
        <v>6.1349693251533744E-3</v>
      </c>
      <c r="S68" s="5">
        <f t="shared" ref="S68:S75" si="27">(I68-I67)/I67</f>
        <v>-3.0851433159025457E-2</v>
      </c>
      <c r="T68" s="5">
        <f t="shared" ref="T68:T75" si="28">(J68-J67)/J67</f>
        <v>-0.1779310344827586</v>
      </c>
      <c r="U68" s="5">
        <f t="shared" ref="U68:U75" si="29">(K68-K67)/K67</f>
        <v>-0.18614718614718614</v>
      </c>
      <c r="V68" s="1"/>
      <c r="W68" s="1"/>
    </row>
    <row r="69" spans="1:23" ht="14.25" customHeight="1" x14ac:dyDescent="0.3">
      <c r="A69" s="2">
        <v>20221101</v>
      </c>
      <c r="B69" s="3">
        <v>15</v>
      </c>
      <c r="C69" s="3">
        <v>75</v>
      </c>
      <c r="D69" s="3">
        <v>78.788499999999999</v>
      </c>
      <c r="E69" s="3">
        <v>65.2</v>
      </c>
      <c r="F69" s="3">
        <v>110</v>
      </c>
      <c r="G69" s="3">
        <v>53</v>
      </c>
      <c r="H69" s="3">
        <v>70</v>
      </c>
      <c r="I69" s="3">
        <v>180.0335</v>
      </c>
      <c r="J69" s="4">
        <v>50.1</v>
      </c>
      <c r="K69" s="4">
        <v>86.5</v>
      </c>
      <c r="L69" s="5">
        <f t="shared" si="20"/>
        <v>-0.24050632911392406</v>
      </c>
      <c r="M69" s="5">
        <f t="shared" si="21"/>
        <v>6.2322946175637481E-2</v>
      </c>
      <c r="N69" s="5">
        <f t="shared" si="22"/>
        <v>0.12957775152543929</v>
      </c>
      <c r="O69" s="5">
        <f t="shared" si="23"/>
        <v>0.24728829576801967</v>
      </c>
      <c r="P69" s="5">
        <f t="shared" si="24"/>
        <v>2.8037383177570093E-2</v>
      </c>
      <c r="Q69" s="5">
        <f t="shared" si="25"/>
        <v>-0.14516129032258066</v>
      </c>
      <c r="R69" s="5">
        <f t="shared" si="26"/>
        <v>-0.14634146341463414</v>
      </c>
      <c r="S69" s="5">
        <f t="shared" si="27"/>
        <v>7.6844027166594964E-3</v>
      </c>
      <c r="T69" s="5">
        <f t="shared" si="28"/>
        <v>-0.15939597315436241</v>
      </c>
      <c r="U69" s="5">
        <f t="shared" si="29"/>
        <v>-7.9787234042553196E-2</v>
      </c>
      <c r="V69" s="1"/>
      <c r="W69" s="1"/>
    </row>
    <row r="70" spans="1:23" ht="14.25" customHeight="1" x14ac:dyDescent="0.3">
      <c r="A70" s="2">
        <v>20221201</v>
      </c>
      <c r="B70" s="3">
        <v>18.2</v>
      </c>
      <c r="C70" s="3">
        <v>80</v>
      </c>
      <c r="D70" s="3">
        <v>80.949799999999996</v>
      </c>
      <c r="E70" s="3">
        <v>58.5</v>
      </c>
      <c r="F70" s="3">
        <v>106.5</v>
      </c>
      <c r="G70" s="3">
        <v>60</v>
      </c>
      <c r="H70" s="3">
        <v>23.35</v>
      </c>
      <c r="I70" s="3">
        <v>171.99270000000001</v>
      </c>
      <c r="J70" s="4">
        <v>44.05</v>
      </c>
      <c r="K70" s="4">
        <v>99</v>
      </c>
      <c r="L70" s="5">
        <f t="shared" si="20"/>
        <v>0.21333333333333329</v>
      </c>
      <c r="M70" s="5">
        <f t="shared" si="21"/>
        <v>6.6666666666666666E-2</v>
      </c>
      <c r="N70" s="5">
        <f t="shared" si="22"/>
        <v>2.7431668327230461E-2</v>
      </c>
      <c r="O70" s="5">
        <f t="shared" si="23"/>
        <v>-0.10276073619631906</v>
      </c>
      <c r="P70" s="5">
        <f t="shared" si="24"/>
        <v>-3.1818181818181815E-2</v>
      </c>
      <c r="Q70" s="5">
        <f t="shared" si="25"/>
        <v>0.13207547169811321</v>
      </c>
      <c r="R70" s="5">
        <f t="shared" si="26"/>
        <v>-0.66642857142857137</v>
      </c>
      <c r="S70" s="5">
        <f t="shared" si="27"/>
        <v>-4.46627988679884E-2</v>
      </c>
      <c r="T70" s="5">
        <f t="shared" si="28"/>
        <v>-0.12075848303393222</v>
      </c>
      <c r="U70" s="5">
        <f t="shared" si="29"/>
        <v>0.14450867052023122</v>
      </c>
      <c r="V70" s="1"/>
      <c r="W70" s="1"/>
    </row>
    <row r="71" spans="1:23" ht="14.25" customHeight="1" x14ac:dyDescent="0.3">
      <c r="A71" s="2">
        <v>20230103</v>
      </c>
      <c r="B71" s="3">
        <v>19.25</v>
      </c>
      <c r="C71" s="3">
        <v>82.6</v>
      </c>
      <c r="D71" s="3">
        <v>78.5</v>
      </c>
      <c r="E71" s="3">
        <v>61.7</v>
      </c>
      <c r="F71" s="3">
        <v>105</v>
      </c>
      <c r="G71" s="3">
        <v>60.2</v>
      </c>
      <c r="H71" s="3">
        <v>14.65</v>
      </c>
      <c r="I71" s="3">
        <v>168.12119999999999</v>
      </c>
      <c r="J71" s="4">
        <v>43.95</v>
      </c>
      <c r="K71" s="4">
        <v>96</v>
      </c>
      <c r="L71" s="5">
        <f t="shared" si="20"/>
        <v>5.769230769230773E-2</v>
      </c>
      <c r="M71" s="5">
        <f t="shared" si="21"/>
        <v>3.2499999999999932E-2</v>
      </c>
      <c r="N71" s="5">
        <f t="shared" si="22"/>
        <v>-3.026320015614611E-2</v>
      </c>
      <c r="O71" s="5">
        <f t="shared" si="23"/>
        <v>5.4700854700854749E-2</v>
      </c>
      <c r="P71" s="5">
        <f t="shared" si="24"/>
        <v>-1.4084507042253521E-2</v>
      </c>
      <c r="Q71" s="5">
        <f t="shared" si="25"/>
        <v>3.3333333333333808E-3</v>
      </c>
      <c r="R71" s="5">
        <f t="shared" si="26"/>
        <v>-0.37259100642398291</v>
      </c>
      <c r="S71" s="5">
        <f t="shared" si="27"/>
        <v>-2.2509676282772617E-2</v>
      </c>
      <c r="T71" s="5">
        <f t="shared" si="28"/>
        <v>-2.2701475595912446E-3</v>
      </c>
      <c r="U71" s="5">
        <f t="shared" si="29"/>
        <v>-3.0303030303030304E-2</v>
      </c>
      <c r="V71" s="1"/>
      <c r="W71" s="1"/>
    </row>
    <row r="72" spans="1:23" ht="14.25" customHeight="1" x14ac:dyDescent="0.3">
      <c r="A72" s="2">
        <v>20230201</v>
      </c>
      <c r="B72" s="3">
        <v>21.1</v>
      </c>
      <c r="C72" s="3">
        <v>89.1</v>
      </c>
      <c r="D72" s="3">
        <v>77.2</v>
      </c>
      <c r="E72" s="3">
        <v>61.6</v>
      </c>
      <c r="F72" s="3">
        <v>106.6</v>
      </c>
      <c r="G72" s="3">
        <v>57.5</v>
      </c>
      <c r="H72" s="3">
        <v>14.55</v>
      </c>
      <c r="I72" s="3">
        <v>186.02760000000001</v>
      </c>
      <c r="J72" s="4">
        <v>47.1</v>
      </c>
      <c r="K72" s="4">
        <v>95.2</v>
      </c>
      <c r="L72" s="5">
        <f t="shared" si="20"/>
        <v>9.6103896103896178E-2</v>
      </c>
      <c r="M72" s="5">
        <f t="shared" si="21"/>
        <v>7.8692493946731237E-2</v>
      </c>
      <c r="N72" s="5">
        <f t="shared" si="22"/>
        <v>-1.6560509554140092E-2</v>
      </c>
      <c r="O72" s="5">
        <f t="shared" si="23"/>
        <v>-1.6207455429497798E-3</v>
      </c>
      <c r="P72" s="5">
        <f t="shared" si="24"/>
        <v>1.5238095238095184E-2</v>
      </c>
      <c r="Q72" s="5">
        <f t="shared" si="25"/>
        <v>-4.4850498338870476E-2</v>
      </c>
      <c r="R72" s="5">
        <f t="shared" si="26"/>
        <v>-6.8259385665528768E-3</v>
      </c>
      <c r="S72" s="5">
        <f t="shared" si="27"/>
        <v>0.1065088757396451</v>
      </c>
      <c r="T72" s="5">
        <f t="shared" si="28"/>
        <v>7.1672354948805431E-2</v>
      </c>
      <c r="U72" s="5">
        <f t="shared" si="29"/>
        <v>-8.3333333333333037E-3</v>
      </c>
      <c r="V72" s="1"/>
      <c r="W72" s="1"/>
    </row>
    <row r="73" spans="1:23" ht="14.25" customHeight="1" x14ac:dyDescent="0.3">
      <c r="A73" s="2">
        <v>20230301</v>
      </c>
      <c r="B73" s="3">
        <v>20.9</v>
      </c>
      <c r="C73" s="3">
        <v>93</v>
      </c>
      <c r="D73" s="3">
        <v>76.900000000000006</v>
      </c>
      <c r="E73" s="3">
        <v>61.2</v>
      </c>
      <c r="F73" s="3">
        <v>105.1</v>
      </c>
      <c r="G73" s="3">
        <v>50</v>
      </c>
      <c r="H73" s="3">
        <v>10.25</v>
      </c>
      <c r="I73" s="3">
        <v>191.499</v>
      </c>
      <c r="J73" s="4">
        <v>40.799999999999997</v>
      </c>
      <c r="K73" s="4">
        <v>80.5</v>
      </c>
      <c r="L73" s="5">
        <f t="shared" si="20"/>
        <v>-9.4786729857821248E-3</v>
      </c>
      <c r="M73" s="5">
        <f t="shared" si="21"/>
        <v>4.3771043771043835E-2</v>
      </c>
      <c r="N73" s="5">
        <f t="shared" si="22"/>
        <v>-3.8860103626942636E-3</v>
      </c>
      <c r="O73" s="5">
        <f t="shared" si="23"/>
        <v>-6.4935064935064705E-3</v>
      </c>
      <c r="P73" s="5">
        <f t="shared" si="24"/>
        <v>-1.4071294559099438E-2</v>
      </c>
      <c r="Q73" s="5">
        <f t="shared" si="25"/>
        <v>-0.13043478260869565</v>
      </c>
      <c r="R73" s="5">
        <f t="shared" si="26"/>
        <v>-0.29553264604811003</v>
      </c>
      <c r="S73" s="5">
        <f t="shared" si="27"/>
        <v>2.941176470588229E-2</v>
      </c>
      <c r="T73" s="5">
        <f t="shared" si="28"/>
        <v>-0.13375796178343957</v>
      </c>
      <c r="U73" s="5">
        <f t="shared" si="29"/>
        <v>-0.15441176470588239</v>
      </c>
      <c r="V73" s="1"/>
      <c r="W73" s="1"/>
    </row>
    <row r="74" spans="1:23" ht="14.25" customHeight="1" x14ac:dyDescent="0.3">
      <c r="A74" s="2">
        <v>20230403</v>
      </c>
      <c r="B74" s="3">
        <v>21</v>
      </c>
      <c r="C74" s="3">
        <v>92.8</v>
      </c>
      <c r="D74" s="3">
        <v>74.400000000000006</v>
      </c>
      <c r="E74" s="3">
        <v>58.6</v>
      </c>
      <c r="F74" s="3">
        <v>102.5</v>
      </c>
      <c r="G74" s="3">
        <v>47</v>
      </c>
      <c r="H74" s="3">
        <v>12.85</v>
      </c>
      <c r="I74" s="3">
        <v>181</v>
      </c>
      <c r="J74" s="4">
        <v>39</v>
      </c>
      <c r="K74" s="4">
        <v>76.8</v>
      </c>
      <c r="L74" s="5">
        <f t="shared" si="20"/>
        <v>4.7846889952153793E-3</v>
      </c>
      <c r="M74" s="5">
        <f t="shared" si="21"/>
        <v>-2.1505376344086325E-3</v>
      </c>
      <c r="N74" s="5">
        <f t="shared" si="22"/>
        <v>-3.2509752925877759E-2</v>
      </c>
      <c r="O74" s="5">
        <f t="shared" si="23"/>
        <v>-4.2483660130718977E-2</v>
      </c>
      <c r="P74" s="5">
        <f t="shared" si="24"/>
        <v>-2.4738344433872451E-2</v>
      </c>
      <c r="Q74" s="5">
        <f t="shared" si="25"/>
        <v>-0.06</v>
      </c>
      <c r="R74" s="5">
        <f t="shared" si="26"/>
        <v>0.2536585365853658</v>
      </c>
      <c r="S74" s="5">
        <f t="shared" si="27"/>
        <v>-5.4825351568415476E-2</v>
      </c>
      <c r="T74" s="5">
        <f t="shared" si="28"/>
        <v>-4.4117647058823463E-2</v>
      </c>
      <c r="U74" s="5">
        <f t="shared" si="29"/>
        <v>-4.5962732919254692E-2</v>
      </c>
      <c r="V74" s="1"/>
      <c r="W74" s="1"/>
    </row>
    <row r="75" spans="1:23" ht="14.25" customHeight="1" x14ac:dyDescent="0.3">
      <c r="A75" s="2">
        <v>20230504</v>
      </c>
      <c r="B75" s="3">
        <v>21.3</v>
      </c>
      <c r="C75" s="3">
        <v>88.5</v>
      </c>
      <c r="D75" s="3">
        <v>68.599999999999994</v>
      </c>
      <c r="E75" s="3">
        <v>82.4</v>
      </c>
      <c r="F75" s="3">
        <v>92</v>
      </c>
      <c r="G75" s="3">
        <v>54.9</v>
      </c>
      <c r="H75" s="3">
        <v>13.55</v>
      </c>
      <c r="I75" s="3">
        <v>166.6</v>
      </c>
      <c r="J75" s="4">
        <v>37.9</v>
      </c>
      <c r="K75" s="4">
        <v>70.599999999999994</v>
      </c>
      <c r="L75" s="5">
        <f t="shared" si="20"/>
        <v>1.428571428571432E-2</v>
      </c>
      <c r="M75" s="5">
        <f t="shared" si="21"/>
        <v>-4.6336206896551692E-2</v>
      </c>
      <c r="N75" s="5">
        <f t="shared" si="22"/>
        <v>-7.7956989247311981E-2</v>
      </c>
      <c r="O75" s="5">
        <f t="shared" si="23"/>
        <v>0.40614334470989766</v>
      </c>
      <c r="P75" s="5">
        <f t="shared" si="24"/>
        <v>-0.1024390243902439</v>
      </c>
      <c r="Q75" s="5">
        <f t="shared" si="25"/>
        <v>0.16808510638297869</v>
      </c>
      <c r="R75" s="5">
        <f t="shared" si="26"/>
        <v>5.447470817120631E-2</v>
      </c>
      <c r="S75" s="5">
        <f t="shared" si="27"/>
        <v>-7.9558011049723792E-2</v>
      </c>
      <c r="T75" s="5">
        <f t="shared" si="28"/>
        <v>-2.820512820512824E-2</v>
      </c>
      <c r="U75" s="5">
        <f t="shared" si="29"/>
        <v>-8.0729166666666713E-2</v>
      </c>
      <c r="V75" s="1"/>
      <c r="W75" s="1"/>
    </row>
    <row r="76" spans="1:23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6"/>
      <c r="V76" s="1"/>
      <c r="W76" s="1"/>
    </row>
    <row r="77" spans="1:23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65"/>
      <c r="K78" s="61"/>
      <c r="L78" s="2" t="s">
        <v>1</v>
      </c>
      <c r="M78" s="2" t="s">
        <v>2</v>
      </c>
      <c r="N78" s="2" t="s">
        <v>3</v>
      </c>
      <c r="O78" s="2" t="s">
        <v>4</v>
      </c>
      <c r="P78" s="2" t="s">
        <v>5</v>
      </c>
      <c r="Q78" s="2" t="s">
        <v>6</v>
      </c>
      <c r="R78" s="2" t="s">
        <v>7</v>
      </c>
      <c r="S78" s="2" t="s">
        <v>8</v>
      </c>
      <c r="T78" s="2" t="s">
        <v>9</v>
      </c>
      <c r="U78" s="2" t="s">
        <v>10</v>
      </c>
      <c r="V78" s="1"/>
      <c r="W78" s="1"/>
    </row>
    <row r="79" spans="1:23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60" t="s">
        <v>11</v>
      </c>
      <c r="K79" s="61"/>
      <c r="L79" s="5">
        <f t="shared" ref="L79:U79" si="30">AVERAGE(L4:L75)</f>
        <v>2.3119264783053064E-2</v>
      </c>
      <c r="M79" s="5">
        <f t="shared" si="30"/>
        <v>2.0745942662523248E-2</v>
      </c>
      <c r="N79" s="5">
        <f t="shared" si="30"/>
        <v>2.5343544607148047E-4</v>
      </c>
      <c r="O79" s="5">
        <f t="shared" si="30"/>
        <v>9.0142374517872149E-3</v>
      </c>
      <c r="P79" s="5">
        <f t="shared" si="30"/>
        <v>1.6536465466013783E-2</v>
      </c>
      <c r="Q79" s="5">
        <f t="shared" si="30"/>
        <v>8.3731894391901006E-3</v>
      </c>
      <c r="R79" s="5">
        <f t="shared" si="30"/>
        <v>2.5824404043306563E-3</v>
      </c>
      <c r="S79" s="5">
        <f t="shared" si="30"/>
        <v>3.3574850668916605E-3</v>
      </c>
      <c r="T79" s="5">
        <f t="shared" si="30"/>
        <v>1.0403870212769015E-2</v>
      </c>
      <c r="U79" s="5">
        <f t="shared" si="30"/>
        <v>1.5505616641833178E-2</v>
      </c>
      <c r="V79" s="1"/>
      <c r="W79" s="1"/>
    </row>
    <row r="80" spans="1:23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60" t="s">
        <v>12</v>
      </c>
      <c r="K80" s="61"/>
      <c r="L80" s="5">
        <f t="shared" ref="L80:U80" si="31">VARP(L4:L75)</f>
        <v>1.4746143362939024E-2</v>
      </c>
      <c r="M80" s="5">
        <f t="shared" si="31"/>
        <v>7.2958503756964926E-3</v>
      </c>
      <c r="N80" s="5">
        <f t="shared" si="31"/>
        <v>4.9330482179307782E-3</v>
      </c>
      <c r="O80" s="5">
        <f t="shared" si="31"/>
        <v>1.3501627402329699E-2</v>
      </c>
      <c r="P80" s="5">
        <f t="shared" si="31"/>
        <v>1.2174538643400354E-2</v>
      </c>
      <c r="Q80" s="5">
        <f t="shared" si="31"/>
        <v>7.1794503552638873E-3</v>
      </c>
      <c r="R80" s="5">
        <f t="shared" si="31"/>
        <v>2.1508434332820781E-2</v>
      </c>
      <c r="S80" s="5">
        <f t="shared" si="31"/>
        <v>8.5093408606876746E-3</v>
      </c>
      <c r="T80" s="5">
        <f t="shared" si="31"/>
        <v>1.2727848108223683E-2</v>
      </c>
      <c r="U80" s="5">
        <f t="shared" si="31"/>
        <v>1.3134458266927123E-2</v>
      </c>
      <c r="V80" s="1"/>
      <c r="W80" s="1"/>
    </row>
    <row r="81" spans="1:23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60" t="s">
        <v>13</v>
      </c>
      <c r="K81" s="61"/>
      <c r="L81" s="5">
        <f t="shared" ref="L81:U81" si="32">_xlfn.STDEV.P(L4:L75)</f>
        <v>0.12143369945340142</v>
      </c>
      <c r="M81" s="5">
        <f t="shared" si="32"/>
        <v>8.5415750161761686E-2</v>
      </c>
      <c r="N81" s="5">
        <f t="shared" si="32"/>
        <v>7.0235662009628538E-2</v>
      </c>
      <c r="O81" s="5">
        <f t="shared" si="32"/>
        <v>0.11619650339975683</v>
      </c>
      <c r="P81" s="5">
        <f t="shared" si="32"/>
        <v>0.11033829182745378</v>
      </c>
      <c r="Q81" s="5">
        <f t="shared" si="32"/>
        <v>8.4731637274774091E-2</v>
      </c>
      <c r="R81" s="5">
        <f t="shared" si="32"/>
        <v>0.14665754100223002</v>
      </c>
      <c r="S81" s="5">
        <f t="shared" si="32"/>
        <v>9.2246088592891975E-2</v>
      </c>
      <c r="T81" s="5">
        <f t="shared" si="32"/>
        <v>0.11281776503824069</v>
      </c>
      <c r="U81" s="5">
        <f t="shared" si="32"/>
        <v>0.11460566420088984</v>
      </c>
      <c r="V81" s="1"/>
      <c r="W81" s="1"/>
    </row>
    <row r="82" spans="1:23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63" t="s">
        <v>14</v>
      </c>
      <c r="K84" s="64"/>
      <c r="L84" s="7" t="s">
        <v>1</v>
      </c>
      <c r="M84" s="8" t="s">
        <v>2</v>
      </c>
      <c r="N84" s="8" t="s">
        <v>3</v>
      </c>
      <c r="O84" s="8" t="s">
        <v>4</v>
      </c>
      <c r="P84" s="8" t="s">
        <v>5</v>
      </c>
      <c r="Q84" s="8" t="s">
        <v>6</v>
      </c>
      <c r="R84" s="8" t="s">
        <v>7</v>
      </c>
      <c r="S84" s="8" t="s">
        <v>8</v>
      </c>
      <c r="T84" s="8" t="s">
        <v>9</v>
      </c>
      <c r="U84" s="8" t="s">
        <v>10</v>
      </c>
      <c r="V84" s="1"/>
      <c r="W84" s="1"/>
    </row>
    <row r="85" spans="1:23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62" t="s">
        <v>1</v>
      </c>
      <c r="K85" s="61"/>
      <c r="L85" s="9">
        <f>_xlfn.COVARIANCE.P($L$4:$L$75,$L$4:$L$75)</f>
        <v>1.4746143362939026E-2</v>
      </c>
      <c r="M85" s="10">
        <f>_xlfn.COVARIANCE.P($M$4:$M$75,$L$4:$L$75)</f>
        <v>5.3015743467679857E-3</v>
      </c>
      <c r="N85" s="5">
        <f>_xlfn.COVARIANCE.P($N$4:$N$75,$L$4:$L$75)</f>
        <v>1.8612743358320002E-3</v>
      </c>
      <c r="O85" s="5">
        <f>_xlfn.COVARIANCE.P($O$4:$O$75,$L$4:$L$75)</f>
        <v>4.347173719496094E-3</v>
      </c>
      <c r="P85" s="5">
        <f>_xlfn.COVARIANCE.P($P$4:$P$75,$L$4:$L$75)</f>
        <v>6.3894699244093217E-3</v>
      </c>
      <c r="Q85" s="5">
        <f>_xlfn.COVARIANCE.P($Q$4:$Q$75,$L$4:$L$75)</f>
        <v>4.5228299289905571E-3</v>
      </c>
      <c r="R85" s="5">
        <f>_xlfn.COVARIANCE.P($R$4:$R$75,$L$4:$L$75)</f>
        <v>2.2292923904351559E-3</v>
      </c>
      <c r="S85" s="5">
        <f>_xlfn.COVARIANCE.P($S$4:$S$75,$L$4:$L$75)</f>
        <v>3.0906339150272855E-3</v>
      </c>
      <c r="T85" s="5">
        <f>_xlfn.COVARIANCE.P($T$4:$T$75,$L$4:$L$75)</f>
        <v>4.9511577300800401E-3</v>
      </c>
      <c r="U85" s="5">
        <f>_xlfn.COVARIANCE.P($U$4:$U$75,$L$4:$L$75)</f>
        <v>5.6845711708380774E-3</v>
      </c>
      <c r="V85" s="1"/>
      <c r="W85" s="1"/>
    </row>
    <row r="86" spans="1:23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62" t="s">
        <v>2</v>
      </c>
      <c r="K86" s="61"/>
      <c r="L86" s="5">
        <f>_xlfn.COVARIANCE.P($L$4:$L$75,$M$4:$M$75)</f>
        <v>5.3015743467679857E-3</v>
      </c>
      <c r="M86" s="9">
        <f>_xlfn.COVARIANCE.P($M$4:$M$75,$M$4:$M$75)</f>
        <v>7.2958503756964926E-3</v>
      </c>
      <c r="N86" s="5">
        <f>_xlfn.COVARIANCE.P($N$4:$N$75,$M$4:$M$75)</f>
        <v>3.5728749503792503E-3</v>
      </c>
      <c r="O86" s="5">
        <f>_xlfn.COVARIANCE.P($O$4:$O$75,$M$4:$M$75)</f>
        <v>3.4018199210268892E-3</v>
      </c>
      <c r="P86" s="5">
        <f>_xlfn.COVARIANCE.P($P$4:$P$75,$M$4:$M$75)</f>
        <v>6.2743079476721662E-3</v>
      </c>
      <c r="Q86" s="5">
        <f>_xlfn.COVARIANCE.P($Q$4:$Q$75,$M$4:$M$75)</f>
        <v>1.8622166487247563E-3</v>
      </c>
      <c r="R86" s="5">
        <f>_xlfn.COVARIANCE.P($R$4:$R$75,$M$4:$M$75)</f>
        <v>1.0102814244524953E-3</v>
      </c>
      <c r="S86" s="5">
        <f>_xlfn.COVARIANCE.P($S$4:$S$75,$M$4:$M$75)</f>
        <v>3.0537765244999112E-3</v>
      </c>
      <c r="T86" s="5">
        <f>_xlfn.COVARIANCE.P($T$4:$T$75,$M$4:$M$75)</f>
        <v>3.274410018308862E-3</v>
      </c>
      <c r="U86" s="5">
        <f>_xlfn.COVARIANCE.P($U$4:$U$75,$M$4:$M$75)</f>
        <v>2.8142528693473902E-3</v>
      </c>
      <c r="V86" s="1"/>
      <c r="W86" s="1"/>
    </row>
    <row r="87" spans="1:23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62" t="s">
        <v>3</v>
      </c>
      <c r="K87" s="61"/>
      <c r="L87" s="5">
        <f>_xlfn.COVARIANCE.P($L$4:$L$75,$N$4:$N$75)</f>
        <v>1.8612743358320002E-3</v>
      </c>
      <c r="M87" s="5">
        <f>_xlfn.COVARIANCE.P($M$4:$M$75,$N$4:$N$75)</f>
        <v>3.5728749503792503E-3</v>
      </c>
      <c r="N87" s="9">
        <f>_xlfn.COVARIANCE.P($N$4:$N$75,$N$4:$N$75)</f>
        <v>4.9330482179307739E-3</v>
      </c>
      <c r="O87" s="5">
        <f>_xlfn.COVARIANCE.P($O$4:$O$75,$N$4:$N$75)</f>
        <v>2.9891857925546687E-3</v>
      </c>
      <c r="P87" s="5">
        <f>_xlfn.COVARIANCE.P($P$4:$P$75,$N$4:$N$75)</f>
        <v>3.5448748689331281E-3</v>
      </c>
      <c r="Q87" s="5">
        <f>_xlfn.COVARIANCE.P($Q$4:$Q$75,$N$4:$N$75)</f>
        <v>7.3747312292081187E-4</v>
      </c>
      <c r="R87" s="5">
        <f>_xlfn.COVARIANCE.P($R$4:$R$75,$N$4:$N$75)</f>
        <v>-1.2147343217987045E-3</v>
      </c>
      <c r="S87" s="5">
        <f>_xlfn.COVARIANCE.P($S$4:$S$75,$N$4:$N$75)</f>
        <v>2.3919255469611418E-3</v>
      </c>
      <c r="T87" s="5">
        <f>_xlfn.COVARIANCE.P($T$4:$T$75,$N$4:$N$75)</f>
        <v>2.7559976951226188E-3</v>
      </c>
      <c r="U87" s="5">
        <f>_xlfn.COVARIANCE.P($U$4:$U$75,$N$4:$N$75)</f>
        <v>2.1891599292670262E-3</v>
      </c>
      <c r="V87" s="1"/>
      <c r="W87" s="1"/>
    </row>
    <row r="88" spans="1:23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62" t="s">
        <v>4</v>
      </c>
      <c r="K88" s="61"/>
      <c r="L88" s="5">
        <f>_xlfn.COVARIANCE.P($L$4:$L$75,$O$4:$O$75)</f>
        <v>4.347173719496094E-3</v>
      </c>
      <c r="M88" s="5">
        <f>_xlfn.COVARIANCE.P($M$4:$M$75,$O$4:$O$75)</f>
        <v>3.4018199210268892E-3</v>
      </c>
      <c r="N88" s="5">
        <f>_xlfn.COVARIANCE.P($N$4:$N$75,$O$4:$O$75)</f>
        <v>2.9891857925546687E-3</v>
      </c>
      <c r="O88" s="9">
        <f>_xlfn.COVARIANCE.P($O$4:$O$75,$O$4:$O$75)</f>
        <v>1.3501627402329701E-2</v>
      </c>
      <c r="P88" s="5">
        <f>_xlfn.COVARIANCE.P($P$4:$P$75,$O$4:$O$75)</f>
        <v>3.5490716552836199E-3</v>
      </c>
      <c r="Q88" s="5">
        <f>_xlfn.COVARIANCE.P($Q$4:$Q$75,$O$4:$O$75)</f>
        <v>2.9642388915839695E-3</v>
      </c>
      <c r="R88" s="5">
        <f>_xlfn.COVARIANCE.P($R$4:$R$75,$O$4:$O$75)</f>
        <v>1.0917591170803752E-3</v>
      </c>
      <c r="S88" s="5">
        <f>_xlfn.COVARIANCE.P($S$4:$S$75,$O$4:$O$75)</f>
        <v>3.8537039975668078E-3</v>
      </c>
      <c r="T88" s="5">
        <f>_xlfn.COVARIANCE.P($T$4:$T$75,$O$4:$O$75)</f>
        <v>4.895020637809458E-3</v>
      </c>
      <c r="U88" s="5">
        <f>_xlfn.COVARIANCE.P($U$4:$U$75,$O$4:$O$75)</f>
        <v>3.989128703646622E-4</v>
      </c>
      <c r="V88" s="1"/>
      <c r="W88" s="1"/>
    </row>
    <row r="89" spans="1:23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62" t="s">
        <v>5</v>
      </c>
      <c r="K89" s="61"/>
      <c r="L89" s="5">
        <f>_xlfn.COVARIANCE.P($L$4:$L$75,$P$4:$P$75)</f>
        <v>6.3894699244093217E-3</v>
      </c>
      <c r="M89" s="5">
        <f>_xlfn.COVARIANCE.P($M$4:$M$75,$P$4:$P$75)</f>
        <v>6.2743079476721662E-3</v>
      </c>
      <c r="N89" s="5">
        <f>_xlfn.COVARIANCE.P($N$4:$N$75,$P$4:$P$75)</f>
        <v>3.5448748689331281E-3</v>
      </c>
      <c r="O89" s="5">
        <f>_xlfn.COVARIANCE.P($O$4:$O$75,$P$4:$P$75)</f>
        <v>3.5490716552836199E-3</v>
      </c>
      <c r="P89" s="9">
        <f>_xlfn.COVARIANCE.P($P$4:$P$75,$P$4:$P$75)</f>
        <v>1.2174538643400356E-2</v>
      </c>
      <c r="Q89" s="5">
        <f>_xlfn.COVARIANCE.P($Q$4:$Q$75,$P$4:$P$75)</f>
        <v>2.6521769865052542E-3</v>
      </c>
      <c r="R89" s="5">
        <f>_xlfn.COVARIANCE.P($R$4:$R$75,$P$4:$P$75)</f>
        <v>1.5454832313726615E-3</v>
      </c>
      <c r="S89" s="5">
        <f>_xlfn.COVARIANCE.P($S$4:$S$75,$P$4:$P$75)</f>
        <v>4.2570909914029969E-3</v>
      </c>
      <c r="T89" s="5">
        <f>_xlfn.COVARIANCE.P($T$4:$T$75,$P$4:$P$75)</f>
        <v>5.4621276390171497E-3</v>
      </c>
      <c r="U89" s="5">
        <f>_xlfn.COVARIANCE.P($U$4:$U$75,$P$4:$P$75)</f>
        <v>5.6224887488637949E-3</v>
      </c>
      <c r="V89" s="1"/>
      <c r="W89" s="1"/>
    </row>
    <row r="90" spans="1:23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62" t="s">
        <v>6</v>
      </c>
      <c r="K90" s="61"/>
      <c r="L90" s="5">
        <f>_xlfn.COVARIANCE.P($L$4:$L$75,$Q$4:$Q$75)</f>
        <v>4.5228299289905571E-3</v>
      </c>
      <c r="M90" s="5">
        <f>_xlfn.COVARIANCE.P($M$4:$M$75,$Q$4:$Q$75)</f>
        <v>1.8622166487247563E-3</v>
      </c>
      <c r="N90" s="5">
        <f>_xlfn.COVARIANCE.P($N$4:$N$75,$Q$4:$Q$75)</f>
        <v>7.3747312292081187E-4</v>
      </c>
      <c r="O90" s="5">
        <f>_xlfn.COVARIANCE.P($O$4:$O$75,$Q$4:$Q$75)</f>
        <v>2.9642388915839695E-3</v>
      </c>
      <c r="P90" s="5">
        <f>_xlfn.COVARIANCE.P($P$4:$P$75,$Q$4:$Q$75)</f>
        <v>2.6521769865052542E-3</v>
      </c>
      <c r="Q90" s="9">
        <f>_xlfn.COVARIANCE.P($Q$4:$Q$75,$Q$4:$Q$75)</f>
        <v>7.1794503552638873E-3</v>
      </c>
      <c r="R90" s="5">
        <f>_xlfn.COVARIANCE.P($R$4:$R$75,$Q$4:$Q$75)</f>
        <v>-6.0279055943500968E-4</v>
      </c>
      <c r="S90" s="5">
        <f>_xlfn.COVARIANCE.P($S$4:$S$75,$Q$4:$Q$75)</f>
        <v>2.9344596465684641E-3</v>
      </c>
      <c r="T90" s="5">
        <f>_xlfn.COVARIANCE.P($T$4:$T$75,$Q$4:$Q$75)</f>
        <v>2.5317507260708225E-3</v>
      </c>
      <c r="U90" s="5">
        <f>_xlfn.COVARIANCE.P($U$4:$U$75,$Q$4:$Q$75)</f>
        <v>1.3390222864901576E-3</v>
      </c>
      <c r="V90" s="1"/>
      <c r="W90" s="1"/>
    </row>
    <row r="91" spans="1:23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62" t="s">
        <v>7</v>
      </c>
      <c r="K91" s="61"/>
      <c r="L91" s="5">
        <f>_xlfn.COVARIANCE.P($L$4:$L$75,$R$4:$R$75)</f>
        <v>2.2292923904351559E-3</v>
      </c>
      <c r="M91" s="11">
        <f>_xlfn.COVARIANCE.P($M$4:$M$75,$R$4:$R$75)</f>
        <v>1.0102814244524953E-3</v>
      </c>
      <c r="N91" s="5">
        <f>_xlfn.COVARIANCE.P($N$4:$N$75,$R$4:$R$75)</f>
        <v>-1.2147343217987045E-3</v>
      </c>
      <c r="O91" s="5">
        <f>_xlfn.COVARIANCE.P($O$4:$O$75,$R$4:$R$75)</f>
        <v>1.0917591170803752E-3</v>
      </c>
      <c r="P91" s="5">
        <f>_xlfn.COVARIANCE.P($P$4:$P$75,$R$4:$R$75)</f>
        <v>1.5454832313726615E-3</v>
      </c>
      <c r="Q91" s="5">
        <f>_xlfn.COVARIANCE.P($Q$4:$Q$75,$R$4:$R$75)</f>
        <v>-6.0279055943500968E-4</v>
      </c>
      <c r="R91" s="9">
        <f>_xlfn.COVARIANCE.P($R$4:$R$75,$R$4:$R$75)</f>
        <v>2.1508434332820778E-2</v>
      </c>
      <c r="S91" s="5">
        <f>_xlfn.COVARIANCE.P($S$4:$S$75,$R$4:$R$75)</f>
        <v>-9.4481223062209158E-4</v>
      </c>
      <c r="T91" s="5">
        <f>_xlfn.COVARIANCE.P($T$4:$T$75,$R$4:$R$75)</f>
        <v>2.967114202261369E-3</v>
      </c>
      <c r="U91" s="5">
        <f>_xlfn.COVARIANCE.P($U$4:$U$75,$R$4:$R$75)</f>
        <v>1.1648975824797647E-3</v>
      </c>
      <c r="V91" s="1"/>
      <c r="W91" s="1"/>
    </row>
    <row r="92" spans="1:23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62" t="s">
        <v>8</v>
      </c>
      <c r="K92" s="61"/>
      <c r="L92" s="5">
        <f>_xlfn.COVARIANCE.P($L$4:$L$75,$S$4:$S$75)</f>
        <v>3.0906339150272855E-3</v>
      </c>
      <c r="M92" s="11">
        <f>_xlfn.COVARIANCE.P($M$4:$M$75,$S$4:$S$75)</f>
        <v>3.0537765244999112E-3</v>
      </c>
      <c r="N92" s="5">
        <f>_xlfn.COVARIANCE.P($N$4:$N$75,$S$4:$S$75)</f>
        <v>2.3919255469611418E-3</v>
      </c>
      <c r="O92" s="5">
        <f>_xlfn.COVARIANCE.P($O$4:$O$75,$S$4:$S$75)</f>
        <v>3.8537039975668078E-3</v>
      </c>
      <c r="P92" s="5">
        <f>_xlfn.COVARIANCE.P($P$4:$P$75,$S$4:$S$75)</f>
        <v>4.2570909914029969E-3</v>
      </c>
      <c r="Q92" s="5">
        <f>_xlfn.COVARIANCE.P($Q$4:$Q$75,$S$4:$S$75)</f>
        <v>2.9344596465684641E-3</v>
      </c>
      <c r="R92" s="5">
        <f>_xlfn.COVARIANCE.P($R$4:$R$75,$S$4:$S$75)</f>
        <v>-9.4481223062209158E-4</v>
      </c>
      <c r="S92" s="9">
        <f>_xlfn.COVARIANCE.P($S$4:$S$75,$S$4:$S$75)</f>
        <v>8.5093408606876728E-3</v>
      </c>
      <c r="T92" s="5">
        <f>_xlfn.COVARIANCE.P($T$4:$T$75,$S$4:$S$75)</f>
        <v>4.6841625891426795E-3</v>
      </c>
      <c r="U92" s="5">
        <f>_xlfn.COVARIANCE.P($U$4:$U$75,$S$4:$S$75)</f>
        <v>1.7667318311905694E-3</v>
      </c>
      <c r="V92" s="1"/>
      <c r="W92" s="1"/>
    </row>
    <row r="93" spans="1:23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62" t="s">
        <v>9</v>
      </c>
      <c r="K93" s="61"/>
      <c r="L93" s="5">
        <f>_xlfn.COVARIANCE.P($L$4:$L$75,$T$4:$T$75)</f>
        <v>4.9511577300800401E-3</v>
      </c>
      <c r="M93" s="11">
        <f>_xlfn.COVARIANCE.P($M$4:$M$75,$T$4:$T$75)</f>
        <v>3.274410018308862E-3</v>
      </c>
      <c r="N93" s="5">
        <f>_xlfn.COVARIANCE.P($N$4:$N$75,$T$4:$T$75)</f>
        <v>2.7559976951226188E-3</v>
      </c>
      <c r="O93" s="5">
        <f>_xlfn.COVARIANCE.P($O$4:$O$75,$T$4:$T$75)</f>
        <v>4.895020637809458E-3</v>
      </c>
      <c r="P93" s="5">
        <f>_xlfn.COVARIANCE.P($P$4:$P$75,$T$4:$T$75)</f>
        <v>5.4621276390171497E-3</v>
      </c>
      <c r="Q93" s="5">
        <f>_xlfn.COVARIANCE.P($Q$4:$Q$75,$T$4:$T$75)</f>
        <v>2.5317507260708225E-3</v>
      </c>
      <c r="R93" s="5">
        <f>_xlfn.COVARIANCE.P($R$4:$R$75,$T$4:$T$75)</f>
        <v>2.967114202261369E-3</v>
      </c>
      <c r="S93" s="5">
        <f>_xlfn.COVARIANCE.P($S$4:$S$75,$T$4:$T$75)</f>
        <v>4.6841625891426795E-3</v>
      </c>
      <c r="T93" s="9">
        <f>_xlfn.COVARIANCE.P($T$4:$T$75,$T$4:$T$75)</f>
        <v>1.2727848108223682E-2</v>
      </c>
      <c r="U93" s="5">
        <f>_xlfn.COVARIANCE.P($U$4:$U$75,$T$4:$T$75)</f>
        <v>3.4256041343664768E-3</v>
      </c>
      <c r="V93" s="1"/>
      <c r="W93" s="1"/>
    </row>
    <row r="94" spans="1:23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62" t="s">
        <v>10</v>
      </c>
      <c r="K94" s="61"/>
      <c r="L94" s="5">
        <f>_xlfn.COVARIANCE.P($L$4:$L$75,$U$4:$U$75)</f>
        <v>5.6845711708380774E-3</v>
      </c>
      <c r="M94" s="11">
        <f>_xlfn.COVARIANCE.P($M$4:$M$75,$U$4:$U$75)</f>
        <v>2.8142528693473902E-3</v>
      </c>
      <c r="N94" s="5">
        <f>_xlfn.COVARIANCE.P($N$4:$N$75,$U$4:$U$75)</f>
        <v>2.1891599292670262E-3</v>
      </c>
      <c r="O94" s="5">
        <f>_xlfn.COVARIANCE.P($O$4:$O$75,$U$4:$U$75)</f>
        <v>3.989128703646622E-4</v>
      </c>
      <c r="P94" s="5">
        <f>_xlfn.COVARIANCE.P($P$4:$P$75,$U$4:$U$75)</f>
        <v>5.6224887488637949E-3</v>
      </c>
      <c r="Q94" s="5">
        <f>_xlfn.COVARIANCE.P($Q$4:$Q$75,$U$4:$U$75)</f>
        <v>1.3390222864901576E-3</v>
      </c>
      <c r="R94" s="5">
        <f>_xlfn.COVARIANCE.P($R$4:$R$75,$U$4:$U$75)</f>
        <v>1.1648975824797647E-3</v>
      </c>
      <c r="S94" s="5">
        <f>_xlfn.COVARIANCE.P($S$4:$S$75,$U$4:$U$75)</f>
        <v>1.7667318311905694E-3</v>
      </c>
      <c r="T94" s="5">
        <f>_xlfn.COVARIANCE.P($T$4:$T$75,$U$4:$U$75)</f>
        <v>3.4256041343664768E-3</v>
      </c>
      <c r="U94" s="9">
        <f>_xlfn.COVARIANCE.P($U$4:$U$75,$U$4:$U$75)</f>
        <v>1.3134458266927114E-2</v>
      </c>
      <c r="V94" s="1"/>
      <c r="W94" s="1"/>
    </row>
    <row r="95" spans="1:23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4.25" customHeight="1" x14ac:dyDescent="0.3"/>
    <row r="97" spans="10:23" ht="14.25" customHeight="1" x14ac:dyDescent="0.3">
      <c r="J97" s="63" t="s">
        <v>15</v>
      </c>
      <c r="K97" s="64"/>
      <c r="L97" s="7" t="s">
        <v>1</v>
      </c>
      <c r="M97" s="8" t="s">
        <v>2</v>
      </c>
      <c r="N97" s="8" t="s">
        <v>3</v>
      </c>
      <c r="O97" s="8" t="s">
        <v>4</v>
      </c>
      <c r="P97" s="8" t="s">
        <v>5</v>
      </c>
      <c r="Q97" s="8" t="s">
        <v>6</v>
      </c>
      <c r="R97" s="8" t="s">
        <v>7</v>
      </c>
      <c r="S97" s="8" t="s">
        <v>8</v>
      </c>
      <c r="T97" s="8" t="s">
        <v>9</v>
      </c>
      <c r="U97" s="8" t="s">
        <v>10</v>
      </c>
    </row>
    <row r="98" spans="10:23" ht="14.25" customHeight="1" x14ac:dyDescent="0.3">
      <c r="J98" s="62" t="s">
        <v>1</v>
      </c>
      <c r="K98" s="61"/>
      <c r="L98" s="12">
        <f t="shared" ref="L98:U107" ca="1" si="33">CORREL(OFFSET($K$4:$K$75,0,MATCH($J98,$L$2:$U$2,0)),OFFSET($K$4:$K$75,0,MATCH(L$97,$L$2:$U$2,0)))</f>
        <v>1.0000000000000002</v>
      </c>
      <c r="M98" s="6">
        <f t="shared" ca="1" si="33"/>
        <v>0.51112564404062699</v>
      </c>
      <c r="N98" s="6">
        <f t="shared" ca="1" si="33"/>
        <v>0.21822951273484043</v>
      </c>
      <c r="O98" s="6">
        <f t="shared" ca="1" si="33"/>
        <v>0.30808794846543719</v>
      </c>
      <c r="P98" s="6">
        <f t="shared" ca="1" si="33"/>
        <v>0.47686928224773178</v>
      </c>
      <c r="Q98" s="6">
        <f t="shared" ca="1" si="33"/>
        <v>0.43956735654264495</v>
      </c>
      <c r="R98" s="6">
        <f t="shared" ca="1" si="33"/>
        <v>0.12517667422184964</v>
      </c>
      <c r="S98" s="6">
        <f t="shared" ca="1" si="33"/>
        <v>0.27590551386961709</v>
      </c>
      <c r="T98" s="6">
        <f t="shared" ca="1" si="33"/>
        <v>0.36140157767247788</v>
      </c>
      <c r="U98" s="6">
        <f t="shared" ca="1" si="33"/>
        <v>0.40846269630068671</v>
      </c>
      <c r="V98" s="1"/>
      <c r="W98" s="1"/>
    </row>
    <row r="99" spans="10:23" ht="14.25" customHeight="1" x14ac:dyDescent="0.3">
      <c r="J99" s="62" t="s">
        <v>2</v>
      </c>
      <c r="K99" s="61"/>
      <c r="L99" s="6">
        <f t="shared" ca="1" si="33"/>
        <v>0.51112564404062699</v>
      </c>
      <c r="M99" s="12">
        <f t="shared" ca="1" si="33"/>
        <v>1.0000000000000002</v>
      </c>
      <c r="N99" s="6">
        <f t="shared" ca="1" si="33"/>
        <v>0.59555541344465024</v>
      </c>
      <c r="O99" s="6">
        <f t="shared" ca="1" si="33"/>
        <v>0.34275223959528622</v>
      </c>
      <c r="P99" s="6">
        <f t="shared" ca="1" si="33"/>
        <v>0.66573534456420735</v>
      </c>
      <c r="Q99" s="6">
        <f t="shared" ca="1" si="33"/>
        <v>0.25730406488014795</v>
      </c>
      <c r="R99" s="6">
        <f t="shared" ca="1" si="33"/>
        <v>8.0649189933137716E-2</v>
      </c>
      <c r="S99" s="6">
        <f t="shared" ca="1" si="33"/>
        <v>0.38757105260121805</v>
      </c>
      <c r="T99" s="6">
        <f t="shared" ca="1" si="33"/>
        <v>0.33979548899917261</v>
      </c>
      <c r="U99" s="6">
        <f t="shared" ca="1" si="33"/>
        <v>0.28748757243358419</v>
      </c>
    </row>
    <row r="100" spans="10:23" ht="14.25" customHeight="1" x14ac:dyDescent="0.3">
      <c r="J100" s="62" t="s">
        <v>3</v>
      </c>
      <c r="K100" s="61"/>
      <c r="L100" s="6">
        <f t="shared" ca="1" si="33"/>
        <v>0.21822951273484043</v>
      </c>
      <c r="M100" s="6">
        <f t="shared" ca="1" si="33"/>
        <v>0.59555541344465024</v>
      </c>
      <c r="N100" s="12">
        <f t="shared" ca="1" si="33"/>
        <v>1</v>
      </c>
      <c r="O100" s="6">
        <f t="shared" ca="1" si="33"/>
        <v>0.36627069266699169</v>
      </c>
      <c r="P100" s="6">
        <f t="shared" ca="1" si="33"/>
        <v>0.4574219206080814</v>
      </c>
      <c r="Q100" s="6">
        <f t="shared" ca="1" si="33"/>
        <v>0.12392043193511444</v>
      </c>
      <c r="R100" s="6">
        <f t="shared" ca="1" si="33"/>
        <v>-0.11792862185604389</v>
      </c>
      <c r="S100" s="6">
        <f t="shared" ca="1" si="33"/>
        <v>0.36918327387141125</v>
      </c>
      <c r="T100" s="6">
        <f t="shared" ca="1" si="33"/>
        <v>0.34781129216059614</v>
      </c>
      <c r="U100" s="6">
        <f t="shared" ca="1" si="33"/>
        <v>0.2719654449193904</v>
      </c>
    </row>
    <row r="101" spans="10:23" ht="14.25" customHeight="1" x14ac:dyDescent="0.3">
      <c r="J101" s="62" t="s">
        <v>4</v>
      </c>
      <c r="K101" s="61"/>
      <c r="L101" s="6">
        <f t="shared" ca="1" si="33"/>
        <v>0.30808794846543719</v>
      </c>
      <c r="M101" s="6">
        <f t="shared" ca="1" si="33"/>
        <v>0.34275223959528622</v>
      </c>
      <c r="N101" s="6">
        <f t="shared" ca="1" si="33"/>
        <v>0.36627069266699169</v>
      </c>
      <c r="O101" s="12">
        <f t="shared" ca="1" si="33"/>
        <v>1</v>
      </c>
      <c r="P101" s="6">
        <f t="shared" ca="1" si="33"/>
        <v>0.27681871742842151</v>
      </c>
      <c r="Q101" s="6">
        <f t="shared" ca="1" si="33"/>
        <v>0.30107489477522031</v>
      </c>
      <c r="R101" s="6">
        <f t="shared" ca="1" si="33"/>
        <v>6.4066259570509196E-2</v>
      </c>
      <c r="S101" s="6">
        <f t="shared" ca="1" si="33"/>
        <v>0.35953182046831106</v>
      </c>
      <c r="T101" s="6">
        <f t="shared" ca="1" si="33"/>
        <v>0.37340830751504767</v>
      </c>
      <c r="U101" s="6">
        <f t="shared" ca="1" si="33"/>
        <v>2.9955660959563275E-2</v>
      </c>
    </row>
    <row r="102" spans="10:23" ht="14.25" customHeight="1" x14ac:dyDescent="0.3">
      <c r="J102" s="62" t="s">
        <v>5</v>
      </c>
      <c r="K102" s="61"/>
      <c r="L102" s="6">
        <f t="shared" ca="1" si="33"/>
        <v>0.47686928224773178</v>
      </c>
      <c r="M102" s="6">
        <f t="shared" ca="1" si="33"/>
        <v>0.66573534456420735</v>
      </c>
      <c r="N102" s="6">
        <f t="shared" ca="1" si="33"/>
        <v>0.4574219206080814</v>
      </c>
      <c r="O102" s="6">
        <f t="shared" ca="1" si="33"/>
        <v>0.27681871742842151</v>
      </c>
      <c r="P102" s="12">
        <f t="shared" ca="1" si="33"/>
        <v>1</v>
      </c>
      <c r="Q102" s="6">
        <f t="shared" ca="1" si="33"/>
        <v>0.28368126026098045</v>
      </c>
      <c r="R102" s="6">
        <f t="shared" ca="1" si="33"/>
        <v>9.5506656623721028E-2</v>
      </c>
      <c r="S102" s="6">
        <f t="shared" ca="1" si="33"/>
        <v>0.41825266450087473</v>
      </c>
      <c r="T102" s="6">
        <f t="shared" ca="1" si="33"/>
        <v>0.43879138908225468</v>
      </c>
      <c r="U102" s="6">
        <f t="shared" ca="1" si="33"/>
        <v>0.44462743469500238</v>
      </c>
    </row>
    <row r="103" spans="10:23" ht="14.25" customHeight="1" x14ac:dyDescent="0.3">
      <c r="J103" s="62" t="s">
        <v>6</v>
      </c>
      <c r="K103" s="61"/>
      <c r="L103" s="6">
        <f t="shared" ca="1" si="33"/>
        <v>0.43956735654264495</v>
      </c>
      <c r="M103" s="6">
        <f t="shared" ca="1" si="33"/>
        <v>0.25730406488014795</v>
      </c>
      <c r="N103" s="6">
        <f t="shared" ca="1" si="33"/>
        <v>0.12392043193511444</v>
      </c>
      <c r="O103" s="6">
        <f t="shared" ca="1" si="33"/>
        <v>0.30107489477522031</v>
      </c>
      <c r="P103" s="6">
        <f t="shared" ca="1" si="33"/>
        <v>0.28368126026098045</v>
      </c>
      <c r="Q103" s="12">
        <f t="shared" ca="1" si="33"/>
        <v>1.0000000000000002</v>
      </c>
      <c r="R103" s="6">
        <f t="shared" ca="1" si="33"/>
        <v>-4.8508343549357319E-2</v>
      </c>
      <c r="S103" s="6">
        <f t="shared" ca="1" si="33"/>
        <v>0.37543484922852949</v>
      </c>
      <c r="T103" s="6">
        <f t="shared" ca="1" si="33"/>
        <v>0.26484870446097136</v>
      </c>
      <c r="U103" s="6">
        <f t="shared" ca="1" si="33"/>
        <v>0.13789106457766115</v>
      </c>
    </row>
    <row r="104" spans="10:23" ht="14.25" customHeight="1" x14ac:dyDescent="0.3">
      <c r="J104" s="62" t="s">
        <v>7</v>
      </c>
      <c r="K104" s="61"/>
      <c r="L104" s="6">
        <f t="shared" ca="1" si="33"/>
        <v>0.12517667422184964</v>
      </c>
      <c r="M104" s="6">
        <f t="shared" ca="1" si="33"/>
        <v>8.0649189933137716E-2</v>
      </c>
      <c r="N104" s="6">
        <f t="shared" ca="1" si="33"/>
        <v>-0.11792862185604389</v>
      </c>
      <c r="O104" s="6">
        <f t="shared" ca="1" si="33"/>
        <v>6.4066259570509196E-2</v>
      </c>
      <c r="P104" s="6">
        <f t="shared" ca="1" si="33"/>
        <v>9.5506656623721028E-2</v>
      </c>
      <c r="Q104" s="6">
        <f t="shared" ca="1" si="33"/>
        <v>-4.8508343549357319E-2</v>
      </c>
      <c r="R104" s="12">
        <f t="shared" ca="1" si="33"/>
        <v>0.99999999999999989</v>
      </c>
      <c r="S104" s="6">
        <f t="shared" ca="1" si="33"/>
        <v>-6.9838217680336545E-2</v>
      </c>
      <c r="T104" s="6">
        <f t="shared" ca="1" si="33"/>
        <v>0.17932976173963322</v>
      </c>
      <c r="U104" s="6">
        <f t="shared" ca="1" si="33"/>
        <v>6.9307025859983676E-2</v>
      </c>
    </row>
    <row r="105" spans="10:23" ht="14.25" customHeight="1" x14ac:dyDescent="0.3">
      <c r="J105" s="62" t="s">
        <v>8</v>
      </c>
      <c r="K105" s="61"/>
      <c r="L105" s="6">
        <f t="shared" ca="1" si="33"/>
        <v>0.27590551386961709</v>
      </c>
      <c r="M105" s="6">
        <f t="shared" ca="1" si="33"/>
        <v>0.38757105260121805</v>
      </c>
      <c r="N105" s="6">
        <f t="shared" ca="1" si="33"/>
        <v>0.36918327387141125</v>
      </c>
      <c r="O105" s="6">
        <f t="shared" ca="1" si="33"/>
        <v>0.35953182046831106</v>
      </c>
      <c r="P105" s="6">
        <f t="shared" ca="1" si="33"/>
        <v>0.41825266450087473</v>
      </c>
      <c r="Q105" s="6">
        <f t="shared" ca="1" si="33"/>
        <v>0.37543484922852949</v>
      </c>
      <c r="R105" s="6">
        <f t="shared" ca="1" si="33"/>
        <v>-6.9838217680336545E-2</v>
      </c>
      <c r="S105" s="12">
        <f t="shared" ca="1" si="33"/>
        <v>1</v>
      </c>
      <c r="T105" s="6">
        <f t="shared" ca="1" si="33"/>
        <v>0.45009740487413585</v>
      </c>
      <c r="U105" s="6">
        <f t="shared" ca="1" si="33"/>
        <v>0.16711544548465246</v>
      </c>
    </row>
    <row r="106" spans="10:23" ht="14.25" customHeight="1" x14ac:dyDescent="0.3">
      <c r="J106" s="62" t="s">
        <v>9</v>
      </c>
      <c r="K106" s="61"/>
      <c r="L106" s="6">
        <f t="shared" ca="1" si="33"/>
        <v>0.36140157767247788</v>
      </c>
      <c r="M106" s="6">
        <f t="shared" ca="1" si="33"/>
        <v>0.33979548899917261</v>
      </c>
      <c r="N106" s="6">
        <f t="shared" ca="1" si="33"/>
        <v>0.34781129216059614</v>
      </c>
      <c r="O106" s="6">
        <f t="shared" ca="1" si="33"/>
        <v>0.37340830751504767</v>
      </c>
      <c r="P106" s="6">
        <f t="shared" ca="1" si="33"/>
        <v>0.43879138908225468</v>
      </c>
      <c r="Q106" s="6">
        <f t="shared" ca="1" si="33"/>
        <v>0.26484870446097136</v>
      </c>
      <c r="R106" s="6">
        <f t="shared" ca="1" si="33"/>
        <v>0.17932976173963322</v>
      </c>
      <c r="S106" s="6">
        <f t="shared" ca="1" si="33"/>
        <v>0.45009740487413585</v>
      </c>
      <c r="T106" s="12">
        <f t="shared" ca="1" si="33"/>
        <v>0.99999999999999989</v>
      </c>
      <c r="U106" s="6">
        <f t="shared" ca="1" si="33"/>
        <v>0.26494370161662389</v>
      </c>
    </row>
    <row r="107" spans="10:23" ht="14.25" customHeight="1" x14ac:dyDescent="0.3">
      <c r="J107" s="62" t="s">
        <v>10</v>
      </c>
      <c r="K107" s="61"/>
      <c r="L107" s="6">
        <f t="shared" ca="1" si="33"/>
        <v>0.40846269630068671</v>
      </c>
      <c r="M107" s="6">
        <f t="shared" ca="1" si="33"/>
        <v>0.28748757243358419</v>
      </c>
      <c r="N107" s="6">
        <f t="shared" ca="1" si="33"/>
        <v>0.2719654449193904</v>
      </c>
      <c r="O107" s="6">
        <f t="shared" ca="1" si="33"/>
        <v>2.9955660959563275E-2</v>
      </c>
      <c r="P107" s="6">
        <f t="shared" ca="1" si="33"/>
        <v>0.44462743469500238</v>
      </c>
      <c r="Q107" s="6">
        <f t="shared" ca="1" si="33"/>
        <v>0.13789106457766115</v>
      </c>
      <c r="R107" s="6">
        <f t="shared" ca="1" si="33"/>
        <v>6.9307025859983676E-2</v>
      </c>
      <c r="S107" s="6">
        <f t="shared" ca="1" si="33"/>
        <v>0.16711544548465246</v>
      </c>
      <c r="T107" s="6">
        <f t="shared" ca="1" si="33"/>
        <v>0.26494370161662389</v>
      </c>
      <c r="U107" s="12">
        <f t="shared" ca="1" si="33"/>
        <v>1</v>
      </c>
    </row>
    <row r="108" spans="10:23" ht="14.25" customHeight="1" x14ac:dyDescent="0.3"/>
    <row r="109" spans="10:23" ht="14.25" customHeight="1" x14ac:dyDescent="0.3"/>
    <row r="110" spans="10:23" ht="14.25" customHeight="1" x14ac:dyDescent="0.3"/>
    <row r="111" spans="10:23" ht="14.25" customHeight="1" x14ac:dyDescent="0.3"/>
    <row r="112" spans="10:23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6">
    <mergeCell ref="J107:K107"/>
    <mergeCell ref="J101:K101"/>
    <mergeCell ref="J79:K79"/>
    <mergeCell ref="J86:K86"/>
    <mergeCell ref="J104:K104"/>
    <mergeCell ref="J103:K103"/>
    <mergeCell ref="J85:K85"/>
    <mergeCell ref="J100:K100"/>
    <mergeCell ref="J94:K94"/>
    <mergeCell ref="J91:K91"/>
    <mergeCell ref="J90:K90"/>
    <mergeCell ref="J105:K105"/>
    <mergeCell ref="J106:K106"/>
    <mergeCell ref="J97:K97"/>
    <mergeCell ref="J92:K92"/>
    <mergeCell ref="J78:K78"/>
    <mergeCell ref="J87:K87"/>
    <mergeCell ref="J99:K99"/>
    <mergeCell ref="J89:K89"/>
    <mergeCell ref="J98:K98"/>
    <mergeCell ref="J80:K80"/>
    <mergeCell ref="J81:K81"/>
    <mergeCell ref="J88:K88"/>
    <mergeCell ref="J93:K93"/>
    <mergeCell ref="J84:K84"/>
    <mergeCell ref="J102:K10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tabSelected="1" workbookViewId="0">
      <selection activeCell="G17" sqref="G17"/>
    </sheetView>
  </sheetViews>
  <sheetFormatPr defaultRowHeight="14.4" x14ac:dyDescent="0.3"/>
  <cols>
    <col min="2" max="2" width="25.44140625" bestFit="1" customWidth="1"/>
    <col min="21" max="21" width="12.109375" customWidth="1"/>
  </cols>
  <sheetData>
    <row r="1" spans="1:21" ht="15.6" customHeight="1" x14ac:dyDescent="0.3">
      <c r="B1" s="18"/>
      <c r="C1" s="19" t="s">
        <v>16</v>
      </c>
      <c r="D1" s="25" t="s">
        <v>1</v>
      </c>
      <c r="E1" s="25" t="s">
        <v>2</v>
      </c>
      <c r="F1" s="25" t="s">
        <v>3</v>
      </c>
      <c r="G1" s="25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</row>
    <row r="2" spans="1:21" ht="15.6" customHeight="1" x14ac:dyDescent="0.3">
      <c r="B2" s="20" t="s">
        <v>17</v>
      </c>
      <c r="C2" s="23">
        <v>7.0000000000000007E-2</v>
      </c>
      <c r="D2" s="27" t="s">
        <v>18</v>
      </c>
      <c r="E2" s="29" t="s">
        <v>19</v>
      </c>
      <c r="F2" s="28" t="s">
        <v>20</v>
      </c>
      <c r="G2" s="28" t="s">
        <v>21</v>
      </c>
      <c r="H2" s="31" t="s">
        <v>22</v>
      </c>
      <c r="I2" s="26" t="s">
        <v>23</v>
      </c>
      <c r="J2" s="32" t="s">
        <v>24</v>
      </c>
      <c r="K2" s="26" t="s">
        <v>25</v>
      </c>
      <c r="L2" s="28" t="s">
        <v>26</v>
      </c>
      <c r="M2" s="31" t="s">
        <v>27</v>
      </c>
      <c r="N2" s="33"/>
    </row>
    <row r="3" spans="1:21" ht="15.6" customHeight="1" x14ac:dyDescent="0.3">
      <c r="B3" s="20" t="s">
        <v>28</v>
      </c>
      <c r="C3" s="24"/>
      <c r="D3" s="26" t="s">
        <v>29</v>
      </c>
      <c r="E3" s="27" t="s">
        <v>30</v>
      </c>
      <c r="F3" s="28" t="s">
        <v>31</v>
      </c>
      <c r="G3" s="30" t="s">
        <v>32</v>
      </c>
      <c r="H3" s="28" t="s">
        <v>33</v>
      </c>
      <c r="I3" s="31" t="s">
        <v>34</v>
      </c>
      <c r="J3" s="27" t="s">
        <v>35</v>
      </c>
      <c r="K3" s="27" t="s">
        <v>36</v>
      </c>
      <c r="L3" s="28" t="s">
        <v>37</v>
      </c>
      <c r="M3" s="34" t="s">
        <v>38</v>
      </c>
    </row>
    <row r="4" spans="1:21" ht="15.6" customHeight="1" x14ac:dyDescent="0.3">
      <c r="B4" s="20" t="s">
        <v>39</v>
      </c>
      <c r="C4" s="22"/>
      <c r="D4" s="28" t="s">
        <v>40</v>
      </c>
      <c r="E4" s="28" t="s">
        <v>41</v>
      </c>
      <c r="F4" s="28" t="s">
        <v>42</v>
      </c>
      <c r="G4" s="28" t="s">
        <v>43</v>
      </c>
      <c r="H4" s="26" t="s">
        <v>44</v>
      </c>
      <c r="I4" s="28" t="s">
        <v>45</v>
      </c>
      <c r="J4" s="28" t="s">
        <v>46</v>
      </c>
      <c r="K4" s="28" t="s">
        <v>47</v>
      </c>
      <c r="L4" s="28" t="s">
        <v>48</v>
      </c>
      <c r="M4" s="34" t="s">
        <v>49</v>
      </c>
    </row>
    <row r="5" spans="1:21" x14ac:dyDescent="0.3">
      <c r="D5" s="21"/>
      <c r="F5" s="21"/>
      <c r="L5" s="21"/>
    </row>
    <row r="7" spans="1:21" x14ac:dyDescent="0.3">
      <c r="A7" s="13" t="s">
        <v>50</v>
      </c>
      <c r="B7" s="14" t="s">
        <v>51</v>
      </c>
      <c r="C7" s="66" t="s">
        <v>52</v>
      </c>
      <c r="D7" s="67"/>
      <c r="E7" s="68"/>
      <c r="F7" s="15" t="s">
        <v>53</v>
      </c>
      <c r="G7" s="15" t="s">
        <v>54</v>
      </c>
      <c r="H7" s="15" t="s">
        <v>55</v>
      </c>
      <c r="I7" s="15" t="s">
        <v>56</v>
      </c>
      <c r="J7" s="16" t="s">
        <v>57</v>
      </c>
      <c r="K7" s="16" t="s">
        <v>58</v>
      </c>
      <c r="L7" s="16" t="s">
        <v>59</v>
      </c>
      <c r="M7" s="16" t="s">
        <v>60</v>
      </c>
      <c r="N7" s="16" t="s">
        <v>61</v>
      </c>
      <c r="O7" s="16" t="s">
        <v>62</v>
      </c>
      <c r="P7" s="17" t="s">
        <v>63</v>
      </c>
      <c r="Q7" s="16" t="s">
        <v>64</v>
      </c>
      <c r="R7" s="16" t="s">
        <v>65</v>
      </c>
      <c r="S7" s="16" t="s">
        <v>66</v>
      </c>
      <c r="T7" s="16" t="s">
        <v>67</v>
      </c>
      <c r="U7" s="16" t="s">
        <v>68</v>
      </c>
    </row>
  </sheetData>
  <mergeCells count="1">
    <mergeCell ref="C7:E7"/>
  </mergeCells>
  <conditionalFormatting sqref="A7:C7 F7:U7">
    <cfRule type="expression" dxfId="0" priority="1">
      <formula>MOD(ROW()/2,1)&gt;0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28"/>
  <sheetViews>
    <sheetView topLeftCell="A4" workbookViewId="0">
      <selection activeCell="C15" sqref="C15"/>
    </sheetView>
  </sheetViews>
  <sheetFormatPr defaultColWidth="10" defaultRowHeight="14.4" x14ac:dyDescent="0.3"/>
  <cols>
    <col min="1" max="1" width="5.5546875" customWidth="1"/>
    <col min="2" max="2" width="18.33203125" customWidth="1"/>
    <col min="3" max="3" width="17.6640625" customWidth="1"/>
    <col min="6" max="6" width="11.6640625" customWidth="1"/>
    <col min="8" max="8" width="11.21875" customWidth="1"/>
    <col min="9" max="9" width="22.33203125" customWidth="1"/>
  </cols>
  <sheetData>
    <row r="3" spans="2:13" x14ac:dyDescent="0.3">
      <c r="B3" s="35" t="s">
        <v>69</v>
      </c>
      <c r="C3" s="35"/>
      <c r="D3" s="35"/>
      <c r="F3" s="35" t="s">
        <v>70</v>
      </c>
      <c r="G3" s="35"/>
      <c r="I3" s="38" t="s">
        <v>71</v>
      </c>
      <c r="J3" s="42">
        <v>100</v>
      </c>
      <c r="L3" s="47" t="s">
        <v>72</v>
      </c>
      <c r="M3" s="48"/>
    </row>
    <row r="4" spans="2:13" x14ac:dyDescent="0.3">
      <c r="B4" s="36"/>
      <c r="C4" s="37" t="s">
        <v>17</v>
      </c>
      <c r="D4" s="37" t="s">
        <v>73</v>
      </c>
      <c r="F4" s="38" t="s">
        <v>74</v>
      </c>
      <c r="G4" s="44">
        <v>0.23499999999999999</v>
      </c>
      <c r="I4" s="38" t="s">
        <v>75</v>
      </c>
      <c r="J4" s="52">
        <f>J3*C16</f>
        <v>88.55</v>
      </c>
      <c r="L4" s="50" t="s">
        <v>76</v>
      </c>
      <c r="M4" s="51">
        <v>20</v>
      </c>
    </row>
    <row r="5" spans="2:13" x14ac:dyDescent="0.3">
      <c r="B5" s="40" t="s">
        <v>16</v>
      </c>
      <c r="C5" s="41">
        <f>7%/12</f>
        <v>5.8333333333333336E-3</v>
      </c>
      <c r="D5" s="42"/>
      <c r="F5" s="38" t="s">
        <v>77</v>
      </c>
      <c r="G5" s="44">
        <v>0.6925</v>
      </c>
      <c r="I5" s="38" t="s">
        <v>78</v>
      </c>
      <c r="J5" s="52">
        <f>C15*J3</f>
        <v>11.450000000000001</v>
      </c>
    </row>
    <row r="6" spans="2:13" x14ac:dyDescent="0.3">
      <c r="B6" s="43" t="s">
        <v>1</v>
      </c>
      <c r="C6" s="41">
        <v>2.3099999999999999E-2</v>
      </c>
      <c r="D6" s="41">
        <v>5.3E-3</v>
      </c>
      <c r="F6" s="38" t="s">
        <v>79</v>
      </c>
      <c r="G6" s="44">
        <v>7.2499999999999995E-2</v>
      </c>
      <c r="I6" s="53" t="s">
        <v>1</v>
      </c>
      <c r="J6" s="54">
        <f>J5*G4</f>
        <v>2.69075</v>
      </c>
    </row>
    <row r="7" spans="2:13" x14ac:dyDescent="0.3">
      <c r="B7" s="43" t="s">
        <v>2</v>
      </c>
      <c r="C7" s="41">
        <v>2.07E-2</v>
      </c>
      <c r="D7" s="41">
        <v>5.7000000000000002E-3</v>
      </c>
      <c r="F7" s="38" t="s">
        <v>56</v>
      </c>
      <c r="G7" s="39">
        <f>SUM(G4:G6)</f>
        <v>1</v>
      </c>
      <c r="I7" s="53" t="s">
        <v>2</v>
      </c>
      <c r="J7" s="54">
        <f>J5*G5</f>
        <v>7.9291250000000009</v>
      </c>
    </row>
    <row r="8" spans="2:13" x14ac:dyDescent="0.3">
      <c r="B8" s="40" t="s">
        <v>10</v>
      </c>
      <c r="C8" s="41">
        <v>1.55E-2</v>
      </c>
      <c r="D8" s="41">
        <v>2.8E-3</v>
      </c>
      <c r="F8" s="38" t="s">
        <v>66</v>
      </c>
      <c r="G8" s="44">
        <f>G4*C6+G5*C7+G6*C8</f>
        <v>2.0886999999999999E-2</v>
      </c>
      <c r="I8" s="53" t="s">
        <v>10</v>
      </c>
      <c r="J8" s="54">
        <f>J5*G6</f>
        <v>0.830125</v>
      </c>
    </row>
    <row r="9" spans="2:13" x14ac:dyDescent="0.3">
      <c r="B9" s="43" t="s">
        <v>80</v>
      </c>
      <c r="C9" s="41">
        <v>5.3E-3</v>
      </c>
      <c r="D9" s="42"/>
      <c r="F9" s="45" t="s">
        <v>67</v>
      </c>
      <c r="G9" s="41">
        <v>8.1100000000000005E-2</v>
      </c>
    </row>
    <row r="10" spans="2:13" x14ac:dyDescent="0.3">
      <c r="B10" s="43" t="s">
        <v>81</v>
      </c>
      <c r="C10" s="41">
        <v>5.7000000000000002E-3</v>
      </c>
      <c r="D10" s="42"/>
      <c r="F10" s="45" t="s">
        <v>68</v>
      </c>
      <c r="G10" s="44">
        <v>0.18559999999999999</v>
      </c>
    </row>
    <row r="11" spans="2:13" x14ac:dyDescent="0.3">
      <c r="B11" s="43" t="s">
        <v>82</v>
      </c>
      <c r="C11" s="41">
        <v>2.8E-3</v>
      </c>
      <c r="D11" s="42"/>
    </row>
    <row r="14" spans="2:13" x14ac:dyDescent="0.3">
      <c r="B14" s="35" t="s">
        <v>83</v>
      </c>
      <c r="C14" s="35"/>
    </row>
    <row r="15" spans="2:13" x14ac:dyDescent="0.3">
      <c r="B15" s="46" t="s">
        <v>84</v>
      </c>
      <c r="C15" s="44">
        <v>0.1145</v>
      </c>
    </row>
    <row r="16" spans="2:13" x14ac:dyDescent="0.3">
      <c r="B16" s="46" t="s">
        <v>85</v>
      </c>
      <c r="C16" s="44">
        <f>100%-C15</f>
        <v>0.88549999999999995</v>
      </c>
    </row>
    <row r="17" spans="2:13" x14ac:dyDescent="0.3">
      <c r="B17" s="46"/>
      <c r="C17" s="39">
        <f>SUM(C15:C16)</f>
        <v>1</v>
      </c>
      <c r="H17" s="49"/>
      <c r="I17" s="1"/>
    </row>
    <row r="18" spans="2:13" x14ac:dyDescent="0.3">
      <c r="M18" s="58"/>
    </row>
    <row r="20" spans="2:13" x14ac:dyDescent="0.3">
      <c r="B20" s="46" t="s">
        <v>66</v>
      </c>
      <c r="C20" s="41">
        <f>G8</f>
        <v>2.0886999999999999E-2</v>
      </c>
    </row>
    <row r="21" spans="2:13" x14ac:dyDescent="0.3">
      <c r="B21" s="55" t="s">
        <v>67</v>
      </c>
      <c r="C21" s="56">
        <f>G9</f>
        <v>8.1100000000000005E-2</v>
      </c>
    </row>
    <row r="22" spans="2:13" x14ac:dyDescent="0.3">
      <c r="B22" s="46" t="s">
        <v>16</v>
      </c>
      <c r="C22" s="41">
        <f>C5</f>
        <v>5.8333333333333336E-3</v>
      </c>
    </row>
    <row r="25" spans="2:13" x14ac:dyDescent="0.3">
      <c r="B25" s="46" t="s">
        <v>86</v>
      </c>
      <c r="C25" s="44">
        <f>C22+C15*(C20-C22)</f>
        <v>7.5569781666666672E-3</v>
      </c>
    </row>
    <row r="26" spans="2:13" x14ac:dyDescent="0.3">
      <c r="B26" s="55" t="s">
        <v>87</v>
      </c>
      <c r="C26" s="57">
        <f>SQRT((C15^2)*(C21^2))</f>
        <v>9.2859500000000011E-3</v>
      </c>
    </row>
    <row r="28" spans="2:13" x14ac:dyDescent="0.3">
      <c r="B28" s="46" t="s">
        <v>88</v>
      </c>
      <c r="C28" s="59">
        <f>C25-0.5*M4*C26^2</f>
        <v>6.6946894926416672E-3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Tổ hợp</vt:lpstr>
      <vt:lpstr>TheOptimalRiskyPorfolio</vt:lpstr>
      <vt:lpstr>risky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2023-05-22T12:31:29Z</dcterms:created>
  <dcterms:modified xsi:type="dcterms:W3CDTF">2023-05-26T03:41:57Z</dcterms:modified>
</cp:coreProperties>
</file>