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https://mydrive.connect.aig/personal/sbassi_r3aig_com1/Documents/Documents/"/>
    </mc:Choice>
  </mc:AlternateContent>
  <xr:revisionPtr revIDLastSave="2" documentId="8_{E648118D-775D-4BE0-A444-89194A9A7198}" xr6:coauthVersionLast="47" xr6:coauthVersionMax="47" xr10:uidLastSave="{809AC6D9-B75C-4240-8374-E9BC7E17207C}"/>
  <bookViews>
    <workbookView xWindow="-110" yWindow="-16310" windowWidth="29020" windowHeight="15820" activeTab="3" xr2:uid="{DBE5CE84-00A1-1C47-A184-6FDC23602198}"/>
  </bookViews>
  <sheets>
    <sheet name="Claims Data" sheetId="1" r:id="rId1"/>
    <sheet name="Exploratory Template" sheetId="10" r:id="rId2"/>
    <sheet name="Pure Premium Work" sheetId="2" r:id="rId3"/>
    <sheet name="Report" sheetId="9" r:id="rId4"/>
  </sheets>
  <definedNames>
    <definedName name="_xlnm._FilterDatabase" localSheetId="0" hidden="1">'Claims Data'!$A$1:$S$101</definedName>
    <definedName name="_xlnm._FilterDatabase" localSheetId="2" hidden="1">'Pure Premium Work'!$N$49:$N$55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2" l="1"/>
  <c r="H7" i="2"/>
  <c r="H8" i="2"/>
  <c r="H9" i="2"/>
  <c r="H10" i="2"/>
  <c r="B16" i="2"/>
  <c r="B17" i="2" s="1"/>
  <c r="B18" i="2" s="1"/>
  <c r="B19" i="2" s="1"/>
  <c r="B20" i="2" s="1"/>
  <c r="C15" i="2"/>
  <c r="H5" i="2" s="1"/>
  <c r="S19" i="1" l="1"/>
  <c r="E10" i="2"/>
  <c r="E9" i="2" s="1"/>
  <c r="S3" i="1" l="1"/>
  <c r="S4" i="1"/>
  <c r="S5" i="1"/>
  <c r="S6" i="1"/>
  <c r="S7" i="1"/>
  <c r="S8" i="1"/>
  <c r="S9" i="1"/>
  <c r="S10" i="1"/>
  <c r="S11" i="1"/>
  <c r="S12" i="1"/>
  <c r="S13" i="1"/>
  <c r="S14" i="1"/>
  <c r="S15" i="1"/>
  <c r="S16" i="1"/>
  <c r="S17" i="1"/>
  <c r="S18"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 i="1"/>
  <c r="G6" i="2"/>
  <c r="E8" i="2"/>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R2" i="1" l="1"/>
  <c r="G7" i="2"/>
  <c r="E7" i="2"/>
  <c r="E6" i="2" s="1"/>
  <c r="E5" i="2" s="1"/>
  <c r="L2" i="1"/>
  <c r="R4" i="1"/>
  <c r="R5" i="1"/>
  <c r="R7" i="1"/>
  <c r="R10" i="1"/>
  <c r="R12" i="1"/>
  <c r="R13" i="1"/>
  <c r="R14" i="1"/>
  <c r="R15" i="1"/>
  <c r="R16" i="1"/>
  <c r="R17" i="1"/>
  <c r="R22" i="1"/>
  <c r="R24" i="1"/>
  <c r="R25" i="1"/>
  <c r="R26" i="1"/>
  <c r="R27" i="1"/>
  <c r="R28" i="1"/>
  <c r="R29" i="1"/>
  <c r="R34" i="1"/>
  <c r="R36" i="1"/>
  <c r="R37" i="1"/>
  <c r="R38" i="1"/>
  <c r="R39" i="1"/>
  <c r="R40" i="1"/>
  <c r="R41" i="1"/>
  <c r="R46" i="1"/>
  <c r="R48" i="1"/>
  <c r="R49" i="1"/>
  <c r="R50" i="1"/>
  <c r="R51" i="1"/>
  <c r="R52" i="1"/>
  <c r="R53" i="1"/>
  <c r="R58" i="1"/>
  <c r="R60" i="1"/>
  <c r="R61" i="1"/>
  <c r="R62" i="1"/>
  <c r="R63" i="1"/>
  <c r="R65" i="1"/>
  <c r="R70" i="1"/>
  <c r="R72" i="1"/>
  <c r="R73" i="1"/>
  <c r="R74" i="1"/>
  <c r="R75" i="1"/>
  <c r="R76" i="1"/>
  <c r="R77" i="1"/>
  <c r="R82" i="1"/>
  <c r="R84" i="1"/>
  <c r="R85" i="1"/>
  <c r="R86" i="1"/>
  <c r="R87" i="1"/>
  <c r="R89" i="1"/>
  <c r="R94" i="1"/>
  <c r="R96" i="1"/>
  <c r="R98" i="1"/>
  <c r="R99" i="1"/>
  <c r="R101"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R3" i="1" l="1"/>
  <c r="G8" i="2"/>
  <c r="R90" i="1"/>
  <c r="R78" i="1"/>
  <c r="R66" i="1"/>
  <c r="R54" i="1"/>
  <c r="R42" i="1"/>
  <c r="R30" i="1"/>
  <c r="R18" i="1"/>
  <c r="R6" i="1"/>
  <c r="R92" i="1"/>
  <c r="R80" i="1"/>
  <c r="R68" i="1"/>
  <c r="R56" i="1"/>
  <c r="R44" i="1"/>
  <c r="R32" i="1"/>
  <c r="R20" i="1"/>
  <c r="R8" i="1"/>
  <c r="R91" i="1"/>
  <c r="R79" i="1"/>
  <c r="R67" i="1"/>
  <c r="R55" i="1"/>
  <c r="R43" i="1"/>
  <c r="R31" i="1"/>
  <c r="R19" i="1"/>
  <c r="R100" i="1"/>
  <c r="R88" i="1"/>
  <c r="R64" i="1"/>
  <c r="R97" i="1"/>
  <c r="R95" i="1"/>
  <c r="R83" i="1"/>
  <c r="R71" i="1"/>
  <c r="R59" i="1"/>
  <c r="R47" i="1"/>
  <c r="R35" i="1"/>
  <c r="R23" i="1"/>
  <c r="R11" i="1"/>
  <c r="R93" i="1"/>
  <c r="R81" i="1"/>
  <c r="R69" i="1"/>
  <c r="R57" i="1"/>
  <c r="R45" i="1"/>
  <c r="R33" i="1"/>
  <c r="R21" i="1"/>
  <c r="R9" i="1"/>
  <c r="G9" i="2" l="1"/>
  <c r="G10" i="2" l="1"/>
</calcChain>
</file>

<file path=xl/sharedStrings.xml><?xml version="1.0" encoding="utf-8"?>
<sst xmlns="http://schemas.openxmlformats.org/spreadsheetml/2006/main" count="703" uniqueCount="231">
  <si>
    <t>Date of Claim</t>
  </si>
  <si>
    <t>Type of Claim</t>
  </si>
  <si>
    <t>Claim Status</t>
  </si>
  <si>
    <t>Policy Limits ($)</t>
  </si>
  <si>
    <t>Deductible ($)</t>
  </si>
  <si>
    <t>Cause of Loss</t>
  </si>
  <si>
    <t>Location</t>
  </si>
  <si>
    <t>Insured Party</t>
  </si>
  <si>
    <t>Prior Claims History</t>
  </si>
  <si>
    <t>CLM-00001</t>
  </si>
  <si>
    <t>Collision Liability</t>
  </si>
  <si>
    <t>Closed</t>
  </si>
  <si>
    <t>Human Error</t>
  </si>
  <si>
    <t>Indian Ocean</t>
  </si>
  <si>
    <t>Company 9</t>
  </si>
  <si>
    <t>CLM-00002</t>
  </si>
  <si>
    <t>Cargo Liability</t>
  </si>
  <si>
    <t>Technical Failure</t>
  </si>
  <si>
    <t>Atlantic Ocean</t>
  </si>
  <si>
    <t>Company 4</t>
  </si>
  <si>
    <t>CLM-00003</t>
  </si>
  <si>
    <t>Damage to Other Vessels</t>
  </si>
  <si>
    <t>Criminal Activity</t>
  </si>
  <si>
    <t>Mediterranean Sea</t>
  </si>
  <si>
    <t>Company 2</t>
  </si>
  <si>
    <t>CLM-00004</t>
  </si>
  <si>
    <t>Environmental Pollution</t>
  </si>
  <si>
    <t>Open</t>
  </si>
  <si>
    <t>Natural Disaster</t>
  </si>
  <si>
    <t>Pacific Ocean</t>
  </si>
  <si>
    <t>Company 17</t>
  </si>
  <si>
    <t>CLM-00005</t>
  </si>
  <si>
    <t>Injury to Third Parties</t>
  </si>
  <si>
    <t>In Litigation</t>
  </si>
  <si>
    <t>Company 12</t>
  </si>
  <si>
    <t>CLM-00006</t>
  </si>
  <si>
    <t>Company 3</t>
  </si>
  <si>
    <t>CLM-00007</t>
  </si>
  <si>
    <t>North Sea</t>
  </si>
  <si>
    <t>Company 11</t>
  </si>
  <si>
    <t>CLM-00008</t>
  </si>
  <si>
    <t>Company 5</t>
  </si>
  <si>
    <t>CLM-00009</t>
  </si>
  <si>
    <t>Company 8</t>
  </si>
  <si>
    <t>CLM-00010</t>
  </si>
  <si>
    <t>Company 10</t>
  </si>
  <si>
    <t>CLM-00011</t>
  </si>
  <si>
    <t>Company 7</t>
  </si>
  <si>
    <t>CLM-00012</t>
  </si>
  <si>
    <t>Company 6</t>
  </si>
  <si>
    <t>CLM-00013</t>
  </si>
  <si>
    <t>Company 13</t>
  </si>
  <si>
    <t>CLM-00014</t>
  </si>
  <si>
    <t>Company 19</t>
  </si>
  <si>
    <t>CLM-00015</t>
  </si>
  <si>
    <t>Company 14</t>
  </si>
  <si>
    <t>CLM-00016</t>
  </si>
  <si>
    <t>Company 1</t>
  </si>
  <si>
    <t>CLM-00017</t>
  </si>
  <si>
    <t>Company 15</t>
  </si>
  <si>
    <t>CLM-00018</t>
  </si>
  <si>
    <t>CLM-00019</t>
  </si>
  <si>
    <t>CLM-00020</t>
  </si>
  <si>
    <t>CLM-00021</t>
  </si>
  <si>
    <t>CLM-00022</t>
  </si>
  <si>
    <t>Company 16</t>
  </si>
  <si>
    <t>CLM-00023</t>
  </si>
  <si>
    <t>CLM-00024</t>
  </si>
  <si>
    <t>CLM-00025</t>
  </si>
  <si>
    <t>CLM-00026</t>
  </si>
  <si>
    <t>CLM-00027</t>
  </si>
  <si>
    <t>CLM-00028</t>
  </si>
  <si>
    <t>Company 18</t>
  </si>
  <si>
    <t>CLM-00029</t>
  </si>
  <si>
    <t>CLM-00030</t>
  </si>
  <si>
    <t>CLM-00031</t>
  </si>
  <si>
    <t>Company 20</t>
  </si>
  <si>
    <t>CLM-00032</t>
  </si>
  <si>
    <t>CLM-00033</t>
  </si>
  <si>
    <t>CLM-00034</t>
  </si>
  <si>
    <t>CLM-00035</t>
  </si>
  <si>
    <t>Claim ID</t>
  </si>
  <si>
    <t>CLM-00036</t>
  </si>
  <si>
    <t>CLM-00037</t>
  </si>
  <si>
    <t>CLM-00038</t>
  </si>
  <si>
    <t>CLM-00039</t>
  </si>
  <si>
    <t>CLM-00040</t>
  </si>
  <si>
    <t>CLM-00041</t>
  </si>
  <si>
    <t>CLM-00042</t>
  </si>
  <si>
    <t>CLM-00043</t>
  </si>
  <si>
    <t>CLM-00044</t>
  </si>
  <si>
    <t>CLM-00045</t>
  </si>
  <si>
    <t>CLM-00046</t>
  </si>
  <si>
    <t>CLM-00047</t>
  </si>
  <si>
    <t>CLM-00048</t>
  </si>
  <si>
    <t>CLM-00049</t>
  </si>
  <si>
    <t>CLM-00050</t>
  </si>
  <si>
    <t>CLM-00051</t>
  </si>
  <si>
    <t>CLM-00052</t>
  </si>
  <si>
    <t>CLM-00053</t>
  </si>
  <si>
    <t>CLM-00054</t>
  </si>
  <si>
    <t>CLM-00055</t>
  </si>
  <si>
    <t>CLM-00056</t>
  </si>
  <si>
    <t>CLM-00057</t>
  </si>
  <si>
    <t>CLM-00058</t>
  </si>
  <si>
    <t>CLM-00059</t>
  </si>
  <si>
    <t>CLM-00060</t>
  </si>
  <si>
    <t>CLM-00061</t>
  </si>
  <si>
    <t>CLM-00062</t>
  </si>
  <si>
    <t>CLM-00063</t>
  </si>
  <si>
    <t>CLM-00064</t>
  </si>
  <si>
    <t>CLM-00065</t>
  </si>
  <si>
    <t>CLM-00066</t>
  </si>
  <si>
    <t>CLM-00067</t>
  </si>
  <si>
    <t>CLM-00068</t>
  </si>
  <si>
    <t>CLM-00069</t>
  </si>
  <si>
    <t>CLM-00070</t>
  </si>
  <si>
    <t>CLM-00071</t>
  </si>
  <si>
    <t>CLM-00072</t>
  </si>
  <si>
    <t>CLM-00073</t>
  </si>
  <si>
    <t>CLM-00074</t>
  </si>
  <si>
    <t>CLM-00075</t>
  </si>
  <si>
    <t>CLM-00076</t>
  </si>
  <si>
    <t>CLM-00077</t>
  </si>
  <si>
    <t>CLM-00078</t>
  </si>
  <si>
    <t>CLM-00079</t>
  </si>
  <si>
    <t>CLM-00080</t>
  </si>
  <si>
    <t>CLM-00081</t>
  </si>
  <si>
    <t>CLM-00082</t>
  </si>
  <si>
    <t>CLM-00083</t>
  </si>
  <si>
    <t>CLM-00084</t>
  </si>
  <si>
    <t>CLM-00085</t>
  </si>
  <si>
    <t>CLM-00086</t>
  </si>
  <si>
    <t>CLM-00087</t>
  </si>
  <si>
    <t>CLM-00088</t>
  </si>
  <si>
    <t>CLM-00089</t>
  </si>
  <si>
    <t>CLM-00090</t>
  </si>
  <si>
    <t>CLM-00091</t>
  </si>
  <si>
    <t>CLM-00092</t>
  </si>
  <si>
    <t>CLM-00093</t>
  </si>
  <si>
    <t>CLM-00094</t>
  </si>
  <si>
    <t>CLM-00095</t>
  </si>
  <si>
    <t>CLM-00096</t>
  </si>
  <si>
    <t>CLM-00097</t>
  </si>
  <si>
    <t>CLM-00098</t>
  </si>
  <si>
    <t>CLM-00099</t>
  </si>
  <si>
    <t>CLM-00100</t>
  </si>
  <si>
    <t>Inflation Index</t>
  </si>
  <si>
    <t>Inflation Indices (Assumed for the Purpose of This Exercise):</t>
  </si>
  <si>
    <t xml:space="preserve"> 1.08 (8% inflation)</t>
  </si>
  <si>
    <t xml:space="preserve"> 1.05 (5% inflation)</t>
  </si>
  <si>
    <t xml:space="preserve"> 1.04 (4% inflation)</t>
  </si>
  <si>
    <t xml:space="preserve"> 1.03 (3% inflation)</t>
  </si>
  <si>
    <t xml:space="preserve"> 1.02 (2% inflation)</t>
  </si>
  <si>
    <t>Average Claim Amount (Adjusted for Inflation)</t>
  </si>
  <si>
    <t>Average Claim Amount by Year (Adjusted for Inflation)</t>
  </si>
  <si>
    <t>Claim Type Summary</t>
  </si>
  <si>
    <t>Sum of Adjusted Settlement Amount</t>
  </si>
  <si>
    <t>Large Loss Event</t>
  </si>
  <si>
    <t>Return Period</t>
  </si>
  <si>
    <t>Large Loss Loading</t>
  </si>
  <si>
    <t>Sensitivity Analysis</t>
  </si>
  <si>
    <t>Gross Tonnage</t>
  </si>
  <si>
    <t>Claim Incurred ($)</t>
  </si>
  <si>
    <t>Total Risk Premium: Pure Premium with Large Loss Loading for Environmental Pollution Claims</t>
  </si>
  <si>
    <t>Total Risk Premium=Pure Premium+Large Loss Loading</t>
  </si>
  <si>
    <t>Final Premium</t>
  </si>
  <si>
    <t>Final Premium=Total Risk Premium×(1+Expense Loading)×(1+Profit Margin)</t>
  </si>
  <si>
    <t>2024 expected gross tonnage</t>
  </si>
  <si>
    <t>1.03 (3% expected over year)</t>
  </si>
  <si>
    <t>Year</t>
  </si>
  <si>
    <t>No of claims</t>
  </si>
  <si>
    <t>Average frequency per unit exposure</t>
  </si>
  <si>
    <t>Average severity per claim</t>
  </si>
  <si>
    <t>Loss cost</t>
  </si>
  <si>
    <t>Claim frequency per unit of gross tonnage</t>
  </si>
  <si>
    <t>Expected loss per unit of gross tonnage</t>
  </si>
  <si>
    <t>Gross tonnage for all exposure</t>
  </si>
  <si>
    <t>Given Assumptions</t>
  </si>
  <si>
    <t>Commission is 0%</t>
  </si>
  <si>
    <t>No adjustment is required for claims development patters</t>
  </si>
  <si>
    <t>Individual policies run from 1/1 - 31/12 each year</t>
  </si>
  <si>
    <t>Average Gross Claim Amount</t>
  </si>
  <si>
    <t>Add some useful charts</t>
  </si>
  <si>
    <t>Find the Final Premium. Assume a 10% profit margin and 30% expense loading</t>
  </si>
  <si>
    <t>Gross claim amount (HINT: Gross claim amount = Claim incurred + deductible)</t>
  </si>
  <si>
    <t>Gross inflation adjusted claim (HINT: Gross inflation adjusted claim = gross claim * inflation index)</t>
  </si>
  <si>
    <t>Net inflation adjusted claim  (HINT: Net inflation adjusted claim = Gross inflation adjusted claim - deductible)</t>
  </si>
  <si>
    <t>Capped net adjusted incurred claim (HINT: Capped net adjusted incurred claim = net inflation adjusted claim capped at policy limit)</t>
  </si>
  <si>
    <t>Attritional claim flag - (set equal to 1 if claim is less than 1m, otherwise 0)</t>
  </si>
  <si>
    <t>Net claims incurred by claim type</t>
  </si>
  <si>
    <t>Claim count by claim type</t>
  </si>
  <si>
    <t>Average claim cost by claim type (severity)</t>
  </si>
  <si>
    <t>Cause of loss Summary</t>
  </si>
  <si>
    <t>Net claims incurred by cause of loss</t>
  </si>
  <si>
    <t>Claim count by cause of loss</t>
  </si>
  <si>
    <t>Average claim cost by cause of loss (severity)</t>
  </si>
  <si>
    <t>Net claims incurred by loss location</t>
  </si>
  <si>
    <t>Loss location Summary</t>
  </si>
  <si>
    <t>Claim count by loss location</t>
  </si>
  <si>
    <t>Average claim cost by loss location (severity)</t>
  </si>
  <si>
    <t>HINT: Net incurred claims by year and claim type</t>
  </si>
  <si>
    <t>HINT: Count of claims by year and claim type</t>
  </si>
  <si>
    <t>(1 + annual inflation)</t>
  </si>
  <si>
    <t>Inflation index</t>
  </si>
  <si>
    <t>Exposure information for the account provided by client</t>
  </si>
  <si>
    <t xml:space="preserve">Gross tonnage </t>
  </si>
  <si>
    <t>2024 expected gross tonnage provided by client</t>
  </si>
  <si>
    <t>Deductibles in the upcoming policy period will be the same as deductible in prior policy periods.</t>
  </si>
  <si>
    <t>Assume a large loss is any loss &gt;$1m incurred</t>
  </si>
  <si>
    <t>Assume the large loss event is a 1-in-20 year event.</t>
  </si>
  <si>
    <t>Assume expenses are 30% of the loss cost.</t>
  </si>
  <si>
    <t>Assume a 10% profit requirement on this account in calculating the premium</t>
  </si>
  <si>
    <t>Claim severity analysis (average cost per claim)</t>
  </si>
  <si>
    <t>Claim frequency per gross tonnage</t>
  </si>
  <si>
    <t>Average cost per claim (Loss Severity)</t>
  </si>
  <si>
    <t>Loss cost calculation</t>
  </si>
  <si>
    <t>Use pivot tables to generate tables and check for trends</t>
  </si>
  <si>
    <r>
      <t xml:space="preserve">Derive an appropriate Return Period. </t>
    </r>
    <r>
      <rPr>
        <i/>
        <sz val="12"/>
        <color rgb="FF000000"/>
        <rFont val="Aptos Narrow"/>
        <family val="2"/>
        <scheme val="minor"/>
      </rPr>
      <t>(Consider the information provided in the "Given Assumptions")</t>
    </r>
    <r>
      <rPr>
        <sz val="12"/>
        <color rgb="FF000000"/>
        <rFont val="Aptos Narrow"/>
        <family val="2"/>
        <scheme val="minor"/>
      </rPr>
      <t>.</t>
    </r>
  </si>
  <si>
    <r>
      <t xml:space="preserve">Calculate the Large Loss Loading </t>
    </r>
    <r>
      <rPr>
        <i/>
        <sz val="12"/>
        <color rgb="FF000000"/>
        <rFont val="Aptos Narrow"/>
        <family val="2"/>
        <scheme val="minor"/>
      </rPr>
      <t>(Divide the large loss claim cost by the return period)</t>
    </r>
    <r>
      <rPr>
        <sz val="12"/>
        <color rgb="FF000000"/>
        <rFont val="Aptos Narrow"/>
        <family val="2"/>
        <scheme val="minor"/>
      </rPr>
      <t>.</t>
    </r>
  </si>
  <si>
    <t>Identify the Large Loss Event adjusted for inflation.</t>
  </si>
  <si>
    <r>
      <t xml:space="preserve">Calculate the Loss Frequency using a pivot table, make sure to remove the large loss event. 
</t>
    </r>
    <r>
      <rPr>
        <i/>
        <sz val="12"/>
        <color rgb="FF000000"/>
        <rFont val="Aptos Narrow"/>
        <family val="2"/>
        <scheme val="minor"/>
      </rPr>
      <t>Claim frequency = Number of Claims/Gross Tonnage for all exposure.</t>
    </r>
    <r>
      <rPr>
        <sz val="12"/>
        <color rgb="FF000000"/>
        <rFont val="Aptos Narrow"/>
        <family val="2"/>
        <scheme val="minor"/>
      </rPr>
      <t xml:space="preserve">
</t>
    </r>
  </si>
  <si>
    <r>
      <t xml:space="preserve">Calculate the Average cost per claim (Loss Severity) using a pivot table, make sure to remove the large loss event. Instructions: Create a pivot table with Year,  Sum of Capped net inflation adjusted incurred claim and Count of Claim ID. 
</t>
    </r>
    <r>
      <rPr>
        <i/>
        <sz val="12"/>
        <color rgb="FF000000"/>
        <rFont val="Aptos Narrow"/>
        <family val="2"/>
        <scheme val="minor"/>
      </rPr>
      <t>Loss Severity= Sum of Capped net inflation adjusted incurred claim / Count of Claim ID for each year</t>
    </r>
    <r>
      <rPr>
        <sz val="12"/>
        <color rgb="FF000000"/>
        <rFont val="Aptos Narrow"/>
        <family val="2"/>
        <scheme val="minor"/>
      </rPr>
      <t>.</t>
    </r>
  </si>
  <si>
    <r>
      <t xml:space="preserve">Complete the table below using the values derived in steps 1 and 2. </t>
    </r>
    <r>
      <rPr>
        <i/>
        <sz val="12"/>
        <color rgb="FF000000"/>
        <rFont val="Aptos Narrow"/>
        <family val="2"/>
        <scheme val="minor"/>
      </rPr>
      <t>HINT: Expected loss is the product of claim frequency and average claim severity</t>
    </r>
    <r>
      <rPr>
        <sz val="12"/>
        <color rgb="FF000000"/>
        <rFont val="Aptos Narrow"/>
        <family val="2"/>
        <scheme val="minor"/>
      </rPr>
      <t>.</t>
    </r>
  </si>
  <si>
    <t>Scenario: 6% increase in average loss severity</t>
  </si>
  <si>
    <t>New risk premium following 6% increase in claim severity</t>
  </si>
  <si>
    <t>New final premium</t>
  </si>
  <si>
    <t>New Loss Severity</t>
  </si>
  <si>
    <t>Calculate the following using the values derived in step 3.</t>
  </si>
  <si>
    <r>
      <t xml:space="preserve">Calculate the  Total Risk Premium. 
</t>
    </r>
    <r>
      <rPr>
        <i/>
        <sz val="12"/>
        <color theme="1"/>
        <rFont val="Aptos Narrow"/>
        <family val="2"/>
        <scheme val="minor"/>
      </rPr>
      <t>Pure Premium = Average Frequency per unit of exposure * Average Severity per Claim * Expected Gross Tonnage</t>
    </r>
  </si>
  <si>
    <r>
      <t xml:space="preserve">Conduct a Sensitivity Analysis for a scenario of a 6% increase in loss severity and calculate the new final premium based on the increased severity. </t>
    </r>
    <r>
      <rPr>
        <i/>
        <sz val="12"/>
        <color rgb="FF000000"/>
        <rFont val="Aptos Narrow"/>
        <family val="2"/>
        <scheme val="minor"/>
      </rPr>
      <t>Increase the loss severity by 6% then follow the same calculation used in steps 9 and 10 to derive the revised final premium.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</si>
</sst>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quot;$&quot;#,##0_);[Red]\(&quot;$&quot;#,##0\)"/>
    <numFmt numFmtId="165" formatCode="_(&quot;$&quot;* #,##0.00_);_(&quot;$&quot;* \(#,##0.00\);_(&quot;$&quot;* &quot;-&quot;??_);_(@_)"/>
    <numFmt numFmtId="166" formatCode="&quot;$&quot;#,##0.00"/>
    <numFmt numFmtId="168" formatCode="_-* #,##0.0_-;\-* #,##0.0_-;_-* &quot;-&quot;??_-;_-@_-"/>
    <numFmt numFmtId="169" formatCode="_-* #,##0_-;\-* #,##0_-;_-* &quot;-&quot;??_-;_-@_-"/>
    <numFmt numFmtId="170" formatCode="_-* #,##0.000000000_-;\-* #,##0.000000000_-;_-* &quot;-&quot;??_-;_-@_-"/>
    <numFmt numFmtId="171" formatCode="[$$-409]#,##0"/>
    <numFmt numFmtId="172" formatCode="0.000000000"/>
  </numFmts>
  <fonts count="12" x14ac:knownFonts="1">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family val="2"/>
      <scheme val="minor"/>
    </font>
    <font>
      <b/>
      <sz val="13.5"/>
      <color theme="1"/>
      <name val="Aptos Narrow"/>
      <family val="2"/>
      <scheme val="minor"/>
    </font>
    <font>
      <sz val="12"/>
      <name val="Aptos Narrow"/>
      <family val="2"/>
      <scheme val="minor"/>
    </font>
    <font>
      <b/>
      <sz val="12"/>
      <color theme="1"/>
      <name val="Aptos Narrow"/>
      <family val="2"/>
      <scheme val="minor"/>
    </font>
    <font>
      <sz val="12"/>
      <color rgb="FF000000"/>
      <name val="Aptos Narrow"/>
      <family val="2"/>
      <scheme val="minor"/>
    </font>
    <font>
      <b/>
      <sz val="16"/>
      <color theme="1"/>
      <name val="Aptos Narrow"/>
      <family val="2"/>
      <scheme val="minor"/>
    </font>
    <font>
      <i/>
      <sz val="12"/>
      <color theme="1"/>
      <name val="Aptos Narrow"/>
      <family val="2"/>
      <scheme val="minor"/>
    </font>
    <font>
      <i/>
      <sz val="12"/>
      <color rgb="FF000000"/>
      <name val="Aptos Narrow"/>
      <family val="2"/>
      <scheme val="minor"/>
    </font>
    <font>
      <b/>
      <sz val="12"/>
      <color rgb="FF00000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7C7AC"/>
        <bgColor rgb="FF000000"/>
      </patternFill>
    </fill>
    <fill>
      <patternFill patternType="solid">
        <fgColor theme="0" tint="-4.9989318521683403E-2"/>
        <bgColor indexed="64"/>
      </patternFill>
    </fill>
    <fill>
      <patternFill patternType="solid">
        <fgColor theme="2"/>
        <bgColor indexed="64"/>
      </patternFill>
    </fill>
    <fill>
      <patternFill patternType="solid">
        <fgColor theme="7" tint="0.79998168889431442"/>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165"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3">
    <xf numFmtId="0" fontId="0" fillId="0" borderId="0" xfId="0"/>
    <xf numFmtId="14" fontId="0" fillId="0" borderId="0" xfId="0" applyNumberFormat="1"/>
    <xf numFmtId="0" fontId="2" fillId="0" borderId="0" xfId="0" applyFont="1"/>
    <xf numFmtId="165" fontId="0" fillId="0" borderId="0" xfId="1" applyFont="1"/>
    <xf numFmtId="0" fontId="4" fillId="0" borderId="0" xfId="0" applyFont="1"/>
    <xf numFmtId="0" fontId="3" fillId="0" borderId="0" xfId="0" applyFont="1"/>
    <xf numFmtId="0" fontId="0" fillId="0" borderId="0" xfId="0" applyAlignment="1">
      <alignment horizontal="left"/>
    </xf>
    <xf numFmtId="166" fontId="0" fillId="0" borderId="0" xfId="0" applyNumberFormat="1"/>
    <xf numFmtId="166" fontId="2" fillId="0" borderId="0" xfId="0" applyNumberFormat="1" applyFont="1"/>
    <xf numFmtId="43" fontId="0" fillId="0" borderId="0" xfId="2" applyFont="1"/>
    <xf numFmtId="169" fontId="0" fillId="0" borderId="0" xfId="2" applyNumberFormat="1" applyFont="1"/>
    <xf numFmtId="43" fontId="0" fillId="0" borderId="0" xfId="0" applyNumberFormat="1"/>
    <xf numFmtId="171" fontId="0" fillId="0" borderId="0" xfId="3" applyNumberFormat="1" applyFont="1" applyFill="1"/>
    <xf numFmtId="172" fontId="0" fillId="0" borderId="0" xfId="0" applyNumberFormat="1"/>
    <xf numFmtId="171" fontId="0" fillId="0" borderId="0" xfId="0" applyNumberFormat="1" applyAlignment="1">
      <alignment horizontal="left"/>
    </xf>
    <xf numFmtId="170" fontId="0" fillId="0" borderId="0" xfId="0" applyNumberFormat="1" applyAlignment="1">
      <alignment horizontal="left"/>
    </xf>
    <xf numFmtId="43" fontId="0" fillId="0" borderId="0" xfId="2" applyFont="1" applyAlignment="1">
      <alignment horizontal="left"/>
    </xf>
    <xf numFmtId="168" fontId="5" fillId="0" borderId="0" xfId="2" applyNumberFormat="1" applyFont="1" applyFill="1"/>
    <xf numFmtId="0" fontId="2" fillId="0" borderId="0" xfId="0" applyFont="1" applyAlignment="1">
      <alignment horizontal="left"/>
    </xf>
    <xf numFmtId="166" fontId="2" fillId="0" borderId="0" xfId="0" applyNumberFormat="1" applyFont="1" applyAlignment="1">
      <alignment horizontal="left"/>
    </xf>
    <xf numFmtId="0" fontId="6" fillId="0" borderId="0" xfId="0" applyFont="1"/>
    <xf numFmtId="165" fontId="6" fillId="0" borderId="0" xfId="1" applyFont="1"/>
    <xf numFmtId="0" fontId="6" fillId="0" borderId="0" xfId="0" applyFont="1" applyAlignment="1">
      <alignment horizontal="left"/>
    </xf>
    <xf numFmtId="0" fontId="0" fillId="3" borderId="0" xfId="0" applyFill="1"/>
    <xf numFmtId="0" fontId="6" fillId="3" borderId="0" xfId="0" applyFont="1" applyFill="1"/>
    <xf numFmtId="165" fontId="6" fillId="0" borderId="0" xfId="1" applyFont="1" applyFill="1"/>
    <xf numFmtId="0" fontId="7" fillId="5" borderId="0" xfId="0" applyFont="1" applyFill="1"/>
    <xf numFmtId="165" fontId="0" fillId="6" borderId="0" xfId="1" applyFont="1" applyFill="1"/>
    <xf numFmtId="165" fontId="0" fillId="7" borderId="0" xfId="1" applyFont="1" applyFill="1"/>
    <xf numFmtId="0" fontId="0" fillId="7" borderId="0" xfId="0" applyFill="1"/>
    <xf numFmtId="165" fontId="0" fillId="7" borderId="0" xfId="0" applyNumberFormat="1" applyFill="1"/>
    <xf numFmtId="0" fontId="7" fillId="5" borderId="0" xfId="0" applyFont="1" applyFill="1" applyAlignment="1">
      <alignment horizontal="center"/>
    </xf>
    <xf numFmtId="0" fontId="0" fillId="0" borderId="0" xfId="0"/>
    <xf numFmtId="0" fontId="0" fillId="3" borderId="0" xfId="0" applyFill="1" applyAlignment="1">
      <alignment horizontal="center"/>
    </xf>
    <xf numFmtId="0" fontId="7" fillId="5" borderId="0" xfId="0" applyFont="1" applyFill="1" applyAlignment="1">
      <alignment horizontal="left" vertical="top" wrapText="1"/>
    </xf>
    <xf numFmtId="0" fontId="7" fillId="5" borderId="0" xfId="0" applyFont="1" applyFill="1" applyAlignment="1">
      <alignment horizontal="left"/>
    </xf>
    <xf numFmtId="0" fontId="0" fillId="4" borderId="0" xfId="0" applyFill="1" applyAlignment="1">
      <alignment horizontal="left" vertical="top" wrapText="1"/>
    </xf>
    <xf numFmtId="0" fontId="0" fillId="0" borderId="0" xfId="0"/>
    <xf numFmtId="0" fontId="0" fillId="0" borderId="2" xfId="0" applyBorder="1"/>
    <xf numFmtId="43" fontId="0" fillId="0" borderId="2" xfId="2" applyFont="1" applyBorder="1" applyAlignment="1">
      <alignment horizontal="right"/>
    </xf>
    <xf numFmtId="0" fontId="0" fillId="2" borderId="3" xfId="0" applyFill="1" applyBorder="1"/>
    <xf numFmtId="0" fontId="0" fillId="2" borderId="5" xfId="0" applyFill="1" applyBorder="1"/>
    <xf numFmtId="0" fontId="0" fillId="0" borderId="7" xfId="0" applyBorder="1"/>
    <xf numFmtId="0" fontId="0" fillId="2" borderId="8" xfId="0" applyFill="1" applyBorder="1"/>
    <xf numFmtId="0" fontId="0" fillId="0" borderId="0" xfId="0" applyFill="1"/>
    <xf numFmtId="0" fontId="8" fillId="0" borderId="0" xfId="0" applyFont="1" applyAlignment="1">
      <alignment horizontal="left"/>
    </xf>
    <xf numFmtId="165" fontId="0" fillId="6" borderId="0" xfId="0" applyNumberFormat="1" applyFill="1"/>
    <xf numFmtId="0" fontId="0" fillId="6" borderId="0" xfId="0" applyFill="1"/>
    <xf numFmtId="165" fontId="6" fillId="6" borderId="0" xfId="1" applyFont="1" applyFill="1"/>
    <xf numFmtId="0" fontId="2" fillId="3" borderId="0" xfId="0" applyFont="1" applyFill="1"/>
    <xf numFmtId="0" fontId="2" fillId="8" borderId="0" xfId="0" applyFont="1" applyFill="1"/>
    <xf numFmtId="0" fontId="3" fillId="0" borderId="1" xfId="0" applyFont="1" applyBorder="1"/>
    <xf numFmtId="0" fontId="3" fillId="0" borderId="4" xfId="0" applyFont="1" applyBorder="1"/>
    <xf numFmtId="0" fontId="0" fillId="0" borderId="0" xfId="0" applyBorder="1"/>
    <xf numFmtId="0" fontId="3" fillId="0" borderId="6" xfId="0" applyFont="1" applyBorder="1"/>
    <xf numFmtId="0" fontId="2" fillId="0" borderId="9" xfId="0" applyFont="1" applyBorder="1"/>
    <xf numFmtId="0" fontId="2" fillId="0" borderId="10" xfId="0" applyFont="1" applyBorder="1"/>
    <xf numFmtId="0" fontId="3" fillId="0" borderId="0" xfId="0" applyFont="1" applyBorder="1"/>
    <xf numFmtId="0" fontId="0" fillId="0" borderId="0" xfId="0" applyFill="1" applyBorder="1"/>
    <xf numFmtId="0" fontId="2" fillId="0" borderId="1" xfId="0" applyFont="1" applyBorder="1" applyAlignment="1">
      <alignment horizontal="left"/>
    </xf>
    <xf numFmtId="0" fontId="2" fillId="0" borderId="3" xfId="0" applyFont="1" applyBorder="1"/>
    <xf numFmtId="0" fontId="2" fillId="0" borderId="4" xfId="0" applyFont="1" applyBorder="1" applyAlignment="1">
      <alignment horizontal="left"/>
    </xf>
    <xf numFmtId="169" fontId="0" fillId="0" borderId="5" xfId="2" applyNumberFormat="1" applyFont="1" applyBorder="1"/>
    <xf numFmtId="0" fontId="2" fillId="0" borderId="6" xfId="0" applyFont="1" applyBorder="1" applyAlignment="1">
      <alignment horizontal="left"/>
    </xf>
    <xf numFmtId="169" fontId="0" fillId="0" borderId="8" xfId="2" applyNumberFormat="1" applyFont="1" applyBorder="1"/>
    <xf numFmtId="169" fontId="0" fillId="0" borderId="0" xfId="2" applyNumberFormat="1" applyFont="1" applyBorder="1"/>
    <xf numFmtId="0" fontId="2" fillId="0" borderId="9" xfId="0" applyFont="1" applyBorder="1" applyAlignment="1">
      <alignment horizontal="left"/>
    </xf>
    <xf numFmtId="43" fontId="0" fillId="0" borderId="10" xfId="2" applyFont="1" applyBorder="1" applyAlignment="1">
      <alignment horizontal="left"/>
    </xf>
    <xf numFmtId="0" fontId="0" fillId="0" borderId="3" xfId="0" applyBorder="1"/>
    <xf numFmtId="0" fontId="0" fillId="0" borderId="4" xfId="0" applyBorder="1" applyAlignment="1">
      <alignment horizontal="left"/>
    </xf>
    <xf numFmtId="170" fontId="0" fillId="0" borderId="5" xfId="2" applyNumberFormat="1" applyFont="1" applyBorder="1"/>
    <xf numFmtId="0" fontId="0" fillId="0" borderId="6" xfId="0" applyBorder="1" applyAlignment="1">
      <alignment horizontal="left"/>
    </xf>
    <xf numFmtId="169" fontId="0" fillId="0" borderId="7" xfId="2" applyNumberFormat="1" applyFont="1" applyBorder="1"/>
    <xf numFmtId="170" fontId="0" fillId="0" borderId="8" xfId="2" applyNumberFormat="1" applyFont="1" applyBorder="1"/>
    <xf numFmtId="0" fontId="7" fillId="5" borderId="0" xfId="0" applyFont="1" applyFill="1" applyAlignment="1">
      <alignment horizontal="center" wrapText="1"/>
    </xf>
    <xf numFmtId="0" fontId="7" fillId="5" borderId="0" xfId="0" applyFont="1" applyFill="1" applyAlignment="1">
      <alignment horizontal="center" vertical="center"/>
    </xf>
    <xf numFmtId="0" fontId="7" fillId="5" borderId="7" xfId="0" applyFont="1" applyFill="1" applyBorder="1" applyAlignment="1">
      <alignment horizontal="center" vertical="center"/>
    </xf>
    <xf numFmtId="0" fontId="7" fillId="5" borderId="0" xfId="0" applyFont="1" applyFill="1" applyBorder="1" applyAlignment="1">
      <alignment horizontal="center" vertical="center"/>
    </xf>
    <xf numFmtId="0" fontId="2" fillId="0" borderId="0" xfId="0" applyFont="1" applyBorder="1"/>
    <xf numFmtId="166" fontId="0" fillId="0" borderId="0" xfId="0" applyNumberFormat="1" applyBorder="1"/>
    <xf numFmtId="0" fontId="0" fillId="6" borderId="0" xfId="0" applyFill="1" applyAlignment="1">
      <alignment horizontal="left"/>
    </xf>
    <xf numFmtId="0" fontId="2" fillId="0" borderId="2" xfId="0" applyFont="1" applyBorder="1"/>
    <xf numFmtId="0" fontId="6" fillId="0" borderId="3" xfId="0" applyFont="1" applyBorder="1" applyAlignment="1">
      <alignment horizontal="left"/>
    </xf>
    <xf numFmtId="171" fontId="0" fillId="6" borderId="0" xfId="0" applyNumberFormat="1" applyFill="1" applyBorder="1" applyAlignment="1">
      <alignment horizontal="left"/>
    </xf>
    <xf numFmtId="170" fontId="0" fillId="6" borderId="0" xfId="0" applyNumberFormat="1" applyFill="1" applyBorder="1" applyAlignment="1">
      <alignment horizontal="left"/>
    </xf>
    <xf numFmtId="166" fontId="0" fillId="6" borderId="5" xfId="0" applyNumberFormat="1" applyFill="1" applyBorder="1"/>
    <xf numFmtId="171" fontId="0" fillId="6" borderId="7" xfId="0" applyNumberFormat="1" applyFill="1" applyBorder="1" applyAlignment="1">
      <alignment horizontal="left"/>
    </xf>
    <xf numFmtId="170" fontId="0" fillId="6" borderId="7" xfId="0" applyNumberFormat="1" applyFill="1" applyBorder="1" applyAlignment="1">
      <alignment horizontal="left"/>
    </xf>
    <xf numFmtId="166" fontId="0" fillId="6" borderId="8" xfId="0" applyNumberFormat="1" applyFill="1" applyBorder="1"/>
    <xf numFmtId="170" fontId="0" fillId="6" borderId="0" xfId="0" applyNumberFormat="1" applyFill="1" applyAlignment="1">
      <alignment horizontal="right"/>
    </xf>
    <xf numFmtId="171" fontId="0" fillId="6" borderId="0" xfId="0" applyNumberFormat="1" applyFill="1" applyAlignment="1">
      <alignment horizontal="right"/>
    </xf>
    <xf numFmtId="0" fontId="7" fillId="0" borderId="0" xfId="0" applyFont="1" applyFill="1"/>
    <xf numFmtId="0" fontId="7" fillId="0" borderId="0" xfId="0" applyFont="1" applyFill="1" applyAlignment="1">
      <alignment horizontal="left"/>
    </xf>
    <xf numFmtId="0" fontId="2" fillId="4" borderId="0" xfId="0" applyFont="1" applyFill="1" applyAlignment="1">
      <alignment horizontal="center" vertical="center"/>
    </xf>
    <xf numFmtId="0" fontId="7" fillId="5" borderId="0" xfId="0" applyFont="1" applyFill="1" applyAlignment="1">
      <alignment horizontal="left" vertical="center" wrapText="1"/>
    </xf>
    <xf numFmtId="0" fontId="7" fillId="5" borderId="0" xfId="0" applyFont="1" applyFill="1" applyBorder="1" applyAlignment="1">
      <alignment horizontal="left" vertical="top" wrapText="1"/>
    </xf>
    <xf numFmtId="166" fontId="2" fillId="6" borderId="0" xfId="0" applyNumberFormat="1" applyFont="1" applyFill="1" applyAlignment="1">
      <alignment horizontal="left"/>
    </xf>
    <xf numFmtId="166" fontId="6" fillId="6" borderId="0" xfId="0" applyNumberFormat="1" applyFont="1" applyFill="1" applyAlignment="1">
      <alignment horizontal="left"/>
    </xf>
    <xf numFmtId="0" fontId="11" fillId="5" borderId="0" xfId="0" applyFont="1" applyFill="1" applyAlignment="1">
      <alignment horizontal="center" vertical="center"/>
    </xf>
    <xf numFmtId="0" fontId="11" fillId="5" borderId="0" xfId="0" applyFont="1" applyFill="1" applyAlignment="1">
      <alignment horizontal="center"/>
    </xf>
    <xf numFmtId="166" fontId="2" fillId="6" borderId="0" xfId="0" applyNumberFormat="1" applyFont="1" applyFill="1"/>
    <xf numFmtId="166" fontId="0" fillId="6" borderId="0" xfId="0" applyNumberFormat="1" applyFill="1"/>
    <xf numFmtId="0" fontId="3" fillId="6" borderId="0" xfId="0" applyFont="1" applyFill="1"/>
    <xf numFmtId="0" fontId="2" fillId="0" borderId="0" xfId="0" applyFont="1" applyAlignment="1">
      <alignment wrapText="1"/>
    </xf>
    <xf numFmtId="165" fontId="2" fillId="0" borderId="0" xfId="1" applyFont="1" applyAlignment="1">
      <alignment wrapText="1"/>
    </xf>
    <xf numFmtId="165" fontId="2" fillId="6" borderId="0" xfId="1" applyFont="1" applyFill="1" applyAlignment="1">
      <alignment wrapText="1"/>
    </xf>
    <xf numFmtId="165" fontId="2" fillId="7" borderId="0" xfId="1" applyFont="1" applyFill="1" applyAlignment="1">
      <alignment wrapText="1"/>
    </xf>
    <xf numFmtId="0" fontId="2" fillId="7" borderId="0" xfId="0" applyFont="1" applyFill="1" applyAlignment="1">
      <alignment wrapText="1"/>
    </xf>
    <xf numFmtId="0" fontId="2" fillId="0" borderId="0" xfId="0" applyFont="1" applyFill="1" applyAlignment="1">
      <alignment wrapText="1"/>
    </xf>
    <xf numFmtId="0" fontId="2" fillId="0" borderId="0" xfId="0" applyFont="1" applyFill="1"/>
    <xf numFmtId="165" fontId="2" fillId="0" borderId="0" xfId="1" applyFont="1" applyFill="1" applyAlignment="1">
      <alignment wrapText="1"/>
    </xf>
    <xf numFmtId="164" fontId="3" fillId="0" borderId="0" xfId="0" applyNumberFormat="1" applyFont="1" applyFill="1"/>
    <xf numFmtId="165" fontId="0" fillId="0" borderId="0" xfId="1" applyFont="1" applyFill="1"/>
  </cellXfs>
  <cellStyles count="4">
    <cellStyle name="Comma" xfId="2" builtinId="3"/>
    <cellStyle name="Currency" xfId="1" builtinId="4"/>
    <cellStyle name="Normal" xfId="0" builtinId="0"/>
    <cellStyle name="Per 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101600</xdr:colOff>
      <xdr:row>1</xdr:row>
      <xdr:rowOff>50800</xdr:rowOff>
    </xdr:from>
    <xdr:ext cx="7696200" cy="21666200"/>
    <xdr:sp macro="" textlink="">
      <xdr:nvSpPr>
        <xdr:cNvPr id="2" name="TextBox 1">
          <a:extLst>
            <a:ext uri="{FF2B5EF4-FFF2-40B4-BE49-F238E27FC236}">
              <a16:creationId xmlns:a16="http://schemas.microsoft.com/office/drawing/2014/main" id="{22A03F87-E601-D63A-1E54-C83FB70F13C0}"/>
            </a:ext>
          </a:extLst>
        </xdr:cNvPr>
        <xdr:cNvSpPr txBox="1"/>
      </xdr:nvSpPr>
      <xdr:spPr>
        <a:xfrm>
          <a:off x="927100" y="254000"/>
          <a:ext cx="7696200" cy="21666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1. Executive Summary</a:t>
          </a:r>
        </a:p>
        <a:p>
          <a:r>
            <a:rPr lang="en-US" b="1"/>
            <a:t>Instruction</a:t>
          </a:r>
          <a:r>
            <a:rPr lang="en-US"/>
            <a:t>: Provide an overview of the analysis. Focus on the purpose of the report, the time frame of the data, and the key elements you are analysing (e.g., loss frequency, severity, inflation adjustments, etc.). Include the policy period (from 1/1 – 31/12 each year).</a:t>
          </a:r>
        </a:p>
        <a:p>
          <a:endParaRPr lang="en-US"/>
        </a:p>
        <a:p>
          <a:r>
            <a:rPr lang="en-US" b="1"/>
            <a:t>Example Summary</a:t>
          </a:r>
          <a:r>
            <a:rPr lang="en-US"/>
            <a:t>: "This report assesses the pricing for Marine Liability Insurance using claims data from [input year range]. The analysis focuses on key pricing elements including [input elements such as loss frequency and severity on a yearly basis]."</a:t>
          </a:r>
        </a:p>
        <a:p>
          <a:endParaRPr lang="en-US"/>
        </a:p>
        <a:p>
          <a:r>
            <a:rPr lang="en-US" b="1"/>
            <a:t>2. Data Overview</a:t>
          </a:r>
        </a:p>
        <a:p>
          <a:r>
            <a:rPr lang="en-US" b="1"/>
            <a:t>Instruction</a:t>
          </a:r>
          <a:r>
            <a:rPr lang="en-US"/>
            <a:t>: Summarize the dataset, describing the number of claims, key variables (claim types, policy limits, deductibles), and the status of the claims.</a:t>
          </a:r>
        </a:p>
        <a:p>
          <a:endParaRPr lang="en-US" b="1"/>
        </a:p>
        <a:p>
          <a:r>
            <a:rPr lang="en-US" b="1"/>
            <a:t>3. Exploratory Data Analysis (EDA)</a:t>
          </a:r>
        </a:p>
        <a:p>
          <a:r>
            <a:rPr lang="en-US" b="1"/>
            <a:t>Instruction</a:t>
          </a:r>
          <a:r>
            <a:rPr lang="en-US"/>
            <a:t>: Describe the patterns you observe in the data, including the distribution of claim types, high-severity claims, and any trends in claims frequency/count and severity. Highlight any outliers such as large loss events.</a:t>
          </a:r>
        </a:p>
        <a:p>
          <a:r>
            <a:rPr lang="en-US" b="1"/>
            <a:t>Example Entry</a:t>
          </a:r>
          <a:r>
            <a:rPr lang="en-US"/>
            <a:t>: "Claims data shows that [input claim types] are the most frequent, accounting for [input %] of all claims. The highest severity claims are [input claim types], with one large loss event exceeding [input $]."</a:t>
          </a:r>
        </a:p>
        <a:p>
          <a:endParaRPr lang="en-US" b="1"/>
        </a:p>
        <a:p>
          <a:r>
            <a:rPr lang="en-US" b="1"/>
            <a:t>4. Risk Assessment</a:t>
          </a:r>
        </a:p>
        <a:p>
          <a:r>
            <a:rPr lang="en-US" b="1"/>
            <a:t>Instruction</a:t>
          </a:r>
          <a:r>
            <a:rPr lang="en-US"/>
            <a:t>: Analyse historical claims data to calculate loss frequency and severity per year based on claim type. Additionally, provide a brief summarise any notable</a:t>
          </a:r>
          <a:r>
            <a:rPr lang="en-US" baseline="0"/>
            <a:t> trends or features when analysing loss frequency and severity from the analysis by loss location and cause of loss conducted in the "Exploratory" tab. </a:t>
          </a:r>
          <a:endParaRPr lang="en-US"/>
        </a:p>
        <a:p>
          <a:r>
            <a:rPr lang="en-US" b="1"/>
            <a:t>Example Entry</a:t>
          </a:r>
          <a:r>
            <a:rPr lang="en-US"/>
            <a:t>: "Based on historical data, [input claim type] has the highest loss severity due to [input reason]."</a:t>
          </a:r>
        </a:p>
        <a:p>
          <a:endParaRPr lang="en-US" b="1"/>
        </a:p>
        <a:p>
          <a:r>
            <a:rPr lang="en-US" b="1"/>
            <a:t>5. Premium Calculation by Year</a:t>
          </a:r>
        </a:p>
        <a:p>
          <a:pPr marL="0" marR="0" lvl="0" indent="0" defTabSz="914400" eaLnBrk="1" fontAlgn="auto" latinLnBrk="0" hangingPunct="1">
            <a:lnSpc>
              <a:spcPct val="100000"/>
            </a:lnSpc>
            <a:spcBef>
              <a:spcPts val="0"/>
            </a:spcBef>
            <a:spcAft>
              <a:spcPts val="0"/>
            </a:spcAft>
            <a:buClrTx/>
            <a:buSzTx/>
            <a:buFontTx/>
            <a:buNone/>
            <a:tabLst/>
            <a:defRPr/>
          </a:pPr>
          <a:r>
            <a:rPr lang="en-US" b="1"/>
            <a:t>Instruction</a:t>
          </a:r>
          <a:r>
            <a:rPr lang="en-US"/>
            <a:t>: Explain</a:t>
          </a:r>
          <a:r>
            <a:rPr lang="en-US" baseline="0"/>
            <a:t> the methodology behind the calculation of the premium </a:t>
          </a:r>
          <a:r>
            <a:rPr lang="en-US"/>
            <a:t>based on historical loss frequency and severity for each year derived in step 3 </a:t>
          </a:r>
          <a:r>
            <a:rPr lang="en-US" sz="1100" baseline="0">
              <a:solidFill>
                <a:schemeClr val="tx1"/>
              </a:solidFill>
              <a:effectLst/>
              <a:latin typeface="+mn-lt"/>
              <a:ea typeface="+mn-ea"/>
              <a:cs typeface="+mn-cs"/>
            </a:rPr>
            <a:t>of "Pure Premium work". </a:t>
          </a:r>
          <a:r>
            <a:rPr lang="en-US" sz="1100">
              <a:solidFill>
                <a:schemeClr val="tx1"/>
              </a:solidFill>
              <a:effectLst/>
              <a:latin typeface="+mn-lt"/>
              <a:ea typeface="+mn-ea"/>
              <a:cs typeface="+mn-cs"/>
            </a:rPr>
            <a:t>Set out</a:t>
          </a:r>
          <a:r>
            <a:rPr lang="en-US" sz="1100" baseline="0">
              <a:solidFill>
                <a:schemeClr val="tx1"/>
              </a:solidFill>
              <a:effectLst/>
              <a:latin typeface="+mn-lt"/>
              <a:ea typeface="+mn-ea"/>
              <a:cs typeface="+mn-cs"/>
            </a:rPr>
            <a:t> any key assumptions made in deriving the premium. </a:t>
          </a:r>
          <a:endParaRPr lang="en-GB">
            <a:effectLst/>
          </a:endParaRPr>
        </a:p>
        <a:p>
          <a:r>
            <a:rPr lang="en-US" b="1"/>
            <a:t>Example Entry</a:t>
          </a:r>
          <a:r>
            <a:rPr lang="en-US"/>
            <a:t>: "The expected loss per unit of gross tonnage for 2024 is estimated at [Input Expected Loss for 2024]."</a:t>
          </a:r>
        </a:p>
        <a:p>
          <a:pPr marL="360000"/>
          <a:r>
            <a:rPr lang="en-US" sz="1100" b="1">
              <a:solidFill>
                <a:schemeClr val="tx1"/>
              </a:solidFill>
              <a:effectLst/>
              <a:latin typeface="+mn-lt"/>
              <a:ea typeface="+mn-ea"/>
              <a:cs typeface="+mn-cs"/>
            </a:rPr>
            <a:t>Average Frequency:</a:t>
          </a:r>
          <a:r>
            <a:rPr lang="en-US" sz="1100" b="0" i="0">
              <a:solidFill>
                <a:schemeClr val="tx1"/>
              </a:solidFill>
              <a:effectLst/>
              <a:latin typeface="+mn-lt"/>
              <a:ea typeface="+mn-ea"/>
              <a:cs typeface="+mn-cs"/>
            </a:rPr>
            <a:t>  </a:t>
          </a:r>
        </a:p>
        <a:p>
          <a:pPr marL="360000"/>
          <a:r>
            <a:rPr lang="en-US" sz="1100" b="1">
              <a:solidFill>
                <a:schemeClr val="tx1"/>
              </a:solidFill>
              <a:effectLst/>
              <a:latin typeface="+mn-lt"/>
              <a:ea typeface="+mn-ea"/>
              <a:cs typeface="+mn-cs"/>
            </a:rPr>
            <a:t>Average Severity per Claim:  </a:t>
          </a:r>
        </a:p>
        <a:p>
          <a:pPr marL="360000"/>
          <a:r>
            <a:rPr lang="en-US" sz="1100" b="1">
              <a:solidFill>
                <a:schemeClr val="tx1"/>
              </a:solidFill>
              <a:effectLst/>
              <a:latin typeface="+mn-lt"/>
              <a:ea typeface="+mn-ea"/>
              <a:cs typeface="+mn-cs"/>
            </a:rPr>
            <a:t>2024 Expected</a:t>
          </a:r>
          <a:r>
            <a:rPr lang="en-US" sz="1100" b="1" baseline="0">
              <a:solidFill>
                <a:schemeClr val="tx1"/>
              </a:solidFill>
              <a:effectLst/>
              <a:latin typeface="+mn-lt"/>
              <a:ea typeface="+mn-ea"/>
              <a:cs typeface="+mn-cs"/>
            </a:rPr>
            <a:t> Gross Tonnage: </a:t>
          </a:r>
        </a:p>
        <a:p>
          <a:pPr marL="360000"/>
          <a:r>
            <a:rPr lang="en-US" sz="1100" b="1">
              <a:solidFill>
                <a:schemeClr val="tx1"/>
              </a:solidFill>
              <a:effectLst/>
              <a:latin typeface="+mn-lt"/>
              <a:ea typeface="+mn-ea"/>
              <a:cs typeface="+mn-cs"/>
            </a:rPr>
            <a:t>Total Risk Premium excl. large loss loading: </a:t>
          </a:r>
          <a:br>
            <a:rPr lang="en-US" sz="1100">
              <a:solidFill>
                <a:schemeClr val="tx1"/>
              </a:solidFill>
              <a:effectLst/>
              <a:latin typeface="+mn-lt"/>
              <a:ea typeface="+mn-ea"/>
              <a:cs typeface="+mn-cs"/>
            </a:rPr>
          </a:br>
          <a:r>
            <a:rPr lang="en-US" sz="1100" b="1">
              <a:solidFill>
                <a:schemeClr val="tx1"/>
              </a:solidFill>
              <a:effectLst/>
              <a:latin typeface="+mn-lt"/>
              <a:ea typeface="+mn-ea"/>
              <a:cs typeface="+mn-cs"/>
            </a:rPr>
            <a:t>Total Risk Premium incl. large loss loading: </a:t>
          </a:r>
          <a:endParaRPr lang="en-GB">
            <a:effectLst/>
          </a:endParaRPr>
        </a:p>
        <a:p>
          <a:endParaRPr lang="en-US"/>
        </a:p>
        <a:p>
          <a:r>
            <a:rPr lang="en-US" b="1"/>
            <a:t>Final Premium Calculation</a:t>
          </a:r>
          <a:r>
            <a:rPr lang="en-US"/>
            <a:t>:</a:t>
          </a:r>
        </a:p>
        <a:p>
          <a:pPr marL="360000"/>
          <a:r>
            <a:rPr lang="en-US" b="1"/>
            <a:t>Expense Loading</a:t>
          </a:r>
          <a:r>
            <a:rPr lang="en-US"/>
            <a:t> = </a:t>
          </a:r>
        </a:p>
        <a:p>
          <a:pPr marL="360000"/>
          <a:r>
            <a:rPr lang="en-US" b="1"/>
            <a:t>Profit Margin</a:t>
          </a:r>
          <a:r>
            <a:rPr lang="en-US"/>
            <a:t> =</a:t>
          </a:r>
        </a:p>
        <a:p>
          <a:pPr marL="36000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Commission</a:t>
          </a:r>
          <a:r>
            <a:rPr lang="en-US" sz="1100" b="1" baseline="0">
              <a:solidFill>
                <a:schemeClr val="tx1"/>
              </a:solidFill>
              <a:effectLst/>
              <a:latin typeface="+mn-lt"/>
              <a:ea typeface="+mn-ea"/>
              <a:cs typeface="+mn-cs"/>
            </a:rPr>
            <a:t> =</a:t>
          </a: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Large Loss Loading (description of the</a:t>
          </a:r>
          <a:r>
            <a:rPr lang="en-US" sz="1100" b="1" baseline="0">
              <a:solidFill>
                <a:schemeClr val="tx1"/>
              </a:solidFill>
              <a:effectLst/>
              <a:latin typeface="+mn-lt"/>
              <a:ea typeface="+mn-ea"/>
              <a:cs typeface="+mn-cs"/>
            </a:rPr>
            <a:t> loading applied, how it was derived and why it was applied)</a:t>
          </a:r>
          <a:r>
            <a:rPr lang="en-US" sz="1100">
              <a:solidFill>
                <a:schemeClr val="tx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b="1">
              <a:effectLst/>
            </a:rPr>
            <a:t>Final Premium (including</a:t>
          </a:r>
          <a:r>
            <a:rPr lang="en-GB" b="1" baseline="0">
              <a:effectLst/>
            </a:rPr>
            <a:t>  workings involved from getting final premium from risk premium)</a:t>
          </a:r>
          <a:r>
            <a:rPr lang="en-GB" b="1">
              <a:effectLst/>
            </a:rPr>
            <a:t>: </a:t>
          </a:r>
        </a:p>
        <a:p>
          <a:endParaRPr lang="en-US" b="1"/>
        </a:p>
        <a:p>
          <a:r>
            <a:rPr lang="en-US" b="1"/>
            <a:t>6. Sensitivity Analysis</a:t>
          </a:r>
        </a:p>
        <a:p>
          <a:r>
            <a:rPr lang="en-US" b="1"/>
            <a:t>Instruction</a:t>
          </a:r>
          <a:r>
            <a:rPr lang="en-US"/>
            <a:t>: Summarise the sensitivity analysis conducted</a:t>
          </a:r>
          <a:r>
            <a:rPr lang="en-US" baseline="0"/>
            <a:t> in step 10 including calculation and impact on final premium.</a:t>
          </a:r>
          <a:r>
            <a:rPr lang="en-US"/>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Scenario</a:t>
          </a:r>
          <a:r>
            <a:rPr lang="en-US" sz="1100">
              <a:solidFill>
                <a:schemeClr val="tx1"/>
              </a:solidFill>
              <a:effectLst/>
              <a:latin typeface="+mn-lt"/>
              <a:ea typeface="+mn-ea"/>
              <a:cs typeface="+mn-cs"/>
            </a:rPr>
            <a:t>: A 6% increase in the severity of </a:t>
          </a:r>
          <a:r>
            <a:rPr lang="en-US" sz="1100" b="1">
              <a:solidFill>
                <a:schemeClr val="tx1"/>
              </a:solidFill>
              <a:effectLst/>
              <a:latin typeface="+mn-lt"/>
              <a:ea typeface="+mn-ea"/>
              <a:cs typeface="+mn-cs"/>
            </a:rPr>
            <a:t>all </a:t>
          </a:r>
          <a:r>
            <a:rPr lang="en-US" sz="1100">
              <a:solidFill>
                <a:schemeClr val="tx1"/>
              </a:solidFill>
              <a:effectLst/>
              <a:latin typeface="+mn-lt"/>
              <a:ea typeface="+mn-ea"/>
              <a:cs typeface="+mn-cs"/>
            </a:rPr>
            <a:t>claims.</a:t>
          </a:r>
          <a:endParaRPr lang="en-GB">
            <a:effectLst/>
          </a:endParaRPr>
        </a:p>
        <a:p>
          <a:endParaRPr lang="en-US" sz="1100">
            <a:solidFill>
              <a:schemeClr val="tx1"/>
            </a:solidFill>
            <a:effectLst/>
            <a:latin typeface="+mn-lt"/>
            <a:ea typeface="+mn-ea"/>
            <a:cs typeface="+mn-cs"/>
          </a:endParaRPr>
        </a:p>
        <a:p>
          <a:r>
            <a:rPr lang="en-US" b="1"/>
            <a:t>7. Key Assumptions</a:t>
          </a:r>
        </a:p>
        <a:p>
          <a:r>
            <a:rPr lang="en-US" b="1"/>
            <a:t>Instruction</a:t>
          </a:r>
          <a:r>
            <a:rPr lang="en-US"/>
            <a:t>: Document all assumptions used in the analysis</a:t>
          </a:r>
          <a:r>
            <a:rPr lang="en-US" baseline="0"/>
            <a:t> such as</a:t>
          </a:r>
          <a:r>
            <a:rPr lang="en-US"/>
            <a:t>, claims development patterns, commission, inflation adjustments, exposure, expense/profit margin, and large loss loading</a:t>
          </a:r>
          <a:r>
            <a:rPr lang="en-US" baseline="0"/>
            <a:t> etc.</a:t>
          </a:r>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DF57-728B-AA4E-9CFF-ED2615DD969F}">
  <dimension ref="A1:S101"/>
  <sheetViews>
    <sheetView topLeftCell="C1" zoomScale="80" zoomScaleNormal="80" workbookViewId="0">
      <pane ySplit="1" topLeftCell="A2" activePane="bottomLeft" state="frozen"/>
      <selection pane="bottomLeft" activeCell="F30" sqref="F30"/>
    </sheetView>
  </sheetViews>
  <sheetFormatPr defaultColWidth="10.6640625" defaultRowHeight="16" x14ac:dyDescent="0.4"/>
  <cols>
    <col min="1" max="1" width="10.5" bestFit="1" customWidth="1"/>
    <col min="2" max="2" width="12.5" bestFit="1" customWidth="1"/>
    <col min="3" max="3" width="21.5" bestFit="1" customWidth="1"/>
    <col min="4" max="4" width="21.5" style="3" customWidth="1"/>
    <col min="5" max="5" width="11.4140625" customWidth="1"/>
    <col min="6" max="6" width="20" style="27" customWidth="1"/>
    <col min="7" max="7" width="16" style="112" bestFit="1" customWidth="1"/>
    <col min="8" max="8" width="12.83203125" style="3" customWidth="1"/>
    <col min="9" max="9" width="15" bestFit="1" customWidth="1"/>
    <col min="10" max="10" width="16.6640625" bestFit="1" customWidth="1"/>
    <col min="11" max="11" width="12" bestFit="1" customWidth="1"/>
    <col min="12" max="12" width="12" customWidth="1"/>
    <col min="13" max="13" width="18" bestFit="1" customWidth="1"/>
    <col min="14" max="14" width="12.6640625" bestFit="1" customWidth="1"/>
    <col min="15" max="15" width="23" style="28" bestFit="1" customWidth="1"/>
    <col min="16" max="16" width="23" style="28" customWidth="1"/>
    <col min="17" max="17" width="32.5" style="29" bestFit="1" customWidth="1"/>
    <col min="18" max="18" width="10.6640625" style="109"/>
  </cols>
  <sheetData>
    <row r="1" spans="1:19" s="103" customFormat="1" ht="25" customHeight="1" x14ac:dyDescent="0.4">
      <c r="A1" s="103" t="s">
        <v>81</v>
      </c>
      <c r="B1" s="103" t="s">
        <v>0</v>
      </c>
      <c r="C1" s="103" t="s">
        <v>1</v>
      </c>
      <c r="D1" s="104" t="s">
        <v>163</v>
      </c>
      <c r="E1" s="103" t="s">
        <v>2</v>
      </c>
      <c r="F1" s="105" t="s">
        <v>185</v>
      </c>
      <c r="G1" s="110" t="s">
        <v>3</v>
      </c>
      <c r="H1" s="104" t="s">
        <v>4</v>
      </c>
      <c r="I1" s="103" t="s">
        <v>5</v>
      </c>
      <c r="J1" s="103" t="s">
        <v>6</v>
      </c>
      <c r="K1" s="103" t="s">
        <v>7</v>
      </c>
      <c r="L1" s="103" t="s">
        <v>162</v>
      </c>
      <c r="M1" s="103" t="s">
        <v>8</v>
      </c>
      <c r="N1" s="103" t="s">
        <v>147</v>
      </c>
      <c r="O1" s="106" t="s">
        <v>186</v>
      </c>
      <c r="P1" s="106" t="s">
        <v>187</v>
      </c>
      <c r="Q1" s="107" t="s">
        <v>188</v>
      </c>
      <c r="R1" s="108" t="s">
        <v>189</v>
      </c>
      <c r="S1" s="103" t="s">
        <v>170</v>
      </c>
    </row>
    <row r="2" spans="1:19" x14ac:dyDescent="0.4">
      <c r="A2" t="s">
        <v>9</v>
      </c>
      <c r="B2" s="1">
        <v>43664</v>
      </c>
      <c r="C2" t="s">
        <v>10</v>
      </c>
      <c r="D2" s="3">
        <v>737423.28</v>
      </c>
      <c r="E2" t="s">
        <v>11</v>
      </c>
      <c r="G2" s="111">
        <v>5000000</v>
      </c>
      <c r="H2" s="3">
        <v>12345.92</v>
      </c>
      <c r="I2" t="s">
        <v>12</v>
      </c>
      <c r="J2" t="s">
        <v>13</v>
      </c>
      <c r="K2" t="s">
        <v>14</v>
      </c>
      <c r="L2">
        <f ca="1">IF(C2="Cargo Liability",RANDBETWEEN(10000,80000),IF(C2="Collision Liability",RANDBETWEEN(20000,100000),IF(C2="Environmental Pollution",RANDBETWEEN(50000,120000),IF(C2="Damage to Other Vessels",RANDBETWEEN(15000,90000),IF(C2="Injury to Third Parties",RANDBETWEEN(5000,60000))))))</f>
        <v>49891</v>
      </c>
      <c r="M2">
        <v>4</v>
      </c>
      <c r="N2">
        <f>IF(YEAR(B2)=2023, 1.03,
   IF(YEAR(B2)=2022, 1.0506,
   IF(YEAR(B2)=2021, 1.071612,
   IF(YEAR(B2)=2020, 1.10376036,
   IF(YEAR(B2)=2019, 1.1479107744,
   IF(YEAR(B2)=2018, 1.20530631312, 1))))))</f>
        <v>1.1479107743999999</v>
      </c>
      <c r="Q2" s="30"/>
      <c r="R2" s="109">
        <f>IF(Q2&lt;1000000,1,0)</f>
        <v>1</v>
      </c>
      <c r="S2">
        <f>YEAR(B2)</f>
        <v>2019</v>
      </c>
    </row>
    <row r="3" spans="1:19" x14ac:dyDescent="0.4">
      <c r="A3" t="s">
        <v>15</v>
      </c>
      <c r="B3" s="1">
        <v>43978</v>
      </c>
      <c r="C3" t="s">
        <v>16</v>
      </c>
      <c r="D3" s="3">
        <v>315189.74</v>
      </c>
      <c r="E3" t="s">
        <v>11</v>
      </c>
      <c r="G3" s="111">
        <v>5000000</v>
      </c>
      <c r="H3" s="3">
        <v>33716.76</v>
      </c>
      <c r="I3" t="s">
        <v>17</v>
      </c>
      <c r="J3" t="s">
        <v>18</v>
      </c>
      <c r="K3" t="s">
        <v>19</v>
      </c>
      <c r="L3">
        <f ca="1">IF(C3="Cargo Liability",RANDBETWEEN(10000,80000),IF(C3="Collision Liability",RANDBETWEEN(20000,100000),IF(C3="Environmental Pollution",RANDBETWEEN(50000,120000),IF(C3="Damage to Other Vessels",RANDBETWEEN(15000,90000),IF(C3="Injury to Third Parties",RANDBETWEEN(5000,60000))))))</f>
        <v>59967</v>
      </c>
      <c r="M3">
        <v>6</v>
      </c>
      <c r="N3">
        <f>IF(YEAR(B3)=2023, 1.03,
   IF(YEAR(B3)=2022, 1.0506,
   IF(YEAR(B3)=2021, 1.071612,
   IF(YEAR(B3)=2020, 1.10376036,
   IF(YEAR(B3)=2019, 1.1479107744,
   IF(YEAR(B3)=2018, 1.20530631312, 1))))))</f>
        <v>1.1037603600000001</v>
      </c>
      <c r="Q3" s="30"/>
      <c r="R3" s="109">
        <f t="shared" ref="R3:R66" si="0">IF(Q3&lt;1000000,1,0)</f>
        <v>1</v>
      </c>
      <c r="S3">
        <f>YEAR(B3)</f>
        <v>2020</v>
      </c>
    </row>
    <row r="4" spans="1:19" x14ac:dyDescent="0.4">
      <c r="A4" t="s">
        <v>20</v>
      </c>
      <c r="B4" s="1">
        <v>43427</v>
      </c>
      <c r="C4" t="s">
        <v>21</v>
      </c>
      <c r="D4" s="3">
        <v>678364.99</v>
      </c>
      <c r="E4" t="s">
        <v>11</v>
      </c>
      <c r="G4" s="111">
        <v>5000000</v>
      </c>
      <c r="H4" s="3">
        <v>34396.910000000003</v>
      </c>
      <c r="I4" t="s">
        <v>22</v>
      </c>
      <c r="J4" t="s">
        <v>23</v>
      </c>
      <c r="K4" t="s">
        <v>24</v>
      </c>
      <c r="L4">
        <f ca="1">IF(C4="Cargo Liability",RANDBETWEEN(10000,80000),IF(C4="Collision Liability",RANDBETWEEN(20000,100000),IF(C4="Environmental Pollution",RANDBETWEEN(50000,120000),IF(C4="Damage to Other Vessels",RANDBETWEEN(15000,90000),IF(C4="Injury to Third Parties",RANDBETWEEN(5000,60000))))))</f>
        <v>46717</v>
      </c>
      <c r="M4">
        <v>3</v>
      </c>
      <c r="N4">
        <f>IF(YEAR(B4)=2023, 1.03,
   IF(YEAR(B4)=2022, 1.0506,
   IF(YEAR(B4)=2021, 1.071612,
   IF(YEAR(B4)=2020, 1.10376036,
   IF(YEAR(B4)=2019, 1.1479107744,
   IF(YEAR(B4)=2018, 1.20530631312, 1))))))</f>
        <v>1.2053063131199999</v>
      </c>
      <c r="Q4" s="30"/>
      <c r="R4" s="109">
        <f t="shared" si="0"/>
        <v>1</v>
      </c>
      <c r="S4">
        <f>YEAR(B4)</f>
        <v>2018</v>
      </c>
    </row>
    <row r="5" spans="1:19" x14ac:dyDescent="0.4">
      <c r="A5" t="s">
        <v>25</v>
      </c>
      <c r="B5" s="1">
        <v>44201</v>
      </c>
      <c r="C5" t="s">
        <v>26</v>
      </c>
      <c r="D5" s="3">
        <v>203840.58</v>
      </c>
      <c r="E5" t="s">
        <v>27</v>
      </c>
      <c r="G5" s="111">
        <v>5000000</v>
      </c>
      <c r="H5" s="3">
        <v>11703.88</v>
      </c>
      <c r="I5" t="s">
        <v>28</v>
      </c>
      <c r="J5" t="s">
        <v>29</v>
      </c>
      <c r="K5" t="s">
        <v>30</v>
      </c>
      <c r="L5">
        <f ca="1">IF(C5="Cargo Liability",RANDBETWEEN(10000,80000),IF(C5="Collision Liability",RANDBETWEEN(20000,100000),IF(C5="Environmental Pollution",RANDBETWEEN(50000,120000),IF(C5="Damage to Other Vessels",RANDBETWEEN(15000,90000),IF(C5="Injury to Third Parties",RANDBETWEEN(5000,60000))))))</f>
        <v>54084</v>
      </c>
      <c r="M5">
        <v>7</v>
      </c>
      <c r="N5">
        <f>IF(YEAR(B5)=2023, 1.03,
   IF(YEAR(B5)=2022, 1.0506,
   IF(YEAR(B5)=2021, 1.071612,
   IF(YEAR(B5)=2020, 1.10376036,
   IF(YEAR(B5)=2019, 1.1479107744,
   IF(YEAR(B5)=2018, 1.20530631312, 1))))))</f>
        <v>1.071612</v>
      </c>
      <c r="Q5" s="30"/>
      <c r="R5" s="109">
        <f t="shared" si="0"/>
        <v>1</v>
      </c>
      <c r="S5">
        <f>YEAR(B5)</f>
        <v>2021</v>
      </c>
    </row>
    <row r="6" spans="1:19" x14ac:dyDescent="0.4">
      <c r="A6" t="s">
        <v>31</v>
      </c>
      <c r="B6" s="1">
        <v>45091</v>
      </c>
      <c r="C6" t="s">
        <v>32</v>
      </c>
      <c r="D6" s="3">
        <v>98692.46</v>
      </c>
      <c r="E6" t="s">
        <v>33</v>
      </c>
      <c r="G6" s="111">
        <v>1000000</v>
      </c>
      <c r="H6" s="3">
        <v>48127.72</v>
      </c>
      <c r="I6" t="s">
        <v>12</v>
      </c>
      <c r="J6" t="s">
        <v>13</v>
      </c>
      <c r="K6" t="s">
        <v>34</v>
      </c>
      <c r="L6">
        <f ca="1">IF(C6="Cargo Liability",RANDBETWEEN(10000,80000),IF(C6="Collision Liability",RANDBETWEEN(20000,100000),IF(C6="Environmental Pollution",RANDBETWEEN(50000,120000),IF(C6="Damage to Other Vessels",RANDBETWEEN(15000,90000),IF(C6="Injury to Third Parties",RANDBETWEEN(5000,60000))))))</f>
        <v>19215</v>
      </c>
      <c r="M6">
        <v>8</v>
      </c>
      <c r="N6">
        <f>IF(YEAR(B6)=2023, 1.03,
   IF(YEAR(B6)=2022, 1.0506,
   IF(YEAR(B6)=2021, 1.071612,
   IF(YEAR(B6)=2020, 1.10376036,
   IF(YEAR(B6)=2019, 1.1479107744,
   IF(YEAR(B6)=2018, 1.20530631312, 1))))))</f>
        <v>1.03</v>
      </c>
      <c r="Q6" s="30"/>
      <c r="R6" s="109">
        <f t="shared" si="0"/>
        <v>1</v>
      </c>
      <c r="S6">
        <f>YEAR(B6)</f>
        <v>2023</v>
      </c>
    </row>
    <row r="7" spans="1:19" x14ac:dyDescent="0.4">
      <c r="A7" t="s">
        <v>35</v>
      </c>
      <c r="B7" s="1">
        <v>43584</v>
      </c>
      <c r="C7" t="s">
        <v>10</v>
      </c>
      <c r="D7" s="3">
        <v>243918.65</v>
      </c>
      <c r="E7" t="s">
        <v>11</v>
      </c>
      <c r="G7" s="111">
        <v>5000000</v>
      </c>
      <c r="H7" s="3">
        <v>10585.54</v>
      </c>
      <c r="I7" t="s">
        <v>17</v>
      </c>
      <c r="J7" t="s">
        <v>18</v>
      </c>
      <c r="K7" t="s">
        <v>36</v>
      </c>
      <c r="L7">
        <f ca="1">IF(C7="Cargo Liability",RANDBETWEEN(10000,80000),IF(C7="Collision Liability",RANDBETWEEN(20000,100000),IF(C7="Environmental Pollution",RANDBETWEEN(50000,120000),IF(C7="Damage to Other Vessels",RANDBETWEEN(15000,90000),IF(C7="Injury to Third Parties",RANDBETWEEN(5000,60000))))))</f>
        <v>70508</v>
      </c>
      <c r="M7">
        <v>2</v>
      </c>
      <c r="N7">
        <f>IF(YEAR(B7)=2023, 1.03,
   IF(YEAR(B7)=2022, 1.0506,
   IF(YEAR(B7)=2021, 1.071612,
   IF(YEAR(B7)=2020, 1.10376036,
   IF(YEAR(B7)=2019, 1.1479107744,
   IF(YEAR(B7)=2018, 1.20530631312, 1))))))</f>
        <v>1.1479107743999999</v>
      </c>
      <c r="Q7" s="30"/>
      <c r="R7" s="109">
        <f t="shared" si="0"/>
        <v>1</v>
      </c>
      <c r="S7">
        <f>YEAR(B7)</f>
        <v>2019</v>
      </c>
    </row>
    <row r="8" spans="1:19" x14ac:dyDescent="0.4">
      <c r="A8" t="s">
        <v>37</v>
      </c>
      <c r="B8" s="1">
        <v>44398</v>
      </c>
      <c r="C8" t="s">
        <v>26</v>
      </c>
      <c r="D8" s="3">
        <v>765873.46</v>
      </c>
      <c r="E8" t="s">
        <v>11</v>
      </c>
      <c r="G8" s="111">
        <v>5000000</v>
      </c>
      <c r="H8" s="3">
        <v>17345.37</v>
      </c>
      <c r="I8" t="s">
        <v>28</v>
      </c>
      <c r="J8" t="s">
        <v>38</v>
      </c>
      <c r="K8" t="s">
        <v>39</v>
      </c>
      <c r="L8">
        <f ca="1">IF(C8="Cargo Liability",RANDBETWEEN(10000,80000),IF(C8="Collision Liability",RANDBETWEEN(20000,100000),IF(C8="Environmental Pollution",RANDBETWEEN(50000,120000),IF(C8="Damage to Other Vessels",RANDBETWEEN(15000,90000),IF(C8="Injury to Third Parties",RANDBETWEEN(5000,60000))))))</f>
        <v>69838</v>
      </c>
      <c r="M8">
        <v>1</v>
      </c>
      <c r="N8">
        <f>IF(YEAR(B8)=2023, 1.03,
   IF(YEAR(B8)=2022, 1.0506,
   IF(YEAR(B8)=2021, 1.071612,
   IF(YEAR(B8)=2020, 1.10376036,
   IF(YEAR(B8)=2019, 1.1479107744,
   IF(YEAR(B8)=2018, 1.20530631312, 1))))))</f>
        <v>1.071612</v>
      </c>
      <c r="Q8" s="30"/>
      <c r="R8" s="109">
        <f t="shared" si="0"/>
        <v>1</v>
      </c>
      <c r="S8">
        <f>YEAR(B8)</f>
        <v>2021</v>
      </c>
    </row>
    <row r="9" spans="1:19" x14ac:dyDescent="0.4">
      <c r="A9" t="s">
        <v>40</v>
      </c>
      <c r="B9" s="1">
        <v>44638</v>
      </c>
      <c r="C9" t="s">
        <v>21</v>
      </c>
      <c r="D9" s="3">
        <v>913843.77</v>
      </c>
      <c r="E9" t="s">
        <v>11</v>
      </c>
      <c r="G9" s="111">
        <v>5000000</v>
      </c>
      <c r="H9" s="3">
        <v>25600.34</v>
      </c>
      <c r="I9" t="s">
        <v>22</v>
      </c>
      <c r="J9" t="s">
        <v>18</v>
      </c>
      <c r="K9" t="s">
        <v>41</v>
      </c>
      <c r="L9">
        <f ca="1">IF(C9="Cargo Liability",RANDBETWEEN(10000,80000),IF(C9="Collision Liability",RANDBETWEEN(20000,100000),IF(C9="Environmental Pollution",RANDBETWEEN(50000,120000),IF(C9="Damage to Other Vessels",RANDBETWEEN(15000,90000),IF(C9="Injury to Third Parties",RANDBETWEEN(5000,60000))))))</f>
        <v>37855</v>
      </c>
      <c r="M9">
        <v>0</v>
      </c>
      <c r="N9">
        <f>IF(YEAR(B9)=2023, 1.03,
   IF(YEAR(B9)=2022, 1.0506,
   IF(YEAR(B9)=2021, 1.071612,
   IF(YEAR(B9)=2020, 1.10376036,
   IF(YEAR(B9)=2019, 1.1479107744,
   IF(YEAR(B9)=2018, 1.20530631312, 1))))))</f>
        <v>1.0506</v>
      </c>
      <c r="Q9" s="30"/>
      <c r="R9" s="109">
        <f t="shared" si="0"/>
        <v>1</v>
      </c>
      <c r="S9">
        <f>YEAR(B9)</f>
        <v>2022</v>
      </c>
    </row>
    <row r="10" spans="1:19" x14ac:dyDescent="0.4">
      <c r="A10" t="s">
        <v>42</v>
      </c>
      <c r="B10" s="1">
        <v>44150</v>
      </c>
      <c r="C10" t="s">
        <v>16</v>
      </c>
      <c r="D10" s="3">
        <v>754890.21</v>
      </c>
      <c r="E10" t="s">
        <v>11</v>
      </c>
      <c r="G10" s="111">
        <v>5000000</v>
      </c>
      <c r="H10" s="3">
        <v>38184.44</v>
      </c>
      <c r="I10" t="s">
        <v>17</v>
      </c>
      <c r="J10" t="s">
        <v>23</v>
      </c>
      <c r="K10" t="s">
        <v>43</v>
      </c>
      <c r="L10">
        <f ca="1">IF(C10="Cargo Liability",RANDBETWEEN(10000,80000),IF(C10="Collision Liability",RANDBETWEEN(20000,100000),IF(C10="Environmental Pollution",RANDBETWEEN(50000,120000),IF(C10="Damage to Other Vessels",RANDBETWEEN(15000,90000),IF(C10="Injury to Third Parties",RANDBETWEEN(5000,60000))))))</f>
        <v>20938</v>
      </c>
      <c r="M10">
        <v>6</v>
      </c>
      <c r="N10">
        <f>IF(YEAR(B10)=2023, 1.03,
   IF(YEAR(B10)=2022, 1.0506,
   IF(YEAR(B10)=2021, 1.071612,
   IF(YEAR(B10)=2020, 1.10376036,
   IF(YEAR(B10)=2019, 1.1479107744,
   IF(YEAR(B10)=2018, 1.20530631312, 1))))))</f>
        <v>1.1037603600000001</v>
      </c>
      <c r="Q10" s="30"/>
      <c r="R10" s="109">
        <f t="shared" si="0"/>
        <v>1</v>
      </c>
      <c r="S10">
        <f>YEAR(B10)</f>
        <v>2020</v>
      </c>
    </row>
    <row r="11" spans="1:19" x14ac:dyDescent="0.4">
      <c r="A11" t="s">
        <v>44</v>
      </c>
      <c r="B11" s="1">
        <v>43258</v>
      </c>
      <c r="C11" t="s">
        <v>10</v>
      </c>
      <c r="D11" s="3">
        <v>600293.27</v>
      </c>
      <c r="E11" t="s">
        <v>27</v>
      </c>
      <c r="G11" s="111">
        <v>5000000</v>
      </c>
      <c r="H11" s="3">
        <v>1143.25</v>
      </c>
      <c r="I11" t="s">
        <v>12</v>
      </c>
      <c r="J11" t="s">
        <v>18</v>
      </c>
      <c r="K11" t="s">
        <v>45</v>
      </c>
      <c r="L11">
        <f ca="1">IF(C11="Cargo Liability",RANDBETWEEN(10000,80000),IF(C11="Collision Liability",RANDBETWEEN(20000,100000),IF(C11="Environmental Pollution",RANDBETWEEN(50000,120000),IF(C11="Damage to Other Vessels",RANDBETWEEN(15000,90000),IF(C11="Injury to Third Parties",RANDBETWEEN(5000,60000))))))</f>
        <v>70143</v>
      </c>
      <c r="M11">
        <v>5</v>
      </c>
      <c r="N11">
        <f>IF(YEAR(B11)=2023, 1.03,
   IF(YEAR(B11)=2022, 1.0506,
   IF(YEAR(B11)=2021, 1.071612,
   IF(YEAR(B11)=2020, 1.10376036,
   IF(YEAR(B11)=2019, 1.1479107744,
   IF(YEAR(B11)=2018, 1.20530631312, 1))))))</f>
        <v>1.2053063131199999</v>
      </c>
      <c r="Q11" s="30"/>
      <c r="R11" s="109">
        <f t="shared" si="0"/>
        <v>1</v>
      </c>
      <c r="S11">
        <f>YEAR(B11)</f>
        <v>2018</v>
      </c>
    </row>
    <row r="12" spans="1:19" x14ac:dyDescent="0.4">
      <c r="A12" t="s">
        <v>46</v>
      </c>
      <c r="B12" s="1">
        <v>44251</v>
      </c>
      <c r="C12" t="s">
        <v>26</v>
      </c>
      <c r="D12" s="3">
        <v>320726.12</v>
      </c>
      <c r="E12" t="s">
        <v>11</v>
      </c>
      <c r="G12" s="111">
        <v>5000000</v>
      </c>
      <c r="H12" s="3">
        <v>42318.97</v>
      </c>
      <c r="I12" t="s">
        <v>17</v>
      </c>
      <c r="J12" t="s">
        <v>38</v>
      </c>
      <c r="K12" t="s">
        <v>47</v>
      </c>
      <c r="L12">
        <f ca="1">IF(C12="Cargo Liability",RANDBETWEEN(10000,80000),IF(C12="Collision Liability",RANDBETWEEN(20000,100000),IF(C12="Environmental Pollution",RANDBETWEEN(50000,120000),IF(C12="Damage to Other Vessels",RANDBETWEEN(15000,90000),IF(C12="Injury to Third Parties",RANDBETWEEN(5000,60000))))))</f>
        <v>88039</v>
      </c>
      <c r="M12">
        <v>7</v>
      </c>
      <c r="N12">
        <f>IF(YEAR(B12)=2023, 1.03,
   IF(YEAR(B12)=2022, 1.0506,
   IF(YEAR(B12)=2021, 1.071612,
   IF(YEAR(B12)=2020, 1.10376036,
   IF(YEAR(B12)=2019, 1.1479107744,
   IF(YEAR(B12)=2018, 1.20530631312, 1))))))</f>
        <v>1.071612</v>
      </c>
      <c r="Q12" s="30"/>
      <c r="R12" s="109">
        <f t="shared" si="0"/>
        <v>1</v>
      </c>
      <c r="S12">
        <f>YEAR(B12)</f>
        <v>2021</v>
      </c>
    </row>
    <row r="13" spans="1:19" x14ac:dyDescent="0.4">
      <c r="A13" t="s">
        <v>48</v>
      </c>
      <c r="B13" s="1">
        <v>44180</v>
      </c>
      <c r="C13" t="s">
        <v>16</v>
      </c>
      <c r="D13" s="3">
        <v>195238.55</v>
      </c>
      <c r="E13" t="s">
        <v>11</v>
      </c>
      <c r="G13" s="111">
        <v>1000000</v>
      </c>
      <c r="H13" s="3">
        <v>25634.69</v>
      </c>
      <c r="I13" t="s">
        <v>22</v>
      </c>
      <c r="J13" t="s">
        <v>23</v>
      </c>
      <c r="K13" t="s">
        <v>49</v>
      </c>
      <c r="L13">
        <f ca="1">IF(C13="Cargo Liability",RANDBETWEEN(10000,80000),IF(C13="Collision Liability",RANDBETWEEN(20000,100000),IF(C13="Environmental Pollution",RANDBETWEEN(50000,120000),IF(C13="Damage to Other Vessels",RANDBETWEEN(15000,90000),IF(C13="Injury to Third Parties",RANDBETWEEN(5000,60000))))))</f>
        <v>73672</v>
      </c>
      <c r="M13">
        <v>8</v>
      </c>
      <c r="N13">
        <f>IF(YEAR(B13)=2023, 1.03,
   IF(YEAR(B13)=2022, 1.0506,
   IF(YEAR(B13)=2021, 1.071612,
   IF(YEAR(B13)=2020, 1.10376036,
   IF(YEAR(B13)=2019, 1.1479107744,
   IF(YEAR(B13)=2018, 1.20530631312, 1))))))</f>
        <v>1.1037603600000001</v>
      </c>
      <c r="Q13" s="30"/>
      <c r="R13" s="109">
        <f t="shared" si="0"/>
        <v>1</v>
      </c>
      <c r="S13">
        <f>YEAR(B13)</f>
        <v>2020</v>
      </c>
    </row>
    <row r="14" spans="1:19" x14ac:dyDescent="0.4">
      <c r="A14" t="s">
        <v>50</v>
      </c>
      <c r="B14" s="1">
        <v>44794</v>
      </c>
      <c r="C14" t="s">
        <v>10</v>
      </c>
      <c r="D14" s="3">
        <v>158738.94</v>
      </c>
      <c r="E14" t="s">
        <v>33</v>
      </c>
      <c r="G14" s="111">
        <v>1000000</v>
      </c>
      <c r="H14" s="3">
        <v>29456.11</v>
      </c>
      <c r="I14" t="s">
        <v>12</v>
      </c>
      <c r="J14" t="s">
        <v>13</v>
      </c>
      <c r="K14" t="s">
        <v>51</v>
      </c>
      <c r="L14">
        <f ca="1">IF(C14="Cargo Liability",RANDBETWEEN(10000,80000),IF(C14="Collision Liability",RANDBETWEEN(20000,100000),IF(C14="Environmental Pollution",RANDBETWEEN(50000,120000),IF(C14="Damage to Other Vessels",RANDBETWEEN(15000,90000),IF(C14="Injury to Third Parties",RANDBETWEEN(5000,60000))))))</f>
        <v>50919</v>
      </c>
      <c r="M14">
        <v>3</v>
      </c>
      <c r="N14">
        <f>IF(YEAR(B14)=2023, 1.03,
   IF(YEAR(B14)=2022, 1.0506,
   IF(YEAR(B14)=2021, 1.071612,
   IF(YEAR(B14)=2020, 1.10376036,
   IF(YEAR(B14)=2019, 1.1479107744,
   IF(YEAR(B14)=2018, 1.20530631312, 1))))))</f>
        <v>1.0506</v>
      </c>
      <c r="Q14" s="30"/>
      <c r="R14" s="109">
        <f t="shared" si="0"/>
        <v>1</v>
      </c>
      <c r="S14">
        <f>YEAR(B14)</f>
        <v>2022</v>
      </c>
    </row>
    <row r="15" spans="1:19" x14ac:dyDescent="0.4">
      <c r="A15" t="s">
        <v>52</v>
      </c>
      <c r="B15" s="1">
        <v>44937</v>
      </c>
      <c r="C15" t="s">
        <v>21</v>
      </c>
      <c r="D15" s="3">
        <v>125309.18</v>
      </c>
      <c r="E15" t="s">
        <v>11</v>
      </c>
      <c r="G15" s="111">
        <v>1000000</v>
      </c>
      <c r="H15" s="3">
        <v>14978.23</v>
      </c>
      <c r="I15" t="s">
        <v>22</v>
      </c>
      <c r="J15" t="s">
        <v>29</v>
      </c>
      <c r="K15" t="s">
        <v>53</v>
      </c>
      <c r="L15">
        <f ca="1">IF(C15="Cargo Liability",RANDBETWEEN(10000,80000),IF(C15="Collision Liability",RANDBETWEEN(20000,100000),IF(C15="Environmental Pollution",RANDBETWEEN(50000,120000),IF(C15="Damage to Other Vessels",RANDBETWEEN(15000,90000),IF(C15="Injury to Third Parties",RANDBETWEEN(5000,60000))))))</f>
        <v>25799</v>
      </c>
      <c r="M15">
        <v>2</v>
      </c>
      <c r="N15">
        <f>IF(YEAR(B15)=2023, 1.03,
   IF(YEAR(B15)=2022, 1.0506,
   IF(YEAR(B15)=2021, 1.071612,
   IF(YEAR(B15)=2020, 1.10376036,
   IF(YEAR(B15)=2019, 1.1479107744,
   IF(YEAR(B15)=2018, 1.20530631312, 1))))))</f>
        <v>1.03</v>
      </c>
      <c r="Q15" s="30"/>
      <c r="R15" s="109">
        <f t="shared" si="0"/>
        <v>1</v>
      </c>
      <c r="S15">
        <f>YEAR(B15)</f>
        <v>2023</v>
      </c>
    </row>
    <row r="16" spans="1:19" x14ac:dyDescent="0.4">
      <c r="A16" t="s">
        <v>54</v>
      </c>
      <c r="B16" s="1">
        <v>43738</v>
      </c>
      <c r="C16" t="s">
        <v>26</v>
      </c>
      <c r="D16" s="3">
        <v>701924.64</v>
      </c>
      <c r="E16" t="s">
        <v>27</v>
      </c>
      <c r="G16" s="111">
        <v>5000000</v>
      </c>
      <c r="H16" s="3">
        <v>24702.67</v>
      </c>
      <c r="I16" t="s">
        <v>17</v>
      </c>
      <c r="J16" t="s">
        <v>18</v>
      </c>
      <c r="K16" t="s">
        <v>55</v>
      </c>
      <c r="L16">
        <f ca="1">IF(C16="Cargo Liability",RANDBETWEEN(10000,80000),IF(C16="Collision Liability",RANDBETWEEN(20000,100000),IF(C16="Environmental Pollution",RANDBETWEEN(50000,120000),IF(C16="Damage to Other Vessels",RANDBETWEEN(15000,90000),IF(C16="Injury to Third Parties",RANDBETWEEN(5000,60000))))))</f>
        <v>101512</v>
      </c>
      <c r="M16">
        <v>6</v>
      </c>
      <c r="N16">
        <f>IF(YEAR(B16)=2023, 1.03,
   IF(YEAR(B16)=2022, 1.0506,
   IF(YEAR(B16)=2021, 1.071612,
   IF(YEAR(B16)=2020, 1.10376036,
   IF(YEAR(B16)=2019, 1.1479107744,
   IF(YEAR(B16)=2018, 1.20530631312, 1))))))</f>
        <v>1.1479107743999999</v>
      </c>
      <c r="Q16" s="30"/>
      <c r="R16" s="109">
        <f t="shared" si="0"/>
        <v>1</v>
      </c>
      <c r="S16">
        <f>YEAR(B16)</f>
        <v>2019</v>
      </c>
    </row>
    <row r="17" spans="1:19" x14ac:dyDescent="0.4">
      <c r="A17" t="s">
        <v>56</v>
      </c>
      <c r="B17" s="1">
        <v>43294</v>
      </c>
      <c r="C17" t="s">
        <v>32</v>
      </c>
      <c r="D17" s="3">
        <v>590732.85</v>
      </c>
      <c r="E17" t="s">
        <v>11</v>
      </c>
      <c r="G17" s="111">
        <v>5000000</v>
      </c>
      <c r="H17" s="3">
        <v>9432.5</v>
      </c>
      <c r="I17" t="s">
        <v>28</v>
      </c>
      <c r="J17" t="s">
        <v>23</v>
      </c>
      <c r="K17" t="s">
        <v>57</v>
      </c>
      <c r="L17">
        <f ca="1">IF(C17="Cargo Liability",RANDBETWEEN(10000,80000),IF(C17="Collision Liability",RANDBETWEEN(20000,100000),IF(C17="Environmental Pollution",RANDBETWEEN(50000,120000),IF(C17="Damage to Other Vessels",RANDBETWEEN(15000,90000),IF(C17="Injury to Third Parties",RANDBETWEEN(5000,60000))))))</f>
        <v>54555</v>
      </c>
      <c r="M17">
        <v>4</v>
      </c>
      <c r="N17">
        <f>IF(YEAR(B17)=2023, 1.03,
   IF(YEAR(B17)=2022, 1.0506,
   IF(YEAR(B17)=2021, 1.071612,
   IF(YEAR(B17)=2020, 1.10376036,
   IF(YEAR(B17)=2019, 1.1479107744,
   IF(YEAR(B17)=2018, 1.20530631312, 1))))))</f>
        <v>1.2053063131199999</v>
      </c>
      <c r="Q17" s="30"/>
      <c r="R17" s="109">
        <f t="shared" si="0"/>
        <v>1</v>
      </c>
      <c r="S17">
        <f>YEAR(B17)</f>
        <v>2018</v>
      </c>
    </row>
    <row r="18" spans="1:19" x14ac:dyDescent="0.4">
      <c r="A18" t="s">
        <v>58</v>
      </c>
      <c r="B18" s="1">
        <v>44288</v>
      </c>
      <c r="C18" t="s">
        <v>10</v>
      </c>
      <c r="D18" s="3">
        <v>358145.93</v>
      </c>
      <c r="E18" t="s">
        <v>11</v>
      </c>
      <c r="G18" s="111">
        <v>2000000</v>
      </c>
      <c r="H18" s="3">
        <v>16920.37</v>
      </c>
      <c r="I18" t="s">
        <v>12</v>
      </c>
      <c r="J18" t="s">
        <v>29</v>
      </c>
      <c r="K18" t="s">
        <v>59</v>
      </c>
      <c r="L18">
        <f ca="1">IF(C18="Cargo Liability",RANDBETWEEN(10000,80000),IF(C18="Collision Liability",RANDBETWEEN(20000,100000),IF(C18="Environmental Pollution",RANDBETWEEN(50000,120000),IF(C18="Damage to Other Vessels",RANDBETWEEN(15000,90000),IF(C18="Injury to Third Parties",RANDBETWEEN(5000,60000))))))</f>
        <v>81009</v>
      </c>
      <c r="M18">
        <v>7</v>
      </c>
      <c r="N18">
        <f>IF(YEAR(B18)=2023, 1.03,
   IF(YEAR(B18)=2022, 1.0506,
   IF(YEAR(B18)=2021, 1.071612,
   IF(YEAR(B18)=2020, 1.10376036,
   IF(YEAR(B18)=2019, 1.1479107744,
   IF(YEAR(B18)=2018, 1.20530631312, 1))))))</f>
        <v>1.071612</v>
      </c>
      <c r="Q18" s="30"/>
      <c r="R18" s="109">
        <f t="shared" si="0"/>
        <v>1</v>
      </c>
      <c r="S18">
        <f>YEAR(B18)</f>
        <v>2021</v>
      </c>
    </row>
    <row r="19" spans="1:19" x14ac:dyDescent="0.4">
      <c r="A19" t="s">
        <v>60</v>
      </c>
      <c r="B19" s="1">
        <v>43641</v>
      </c>
      <c r="C19" t="s">
        <v>21</v>
      </c>
      <c r="D19" s="3">
        <v>453896.75</v>
      </c>
      <c r="E19" t="s">
        <v>11</v>
      </c>
      <c r="G19" s="111">
        <v>500000</v>
      </c>
      <c r="H19" s="3">
        <v>38928.730000000003</v>
      </c>
      <c r="I19" t="s">
        <v>22</v>
      </c>
      <c r="J19" t="s">
        <v>38</v>
      </c>
      <c r="K19" t="s">
        <v>43</v>
      </c>
      <c r="L19">
        <f ca="1">IF(C19="Cargo Liability",RANDBETWEEN(10000,80000),IF(C19="Collision Liability",RANDBETWEEN(20000,100000),IF(C19="Environmental Pollution",RANDBETWEEN(50000,120000),IF(C19="Damage to Other Vessels",RANDBETWEEN(15000,90000),IF(C19="Injury to Third Parties",RANDBETWEEN(5000,60000))))))</f>
        <v>65067</v>
      </c>
      <c r="M19">
        <v>5</v>
      </c>
      <c r="N19">
        <f>IF(YEAR(B19)=2023, 1.03,
   IF(YEAR(B19)=2022, 1.0506,
   IF(YEAR(B19)=2021, 1.071612,
   IF(YEAR(B19)=2020, 1.10376036,
   IF(YEAR(B19)=2019, 1.1479107744,
   IF(YEAR(B19)=2018, 1.20530631312, 1))))))</f>
        <v>1.1479107743999999</v>
      </c>
      <c r="Q19" s="30"/>
      <c r="R19" s="109">
        <f t="shared" si="0"/>
        <v>1</v>
      </c>
      <c r="S19">
        <f>YEAR(B19)</f>
        <v>2019</v>
      </c>
    </row>
    <row r="20" spans="1:19" x14ac:dyDescent="0.4">
      <c r="A20" t="s">
        <v>61</v>
      </c>
      <c r="B20" s="1">
        <v>44754</v>
      </c>
      <c r="C20" t="s">
        <v>16</v>
      </c>
      <c r="D20" s="3">
        <v>195984.65</v>
      </c>
      <c r="E20" t="s">
        <v>33</v>
      </c>
      <c r="G20" s="111">
        <v>500000</v>
      </c>
      <c r="H20" s="3">
        <v>19647.189999999999</v>
      </c>
      <c r="I20" t="s">
        <v>17</v>
      </c>
      <c r="J20" t="s">
        <v>13</v>
      </c>
      <c r="K20" t="s">
        <v>45</v>
      </c>
      <c r="L20">
        <f ca="1">IF(C20="Cargo Liability",RANDBETWEEN(10000,80000),IF(C20="Collision Liability",RANDBETWEEN(20000,100000),IF(C20="Environmental Pollution",RANDBETWEEN(50000,120000),IF(C20="Damage to Other Vessels",RANDBETWEEN(15000,90000),IF(C20="Injury to Third Parties",RANDBETWEEN(5000,60000))))))</f>
        <v>68541</v>
      </c>
      <c r="M20">
        <v>3</v>
      </c>
      <c r="N20">
        <f>IF(YEAR(B20)=2023, 1.03,
   IF(YEAR(B20)=2022, 1.0506,
   IF(YEAR(B20)=2021, 1.071612,
   IF(YEAR(B20)=2020, 1.10376036,
   IF(YEAR(B20)=2019, 1.1479107744,
   IF(YEAR(B20)=2018, 1.20530631312, 1))))))</f>
        <v>1.0506</v>
      </c>
      <c r="Q20" s="30"/>
      <c r="R20" s="109">
        <f t="shared" si="0"/>
        <v>1</v>
      </c>
      <c r="S20">
        <f>YEAR(B20)</f>
        <v>2022</v>
      </c>
    </row>
    <row r="21" spans="1:19" x14ac:dyDescent="0.4">
      <c r="A21" t="s">
        <v>62</v>
      </c>
      <c r="B21" s="1">
        <v>43910</v>
      </c>
      <c r="C21" t="s">
        <v>26</v>
      </c>
      <c r="D21" s="3">
        <v>472804.33</v>
      </c>
      <c r="E21" t="s">
        <v>27</v>
      </c>
      <c r="G21" s="111">
        <v>5000000</v>
      </c>
      <c r="H21" s="3">
        <v>45681.29</v>
      </c>
      <c r="I21" t="s">
        <v>28</v>
      </c>
      <c r="J21" t="s">
        <v>18</v>
      </c>
      <c r="K21" t="s">
        <v>39</v>
      </c>
      <c r="L21">
        <f ca="1">IF(C21="Cargo Liability",RANDBETWEEN(10000,80000),IF(C21="Collision Liability",RANDBETWEEN(20000,100000),IF(C21="Environmental Pollution",RANDBETWEEN(50000,120000),IF(C21="Damage to Other Vessels",RANDBETWEEN(15000,90000),IF(C21="Injury to Third Parties",RANDBETWEEN(5000,60000))))))</f>
        <v>65277</v>
      </c>
      <c r="M21">
        <v>8</v>
      </c>
      <c r="N21">
        <f>IF(YEAR(B21)=2023, 1.03,
   IF(YEAR(B21)=2022, 1.0506,
   IF(YEAR(B21)=2021, 1.071612,
   IF(YEAR(B21)=2020, 1.10376036,
   IF(YEAR(B21)=2019, 1.1479107744,
   IF(YEAR(B21)=2018, 1.20530631312, 1))))))</f>
        <v>1.1037603600000001</v>
      </c>
      <c r="Q21" s="30"/>
      <c r="R21" s="109">
        <f t="shared" si="0"/>
        <v>1</v>
      </c>
      <c r="S21">
        <f>YEAR(B21)</f>
        <v>2020</v>
      </c>
    </row>
    <row r="22" spans="1:19" x14ac:dyDescent="0.4">
      <c r="A22" t="s">
        <v>63</v>
      </c>
      <c r="B22" s="1">
        <v>45076</v>
      </c>
      <c r="C22" t="s">
        <v>32</v>
      </c>
      <c r="D22" s="3">
        <v>87924.45</v>
      </c>
      <c r="E22" t="s">
        <v>11</v>
      </c>
      <c r="G22" s="111">
        <v>500000</v>
      </c>
      <c r="H22" s="3">
        <v>23598.21</v>
      </c>
      <c r="I22" t="s">
        <v>17</v>
      </c>
      <c r="J22" t="s">
        <v>38</v>
      </c>
      <c r="K22" t="s">
        <v>51</v>
      </c>
      <c r="L22">
        <f ca="1">IF(C22="Cargo Liability",RANDBETWEEN(10000,80000),IF(C22="Collision Liability",RANDBETWEEN(20000,100000),IF(C22="Environmental Pollution",RANDBETWEEN(50000,120000),IF(C22="Damage to Other Vessels",RANDBETWEEN(15000,90000),IF(C22="Injury to Third Parties",RANDBETWEEN(5000,60000))))))</f>
        <v>49521</v>
      </c>
      <c r="M22">
        <v>4</v>
      </c>
      <c r="N22">
        <f>IF(YEAR(B22)=2023, 1.03,
   IF(YEAR(B22)=2022, 1.0506,
   IF(YEAR(B22)=2021, 1.071612,
   IF(YEAR(B22)=2020, 1.10376036,
   IF(YEAR(B22)=2019, 1.1479107744,
   IF(YEAR(B22)=2018, 1.20530631312, 1))))))</f>
        <v>1.03</v>
      </c>
      <c r="Q22" s="30"/>
      <c r="R22" s="109">
        <f t="shared" si="0"/>
        <v>1</v>
      </c>
      <c r="S22">
        <f>YEAR(B22)</f>
        <v>2023</v>
      </c>
    </row>
    <row r="23" spans="1:19" x14ac:dyDescent="0.4">
      <c r="A23" t="s">
        <v>64</v>
      </c>
      <c r="B23" s="1">
        <v>44533</v>
      </c>
      <c r="C23" t="s">
        <v>10</v>
      </c>
      <c r="D23" s="3">
        <v>654327.44999999995</v>
      </c>
      <c r="E23" t="s">
        <v>11</v>
      </c>
      <c r="G23" s="111">
        <v>5000000</v>
      </c>
      <c r="H23" s="3">
        <v>18702.73</v>
      </c>
      <c r="I23" t="s">
        <v>12</v>
      </c>
      <c r="J23" t="s">
        <v>18</v>
      </c>
      <c r="K23" t="s">
        <v>65</v>
      </c>
      <c r="L23">
        <f ca="1">IF(C23="Cargo Liability",RANDBETWEEN(10000,80000),IF(C23="Collision Liability",RANDBETWEEN(20000,100000),IF(C23="Environmental Pollution",RANDBETWEEN(50000,120000),IF(C23="Damage to Other Vessels",RANDBETWEEN(15000,90000),IF(C23="Injury to Third Parties",RANDBETWEEN(5000,60000))))))</f>
        <v>32759</v>
      </c>
      <c r="M23">
        <v>7</v>
      </c>
      <c r="N23">
        <f>IF(YEAR(B23)=2023, 1.03,
   IF(YEAR(B23)=2022, 1.0506,
   IF(YEAR(B23)=2021, 1.071612,
   IF(YEAR(B23)=2020, 1.10376036,
   IF(YEAR(B23)=2019, 1.1479107744,
   IF(YEAR(B23)=2018, 1.20530631312, 1))))))</f>
        <v>1.071612</v>
      </c>
      <c r="Q23" s="30"/>
      <c r="R23" s="109">
        <f t="shared" si="0"/>
        <v>1</v>
      </c>
      <c r="S23">
        <f>YEAR(B23)</f>
        <v>2021</v>
      </c>
    </row>
    <row r="24" spans="1:19" x14ac:dyDescent="0.4">
      <c r="A24" t="s">
        <v>66</v>
      </c>
      <c r="B24" s="1">
        <v>43993</v>
      </c>
      <c r="C24" t="s">
        <v>21</v>
      </c>
      <c r="D24" s="3">
        <v>231548.73</v>
      </c>
      <c r="E24" t="s">
        <v>27</v>
      </c>
      <c r="G24" s="111">
        <v>500000</v>
      </c>
      <c r="H24" s="3">
        <v>36928.379999999997</v>
      </c>
      <c r="I24" t="s">
        <v>22</v>
      </c>
      <c r="J24" t="s">
        <v>29</v>
      </c>
      <c r="K24" t="s">
        <v>24</v>
      </c>
      <c r="L24">
        <f ca="1">IF(C24="Cargo Liability",RANDBETWEEN(10000,80000),IF(C24="Collision Liability",RANDBETWEEN(20000,100000),IF(C24="Environmental Pollution",RANDBETWEEN(50000,120000),IF(C24="Damage to Other Vessels",RANDBETWEEN(15000,90000),IF(C24="Injury to Third Parties",RANDBETWEEN(5000,60000))))))</f>
        <v>52873</v>
      </c>
      <c r="M24">
        <v>5</v>
      </c>
      <c r="N24">
        <f>IF(YEAR(B24)=2023, 1.03,
   IF(YEAR(B24)=2022, 1.0506,
   IF(YEAR(B24)=2021, 1.071612,
   IF(YEAR(B24)=2020, 1.10376036,
   IF(YEAR(B24)=2019, 1.1479107744,
   IF(YEAR(B24)=2018, 1.20530631312, 1))))))</f>
        <v>1.1037603600000001</v>
      </c>
      <c r="Q24" s="30"/>
      <c r="R24" s="109">
        <f t="shared" si="0"/>
        <v>1</v>
      </c>
      <c r="S24">
        <f>YEAR(B24)</f>
        <v>2020</v>
      </c>
    </row>
    <row r="25" spans="1:19" x14ac:dyDescent="0.4">
      <c r="A25" t="s">
        <v>67</v>
      </c>
      <c r="B25" s="1">
        <v>43695</v>
      </c>
      <c r="C25" t="s">
        <v>26</v>
      </c>
      <c r="D25" s="3">
        <v>194738.52</v>
      </c>
      <c r="E25" t="s">
        <v>33</v>
      </c>
      <c r="G25" s="111">
        <v>500000</v>
      </c>
      <c r="H25" s="3">
        <v>15439.27</v>
      </c>
      <c r="I25" t="s">
        <v>28</v>
      </c>
      <c r="J25" t="s">
        <v>13</v>
      </c>
      <c r="K25" t="s">
        <v>30</v>
      </c>
      <c r="L25">
        <f ca="1">IF(C25="Cargo Liability",RANDBETWEEN(10000,80000),IF(C25="Collision Liability",RANDBETWEEN(20000,100000),IF(C25="Environmental Pollution",RANDBETWEEN(50000,120000),IF(C25="Damage to Other Vessels",RANDBETWEEN(15000,90000),IF(C25="Injury to Third Parties",RANDBETWEEN(5000,60000))))))</f>
        <v>57742</v>
      </c>
      <c r="M25">
        <v>8</v>
      </c>
      <c r="N25">
        <f>IF(YEAR(B25)=2023, 1.03,
   IF(YEAR(B25)=2022, 1.0506,
   IF(YEAR(B25)=2021, 1.071612,
   IF(YEAR(B25)=2020, 1.10376036,
   IF(YEAR(B25)=2019, 1.1479107744,
   IF(YEAR(B25)=2018, 1.20530631312, 1))))))</f>
        <v>1.1479107743999999</v>
      </c>
      <c r="Q25" s="30"/>
      <c r="R25" s="109">
        <f t="shared" si="0"/>
        <v>1</v>
      </c>
      <c r="S25">
        <f>YEAR(B25)</f>
        <v>2019</v>
      </c>
    </row>
    <row r="26" spans="1:19" x14ac:dyDescent="0.4">
      <c r="A26" t="s">
        <v>68</v>
      </c>
      <c r="B26" s="1">
        <v>44818</v>
      </c>
      <c r="C26" t="s">
        <v>16</v>
      </c>
      <c r="D26" s="3">
        <v>872394.65</v>
      </c>
      <c r="E26" t="s">
        <v>11</v>
      </c>
      <c r="G26" s="111">
        <v>10000000</v>
      </c>
      <c r="H26" s="3">
        <v>24502.38</v>
      </c>
      <c r="I26" t="s">
        <v>12</v>
      </c>
      <c r="J26" t="s">
        <v>23</v>
      </c>
      <c r="K26" t="s">
        <v>19</v>
      </c>
      <c r="L26">
        <f ca="1">IF(C26="Cargo Liability",RANDBETWEEN(10000,80000),IF(C26="Collision Liability",RANDBETWEEN(20000,100000),IF(C26="Environmental Pollution",RANDBETWEEN(50000,120000),IF(C26="Damage to Other Vessels",RANDBETWEEN(15000,90000),IF(C26="Injury to Third Parties",RANDBETWEEN(5000,60000))))))</f>
        <v>17697</v>
      </c>
      <c r="M26">
        <v>2</v>
      </c>
      <c r="N26">
        <f>IF(YEAR(B26)=2023, 1.03,
   IF(YEAR(B26)=2022, 1.0506,
   IF(YEAR(B26)=2021, 1.071612,
   IF(YEAR(B26)=2020, 1.10376036,
   IF(YEAR(B26)=2019, 1.1479107744,
   IF(YEAR(B26)=2018, 1.20530631312, 1))))))</f>
        <v>1.0506</v>
      </c>
      <c r="Q26" s="30"/>
      <c r="R26" s="109">
        <f t="shared" si="0"/>
        <v>1</v>
      </c>
      <c r="S26">
        <f>YEAR(B26)</f>
        <v>2022</v>
      </c>
    </row>
    <row r="27" spans="1:19" x14ac:dyDescent="0.4">
      <c r="A27" t="s">
        <v>69</v>
      </c>
      <c r="B27" s="1">
        <v>43223</v>
      </c>
      <c r="C27" t="s">
        <v>10</v>
      </c>
      <c r="D27" s="3">
        <v>508739.15</v>
      </c>
      <c r="E27" t="s">
        <v>11</v>
      </c>
      <c r="G27" s="111">
        <v>5000000</v>
      </c>
      <c r="H27" s="3">
        <v>11982.54</v>
      </c>
      <c r="I27" t="s">
        <v>17</v>
      </c>
      <c r="J27" t="s">
        <v>38</v>
      </c>
      <c r="K27" t="s">
        <v>14</v>
      </c>
      <c r="L27">
        <f ca="1">IF(C27="Cargo Liability",RANDBETWEEN(10000,80000),IF(C27="Collision Liability",RANDBETWEEN(20000,100000),IF(C27="Environmental Pollution",RANDBETWEEN(50000,120000),IF(C27="Damage to Other Vessels",RANDBETWEEN(15000,90000),IF(C27="Injury to Third Parties",RANDBETWEEN(5000,60000))))))</f>
        <v>92519</v>
      </c>
      <c r="M27">
        <v>3</v>
      </c>
      <c r="N27">
        <f>IF(YEAR(B27)=2023, 1.03,
   IF(YEAR(B27)=2022, 1.0506,
   IF(YEAR(B27)=2021, 1.071612,
   IF(YEAR(B27)=2020, 1.10376036,
   IF(YEAR(B27)=2019, 1.1479107744,
   IF(YEAR(B27)=2018, 1.20530631312, 1))))))</f>
        <v>1.2053063131199999</v>
      </c>
      <c r="Q27" s="30"/>
      <c r="R27" s="109">
        <f t="shared" si="0"/>
        <v>1</v>
      </c>
      <c r="S27">
        <f>YEAR(B27)</f>
        <v>2018</v>
      </c>
    </row>
    <row r="28" spans="1:19" x14ac:dyDescent="0.4">
      <c r="A28" t="s">
        <v>70</v>
      </c>
      <c r="B28" s="1">
        <v>44497</v>
      </c>
      <c r="C28" t="s">
        <v>21</v>
      </c>
      <c r="D28" s="3">
        <v>376234.78</v>
      </c>
      <c r="E28" t="s">
        <v>11</v>
      </c>
      <c r="G28" s="111">
        <v>2000000</v>
      </c>
      <c r="H28" s="3">
        <v>29748.62</v>
      </c>
      <c r="I28" t="s">
        <v>22</v>
      </c>
      <c r="J28" t="s">
        <v>13</v>
      </c>
      <c r="K28" t="s">
        <v>49</v>
      </c>
      <c r="L28">
        <f ca="1">IF(C28="Cargo Liability",RANDBETWEEN(10000,80000),IF(C28="Collision Liability",RANDBETWEEN(20000,100000),IF(C28="Environmental Pollution",RANDBETWEEN(50000,120000),IF(C28="Damage to Other Vessels",RANDBETWEEN(15000,90000),IF(C28="Injury to Third Parties",RANDBETWEEN(5000,60000))))))</f>
        <v>41789</v>
      </c>
      <c r="M28">
        <v>7</v>
      </c>
      <c r="N28">
        <f>IF(YEAR(B28)=2023, 1.03,
   IF(YEAR(B28)=2022, 1.0506,
   IF(YEAR(B28)=2021, 1.071612,
   IF(YEAR(B28)=2020, 1.10376036,
   IF(YEAR(B28)=2019, 1.1479107744,
   IF(YEAR(B28)=2018, 1.20530631312, 1))))))</f>
        <v>1.071612</v>
      </c>
      <c r="Q28" s="30"/>
      <c r="R28" s="109">
        <f t="shared" si="0"/>
        <v>1</v>
      </c>
      <c r="S28">
        <f>YEAR(B28)</f>
        <v>2021</v>
      </c>
    </row>
    <row r="29" spans="1:19" x14ac:dyDescent="0.4">
      <c r="A29" t="s">
        <v>71</v>
      </c>
      <c r="B29" s="1">
        <v>43937</v>
      </c>
      <c r="C29" t="s">
        <v>26</v>
      </c>
      <c r="D29" s="3">
        <v>129803.75</v>
      </c>
      <c r="E29" t="s">
        <v>33</v>
      </c>
      <c r="G29" s="111">
        <v>1000000</v>
      </c>
      <c r="H29" s="3">
        <v>32920.129999999997</v>
      </c>
      <c r="I29" t="s">
        <v>28</v>
      </c>
      <c r="J29" t="s">
        <v>29</v>
      </c>
      <c r="K29" t="s">
        <v>72</v>
      </c>
      <c r="L29">
        <f ca="1">IF(C29="Cargo Liability",RANDBETWEEN(10000,80000),IF(C29="Collision Liability",RANDBETWEEN(20000,100000),IF(C29="Environmental Pollution",RANDBETWEEN(50000,120000),IF(C29="Damage to Other Vessels",RANDBETWEEN(15000,90000),IF(C29="Injury to Third Parties",RANDBETWEEN(5000,60000))))))</f>
        <v>79192</v>
      </c>
      <c r="M29">
        <v>4</v>
      </c>
      <c r="N29">
        <f>IF(YEAR(B29)=2023, 1.03,
   IF(YEAR(B29)=2022, 1.0506,
   IF(YEAR(B29)=2021, 1.071612,
   IF(YEAR(B29)=2020, 1.10376036,
   IF(YEAR(B29)=2019, 1.1479107744,
   IF(YEAR(B29)=2018, 1.20530631312, 1))))))</f>
        <v>1.1037603600000001</v>
      </c>
      <c r="Q29" s="30"/>
      <c r="R29" s="109">
        <f t="shared" si="0"/>
        <v>1</v>
      </c>
      <c r="S29">
        <f>YEAR(B29)</f>
        <v>2020</v>
      </c>
    </row>
    <row r="30" spans="1:19" x14ac:dyDescent="0.4">
      <c r="A30" t="s">
        <v>73</v>
      </c>
      <c r="B30" s="1">
        <v>45114</v>
      </c>
      <c r="C30" t="s">
        <v>16</v>
      </c>
      <c r="D30" s="3">
        <v>731235.83999999997</v>
      </c>
      <c r="E30" t="s">
        <v>11</v>
      </c>
      <c r="G30" s="111">
        <v>5000000</v>
      </c>
      <c r="H30" s="3">
        <v>18936.25</v>
      </c>
      <c r="I30" t="s">
        <v>17</v>
      </c>
      <c r="J30" t="s">
        <v>18</v>
      </c>
      <c r="K30" t="s">
        <v>55</v>
      </c>
      <c r="L30">
        <f ca="1">IF(C30="Cargo Liability",RANDBETWEEN(10000,80000),IF(C30="Collision Liability",RANDBETWEEN(20000,100000),IF(C30="Environmental Pollution",RANDBETWEEN(50000,120000),IF(C30="Damage to Other Vessels",RANDBETWEEN(15000,90000),IF(C30="Injury to Third Parties",RANDBETWEEN(5000,60000))))))</f>
        <v>70435</v>
      </c>
      <c r="M30">
        <v>2</v>
      </c>
      <c r="N30">
        <f>IF(YEAR(B30)=2023, 1.03,
   IF(YEAR(B30)=2022, 1.0506,
   IF(YEAR(B30)=2021, 1.071612,
   IF(YEAR(B30)=2020, 1.10376036,
   IF(YEAR(B30)=2019, 1.1479107744,
   IF(YEAR(B30)=2018, 1.20530631312, 1))))))</f>
        <v>1.03</v>
      </c>
      <c r="Q30" s="30"/>
      <c r="R30" s="109">
        <f t="shared" si="0"/>
        <v>1</v>
      </c>
      <c r="S30">
        <f>YEAR(B30)</f>
        <v>2023</v>
      </c>
    </row>
    <row r="31" spans="1:19" x14ac:dyDescent="0.4">
      <c r="A31" t="s">
        <v>74</v>
      </c>
      <c r="B31" s="1">
        <v>43487</v>
      </c>
      <c r="C31" t="s">
        <v>10</v>
      </c>
      <c r="D31" s="3">
        <v>158924.78</v>
      </c>
      <c r="E31" t="s">
        <v>11</v>
      </c>
      <c r="G31" s="111">
        <v>1000000</v>
      </c>
      <c r="H31" s="3">
        <v>15728.95</v>
      </c>
      <c r="I31" t="s">
        <v>12</v>
      </c>
      <c r="J31" t="s">
        <v>38</v>
      </c>
      <c r="K31" t="s">
        <v>57</v>
      </c>
      <c r="L31">
        <f ca="1">IF(C31="Cargo Liability",RANDBETWEEN(10000,80000),IF(C31="Collision Liability",RANDBETWEEN(20000,100000),IF(C31="Environmental Pollution",RANDBETWEEN(50000,120000),IF(C31="Damage to Other Vessels",RANDBETWEEN(15000,90000),IF(C31="Injury to Third Parties",RANDBETWEEN(5000,60000))))))</f>
        <v>67766</v>
      </c>
      <c r="M31">
        <v>6</v>
      </c>
      <c r="N31">
        <f>IF(YEAR(B31)=2023, 1.03,
   IF(YEAR(B31)=2022, 1.0506,
   IF(YEAR(B31)=2021, 1.071612,
   IF(YEAR(B31)=2020, 1.10376036,
   IF(YEAR(B31)=2019, 1.1479107744,
   IF(YEAR(B31)=2018, 1.20530631312, 1))))))</f>
        <v>1.1479107743999999</v>
      </c>
      <c r="Q31" s="30"/>
      <c r="R31" s="109">
        <f t="shared" si="0"/>
        <v>1</v>
      </c>
      <c r="S31">
        <f>YEAR(B31)</f>
        <v>2019</v>
      </c>
    </row>
    <row r="32" spans="1:19" x14ac:dyDescent="0.4">
      <c r="A32" t="s">
        <v>75</v>
      </c>
      <c r="B32" s="1">
        <v>44874</v>
      </c>
      <c r="C32" t="s">
        <v>21</v>
      </c>
      <c r="D32" s="3">
        <v>439832.24</v>
      </c>
      <c r="E32" t="s">
        <v>11</v>
      </c>
      <c r="G32" s="111">
        <v>2000000</v>
      </c>
      <c r="H32" s="3">
        <v>31803.94</v>
      </c>
      <c r="I32" t="s">
        <v>22</v>
      </c>
      <c r="J32" t="s">
        <v>18</v>
      </c>
      <c r="K32" t="s">
        <v>76</v>
      </c>
      <c r="L32">
        <f ca="1">IF(C32="Cargo Liability",RANDBETWEEN(10000,80000),IF(C32="Collision Liability",RANDBETWEEN(20000,100000),IF(C32="Environmental Pollution",RANDBETWEEN(50000,120000),IF(C32="Damage to Other Vessels",RANDBETWEEN(15000,90000),IF(C32="Injury to Third Parties",RANDBETWEEN(5000,60000))))))</f>
        <v>20507</v>
      </c>
      <c r="M32">
        <v>8</v>
      </c>
      <c r="N32">
        <f>IF(YEAR(B32)=2023, 1.03,
   IF(YEAR(B32)=2022, 1.0506,
   IF(YEAR(B32)=2021, 1.071612,
   IF(YEAR(B32)=2020, 1.10376036,
   IF(YEAR(B32)=2019, 1.1479107744,
   IF(YEAR(B32)=2018, 1.20530631312, 1))))))</f>
        <v>1.0506</v>
      </c>
      <c r="Q32" s="30"/>
      <c r="R32" s="109">
        <f t="shared" si="0"/>
        <v>1</v>
      </c>
      <c r="S32">
        <f>YEAR(B32)</f>
        <v>2022</v>
      </c>
    </row>
    <row r="33" spans="1:19" x14ac:dyDescent="0.4">
      <c r="A33" t="s">
        <v>77</v>
      </c>
      <c r="B33" s="1">
        <v>44056</v>
      </c>
      <c r="C33" t="s">
        <v>26</v>
      </c>
      <c r="D33" s="3">
        <v>690239.58</v>
      </c>
      <c r="E33" t="s">
        <v>33</v>
      </c>
      <c r="G33" s="111">
        <v>5000000</v>
      </c>
      <c r="H33" s="3">
        <v>27392.54</v>
      </c>
      <c r="I33" t="s">
        <v>28</v>
      </c>
      <c r="J33" t="s">
        <v>23</v>
      </c>
      <c r="K33" t="s">
        <v>36</v>
      </c>
      <c r="L33">
        <f ca="1">IF(C33="Cargo Liability",RANDBETWEEN(10000,80000),IF(C33="Collision Liability",RANDBETWEEN(20000,100000),IF(C33="Environmental Pollution",RANDBETWEEN(50000,120000),IF(C33="Damage to Other Vessels",RANDBETWEEN(15000,90000),IF(C33="Injury to Third Parties",RANDBETWEEN(5000,60000))))))</f>
        <v>68925</v>
      </c>
      <c r="M33">
        <v>7</v>
      </c>
      <c r="N33">
        <f>IF(YEAR(B33)=2023, 1.03,
   IF(YEAR(B33)=2022, 1.0506,
   IF(YEAR(B33)=2021, 1.071612,
   IF(YEAR(B33)=2020, 1.10376036,
   IF(YEAR(B33)=2019, 1.1479107744,
   IF(YEAR(B33)=2018, 1.20530631312, 1))))))</f>
        <v>1.1037603600000001</v>
      </c>
      <c r="Q33" s="30"/>
      <c r="R33" s="109">
        <f t="shared" si="0"/>
        <v>1</v>
      </c>
      <c r="S33">
        <f>YEAR(B33)</f>
        <v>2020</v>
      </c>
    </row>
    <row r="34" spans="1:19" x14ac:dyDescent="0.4">
      <c r="A34" t="s">
        <v>78</v>
      </c>
      <c r="B34" s="1">
        <v>44350</v>
      </c>
      <c r="C34" t="s">
        <v>32</v>
      </c>
      <c r="D34" s="3">
        <v>215983.48</v>
      </c>
      <c r="E34" t="s">
        <v>11</v>
      </c>
      <c r="G34" s="111">
        <v>2000000</v>
      </c>
      <c r="H34" s="3">
        <v>20984.38</v>
      </c>
      <c r="I34" t="s">
        <v>17</v>
      </c>
      <c r="J34" t="s">
        <v>13</v>
      </c>
      <c r="K34" t="s">
        <v>53</v>
      </c>
      <c r="L34">
        <f ca="1">IF(C34="Cargo Liability",RANDBETWEEN(10000,80000),IF(C34="Collision Liability",RANDBETWEEN(20000,100000),IF(C34="Environmental Pollution",RANDBETWEEN(50000,120000),IF(C34="Damage to Other Vessels",RANDBETWEEN(15000,90000),IF(C34="Injury to Third Parties",RANDBETWEEN(5000,60000))))))</f>
        <v>46186</v>
      </c>
      <c r="M34">
        <v>4</v>
      </c>
      <c r="N34">
        <f>IF(YEAR(B34)=2023, 1.03,
   IF(YEAR(B34)=2022, 1.0506,
   IF(YEAR(B34)=2021, 1.071612,
   IF(YEAR(B34)=2020, 1.10376036,
   IF(YEAR(B34)=2019, 1.1479107744,
   IF(YEAR(B34)=2018, 1.20530631312, 1))))))</f>
        <v>1.071612</v>
      </c>
      <c r="Q34" s="30"/>
      <c r="R34" s="109">
        <f t="shared" si="0"/>
        <v>1</v>
      </c>
      <c r="S34">
        <f>YEAR(B34)</f>
        <v>2021</v>
      </c>
    </row>
    <row r="35" spans="1:19" x14ac:dyDescent="0.4">
      <c r="A35" t="s">
        <v>79</v>
      </c>
      <c r="B35" s="1">
        <v>43785</v>
      </c>
      <c r="C35" t="s">
        <v>10</v>
      </c>
      <c r="D35" s="3">
        <v>507983.42</v>
      </c>
      <c r="E35" t="s">
        <v>27</v>
      </c>
      <c r="G35" s="111">
        <v>5000000</v>
      </c>
      <c r="H35" s="3">
        <v>35183.26</v>
      </c>
      <c r="I35" t="s">
        <v>12</v>
      </c>
      <c r="J35" t="s">
        <v>29</v>
      </c>
      <c r="K35" t="s">
        <v>43</v>
      </c>
      <c r="L35">
        <f ca="1">IF(C35="Cargo Liability",RANDBETWEEN(10000,80000),IF(C35="Collision Liability",RANDBETWEEN(20000,100000),IF(C35="Environmental Pollution",RANDBETWEEN(50000,120000),IF(C35="Damage to Other Vessels",RANDBETWEEN(15000,90000),IF(C35="Injury to Third Parties",RANDBETWEEN(5000,60000))))))</f>
        <v>55687</v>
      </c>
      <c r="M35">
        <v>2</v>
      </c>
      <c r="N35">
        <f>IF(YEAR(B35)=2023, 1.03,
   IF(YEAR(B35)=2022, 1.0506,
   IF(YEAR(B35)=2021, 1.071612,
   IF(YEAR(B35)=2020, 1.10376036,
   IF(YEAR(B35)=2019, 1.1479107744,
   IF(YEAR(B35)=2018, 1.20530631312, 1))))))</f>
        <v>1.1479107743999999</v>
      </c>
      <c r="Q35" s="30"/>
      <c r="R35" s="109">
        <f t="shared" si="0"/>
        <v>1</v>
      </c>
      <c r="S35">
        <f>YEAR(B35)</f>
        <v>2019</v>
      </c>
    </row>
    <row r="36" spans="1:19" x14ac:dyDescent="0.4">
      <c r="A36" t="s">
        <v>80</v>
      </c>
      <c r="B36" s="1">
        <v>43463</v>
      </c>
      <c r="C36" t="s">
        <v>21</v>
      </c>
      <c r="D36" s="3">
        <v>451973.22</v>
      </c>
      <c r="E36" t="s">
        <v>11</v>
      </c>
      <c r="G36" s="111">
        <v>500000</v>
      </c>
      <c r="H36" s="3">
        <v>28345.91</v>
      </c>
      <c r="I36" t="s">
        <v>22</v>
      </c>
      <c r="J36" t="s">
        <v>23</v>
      </c>
      <c r="K36" t="s">
        <v>41</v>
      </c>
      <c r="L36">
        <f ca="1">IF(C36="Cargo Liability",RANDBETWEEN(10000,80000),IF(C36="Collision Liability",RANDBETWEEN(20000,100000),IF(C36="Environmental Pollution",RANDBETWEEN(50000,120000),IF(C36="Damage to Other Vessels",RANDBETWEEN(15000,90000),IF(C36="Injury to Third Parties",RANDBETWEEN(5000,60000))))))</f>
        <v>43504</v>
      </c>
      <c r="M36">
        <v>4</v>
      </c>
      <c r="N36">
        <f>IF(YEAR(B36)=2023, 1.03,
   IF(YEAR(B36)=2022, 1.0506,
   IF(YEAR(B36)=2021, 1.071612,
   IF(YEAR(B36)=2020, 1.10376036,
   IF(YEAR(B36)=2019, 1.1479107744,
   IF(YEAR(B36)=2018, 1.20530631312, 1))))))</f>
        <v>1.2053063131199999</v>
      </c>
      <c r="Q36" s="30"/>
      <c r="R36" s="109">
        <f t="shared" si="0"/>
        <v>1</v>
      </c>
      <c r="S36">
        <f>YEAR(B36)</f>
        <v>2018</v>
      </c>
    </row>
    <row r="37" spans="1:19" x14ac:dyDescent="0.4">
      <c r="A37" t="s">
        <v>82</v>
      </c>
      <c r="B37" s="1">
        <v>44423</v>
      </c>
      <c r="C37" t="s">
        <v>16</v>
      </c>
      <c r="D37" s="3">
        <v>289524.33</v>
      </c>
      <c r="E37" t="s">
        <v>11</v>
      </c>
      <c r="G37" s="111">
        <v>2000000</v>
      </c>
      <c r="H37" s="3">
        <v>24839.279999999999</v>
      </c>
      <c r="I37" t="s">
        <v>17</v>
      </c>
      <c r="J37" t="s">
        <v>18</v>
      </c>
      <c r="K37" t="s">
        <v>47</v>
      </c>
      <c r="L37">
        <f ca="1">IF(C37="Cargo Liability",RANDBETWEEN(10000,80000),IF(C37="Collision Liability",RANDBETWEEN(20000,100000),IF(C37="Environmental Pollution",RANDBETWEEN(50000,120000),IF(C37="Damage to Other Vessels",RANDBETWEEN(15000,90000),IF(C37="Injury to Third Parties",RANDBETWEEN(5000,60000))))))</f>
        <v>17387</v>
      </c>
      <c r="M37">
        <v>3</v>
      </c>
      <c r="N37">
        <f>IF(YEAR(B37)=2023, 1.03,
   IF(YEAR(B37)=2022, 1.0506,
   IF(YEAR(B37)=2021, 1.071612,
   IF(YEAR(B37)=2020, 1.10376036,
   IF(YEAR(B37)=2019, 1.1479107744,
   IF(YEAR(B37)=2018, 1.20530631312, 1))))))</f>
        <v>1.071612</v>
      </c>
      <c r="Q37" s="30"/>
      <c r="R37" s="109">
        <f t="shared" si="0"/>
        <v>1</v>
      </c>
      <c r="S37">
        <f>YEAR(B37)</f>
        <v>2021</v>
      </c>
    </row>
    <row r="38" spans="1:19" x14ac:dyDescent="0.4">
      <c r="A38" t="s">
        <v>83</v>
      </c>
      <c r="B38" s="1">
        <v>43867</v>
      </c>
      <c r="C38" t="s">
        <v>26</v>
      </c>
      <c r="D38" s="3">
        <v>674832.75</v>
      </c>
      <c r="E38" t="s">
        <v>27</v>
      </c>
      <c r="G38" s="111">
        <v>5000000</v>
      </c>
      <c r="H38" s="3">
        <v>41283.54</v>
      </c>
      <c r="I38" t="s">
        <v>28</v>
      </c>
      <c r="J38" t="s">
        <v>29</v>
      </c>
      <c r="K38" t="s">
        <v>34</v>
      </c>
      <c r="L38">
        <f ca="1">IF(C38="Cargo Liability",RANDBETWEEN(10000,80000),IF(C38="Collision Liability",RANDBETWEEN(20000,100000),IF(C38="Environmental Pollution",RANDBETWEEN(50000,120000),IF(C38="Damage to Other Vessels",RANDBETWEEN(15000,90000),IF(C38="Injury to Third Parties",RANDBETWEEN(5000,60000))))))</f>
        <v>70335</v>
      </c>
      <c r="M38">
        <v>5</v>
      </c>
      <c r="N38">
        <f>IF(YEAR(B38)=2023, 1.03,
   IF(YEAR(B38)=2022, 1.0506,
   IF(YEAR(B38)=2021, 1.071612,
   IF(YEAR(B38)=2020, 1.10376036,
   IF(YEAR(B38)=2019, 1.1479107744,
   IF(YEAR(B38)=2018, 1.20530631312, 1))))))</f>
        <v>1.1037603600000001</v>
      </c>
      <c r="Q38" s="30"/>
      <c r="R38" s="109">
        <f t="shared" si="0"/>
        <v>1</v>
      </c>
      <c r="S38">
        <f>YEAR(B38)</f>
        <v>2020</v>
      </c>
    </row>
    <row r="39" spans="1:19" x14ac:dyDescent="0.4">
      <c r="A39" t="s">
        <v>84</v>
      </c>
      <c r="B39" s="1">
        <v>45027</v>
      </c>
      <c r="C39" t="s">
        <v>32</v>
      </c>
      <c r="D39" s="3">
        <v>289523.34000000003</v>
      </c>
      <c r="E39" t="s">
        <v>33</v>
      </c>
      <c r="G39" s="111">
        <v>2000000</v>
      </c>
      <c r="H39" s="3">
        <v>27394.74</v>
      </c>
      <c r="I39" t="s">
        <v>12</v>
      </c>
      <c r="J39" t="s">
        <v>38</v>
      </c>
      <c r="K39" t="s">
        <v>65</v>
      </c>
      <c r="L39">
        <f ca="1">IF(C39="Cargo Liability",RANDBETWEEN(10000,80000),IF(C39="Collision Liability",RANDBETWEEN(20000,100000),IF(C39="Environmental Pollution",RANDBETWEEN(50000,120000),IF(C39="Damage to Other Vessels",RANDBETWEEN(15000,90000),IF(C39="Injury to Third Parties",RANDBETWEEN(5000,60000))))))</f>
        <v>24426</v>
      </c>
      <c r="M39">
        <v>8</v>
      </c>
      <c r="N39">
        <f>IF(YEAR(B39)=2023, 1.03,
   IF(YEAR(B39)=2022, 1.0506,
   IF(YEAR(B39)=2021, 1.071612,
   IF(YEAR(B39)=2020, 1.10376036,
   IF(YEAR(B39)=2019, 1.1479107744,
   IF(YEAR(B39)=2018, 1.20530631312, 1))))))</f>
        <v>1.03</v>
      </c>
      <c r="Q39" s="30"/>
      <c r="R39" s="109">
        <f t="shared" si="0"/>
        <v>1</v>
      </c>
      <c r="S39">
        <f>YEAR(B39)</f>
        <v>2023</v>
      </c>
    </row>
    <row r="40" spans="1:19" x14ac:dyDescent="0.4">
      <c r="A40" t="s">
        <v>85</v>
      </c>
      <c r="B40" s="1">
        <v>44571</v>
      </c>
      <c r="C40" t="s">
        <v>10</v>
      </c>
      <c r="D40" s="3">
        <v>492783.45</v>
      </c>
      <c r="E40" t="s">
        <v>11</v>
      </c>
      <c r="G40" s="111">
        <v>2000000</v>
      </c>
      <c r="H40" s="3">
        <v>19284.28</v>
      </c>
      <c r="I40" t="s">
        <v>17</v>
      </c>
      <c r="J40" t="s">
        <v>13</v>
      </c>
      <c r="K40" t="s">
        <v>39</v>
      </c>
      <c r="L40">
        <f ca="1">IF(C40="Cargo Liability",RANDBETWEEN(10000,80000),IF(C40="Collision Liability",RANDBETWEEN(20000,100000),IF(C40="Environmental Pollution",RANDBETWEEN(50000,120000),IF(C40="Damage to Other Vessels",RANDBETWEEN(15000,90000),IF(C40="Injury to Third Parties",RANDBETWEEN(5000,60000))))))</f>
        <v>54928</v>
      </c>
      <c r="M40">
        <v>6</v>
      </c>
      <c r="N40">
        <f>IF(YEAR(B40)=2023, 1.03,
   IF(YEAR(B40)=2022, 1.0506,
   IF(YEAR(B40)=2021, 1.071612,
   IF(YEAR(B40)=2020, 1.10376036,
   IF(YEAR(B40)=2019, 1.1479107744,
   IF(YEAR(B40)=2018, 1.20530631312, 1))))))</f>
        <v>1.0506</v>
      </c>
      <c r="Q40" s="30"/>
      <c r="R40" s="109">
        <f t="shared" si="0"/>
        <v>1</v>
      </c>
      <c r="S40">
        <f>YEAR(B40)</f>
        <v>2022</v>
      </c>
    </row>
    <row r="41" spans="1:19" x14ac:dyDescent="0.4">
      <c r="A41" t="s">
        <v>86</v>
      </c>
      <c r="B41" s="1">
        <v>43711</v>
      </c>
      <c r="C41" t="s">
        <v>21</v>
      </c>
      <c r="D41" s="3">
        <v>812739.57</v>
      </c>
      <c r="E41" t="s">
        <v>11</v>
      </c>
      <c r="G41" s="111">
        <v>5000000</v>
      </c>
      <c r="H41" s="3">
        <v>38293.449999999997</v>
      </c>
      <c r="I41" t="s">
        <v>22</v>
      </c>
      <c r="J41" t="s">
        <v>38</v>
      </c>
      <c r="K41" t="s">
        <v>72</v>
      </c>
      <c r="L41">
        <f ca="1">IF(C41="Cargo Liability",RANDBETWEEN(10000,80000),IF(C41="Collision Liability",RANDBETWEEN(20000,100000),IF(C41="Environmental Pollution",RANDBETWEEN(50000,120000),IF(C41="Damage to Other Vessels",RANDBETWEEN(15000,90000),IF(C41="Injury to Third Parties",RANDBETWEEN(5000,60000))))))</f>
        <v>79074</v>
      </c>
      <c r="M41">
        <v>7</v>
      </c>
      <c r="N41">
        <f>IF(YEAR(B41)=2023, 1.03,
   IF(YEAR(B41)=2022, 1.0506,
   IF(YEAR(B41)=2021, 1.071612,
   IF(YEAR(B41)=2020, 1.10376036,
   IF(YEAR(B41)=2019, 1.1479107744,
   IF(YEAR(B41)=2018, 1.20530631312, 1))))))</f>
        <v>1.1479107743999999</v>
      </c>
      <c r="Q41" s="30"/>
      <c r="R41" s="109">
        <f t="shared" si="0"/>
        <v>1</v>
      </c>
      <c r="S41">
        <f>YEAR(B41)</f>
        <v>2019</v>
      </c>
    </row>
    <row r="42" spans="1:19" x14ac:dyDescent="0.4">
      <c r="A42" t="s">
        <v>87</v>
      </c>
      <c r="B42" s="1">
        <v>44514</v>
      </c>
      <c r="C42" t="s">
        <v>26</v>
      </c>
      <c r="D42" s="3">
        <v>523987.21</v>
      </c>
      <c r="E42" t="s">
        <v>27</v>
      </c>
      <c r="G42" s="111">
        <v>5000000</v>
      </c>
      <c r="H42" s="3">
        <v>25893.27</v>
      </c>
      <c r="I42" t="s">
        <v>28</v>
      </c>
      <c r="J42" t="s">
        <v>18</v>
      </c>
      <c r="K42" t="s">
        <v>45</v>
      </c>
      <c r="L42">
        <f ca="1">IF(C42="Cargo Liability",RANDBETWEEN(10000,80000),IF(C42="Collision Liability",RANDBETWEEN(20000,100000),IF(C42="Environmental Pollution",RANDBETWEEN(50000,120000),IF(C42="Damage to Other Vessels",RANDBETWEEN(15000,90000),IF(C42="Injury to Third Parties",RANDBETWEEN(5000,60000))))))</f>
        <v>83171</v>
      </c>
      <c r="M42">
        <v>2</v>
      </c>
      <c r="N42">
        <f>IF(YEAR(B42)=2023, 1.03,
   IF(YEAR(B42)=2022, 1.0506,
   IF(YEAR(B42)=2021, 1.071612,
   IF(YEAR(B42)=2020, 1.10376036,
   IF(YEAR(B42)=2019, 1.1479107744,
   IF(YEAR(B42)=2018, 1.20530631312, 1))))))</f>
        <v>1.071612</v>
      </c>
      <c r="Q42" s="30"/>
      <c r="R42" s="109">
        <f t="shared" si="0"/>
        <v>1</v>
      </c>
      <c r="S42">
        <f>YEAR(B42)</f>
        <v>2021</v>
      </c>
    </row>
    <row r="43" spans="1:19" x14ac:dyDescent="0.4">
      <c r="A43" t="s">
        <v>88</v>
      </c>
      <c r="B43" s="1">
        <v>44985</v>
      </c>
      <c r="C43" t="s">
        <v>16</v>
      </c>
      <c r="D43" s="3">
        <v>392873.65</v>
      </c>
      <c r="E43" t="s">
        <v>11</v>
      </c>
      <c r="G43" s="111">
        <v>2000000</v>
      </c>
      <c r="H43" s="3">
        <v>31847.45</v>
      </c>
      <c r="I43" t="s">
        <v>17</v>
      </c>
      <c r="J43" t="s">
        <v>23</v>
      </c>
      <c r="K43" t="s">
        <v>19</v>
      </c>
      <c r="L43">
        <f ca="1">IF(C43="Cargo Liability",RANDBETWEEN(10000,80000),IF(C43="Collision Liability",RANDBETWEEN(20000,100000),IF(C43="Environmental Pollution",RANDBETWEEN(50000,120000),IF(C43="Damage to Other Vessels",RANDBETWEEN(15000,90000),IF(C43="Injury to Third Parties",RANDBETWEEN(5000,60000))))))</f>
        <v>75774</v>
      </c>
      <c r="M43">
        <v>5</v>
      </c>
      <c r="N43">
        <f>IF(YEAR(B43)=2023, 1.03,
   IF(YEAR(B43)=2022, 1.0506,
   IF(YEAR(B43)=2021, 1.071612,
   IF(YEAR(B43)=2020, 1.10376036,
   IF(YEAR(B43)=2019, 1.1479107744,
   IF(YEAR(B43)=2018, 1.20530631312, 1))))))</f>
        <v>1.03</v>
      </c>
      <c r="Q43" s="30"/>
      <c r="R43" s="109">
        <f t="shared" si="0"/>
        <v>1</v>
      </c>
      <c r="S43">
        <f>YEAR(B43)</f>
        <v>2023</v>
      </c>
    </row>
    <row r="44" spans="1:19" x14ac:dyDescent="0.4">
      <c r="A44" t="s">
        <v>89</v>
      </c>
      <c r="B44" s="1">
        <v>44033</v>
      </c>
      <c r="C44" t="s">
        <v>32</v>
      </c>
      <c r="D44" s="3">
        <v>539278.54</v>
      </c>
      <c r="E44" t="s">
        <v>11</v>
      </c>
      <c r="G44" s="111">
        <v>5000000</v>
      </c>
      <c r="H44" s="3">
        <v>18294.75</v>
      </c>
      <c r="I44" t="s">
        <v>12</v>
      </c>
      <c r="J44" t="s">
        <v>29</v>
      </c>
      <c r="K44" t="s">
        <v>59</v>
      </c>
      <c r="L44">
        <f ca="1">IF(C44="Cargo Liability",RANDBETWEEN(10000,80000),IF(C44="Collision Liability",RANDBETWEEN(20000,100000),IF(C44="Environmental Pollution",RANDBETWEEN(50000,120000),IF(C44="Damage to Other Vessels",RANDBETWEEN(15000,90000),IF(C44="Injury to Third Parties",RANDBETWEEN(5000,60000))))))</f>
        <v>25267</v>
      </c>
      <c r="M44">
        <v>3</v>
      </c>
      <c r="N44">
        <f>IF(YEAR(B44)=2023, 1.03,
   IF(YEAR(B44)=2022, 1.0506,
   IF(YEAR(B44)=2021, 1.071612,
   IF(YEAR(B44)=2020, 1.10376036,
   IF(YEAR(B44)=2019, 1.1479107744,
   IF(YEAR(B44)=2018, 1.20530631312, 1))))))</f>
        <v>1.1037603600000001</v>
      </c>
      <c r="Q44" s="30"/>
      <c r="R44" s="109">
        <f t="shared" si="0"/>
        <v>1</v>
      </c>
      <c r="S44">
        <f>YEAR(B44)</f>
        <v>2020</v>
      </c>
    </row>
    <row r="45" spans="1:19" x14ac:dyDescent="0.4">
      <c r="A45" t="s">
        <v>90</v>
      </c>
      <c r="B45" s="1">
        <v>43178</v>
      </c>
      <c r="C45" t="s">
        <v>10</v>
      </c>
      <c r="D45" s="3">
        <v>283973.44</v>
      </c>
      <c r="E45" t="s">
        <v>27</v>
      </c>
      <c r="G45" s="111">
        <v>2000000</v>
      </c>
      <c r="H45" s="3">
        <v>16483.54</v>
      </c>
      <c r="I45" t="s">
        <v>12</v>
      </c>
      <c r="J45" t="s">
        <v>13</v>
      </c>
      <c r="K45" t="s">
        <v>14</v>
      </c>
      <c r="L45">
        <f ca="1">IF(C45="Cargo Liability",RANDBETWEEN(10000,80000),IF(C45="Collision Liability",RANDBETWEEN(20000,100000),IF(C45="Environmental Pollution",RANDBETWEEN(50000,120000),IF(C45="Damage to Other Vessels",RANDBETWEEN(15000,90000),IF(C45="Injury to Third Parties",RANDBETWEEN(5000,60000))))))</f>
        <v>32571</v>
      </c>
      <c r="M45">
        <v>4</v>
      </c>
      <c r="N45">
        <f>IF(YEAR(B45)=2023, 1.03,
   IF(YEAR(B45)=2022, 1.0506,
   IF(YEAR(B45)=2021, 1.071612,
   IF(YEAR(B45)=2020, 1.10376036,
   IF(YEAR(B45)=2019, 1.1479107744,
   IF(YEAR(B45)=2018, 1.20530631312, 1))))))</f>
        <v>1.2053063131199999</v>
      </c>
      <c r="Q45" s="30"/>
      <c r="R45" s="109">
        <f t="shared" si="0"/>
        <v>1</v>
      </c>
      <c r="S45">
        <f>YEAR(B45)</f>
        <v>2018</v>
      </c>
    </row>
    <row r="46" spans="1:19" x14ac:dyDescent="0.4">
      <c r="A46" t="s">
        <v>91</v>
      </c>
      <c r="B46" s="1">
        <v>44738</v>
      </c>
      <c r="C46" t="s">
        <v>21</v>
      </c>
      <c r="D46" s="3">
        <v>482839.65</v>
      </c>
      <c r="E46" t="s">
        <v>11</v>
      </c>
      <c r="G46" s="111">
        <v>5000000</v>
      </c>
      <c r="H46" s="3">
        <v>35298.639999999999</v>
      </c>
      <c r="I46" t="s">
        <v>22</v>
      </c>
      <c r="J46" t="s">
        <v>38</v>
      </c>
      <c r="K46" t="s">
        <v>47</v>
      </c>
      <c r="L46">
        <f ca="1">IF(C46="Cargo Liability",RANDBETWEEN(10000,80000),IF(C46="Collision Liability",RANDBETWEEN(20000,100000),IF(C46="Environmental Pollution",RANDBETWEEN(50000,120000),IF(C46="Damage to Other Vessels",RANDBETWEEN(15000,90000),IF(C46="Injury to Third Parties",RANDBETWEEN(5000,60000))))))</f>
        <v>85079</v>
      </c>
      <c r="M46">
        <v>1</v>
      </c>
      <c r="N46">
        <f>IF(YEAR(B46)=2023, 1.03,
   IF(YEAR(B46)=2022, 1.0506,
   IF(YEAR(B46)=2021, 1.071612,
   IF(YEAR(B46)=2020, 1.10376036,
   IF(YEAR(B46)=2019, 1.1479107744,
   IF(YEAR(B46)=2018, 1.20530631312, 1))))))</f>
        <v>1.0506</v>
      </c>
      <c r="Q46" s="30"/>
      <c r="R46" s="109">
        <f t="shared" si="0"/>
        <v>1</v>
      </c>
      <c r="S46">
        <f>YEAR(B46)</f>
        <v>2022</v>
      </c>
    </row>
    <row r="47" spans="1:19" x14ac:dyDescent="0.4">
      <c r="A47" t="s">
        <v>92</v>
      </c>
      <c r="B47" s="1">
        <v>44472</v>
      </c>
      <c r="C47" t="s">
        <v>26</v>
      </c>
      <c r="D47" s="3">
        <v>683482.94</v>
      </c>
      <c r="E47" t="s">
        <v>33</v>
      </c>
      <c r="G47" s="111">
        <v>5000000</v>
      </c>
      <c r="H47" s="3">
        <v>32947.85</v>
      </c>
      <c r="I47" t="s">
        <v>28</v>
      </c>
      <c r="J47" t="s">
        <v>18</v>
      </c>
      <c r="K47" t="s">
        <v>36</v>
      </c>
      <c r="L47">
        <f ca="1">IF(C47="Cargo Liability",RANDBETWEEN(10000,80000),IF(C47="Collision Liability",RANDBETWEEN(20000,100000),IF(C47="Environmental Pollution",RANDBETWEEN(50000,120000),IF(C47="Damage to Other Vessels",RANDBETWEEN(15000,90000),IF(C47="Injury to Third Parties",RANDBETWEEN(5000,60000))))))</f>
        <v>104459</v>
      </c>
      <c r="M47">
        <v>6</v>
      </c>
      <c r="N47">
        <f>IF(YEAR(B47)=2023, 1.03,
   IF(YEAR(B47)=2022, 1.0506,
   IF(YEAR(B47)=2021, 1.071612,
   IF(YEAR(B47)=2020, 1.10376036,
   IF(YEAR(B47)=2019, 1.1479107744,
   IF(YEAR(B47)=2018, 1.20530631312, 1))))))</f>
        <v>1.071612</v>
      </c>
      <c r="Q47" s="30"/>
      <c r="R47" s="109">
        <f t="shared" si="0"/>
        <v>1</v>
      </c>
      <c r="S47">
        <f>YEAR(B47)</f>
        <v>2021</v>
      </c>
    </row>
    <row r="48" spans="1:19" x14ac:dyDescent="0.4">
      <c r="A48" t="s">
        <v>93</v>
      </c>
      <c r="B48" s="1">
        <v>43847</v>
      </c>
      <c r="C48" t="s">
        <v>16</v>
      </c>
      <c r="D48" s="3">
        <v>783948.23</v>
      </c>
      <c r="E48" t="s">
        <v>11</v>
      </c>
      <c r="G48" s="111">
        <v>5000000</v>
      </c>
      <c r="H48" s="3">
        <v>29582.39</v>
      </c>
      <c r="I48" t="s">
        <v>17</v>
      </c>
      <c r="J48" t="s">
        <v>23</v>
      </c>
      <c r="K48" t="s">
        <v>55</v>
      </c>
      <c r="L48">
        <f ca="1">IF(C48="Cargo Liability",RANDBETWEEN(10000,80000),IF(C48="Collision Liability",RANDBETWEEN(20000,100000),IF(C48="Environmental Pollution",RANDBETWEEN(50000,120000),IF(C48="Damage to Other Vessels",RANDBETWEEN(15000,90000),IF(C48="Injury to Third Parties",RANDBETWEEN(5000,60000))))))</f>
        <v>14635</v>
      </c>
      <c r="M48">
        <v>2</v>
      </c>
      <c r="N48">
        <f>IF(YEAR(B48)=2023, 1.03,
   IF(YEAR(B48)=2022, 1.0506,
   IF(YEAR(B48)=2021, 1.071612,
   IF(YEAR(B48)=2020, 1.10376036,
   IF(YEAR(B48)=2019, 1.1479107744,
   IF(YEAR(B48)=2018, 1.20530631312, 1))))))</f>
        <v>1.1037603600000001</v>
      </c>
      <c r="Q48" s="30"/>
      <c r="R48" s="109">
        <f t="shared" si="0"/>
        <v>1</v>
      </c>
      <c r="S48">
        <f>YEAR(B48)</f>
        <v>2020</v>
      </c>
    </row>
    <row r="49" spans="1:19" x14ac:dyDescent="0.4">
      <c r="A49" t="s">
        <v>94</v>
      </c>
      <c r="B49" s="1">
        <v>43560</v>
      </c>
      <c r="C49" t="s">
        <v>32</v>
      </c>
      <c r="D49" s="3">
        <v>239582.74</v>
      </c>
      <c r="E49" t="s">
        <v>11</v>
      </c>
      <c r="G49" s="111">
        <v>1000000</v>
      </c>
      <c r="H49" s="3">
        <v>21394.23</v>
      </c>
      <c r="I49" t="s">
        <v>12</v>
      </c>
      <c r="J49" t="s">
        <v>13</v>
      </c>
      <c r="K49" t="s">
        <v>24</v>
      </c>
      <c r="L49">
        <f ca="1">IF(C49="Cargo Liability",RANDBETWEEN(10000,80000),IF(C49="Collision Liability",RANDBETWEEN(20000,100000),IF(C49="Environmental Pollution",RANDBETWEEN(50000,120000),IF(C49="Damage to Other Vessels",RANDBETWEEN(15000,90000),IF(C49="Injury to Third Parties",RANDBETWEEN(5000,60000))))))</f>
        <v>23399</v>
      </c>
      <c r="M49">
        <v>7</v>
      </c>
      <c r="N49">
        <f>IF(YEAR(B49)=2023, 1.03,
   IF(YEAR(B49)=2022, 1.0506,
   IF(YEAR(B49)=2021, 1.071612,
   IF(YEAR(B49)=2020, 1.10376036,
   IF(YEAR(B49)=2019, 1.1479107744,
   IF(YEAR(B49)=2018, 1.20530631312, 1))))))</f>
        <v>1.1479107743999999</v>
      </c>
      <c r="Q49" s="30"/>
      <c r="R49" s="109">
        <f t="shared" si="0"/>
        <v>1</v>
      </c>
      <c r="S49">
        <f>YEAR(B49)</f>
        <v>2019</v>
      </c>
    </row>
    <row r="50" spans="1:19" x14ac:dyDescent="0.4">
      <c r="A50" t="s">
        <v>95</v>
      </c>
      <c r="B50" s="1">
        <v>44916</v>
      </c>
      <c r="C50" t="s">
        <v>10</v>
      </c>
      <c r="D50" s="3">
        <v>294738.48</v>
      </c>
      <c r="E50" t="s">
        <v>11</v>
      </c>
      <c r="G50" s="111">
        <v>2000000</v>
      </c>
      <c r="H50" s="3">
        <v>18947.53</v>
      </c>
      <c r="I50" t="s">
        <v>17</v>
      </c>
      <c r="J50" t="s">
        <v>38</v>
      </c>
      <c r="K50" t="s">
        <v>43</v>
      </c>
      <c r="L50">
        <f ca="1">IF(C50="Cargo Liability",RANDBETWEEN(10000,80000),IF(C50="Collision Liability",RANDBETWEEN(20000,100000),IF(C50="Environmental Pollution",RANDBETWEEN(50000,120000),IF(C50="Damage to Other Vessels",RANDBETWEEN(15000,90000),IF(C50="Injury to Third Parties",RANDBETWEEN(5000,60000))))))</f>
        <v>37602</v>
      </c>
      <c r="M50">
        <v>4</v>
      </c>
      <c r="N50">
        <f>IF(YEAR(B50)=2023, 1.03,
   IF(YEAR(B50)=2022, 1.0506,
   IF(YEAR(B50)=2021, 1.071612,
   IF(YEAR(B50)=2020, 1.10376036,
   IF(YEAR(B50)=2019, 1.1479107744,
   IF(YEAR(B50)=2018, 1.20530631312, 1))))))</f>
        <v>1.0506</v>
      </c>
      <c r="Q50" s="30"/>
      <c r="R50" s="109">
        <f t="shared" si="0"/>
        <v>1</v>
      </c>
      <c r="S50">
        <f>YEAR(B50)</f>
        <v>2022</v>
      </c>
    </row>
    <row r="51" spans="1:19" x14ac:dyDescent="0.4">
      <c r="A51" t="s">
        <v>96</v>
      </c>
      <c r="B51" s="1">
        <v>44230</v>
      </c>
      <c r="C51" t="s">
        <v>21</v>
      </c>
      <c r="D51" s="3">
        <v>583948.29</v>
      </c>
      <c r="E51" t="s">
        <v>11</v>
      </c>
      <c r="G51" s="111">
        <v>5000000</v>
      </c>
      <c r="H51" s="3">
        <v>29284.38</v>
      </c>
      <c r="I51" t="s">
        <v>22</v>
      </c>
      <c r="J51" t="s">
        <v>29</v>
      </c>
      <c r="K51" t="s">
        <v>51</v>
      </c>
      <c r="L51">
        <f ca="1">IF(C51="Cargo Liability",RANDBETWEEN(10000,80000),IF(C51="Collision Liability",RANDBETWEEN(20000,100000),IF(C51="Environmental Pollution",RANDBETWEEN(50000,120000),IF(C51="Damage to Other Vessels",RANDBETWEEN(15000,90000),IF(C51="Injury to Third Parties",RANDBETWEEN(5000,60000))))))</f>
        <v>24861</v>
      </c>
      <c r="M51">
        <v>9</v>
      </c>
      <c r="N51">
        <f>IF(YEAR(B51)=2023, 1.03,
   IF(YEAR(B51)=2022, 1.0506,
   IF(YEAR(B51)=2021, 1.071612,
   IF(YEAR(B51)=2020, 1.10376036,
   IF(YEAR(B51)=2019, 1.1479107744,
   IF(YEAR(B51)=2018, 1.20530631312, 1))))))</f>
        <v>1.071612</v>
      </c>
      <c r="Q51" s="30"/>
      <c r="R51" s="109">
        <f t="shared" si="0"/>
        <v>1</v>
      </c>
      <c r="S51">
        <f>YEAR(B51)</f>
        <v>2021</v>
      </c>
    </row>
    <row r="52" spans="1:19" x14ac:dyDescent="0.4">
      <c r="A52" t="s">
        <v>97</v>
      </c>
      <c r="B52" s="1">
        <v>43902</v>
      </c>
      <c r="C52" t="s">
        <v>26</v>
      </c>
      <c r="D52" s="3">
        <v>784839.21</v>
      </c>
      <c r="E52" t="s">
        <v>27</v>
      </c>
      <c r="G52" s="111">
        <v>5000000</v>
      </c>
      <c r="H52" s="3">
        <v>38947.279999999999</v>
      </c>
      <c r="I52" t="s">
        <v>28</v>
      </c>
      <c r="J52" t="s">
        <v>18</v>
      </c>
      <c r="K52" t="s">
        <v>41</v>
      </c>
      <c r="L52">
        <f ca="1">IF(C52="Cargo Liability",RANDBETWEEN(10000,80000),IF(C52="Collision Liability",RANDBETWEEN(20000,100000),IF(C52="Environmental Pollution",RANDBETWEEN(50000,120000),IF(C52="Damage to Other Vessels",RANDBETWEEN(15000,90000),IF(C52="Injury to Third Parties",RANDBETWEEN(5000,60000))))))</f>
        <v>56084</v>
      </c>
      <c r="M52">
        <v>3</v>
      </c>
      <c r="N52">
        <f>IF(YEAR(B52)=2023, 1.03,
   IF(YEAR(B52)=2022, 1.0506,
   IF(YEAR(B52)=2021, 1.071612,
   IF(YEAR(B52)=2020, 1.10376036,
   IF(YEAR(B52)=2019, 1.1479107744,
   IF(YEAR(B52)=2018, 1.20530631312, 1))))))</f>
        <v>1.1037603600000001</v>
      </c>
      <c r="Q52" s="30"/>
      <c r="R52" s="109">
        <f t="shared" si="0"/>
        <v>1</v>
      </c>
      <c r="S52">
        <f>YEAR(B52)</f>
        <v>2020</v>
      </c>
    </row>
    <row r="53" spans="1:19" x14ac:dyDescent="0.4">
      <c r="A53" t="s">
        <v>98</v>
      </c>
      <c r="B53" s="1">
        <v>45115</v>
      </c>
      <c r="C53" t="s">
        <v>16</v>
      </c>
      <c r="D53" s="3">
        <v>398483.65</v>
      </c>
      <c r="E53" t="s">
        <v>11</v>
      </c>
      <c r="G53" s="111">
        <v>2000000</v>
      </c>
      <c r="H53" s="3">
        <v>28947.38</v>
      </c>
      <c r="I53" t="s">
        <v>17</v>
      </c>
      <c r="J53" t="s">
        <v>23</v>
      </c>
      <c r="K53" t="s">
        <v>39</v>
      </c>
      <c r="L53">
        <f ca="1">IF(C53="Cargo Liability",RANDBETWEEN(10000,80000),IF(C53="Collision Liability",RANDBETWEEN(20000,100000),IF(C53="Environmental Pollution",RANDBETWEEN(50000,120000),IF(C53="Damage to Other Vessels",RANDBETWEEN(15000,90000),IF(C53="Injury to Third Parties",RANDBETWEEN(5000,60000))))))</f>
        <v>54692</v>
      </c>
      <c r="M53">
        <v>6</v>
      </c>
      <c r="N53">
        <f>IF(YEAR(B53)=2023, 1.03,
   IF(YEAR(B53)=2022, 1.0506,
   IF(YEAR(B53)=2021, 1.071612,
   IF(YEAR(B53)=2020, 1.10376036,
   IF(YEAR(B53)=2019, 1.1479107744,
   IF(YEAR(B53)=2018, 1.20530631312, 1))))))</f>
        <v>1.03</v>
      </c>
      <c r="Q53" s="30"/>
      <c r="R53" s="109">
        <f t="shared" si="0"/>
        <v>1</v>
      </c>
      <c r="S53">
        <f>YEAR(B53)</f>
        <v>2023</v>
      </c>
    </row>
    <row r="54" spans="1:19" x14ac:dyDescent="0.4">
      <c r="A54" t="s">
        <v>99</v>
      </c>
      <c r="B54" s="1">
        <v>43366</v>
      </c>
      <c r="C54" t="s">
        <v>32</v>
      </c>
      <c r="D54" s="3">
        <v>485739.23</v>
      </c>
      <c r="E54" t="s">
        <v>11</v>
      </c>
      <c r="G54" s="111">
        <v>5000000</v>
      </c>
      <c r="H54" s="3">
        <v>17395.84</v>
      </c>
      <c r="I54" t="s">
        <v>12</v>
      </c>
      <c r="J54" t="s">
        <v>38</v>
      </c>
      <c r="K54" t="s">
        <v>30</v>
      </c>
      <c r="L54">
        <f ca="1">IF(C54="Cargo Liability",RANDBETWEEN(10000,80000),IF(C54="Collision Liability",RANDBETWEEN(20000,100000),IF(C54="Environmental Pollution",RANDBETWEEN(50000,120000),IF(C54="Damage to Other Vessels",RANDBETWEEN(15000,90000),IF(C54="Injury to Third Parties",RANDBETWEEN(5000,60000))))))</f>
        <v>9001</v>
      </c>
      <c r="M54">
        <v>8</v>
      </c>
      <c r="N54">
        <f>IF(YEAR(B54)=2023, 1.03,
   IF(YEAR(B54)=2022, 1.0506,
   IF(YEAR(B54)=2021, 1.071612,
   IF(YEAR(B54)=2020, 1.10376036,
   IF(YEAR(B54)=2019, 1.1479107744,
   IF(YEAR(B54)=2018, 1.20530631312, 1))))))</f>
        <v>1.2053063131199999</v>
      </c>
      <c r="Q54" s="30"/>
      <c r="R54" s="109">
        <f t="shared" si="0"/>
        <v>1</v>
      </c>
      <c r="S54">
        <f>YEAR(B54)</f>
        <v>2018</v>
      </c>
    </row>
    <row r="55" spans="1:19" x14ac:dyDescent="0.4">
      <c r="A55" t="s">
        <v>100</v>
      </c>
      <c r="B55" s="1">
        <v>43784</v>
      </c>
      <c r="C55" t="s">
        <v>10</v>
      </c>
      <c r="D55" s="3">
        <v>593849.48</v>
      </c>
      <c r="E55" t="s">
        <v>27</v>
      </c>
      <c r="G55" s="111">
        <v>5000000</v>
      </c>
      <c r="H55" s="3">
        <v>38947.58</v>
      </c>
      <c r="I55" t="s">
        <v>17</v>
      </c>
      <c r="J55" t="s">
        <v>13</v>
      </c>
      <c r="K55" t="s">
        <v>19</v>
      </c>
      <c r="L55">
        <f ca="1">IF(C55="Cargo Liability",RANDBETWEEN(10000,80000),IF(C55="Collision Liability",RANDBETWEEN(20000,100000),IF(C55="Environmental Pollution",RANDBETWEEN(50000,120000),IF(C55="Damage to Other Vessels",RANDBETWEEN(15000,90000),IF(C55="Injury to Third Parties",RANDBETWEEN(5000,60000))))))</f>
        <v>70014</v>
      </c>
      <c r="M55">
        <v>2</v>
      </c>
      <c r="N55">
        <f>IF(YEAR(B55)=2023, 1.03,
   IF(YEAR(B55)=2022, 1.0506,
   IF(YEAR(B55)=2021, 1.071612,
   IF(YEAR(B55)=2020, 1.10376036,
   IF(YEAR(B55)=2019, 1.1479107744,
   IF(YEAR(B55)=2018, 1.20530631312, 1))))))</f>
        <v>1.1479107743999999</v>
      </c>
      <c r="Q55" s="30"/>
      <c r="R55" s="109">
        <f t="shared" si="0"/>
        <v>1</v>
      </c>
      <c r="S55">
        <f>YEAR(B55)</f>
        <v>2019</v>
      </c>
    </row>
    <row r="56" spans="1:19" x14ac:dyDescent="0.4">
      <c r="A56" t="s">
        <v>101</v>
      </c>
      <c r="B56" s="1">
        <v>44785</v>
      </c>
      <c r="C56" t="s">
        <v>21</v>
      </c>
      <c r="D56" s="3">
        <v>683849.75</v>
      </c>
      <c r="E56" t="s">
        <v>11</v>
      </c>
      <c r="G56" s="111">
        <v>5000000</v>
      </c>
      <c r="H56" s="3">
        <v>32947.449999999997</v>
      </c>
      <c r="I56" t="s">
        <v>22</v>
      </c>
      <c r="J56" t="s">
        <v>29</v>
      </c>
      <c r="K56" t="s">
        <v>47</v>
      </c>
      <c r="L56">
        <f ca="1">IF(C56="Cargo Liability",RANDBETWEEN(10000,80000),IF(C56="Collision Liability",RANDBETWEEN(20000,100000),IF(C56="Environmental Pollution",RANDBETWEEN(50000,120000),IF(C56="Damage to Other Vessels",RANDBETWEEN(15000,90000),IF(C56="Injury to Third Parties",RANDBETWEEN(5000,60000))))))</f>
        <v>58186</v>
      </c>
      <c r="M56">
        <v>3</v>
      </c>
      <c r="N56">
        <f>IF(YEAR(B56)=2023, 1.03,
   IF(YEAR(B56)=2022, 1.0506,
   IF(YEAR(B56)=2021, 1.071612,
   IF(YEAR(B56)=2020, 1.10376036,
   IF(YEAR(B56)=2019, 1.1479107744,
   IF(YEAR(B56)=2018, 1.20530631312, 1))))))</f>
        <v>1.0506</v>
      </c>
      <c r="Q56" s="30"/>
      <c r="R56" s="109">
        <f t="shared" si="0"/>
        <v>1</v>
      </c>
      <c r="S56">
        <f>YEAR(B56)</f>
        <v>2022</v>
      </c>
    </row>
    <row r="57" spans="1:19" x14ac:dyDescent="0.4">
      <c r="A57" t="s">
        <v>102</v>
      </c>
      <c r="B57" s="1">
        <v>44339</v>
      </c>
      <c r="C57" t="s">
        <v>26</v>
      </c>
      <c r="D57" s="3">
        <v>792483.56</v>
      </c>
      <c r="E57" t="s">
        <v>27</v>
      </c>
      <c r="G57" s="111">
        <v>5000000</v>
      </c>
      <c r="H57" s="3">
        <v>34948.25</v>
      </c>
      <c r="I57" t="s">
        <v>28</v>
      </c>
      <c r="J57" t="s">
        <v>18</v>
      </c>
      <c r="K57" t="s">
        <v>43</v>
      </c>
      <c r="L57">
        <f ca="1">IF(C57="Cargo Liability",RANDBETWEEN(10000,80000),IF(C57="Collision Liability",RANDBETWEEN(20000,100000),IF(C57="Environmental Pollution",RANDBETWEEN(50000,120000),IF(C57="Damage to Other Vessels",RANDBETWEEN(15000,90000),IF(C57="Injury to Third Parties",RANDBETWEEN(5000,60000))))))</f>
        <v>65544</v>
      </c>
      <c r="M57">
        <v>7</v>
      </c>
      <c r="N57">
        <f>IF(YEAR(B57)=2023, 1.03,
   IF(YEAR(B57)=2022, 1.0506,
   IF(YEAR(B57)=2021, 1.071612,
   IF(YEAR(B57)=2020, 1.10376036,
   IF(YEAR(B57)=2019, 1.1479107744,
   IF(YEAR(B57)=2018, 1.20530631312, 1))))))</f>
        <v>1.071612</v>
      </c>
      <c r="Q57" s="30"/>
      <c r="R57" s="109">
        <f t="shared" si="0"/>
        <v>1</v>
      </c>
      <c r="S57">
        <f>YEAR(B57)</f>
        <v>2021</v>
      </c>
    </row>
    <row r="58" spans="1:19" x14ac:dyDescent="0.4">
      <c r="A58" t="s">
        <v>103</v>
      </c>
      <c r="B58" s="1">
        <v>44121</v>
      </c>
      <c r="C58" t="s">
        <v>16</v>
      </c>
      <c r="D58" s="3">
        <v>594837.93999999994</v>
      </c>
      <c r="E58" t="s">
        <v>11</v>
      </c>
      <c r="G58" s="111">
        <v>5000000</v>
      </c>
      <c r="H58" s="3">
        <v>28947.56</v>
      </c>
      <c r="I58" t="s">
        <v>17</v>
      </c>
      <c r="J58" t="s">
        <v>23</v>
      </c>
      <c r="K58" t="s">
        <v>45</v>
      </c>
      <c r="L58">
        <f ca="1">IF(C58="Cargo Liability",RANDBETWEEN(10000,80000),IF(C58="Collision Liability",RANDBETWEEN(20000,100000),IF(C58="Environmental Pollution",RANDBETWEEN(50000,120000),IF(C58="Damage to Other Vessels",RANDBETWEEN(15000,90000),IF(C58="Injury to Third Parties",RANDBETWEEN(5000,60000))))))</f>
        <v>73600</v>
      </c>
      <c r="M58">
        <v>4</v>
      </c>
      <c r="N58">
        <f>IF(YEAR(B58)=2023, 1.03,
   IF(YEAR(B58)=2022, 1.0506,
   IF(YEAR(B58)=2021, 1.071612,
   IF(YEAR(B58)=2020, 1.10376036,
   IF(YEAR(B58)=2019, 1.1479107744,
   IF(YEAR(B58)=2018, 1.20530631312, 1))))))</f>
        <v>1.1037603600000001</v>
      </c>
      <c r="Q58" s="30"/>
      <c r="R58" s="109">
        <f t="shared" si="0"/>
        <v>1</v>
      </c>
      <c r="S58">
        <f>YEAR(B58)</f>
        <v>2020</v>
      </c>
    </row>
    <row r="59" spans="1:19" x14ac:dyDescent="0.4">
      <c r="A59" t="s">
        <v>104</v>
      </c>
      <c r="B59" s="1">
        <v>44998</v>
      </c>
      <c r="C59" t="s">
        <v>32</v>
      </c>
      <c r="D59" s="3">
        <v>472839.28</v>
      </c>
      <c r="E59" t="s">
        <v>11</v>
      </c>
      <c r="G59" s="111">
        <v>5000000</v>
      </c>
      <c r="H59" s="3">
        <v>21938.48</v>
      </c>
      <c r="I59" t="s">
        <v>12</v>
      </c>
      <c r="J59" t="s">
        <v>38</v>
      </c>
      <c r="K59" t="s">
        <v>36</v>
      </c>
      <c r="L59">
        <f ca="1">IF(C59="Cargo Liability",RANDBETWEEN(10000,80000),IF(C59="Collision Liability",RANDBETWEEN(20000,100000),IF(C59="Environmental Pollution",RANDBETWEEN(50000,120000),IF(C59="Damage to Other Vessels",RANDBETWEEN(15000,90000),IF(C59="Injury to Third Parties",RANDBETWEEN(5000,60000))))))</f>
        <v>32963</v>
      </c>
      <c r="M59">
        <v>6</v>
      </c>
      <c r="N59">
        <f>IF(YEAR(B59)=2023, 1.03,
   IF(YEAR(B59)=2022, 1.0506,
   IF(YEAR(B59)=2021, 1.071612,
   IF(YEAR(B59)=2020, 1.10376036,
   IF(YEAR(B59)=2019, 1.1479107744,
   IF(YEAR(B59)=2018, 1.20530631312, 1))))))</f>
        <v>1.03</v>
      </c>
      <c r="Q59" s="30"/>
      <c r="R59" s="109">
        <f t="shared" si="0"/>
        <v>1</v>
      </c>
      <c r="S59">
        <f>YEAR(B59)</f>
        <v>2023</v>
      </c>
    </row>
    <row r="60" spans="1:19" x14ac:dyDescent="0.4">
      <c r="A60" t="s">
        <v>105</v>
      </c>
      <c r="B60" s="1">
        <v>43439</v>
      </c>
      <c r="C60" t="s">
        <v>10</v>
      </c>
      <c r="D60" s="3">
        <v>592483.44999999995</v>
      </c>
      <c r="E60" t="s">
        <v>27</v>
      </c>
      <c r="G60" s="111">
        <v>2000000</v>
      </c>
      <c r="H60" s="3">
        <v>32947.379999999997</v>
      </c>
      <c r="I60" t="s">
        <v>17</v>
      </c>
      <c r="J60" t="s">
        <v>18</v>
      </c>
      <c r="K60" t="s">
        <v>14</v>
      </c>
      <c r="L60">
        <f ca="1">IF(C60="Cargo Liability",RANDBETWEEN(10000,80000),IF(C60="Collision Liability",RANDBETWEEN(20000,100000),IF(C60="Environmental Pollution",RANDBETWEEN(50000,120000),IF(C60="Damage to Other Vessels",RANDBETWEEN(15000,90000),IF(C60="Injury to Third Parties",RANDBETWEEN(5000,60000))))))</f>
        <v>70706</v>
      </c>
      <c r="M60">
        <v>5</v>
      </c>
      <c r="N60">
        <f>IF(YEAR(B60)=2023, 1.03,
   IF(YEAR(B60)=2022, 1.0506,
   IF(YEAR(B60)=2021, 1.071612,
   IF(YEAR(B60)=2020, 1.10376036,
   IF(YEAR(B60)=2019, 1.1479107744,
   IF(YEAR(B60)=2018, 1.20530631312, 1))))))</f>
        <v>1.2053063131199999</v>
      </c>
      <c r="Q60" s="30"/>
      <c r="R60" s="109">
        <f t="shared" si="0"/>
        <v>1</v>
      </c>
      <c r="S60">
        <f>YEAR(B60)</f>
        <v>2018</v>
      </c>
    </row>
    <row r="61" spans="1:19" x14ac:dyDescent="0.4">
      <c r="A61" t="s">
        <v>106</v>
      </c>
      <c r="B61" s="1">
        <v>43645</v>
      </c>
      <c r="C61" t="s">
        <v>21</v>
      </c>
      <c r="D61" s="3">
        <v>839483.29</v>
      </c>
      <c r="E61" t="s">
        <v>11</v>
      </c>
      <c r="G61" s="111">
        <v>5000000</v>
      </c>
      <c r="H61" s="3">
        <v>37948.379999999997</v>
      </c>
      <c r="I61" t="s">
        <v>22</v>
      </c>
      <c r="J61" t="s">
        <v>29</v>
      </c>
      <c r="K61" t="s">
        <v>49</v>
      </c>
      <c r="L61">
        <f ca="1">IF(C61="Cargo Liability",RANDBETWEEN(10000,80000),IF(C61="Collision Liability",RANDBETWEEN(20000,100000),IF(C61="Environmental Pollution",RANDBETWEEN(50000,120000),IF(C61="Damage to Other Vessels",RANDBETWEEN(15000,90000),IF(C61="Injury to Third Parties",RANDBETWEEN(5000,60000))))))</f>
        <v>34205</v>
      </c>
      <c r="M61">
        <v>3</v>
      </c>
      <c r="N61">
        <f>IF(YEAR(B61)=2023, 1.03,
   IF(YEAR(B61)=2022, 1.0506,
   IF(YEAR(B61)=2021, 1.071612,
   IF(YEAR(B61)=2020, 1.10376036,
   IF(YEAR(B61)=2019, 1.1479107744,
   IF(YEAR(B61)=2018, 1.20530631312, 1))))))</f>
        <v>1.1479107743999999</v>
      </c>
      <c r="Q61" s="30"/>
      <c r="R61" s="109">
        <f t="shared" si="0"/>
        <v>1</v>
      </c>
      <c r="S61">
        <f>YEAR(B61)</f>
        <v>2019</v>
      </c>
    </row>
    <row r="62" spans="1:19" x14ac:dyDescent="0.4">
      <c r="A62" t="s">
        <v>107</v>
      </c>
      <c r="B62" s="1">
        <v>44821</v>
      </c>
      <c r="C62" t="s">
        <v>26</v>
      </c>
      <c r="D62" s="3">
        <v>839483.58</v>
      </c>
      <c r="E62" t="s">
        <v>27</v>
      </c>
      <c r="G62" s="111">
        <v>5000000</v>
      </c>
      <c r="H62" s="3">
        <v>38947.449999999997</v>
      </c>
      <c r="I62" t="s">
        <v>28</v>
      </c>
      <c r="J62" t="s">
        <v>38</v>
      </c>
      <c r="K62" t="s">
        <v>39</v>
      </c>
      <c r="L62">
        <f ca="1">IF(C62="Cargo Liability",RANDBETWEEN(10000,80000),IF(C62="Collision Liability",RANDBETWEEN(20000,100000),IF(C62="Environmental Pollution",RANDBETWEEN(50000,120000),IF(C62="Damage to Other Vessels",RANDBETWEEN(15000,90000),IF(C62="Injury to Third Parties",RANDBETWEEN(5000,60000))))))</f>
        <v>91925</v>
      </c>
      <c r="M62">
        <v>4</v>
      </c>
      <c r="N62">
        <f>IF(YEAR(B62)=2023, 1.03,
   IF(YEAR(B62)=2022, 1.0506,
   IF(YEAR(B62)=2021, 1.071612,
   IF(YEAR(B62)=2020, 1.10376036,
   IF(YEAR(B62)=2019, 1.1479107744,
   IF(YEAR(B62)=2018, 1.20530631312, 1))))))</f>
        <v>1.0506</v>
      </c>
      <c r="Q62" s="30"/>
      <c r="R62" s="109">
        <f t="shared" si="0"/>
        <v>1</v>
      </c>
      <c r="S62">
        <f>YEAR(B62)</f>
        <v>2022</v>
      </c>
    </row>
    <row r="63" spans="1:19" x14ac:dyDescent="0.4">
      <c r="A63" t="s">
        <v>108</v>
      </c>
      <c r="B63" s="1">
        <v>44207</v>
      </c>
      <c r="C63" t="s">
        <v>16</v>
      </c>
      <c r="D63" s="3">
        <v>793849.23</v>
      </c>
      <c r="E63" t="s">
        <v>11</v>
      </c>
      <c r="G63" s="111">
        <v>5000000</v>
      </c>
      <c r="H63" s="3">
        <v>29482.48</v>
      </c>
      <c r="I63" t="s">
        <v>17</v>
      </c>
      <c r="J63" t="s">
        <v>23</v>
      </c>
      <c r="K63" t="s">
        <v>51</v>
      </c>
      <c r="L63">
        <f ca="1">IF(C63="Cargo Liability",RANDBETWEEN(10000,80000),IF(C63="Collision Liability",RANDBETWEEN(20000,100000),IF(C63="Environmental Pollution",RANDBETWEEN(50000,120000),IF(C63="Damage to Other Vessels",RANDBETWEEN(15000,90000),IF(C63="Injury to Third Parties",RANDBETWEEN(5000,60000))))))</f>
        <v>30804</v>
      </c>
      <c r="M63">
        <v>7</v>
      </c>
      <c r="N63">
        <f>IF(YEAR(B63)=2023, 1.03,
   IF(YEAR(B63)=2022, 1.0506,
   IF(YEAR(B63)=2021, 1.071612,
   IF(YEAR(B63)=2020, 1.10376036,
   IF(YEAR(B63)=2019, 1.1479107744,
   IF(YEAR(B63)=2018, 1.20530631312, 1))))))</f>
        <v>1.071612</v>
      </c>
      <c r="Q63" s="30"/>
      <c r="R63" s="109">
        <f t="shared" si="0"/>
        <v>1</v>
      </c>
      <c r="S63">
        <f>YEAR(B63)</f>
        <v>2021</v>
      </c>
    </row>
    <row r="64" spans="1:19" x14ac:dyDescent="0.4">
      <c r="A64" t="s">
        <v>109</v>
      </c>
      <c r="B64" s="1">
        <v>43946</v>
      </c>
      <c r="C64" t="s">
        <v>32</v>
      </c>
      <c r="D64" s="3">
        <v>473839.25</v>
      </c>
      <c r="E64" t="s">
        <v>11</v>
      </c>
      <c r="G64" s="111">
        <v>5000000</v>
      </c>
      <c r="H64" s="3">
        <v>27482.38</v>
      </c>
      <c r="I64" t="s">
        <v>12</v>
      </c>
      <c r="J64" t="s">
        <v>29</v>
      </c>
      <c r="K64" t="s">
        <v>59</v>
      </c>
      <c r="L64">
        <f ca="1">IF(C64="Cargo Liability",RANDBETWEEN(10000,80000),IF(C64="Collision Liability",RANDBETWEEN(20000,100000),IF(C64="Environmental Pollution",RANDBETWEEN(50000,120000),IF(C64="Damage to Other Vessels",RANDBETWEEN(15000,90000),IF(C64="Injury to Third Parties",RANDBETWEEN(5000,60000))))))</f>
        <v>37921</v>
      </c>
      <c r="M64">
        <v>6</v>
      </c>
      <c r="N64">
        <f>IF(YEAR(B64)=2023, 1.03,
   IF(YEAR(B64)=2022, 1.0506,
   IF(YEAR(B64)=2021, 1.071612,
   IF(YEAR(B64)=2020, 1.10376036,
   IF(YEAR(B64)=2019, 1.1479107744,
   IF(YEAR(B64)=2018, 1.20530631312, 1))))))</f>
        <v>1.1037603600000001</v>
      </c>
      <c r="Q64" s="30"/>
      <c r="R64" s="109">
        <f t="shared" si="0"/>
        <v>1</v>
      </c>
      <c r="S64">
        <f>YEAR(B64)</f>
        <v>2020</v>
      </c>
    </row>
    <row r="65" spans="1:19" x14ac:dyDescent="0.4">
      <c r="A65" t="s">
        <v>110</v>
      </c>
      <c r="B65" s="1">
        <v>43543</v>
      </c>
      <c r="C65" t="s">
        <v>10</v>
      </c>
      <c r="D65" s="3">
        <v>573849.48</v>
      </c>
      <c r="E65" t="s">
        <v>27</v>
      </c>
      <c r="G65" s="111">
        <v>5000000</v>
      </c>
      <c r="H65" s="3">
        <v>32847.58</v>
      </c>
      <c r="I65" t="s">
        <v>17</v>
      </c>
      <c r="J65" t="s">
        <v>13</v>
      </c>
      <c r="K65" t="s">
        <v>43</v>
      </c>
      <c r="L65">
        <f ca="1">IF(C65="Cargo Liability",RANDBETWEEN(10000,80000),IF(C65="Collision Liability",RANDBETWEEN(20000,100000),IF(C65="Environmental Pollution",RANDBETWEEN(50000,120000),IF(C65="Damage to Other Vessels",RANDBETWEEN(15000,90000),IF(C65="Injury to Third Parties",RANDBETWEEN(5000,60000))))))</f>
        <v>51681</v>
      </c>
      <c r="M65">
        <v>3</v>
      </c>
      <c r="N65">
        <f>IF(YEAR(B65)=2023, 1.03,
   IF(YEAR(B65)=2022, 1.0506,
   IF(YEAR(B65)=2021, 1.071612,
   IF(YEAR(B65)=2020, 1.10376036,
   IF(YEAR(B65)=2019, 1.1479107744,
   IF(YEAR(B65)=2018, 1.20530631312, 1))))))</f>
        <v>1.1479107743999999</v>
      </c>
      <c r="Q65" s="30"/>
      <c r="R65" s="109">
        <f t="shared" si="0"/>
        <v>1</v>
      </c>
      <c r="S65">
        <f>YEAR(B65)</f>
        <v>2019</v>
      </c>
    </row>
    <row r="66" spans="1:19" x14ac:dyDescent="0.4">
      <c r="A66" t="s">
        <v>111</v>
      </c>
      <c r="B66" s="1">
        <v>44959</v>
      </c>
      <c r="C66" t="s">
        <v>21</v>
      </c>
      <c r="D66" s="3">
        <v>683849.75</v>
      </c>
      <c r="E66" t="s">
        <v>11</v>
      </c>
      <c r="G66" s="111">
        <v>5000000</v>
      </c>
      <c r="H66" s="3">
        <v>32947.449999999997</v>
      </c>
      <c r="I66" t="s">
        <v>22</v>
      </c>
      <c r="J66" t="s">
        <v>18</v>
      </c>
      <c r="K66" t="s">
        <v>57</v>
      </c>
      <c r="L66">
        <f ca="1">IF(C66="Cargo Liability",RANDBETWEEN(10000,80000),IF(C66="Collision Liability",RANDBETWEEN(20000,100000),IF(C66="Environmental Pollution",RANDBETWEEN(50000,120000),IF(C66="Damage to Other Vessels",RANDBETWEEN(15000,90000),IF(C66="Injury to Third Parties",RANDBETWEEN(5000,60000))))))</f>
        <v>87052</v>
      </c>
      <c r="M66">
        <v>2</v>
      </c>
      <c r="N66">
        <f>IF(YEAR(B66)=2023, 1.03,
   IF(YEAR(B66)=2022, 1.0506,
   IF(YEAR(B66)=2021, 1.071612,
   IF(YEAR(B66)=2020, 1.10376036,
   IF(YEAR(B66)=2019, 1.1479107744,
   IF(YEAR(B66)=2018, 1.20530631312, 1))))))</f>
        <v>1.03</v>
      </c>
      <c r="Q66" s="30"/>
      <c r="R66" s="109">
        <f t="shared" si="0"/>
        <v>1</v>
      </c>
      <c r="S66">
        <f>YEAR(B66)</f>
        <v>2023</v>
      </c>
    </row>
    <row r="67" spans="1:19" x14ac:dyDescent="0.4">
      <c r="A67" t="s">
        <v>112</v>
      </c>
      <c r="B67" s="1">
        <v>44753</v>
      </c>
      <c r="C67" t="s">
        <v>26</v>
      </c>
      <c r="D67" s="3">
        <v>683849.45</v>
      </c>
      <c r="E67" t="s">
        <v>27</v>
      </c>
      <c r="G67" s="111">
        <v>5000000</v>
      </c>
      <c r="H67" s="3">
        <v>29482.45</v>
      </c>
      <c r="I67" t="s">
        <v>28</v>
      </c>
      <c r="J67" t="s">
        <v>23</v>
      </c>
      <c r="K67" t="s">
        <v>47</v>
      </c>
      <c r="L67">
        <f ca="1">IF(C67="Cargo Liability",RANDBETWEEN(10000,80000),IF(C67="Collision Liability",RANDBETWEEN(20000,100000),IF(C67="Environmental Pollution",RANDBETWEEN(50000,120000),IF(C67="Damage to Other Vessels",RANDBETWEEN(15000,90000),IF(C67="Injury to Third Parties",RANDBETWEEN(5000,60000))))))</f>
        <v>111206</v>
      </c>
      <c r="M67">
        <v>4</v>
      </c>
      <c r="N67">
        <f>IF(YEAR(B67)=2023, 1.03,
   IF(YEAR(B67)=2022, 1.0506,
   IF(YEAR(B67)=2021, 1.071612,
   IF(YEAR(B67)=2020, 1.10376036,
   IF(YEAR(B67)=2019, 1.1479107744,
   IF(YEAR(B67)=2018, 1.20530631312, 1))))))</f>
        <v>1.0506</v>
      </c>
      <c r="Q67" s="30"/>
      <c r="R67" s="109">
        <f t="shared" ref="R67:R101" si="1">IF(Q67&lt;1000000,1,0)</f>
        <v>1</v>
      </c>
      <c r="S67">
        <f t="shared" ref="S67:S101" si="2">YEAR(B67)</f>
        <v>2022</v>
      </c>
    </row>
    <row r="68" spans="1:19" x14ac:dyDescent="0.4">
      <c r="A68" t="s">
        <v>113</v>
      </c>
      <c r="B68" s="1">
        <v>44369</v>
      </c>
      <c r="C68" t="s">
        <v>16</v>
      </c>
      <c r="D68" s="3">
        <v>573839.54</v>
      </c>
      <c r="E68" t="s">
        <v>11</v>
      </c>
      <c r="G68" s="111">
        <v>5000000</v>
      </c>
      <c r="H68" s="3">
        <v>27839.38</v>
      </c>
      <c r="I68" t="s">
        <v>17</v>
      </c>
      <c r="J68" t="s">
        <v>38</v>
      </c>
      <c r="K68" t="s">
        <v>55</v>
      </c>
      <c r="L68">
        <f ca="1">IF(C68="Cargo Liability",RANDBETWEEN(10000,80000),IF(C68="Collision Liability",RANDBETWEEN(20000,100000),IF(C68="Environmental Pollution",RANDBETWEEN(50000,120000),IF(C68="Damage to Other Vessels",RANDBETWEEN(15000,90000),IF(C68="Injury to Third Parties",RANDBETWEEN(5000,60000))))))</f>
        <v>70911</v>
      </c>
      <c r="M68">
        <v>5</v>
      </c>
      <c r="N68">
        <f>IF(YEAR(B68)=2023, 1.03,
   IF(YEAR(B68)=2022, 1.0506,
   IF(YEAR(B68)=2021, 1.071612,
   IF(YEAR(B68)=2020, 1.10376036,
   IF(YEAR(B68)=2019, 1.1479107744,
   IF(YEAR(B68)=2018, 1.20530631312, 1))))))</f>
        <v>1.071612</v>
      </c>
      <c r="Q68" s="30"/>
      <c r="R68" s="109">
        <f t="shared" si="1"/>
        <v>1</v>
      </c>
      <c r="S68">
        <f t="shared" si="2"/>
        <v>2021</v>
      </c>
    </row>
    <row r="69" spans="1:19" x14ac:dyDescent="0.4">
      <c r="A69" t="s">
        <v>114</v>
      </c>
      <c r="B69" s="1">
        <v>43857</v>
      </c>
      <c r="C69" t="s">
        <v>32</v>
      </c>
      <c r="D69" s="3">
        <v>572839.44999999995</v>
      </c>
      <c r="E69" t="s">
        <v>11</v>
      </c>
      <c r="G69" s="111">
        <v>5000000</v>
      </c>
      <c r="H69" s="3">
        <v>32947.449999999997</v>
      </c>
      <c r="I69" t="s">
        <v>12</v>
      </c>
      <c r="J69" t="s">
        <v>29</v>
      </c>
      <c r="K69" t="s">
        <v>49</v>
      </c>
      <c r="L69">
        <f ca="1">IF(C69="Cargo Liability",RANDBETWEEN(10000,80000),IF(C69="Collision Liability",RANDBETWEEN(20000,100000),IF(C69="Environmental Pollution",RANDBETWEEN(50000,120000),IF(C69="Damage to Other Vessels",RANDBETWEEN(15000,90000),IF(C69="Injury to Third Parties",RANDBETWEEN(5000,60000))))))</f>
        <v>7206</v>
      </c>
      <c r="M69">
        <v>3</v>
      </c>
      <c r="N69">
        <f>IF(YEAR(B69)=2023, 1.03,
   IF(YEAR(B69)=2022, 1.0506,
   IF(YEAR(B69)=2021, 1.071612,
   IF(YEAR(B69)=2020, 1.10376036,
   IF(YEAR(B69)=2019, 1.1479107744,
   IF(YEAR(B69)=2018, 1.20530631312, 1))))))</f>
        <v>1.1037603600000001</v>
      </c>
      <c r="Q69" s="30"/>
      <c r="R69" s="109">
        <f t="shared" si="1"/>
        <v>1</v>
      </c>
      <c r="S69">
        <f t="shared" si="2"/>
        <v>2020</v>
      </c>
    </row>
    <row r="70" spans="1:19" x14ac:dyDescent="0.4">
      <c r="A70" t="s">
        <v>115</v>
      </c>
      <c r="B70" s="1">
        <v>43593</v>
      </c>
      <c r="C70" t="s">
        <v>32</v>
      </c>
      <c r="D70" s="3">
        <v>472839.38</v>
      </c>
      <c r="E70" t="s">
        <v>27</v>
      </c>
      <c r="G70" s="111">
        <v>2000000</v>
      </c>
      <c r="H70" s="3">
        <v>29473.84</v>
      </c>
      <c r="I70" t="s">
        <v>17</v>
      </c>
      <c r="J70" t="s">
        <v>23</v>
      </c>
      <c r="K70" t="s">
        <v>65</v>
      </c>
      <c r="L70">
        <f ca="1">IF(C70="Cargo Liability",RANDBETWEEN(10000,80000),IF(C70="Collision Liability",RANDBETWEEN(20000,100000),IF(C70="Environmental Pollution",RANDBETWEEN(50000,120000),IF(C70="Damage to Other Vessels",RANDBETWEEN(15000,90000),IF(C70="Injury to Third Parties",RANDBETWEEN(5000,60000))))))</f>
        <v>52570</v>
      </c>
      <c r="M70">
        <v>4</v>
      </c>
      <c r="N70">
        <f>IF(YEAR(B70)=2023, 1.03,
   IF(YEAR(B70)=2022, 1.0506,
   IF(YEAR(B70)=2021, 1.071612,
   IF(YEAR(B70)=2020, 1.10376036,
   IF(YEAR(B70)=2019, 1.1479107744,
   IF(YEAR(B70)=2018, 1.20530631312, 1))))))</f>
        <v>1.1479107743999999</v>
      </c>
      <c r="Q70" s="30"/>
      <c r="R70" s="109">
        <f t="shared" si="1"/>
        <v>1</v>
      </c>
      <c r="S70">
        <f t="shared" si="2"/>
        <v>2019</v>
      </c>
    </row>
    <row r="71" spans="1:19" x14ac:dyDescent="0.4">
      <c r="A71" t="s">
        <v>116</v>
      </c>
      <c r="B71" s="1">
        <v>45035</v>
      </c>
      <c r="C71" t="s">
        <v>10</v>
      </c>
      <c r="D71" s="3">
        <v>573849.48</v>
      </c>
      <c r="E71" t="s">
        <v>11</v>
      </c>
      <c r="G71" s="111">
        <v>5000000</v>
      </c>
      <c r="H71" s="3">
        <v>32847.58</v>
      </c>
      <c r="I71" t="s">
        <v>17</v>
      </c>
      <c r="J71" t="s">
        <v>38</v>
      </c>
      <c r="K71" t="s">
        <v>47</v>
      </c>
      <c r="L71">
        <f ca="1">IF(C71="Cargo Liability",RANDBETWEEN(10000,80000),IF(C71="Collision Liability",RANDBETWEEN(20000,100000),IF(C71="Environmental Pollution",RANDBETWEEN(50000,120000),IF(C71="Damage to Other Vessels",RANDBETWEEN(15000,90000),IF(C71="Injury to Third Parties",RANDBETWEEN(5000,60000))))))</f>
        <v>91202</v>
      </c>
      <c r="M71">
        <v>3</v>
      </c>
      <c r="N71">
        <f>IF(YEAR(B71)=2023, 1.03,
   IF(YEAR(B71)=2022, 1.0506,
   IF(YEAR(B71)=2021, 1.071612,
   IF(YEAR(B71)=2020, 1.10376036,
   IF(YEAR(B71)=2019, 1.1479107744,
   IF(YEAR(B71)=2018, 1.20530631312, 1))))))</f>
        <v>1.03</v>
      </c>
      <c r="Q71" s="30"/>
      <c r="R71" s="109">
        <f t="shared" si="1"/>
        <v>1</v>
      </c>
      <c r="S71">
        <f t="shared" si="2"/>
        <v>2023</v>
      </c>
    </row>
    <row r="72" spans="1:19" x14ac:dyDescent="0.4">
      <c r="A72" t="s">
        <v>117</v>
      </c>
      <c r="B72" s="1">
        <v>44481</v>
      </c>
      <c r="C72" t="s">
        <v>21</v>
      </c>
      <c r="D72" s="3">
        <v>683849.75</v>
      </c>
      <c r="E72" t="s">
        <v>11</v>
      </c>
      <c r="G72" s="111">
        <v>5000000</v>
      </c>
      <c r="H72" s="3">
        <v>37948.379999999997</v>
      </c>
      <c r="I72" t="s">
        <v>22</v>
      </c>
      <c r="J72" t="s">
        <v>29</v>
      </c>
      <c r="K72" t="s">
        <v>53</v>
      </c>
      <c r="L72">
        <f ca="1">IF(C72="Cargo Liability",RANDBETWEEN(10000,80000),IF(C72="Collision Liability",RANDBETWEEN(20000,100000),IF(C72="Environmental Pollution",RANDBETWEEN(50000,120000),IF(C72="Damage to Other Vessels",RANDBETWEEN(15000,90000),IF(C72="Injury to Third Parties",RANDBETWEEN(5000,60000))))))</f>
        <v>26329</v>
      </c>
      <c r="M72">
        <v>5</v>
      </c>
      <c r="N72">
        <f>IF(YEAR(B72)=2023, 1.03,
   IF(YEAR(B72)=2022, 1.0506,
   IF(YEAR(B72)=2021, 1.071612,
   IF(YEAR(B72)=2020, 1.10376036,
   IF(YEAR(B72)=2019, 1.1479107744,
   IF(YEAR(B72)=2018, 1.20530631312, 1))))))</f>
        <v>1.071612</v>
      </c>
      <c r="Q72" s="30"/>
      <c r="R72" s="109">
        <f t="shared" si="1"/>
        <v>1</v>
      </c>
      <c r="S72">
        <f t="shared" si="2"/>
        <v>2021</v>
      </c>
    </row>
    <row r="73" spans="1:19" x14ac:dyDescent="0.4">
      <c r="A73" t="s">
        <v>118</v>
      </c>
      <c r="B73" s="1">
        <v>44648</v>
      </c>
      <c r="C73" t="s">
        <v>26</v>
      </c>
      <c r="D73" s="3">
        <v>739849.45</v>
      </c>
      <c r="E73" t="s">
        <v>27</v>
      </c>
      <c r="G73" s="111">
        <v>5000000</v>
      </c>
      <c r="H73" s="3">
        <v>38947.449999999997</v>
      </c>
      <c r="I73" t="s">
        <v>28</v>
      </c>
      <c r="J73" t="s">
        <v>13</v>
      </c>
      <c r="K73" t="s">
        <v>41</v>
      </c>
      <c r="L73">
        <f ca="1">IF(C73="Cargo Liability",RANDBETWEEN(10000,80000),IF(C73="Collision Liability",RANDBETWEEN(20000,100000),IF(C73="Environmental Pollution",RANDBETWEEN(50000,120000),IF(C73="Damage to Other Vessels",RANDBETWEEN(15000,90000),IF(C73="Injury to Third Parties",RANDBETWEEN(5000,60000))))))</f>
        <v>119255</v>
      </c>
      <c r="M73">
        <v>3</v>
      </c>
      <c r="N73">
        <f>IF(YEAR(B73)=2023, 1.03,
   IF(YEAR(B73)=2022, 1.0506,
   IF(YEAR(B73)=2021, 1.071612,
   IF(YEAR(B73)=2020, 1.10376036,
   IF(YEAR(B73)=2019, 1.1479107744,
   IF(YEAR(B73)=2018, 1.20530631312, 1))))))</f>
        <v>1.0506</v>
      </c>
      <c r="Q73" s="30"/>
      <c r="R73" s="109">
        <f t="shared" si="1"/>
        <v>1</v>
      </c>
      <c r="S73">
        <f t="shared" si="2"/>
        <v>2022</v>
      </c>
    </row>
    <row r="74" spans="1:19" x14ac:dyDescent="0.4">
      <c r="A74" t="s">
        <v>119</v>
      </c>
      <c r="B74" s="1">
        <v>44047</v>
      </c>
      <c r="C74" t="s">
        <v>16</v>
      </c>
      <c r="D74" s="3">
        <v>573839.54</v>
      </c>
      <c r="E74" t="s">
        <v>11</v>
      </c>
      <c r="G74" s="111">
        <v>5000000</v>
      </c>
      <c r="H74" s="3">
        <v>27839.38</v>
      </c>
      <c r="I74" t="s">
        <v>17</v>
      </c>
      <c r="J74" t="s">
        <v>18</v>
      </c>
      <c r="K74" t="s">
        <v>76</v>
      </c>
      <c r="L74">
        <f ca="1">IF(C74="Cargo Liability",RANDBETWEEN(10000,80000),IF(C74="Collision Liability",RANDBETWEEN(20000,100000),IF(C74="Environmental Pollution",RANDBETWEEN(50000,120000),IF(C74="Damage to Other Vessels",RANDBETWEEN(15000,90000),IF(C74="Injury to Third Parties",RANDBETWEEN(5000,60000))))))</f>
        <v>70662</v>
      </c>
      <c r="M74">
        <v>6</v>
      </c>
      <c r="N74">
        <f>IF(YEAR(B74)=2023, 1.03,
   IF(YEAR(B74)=2022, 1.0506,
   IF(YEAR(B74)=2021, 1.071612,
   IF(YEAR(B74)=2020, 1.10376036,
   IF(YEAR(B74)=2019, 1.1479107744,
   IF(YEAR(B74)=2018, 1.20530631312, 1))))))</f>
        <v>1.1037603600000001</v>
      </c>
      <c r="Q74" s="30"/>
      <c r="R74" s="109">
        <f t="shared" si="1"/>
        <v>1</v>
      </c>
      <c r="S74">
        <f t="shared" si="2"/>
        <v>2020</v>
      </c>
    </row>
    <row r="75" spans="1:19" x14ac:dyDescent="0.4">
      <c r="A75" t="s">
        <v>120</v>
      </c>
      <c r="B75" s="1">
        <v>43268</v>
      </c>
      <c r="C75" t="s">
        <v>32</v>
      </c>
      <c r="D75" s="3">
        <v>572839.44999999995</v>
      </c>
      <c r="E75" t="s">
        <v>11</v>
      </c>
      <c r="G75" s="111">
        <v>5000000</v>
      </c>
      <c r="H75" s="3">
        <v>32947.449999999997</v>
      </c>
      <c r="I75" t="s">
        <v>12</v>
      </c>
      <c r="J75" t="s">
        <v>38</v>
      </c>
      <c r="K75" t="s">
        <v>14</v>
      </c>
      <c r="L75">
        <f ca="1">IF(C75="Cargo Liability",RANDBETWEEN(10000,80000),IF(C75="Collision Liability",RANDBETWEEN(20000,100000),IF(C75="Environmental Pollution",RANDBETWEEN(50000,120000),IF(C75="Damage to Other Vessels",RANDBETWEEN(15000,90000),IF(C75="Injury to Third Parties",RANDBETWEEN(5000,60000))))))</f>
        <v>11748</v>
      </c>
      <c r="M75">
        <v>3</v>
      </c>
      <c r="N75">
        <f>IF(YEAR(B75)=2023, 1.03,
   IF(YEAR(B75)=2022, 1.0506,
   IF(YEAR(B75)=2021, 1.071612,
   IF(YEAR(B75)=2020, 1.10376036,
   IF(YEAR(B75)=2019, 1.1479107744,
   IF(YEAR(B75)=2018, 1.20530631312, 1))))))</f>
        <v>1.2053063131199999</v>
      </c>
      <c r="Q75" s="30"/>
      <c r="R75" s="109">
        <f t="shared" si="1"/>
        <v>1</v>
      </c>
      <c r="S75">
        <f t="shared" si="2"/>
        <v>2018</v>
      </c>
    </row>
    <row r="76" spans="1:19" x14ac:dyDescent="0.4">
      <c r="A76" t="s">
        <v>121</v>
      </c>
      <c r="B76" s="1">
        <v>45068</v>
      </c>
      <c r="C76" t="s">
        <v>10</v>
      </c>
      <c r="D76" s="3">
        <v>793849.23</v>
      </c>
      <c r="E76" t="s">
        <v>27</v>
      </c>
      <c r="G76" s="111">
        <v>5000000</v>
      </c>
      <c r="H76" s="3">
        <v>29482.48</v>
      </c>
      <c r="I76" t="s">
        <v>17</v>
      </c>
      <c r="J76" t="s">
        <v>29</v>
      </c>
      <c r="K76" t="s">
        <v>34</v>
      </c>
      <c r="L76">
        <f ca="1">IF(C76="Cargo Liability",RANDBETWEEN(10000,80000),IF(C76="Collision Liability",RANDBETWEEN(20000,100000),IF(C76="Environmental Pollution",RANDBETWEEN(50000,120000),IF(C76="Damage to Other Vessels",RANDBETWEEN(15000,90000),IF(C76="Injury to Third Parties",RANDBETWEEN(5000,60000))))))</f>
        <v>29819</v>
      </c>
      <c r="M76">
        <v>4</v>
      </c>
      <c r="N76">
        <f>IF(YEAR(B76)=2023, 1.03,
   IF(YEAR(B76)=2022, 1.0506,
   IF(YEAR(B76)=2021, 1.071612,
   IF(YEAR(B76)=2020, 1.10376036,
   IF(YEAR(B76)=2019, 1.1479107744,
   IF(YEAR(B76)=2018, 1.20530631312, 1))))))</f>
        <v>1.03</v>
      </c>
      <c r="Q76" s="30"/>
      <c r="R76" s="109">
        <f t="shared" si="1"/>
        <v>1</v>
      </c>
      <c r="S76">
        <f t="shared" si="2"/>
        <v>2023</v>
      </c>
    </row>
    <row r="77" spans="1:19" x14ac:dyDescent="0.4">
      <c r="A77" t="s">
        <v>122</v>
      </c>
      <c r="B77" s="1">
        <v>44383</v>
      </c>
      <c r="C77" t="s">
        <v>21</v>
      </c>
      <c r="D77" s="3">
        <v>573849.48</v>
      </c>
      <c r="E77" t="s">
        <v>11</v>
      </c>
      <c r="G77" s="111">
        <v>5000000</v>
      </c>
      <c r="H77" s="3">
        <v>32847.58</v>
      </c>
      <c r="I77" t="s">
        <v>22</v>
      </c>
      <c r="J77" t="s">
        <v>13</v>
      </c>
      <c r="K77" t="s">
        <v>55</v>
      </c>
      <c r="L77">
        <f ca="1">IF(C77="Cargo Liability",RANDBETWEEN(10000,80000),IF(C77="Collision Liability",RANDBETWEEN(20000,100000),IF(C77="Environmental Pollution",RANDBETWEEN(50000,120000),IF(C77="Damage to Other Vessels",RANDBETWEEN(15000,90000),IF(C77="Injury to Third Parties",RANDBETWEEN(5000,60000))))))</f>
        <v>24294</v>
      </c>
      <c r="M77">
        <v>3</v>
      </c>
      <c r="N77">
        <f>IF(YEAR(B77)=2023, 1.03,
   IF(YEAR(B77)=2022, 1.0506,
   IF(YEAR(B77)=2021, 1.071612,
   IF(YEAR(B77)=2020, 1.10376036,
   IF(YEAR(B77)=2019, 1.1479107744,
   IF(YEAR(B77)=2018, 1.20530631312, 1))))))</f>
        <v>1.071612</v>
      </c>
      <c r="Q77" s="30"/>
      <c r="R77" s="109">
        <f t="shared" si="1"/>
        <v>1</v>
      </c>
      <c r="S77">
        <f t="shared" si="2"/>
        <v>2021</v>
      </c>
    </row>
    <row r="78" spans="1:19" x14ac:dyDescent="0.4">
      <c r="A78" t="s">
        <v>123</v>
      </c>
      <c r="B78" s="1">
        <v>43879</v>
      </c>
      <c r="C78" t="s">
        <v>26</v>
      </c>
      <c r="D78" s="3">
        <v>572839.44999999995</v>
      </c>
      <c r="E78" t="s">
        <v>11</v>
      </c>
      <c r="G78" s="111">
        <v>5000000</v>
      </c>
      <c r="H78" s="3">
        <v>32947.449999999997</v>
      </c>
      <c r="I78" t="s">
        <v>28</v>
      </c>
      <c r="J78" t="s">
        <v>23</v>
      </c>
      <c r="K78" t="s">
        <v>43</v>
      </c>
      <c r="L78">
        <f ca="1">IF(C78="Cargo Liability",RANDBETWEEN(10000,80000),IF(C78="Collision Liability",RANDBETWEEN(20000,100000),IF(C78="Environmental Pollution",RANDBETWEEN(50000,120000),IF(C78="Damage to Other Vessels",RANDBETWEEN(15000,90000),IF(C78="Injury to Third Parties",RANDBETWEEN(5000,60000))))))</f>
        <v>109229</v>
      </c>
      <c r="M78">
        <v>6</v>
      </c>
      <c r="N78">
        <f>IF(YEAR(B78)=2023, 1.03,
   IF(YEAR(B78)=2022, 1.0506,
   IF(YEAR(B78)=2021, 1.071612,
   IF(YEAR(B78)=2020, 1.10376036,
   IF(YEAR(B78)=2019, 1.1479107744,
   IF(YEAR(B78)=2018, 1.20530631312, 1))))))</f>
        <v>1.1037603600000001</v>
      </c>
      <c r="Q78" s="30"/>
      <c r="R78" s="109">
        <f t="shared" si="1"/>
        <v>1</v>
      </c>
      <c r="S78">
        <f t="shared" si="2"/>
        <v>2020</v>
      </c>
    </row>
    <row r="79" spans="1:19" x14ac:dyDescent="0.4">
      <c r="A79" t="s">
        <v>124</v>
      </c>
      <c r="B79" s="1">
        <v>44818</v>
      </c>
      <c r="C79" t="s">
        <v>16</v>
      </c>
      <c r="D79" s="3">
        <v>573839.54</v>
      </c>
      <c r="E79" t="s">
        <v>27</v>
      </c>
      <c r="G79" s="111">
        <v>5000000</v>
      </c>
      <c r="H79" s="3">
        <v>27839.38</v>
      </c>
      <c r="I79" t="s">
        <v>17</v>
      </c>
      <c r="J79" t="s">
        <v>18</v>
      </c>
      <c r="K79" t="s">
        <v>39</v>
      </c>
      <c r="L79">
        <f ca="1">IF(C79="Cargo Liability",RANDBETWEEN(10000,80000),IF(C79="Collision Liability",RANDBETWEEN(20000,100000),IF(C79="Environmental Pollution",RANDBETWEEN(50000,120000),IF(C79="Damage to Other Vessels",RANDBETWEEN(15000,90000),IF(C79="Injury to Third Parties",RANDBETWEEN(5000,60000))))))</f>
        <v>73448</v>
      </c>
      <c r="M79">
        <v>3</v>
      </c>
      <c r="N79">
        <f>IF(YEAR(B79)=2023, 1.03,
   IF(YEAR(B79)=2022, 1.0506,
   IF(YEAR(B79)=2021, 1.071612,
   IF(YEAR(B79)=2020, 1.10376036,
   IF(YEAR(B79)=2019, 1.1479107744,
   IF(YEAR(B79)=2018, 1.20530631312, 1))))))</f>
        <v>1.0506</v>
      </c>
      <c r="Q79" s="30"/>
      <c r="R79" s="109">
        <f t="shared" si="1"/>
        <v>1</v>
      </c>
      <c r="S79">
        <f t="shared" si="2"/>
        <v>2022</v>
      </c>
    </row>
    <row r="80" spans="1:19" x14ac:dyDescent="0.4">
      <c r="A80" t="s">
        <v>125</v>
      </c>
      <c r="B80" s="1">
        <v>44992</v>
      </c>
      <c r="C80" t="s">
        <v>32</v>
      </c>
      <c r="D80" s="3">
        <v>473839.25</v>
      </c>
      <c r="E80" t="s">
        <v>11</v>
      </c>
      <c r="G80" s="111">
        <v>2000000</v>
      </c>
      <c r="H80" s="3">
        <v>27482.38</v>
      </c>
      <c r="I80" t="s">
        <v>12</v>
      </c>
      <c r="J80" t="s">
        <v>38</v>
      </c>
      <c r="K80" t="s">
        <v>24</v>
      </c>
      <c r="L80">
        <f ca="1">IF(C80="Cargo Liability",RANDBETWEEN(10000,80000),IF(C80="Collision Liability",RANDBETWEEN(20000,100000),IF(C80="Environmental Pollution",RANDBETWEEN(50000,120000),IF(C80="Damage to Other Vessels",RANDBETWEEN(15000,90000),IF(C80="Injury to Third Parties",RANDBETWEEN(5000,60000))))))</f>
        <v>13065</v>
      </c>
      <c r="M80">
        <v>5</v>
      </c>
      <c r="N80">
        <f>IF(YEAR(B80)=2023, 1.03,
   IF(YEAR(B80)=2022, 1.0506,
   IF(YEAR(B80)=2021, 1.071612,
   IF(YEAR(B80)=2020, 1.10376036,
   IF(YEAR(B80)=2019, 1.1479107744,
   IF(YEAR(B80)=2018, 1.20530631312, 1))))))</f>
        <v>1.03</v>
      </c>
      <c r="Q80" s="30"/>
      <c r="R80" s="109">
        <f t="shared" si="1"/>
        <v>1</v>
      </c>
      <c r="S80">
        <f t="shared" si="2"/>
        <v>2023</v>
      </c>
    </row>
    <row r="81" spans="1:19" x14ac:dyDescent="0.4">
      <c r="A81" t="s">
        <v>126</v>
      </c>
      <c r="B81" s="1">
        <v>44531</v>
      </c>
      <c r="C81" t="s">
        <v>10</v>
      </c>
      <c r="D81" s="3">
        <v>573849.48</v>
      </c>
      <c r="E81" t="s">
        <v>11</v>
      </c>
      <c r="G81" s="111">
        <v>5000000</v>
      </c>
      <c r="H81" s="3">
        <v>32847.58</v>
      </c>
      <c r="I81" t="s">
        <v>17</v>
      </c>
      <c r="J81" t="s">
        <v>29</v>
      </c>
      <c r="K81" t="s">
        <v>30</v>
      </c>
      <c r="L81">
        <f ca="1">IF(C81="Cargo Liability",RANDBETWEEN(10000,80000),IF(C81="Collision Liability",RANDBETWEEN(20000,100000),IF(C81="Environmental Pollution",RANDBETWEEN(50000,120000),IF(C81="Damage to Other Vessels",RANDBETWEEN(15000,90000),IF(C81="Injury to Third Parties",RANDBETWEEN(5000,60000))))))</f>
        <v>73272</v>
      </c>
      <c r="M81">
        <v>7</v>
      </c>
      <c r="N81">
        <f>IF(YEAR(B81)=2023, 1.03,
   IF(YEAR(B81)=2022, 1.0506,
   IF(YEAR(B81)=2021, 1.071612,
   IF(YEAR(B81)=2020, 1.10376036,
   IF(YEAR(B81)=2019, 1.1479107744,
   IF(YEAR(B81)=2018, 1.20530631312, 1))))))</f>
        <v>1.071612</v>
      </c>
      <c r="Q81" s="30"/>
      <c r="R81" s="109">
        <f t="shared" si="1"/>
        <v>1</v>
      </c>
      <c r="S81">
        <f t="shared" si="2"/>
        <v>2021</v>
      </c>
    </row>
    <row r="82" spans="1:19" x14ac:dyDescent="0.4">
      <c r="A82" t="s">
        <v>127</v>
      </c>
      <c r="B82" s="1">
        <v>43987</v>
      </c>
      <c r="C82" t="s">
        <v>21</v>
      </c>
      <c r="D82" s="3">
        <v>683849.75</v>
      </c>
      <c r="E82" t="s">
        <v>11</v>
      </c>
      <c r="G82" s="111">
        <v>5000000</v>
      </c>
      <c r="H82" s="3">
        <v>37948.379999999997</v>
      </c>
      <c r="I82" t="s">
        <v>22</v>
      </c>
      <c r="J82" t="s">
        <v>13</v>
      </c>
      <c r="K82" t="s">
        <v>57</v>
      </c>
      <c r="L82">
        <f ca="1">IF(C82="Cargo Liability",RANDBETWEEN(10000,80000),IF(C82="Collision Liability",RANDBETWEEN(20000,100000),IF(C82="Environmental Pollution",RANDBETWEEN(50000,120000),IF(C82="Damage to Other Vessels",RANDBETWEEN(15000,90000),IF(C82="Injury to Third Parties",RANDBETWEEN(5000,60000))))))</f>
        <v>59061</v>
      </c>
      <c r="M82">
        <v>3</v>
      </c>
      <c r="N82">
        <f>IF(YEAR(B82)=2023, 1.03,
   IF(YEAR(B82)=2022, 1.0506,
   IF(YEAR(B82)=2021, 1.071612,
   IF(YEAR(B82)=2020, 1.10376036,
   IF(YEAR(B82)=2019, 1.1479107744,
   IF(YEAR(B82)=2018, 1.20530631312, 1))))))</f>
        <v>1.1037603600000001</v>
      </c>
      <c r="Q82" s="30"/>
      <c r="R82" s="109">
        <f t="shared" si="1"/>
        <v>1</v>
      </c>
      <c r="S82">
        <f t="shared" si="2"/>
        <v>2020</v>
      </c>
    </row>
    <row r="83" spans="1:19" x14ac:dyDescent="0.4">
      <c r="A83" t="s">
        <v>128</v>
      </c>
      <c r="B83" s="1">
        <v>43707</v>
      </c>
      <c r="C83" t="s">
        <v>26</v>
      </c>
      <c r="D83" s="3">
        <v>739849.45</v>
      </c>
      <c r="E83" t="s">
        <v>27</v>
      </c>
      <c r="G83" s="111">
        <v>5000000</v>
      </c>
      <c r="H83" s="3">
        <v>38947.449999999997</v>
      </c>
      <c r="I83" t="s">
        <v>28</v>
      </c>
      <c r="J83" t="s">
        <v>23</v>
      </c>
      <c r="K83" t="s">
        <v>51</v>
      </c>
      <c r="L83">
        <f ca="1">IF(C83="Cargo Liability",RANDBETWEEN(10000,80000),IF(C83="Collision Liability",RANDBETWEEN(20000,100000),IF(C83="Environmental Pollution",RANDBETWEEN(50000,120000),IF(C83="Damage to Other Vessels",RANDBETWEEN(15000,90000),IF(C83="Injury to Third Parties",RANDBETWEEN(5000,60000))))))</f>
        <v>56103</v>
      </c>
      <c r="M83">
        <v>4</v>
      </c>
      <c r="N83">
        <f>IF(YEAR(B83)=2023, 1.03,
   IF(YEAR(B83)=2022, 1.0506,
   IF(YEAR(B83)=2021, 1.071612,
   IF(YEAR(B83)=2020, 1.10376036,
   IF(YEAR(B83)=2019, 1.1479107744,
   IF(YEAR(B83)=2018, 1.20530631312, 1))))))</f>
        <v>1.1479107743999999</v>
      </c>
      <c r="Q83" s="30"/>
      <c r="R83" s="109">
        <f t="shared" si="1"/>
        <v>1</v>
      </c>
      <c r="S83">
        <f t="shared" si="2"/>
        <v>2019</v>
      </c>
    </row>
    <row r="84" spans="1:19" x14ac:dyDescent="0.4">
      <c r="A84" t="s">
        <v>129</v>
      </c>
      <c r="B84" s="1">
        <v>43426</v>
      </c>
      <c r="C84" t="s">
        <v>16</v>
      </c>
      <c r="D84" s="3">
        <v>573839.54</v>
      </c>
      <c r="E84" t="s">
        <v>11</v>
      </c>
      <c r="G84" s="111">
        <v>5000000</v>
      </c>
      <c r="H84" s="3">
        <v>27839.38</v>
      </c>
      <c r="I84" t="s">
        <v>17</v>
      </c>
      <c r="J84" t="s">
        <v>18</v>
      </c>
      <c r="K84" t="s">
        <v>72</v>
      </c>
      <c r="L84">
        <f ca="1">IF(C84="Cargo Liability",RANDBETWEEN(10000,80000),IF(C84="Collision Liability",RANDBETWEEN(20000,100000),IF(C84="Environmental Pollution",RANDBETWEEN(50000,120000),IF(C84="Damage to Other Vessels",RANDBETWEEN(15000,90000),IF(C84="Injury to Third Parties",RANDBETWEEN(5000,60000))))))</f>
        <v>72365</v>
      </c>
      <c r="M84">
        <v>5</v>
      </c>
      <c r="N84">
        <f>IF(YEAR(B84)=2023, 1.03,
   IF(YEAR(B84)=2022, 1.0506,
   IF(YEAR(B84)=2021, 1.071612,
   IF(YEAR(B84)=2020, 1.10376036,
   IF(YEAR(B84)=2019, 1.1479107744,
   IF(YEAR(B84)=2018, 1.20530631312, 1))))))</f>
        <v>1.2053063131199999</v>
      </c>
      <c r="Q84" s="30"/>
      <c r="R84" s="109">
        <f t="shared" si="1"/>
        <v>1</v>
      </c>
      <c r="S84">
        <f t="shared" si="2"/>
        <v>2018</v>
      </c>
    </row>
    <row r="85" spans="1:19" x14ac:dyDescent="0.4">
      <c r="A85" t="s">
        <v>130</v>
      </c>
      <c r="B85" s="1">
        <v>44955</v>
      </c>
      <c r="C85" t="s">
        <v>32</v>
      </c>
      <c r="D85" s="3">
        <v>572839.44999999995</v>
      </c>
      <c r="E85" t="s">
        <v>11</v>
      </c>
      <c r="G85" s="111">
        <v>5000000</v>
      </c>
      <c r="H85" s="3">
        <v>32947.449999999997</v>
      </c>
      <c r="I85" t="s">
        <v>12</v>
      </c>
      <c r="J85" t="s">
        <v>38</v>
      </c>
      <c r="K85" t="s">
        <v>65</v>
      </c>
      <c r="L85">
        <f ca="1">IF(C85="Cargo Liability",RANDBETWEEN(10000,80000),IF(C85="Collision Liability",RANDBETWEEN(20000,100000),IF(C85="Environmental Pollution",RANDBETWEEN(50000,120000),IF(C85="Damage to Other Vessels",RANDBETWEEN(15000,90000),IF(C85="Injury to Third Parties",RANDBETWEEN(5000,60000))))))</f>
        <v>38874</v>
      </c>
      <c r="M85">
        <v>6</v>
      </c>
      <c r="N85">
        <f>IF(YEAR(B85)=2023, 1.03,
   IF(YEAR(B85)=2022, 1.0506,
   IF(YEAR(B85)=2021, 1.071612,
   IF(YEAR(B85)=2020, 1.10376036,
   IF(YEAR(B85)=2019, 1.1479107744,
   IF(YEAR(B85)=2018, 1.20530631312, 1))))))</f>
        <v>1.03</v>
      </c>
      <c r="Q85" s="30"/>
      <c r="R85" s="109">
        <f t="shared" si="1"/>
        <v>1</v>
      </c>
      <c r="S85">
        <f t="shared" si="2"/>
        <v>2023</v>
      </c>
    </row>
    <row r="86" spans="1:19" x14ac:dyDescent="0.4">
      <c r="A86" t="s">
        <v>131</v>
      </c>
      <c r="B86" s="1">
        <v>44296</v>
      </c>
      <c r="C86" t="s">
        <v>10</v>
      </c>
      <c r="D86" s="3">
        <v>793849.23</v>
      </c>
      <c r="E86" t="s">
        <v>27</v>
      </c>
      <c r="G86" s="111">
        <v>5000000</v>
      </c>
      <c r="H86" s="3">
        <v>29482.48</v>
      </c>
      <c r="I86" t="s">
        <v>17</v>
      </c>
      <c r="J86" t="s">
        <v>29</v>
      </c>
      <c r="K86" t="s">
        <v>47</v>
      </c>
      <c r="L86">
        <f ca="1">IF(C86="Cargo Liability",RANDBETWEEN(10000,80000),IF(C86="Collision Liability",RANDBETWEEN(20000,100000),IF(C86="Environmental Pollution",RANDBETWEEN(50000,120000),IF(C86="Damage to Other Vessels",RANDBETWEEN(15000,90000),IF(C86="Injury to Third Parties",RANDBETWEEN(5000,60000))))))</f>
        <v>95257</v>
      </c>
      <c r="M86">
        <v>4</v>
      </c>
      <c r="N86">
        <f>IF(YEAR(B86)=2023, 1.03,
   IF(YEAR(B86)=2022, 1.0506,
   IF(YEAR(B86)=2021, 1.071612,
   IF(YEAR(B86)=2020, 1.10376036,
   IF(YEAR(B86)=2019, 1.1479107744,
   IF(YEAR(B86)=2018, 1.20530631312, 1))))))</f>
        <v>1.071612</v>
      </c>
      <c r="Q86" s="30"/>
      <c r="R86" s="109">
        <f t="shared" si="1"/>
        <v>1</v>
      </c>
      <c r="S86">
        <f t="shared" si="2"/>
        <v>2021</v>
      </c>
    </row>
    <row r="87" spans="1:19" x14ac:dyDescent="0.4">
      <c r="A87" t="s">
        <v>132</v>
      </c>
      <c r="B87" s="1">
        <v>44032</v>
      </c>
      <c r="C87" t="s">
        <v>21</v>
      </c>
      <c r="D87" s="3">
        <v>573849.48</v>
      </c>
      <c r="E87" t="s">
        <v>11</v>
      </c>
      <c r="G87" s="111">
        <v>5000000</v>
      </c>
      <c r="H87" s="3">
        <v>32847.58</v>
      </c>
      <c r="I87" t="s">
        <v>22</v>
      </c>
      <c r="J87" t="s">
        <v>13</v>
      </c>
      <c r="K87" t="s">
        <v>19</v>
      </c>
      <c r="L87">
        <f ca="1">IF(C87="Cargo Liability",RANDBETWEEN(10000,80000),IF(C87="Collision Liability",RANDBETWEEN(20000,100000),IF(C87="Environmental Pollution",RANDBETWEEN(50000,120000),IF(C87="Damage to Other Vessels",RANDBETWEEN(15000,90000),IF(C87="Injury to Third Parties",RANDBETWEEN(5000,60000))))))</f>
        <v>48097</v>
      </c>
      <c r="M87">
        <v>3</v>
      </c>
      <c r="N87">
        <f>IF(YEAR(B87)=2023, 1.03,
   IF(YEAR(B87)=2022, 1.0506,
   IF(YEAR(B87)=2021, 1.071612,
   IF(YEAR(B87)=2020, 1.10376036,
   IF(YEAR(B87)=2019, 1.1479107744,
   IF(YEAR(B87)=2018, 1.20530631312, 1))))))</f>
        <v>1.1037603600000001</v>
      </c>
      <c r="Q87" s="30"/>
      <c r="R87" s="109">
        <f t="shared" si="1"/>
        <v>1</v>
      </c>
      <c r="S87">
        <f t="shared" si="2"/>
        <v>2020</v>
      </c>
    </row>
    <row r="88" spans="1:19" x14ac:dyDescent="0.4">
      <c r="A88" t="s">
        <v>133</v>
      </c>
      <c r="B88" s="1">
        <v>43520</v>
      </c>
      <c r="C88" t="s">
        <v>26</v>
      </c>
      <c r="D88" s="3">
        <v>572839.44999999995</v>
      </c>
      <c r="E88" t="s">
        <v>11</v>
      </c>
      <c r="G88" s="111">
        <v>5000000</v>
      </c>
      <c r="H88" s="3">
        <v>32947.449999999997</v>
      </c>
      <c r="I88" t="s">
        <v>28</v>
      </c>
      <c r="J88" t="s">
        <v>18</v>
      </c>
      <c r="K88" t="s">
        <v>49</v>
      </c>
      <c r="L88">
        <f ca="1">IF(C88="Cargo Liability",RANDBETWEEN(10000,80000),IF(C88="Collision Liability",RANDBETWEEN(20000,100000),IF(C88="Environmental Pollution",RANDBETWEEN(50000,120000),IF(C88="Damage to Other Vessels",RANDBETWEEN(15000,90000),IF(C88="Injury to Third Parties",RANDBETWEEN(5000,60000))))))</f>
        <v>101373</v>
      </c>
      <c r="M88">
        <v>5</v>
      </c>
      <c r="N88">
        <f>IF(YEAR(B88)=2023, 1.03,
   IF(YEAR(B88)=2022, 1.0506,
   IF(YEAR(B88)=2021, 1.071612,
   IF(YEAR(B88)=2020, 1.10376036,
   IF(YEAR(B88)=2019, 1.1479107744,
   IF(YEAR(B88)=2018, 1.20530631312, 1))))))</f>
        <v>1.1479107743999999</v>
      </c>
      <c r="Q88" s="30"/>
      <c r="R88" s="109">
        <f t="shared" si="1"/>
        <v>1</v>
      </c>
      <c r="S88">
        <f t="shared" si="2"/>
        <v>2019</v>
      </c>
    </row>
    <row r="89" spans="1:19" x14ac:dyDescent="0.4">
      <c r="A89" t="s">
        <v>134</v>
      </c>
      <c r="B89" s="1">
        <v>44884</v>
      </c>
      <c r="C89" t="s">
        <v>16</v>
      </c>
      <c r="D89" s="3">
        <v>573839.54</v>
      </c>
      <c r="E89" t="s">
        <v>27</v>
      </c>
      <c r="G89" s="111">
        <v>5000000</v>
      </c>
      <c r="H89" s="3">
        <v>27839.38</v>
      </c>
      <c r="I89" t="s">
        <v>17</v>
      </c>
      <c r="J89" t="s">
        <v>23</v>
      </c>
      <c r="K89" t="s">
        <v>41</v>
      </c>
      <c r="L89">
        <f ca="1">IF(C89="Cargo Liability",RANDBETWEEN(10000,80000),IF(C89="Collision Liability",RANDBETWEEN(20000,100000),IF(C89="Environmental Pollution",RANDBETWEEN(50000,120000),IF(C89="Damage to Other Vessels",RANDBETWEEN(15000,90000),IF(C89="Injury to Third Parties",RANDBETWEEN(5000,60000))))))</f>
        <v>50976</v>
      </c>
      <c r="M89">
        <v>3</v>
      </c>
      <c r="N89">
        <f>IF(YEAR(B89)=2023, 1.03,
   IF(YEAR(B89)=2022, 1.0506,
   IF(YEAR(B89)=2021, 1.071612,
   IF(YEAR(B89)=2020, 1.10376036,
   IF(YEAR(B89)=2019, 1.1479107744,
   IF(YEAR(B89)=2018, 1.20530631312, 1))))))</f>
        <v>1.0506</v>
      </c>
      <c r="Q89" s="30"/>
      <c r="R89" s="109">
        <f t="shared" si="1"/>
        <v>1</v>
      </c>
      <c r="S89">
        <f t="shared" si="2"/>
        <v>2022</v>
      </c>
    </row>
    <row r="90" spans="1:19" x14ac:dyDescent="0.4">
      <c r="A90" t="s">
        <v>135</v>
      </c>
      <c r="B90" s="1">
        <v>45091</v>
      </c>
      <c r="C90" t="s">
        <v>32</v>
      </c>
      <c r="D90" s="3">
        <v>473839.25</v>
      </c>
      <c r="E90" t="s">
        <v>11</v>
      </c>
      <c r="G90" s="111">
        <v>2000000</v>
      </c>
      <c r="H90" s="3">
        <v>27482.38</v>
      </c>
      <c r="I90" t="s">
        <v>12</v>
      </c>
      <c r="J90" t="s">
        <v>38</v>
      </c>
      <c r="K90" t="s">
        <v>14</v>
      </c>
      <c r="L90">
        <f ca="1">IF(C90="Cargo Liability",RANDBETWEEN(10000,80000),IF(C90="Collision Liability",RANDBETWEEN(20000,100000),IF(C90="Environmental Pollution",RANDBETWEEN(50000,120000),IF(C90="Damage to Other Vessels",RANDBETWEEN(15000,90000),IF(C90="Injury to Third Parties",RANDBETWEEN(5000,60000))))))</f>
        <v>12054</v>
      </c>
      <c r="M90">
        <v>7</v>
      </c>
      <c r="N90">
        <f>IF(YEAR(B90)=2023, 1.03,
   IF(YEAR(B90)=2022, 1.0506,
   IF(YEAR(B90)=2021, 1.071612,
   IF(YEAR(B90)=2020, 1.10376036,
   IF(YEAR(B90)=2019, 1.1479107744,
   IF(YEAR(B90)=2018, 1.20530631312, 1))))))</f>
        <v>1.03</v>
      </c>
      <c r="Q90" s="30"/>
      <c r="R90" s="109">
        <f t="shared" si="1"/>
        <v>1</v>
      </c>
      <c r="S90">
        <f t="shared" si="2"/>
        <v>2023</v>
      </c>
    </row>
    <row r="91" spans="1:19" x14ac:dyDescent="0.4">
      <c r="A91" t="s">
        <v>136</v>
      </c>
      <c r="B91" s="1">
        <v>44419</v>
      </c>
      <c r="C91" t="s">
        <v>10</v>
      </c>
      <c r="D91" s="3">
        <v>573849.48</v>
      </c>
      <c r="E91" t="s">
        <v>11</v>
      </c>
      <c r="G91" s="111">
        <v>5000000</v>
      </c>
      <c r="H91" s="3">
        <v>32847.58</v>
      </c>
      <c r="I91" t="s">
        <v>17</v>
      </c>
      <c r="J91" t="s">
        <v>29</v>
      </c>
      <c r="K91" t="s">
        <v>39</v>
      </c>
      <c r="L91">
        <f ca="1">IF(C91="Cargo Liability",RANDBETWEEN(10000,80000),IF(C91="Collision Liability",RANDBETWEEN(20000,100000),IF(C91="Environmental Pollution",RANDBETWEEN(50000,120000),IF(C91="Damage to Other Vessels",RANDBETWEEN(15000,90000),IF(C91="Injury to Third Parties",RANDBETWEEN(5000,60000))))))</f>
        <v>72596</v>
      </c>
      <c r="M91">
        <v>4</v>
      </c>
      <c r="N91">
        <f>IF(YEAR(B91)=2023, 1.03,
   IF(YEAR(B91)=2022, 1.0506,
   IF(YEAR(B91)=2021, 1.071612,
   IF(YEAR(B91)=2020, 1.10376036,
   IF(YEAR(B91)=2019, 1.1479107744,
   IF(YEAR(B91)=2018, 1.20530631312, 1))))))</f>
        <v>1.071612</v>
      </c>
      <c r="Q91" s="30"/>
      <c r="R91" s="109">
        <f t="shared" si="1"/>
        <v>1</v>
      </c>
      <c r="S91">
        <f t="shared" si="2"/>
        <v>2021</v>
      </c>
    </row>
    <row r="92" spans="1:19" x14ac:dyDescent="0.4">
      <c r="A92" t="s">
        <v>137</v>
      </c>
      <c r="B92" s="1">
        <v>44186</v>
      </c>
      <c r="C92" t="s">
        <v>21</v>
      </c>
      <c r="D92" s="3">
        <v>683849.75</v>
      </c>
      <c r="E92" t="s">
        <v>11</v>
      </c>
      <c r="G92" s="111">
        <v>5000000</v>
      </c>
      <c r="H92" s="3">
        <v>37948.379999999997</v>
      </c>
      <c r="I92" t="s">
        <v>22</v>
      </c>
      <c r="J92" t="s">
        <v>13</v>
      </c>
      <c r="K92" t="s">
        <v>36</v>
      </c>
      <c r="L92">
        <f ca="1">IF(C92="Cargo Liability",RANDBETWEEN(10000,80000),IF(C92="Collision Liability",RANDBETWEEN(20000,100000),IF(C92="Environmental Pollution",RANDBETWEEN(50000,120000),IF(C92="Damage to Other Vessels",RANDBETWEEN(15000,90000),IF(C92="Injury to Third Parties",RANDBETWEEN(5000,60000))))))</f>
        <v>36399</v>
      </c>
      <c r="M92">
        <v>5</v>
      </c>
      <c r="N92">
        <f>IF(YEAR(B92)=2023, 1.03,
   IF(YEAR(B92)=2022, 1.0506,
   IF(YEAR(B92)=2021, 1.071612,
   IF(YEAR(B92)=2020, 1.10376036,
   IF(YEAR(B92)=2019, 1.1479107744,
   IF(YEAR(B92)=2018, 1.20530631312, 1))))))</f>
        <v>1.1037603600000001</v>
      </c>
      <c r="Q92" s="30"/>
      <c r="R92" s="109">
        <f t="shared" si="1"/>
        <v>1</v>
      </c>
      <c r="S92">
        <f t="shared" si="2"/>
        <v>2020</v>
      </c>
    </row>
    <row r="93" spans="1:19" x14ac:dyDescent="0.4">
      <c r="A93" t="s">
        <v>138</v>
      </c>
      <c r="B93" s="1">
        <v>44704</v>
      </c>
      <c r="C93" t="s">
        <v>26</v>
      </c>
      <c r="D93" s="3">
        <v>739849.45</v>
      </c>
      <c r="E93" t="s">
        <v>27</v>
      </c>
      <c r="G93" s="111">
        <v>5000000</v>
      </c>
      <c r="H93" s="3">
        <v>38947.449999999997</v>
      </c>
      <c r="I93" t="s">
        <v>28</v>
      </c>
      <c r="J93" t="s">
        <v>23</v>
      </c>
      <c r="K93" t="s">
        <v>30</v>
      </c>
      <c r="L93">
        <f ca="1">IF(C93="Cargo Liability",RANDBETWEEN(10000,80000),IF(C93="Collision Liability",RANDBETWEEN(20000,100000),IF(C93="Environmental Pollution",RANDBETWEEN(50000,120000),IF(C93="Damage to Other Vessels",RANDBETWEEN(15000,90000),IF(C93="Injury to Third Parties",RANDBETWEEN(5000,60000))))))</f>
        <v>63418</v>
      </c>
      <c r="M93">
        <v>6</v>
      </c>
      <c r="N93">
        <f>IF(YEAR(B93)=2023, 1.03,
   IF(YEAR(B93)=2022, 1.0506,
   IF(YEAR(B93)=2021, 1.071612,
   IF(YEAR(B93)=2020, 1.10376036,
   IF(YEAR(B93)=2019, 1.1479107744,
   IF(YEAR(B93)=2018, 1.20530631312, 1))))))</f>
        <v>1.0506</v>
      </c>
      <c r="Q93" s="30"/>
      <c r="R93" s="109">
        <f t="shared" si="1"/>
        <v>1</v>
      </c>
      <c r="S93">
        <f t="shared" si="2"/>
        <v>2022</v>
      </c>
    </row>
    <row r="94" spans="1:19" x14ac:dyDescent="0.4">
      <c r="A94" t="s">
        <v>139</v>
      </c>
      <c r="B94" s="1">
        <v>43726</v>
      </c>
      <c r="C94" t="s">
        <v>16</v>
      </c>
      <c r="D94" s="3">
        <v>573839.54</v>
      </c>
      <c r="E94" t="s">
        <v>11</v>
      </c>
      <c r="G94" s="111">
        <v>5000000</v>
      </c>
      <c r="H94" s="3">
        <v>27839.38</v>
      </c>
      <c r="I94" t="s">
        <v>17</v>
      </c>
      <c r="J94" t="s">
        <v>18</v>
      </c>
      <c r="K94" t="s">
        <v>55</v>
      </c>
      <c r="L94">
        <f ca="1">IF(C94="Cargo Liability",RANDBETWEEN(10000,80000),IF(C94="Collision Liability",RANDBETWEEN(20000,100000),IF(C94="Environmental Pollution",RANDBETWEEN(50000,120000),IF(C94="Damage to Other Vessels",RANDBETWEEN(15000,90000),IF(C94="Injury to Third Parties",RANDBETWEEN(5000,60000))))))</f>
        <v>60771</v>
      </c>
      <c r="M94">
        <v>3</v>
      </c>
      <c r="N94">
        <f>IF(YEAR(B94)=2023, 1.03,
   IF(YEAR(B94)=2022, 1.0506,
   IF(YEAR(B94)=2021, 1.071612,
   IF(YEAR(B94)=2020, 1.10376036,
   IF(YEAR(B94)=2019, 1.1479107744,
   IF(YEAR(B94)=2018, 1.20530631312, 1))))))</f>
        <v>1.1479107743999999</v>
      </c>
      <c r="Q94" s="30"/>
      <c r="R94" s="109">
        <f t="shared" si="1"/>
        <v>1</v>
      </c>
      <c r="S94">
        <f t="shared" si="2"/>
        <v>2019</v>
      </c>
    </row>
    <row r="95" spans="1:19" x14ac:dyDescent="0.4">
      <c r="A95" t="s">
        <v>140</v>
      </c>
      <c r="B95" s="1">
        <v>45109</v>
      </c>
      <c r="C95" t="s">
        <v>32</v>
      </c>
      <c r="D95" s="3">
        <v>572839.44999999995</v>
      </c>
      <c r="E95" t="s">
        <v>11</v>
      </c>
      <c r="G95" s="111">
        <v>5000000</v>
      </c>
      <c r="H95" s="3">
        <v>32947.449999999997</v>
      </c>
      <c r="I95" t="s">
        <v>12</v>
      </c>
      <c r="J95" t="s">
        <v>38</v>
      </c>
      <c r="K95" t="s">
        <v>59</v>
      </c>
      <c r="L95">
        <f ca="1">IF(C95="Cargo Liability",RANDBETWEEN(10000,80000),IF(C95="Collision Liability",RANDBETWEEN(20000,100000),IF(C95="Environmental Pollution",RANDBETWEEN(50000,120000),IF(C95="Damage to Other Vessels",RANDBETWEEN(15000,90000),IF(C95="Injury to Third Parties",RANDBETWEEN(5000,60000))))))</f>
        <v>43436</v>
      </c>
      <c r="M95">
        <v>4</v>
      </c>
      <c r="N95">
        <f>IF(YEAR(B95)=2023, 1.03,
   IF(YEAR(B95)=2022, 1.0506,
   IF(YEAR(B95)=2021, 1.071612,
   IF(YEAR(B95)=2020, 1.10376036,
   IF(YEAR(B95)=2019, 1.1479107744,
   IF(YEAR(B95)=2018, 1.20530631312, 1))))))</f>
        <v>1.03</v>
      </c>
      <c r="Q95" s="30"/>
      <c r="R95" s="109">
        <f t="shared" si="1"/>
        <v>1</v>
      </c>
      <c r="S95">
        <f t="shared" si="2"/>
        <v>2023</v>
      </c>
    </row>
    <row r="96" spans="1:19" x14ac:dyDescent="0.4">
      <c r="A96" t="s">
        <v>141</v>
      </c>
      <c r="B96" s="1">
        <v>44281</v>
      </c>
      <c r="C96" t="s">
        <v>10</v>
      </c>
      <c r="D96" s="3">
        <v>793849.23</v>
      </c>
      <c r="E96" t="s">
        <v>27</v>
      </c>
      <c r="G96" s="111">
        <v>5000000</v>
      </c>
      <c r="H96" s="3">
        <v>29482.48</v>
      </c>
      <c r="I96" t="s">
        <v>17</v>
      </c>
      <c r="J96" t="s">
        <v>29</v>
      </c>
      <c r="K96" t="s">
        <v>65</v>
      </c>
      <c r="L96">
        <f ca="1">IF(C96="Cargo Liability",RANDBETWEEN(10000,80000),IF(C96="Collision Liability",RANDBETWEEN(20000,100000),IF(C96="Environmental Pollution",RANDBETWEEN(50000,120000),IF(C96="Damage to Other Vessels",RANDBETWEEN(15000,90000),IF(C96="Injury to Third Parties",RANDBETWEEN(5000,60000))))))</f>
        <v>44137</v>
      </c>
      <c r="M96">
        <v>3</v>
      </c>
      <c r="N96">
        <f>IF(YEAR(B96)=2023, 1.03,
   IF(YEAR(B96)=2022, 1.0506,
   IF(YEAR(B96)=2021, 1.071612,
   IF(YEAR(B96)=2020, 1.10376036,
   IF(YEAR(B96)=2019, 1.1479107744,
   IF(YEAR(B96)=2018, 1.20530631312, 1))))))</f>
        <v>1.071612</v>
      </c>
      <c r="Q96" s="30"/>
      <c r="R96" s="109">
        <f t="shared" si="1"/>
        <v>1</v>
      </c>
      <c r="S96">
        <f t="shared" si="2"/>
        <v>2021</v>
      </c>
    </row>
    <row r="97" spans="1:19" x14ac:dyDescent="0.4">
      <c r="A97" t="s">
        <v>142</v>
      </c>
      <c r="B97" s="1">
        <v>43890</v>
      </c>
      <c r="C97" t="s">
        <v>21</v>
      </c>
      <c r="D97" s="3">
        <v>573849.48</v>
      </c>
      <c r="E97" t="s">
        <v>11</v>
      </c>
      <c r="G97" s="111">
        <v>5000000</v>
      </c>
      <c r="H97" s="3">
        <v>32847.58</v>
      </c>
      <c r="I97" t="s">
        <v>22</v>
      </c>
      <c r="J97" t="s">
        <v>13</v>
      </c>
      <c r="K97" t="s">
        <v>47</v>
      </c>
      <c r="L97">
        <f ca="1">IF(C97="Cargo Liability",RANDBETWEEN(10000,80000),IF(C97="Collision Liability",RANDBETWEEN(20000,100000),IF(C97="Environmental Pollution",RANDBETWEEN(50000,120000),IF(C97="Damage to Other Vessels",RANDBETWEEN(15000,90000),IF(C97="Injury to Third Parties",RANDBETWEEN(5000,60000))))))</f>
        <v>67538</v>
      </c>
      <c r="M97">
        <v>6</v>
      </c>
      <c r="N97">
        <f>IF(YEAR(B97)=2023, 1.03,
   IF(YEAR(B97)=2022, 1.0506,
   IF(YEAR(B97)=2021, 1.071612,
   IF(YEAR(B97)=2020, 1.10376036,
   IF(YEAR(B97)=2019, 1.1479107744,
   IF(YEAR(B97)=2018, 1.20530631312, 1))))))</f>
        <v>1.1037603600000001</v>
      </c>
      <c r="Q97" s="30"/>
      <c r="R97" s="109">
        <f t="shared" si="1"/>
        <v>1</v>
      </c>
      <c r="S97">
        <f t="shared" si="2"/>
        <v>2020</v>
      </c>
    </row>
    <row r="98" spans="1:19" x14ac:dyDescent="0.4">
      <c r="A98" t="s">
        <v>143</v>
      </c>
      <c r="B98" s="1">
        <v>43481</v>
      </c>
      <c r="C98" t="s">
        <v>26</v>
      </c>
      <c r="D98" s="3">
        <v>572839.44999999995</v>
      </c>
      <c r="E98" t="s">
        <v>11</v>
      </c>
      <c r="G98" s="111">
        <v>5000000</v>
      </c>
      <c r="H98" s="3">
        <v>32947.449999999997</v>
      </c>
      <c r="I98" t="s">
        <v>28</v>
      </c>
      <c r="J98" t="s">
        <v>18</v>
      </c>
      <c r="K98" t="s">
        <v>34</v>
      </c>
      <c r="L98">
        <f ca="1">IF(C98="Cargo Liability",RANDBETWEEN(10000,80000),IF(C98="Collision Liability",RANDBETWEEN(20000,100000),IF(C98="Environmental Pollution",RANDBETWEEN(50000,120000),IF(C98="Damage to Other Vessels",RANDBETWEEN(15000,90000),IF(C98="Injury to Third Parties",RANDBETWEEN(5000,60000))))))</f>
        <v>53332</v>
      </c>
      <c r="M98">
        <v>5</v>
      </c>
      <c r="N98">
        <f>IF(YEAR(B98)=2023, 1.03,
   IF(YEAR(B98)=2022, 1.0506,
   IF(YEAR(B98)=2021, 1.071612,
   IF(YEAR(B98)=2020, 1.10376036,
   IF(YEAR(B98)=2019, 1.1479107744,
   IF(YEAR(B98)=2018, 1.20530631312, 1))))))</f>
        <v>1.1479107743999999</v>
      </c>
      <c r="Q98" s="30"/>
      <c r="R98" s="109">
        <f t="shared" si="1"/>
        <v>1</v>
      </c>
      <c r="S98">
        <f t="shared" si="2"/>
        <v>2019</v>
      </c>
    </row>
    <row r="99" spans="1:19" x14ac:dyDescent="0.4">
      <c r="A99" t="s">
        <v>144</v>
      </c>
      <c r="B99" s="1">
        <v>44665</v>
      </c>
      <c r="C99" t="s">
        <v>16</v>
      </c>
      <c r="D99" s="3">
        <v>573839.54</v>
      </c>
      <c r="E99" t="s">
        <v>27</v>
      </c>
      <c r="G99" s="111">
        <v>5000000</v>
      </c>
      <c r="H99" s="3">
        <v>27839.38</v>
      </c>
      <c r="I99" t="s">
        <v>17</v>
      </c>
      <c r="J99" t="s">
        <v>23</v>
      </c>
      <c r="K99" t="s">
        <v>43</v>
      </c>
      <c r="L99">
        <f ca="1">IF(C99="Cargo Liability",RANDBETWEEN(10000,80000),IF(C99="Collision Liability",RANDBETWEEN(20000,100000),IF(C99="Environmental Pollution",RANDBETWEEN(50000,120000),IF(C99="Damage to Other Vessels",RANDBETWEEN(15000,90000),IF(C99="Injury to Third Parties",RANDBETWEEN(5000,60000))))))</f>
        <v>47691</v>
      </c>
      <c r="M99">
        <v>3</v>
      </c>
      <c r="N99">
        <f>IF(YEAR(B99)=2023, 1.03,
   IF(YEAR(B99)=2022, 1.0506,
   IF(YEAR(B99)=2021, 1.071612,
   IF(YEAR(B99)=2020, 1.10376036,
   IF(YEAR(B99)=2019, 1.1479107744,
   IF(YEAR(B99)=2018, 1.20530631312, 1))))))</f>
        <v>1.0506</v>
      </c>
      <c r="Q99" s="30"/>
      <c r="R99" s="109">
        <f t="shared" si="1"/>
        <v>1</v>
      </c>
      <c r="S99">
        <f t="shared" si="2"/>
        <v>2022</v>
      </c>
    </row>
    <row r="100" spans="1:19" x14ac:dyDescent="0.4">
      <c r="A100" t="s">
        <v>145</v>
      </c>
      <c r="B100" s="1">
        <v>45139</v>
      </c>
      <c r="C100" t="s">
        <v>32</v>
      </c>
      <c r="D100" s="3">
        <v>473839.25</v>
      </c>
      <c r="E100" t="s">
        <v>11</v>
      </c>
      <c r="G100" s="111">
        <v>2000000</v>
      </c>
      <c r="H100" s="3">
        <v>27482.38</v>
      </c>
      <c r="I100" t="s">
        <v>12</v>
      </c>
      <c r="J100" t="s">
        <v>29</v>
      </c>
      <c r="K100" t="s">
        <v>53</v>
      </c>
      <c r="L100">
        <f ca="1">IF(C100="Cargo Liability",RANDBETWEEN(10000,80000),IF(C100="Collision Liability",RANDBETWEEN(20000,100000),IF(C100="Environmental Pollution",RANDBETWEEN(50000,120000),IF(C100="Damage to Other Vessels",RANDBETWEEN(15000,90000),IF(C100="Injury to Third Parties",RANDBETWEEN(5000,60000))))))</f>
        <v>59119</v>
      </c>
      <c r="M100">
        <v>4</v>
      </c>
      <c r="N100">
        <f>IF(YEAR(B100)=2023, 1.03,
   IF(YEAR(B100)=2022, 1.0506,
   IF(YEAR(B100)=2021, 1.071612,
   IF(YEAR(B100)=2020, 1.10376036,
   IF(YEAR(B100)=2019, 1.1479107744,
   IF(YEAR(B100)=2018, 1.20530631312, 1))))))</f>
        <v>1.03</v>
      </c>
      <c r="Q100" s="30"/>
      <c r="R100" s="109">
        <f t="shared" si="1"/>
        <v>1</v>
      </c>
      <c r="S100">
        <f t="shared" si="2"/>
        <v>2023</v>
      </c>
    </row>
    <row r="101" spans="1:19" x14ac:dyDescent="0.4">
      <c r="A101" t="s">
        <v>146</v>
      </c>
      <c r="B101" s="1">
        <v>44922</v>
      </c>
      <c r="C101" t="s">
        <v>26</v>
      </c>
      <c r="D101" s="3">
        <v>5000000</v>
      </c>
      <c r="E101" t="s">
        <v>33</v>
      </c>
      <c r="G101" s="111">
        <v>10000000</v>
      </c>
      <c r="H101" s="3">
        <v>18723.79</v>
      </c>
      <c r="I101" t="s">
        <v>28</v>
      </c>
      <c r="J101" t="s">
        <v>18</v>
      </c>
      <c r="K101" t="s">
        <v>59</v>
      </c>
      <c r="L101">
        <f ca="1">IF(C101="Cargo Liability",RANDBETWEEN(10000,80000),IF(C101="Collision Liability",RANDBETWEEN(20000,100000),IF(C101="Environmental Pollution",RANDBETWEEN(50000,120000),IF(C101="Damage to Other Vessels",RANDBETWEEN(15000,90000),IF(C101="Injury to Third Parties",RANDBETWEEN(5000,60000))))))</f>
        <v>94500</v>
      </c>
      <c r="M101">
        <v>9</v>
      </c>
      <c r="N101">
        <f>IF(YEAR(B101)=2023, 1.03,
   IF(YEAR(B101)=2022, 1.0506,
   IF(YEAR(B101)=2021, 1.071612,
   IF(YEAR(B101)=2020, 1.10376036,
   IF(YEAR(B101)=2019, 1.1479107744,
   IF(YEAR(B101)=2018, 1.20530631312, 1))))))</f>
        <v>1.0506</v>
      </c>
      <c r="Q101" s="30"/>
      <c r="R101" s="109">
        <f t="shared" si="1"/>
        <v>1</v>
      </c>
      <c r="S101">
        <f t="shared" si="2"/>
        <v>2022</v>
      </c>
    </row>
  </sheetData>
  <autoFilter ref="A1:S101" xr:uid="{7354DF57-728B-AA4E-9CFF-ED2615DD969F}"/>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4695-2E03-4843-A4AB-C395928551D0}">
  <dimension ref="B1:Q128"/>
  <sheetViews>
    <sheetView workbookViewId="0">
      <selection activeCell="F12" sqref="F12"/>
    </sheetView>
  </sheetViews>
  <sheetFormatPr defaultColWidth="10.6640625" defaultRowHeight="16" x14ac:dyDescent="0.4"/>
  <cols>
    <col min="1" max="1" width="4.25" customWidth="1"/>
    <col min="2" max="2" width="5" customWidth="1"/>
    <col min="3" max="3" width="61.1640625" bestFit="1" customWidth="1"/>
    <col min="4" max="4" width="32.5" bestFit="1" customWidth="1"/>
    <col min="5" max="5" width="20" bestFit="1" customWidth="1"/>
    <col min="6" max="6" width="22.5" bestFit="1" customWidth="1"/>
    <col min="7" max="7" width="20.83203125" bestFit="1" customWidth="1"/>
    <col min="8" max="8" width="18.5" bestFit="1" customWidth="1"/>
    <col min="9" max="9" width="14" bestFit="1" customWidth="1"/>
    <col min="10" max="10" width="15" bestFit="1" customWidth="1"/>
    <col min="11" max="11" width="16.6640625" bestFit="1" customWidth="1"/>
    <col min="12" max="12" width="16" bestFit="1" customWidth="1"/>
    <col min="13" max="16" width="15" bestFit="1" customWidth="1"/>
    <col min="17" max="17" width="14" bestFit="1" customWidth="1"/>
    <col min="18" max="18" width="15" bestFit="1" customWidth="1"/>
    <col min="19" max="19" width="10.5" bestFit="1" customWidth="1"/>
    <col min="20" max="20" width="12.33203125" bestFit="1" customWidth="1"/>
    <col min="21" max="21" width="15" bestFit="1" customWidth="1"/>
    <col min="22" max="22" width="12.33203125" bestFit="1" customWidth="1"/>
    <col min="23" max="23" width="15" bestFit="1" customWidth="1"/>
    <col min="24" max="24" width="12.33203125" bestFit="1" customWidth="1"/>
    <col min="25" max="25" width="15" bestFit="1" customWidth="1"/>
    <col min="26" max="26" width="12.33203125" bestFit="1" customWidth="1"/>
    <col min="27" max="27" width="15" bestFit="1" customWidth="1"/>
    <col min="28" max="28" width="12.33203125" bestFit="1" customWidth="1"/>
    <col min="29" max="29" width="15" bestFit="1" customWidth="1"/>
    <col min="30" max="30" width="12.33203125" bestFit="1" customWidth="1"/>
    <col min="31" max="31" width="15" bestFit="1" customWidth="1"/>
    <col min="32" max="32" width="12.33203125" bestFit="1" customWidth="1"/>
    <col min="33" max="33" width="15" bestFit="1" customWidth="1"/>
    <col min="34" max="34" width="12.33203125" bestFit="1" customWidth="1"/>
    <col min="35" max="35" width="15" bestFit="1" customWidth="1"/>
    <col min="36" max="36" width="12.33203125" bestFit="1" customWidth="1"/>
    <col min="37" max="37" width="15" bestFit="1" customWidth="1"/>
    <col min="38" max="38" width="12.33203125" bestFit="1" customWidth="1"/>
    <col min="39" max="39" width="15" bestFit="1" customWidth="1"/>
    <col min="40" max="40" width="12.33203125" bestFit="1" customWidth="1"/>
    <col min="41" max="41" width="15" bestFit="1" customWidth="1"/>
    <col min="42" max="42" width="12.33203125" bestFit="1" customWidth="1"/>
    <col min="43" max="43" width="15" bestFit="1" customWidth="1"/>
    <col min="44" max="44" width="12.33203125" bestFit="1" customWidth="1"/>
    <col min="45" max="45" width="15" bestFit="1" customWidth="1"/>
    <col min="46" max="46" width="12.33203125" bestFit="1" customWidth="1"/>
    <col min="47" max="47" width="15" bestFit="1" customWidth="1"/>
    <col min="48" max="48" width="12.33203125" bestFit="1" customWidth="1"/>
    <col min="49" max="49" width="15" bestFit="1" customWidth="1"/>
    <col min="50" max="50" width="12.33203125" bestFit="1" customWidth="1"/>
    <col min="51" max="51" width="15" bestFit="1" customWidth="1"/>
    <col min="52" max="52" width="12.33203125" bestFit="1" customWidth="1"/>
    <col min="53" max="53" width="15" bestFit="1" customWidth="1"/>
    <col min="54" max="54" width="12.33203125" bestFit="1" customWidth="1"/>
    <col min="55" max="55" width="15" bestFit="1" customWidth="1"/>
    <col min="56" max="56" width="12.33203125" bestFit="1" customWidth="1"/>
    <col min="57" max="57" width="15" bestFit="1" customWidth="1"/>
    <col min="58" max="58" width="12.33203125" bestFit="1" customWidth="1"/>
    <col min="59" max="59" width="15" bestFit="1" customWidth="1"/>
    <col min="60" max="60" width="12.33203125" bestFit="1" customWidth="1"/>
    <col min="61" max="61" width="15" bestFit="1" customWidth="1"/>
    <col min="62" max="62" width="12.33203125" bestFit="1" customWidth="1"/>
    <col min="63" max="63" width="15" bestFit="1" customWidth="1"/>
    <col min="64" max="64" width="12.33203125" bestFit="1" customWidth="1"/>
    <col min="65" max="65" width="15" bestFit="1" customWidth="1"/>
    <col min="66" max="66" width="12.33203125" bestFit="1" customWidth="1"/>
    <col min="67" max="67" width="15" bestFit="1" customWidth="1"/>
    <col min="68" max="68" width="12.33203125" bestFit="1" customWidth="1"/>
    <col min="69" max="69" width="15" bestFit="1" customWidth="1"/>
    <col min="70" max="70" width="12.33203125" bestFit="1" customWidth="1"/>
    <col min="71" max="71" width="15" bestFit="1" customWidth="1"/>
    <col min="72" max="72" width="12.33203125" bestFit="1" customWidth="1"/>
    <col min="73" max="73" width="15" bestFit="1" customWidth="1"/>
    <col min="74" max="74" width="12.33203125" bestFit="1" customWidth="1"/>
    <col min="75" max="75" width="15" bestFit="1" customWidth="1"/>
    <col min="76" max="76" width="12.33203125" bestFit="1" customWidth="1"/>
    <col min="77" max="77" width="15" bestFit="1" customWidth="1"/>
    <col min="78" max="78" width="12.33203125" bestFit="1" customWidth="1"/>
    <col min="79" max="79" width="15" bestFit="1" customWidth="1"/>
    <col min="80" max="80" width="12.33203125" bestFit="1" customWidth="1"/>
    <col min="81" max="81" width="15" bestFit="1" customWidth="1"/>
    <col min="82" max="82" width="12.33203125" bestFit="1" customWidth="1"/>
    <col min="83" max="83" width="15" bestFit="1" customWidth="1"/>
    <col min="84" max="84" width="12.33203125" bestFit="1" customWidth="1"/>
    <col min="85" max="85" width="15" bestFit="1" customWidth="1"/>
    <col min="86" max="86" width="12.33203125" bestFit="1" customWidth="1"/>
    <col min="87" max="87" width="15" bestFit="1" customWidth="1"/>
    <col min="88" max="88" width="12.33203125" bestFit="1" customWidth="1"/>
    <col min="89" max="89" width="15" bestFit="1" customWidth="1"/>
    <col min="90" max="90" width="12.33203125" bestFit="1" customWidth="1"/>
    <col min="91" max="91" width="15" bestFit="1" customWidth="1"/>
    <col min="92" max="92" width="12.33203125" bestFit="1" customWidth="1"/>
    <col min="93" max="93" width="15" bestFit="1" customWidth="1"/>
    <col min="94" max="94" width="12.33203125" bestFit="1" customWidth="1"/>
    <col min="95" max="95" width="15" bestFit="1" customWidth="1"/>
    <col min="96" max="96" width="12.33203125" bestFit="1" customWidth="1"/>
    <col min="97" max="97" width="15" bestFit="1" customWidth="1"/>
    <col min="98" max="98" width="12.33203125" bestFit="1" customWidth="1"/>
    <col min="99" max="99" width="15" bestFit="1" customWidth="1"/>
    <col min="100" max="100" width="12.33203125" bestFit="1" customWidth="1"/>
    <col min="101" max="101" width="15" bestFit="1" customWidth="1"/>
    <col min="102" max="102" width="12.33203125" bestFit="1" customWidth="1"/>
    <col min="103" max="103" width="15" bestFit="1" customWidth="1"/>
    <col min="104" max="104" width="12.33203125" bestFit="1" customWidth="1"/>
    <col min="105" max="105" width="15" bestFit="1" customWidth="1"/>
    <col min="106" max="106" width="12.33203125" bestFit="1" customWidth="1"/>
    <col min="107" max="107" width="15" bestFit="1" customWidth="1"/>
    <col min="108" max="108" width="12.33203125" bestFit="1" customWidth="1"/>
    <col min="109" max="109" width="15" bestFit="1" customWidth="1"/>
    <col min="110" max="110" width="12.33203125" bestFit="1" customWidth="1"/>
    <col min="111" max="111" width="15" bestFit="1" customWidth="1"/>
    <col min="112" max="112" width="12.33203125" bestFit="1" customWidth="1"/>
    <col min="113" max="113" width="15" bestFit="1" customWidth="1"/>
    <col min="114" max="114" width="12.33203125" bestFit="1" customWidth="1"/>
    <col min="115" max="115" width="15" bestFit="1" customWidth="1"/>
    <col min="116" max="116" width="12.33203125" bestFit="1" customWidth="1"/>
    <col min="117" max="117" width="15" bestFit="1" customWidth="1"/>
    <col min="118" max="118" width="12.33203125" bestFit="1" customWidth="1"/>
    <col min="119" max="119" width="15" bestFit="1" customWidth="1"/>
    <col min="120" max="120" width="12.33203125" bestFit="1" customWidth="1"/>
    <col min="121" max="121" width="15" bestFit="1" customWidth="1"/>
    <col min="122" max="122" width="12.33203125" bestFit="1" customWidth="1"/>
    <col min="123" max="123" width="15" bestFit="1" customWidth="1"/>
    <col min="124" max="124" width="12.33203125" bestFit="1" customWidth="1"/>
    <col min="125" max="125" width="15" bestFit="1" customWidth="1"/>
    <col min="126" max="126" width="12.33203125" bestFit="1" customWidth="1"/>
    <col min="127" max="127" width="15" bestFit="1" customWidth="1"/>
    <col min="128" max="128" width="12.33203125" bestFit="1" customWidth="1"/>
    <col min="129" max="129" width="15" bestFit="1" customWidth="1"/>
    <col min="130" max="130" width="12.33203125" bestFit="1" customWidth="1"/>
    <col min="131" max="131" width="15" bestFit="1" customWidth="1"/>
    <col min="132" max="132" width="12.33203125" bestFit="1" customWidth="1"/>
    <col min="133" max="133" width="15" bestFit="1" customWidth="1"/>
    <col min="134" max="134" width="12.33203125" bestFit="1" customWidth="1"/>
    <col min="135" max="135" width="15" bestFit="1" customWidth="1"/>
    <col min="136" max="136" width="12.33203125" bestFit="1" customWidth="1"/>
    <col min="137" max="137" width="15" bestFit="1" customWidth="1"/>
    <col min="138" max="138" width="12.33203125" bestFit="1" customWidth="1"/>
    <col min="139" max="139" width="15" bestFit="1" customWidth="1"/>
    <col min="140" max="140" width="12.33203125" bestFit="1" customWidth="1"/>
    <col min="141" max="141" width="15" bestFit="1" customWidth="1"/>
    <col min="142" max="142" width="12.33203125" bestFit="1" customWidth="1"/>
    <col min="143" max="143" width="15" bestFit="1" customWidth="1"/>
    <col min="144" max="144" width="12.33203125" bestFit="1" customWidth="1"/>
    <col min="145" max="145" width="15" bestFit="1" customWidth="1"/>
    <col min="146" max="146" width="12.33203125" bestFit="1" customWidth="1"/>
    <col min="147" max="147" width="15" bestFit="1" customWidth="1"/>
    <col min="148" max="148" width="12.33203125" bestFit="1" customWidth="1"/>
    <col min="149" max="149" width="15" bestFit="1" customWidth="1"/>
    <col min="150" max="150" width="12.33203125" bestFit="1" customWidth="1"/>
    <col min="151" max="151" width="15" bestFit="1" customWidth="1"/>
    <col min="152" max="152" width="12.33203125" bestFit="1" customWidth="1"/>
    <col min="153" max="153" width="15" bestFit="1" customWidth="1"/>
    <col min="154" max="154" width="12.33203125" bestFit="1" customWidth="1"/>
    <col min="155" max="155" width="15" bestFit="1" customWidth="1"/>
    <col min="156" max="156" width="12.33203125" bestFit="1" customWidth="1"/>
    <col min="157" max="157" width="15" bestFit="1" customWidth="1"/>
    <col min="158" max="158" width="12.33203125" bestFit="1" customWidth="1"/>
    <col min="159" max="159" width="15" bestFit="1" customWidth="1"/>
    <col min="160" max="160" width="12.33203125" bestFit="1" customWidth="1"/>
    <col min="161" max="161" width="15" bestFit="1" customWidth="1"/>
    <col min="162" max="162" width="12.33203125" bestFit="1" customWidth="1"/>
    <col min="163" max="163" width="15" bestFit="1" customWidth="1"/>
    <col min="164" max="164" width="12.33203125" bestFit="1" customWidth="1"/>
    <col min="165" max="165" width="15" bestFit="1" customWidth="1"/>
    <col min="166" max="166" width="12.33203125" bestFit="1" customWidth="1"/>
    <col min="167" max="167" width="15" bestFit="1" customWidth="1"/>
    <col min="168" max="168" width="12.33203125" bestFit="1" customWidth="1"/>
    <col min="169" max="169" width="15" bestFit="1" customWidth="1"/>
    <col min="170" max="170" width="12.33203125" bestFit="1" customWidth="1"/>
    <col min="171" max="171" width="15" bestFit="1" customWidth="1"/>
    <col min="172" max="172" width="12.33203125" bestFit="1" customWidth="1"/>
    <col min="173" max="173" width="15" bestFit="1" customWidth="1"/>
    <col min="174" max="174" width="12.33203125" bestFit="1" customWidth="1"/>
    <col min="175" max="175" width="15" bestFit="1" customWidth="1"/>
    <col min="176" max="176" width="12.33203125" bestFit="1" customWidth="1"/>
    <col min="177" max="177" width="15" bestFit="1" customWidth="1"/>
    <col min="178" max="178" width="12.33203125" bestFit="1" customWidth="1"/>
    <col min="179" max="179" width="15" bestFit="1" customWidth="1"/>
    <col min="180" max="180" width="12.33203125" bestFit="1" customWidth="1"/>
    <col min="181" max="181" width="15" bestFit="1" customWidth="1"/>
    <col min="182" max="182" width="12.33203125" bestFit="1" customWidth="1"/>
    <col min="183" max="183" width="15" bestFit="1" customWidth="1"/>
    <col min="184" max="184" width="12.33203125" bestFit="1" customWidth="1"/>
    <col min="185" max="185" width="15" bestFit="1" customWidth="1"/>
    <col min="186" max="186" width="12.33203125" bestFit="1" customWidth="1"/>
    <col min="187" max="187" width="15" bestFit="1" customWidth="1"/>
    <col min="188" max="188" width="12.33203125" bestFit="1" customWidth="1"/>
    <col min="189" max="189" width="15" bestFit="1" customWidth="1"/>
    <col min="190" max="190" width="12.33203125" bestFit="1" customWidth="1"/>
    <col min="191" max="191" width="15" bestFit="1" customWidth="1"/>
    <col min="192" max="192" width="12.33203125" bestFit="1" customWidth="1"/>
    <col min="193" max="193" width="15" bestFit="1" customWidth="1"/>
    <col min="194" max="194" width="12.33203125" bestFit="1" customWidth="1"/>
    <col min="195" max="195" width="15" bestFit="1" customWidth="1"/>
    <col min="196" max="196" width="12.33203125" bestFit="1" customWidth="1"/>
    <col min="197" max="197" width="15" bestFit="1" customWidth="1"/>
    <col min="198" max="198" width="12.33203125" bestFit="1" customWidth="1"/>
    <col min="199" max="199" width="15" bestFit="1" customWidth="1"/>
    <col min="200" max="200" width="12.33203125" bestFit="1" customWidth="1"/>
    <col min="201" max="201" width="15" bestFit="1" customWidth="1"/>
    <col min="202" max="202" width="12.33203125" bestFit="1" customWidth="1"/>
    <col min="203" max="203" width="15" bestFit="1" customWidth="1"/>
    <col min="204" max="204" width="8.6640625" bestFit="1" customWidth="1"/>
    <col min="205" max="205" width="11.33203125" bestFit="1" customWidth="1"/>
    <col min="206" max="206" width="10.5" bestFit="1" customWidth="1"/>
  </cols>
  <sheetData>
    <row r="1" spans="2:17" s="32" customFormat="1" ht="16.5" customHeight="1" x14ac:dyDescent="0.4"/>
    <row r="2" spans="2:17" ht="16.5" customHeight="1" x14ac:dyDescent="0.4">
      <c r="C2" s="50" t="s">
        <v>217</v>
      </c>
    </row>
    <row r="3" spans="2:17" ht="16.5" customHeight="1" x14ac:dyDescent="0.4"/>
    <row r="4" spans="2:17" ht="16.5" customHeight="1" x14ac:dyDescent="0.5">
      <c r="K4" s="45" t="s">
        <v>198</v>
      </c>
    </row>
    <row r="5" spans="2:17" x14ac:dyDescent="0.4">
      <c r="B5" s="23"/>
      <c r="C5" s="24" t="s">
        <v>178</v>
      </c>
      <c r="D5" s="44"/>
      <c r="E5" s="44"/>
      <c r="K5" s="18" t="s">
        <v>197</v>
      </c>
      <c r="L5" s="32"/>
      <c r="M5" s="32"/>
      <c r="N5" s="32"/>
      <c r="O5" s="32"/>
      <c r="P5" s="32"/>
      <c r="Q5" s="32"/>
    </row>
    <row r="6" spans="2:17" x14ac:dyDescent="0.4">
      <c r="B6" s="23">
        <v>1</v>
      </c>
      <c r="C6" s="23" t="s">
        <v>179</v>
      </c>
      <c r="D6" s="44"/>
      <c r="E6" s="44"/>
      <c r="K6" s="47"/>
      <c r="L6" s="47"/>
      <c r="M6" s="47"/>
      <c r="N6" s="47"/>
      <c r="O6" s="47"/>
      <c r="P6" s="47"/>
      <c r="Q6" s="47"/>
    </row>
    <row r="7" spans="2:17" x14ac:dyDescent="0.4">
      <c r="B7" s="23">
        <v>2</v>
      </c>
      <c r="C7" s="23" t="s">
        <v>180</v>
      </c>
      <c r="D7" s="44"/>
      <c r="E7" s="44"/>
      <c r="K7" s="47"/>
      <c r="L7" s="47"/>
      <c r="M7" s="47"/>
      <c r="N7" s="47"/>
      <c r="O7" s="47"/>
      <c r="P7" s="47"/>
      <c r="Q7" s="47"/>
    </row>
    <row r="8" spans="2:17" x14ac:dyDescent="0.4">
      <c r="B8" s="23">
        <v>3</v>
      </c>
      <c r="C8" s="23" t="s">
        <v>181</v>
      </c>
      <c r="D8" s="44"/>
      <c r="E8" s="44"/>
      <c r="K8" s="47"/>
      <c r="L8" s="47"/>
      <c r="M8" s="47"/>
      <c r="N8" s="47"/>
      <c r="O8" s="47"/>
      <c r="P8" s="47"/>
      <c r="Q8" s="47"/>
    </row>
    <row r="9" spans="2:17" x14ac:dyDescent="0.4">
      <c r="B9" s="44"/>
      <c r="C9" s="44"/>
      <c r="D9" s="44"/>
      <c r="E9" s="44"/>
      <c r="K9" s="47"/>
      <c r="L9" s="47"/>
      <c r="M9" s="47"/>
      <c r="N9" s="47"/>
      <c r="O9" s="47"/>
      <c r="P9" s="47"/>
      <c r="Q9" s="47"/>
    </row>
    <row r="10" spans="2:17" x14ac:dyDescent="0.4">
      <c r="B10" s="44"/>
      <c r="C10" s="44"/>
      <c r="D10" s="44"/>
      <c r="E10" s="44"/>
      <c r="K10" s="47"/>
      <c r="L10" s="47"/>
      <c r="M10" s="47"/>
      <c r="N10" s="47"/>
      <c r="O10" s="47"/>
      <c r="P10" s="47"/>
      <c r="Q10" s="47"/>
    </row>
    <row r="11" spans="2:17" x14ac:dyDescent="0.4">
      <c r="K11" s="47"/>
      <c r="L11" s="47"/>
      <c r="M11" s="47"/>
      <c r="N11" s="47"/>
      <c r="O11" s="47"/>
      <c r="P11" s="47"/>
      <c r="Q11" s="47"/>
    </row>
    <row r="12" spans="2:17" x14ac:dyDescent="0.4">
      <c r="C12" s="20" t="s">
        <v>182</v>
      </c>
      <c r="K12" s="47"/>
      <c r="L12" s="47"/>
      <c r="M12" s="47"/>
      <c r="N12" s="47"/>
      <c r="O12" s="47"/>
      <c r="P12" s="47"/>
      <c r="Q12" s="47"/>
    </row>
    <row r="13" spans="2:17" x14ac:dyDescent="0.4">
      <c r="C13" s="46"/>
      <c r="K13" s="47"/>
      <c r="L13" s="47"/>
      <c r="M13" s="47"/>
      <c r="N13" s="47"/>
      <c r="O13" s="47"/>
      <c r="P13" s="47"/>
      <c r="Q13" s="47"/>
    </row>
    <row r="14" spans="2:17" x14ac:dyDescent="0.4">
      <c r="K14" s="47"/>
      <c r="L14" s="47"/>
      <c r="M14" s="47"/>
      <c r="N14" s="47"/>
      <c r="O14" s="47"/>
      <c r="P14" s="47"/>
      <c r="Q14" s="47"/>
    </row>
    <row r="15" spans="2:17" x14ac:dyDescent="0.4">
      <c r="C15" s="2" t="s">
        <v>154</v>
      </c>
      <c r="K15" s="32"/>
      <c r="L15" s="32"/>
      <c r="M15" s="32"/>
      <c r="N15" s="32"/>
      <c r="O15" s="32"/>
      <c r="P15" s="32"/>
      <c r="Q15" s="32"/>
    </row>
    <row r="16" spans="2:17" x14ac:dyDescent="0.4">
      <c r="C16" s="46"/>
      <c r="K16" s="18" t="s">
        <v>199</v>
      </c>
      <c r="L16" s="32"/>
      <c r="M16" s="32"/>
      <c r="N16" s="32"/>
      <c r="O16" s="32"/>
      <c r="P16" s="32"/>
      <c r="Q16" s="32"/>
    </row>
    <row r="17" spans="2:17" x14ac:dyDescent="0.4">
      <c r="K17" s="47"/>
      <c r="L17" s="47"/>
      <c r="M17" s="47"/>
      <c r="N17" s="47"/>
      <c r="O17" s="47"/>
      <c r="P17" s="47"/>
      <c r="Q17" s="47"/>
    </row>
    <row r="18" spans="2:17" x14ac:dyDescent="0.4">
      <c r="C18" s="20" t="s">
        <v>155</v>
      </c>
      <c r="F18" s="20"/>
      <c r="K18" s="47"/>
      <c r="L18" s="47"/>
      <c r="M18" s="47"/>
      <c r="N18" s="47"/>
      <c r="O18" s="47"/>
      <c r="P18" s="47"/>
      <c r="Q18" s="47"/>
    </row>
    <row r="19" spans="2:17" x14ac:dyDescent="0.4">
      <c r="F19" s="21"/>
      <c r="K19" s="47"/>
      <c r="L19" s="47"/>
      <c r="M19" s="47"/>
      <c r="N19" s="47"/>
      <c r="O19" s="47"/>
      <c r="P19" s="47"/>
      <c r="Q19" s="47"/>
    </row>
    <row r="20" spans="2:17" x14ac:dyDescent="0.4">
      <c r="C20" s="47"/>
      <c r="D20" s="47"/>
      <c r="E20" s="47"/>
      <c r="F20" s="48"/>
      <c r="K20" s="47"/>
      <c r="L20" s="47"/>
      <c r="M20" s="47"/>
      <c r="N20" s="47"/>
      <c r="O20" s="47"/>
      <c r="P20" s="47"/>
      <c r="Q20" s="47"/>
    </row>
    <row r="21" spans="2:17" x14ac:dyDescent="0.4">
      <c r="C21" s="47"/>
      <c r="D21" s="47"/>
      <c r="E21" s="47"/>
      <c r="F21" s="48"/>
      <c r="K21" s="47"/>
      <c r="L21" s="47"/>
      <c r="M21" s="47"/>
      <c r="N21" s="47"/>
      <c r="O21" s="47"/>
      <c r="P21" s="47"/>
      <c r="Q21" s="47"/>
    </row>
    <row r="22" spans="2:17" x14ac:dyDescent="0.4">
      <c r="B22" s="32"/>
      <c r="C22" s="47"/>
      <c r="D22" s="47"/>
      <c r="E22" s="47"/>
      <c r="F22" s="48"/>
      <c r="K22" s="47"/>
      <c r="L22" s="47"/>
      <c r="M22" s="47"/>
      <c r="N22" s="47"/>
      <c r="O22" s="47"/>
      <c r="P22" s="47"/>
      <c r="Q22" s="47"/>
    </row>
    <row r="23" spans="2:17" x14ac:dyDescent="0.4">
      <c r="B23" s="32"/>
      <c r="C23" s="47"/>
      <c r="D23" s="47"/>
      <c r="E23" s="47"/>
      <c r="F23" s="48"/>
      <c r="K23" s="47"/>
      <c r="L23" s="47"/>
      <c r="M23" s="47"/>
      <c r="N23" s="47"/>
      <c r="O23" s="47"/>
      <c r="P23" s="47"/>
      <c r="Q23" s="47"/>
    </row>
    <row r="24" spans="2:17" x14ac:dyDescent="0.4">
      <c r="B24" s="32"/>
      <c r="C24" s="47"/>
      <c r="D24" s="47"/>
      <c r="E24" s="47"/>
      <c r="F24" s="48"/>
      <c r="K24" s="47"/>
      <c r="L24" s="47"/>
      <c r="M24" s="47"/>
      <c r="N24" s="47"/>
      <c r="O24" s="47"/>
      <c r="P24" s="47"/>
      <c r="Q24" s="47"/>
    </row>
    <row r="25" spans="2:17" x14ac:dyDescent="0.4">
      <c r="C25" s="47"/>
      <c r="D25" s="47"/>
      <c r="E25" s="47"/>
      <c r="F25" s="48"/>
      <c r="K25" s="47"/>
      <c r="L25" s="47"/>
      <c r="M25" s="47"/>
      <c r="N25" s="47"/>
      <c r="O25" s="47"/>
      <c r="P25" s="47"/>
      <c r="Q25" s="47"/>
    </row>
    <row r="26" spans="2:17" x14ac:dyDescent="0.4">
      <c r="C26" s="47"/>
      <c r="D26" s="47"/>
      <c r="E26" s="47"/>
      <c r="F26" s="48"/>
      <c r="K26" s="32"/>
      <c r="L26" s="32"/>
      <c r="M26" s="32"/>
      <c r="N26" s="32"/>
      <c r="O26" s="32"/>
      <c r="P26" s="32"/>
      <c r="Q26" s="32"/>
    </row>
    <row r="27" spans="2:17" x14ac:dyDescent="0.4">
      <c r="C27" s="47"/>
      <c r="D27" s="47"/>
      <c r="E27" s="47"/>
      <c r="F27" s="48"/>
      <c r="K27" s="18" t="s">
        <v>200</v>
      </c>
      <c r="L27" s="32"/>
      <c r="M27" s="32"/>
      <c r="N27" s="32"/>
      <c r="O27" s="32"/>
      <c r="P27" s="32"/>
      <c r="Q27" s="32"/>
    </row>
    <row r="28" spans="2:17" x14ac:dyDescent="0.4">
      <c r="C28" s="44"/>
      <c r="F28" s="25"/>
      <c r="K28" s="47"/>
      <c r="L28" s="47"/>
      <c r="M28" s="47"/>
      <c r="N28" s="47"/>
      <c r="O28" s="47"/>
      <c r="P28" s="47"/>
      <c r="Q28" s="47"/>
    </row>
    <row r="29" spans="2:17" ht="16.5" customHeight="1" x14ac:dyDescent="0.4">
      <c r="K29" s="47"/>
      <c r="L29" s="47"/>
      <c r="M29" s="47"/>
      <c r="N29" s="47"/>
      <c r="O29" s="47"/>
      <c r="P29" s="47"/>
      <c r="Q29" s="47"/>
    </row>
    <row r="30" spans="2:17" ht="21" x14ac:dyDescent="0.5">
      <c r="C30" s="45" t="s">
        <v>156</v>
      </c>
      <c r="K30" s="47"/>
      <c r="L30" s="47"/>
      <c r="M30" s="47"/>
      <c r="N30" s="47"/>
      <c r="O30" s="47"/>
      <c r="P30" s="47"/>
      <c r="Q30" s="47"/>
    </row>
    <row r="31" spans="2:17" x14ac:dyDescent="0.4">
      <c r="C31" s="18" t="s">
        <v>190</v>
      </c>
      <c r="K31" s="47"/>
      <c r="L31" s="47"/>
      <c r="M31" s="47"/>
      <c r="N31" s="47"/>
      <c r="O31" s="47"/>
      <c r="P31" s="47"/>
      <c r="Q31" s="47"/>
    </row>
    <row r="32" spans="2:17" x14ac:dyDescent="0.4">
      <c r="C32" s="47"/>
      <c r="D32" s="47"/>
      <c r="E32" s="47"/>
      <c r="F32" s="47"/>
      <c r="G32" s="47"/>
      <c r="H32" s="47"/>
      <c r="I32" s="47"/>
      <c r="K32" s="47"/>
      <c r="L32" s="47"/>
      <c r="M32" s="47"/>
      <c r="N32" s="47"/>
      <c r="O32" s="47"/>
      <c r="P32" s="47"/>
      <c r="Q32" s="47"/>
    </row>
    <row r="33" spans="3:17" s="32" customFormat="1" x14ac:dyDescent="0.4">
      <c r="C33" s="47"/>
      <c r="D33" s="47"/>
      <c r="E33" s="47"/>
      <c r="F33" s="47"/>
      <c r="G33" s="47"/>
      <c r="H33" s="47"/>
      <c r="I33" s="47"/>
      <c r="K33" s="47"/>
      <c r="L33" s="47"/>
      <c r="M33" s="47"/>
      <c r="N33" s="47"/>
      <c r="O33" s="47"/>
      <c r="P33" s="47"/>
      <c r="Q33" s="47"/>
    </row>
    <row r="34" spans="3:17" s="32" customFormat="1" x14ac:dyDescent="0.4">
      <c r="C34" s="47"/>
      <c r="D34" s="47"/>
      <c r="E34" s="47"/>
      <c r="F34" s="47"/>
      <c r="G34" s="47"/>
      <c r="H34" s="47"/>
      <c r="I34" s="47"/>
      <c r="K34" s="47"/>
      <c r="L34" s="47"/>
      <c r="M34" s="47"/>
      <c r="N34" s="47"/>
      <c r="O34" s="47"/>
      <c r="P34" s="47"/>
      <c r="Q34" s="47"/>
    </row>
    <row r="35" spans="3:17" s="32" customFormat="1" x14ac:dyDescent="0.4">
      <c r="C35" s="47"/>
      <c r="D35" s="47"/>
      <c r="E35" s="47"/>
      <c r="F35" s="47"/>
      <c r="G35" s="47"/>
      <c r="H35" s="47"/>
      <c r="I35" s="47"/>
      <c r="K35" s="47"/>
      <c r="L35" s="47"/>
      <c r="M35" s="47"/>
      <c r="N35" s="47"/>
      <c r="O35" s="47"/>
      <c r="P35" s="47"/>
      <c r="Q35" s="47"/>
    </row>
    <row r="36" spans="3:17" s="32" customFormat="1" x14ac:dyDescent="0.4">
      <c r="C36" s="47"/>
      <c r="D36" s="47"/>
      <c r="E36" s="47"/>
      <c r="F36" s="47"/>
      <c r="G36" s="47"/>
      <c r="H36" s="47"/>
      <c r="I36" s="47"/>
      <c r="K36" s="47"/>
      <c r="L36" s="47"/>
      <c r="M36" s="47"/>
      <c r="N36" s="47"/>
      <c r="O36" s="47"/>
      <c r="P36" s="47"/>
      <c r="Q36" s="47"/>
    </row>
    <row r="37" spans="3:17" s="32" customFormat="1" x14ac:dyDescent="0.4">
      <c r="C37" s="47"/>
      <c r="D37" s="47"/>
      <c r="E37" s="47"/>
      <c r="F37" s="47"/>
      <c r="G37" s="47"/>
      <c r="H37" s="47"/>
      <c r="I37" s="47"/>
    </row>
    <row r="38" spans="3:17" s="32" customFormat="1" x14ac:dyDescent="0.4">
      <c r="C38" s="47"/>
      <c r="D38" s="47"/>
      <c r="E38" s="47"/>
      <c r="F38" s="47"/>
      <c r="G38" s="47"/>
      <c r="H38" s="47"/>
      <c r="I38" s="47"/>
    </row>
    <row r="39" spans="3:17" s="32" customFormat="1" x14ac:dyDescent="0.4">
      <c r="C39" s="47"/>
      <c r="D39" s="47"/>
      <c r="E39" s="47"/>
      <c r="F39" s="47"/>
      <c r="G39" s="47"/>
      <c r="H39" s="47"/>
      <c r="I39" s="47"/>
      <c r="K39" s="33" t="s">
        <v>183</v>
      </c>
      <c r="L39" s="33"/>
      <c r="M39" s="33"/>
    </row>
    <row r="40" spans="3:17" s="32" customFormat="1" x14ac:dyDescent="0.4">
      <c r="C40" s="47"/>
      <c r="D40" s="47"/>
      <c r="E40" s="47"/>
      <c r="F40" s="47"/>
      <c r="G40" s="47"/>
      <c r="H40" s="47"/>
      <c r="I40" s="47"/>
      <c r="K40" s="33" t="s">
        <v>201</v>
      </c>
      <c r="L40" s="33"/>
      <c r="M40" s="33"/>
    </row>
    <row r="41" spans="3:17" s="32" customFormat="1" x14ac:dyDescent="0.4">
      <c r="K41" s="33" t="s">
        <v>202</v>
      </c>
      <c r="L41" s="33"/>
      <c r="M41" s="33"/>
    </row>
    <row r="42" spans="3:17" x14ac:dyDescent="0.4">
      <c r="C42" s="18" t="s">
        <v>191</v>
      </c>
    </row>
    <row r="43" spans="3:17" x14ac:dyDescent="0.4">
      <c r="C43" s="47"/>
      <c r="D43" s="47"/>
      <c r="E43" s="47"/>
      <c r="F43" s="47"/>
      <c r="G43" s="47"/>
      <c r="H43" s="47"/>
      <c r="I43" s="47"/>
    </row>
    <row r="44" spans="3:17" x14ac:dyDescent="0.4">
      <c r="C44" s="47"/>
      <c r="D44" s="47"/>
      <c r="E44" s="47"/>
      <c r="F44" s="47"/>
      <c r="G44" s="47"/>
      <c r="H44" s="47"/>
      <c r="I44" s="47"/>
    </row>
    <row r="45" spans="3:17" x14ac:dyDescent="0.4">
      <c r="C45" s="47"/>
      <c r="D45" s="47"/>
      <c r="E45" s="47"/>
      <c r="F45" s="47"/>
      <c r="G45" s="47"/>
      <c r="H45" s="47"/>
      <c r="I45" s="47"/>
    </row>
    <row r="46" spans="3:17" x14ac:dyDescent="0.4">
      <c r="C46" s="47"/>
      <c r="D46" s="47"/>
      <c r="E46" s="47"/>
      <c r="F46" s="47"/>
      <c r="G46" s="47"/>
      <c r="H46" s="47"/>
      <c r="I46" s="47"/>
    </row>
    <row r="47" spans="3:17" x14ac:dyDescent="0.4">
      <c r="C47" s="47"/>
      <c r="D47" s="47"/>
      <c r="E47" s="47"/>
      <c r="F47" s="47"/>
      <c r="G47" s="47"/>
      <c r="H47" s="47"/>
      <c r="I47" s="47"/>
    </row>
    <row r="48" spans="3:17" x14ac:dyDescent="0.4">
      <c r="C48" s="47"/>
      <c r="D48" s="47"/>
      <c r="E48" s="47"/>
      <c r="F48" s="47"/>
      <c r="G48" s="47"/>
      <c r="H48" s="47"/>
      <c r="I48" s="47"/>
    </row>
    <row r="49" spans="3:11" x14ac:dyDescent="0.4">
      <c r="C49" s="47"/>
      <c r="D49" s="47"/>
      <c r="E49" s="47"/>
      <c r="F49" s="47"/>
      <c r="G49" s="47"/>
      <c r="H49" s="47"/>
      <c r="I49" s="47"/>
    </row>
    <row r="50" spans="3:11" x14ac:dyDescent="0.4">
      <c r="C50" s="47"/>
      <c r="D50" s="47"/>
      <c r="E50" s="47"/>
      <c r="F50" s="47"/>
      <c r="G50" s="47"/>
      <c r="H50" s="47"/>
      <c r="I50" s="47"/>
      <c r="K50" s="22"/>
    </row>
    <row r="51" spans="3:11" x14ac:dyDescent="0.4">
      <c r="C51" s="47"/>
      <c r="D51" s="47"/>
      <c r="E51" s="47"/>
      <c r="F51" s="47"/>
      <c r="G51" s="47"/>
      <c r="H51" s="47"/>
      <c r="I51" s="47"/>
    </row>
    <row r="53" spans="3:11" x14ac:dyDescent="0.4">
      <c r="C53" s="18" t="s">
        <v>192</v>
      </c>
    </row>
    <row r="54" spans="3:11" x14ac:dyDescent="0.4">
      <c r="C54" s="47"/>
      <c r="D54" s="47"/>
      <c r="E54" s="47"/>
      <c r="F54" s="47"/>
      <c r="G54" s="47"/>
      <c r="H54" s="47"/>
      <c r="I54" s="47"/>
    </row>
    <row r="55" spans="3:11" x14ac:dyDescent="0.4">
      <c r="C55" s="47"/>
      <c r="D55" s="47"/>
      <c r="E55" s="47"/>
      <c r="F55" s="47"/>
      <c r="G55" s="47"/>
      <c r="H55" s="47"/>
      <c r="I55" s="47"/>
    </row>
    <row r="56" spans="3:11" x14ac:dyDescent="0.4">
      <c r="C56" s="47"/>
      <c r="D56" s="47"/>
      <c r="E56" s="47"/>
      <c r="F56" s="47"/>
      <c r="G56" s="47"/>
      <c r="H56" s="47"/>
      <c r="I56" s="47"/>
    </row>
    <row r="57" spans="3:11" x14ac:dyDescent="0.4">
      <c r="C57" s="47"/>
      <c r="D57" s="47"/>
      <c r="E57" s="47"/>
      <c r="F57" s="47"/>
      <c r="G57" s="47"/>
      <c r="H57" s="47"/>
      <c r="I57" s="47"/>
    </row>
    <row r="58" spans="3:11" x14ac:dyDescent="0.4">
      <c r="C58" s="47"/>
      <c r="D58" s="47"/>
      <c r="E58" s="47"/>
      <c r="F58" s="47"/>
      <c r="G58" s="47"/>
      <c r="H58" s="47"/>
      <c r="I58" s="47"/>
    </row>
    <row r="59" spans="3:11" x14ac:dyDescent="0.4">
      <c r="C59" s="47"/>
      <c r="D59" s="47"/>
      <c r="E59" s="47"/>
      <c r="F59" s="47"/>
      <c r="G59" s="47"/>
      <c r="H59" s="47"/>
      <c r="I59" s="47"/>
    </row>
    <row r="60" spans="3:11" x14ac:dyDescent="0.4">
      <c r="C60" s="47"/>
      <c r="D60" s="47"/>
      <c r="E60" s="47"/>
      <c r="F60" s="47"/>
      <c r="G60" s="47"/>
      <c r="H60" s="47"/>
      <c r="I60" s="47"/>
    </row>
    <row r="61" spans="3:11" x14ac:dyDescent="0.4">
      <c r="C61" s="47"/>
      <c r="D61" s="47"/>
      <c r="E61" s="47"/>
      <c r="F61" s="47"/>
      <c r="G61" s="47"/>
      <c r="H61" s="47"/>
      <c r="I61" s="47"/>
      <c r="K61" s="20"/>
    </row>
    <row r="62" spans="3:11" x14ac:dyDescent="0.4">
      <c r="C62" s="47"/>
      <c r="D62" s="47"/>
      <c r="E62" s="47"/>
      <c r="F62" s="47"/>
      <c r="G62" s="47"/>
      <c r="H62" s="47"/>
      <c r="I62" s="47"/>
    </row>
    <row r="64" spans="3:11" x14ac:dyDescent="0.4">
      <c r="C64" s="22"/>
    </row>
    <row r="65" spans="3:9" ht="21" x14ac:dyDescent="0.5">
      <c r="C65" s="45" t="s">
        <v>193</v>
      </c>
    </row>
    <row r="66" spans="3:9" x14ac:dyDescent="0.4">
      <c r="C66" s="18" t="s">
        <v>194</v>
      </c>
    </row>
    <row r="67" spans="3:9" x14ac:dyDescent="0.4">
      <c r="C67" s="47"/>
      <c r="D67" s="47"/>
      <c r="E67" s="47"/>
      <c r="F67" s="47"/>
      <c r="G67" s="47"/>
      <c r="H67" s="47"/>
      <c r="I67" s="47"/>
    </row>
    <row r="68" spans="3:9" x14ac:dyDescent="0.4">
      <c r="C68" s="47"/>
      <c r="D68" s="47"/>
      <c r="E68" s="47"/>
      <c r="F68" s="47"/>
      <c r="G68" s="47"/>
      <c r="H68" s="47"/>
      <c r="I68" s="47"/>
    </row>
    <row r="69" spans="3:9" x14ac:dyDescent="0.4">
      <c r="C69" s="47"/>
      <c r="D69" s="47"/>
      <c r="E69" s="47"/>
      <c r="F69" s="47"/>
      <c r="G69" s="47"/>
      <c r="H69" s="47"/>
      <c r="I69" s="47"/>
    </row>
    <row r="70" spans="3:9" x14ac:dyDescent="0.4">
      <c r="C70" s="47"/>
      <c r="D70" s="47"/>
      <c r="E70" s="47"/>
      <c r="F70" s="47"/>
      <c r="G70" s="47"/>
      <c r="H70" s="47"/>
      <c r="I70" s="47"/>
    </row>
    <row r="71" spans="3:9" x14ac:dyDescent="0.4">
      <c r="C71" s="47"/>
      <c r="D71" s="47"/>
      <c r="E71" s="47"/>
      <c r="F71" s="47"/>
      <c r="G71" s="47"/>
      <c r="H71" s="47"/>
      <c r="I71" s="47"/>
    </row>
    <row r="72" spans="3:9" x14ac:dyDescent="0.4">
      <c r="C72" s="47"/>
      <c r="D72" s="47"/>
      <c r="E72" s="47"/>
      <c r="F72" s="47"/>
      <c r="G72" s="47"/>
      <c r="H72" s="47"/>
      <c r="I72" s="47"/>
    </row>
    <row r="73" spans="3:9" x14ac:dyDescent="0.4">
      <c r="C73" s="47"/>
      <c r="D73" s="47"/>
      <c r="E73" s="47"/>
      <c r="F73" s="47"/>
      <c r="G73" s="47"/>
      <c r="H73" s="47"/>
      <c r="I73" s="47"/>
    </row>
    <row r="74" spans="3:9" x14ac:dyDescent="0.4">
      <c r="C74" s="47"/>
      <c r="D74" s="47"/>
      <c r="E74" s="47"/>
      <c r="F74" s="47"/>
      <c r="G74" s="47"/>
      <c r="H74" s="47"/>
      <c r="I74" s="47"/>
    </row>
    <row r="75" spans="3:9" x14ac:dyDescent="0.4">
      <c r="C75" s="47"/>
      <c r="D75" s="47"/>
      <c r="E75" s="47"/>
      <c r="F75" s="47"/>
      <c r="G75" s="47"/>
      <c r="H75" s="47"/>
      <c r="I75" s="47"/>
    </row>
    <row r="76" spans="3:9" x14ac:dyDescent="0.4">
      <c r="C76" s="32"/>
    </row>
    <row r="77" spans="3:9" x14ac:dyDescent="0.4">
      <c r="C77" s="18" t="s">
        <v>195</v>
      </c>
    </row>
    <row r="78" spans="3:9" x14ac:dyDescent="0.4">
      <c r="C78" s="47"/>
      <c r="D78" s="47"/>
      <c r="E78" s="47"/>
      <c r="F78" s="47"/>
      <c r="G78" s="47"/>
      <c r="H78" s="47"/>
      <c r="I78" s="47"/>
    </row>
    <row r="79" spans="3:9" x14ac:dyDescent="0.4">
      <c r="C79" s="47"/>
      <c r="D79" s="47"/>
      <c r="E79" s="47"/>
      <c r="F79" s="47"/>
      <c r="G79" s="47"/>
      <c r="H79" s="47"/>
      <c r="I79" s="47"/>
    </row>
    <row r="80" spans="3:9" x14ac:dyDescent="0.4">
      <c r="C80" s="47"/>
      <c r="D80" s="47"/>
      <c r="E80" s="47"/>
      <c r="F80" s="47"/>
      <c r="G80" s="47"/>
      <c r="H80" s="47"/>
      <c r="I80" s="47"/>
    </row>
    <row r="81" spans="3:9" x14ac:dyDescent="0.4">
      <c r="C81" s="47"/>
      <c r="D81" s="47"/>
      <c r="E81" s="47"/>
      <c r="F81" s="47"/>
      <c r="G81" s="47"/>
      <c r="H81" s="47"/>
      <c r="I81" s="47"/>
    </row>
    <row r="82" spans="3:9" x14ac:dyDescent="0.4">
      <c r="C82" s="47"/>
      <c r="D82" s="47"/>
      <c r="E82" s="47"/>
      <c r="F82" s="47"/>
      <c r="G82" s="47"/>
      <c r="H82" s="47"/>
      <c r="I82" s="47"/>
    </row>
    <row r="83" spans="3:9" x14ac:dyDescent="0.4">
      <c r="C83" s="47"/>
      <c r="D83" s="47"/>
      <c r="E83" s="47"/>
      <c r="F83" s="47"/>
      <c r="G83" s="47"/>
      <c r="H83" s="47"/>
      <c r="I83" s="47"/>
    </row>
    <row r="84" spans="3:9" x14ac:dyDescent="0.4">
      <c r="C84" s="47"/>
      <c r="D84" s="47"/>
      <c r="E84" s="47"/>
      <c r="F84" s="47"/>
      <c r="G84" s="47"/>
      <c r="H84" s="47"/>
      <c r="I84" s="47"/>
    </row>
    <row r="85" spans="3:9" x14ac:dyDescent="0.4">
      <c r="C85" s="47"/>
      <c r="D85" s="47"/>
      <c r="E85" s="47"/>
      <c r="F85" s="47"/>
      <c r="G85" s="47"/>
      <c r="H85" s="47"/>
      <c r="I85" s="47"/>
    </row>
    <row r="86" spans="3:9" x14ac:dyDescent="0.4">
      <c r="C86" s="47"/>
      <c r="D86" s="47"/>
      <c r="E86" s="47"/>
      <c r="F86" s="47"/>
      <c r="G86" s="47"/>
      <c r="H86" s="47"/>
      <c r="I86" s="47"/>
    </row>
    <row r="87" spans="3:9" x14ac:dyDescent="0.4">
      <c r="C87" s="32"/>
    </row>
    <row r="88" spans="3:9" x14ac:dyDescent="0.4">
      <c r="C88" s="18" t="s">
        <v>196</v>
      </c>
    </row>
    <row r="89" spans="3:9" x14ac:dyDescent="0.4">
      <c r="C89" s="47"/>
      <c r="D89" s="47"/>
      <c r="E89" s="47"/>
      <c r="F89" s="47"/>
      <c r="G89" s="47"/>
      <c r="H89" s="47"/>
      <c r="I89" s="47"/>
    </row>
    <row r="90" spans="3:9" x14ac:dyDescent="0.4">
      <c r="C90" s="47"/>
      <c r="D90" s="47"/>
      <c r="E90" s="47"/>
      <c r="F90" s="47"/>
      <c r="G90" s="47"/>
      <c r="H90" s="47"/>
      <c r="I90" s="47"/>
    </row>
    <row r="91" spans="3:9" x14ac:dyDescent="0.4">
      <c r="C91" s="47"/>
      <c r="D91" s="47"/>
      <c r="E91" s="47"/>
      <c r="F91" s="47"/>
      <c r="G91" s="47"/>
      <c r="H91" s="47"/>
      <c r="I91" s="47"/>
    </row>
    <row r="92" spans="3:9" x14ac:dyDescent="0.4">
      <c r="C92" s="47"/>
      <c r="D92" s="47"/>
      <c r="E92" s="47"/>
      <c r="F92" s="47"/>
      <c r="G92" s="47"/>
      <c r="H92" s="47"/>
      <c r="I92" s="47"/>
    </row>
    <row r="93" spans="3:9" x14ac:dyDescent="0.4">
      <c r="C93" s="47"/>
      <c r="D93" s="47"/>
      <c r="E93" s="47"/>
      <c r="F93" s="47"/>
      <c r="G93" s="47"/>
      <c r="H93" s="47"/>
      <c r="I93" s="47"/>
    </row>
    <row r="94" spans="3:9" x14ac:dyDescent="0.4">
      <c r="C94" s="47"/>
      <c r="D94" s="47"/>
      <c r="E94" s="47"/>
      <c r="F94" s="47"/>
      <c r="G94" s="47"/>
      <c r="H94" s="47"/>
      <c r="I94" s="47"/>
    </row>
    <row r="95" spans="3:9" x14ac:dyDescent="0.4">
      <c r="C95" s="47"/>
      <c r="D95" s="47"/>
      <c r="E95" s="47"/>
      <c r="F95" s="47"/>
      <c r="G95" s="47"/>
      <c r="H95" s="47"/>
      <c r="I95" s="47"/>
    </row>
    <row r="96" spans="3:9" x14ac:dyDescent="0.4">
      <c r="C96" s="47"/>
      <c r="D96" s="47"/>
      <c r="E96" s="47"/>
      <c r="F96" s="47"/>
      <c r="G96" s="47"/>
      <c r="H96" s="47"/>
      <c r="I96" s="47"/>
    </row>
    <row r="97" spans="3:9" x14ac:dyDescent="0.4">
      <c r="C97" s="47"/>
      <c r="D97" s="47"/>
      <c r="E97" s="47"/>
      <c r="F97" s="47"/>
      <c r="G97" s="47"/>
      <c r="H97" s="47"/>
      <c r="I97" s="47"/>
    </row>
    <row r="102" spans="3:9" x14ac:dyDescent="0.4">
      <c r="C102" s="22"/>
    </row>
    <row r="128" spans="3:3" x14ac:dyDescent="0.4">
      <c r="C128" s="20" t="s">
        <v>157</v>
      </c>
    </row>
  </sheetData>
  <mergeCells count="3">
    <mergeCell ref="K40:M40"/>
    <mergeCell ref="K41:M41"/>
    <mergeCell ref="K39:M39"/>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F4A3-EC7C-3348-977E-44D82B5A3750}">
  <dimension ref="A1:N69"/>
  <sheetViews>
    <sheetView topLeftCell="C6" zoomScaleNormal="100" workbookViewId="0">
      <selection activeCell="G68" sqref="G68"/>
    </sheetView>
  </sheetViews>
  <sheetFormatPr defaultColWidth="10.6640625" defaultRowHeight="16" x14ac:dyDescent="0.4"/>
  <cols>
    <col min="2" max="2" width="40.75" customWidth="1"/>
    <col min="3" max="3" width="37.33203125" bestFit="1" customWidth="1"/>
    <col min="4" max="4" width="18.25" customWidth="1"/>
    <col min="5" max="5" width="12.33203125" customWidth="1"/>
    <col min="7" max="7" width="31.75" style="6" customWidth="1"/>
    <col min="8" max="11" width="25.58203125" customWidth="1"/>
    <col min="12" max="12" width="19.1640625" customWidth="1"/>
    <col min="14" max="14" width="23.33203125" customWidth="1"/>
    <col min="111" max="111" width="7" bestFit="1" customWidth="1"/>
    <col min="112" max="112" width="10.5" bestFit="1" customWidth="1"/>
  </cols>
  <sheetData>
    <row r="1" spans="2:11" x14ac:dyDescent="0.4">
      <c r="G1" s="18" t="s">
        <v>214</v>
      </c>
      <c r="H1" s="10"/>
      <c r="I1" s="11"/>
    </row>
    <row r="2" spans="2:11" ht="17.5" customHeight="1" x14ac:dyDescent="0.4">
      <c r="B2" s="4" t="s">
        <v>148</v>
      </c>
      <c r="G2" s="75">
        <v>1</v>
      </c>
      <c r="H2" s="34" t="s">
        <v>221</v>
      </c>
      <c r="I2" s="34"/>
      <c r="J2" s="34"/>
      <c r="K2" s="34"/>
    </row>
    <row r="3" spans="2:11" s="32" customFormat="1" ht="18" thickBot="1" x14ac:dyDescent="0.45">
      <c r="B3" s="4"/>
      <c r="G3" s="77"/>
      <c r="H3" s="95"/>
      <c r="I3" s="95"/>
      <c r="J3" s="95"/>
      <c r="K3" s="95"/>
    </row>
    <row r="4" spans="2:11" ht="16.5" thickBot="1" x14ac:dyDescent="0.45">
      <c r="D4" s="55" t="s">
        <v>203</v>
      </c>
      <c r="E4" s="56" t="s">
        <v>204</v>
      </c>
      <c r="G4" s="59" t="s">
        <v>170</v>
      </c>
      <c r="H4" s="38" t="s">
        <v>177</v>
      </c>
      <c r="I4" s="38" t="s">
        <v>171</v>
      </c>
      <c r="J4" s="68" t="s">
        <v>175</v>
      </c>
      <c r="K4" s="78"/>
    </row>
    <row r="5" spans="2:11" x14ac:dyDescent="0.4">
      <c r="B5" s="51">
        <v>2018</v>
      </c>
      <c r="C5" s="38" t="s">
        <v>149</v>
      </c>
      <c r="D5" s="39">
        <v>1.08</v>
      </c>
      <c r="E5" s="40">
        <f>E6*D6</f>
        <v>1.2053063131200001</v>
      </c>
      <c r="G5" s="61">
        <v>2018</v>
      </c>
      <c r="H5" s="65">
        <f>C15</f>
        <v>45000000</v>
      </c>
      <c r="I5" s="65"/>
      <c r="J5" s="70"/>
      <c r="K5" s="53"/>
    </row>
    <row r="6" spans="2:11" x14ac:dyDescent="0.4">
      <c r="B6" s="52">
        <v>2019</v>
      </c>
      <c r="C6" s="53" t="s">
        <v>150</v>
      </c>
      <c r="D6" s="53">
        <v>1.05</v>
      </c>
      <c r="E6" s="41">
        <f t="shared" ref="E6:E8" si="0">E7*D7</f>
        <v>1.1479107744000001</v>
      </c>
      <c r="G6" s="61">
        <f>G5+1</f>
        <v>2019</v>
      </c>
      <c r="H6" s="65">
        <f t="shared" ref="H6:H10" si="1">C16</f>
        <v>49000000</v>
      </c>
      <c r="I6" s="65"/>
      <c r="J6" s="70"/>
      <c r="K6" s="78"/>
    </row>
    <row r="7" spans="2:11" x14ac:dyDescent="0.4">
      <c r="B7" s="52">
        <v>2020</v>
      </c>
      <c r="C7" s="53" t="s">
        <v>151</v>
      </c>
      <c r="D7" s="53">
        <v>1.04</v>
      </c>
      <c r="E7" s="41">
        <f>E8*D8</f>
        <v>1.1037603600000001</v>
      </c>
      <c r="G7" s="61">
        <f t="shared" ref="G7:G10" si="2">G6+1</f>
        <v>2020</v>
      </c>
      <c r="H7" s="65">
        <f t="shared" si="1"/>
        <v>41750000</v>
      </c>
      <c r="I7" s="65"/>
      <c r="J7" s="70"/>
      <c r="K7" s="53"/>
    </row>
    <row r="8" spans="2:11" x14ac:dyDescent="0.4">
      <c r="B8" s="52">
        <v>2021</v>
      </c>
      <c r="C8" s="53" t="s">
        <v>152</v>
      </c>
      <c r="D8" s="53">
        <v>1.03</v>
      </c>
      <c r="E8" s="41">
        <f t="shared" si="0"/>
        <v>1.071612</v>
      </c>
      <c r="G8" s="61">
        <f t="shared" si="2"/>
        <v>2021</v>
      </c>
      <c r="H8" s="65">
        <f t="shared" si="1"/>
        <v>41500000</v>
      </c>
      <c r="I8" s="65"/>
      <c r="J8" s="70"/>
      <c r="K8" s="53"/>
    </row>
    <row r="9" spans="2:11" x14ac:dyDescent="0.4">
      <c r="B9" s="52">
        <v>2022</v>
      </c>
      <c r="C9" s="53" t="s">
        <v>153</v>
      </c>
      <c r="D9" s="53">
        <v>1.02</v>
      </c>
      <c r="E9" s="41">
        <f>E10*D10</f>
        <v>1.0506</v>
      </c>
      <c r="G9" s="61">
        <f t="shared" si="2"/>
        <v>2022</v>
      </c>
      <c r="H9" s="65">
        <f t="shared" si="1"/>
        <v>43590000</v>
      </c>
      <c r="I9" s="65"/>
      <c r="J9" s="70"/>
      <c r="K9" s="79"/>
    </row>
    <row r="10" spans="2:11" ht="16.5" thickBot="1" x14ac:dyDescent="0.45">
      <c r="B10" s="52">
        <v>2023</v>
      </c>
      <c r="C10" s="53" t="s">
        <v>153</v>
      </c>
      <c r="D10" s="53">
        <v>1.02</v>
      </c>
      <c r="E10" s="41">
        <f>E11*D11</f>
        <v>1.03</v>
      </c>
      <c r="G10" s="63">
        <f t="shared" si="2"/>
        <v>2023</v>
      </c>
      <c r="H10" s="72">
        <f t="shared" si="1"/>
        <v>44750000</v>
      </c>
      <c r="I10" s="72"/>
      <c r="J10" s="73"/>
      <c r="K10" s="53"/>
    </row>
    <row r="11" spans="2:11" ht="17" customHeight="1" thickBot="1" x14ac:dyDescent="0.45">
      <c r="B11" s="54">
        <v>2024</v>
      </c>
      <c r="C11" s="42" t="s">
        <v>169</v>
      </c>
      <c r="D11" s="42">
        <v>1.03</v>
      </c>
      <c r="E11" s="43">
        <v>1</v>
      </c>
    </row>
    <row r="12" spans="2:11" s="32" customFormat="1" ht="17" customHeight="1" x14ac:dyDescent="0.4">
      <c r="B12" s="57"/>
      <c r="C12" s="53"/>
      <c r="D12" s="53"/>
      <c r="E12" s="58"/>
      <c r="G12" s="2" t="s">
        <v>213</v>
      </c>
    </row>
    <row r="13" spans="2:11" s="32" customFormat="1" ht="17" customHeight="1" thickBot="1" x14ac:dyDescent="0.45">
      <c r="B13" s="2" t="s">
        <v>205</v>
      </c>
      <c r="D13" s="53"/>
      <c r="E13" s="58"/>
      <c r="G13" s="75">
        <v>2</v>
      </c>
      <c r="H13" s="94" t="s">
        <v>222</v>
      </c>
      <c r="I13" s="94"/>
      <c r="J13" s="94"/>
      <c r="K13" s="94"/>
    </row>
    <row r="14" spans="2:11" s="32" customFormat="1" ht="17" customHeight="1" x14ac:dyDescent="0.4">
      <c r="B14" s="59" t="s">
        <v>170</v>
      </c>
      <c r="C14" s="60" t="s">
        <v>206</v>
      </c>
      <c r="D14" s="53"/>
      <c r="E14" s="58"/>
      <c r="G14" s="75"/>
      <c r="H14" s="94"/>
      <c r="I14" s="94"/>
      <c r="J14" s="94"/>
      <c r="K14" s="94"/>
    </row>
    <row r="15" spans="2:11" s="32" customFormat="1" ht="17" customHeight="1" x14ac:dyDescent="0.4">
      <c r="B15" s="61">
        <v>2018</v>
      </c>
      <c r="C15" s="62">
        <f>45000000</f>
        <v>45000000</v>
      </c>
      <c r="D15" s="53"/>
      <c r="E15" s="58"/>
      <c r="G15" s="75"/>
      <c r="H15" s="94"/>
      <c r="I15" s="94"/>
      <c r="J15" s="94"/>
      <c r="K15" s="94"/>
    </row>
    <row r="16" spans="2:11" s="32" customFormat="1" ht="17" customHeight="1" x14ac:dyDescent="0.4">
      <c r="B16" s="61">
        <f>B15+1</f>
        <v>2019</v>
      </c>
      <c r="C16" s="62">
        <v>49000000</v>
      </c>
      <c r="D16" s="53"/>
      <c r="E16" s="58"/>
      <c r="G16" s="75"/>
      <c r="H16" s="94"/>
      <c r="I16" s="94"/>
      <c r="J16" s="94"/>
      <c r="K16" s="94"/>
    </row>
    <row r="17" spans="2:12" s="32" customFormat="1" ht="17" customHeight="1" x14ac:dyDescent="0.4">
      <c r="B17" s="61">
        <f t="shared" ref="B17:B20" si="3">B16+1</f>
        <v>2020</v>
      </c>
      <c r="C17" s="62">
        <v>41750000</v>
      </c>
      <c r="D17" s="53"/>
      <c r="E17" s="58"/>
      <c r="G17" s="80"/>
      <c r="H17" s="80"/>
      <c r="I17" s="80"/>
      <c r="J17" s="80"/>
    </row>
    <row r="18" spans="2:12" s="32" customFormat="1" ht="17" customHeight="1" x14ac:dyDescent="0.4">
      <c r="B18" s="61">
        <f t="shared" si="3"/>
        <v>2021</v>
      </c>
      <c r="C18" s="62">
        <v>41500000</v>
      </c>
      <c r="D18" s="53"/>
      <c r="E18" s="58"/>
      <c r="G18" s="80"/>
      <c r="H18" s="80"/>
      <c r="I18" s="80"/>
      <c r="J18" s="80"/>
    </row>
    <row r="19" spans="2:12" s="32" customFormat="1" ht="17" customHeight="1" x14ac:dyDescent="0.4">
      <c r="B19" s="61">
        <f t="shared" si="3"/>
        <v>2022</v>
      </c>
      <c r="C19" s="62">
        <v>43590000</v>
      </c>
      <c r="D19" s="53"/>
      <c r="E19" s="58"/>
      <c r="G19" s="80"/>
      <c r="H19" s="80"/>
      <c r="I19" s="80"/>
      <c r="J19" s="80"/>
    </row>
    <row r="20" spans="2:12" s="32" customFormat="1" ht="17" customHeight="1" thickBot="1" x14ac:dyDescent="0.45">
      <c r="B20" s="63">
        <f t="shared" si="3"/>
        <v>2023</v>
      </c>
      <c r="C20" s="64">
        <v>44750000</v>
      </c>
      <c r="D20" s="53"/>
      <c r="E20" s="58"/>
      <c r="G20" s="80"/>
      <c r="H20" s="80"/>
      <c r="I20" s="80"/>
      <c r="J20" s="80"/>
    </row>
    <row r="21" spans="2:12" s="32" customFormat="1" ht="17" customHeight="1" thickBot="1" x14ac:dyDescent="0.45">
      <c r="B21" s="18"/>
      <c r="C21" s="65"/>
      <c r="D21" s="53"/>
      <c r="E21" s="58"/>
      <c r="G21" s="80"/>
      <c r="H21" s="80"/>
      <c r="I21" s="80"/>
      <c r="J21" s="80"/>
    </row>
    <row r="22" spans="2:12" s="32" customFormat="1" ht="17" customHeight="1" thickBot="1" x14ac:dyDescent="0.45">
      <c r="B22" s="66" t="s">
        <v>207</v>
      </c>
      <c r="C22" s="67">
        <v>40000000</v>
      </c>
      <c r="D22" s="53"/>
      <c r="E22" s="58"/>
      <c r="G22" s="47"/>
      <c r="H22" s="47"/>
      <c r="I22" s="47"/>
      <c r="J22" s="47"/>
    </row>
    <row r="23" spans="2:12" s="32" customFormat="1" ht="17" customHeight="1" x14ac:dyDescent="0.4">
      <c r="B23" s="57"/>
      <c r="C23" s="53"/>
      <c r="D23" s="53"/>
      <c r="E23" s="58"/>
      <c r="G23" s="47"/>
      <c r="H23" s="47"/>
      <c r="I23" s="47"/>
      <c r="J23" s="47"/>
    </row>
    <row r="24" spans="2:12" s="32" customFormat="1" ht="17" customHeight="1" x14ac:dyDescent="0.4">
      <c r="B24" s="23"/>
      <c r="C24" s="49" t="s">
        <v>178</v>
      </c>
      <c r="D24" s="23"/>
      <c r="E24" s="58"/>
      <c r="G24" s="80"/>
      <c r="H24" s="80"/>
      <c r="I24" s="80"/>
      <c r="J24" s="80"/>
    </row>
    <row r="25" spans="2:12" s="32" customFormat="1" ht="17" customHeight="1" x14ac:dyDescent="0.4">
      <c r="B25" s="23">
        <v>1</v>
      </c>
      <c r="C25" s="23" t="s">
        <v>179</v>
      </c>
      <c r="D25" s="23"/>
      <c r="E25" s="58"/>
      <c r="G25" s="6"/>
    </row>
    <row r="26" spans="2:12" s="32" customFormat="1" ht="17" customHeight="1" x14ac:dyDescent="0.4">
      <c r="B26" s="23">
        <v>2</v>
      </c>
      <c r="C26" s="23" t="s">
        <v>180</v>
      </c>
      <c r="D26" s="23"/>
      <c r="E26" s="58"/>
      <c r="G26" s="6"/>
      <c r="H26"/>
      <c r="I26"/>
      <c r="J26"/>
      <c r="K26"/>
      <c r="L26"/>
    </row>
    <row r="27" spans="2:12" s="32" customFormat="1" ht="17" customHeight="1" x14ac:dyDescent="0.4">
      <c r="B27" s="23">
        <v>3</v>
      </c>
      <c r="C27" s="23" t="s">
        <v>208</v>
      </c>
      <c r="D27" s="23"/>
      <c r="E27" s="58"/>
      <c r="G27" s="18" t="s">
        <v>216</v>
      </c>
      <c r="H27"/>
      <c r="I27"/>
      <c r="J27"/>
      <c r="K27"/>
      <c r="L27"/>
    </row>
    <row r="28" spans="2:12" s="32" customFormat="1" ht="17" customHeight="1" x14ac:dyDescent="0.4">
      <c r="B28" s="23">
        <v>4</v>
      </c>
      <c r="C28" s="23" t="s">
        <v>181</v>
      </c>
      <c r="D28" s="23"/>
      <c r="E28" s="58"/>
      <c r="G28" s="75">
        <v>3</v>
      </c>
      <c r="H28" s="74" t="s">
        <v>223</v>
      </c>
      <c r="I28" s="74"/>
      <c r="J28" s="74"/>
      <c r="K28" s="74"/>
      <c r="L28"/>
    </row>
    <row r="29" spans="2:12" s="32" customFormat="1" ht="17" customHeight="1" thickBot="1" x14ac:dyDescent="0.45">
      <c r="B29" s="23">
        <v>5</v>
      </c>
      <c r="C29" s="23" t="s">
        <v>209</v>
      </c>
      <c r="D29" s="23"/>
      <c r="E29" s="58"/>
      <c r="G29" s="76"/>
      <c r="H29" s="74"/>
      <c r="I29" s="74"/>
      <c r="J29" s="74"/>
      <c r="K29" s="74"/>
      <c r="L29"/>
    </row>
    <row r="30" spans="2:12" s="32" customFormat="1" ht="17" customHeight="1" x14ac:dyDescent="0.4">
      <c r="B30" s="23">
        <v>6</v>
      </c>
      <c r="C30" s="23" t="s">
        <v>210</v>
      </c>
      <c r="D30" s="23"/>
      <c r="E30" s="58"/>
      <c r="G30" s="59" t="s">
        <v>174</v>
      </c>
      <c r="H30" s="81" t="s">
        <v>215</v>
      </c>
      <c r="I30" s="81" t="s">
        <v>175</v>
      </c>
      <c r="J30" s="82" t="s">
        <v>176</v>
      </c>
      <c r="K30"/>
      <c r="L30"/>
    </row>
    <row r="31" spans="2:12" s="32" customFormat="1" ht="17" customHeight="1" x14ac:dyDescent="0.4">
      <c r="B31" s="23">
        <v>7</v>
      </c>
      <c r="C31" s="23" t="s">
        <v>211</v>
      </c>
      <c r="D31" s="23"/>
      <c r="E31" s="58"/>
      <c r="G31" s="69">
        <v>2018</v>
      </c>
      <c r="H31" s="83"/>
      <c r="I31" s="84"/>
      <c r="J31" s="85"/>
      <c r="K31"/>
      <c r="L31"/>
    </row>
    <row r="32" spans="2:12" s="32" customFormat="1" ht="17" customHeight="1" x14ac:dyDescent="0.4">
      <c r="B32" s="23">
        <v>8</v>
      </c>
      <c r="C32" s="23" t="s">
        <v>212</v>
      </c>
      <c r="D32" s="23"/>
      <c r="E32" s="58"/>
      <c r="G32" s="69">
        <v>2019</v>
      </c>
      <c r="H32" s="83"/>
      <c r="I32" s="84"/>
      <c r="J32" s="85"/>
      <c r="K32"/>
      <c r="L32"/>
    </row>
    <row r="33" spans="1:12" s="32" customFormat="1" ht="17" customHeight="1" x14ac:dyDescent="0.4">
      <c r="B33" s="57"/>
      <c r="C33" s="53"/>
      <c r="D33" s="53"/>
      <c r="E33" s="58"/>
      <c r="G33" s="69">
        <v>2020</v>
      </c>
      <c r="H33" s="83"/>
      <c r="I33" s="84"/>
      <c r="J33" s="85"/>
      <c r="K33"/>
      <c r="L33"/>
    </row>
    <row r="34" spans="1:12" x14ac:dyDescent="0.4">
      <c r="G34" s="69">
        <v>2021</v>
      </c>
      <c r="H34" s="83"/>
      <c r="I34" s="84"/>
      <c r="J34" s="85"/>
    </row>
    <row r="35" spans="1:12" ht="15" customHeight="1" x14ac:dyDescent="0.4">
      <c r="C35" s="9"/>
      <c r="E35" s="12"/>
      <c r="G35" s="69">
        <v>2022</v>
      </c>
      <c r="H35" s="83"/>
      <c r="I35" s="84"/>
      <c r="J35" s="85"/>
    </row>
    <row r="36" spans="1:12" ht="16.5" thickBot="1" x14ac:dyDescent="0.45">
      <c r="E36" s="12"/>
      <c r="G36" s="71">
        <v>2023</v>
      </c>
      <c r="H36" s="86"/>
      <c r="I36" s="87"/>
      <c r="J36" s="88"/>
    </row>
    <row r="37" spans="1:12" x14ac:dyDescent="0.4">
      <c r="A37" s="26">
        <v>5</v>
      </c>
      <c r="B37" s="35" t="s">
        <v>220</v>
      </c>
      <c r="C37" s="35"/>
      <c r="D37" s="35"/>
      <c r="E37" s="35"/>
      <c r="H37" s="14"/>
      <c r="I37" s="15"/>
      <c r="J37" s="7"/>
    </row>
    <row r="38" spans="1:12" x14ac:dyDescent="0.4">
      <c r="B38" s="5" t="s">
        <v>158</v>
      </c>
      <c r="G38" s="31">
        <v>4</v>
      </c>
      <c r="H38" s="35" t="s">
        <v>228</v>
      </c>
      <c r="I38" s="35"/>
      <c r="J38" s="35"/>
      <c r="K38" s="35"/>
    </row>
    <row r="39" spans="1:12" x14ac:dyDescent="0.4">
      <c r="A39" s="32"/>
      <c r="B39" s="102"/>
      <c r="C39" s="32"/>
      <c r="D39" s="32"/>
      <c r="E39" s="32"/>
      <c r="H39" s="92"/>
      <c r="I39" s="92"/>
      <c r="J39" s="92"/>
      <c r="K39" s="92"/>
    </row>
    <row r="40" spans="1:12" x14ac:dyDescent="0.4">
      <c r="B40" s="9"/>
      <c r="C40" s="9"/>
      <c r="G40" s="91"/>
      <c r="H40" s="92"/>
      <c r="I40" s="92"/>
      <c r="J40" s="92"/>
      <c r="K40" s="92"/>
    </row>
    <row r="41" spans="1:12" x14ac:dyDescent="0.4">
      <c r="A41" s="26">
        <v>6</v>
      </c>
      <c r="B41" s="35" t="s">
        <v>218</v>
      </c>
      <c r="C41" s="35"/>
      <c r="D41" s="35"/>
      <c r="E41" s="35"/>
      <c r="G41" s="22" t="s">
        <v>172</v>
      </c>
      <c r="H41" s="89"/>
      <c r="I41" s="6"/>
      <c r="J41" s="13"/>
    </row>
    <row r="42" spans="1:12" x14ac:dyDescent="0.4">
      <c r="B42" s="2" t="s">
        <v>159</v>
      </c>
      <c r="G42" s="22" t="s">
        <v>173</v>
      </c>
      <c r="H42" s="90"/>
      <c r="I42" s="6"/>
      <c r="J42" s="7"/>
      <c r="K42" s="11"/>
    </row>
    <row r="43" spans="1:12" x14ac:dyDescent="0.4">
      <c r="B43" s="47"/>
      <c r="H43" s="6"/>
      <c r="I43" s="6"/>
      <c r="J43" s="7"/>
    </row>
    <row r="44" spans="1:12" x14ac:dyDescent="0.4">
      <c r="G44" s="22" t="s">
        <v>168</v>
      </c>
      <c r="H44" s="16">
        <v>40000000</v>
      </c>
      <c r="I44" s="6"/>
      <c r="J44" s="17"/>
    </row>
    <row r="45" spans="1:12" x14ac:dyDescent="0.4">
      <c r="A45" s="26">
        <v>7</v>
      </c>
      <c r="B45" s="35" t="s">
        <v>219</v>
      </c>
      <c r="C45" s="35"/>
      <c r="D45" s="35"/>
      <c r="E45" s="35"/>
      <c r="G45" s="22"/>
      <c r="H45" s="16"/>
      <c r="I45" s="6"/>
      <c r="J45" s="17"/>
      <c r="K45" s="32"/>
    </row>
    <row r="46" spans="1:12" ht="24.5" customHeight="1" x14ac:dyDescent="0.4">
      <c r="B46" s="2" t="s">
        <v>160</v>
      </c>
      <c r="G46" s="22"/>
      <c r="H46" s="16"/>
      <c r="I46" s="6"/>
      <c r="J46" s="17"/>
      <c r="K46" s="32"/>
    </row>
    <row r="47" spans="1:12" ht="15" customHeight="1" x14ac:dyDescent="0.4">
      <c r="B47" s="101"/>
      <c r="G47" s="93">
        <v>8</v>
      </c>
      <c r="H47" s="36" t="s">
        <v>229</v>
      </c>
      <c r="I47" s="36"/>
      <c r="J47" s="36"/>
      <c r="K47" s="36"/>
    </row>
    <row r="48" spans="1:12" ht="15" customHeight="1" x14ac:dyDescent="0.4">
      <c r="G48" s="93"/>
      <c r="H48" s="36"/>
      <c r="I48" s="36"/>
      <c r="J48" s="36"/>
      <c r="K48" s="36"/>
    </row>
    <row r="49" spans="7:14" x14ac:dyDescent="0.4">
      <c r="G49" s="18" t="s">
        <v>164</v>
      </c>
    </row>
    <row r="50" spans="7:14" x14ac:dyDescent="0.4">
      <c r="G50" s="6" t="s">
        <v>165</v>
      </c>
      <c r="N50" s="6"/>
    </row>
    <row r="51" spans="7:14" x14ac:dyDescent="0.4">
      <c r="H51" s="8"/>
      <c r="I51" s="8"/>
      <c r="N51" s="6"/>
    </row>
    <row r="52" spans="7:14" x14ac:dyDescent="0.4">
      <c r="G52" s="96"/>
      <c r="H52" s="8"/>
      <c r="I52" s="8"/>
      <c r="N52" s="6"/>
    </row>
    <row r="53" spans="7:14" x14ac:dyDescent="0.4">
      <c r="G53" s="19"/>
      <c r="N53" s="6"/>
    </row>
    <row r="54" spans="7:14" x14ac:dyDescent="0.4">
      <c r="G54" s="99">
        <v>9</v>
      </c>
      <c r="H54" s="35" t="s">
        <v>184</v>
      </c>
      <c r="I54" s="35"/>
      <c r="J54" s="35"/>
      <c r="K54" s="35"/>
      <c r="N54" s="6"/>
    </row>
    <row r="55" spans="7:14" x14ac:dyDescent="0.4">
      <c r="G55" s="18" t="s">
        <v>166</v>
      </c>
      <c r="N55" s="6"/>
    </row>
    <row r="56" spans="7:14" x14ac:dyDescent="0.4">
      <c r="G56" s="6" t="s">
        <v>167</v>
      </c>
      <c r="H56" s="7"/>
      <c r="I56" s="7"/>
      <c r="N56" s="6"/>
    </row>
    <row r="57" spans="7:14" ht="48" customHeight="1" x14ac:dyDescent="0.4"/>
    <row r="58" spans="7:14" x14ac:dyDescent="0.4">
      <c r="G58" s="97"/>
    </row>
    <row r="60" spans="7:14" x14ac:dyDescent="0.4">
      <c r="G60" s="98">
        <v>10</v>
      </c>
      <c r="H60" s="74" t="s">
        <v>230</v>
      </c>
      <c r="I60" s="74"/>
      <c r="J60" s="74"/>
      <c r="K60" s="74"/>
    </row>
    <row r="61" spans="7:14" ht="16" customHeight="1" x14ac:dyDescent="0.4">
      <c r="G61" s="98"/>
      <c r="H61" s="74"/>
      <c r="I61" s="74"/>
      <c r="J61" s="74"/>
      <c r="K61" s="74"/>
    </row>
    <row r="62" spans="7:14" x14ac:dyDescent="0.4">
      <c r="G62" s="98"/>
      <c r="H62" s="74"/>
      <c r="I62" s="74"/>
      <c r="J62" s="74"/>
      <c r="K62" s="74"/>
    </row>
    <row r="63" spans="7:14" x14ac:dyDescent="0.4">
      <c r="G63" s="18" t="s">
        <v>161</v>
      </c>
      <c r="H63" t="s">
        <v>224</v>
      </c>
    </row>
    <row r="64" spans="7:14" x14ac:dyDescent="0.4">
      <c r="G64" s="18" t="s">
        <v>227</v>
      </c>
      <c r="H64" s="101"/>
    </row>
    <row r="65" spans="7:9" ht="31" customHeight="1" x14ac:dyDescent="0.4">
      <c r="G65" s="18" t="s">
        <v>172</v>
      </c>
      <c r="H65" s="101"/>
    </row>
    <row r="66" spans="7:9" x14ac:dyDescent="0.4">
      <c r="G66" s="18" t="s">
        <v>225</v>
      </c>
      <c r="H66" s="47"/>
    </row>
    <row r="67" spans="7:9" x14ac:dyDescent="0.4">
      <c r="G67" s="18" t="s">
        <v>226</v>
      </c>
      <c r="H67" s="100"/>
      <c r="I67" s="8"/>
    </row>
    <row r="69" spans="7:9" x14ac:dyDescent="0.4">
      <c r="G69" s="19"/>
    </row>
  </sheetData>
  <mergeCells count="15">
    <mergeCell ref="G2:G3"/>
    <mergeCell ref="H2:K3"/>
    <mergeCell ref="G28:G29"/>
    <mergeCell ref="H28:K29"/>
    <mergeCell ref="G13:G16"/>
    <mergeCell ref="H13:K16"/>
    <mergeCell ref="G47:G48"/>
    <mergeCell ref="H47:K48"/>
    <mergeCell ref="G60:G62"/>
    <mergeCell ref="H60:K62"/>
    <mergeCell ref="H38:K38"/>
    <mergeCell ref="H54:K54"/>
    <mergeCell ref="B37:E37"/>
    <mergeCell ref="B41:E41"/>
    <mergeCell ref="B45:E4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52148-7506-B546-ADF2-E1F7BB8B2568}">
  <dimension ref="A1"/>
  <sheetViews>
    <sheetView tabSelected="1" topLeftCell="A2" zoomScaleNormal="100" workbookViewId="0">
      <selection sqref="A1:XFD1048576"/>
    </sheetView>
  </sheetViews>
  <sheetFormatPr defaultColWidth="10.83203125" defaultRowHeight="16" x14ac:dyDescent="0.4"/>
  <cols>
    <col min="1" max="16384" width="10.83203125" style="37"/>
  </cols>
  <sheetData/>
  <mergeCells count="1">
    <mergeCell ref="A1:XFD1048576"/>
  </mergeCell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Claims Data</vt:lpstr>
      <vt:lpstr>Exploratory Template</vt:lpstr>
      <vt:lpstr>Pure Premium Work</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 Aimee</dc:creator>
  <cp:lastModifiedBy>Bassi, Surina</cp:lastModifiedBy>
  <dcterms:created xsi:type="dcterms:W3CDTF">2024-09-03T17:44:11Z</dcterms:created>
  <dcterms:modified xsi:type="dcterms:W3CDTF">2024-11-12T18:24:36Z</dcterms:modified>
</cp:coreProperties>
</file>