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1 tasks" sheetId="1" r:id="rId4"/>
    <sheet state="visible" name="PA1 timeline" sheetId="2" r:id="rId5"/>
    <sheet state="visible" name="PA2 tasks" sheetId="3" r:id="rId6"/>
    <sheet state="visible" name="PA2 timeline" sheetId="4" r:id="rId7"/>
    <sheet state="visible" name="PA3 tasks" sheetId="5" r:id="rId8"/>
    <sheet state="visible" name="PA3 timeline" sheetId="6" r:id="rId9"/>
    <sheet state="visible" name="PA4 tasks" sheetId="7" r:id="rId10"/>
    <sheet state="visible" name="PA4 timeline" sheetId="8" r:id="rId11"/>
    <sheet state="visible" name="PA5 tasks" sheetId="9" r:id="rId12"/>
    <sheet state="visible" name="PA5 timeline" sheetId="10" r:id="rId13"/>
  </sheets>
  <definedNames/>
  <calcPr/>
</workbook>
</file>

<file path=xl/sharedStrings.xml><?xml version="1.0" encoding="utf-8"?>
<sst xmlns="http://schemas.openxmlformats.org/spreadsheetml/2006/main" count="364" uniqueCount="128">
  <si>
    <t>Start</t>
  </si>
  <si>
    <t>End</t>
  </si>
  <si>
    <t>PA1</t>
  </si>
  <si>
    <t>Task</t>
  </si>
  <si>
    <t>Assign</t>
  </si>
  <si>
    <t>Deadline</t>
  </si>
  <si>
    <t>Status</t>
  </si>
  <si>
    <t>Write project plan section 1</t>
  </si>
  <si>
    <t>Hưng</t>
  </si>
  <si>
    <t>Done</t>
  </si>
  <si>
    <t>Write project plan section 2</t>
  </si>
  <si>
    <t>Write project plan section 3</t>
  </si>
  <si>
    <t>Bảo</t>
  </si>
  <si>
    <t>Write project plan section 4.1</t>
  </si>
  <si>
    <t>Nhân</t>
  </si>
  <si>
    <t>Write project plan section 4.2</t>
  </si>
  <si>
    <t>Write project plan section 4.3</t>
  </si>
  <si>
    <t>Lạc</t>
  </si>
  <si>
    <t>Write vision document section 1</t>
  </si>
  <si>
    <t>Write vision document section 2</t>
  </si>
  <si>
    <t>Write vision document section 3</t>
  </si>
  <si>
    <t>Write vision document section 4</t>
  </si>
  <si>
    <t>Write vision document section 5</t>
  </si>
  <si>
    <t>Write vision document section 6</t>
  </si>
  <si>
    <t>Learn Express, Mongoose</t>
  </si>
  <si>
    <t>Everyone</t>
  </si>
  <si>
    <t>PA2</t>
  </si>
  <si>
    <t>Each member fix their respective section in PA1</t>
  </si>
  <si>
    <t>Revise project plan</t>
  </si>
  <si>
    <t>Revise vision document</t>
  </si>
  <si>
    <t>Model use-case access (login/logout/register)</t>
  </si>
  <si>
    <t>Model use-case search for manga</t>
  </si>
  <si>
    <t>Model use-case manage library</t>
  </si>
  <si>
    <t>Model use-case interact manga (read/report/comment)</t>
  </si>
  <si>
    <t>Model use-case manage user reports</t>
  </si>
  <si>
    <t>Model use-case manage users</t>
  </si>
  <si>
    <t>Model use-case manage manga (upload/update/delete)</t>
  </si>
  <si>
    <t>Specify use-case access (login/logout/register)</t>
  </si>
  <si>
    <t>Specify use-case search for manga</t>
  </si>
  <si>
    <t>Specify use-case manage library</t>
  </si>
  <si>
    <t>Specify use-case interact manga (read/report/comment)</t>
  </si>
  <si>
    <t>Specify use-case manage user reports</t>
  </si>
  <si>
    <t>Specify use-case manage manga (upload/update/delete)</t>
  </si>
  <si>
    <t>Design the UI/UX</t>
  </si>
  <si>
    <t>Late</t>
  </si>
  <si>
    <t>Design the frontend</t>
  </si>
  <si>
    <t>Design the backend</t>
  </si>
  <si>
    <t>Learn React</t>
  </si>
  <si>
    <t>PA3</t>
  </si>
  <si>
    <t>Each member fixs their respective use-case in PA2</t>
  </si>
  <si>
    <t>Revise use-cases</t>
  </si>
  <si>
    <t>Write SAD section 1</t>
  </si>
  <si>
    <t>Write SAD section 2</t>
  </si>
  <si>
    <t>Write SAD section 3</t>
  </si>
  <si>
    <t>Write logical view</t>
  </si>
  <si>
    <t>Write component view</t>
  </si>
  <si>
    <t>Write component model</t>
  </si>
  <si>
    <t>Write component controller</t>
  </si>
  <si>
    <t>Back End coding tasks</t>
  </si>
  <si>
    <t>Create Back End folder structure</t>
  </si>
  <si>
    <t>Code User APIs (/api/users)</t>
  </si>
  <si>
    <t>Code Library APIs (/api/users/library)</t>
  </si>
  <si>
    <t>Code Blacklist APIs (/api/users/blacklist)</t>
  </si>
  <si>
    <t>Code BanUser APIs (/api/users/ban)</t>
  </si>
  <si>
    <t>Code UserNotification APIs (/api/users/notifications)</t>
  </si>
  <si>
    <t>Code ReadingHistory APIs (/api/mangas/:id/readingHistory)</t>
  </si>
  <si>
    <t>Code Author APIs (/api/authors)</t>
  </si>
  <si>
    <t>Code Category APIs (/api/categories)</t>
  </si>
  <si>
    <t>Code Report APIs (/api/reports)</t>
  </si>
  <si>
    <t>Code Manga APIs (/api/mangas)</t>
  </si>
  <si>
    <t>Code Chapter APIs (/api/mangas/:id/chapters)</t>
  </si>
  <si>
    <t>Code Cover APIs (/api/mangas/:id/covers)</t>
  </si>
  <si>
    <t>Front End coding tasks</t>
  </si>
  <si>
    <t>Create Front End folder structure</t>
  </si>
  <si>
    <t>Code Navigation bar</t>
  </si>
  <si>
    <t>Code Homepage (display recent updated and top rated mangas)</t>
  </si>
  <si>
    <t>Code Manga's details page (title, authors, gernes, chapters...)</t>
  </si>
  <si>
    <t>Code Reading chapter page (long strip mode)</t>
  </si>
  <si>
    <t>Code Search page + Search result page (has filter option)</t>
  </si>
  <si>
    <t>Code User library page</t>
  </si>
  <si>
    <t>Code Login/Register page</t>
  </si>
  <si>
    <t>PA4</t>
  </si>
  <si>
    <t>Each member fixs their respective section in PA3</t>
  </si>
  <si>
    <t>Revise SAD</t>
  </si>
  <si>
    <t>Adjust UI/UX design (if needed)</t>
  </si>
  <si>
    <t>Adjust UI code (if needed)</t>
  </si>
  <si>
    <t>Describe Navbar UI</t>
  </si>
  <si>
    <t>Describe Homepage UI</t>
  </si>
  <si>
    <t>Describe Manga Page UI</t>
  </si>
  <si>
    <t>Describe Reading Chapter Page UI</t>
  </si>
  <si>
    <t>Describe Search Page and Result UI</t>
  </si>
  <si>
    <t>Describe User Library Page UI</t>
  </si>
  <si>
    <t>Describe Login/Register Page UI</t>
  </si>
  <si>
    <t>Describe Manga Management Page UI</t>
  </si>
  <si>
    <t>Describe Report Management Page UI</t>
  </si>
  <si>
    <t>Describe User Details Page UI</t>
  </si>
  <si>
    <t>Describe Authors/Categories Management Page UI</t>
  </si>
  <si>
    <t>Code Comment APIs (/api/mangas/:id/comments)</t>
  </si>
  <si>
    <t>Code Search APIs (/api/search)</t>
  </si>
  <si>
    <t>Code Manga management page (for approved user)</t>
  </si>
  <si>
    <t>Code Report management page (for admins)</t>
  </si>
  <si>
    <t>Code Edit User details page</t>
  </si>
  <si>
    <t>Code Authors/Categories management page (for admins)</t>
  </si>
  <si>
    <t xml:space="preserve">Code User management page </t>
  </si>
  <si>
    <t>Code Publications Management Panel (for admins)</t>
  </si>
  <si>
    <t>PA5</t>
  </si>
  <si>
    <t>TBA</t>
  </si>
  <si>
    <t>Each member perform at least 5 test cases</t>
  </si>
  <si>
    <t>At least 5 test cases for each feature (how)</t>
  </si>
  <si>
    <t>At least 25 test cases for 5 different features</t>
  </si>
  <si>
    <t>Fill out test plan</t>
  </si>
  <si>
    <t>Fix bugs found in testing</t>
  </si>
  <si>
    <t>Create test cases for Login/Signup</t>
  </si>
  <si>
    <t>Create test cases for Edit Profile</t>
  </si>
  <si>
    <t>Create test cases for Search Manga</t>
  </si>
  <si>
    <t>Create test cases for Read Manga</t>
  </si>
  <si>
    <t>Create test cases for Manage Manga</t>
  </si>
  <si>
    <t>Create test cases for Interact with Manga</t>
  </si>
  <si>
    <t>Create test cases for Report Manga</t>
  </si>
  <si>
    <t>Create test cases for Manage User</t>
  </si>
  <si>
    <t>Perform testing for Login/Signup</t>
  </si>
  <si>
    <t>Perform testing for Edit Profile</t>
  </si>
  <si>
    <t>Perform testing for Search Manga</t>
  </si>
  <si>
    <t>Perform testing for Read Manga</t>
  </si>
  <si>
    <t>Perform testing for Manage Manga</t>
  </si>
  <si>
    <t>Perform testing for Interact with Manga</t>
  </si>
  <si>
    <t>Perform testing for Report Manga</t>
  </si>
  <si>
    <t>Perform testing for Manage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</si>
</sst>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b/>
      <i/>
      <sz val="12.0"/>
      <color theme="1"/>
      <name val="Arial"/>
      <scheme val="minor"/>
    </font>
    <font>
      <sz val="12.0"/>
      <color rgb="FF000000"/>
      <name val="Arial"/>
      <scheme val="minor"/>
    </font>
    <font>
      <b/>
      <i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50FF82"/>
        <bgColor rgb="FF50FF8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0" fontId="1" numFmtId="0" xfId="0" applyFont="1"/>
    <xf borderId="0" fillId="2" fontId="1" numFmtId="14" xfId="0" applyFont="1" applyNumberFormat="1"/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4" xfId="0" applyAlignment="1" applyFont="1" applyNumberFormat="1">
      <alignment horizontal="right"/>
    </xf>
    <xf borderId="0" fillId="4" fontId="5" numFmtId="14" xfId="0" applyAlignment="1" applyFill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4" fontId="7" numFmtId="14" xfId="0" applyFont="1" applyNumberFormat="1"/>
    <xf borderId="0" fillId="2" fontId="1" numFmtId="0" xfId="0" applyAlignment="1" applyFont="1">
      <alignment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8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FF7D7D"/>
          <bgColor rgb="FFFF7D7D"/>
        </patternFill>
      </fill>
      <border/>
    </dxf>
    <dxf>
      <font>
        <color rgb="FF000000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69ECF6"/>
          <bgColor rgb="FF69ECF6"/>
        </patternFill>
      </fill>
      <border/>
    </dxf>
    <dxf>
      <font/>
      <fill>
        <patternFill patternType="solid">
          <fgColor rgb="FF50FF82"/>
          <bgColor rgb="FF50FF8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463085199" name="Visualization5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2076881254" name="Visualization1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677334123" name="Visualization2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750971081" name="Visualization3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53243115" name="Visualization4" title="Visualizatio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6.5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2</v>
      </c>
      <c r="B2" s="4">
        <f>date(2024, 10, 20)</f>
        <v>45585</v>
      </c>
      <c r="C2" s="4">
        <f>date(2024, 11, 2)</f>
        <v>45598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 t="s">
        <v>4</v>
      </c>
      <c r="C4" s="5" t="s">
        <v>0</v>
      </c>
      <c r="D4" s="5" t="s">
        <v>5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7</v>
      </c>
      <c r="B5" s="6" t="s">
        <v>8</v>
      </c>
      <c r="C5" s="7">
        <f t="shared" ref="C5:C10" si="1">Date(2024, 10, 22)</f>
        <v>45587</v>
      </c>
      <c r="D5" s="8">
        <f t="shared" ref="D5:D10" si="2">Date(2024, 10, 27)</f>
        <v>45592</v>
      </c>
      <c r="E5" s="6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10</v>
      </c>
      <c r="B6" s="6" t="s">
        <v>8</v>
      </c>
      <c r="C6" s="7">
        <f t="shared" si="1"/>
        <v>45587</v>
      </c>
      <c r="D6" s="8">
        <f t="shared" si="2"/>
        <v>45592</v>
      </c>
      <c r="E6" s="6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11</v>
      </c>
      <c r="B7" s="6" t="s">
        <v>12</v>
      </c>
      <c r="C7" s="7">
        <f t="shared" si="1"/>
        <v>45587</v>
      </c>
      <c r="D7" s="8">
        <f t="shared" si="2"/>
        <v>45592</v>
      </c>
      <c r="E7" s="6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13</v>
      </c>
      <c r="B8" s="6" t="s">
        <v>14</v>
      </c>
      <c r="C8" s="7">
        <f t="shared" si="1"/>
        <v>45587</v>
      </c>
      <c r="D8" s="8">
        <f t="shared" si="2"/>
        <v>45592</v>
      </c>
      <c r="E8" s="6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15</v>
      </c>
      <c r="B9" s="6" t="s">
        <v>14</v>
      </c>
      <c r="C9" s="7">
        <f t="shared" si="1"/>
        <v>45587</v>
      </c>
      <c r="D9" s="8">
        <f t="shared" si="2"/>
        <v>45592</v>
      </c>
      <c r="E9" s="6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16</v>
      </c>
      <c r="B10" s="6" t="s">
        <v>17</v>
      </c>
      <c r="C10" s="7">
        <f t="shared" si="1"/>
        <v>45587</v>
      </c>
      <c r="D10" s="8">
        <f t="shared" si="2"/>
        <v>45592</v>
      </c>
      <c r="E10" s="6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18</v>
      </c>
      <c r="B12" s="9" t="s">
        <v>14</v>
      </c>
      <c r="C12" s="7">
        <f t="shared" ref="C12:C17" si="3">Date(2024, 10, 27)</f>
        <v>45592</v>
      </c>
      <c r="D12" s="8">
        <f t="shared" ref="D12:D17" si="4">Date(2024, 11, 1)</f>
        <v>45597</v>
      </c>
      <c r="E12" s="6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19</v>
      </c>
      <c r="B13" s="9" t="s">
        <v>14</v>
      </c>
      <c r="C13" s="7">
        <f t="shared" si="3"/>
        <v>45592</v>
      </c>
      <c r="D13" s="8">
        <f t="shared" si="4"/>
        <v>45597</v>
      </c>
      <c r="E13" s="6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20</v>
      </c>
      <c r="B14" s="9" t="s">
        <v>12</v>
      </c>
      <c r="C14" s="7">
        <f t="shared" si="3"/>
        <v>45592</v>
      </c>
      <c r="D14" s="8">
        <f t="shared" si="4"/>
        <v>45597</v>
      </c>
      <c r="E14" s="6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21</v>
      </c>
      <c r="B15" s="9" t="s">
        <v>17</v>
      </c>
      <c r="C15" s="7">
        <f t="shared" si="3"/>
        <v>45592</v>
      </c>
      <c r="D15" s="8">
        <f t="shared" si="4"/>
        <v>45597</v>
      </c>
      <c r="E15" s="6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22</v>
      </c>
      <c r="B16" s="9" t="s">
        <v>17</v>
      </c>
      <c r="C16" s="7">
        <f t="shared" si="3"/>
        <v>45592</v>
      </c>
      <c r="D16" s="8">
        <f t="shared" si="4"/>
        <v>45597</v>
      </c>
      <c r="E16" s="6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23</v>
      </c>
      <c r="B17" s="9" t="s">
        <v>8</v>
      </c>
      <c r="C17" s="7">
        <f t="shared" si="3"/>
        <v>45592</v>
      </c>
      <c r="D17" s="8">
        <f t="shared" si="4"/>
        <v>45597</v>
      </c>
      <c r="E17" s="6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24</v>
      </c>
      <c r="B19" s="9" t="s">
        <v>25</v>
      </c>
      <c r="C19" s="7">
        <f>Date(2024, 10, 20)</f>
        <v>45585</v>
      </c>
      <c r="D19" s="10">
        <f>date(2024, 11, 2)</f>
        <v>45598</v>
      </c>
      <c r="E19" s="6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conditionalFormatting sqref="B19">
    <cfRule type="cellIs" dxfId="0" priority="1" operator="equal">
      <formula>"Bảo"</formula>
    </cfRule>
  </conditionalFormatting>
  <conditionalFormatting sqref="B19">
    <cfRule type="cellIs" dxfId="1" priority="2" operator="equal">
      <formula>"Hưng"</formula>
    </cfRule>
  </conditionalFormatting>
  <conditionalFormatting sqref="B19">
    <cfRule type="cellIs" dxfId="2" priority="3" operator="equal">
      <formula>"Lạc"</formula>
    </cfRule>
  </conditionalFormatting>
  <conditionalFormatting sqref="B19">
    <cfRule type="cellIs" dxfId="3" priority="4" operator="equal">
      <formula>"Nhân"</formula>
    </cfRule>
  </conditionalFormatting>
  <conditionalFormatting sqref="B19">
    <cfRule type="cellIs" dxfId="4" priority="5" operator="equal">
      <formula>"Everyone"</formula>
    </cfRule>
  </conditionalFormatting>
  <conditionalFormatting sqref="E19">
    <cfRule type="cellIs" dxfId="5" priority="6" operator="equal">
      <formula>"Done"</formula>
    </cfRule>
  </conditionalFormatting>
  <conditionalFormatting sqref="E19">
    <cfRule type="cellIs" dxfId="6" priority="7" operator="equal">
      <formula>"Pending"</formula>
    </cfRule>
  </conditionalFormatting>
  <conditionalFormatting sqref="E19">
    <cfRule type="cellIs" dxfId="7" priority="8" operator="equal">
      <formula>"Late"</formula>
    </cfRule>
  </conditionalFormatting>
  <conditionalFormatting sqref="B1:B18 B20:B24 B33:B1001">
    <cfRule type="cellIs" dxfId="0" priority="9" operator="equal">
      <formula>"Bảo"</formula>
    </cfRule>
  </conditionalFormatting>
  <conditionalFormatting sqref="B1:B18 B20:B24 B33:B1001">
    <cfRule type="cellIs" dxfId="1" priority="10" operator="equal">
      <formula>"Hưng"</formula>
    </cfRule>
  </conditionalFormatting>
  <conditionalFormatting sqref="B1:B18 B20:B24 B33:B1001">
    <cfRule type="cellIs" dxfId="2" priority="11" operator="equal">
      <formula>"Lạc"</formula>
    </cfRule>
  </conditionalFormatting>
  <conditionalFormatting sqref="B1:B18 B20:B24 B33:B1001">
    <cfRule type="cellIs" dxfId="3" priority="12" operator="equal">
      <formula>"Nhân"</formula>
    </cfRule>
  </conditionalFormatting>
  <conditionalFormatting sqref="E1:E1001">
    <cfRule type="cellIs" dxfId="5" priority="13" operator="equal">
      <formula>"Done"</formula>
    </cfRule>
  </conditionalFormatting>
  <conditionalFormatting sqref="E1:E1001">
    <cfRule type="cellIs" dxfId="6" priority="14" operator="equal">
      <formula>"Pending"</formula>
    </cfRule>
  </conditionalFormatting>
  <conditionalFormatting sqref="E1:E1001">
    <cfRule type="cellIs" dxfId="7" priority="15" operator="equal">
      <formula>"Late"</formula>
    </cfRule>
  </conditionalFormatting>
  <conditionalFormatting sqref="B1:B18 B20:B1001">
    <cfRule type="cellIs" dxfId="4" priority="16" operator="equal">
      <formula>"Everyone"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3.13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26</v>
      </c>
      <c r="B2" s="4">
        <f>date(2024, 11, 3)</f>
        <v>45599</v>
      </c>
      <c r="C2" s="4">
        <f>date(2024, 11, 16)</f>
        <v>45612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 t="s">
        <v>4</v>
      </c>
      <c r="C4" s="5" t="s">
        <v>0</v>
      </c>
      <c r="D4" s="5" t="s">
        <v>5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27</v>
      </c>
      <c r="F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28</v>
      </c>
      <c r="B6" s="6" t="s">
        <v>25</v>
      </c>
      <c r="C6" s="7">
        <f>Date(2024, 11, 3)</f>
        <v>45599</v>
      </c>
      <c r="D6" s="10">
        <f t="shared" ref="D6:D7" si="1">date(2024, 11, 16)</f>
        <v>45612</v>
      </c>
      <c r="E6" s="6" t="s">
        <v>9</v>
      </c>
      <c r="F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29</v>
      </c>
      <c r="B7" s="9" t="s">
        <v>25</v>
      </c>
      <c r="C7" s="10">
        <f>date(2024, 11, 3)</f>
        <v>45599</v>
      </c>
      <c r="D7" s="10">
        <f t="shared" si="1"/>
        <v>45612</v>
      </c>
      <c r="E7" s="6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/>
      <c r="C8" s="12"/>
      <c r="D8" s="3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30</v>
      </c>
      <c r="B9" s="9" t="s">
        <v>17</v>
      </c>
      <c r="C9" s="10">
        <f t="shared" ref="C9:C13" si="2">date(2024, 11, 3)</f>
        <v>45599</v>
      </c>
      <c r="D9" s="10">
        <f t="shared" ref="D9:D13" si="3">date(2024, 11, 6)</f>
        <v>45602</v>
      </c>
      <c r="E9" s="6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31</v>
      </c>
      <c r="B10" s="9" t="s">
        <v>17</v>
      </c>
      <c r="C10" s="10">
        <f t="shared" si="2"/>
        <v>45599</v>
      </c>
      <c r="D10" s="10">
        <f t="shared" si="3"/>
        <v>45602</v>
      </c>
      <c r="E10" s="6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32</v>
      </c>
      <c r="B11" s="9" t="s">
        <v>14</v>
      </c>
      <c r="C11" s="10">
        <f t="shared" si="2"/>
        <v>45599</v>
      </c>
      <c r="D11" s="10">
        <f t="shared" si="3"/>
        <v>45602</v>
      </c>
      <c r="E11" s="6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33</v>
      </c>
      <c r="B12" s="9" t="s">
        <v>8</v>
      </c>
      <c r="C12" s="10">
        <f t="shared" si="2"/>
        <v>45599</v>
      </c>
      <c r="D12" s="10">
        <f t="shared" si="3"/>
        <v>45602</v>
      </c>
      <c r="E12" s="6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34</v>
      </c>
      <c r="B13" s="9" t="s">
        <v>14</v>
      </c>
      <c r="C13" s="10">
        <f t="shared" si="2"/>
        <v>45599</v>
      </c>
      <c r="D13" s="10">
        <f t="shared" si="3"/>
        <v>45602</v>
      </c>
      <c r="E13" s="6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35</v>
      </c>
      <c r="B14" s="9" t="s">
        <v>14</v>
      </c>
      <c r="C14" s="10">
        <f>date(2024, 11, 14)</f>
        <v>45610</v>
      </c>
      <c r="D14" s="10">
        <f>date(2024, 11, 16)</f>
        <v>45612</v>
      </c>
      <c r="E14" s="6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36</v>
      </c>
      <c r="B15" s="9" t="s">
        <v>12</v>
      </c>
      <c r="C15" s="10">
        <f>date(2024, 11, 3)</f>
        <v>45599</v>
      </c>
      <c r="D15" s="10">
        <f>date(2024, 11, 6)</f>
        <v>45602</v>
      </c>
      <c r="E15" s="6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/>
      <c r="B16" s="9"/>
      <c r="C16" s="3"/>
      <c r="D16" s="3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37</v>
      </c>
      <c r="B17" s="9" t="s">
        <v>17</v>
      </c>
      <c r="C17" s="10">
        <f t="shared" ref="C17:C21" si="4">date(2024, 11, 6)</f>
        <v>45602</v>
      </c>
      <c r="D17" s="10">
        <f t="shared" ref="D17:D21" si="5">date(2024, 11, 15)</f>
        <v>45611</v>
      </c>
      <c r="E17" s="6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38</v>
      </c>
      <c r="B18" s="9" t="s">
        <v>17</v>
      </c>
      <c r="C18" s="10">
        <f t="shared" si="4"/>
        <v>45602</v>
      </c>
      <c r="D18" s="10">
        <f t="shared" si="5"/>
        <v>45611</v>
      </c>
      <c r="E18" s="6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39</v>
      </c>
      <c r="B19" s="9" t="s">
        <v>14</v>
      </c>
      <c r="C19" s="10">
        <f t="shared" si="4"/>
        <v>45602</v>
      </c>
      <c r="D19" s="10">
        <f t="shared" si="5"/>
        <v>45611</v>
      </c>
      <c r="E19" s="6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40</v>
      </c>
      <c r="B20" s="9" t="s">
        <v>8</v>
      </c>
      <c r="C20" s="10">
        <f t="shared" si="4"/>
        <v>45602</v>
      </c>
      <c r="D20" s="10">
        <f t="shared" si="5"/>
        <v>45611</v>
      </c>
      <c r="E20" s="6" t="s">
        <v>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41</v>
      </c>
      <c r="B21" s="9" t="s">
        <v>14</v>
      </c>
      <c r="C21" s="10">
        <f t="shared" si="4"/>
        <v>45602</v>
      </c>
      <c r="D21" s="10">
        <f t="shared" si="5"/>
        <v>45611</v>
      </c>
      <c r="E21" s="6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35</v>
      </c>
      <c r="B22" s="9" t="s">
        <v>14</v>
      </c>
      <c r="C22" s="10">
        <f>date(2024, 11, 14)</f>
        <v>45610</v>
      </c>
      <c r="D22" s="10">
        <f>date(2024, 11, 16)</f>
        <v>45612</v>
      </c>
      <c r="E22" s="6" t="s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42</v>
      </c>
      <c r="B23" s="9" t="s">
        <v>12</v>
      </c>
      <c r="C23" s="10">
        <f>date(2024, 11, 6)</f>
        <v>45602</v>
      </c>
      <c r="D23" s="10">
        <f>date(2024, 11, 15)</f>
        <v>45611</v>
      </c>
      <c r="E23" s="6" t="s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43</v>
      </c>
      <c r="B25" s="9" t="s">
        <v>8</v>
      </c>
      <c r="C25" s="7">
        <f t="shared" ref="C25:C26" si="6">Date(2024, 11, 3)</f>
        <v>45599</v>
      </c>
      <c r="D25" s="10">
        <f t="shared" ref="D25:D26" si="7">date(2024, 11, 16)</f>
        <v>45612</v>
      </c>
      <c r="E25" s="6" t="s">
        <v>44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43</v>
      </c>
      <c r="B26" s="9" t="s">
        <v>17</v>
      </c>
      <c r="C26" s="7">
        <f t="shared" si="6"/>
        <v>45599</v>
      </c>
      <c r="D26" s="10">
        <f t="shared" si="7"/>
        <v>45612</v>
      </c>
      <c r="E26" s="6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45</v>
      </c>
      <c r="B27" s="9" t="s">
        <v>12</v>
      </c>
      <c r="C27" s="10">
        <f>Date(2024, 11, 8)</f>
        <v>45604</v>
      </c>
      <c r="D27" s="10">
        <f>date(2024, 11, 21)</f>
        <v>45617</v>
      </c>
      <c r="E27" s="6" t="s">
        <v>44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46</v>
      </c>
      <c r="B28" s="9" t="s">
        <v>14</v>
      </c>
      <c r="C28" s="7">
        <f t="shared" ref="C28:C29" si="8">Date(2024, 11, 3)</f>
        <v>45599</v>
      </c>
      <c r="D28" s="10">
        <f t="shared" ref="D28:D29" si="9">date(2024, 11, 16)</f>
        <v>45612</v>
      </c>
      <c r="E28" s="6" t="s">
        <v>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47</v>
      </c>
      <c r="B29" s="9" t="s">
        <v>25</v>
      </c>
      <c r="C29" s="7">
        <f t="shared" si="8"/>
        <v>45599</v>
      </c>
      <c r="D29" s="10">
        <f t="shared" si="9"/>
        <v>45612</v>
      </c>
      <c r="E29" s="9" t="s">
        <v>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8">
      <c r="A38" s="9"/>
      <c r="B38" s="9"/>
      <c r="C38" s="3"/>
      <c r="D38" s="3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"/>
      <c r="B39" s="9"/>
      <c r="C39" s="3"/>
      <c r="D39" s="3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/>
      <c r="B40" s="9"/>
      <c r="C40" s="3"/>
      <c r="D40" s="3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/>
      <c r="B41" s="9"/>
      <c r="C41" s="3"/>
      <c r="D41" s="3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"/>
      <c r="B42" s="9"/>
      <c r="C42" s="3"/>
      <c r="D42" s="3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9"/>
      <c r="B43" s="9"/>
      <c r="C43" s="3"/>
      <c r="D43" s="3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9"/>
      <c r="B44" s="9"/>
      <c r="C44" s="3"/>
      <c r="D44" s="3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/>
      <c r="B45" s="9"/>
      <c r="C45" s="3"/>
      <c r="D45" s="3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conditionalFormatting sqref="B1:B1007">
    <cfRule type="cellIs" dxfId="0" priority="1" operator="equal">
      <formula>"Bảo"</formula>
    </cfRule>
  </conditionalFormatting>
  <conditionalFormatting sqref="B1:B1007">
    <cfRule type="cellIs" dxfId="1" priority="2" operator="equal">
      <formula>"Hưng"</formula>
    </cfRule>
  </conditionalFormatting>
  <conditionalFormatting sqref="B1:B1007">
    <cfRule type="cellIs" dxfId="2" priority="3" operator="equal">
      <formula>"Lạc"</formula>
    </cfRule>
  </conditionalFormatting>
  <conditionalFormatting sqref="B1:B1007">
    <cfRule type="cellIs" dxfId="3" priority="4" operator="equal">
      <formula>"Nhân"</formula>
    </cfRule>
  </conditionalFormatting>
  <conditionalFormatting sqref="E1:E1007">
    <cfRule type="cellIs" dxfId="6" priority="5" operator="equal">
      <formula>"Pending"</formula>
    </cfRule>
  </conditionalFormatting>
  <conditionalFormatting sqref="E1:E1007">
    <cfRule type="cellIs" dxfId="7" priority="6" operator="equal">
      <formula>"Late"</formula>
    </cfRule>
  </conditionalFormatting>
  <conditionalFormatting sqref="B1:B1007">
    <cfRule type="cellIs" dxfId="4" priority="7" operator="equal">
      <formula>"Everyone"</formula>
    </cfRule>
  </conditionalFormatting>
  <conditionalFormatting sqref="E1:E1007">
    <cfRule type="cellIs" dxfId="5" priority="8" operator="equal">
      <formula>"Done"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9.25"/>
    <col customWidth="1" min="4" max="4" width="13.38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48</v>
      </c>
      <c r="B2" s="4">
        <f>date(2024, 11, 17)</f>
        <v>45613</v>
      </c>
      <c r="C2" s="4">
        <f>date(2024, 11, 30)</f>
        <v>45626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 t="s">
        <v>4</v>
      </c>
      <c r="C4" s="5" t="s">
        <v>0</v>
      </c>
      <c r="D4" s="5" t="s">
        <v>5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49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50</v>
      </c>
      <c r="B6" s="9" t="s">
        <v>25</v>
      </c>
      <c r="C6" s="10">
        <f>DATE(2024, 11, 17)</f>
        <v>45613</v>
      </c>
      <c r="D6" s="10">
        <f>Date(2024, 11, 19)</f>
        <v>45615</v>
      </c>
      <c r="E6" s="9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51</v>
      </c>
      <c r="B8" s="9" t="s">
        <v>8</v>
      </c>
      <c r="C8" s="10">
        <f t="shared" ref="C8:C11" si="1">DATE(2024, 11, 17)</f>
        <v>45613</v>
      </c>
      <c r="D8" s="10">
        <f t="shared" ref="D8:D11" si="2">date(2024, 11, 19)</f>
        <v>45615</v>
      </c>
      <c r="E8" s="9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52</v>
      </c>
      <c r="B9" s="9" t="s">
        <v>12</v>
      </c>
      <c r="C9" s="10">
        <f t="shared" si="1"/>
        <v>45613</v>
      </c>
      <c r="D9" s="10">
        <f t="shared" si="2"/>
        <v>45615</v>
      </c>
      <c r="E9" s="9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53</v>
      </c>
      <c r="B10" s="9" t="s">
        <v>17</v>
      </c>
      <c r="C10" s="10">
        <f t="shared" si="1"/>
        <v>45613</v>
      </c>
      <c r="D10" s="10">
        <f t="shared" si="2"/>
        <v>45615</v>
      </c>
      <c r="E10" s="13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53</v>
      </c>
      <c r="B11" s="9" t="s">
        <v>14</v>
      </c>
      <c r="C11" s="10">
        <f t="shared" si="1"/>
        <v>45613</v>
      </c>
      <c r="D11" s="10">
        <f t="shared" si="2"/>
        <v>45615</v>
      </c>
      <c r="E11" s="13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54</v>
      </c>
      <c r="B13" s="9" t="s">
        <v>14</v>
      </c>
      <c r="C13" s="10">
        <f t="shared" ref="C13:C16" si="3">date(2024, 11, 20)</f>
        <v>45616</v>
      </c>
      <c r="D13" s="10">
        <f t="shared" ref="D13:D16" si="4">date(2024, 11, 30)</f>
        <v>45626</v>
      </c>
      <c r="E13" s="9" t="s">
        <v>9</v>
      </c>
      <c r="F13" s="3"/>
      <c r="G13" s="3"/>
      <c r="H13" s="11"/>
      <c r="I13" s="9"/>
      <c r="J13" s="3"/>
      <c r="K13" s="3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55</v>
      </c>
      <c r="B14" s="9" t="s">
        <v>12</v>
      </c>
      <c r="C14" s="10">
        <f t="shared" si="3"/>
        <v>45616</v>
      </c>
      <c r="D14" s="10">
        <f t="shared" si="4"/>
        <v>45626</v>
      </c>
      <c r="E14" s="9" t="s">
        <v>9</v>
      </c>
      <c r="F14" s="3"/>
      <c r="G14" s="3"/>
      <c r="H14" s="9"/>
      <c r="I14" s="9"/>
      <c r="J14" s="3"/>
      <c r="K14" s="3"/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56</v>
      </c>
      <c r="B15" s="9" t="s">
        <v>17</v>
      </c>
      <c r="C15" s="10">
        <f t="shared" si="3"/>
        <v>45616</v>
      </c>
      <c r="D15" s="10">
        <f t="shared" si="4"/>
        <v>45626</v>
      </c>
      <c r="E15" s="9" t="s">
        <v>9</v>
      </c>
      <c r="F15" s="3"/>
      <c r="G15" s="3"/>
      <c r="H15" s="9"/>
      <c r="I15" s="9"/>
      <c r="J15" s="3"/>
      <c r="K15" s="3"/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57</v>
      </c>
      <c r="B16" s="9" t="s">
        <v>8</v>
      </c>
      <c r="C16" s="10">
        <f t="shared" si="3"/>
        <v>45616</v>
      </c>
      <c r="D16" s="10">
        <f t="shared" si="4"/>
        <v>45626</v>
      </c>
      <c r="E16" s="9" t="s">
        <v>9</v>
      </c>
      <c r="F16" s="3"/>
      <c r="G16" s="3"/>
      <c r="H16" s="9"/>
      <c r="I16" s="9"/>
      <c r="J16" s="3"/>
      <c r="K16" s="3"/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F17" s="3"/>
      <c r="G17" s="3"/>
      <c r="H17" s="9"/>
      <c r="I17" s="9"/>
      <c r="J17" s="3"/>
      <c r="K17" s="3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 t="s">
        <v>58</v>
      </c>
      <c r="B18" s="3"/>
      <c r="C18" s="3"/>
      <c r="D18" s="3"/>
      <c r="E18" s="3"/>
      <c r="F18" s="3"/>
      <c r="G18" s="3"/>
      <c r="H18" s="9"/>
      <c r="I18" s="9"/>
      <c r="J18" s="3"/>
      <c r="K18" s="3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 t="s">
        <v>59</v>
      </c>
      <c r="B19" s="9" t="s">
        <v>14</v>
      </c>
      <c r="C19" s="10">
        <f t="shared" ref="C19:D19" si="5">date(2024, 11, 17)</f>
        <v>45613</v>
      </c>
      <c r="D19" s="10">
        <f t="shared" si="5"/>
        <v>45613</v>
      </c>
      <c r="E19" s="9" t="s">
        <v>9</v>
      </c>
      <c r="F19" s="3"/>
      <c r="G19" s="3"/>
      <c r="H19" s="9"/>
      <c r="I19" s="9"/>
      <c r="J19" s="3"/>
      <c r="K19" s="3"/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60</v>
      </c>
      <c r="B20" s="9" t="s">
        <v>17</v>
      </c>
      <c r="C20" s="10">
        <f>date(2024, 11, 18)</f>
        <v>45614</v>
      </c>
      <c r="D20" s="10">
        <f>date(2024, 11, 22)</f>
        <v>45618</v>
      </c>
      <c r="E20" s="9" t="s">
        <v>9</v>
      </c>
      <c r="F20" s="3"/>
      <c r="G20" s="3"/>
      <c r="H20" s="9"/>
      <c r="I20" s="9"/>
      <c r="J20" s="3"/>
      <c r="K20" s="3"/>
      <c r="L20" s="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61</v>
      </c>
      <c r="B21" s="9" t="s">
        <v>17</v>
      </c>
      <c r="C21" s="10">
        <f>date(2024, 11, 23)</f>
        <v>45619</v>
      </c>
      <c r="D21" s="10">
        <f>date(2024, 11, 27)</f>
        <v>45623</v>
      </c>
      <c r="E21" s="9" t="s">
        <v>9</v>
      </c>
      <c r="F21" s="3"/>
      <c r="G21" s="3"/>
      <c r="H21" s="9"/>
      <c r="I21" s="9"/>
      <c r="J21" s="3"/>
      <c r="K21" s="3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62</v>
      </c>
      <c r="B22" s="9" t="s">
        <v>17</v>
      </c>
      <c r="C22" s="10">
        <f>date(2024, 11, 28)</f>
        <v>45624</v>
      </c>
      <c r="D22" s="15">
        <f>DATE(2024,12,3)</f>
        <v>45629</v>
      </c>
      <c r="E22" s="9" t="s">
        <v>9</v>
      </c>
      <c r="F22" s="9"/>
      <c r="G22" s="3"/>
      <c r="H22" s="9"/>
      <c r="I22" s="9"/>
      <c r="J22" s="3"/>
      <c r="K22" s="3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63</v>
      </c>
      <c r="B23" s="9" t="s">
        <v>12</v>
      </c>
      <c r="C23" s="10">
        <f>date(2024, 11, 18)</f>
        <v>45614</v>
      </c>
      <c r="D23" s="10">
        <f>date(2024, 11, 22)</f>
        <v>45618</v>
      </c>
      <c r="E23" s="9" t="s">
        <v>9</v>
      </c>
      <c r="F23" s="3"/>
      <c r="G23" s="3"/>
      <c r="H23" s="9"/>
      <c r="I23" s="9"/>
      <c r="J23" s="3"/>
      <c r="K23" s="3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64</v>
      </c>
      <c r="B24" s="9" t="s">
        <v>12</v>
      </c>
      <c r="C24" s="10">
        <f>date(2024, 11, 23)</f>
        <v>45619</v>
      </c>
      <c r="D24" s="10">
        <f>date(2024, 11, 27)</f>
        <v>45623</v>
      </c>
      <c r="E24" s="9" t="s">
        <v>9</v>
      </c>
      <c r="F24" s="9"/>
      <c r="G24" s="3"/>
      <c r="H24" s="9"/>
      <c r="I24" s="9"/>
      <c r="J24" s="3"/>
      <c r="K24" s="3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65</v>
      </c>
      <c r="B25" s="9" t="s">
        <v>12</v>
      </c>
      <c r="C25" s="10">
        <f>date(2024, 11, 28)</f>
        <v>45624</v>
      </c>
      <c r="D25" s="15">
        <f>DATE(2024,12,3)</f>
        <v>45629</v>
      </c>
      <c r="E25" s="9" t="s">
        <v>9</v>
      </c>
      <c r="F25" s="9"/>
      <c r="G25" s="3"/>
      <c r="H25" s="9"/>
      <c r="I25" s="9"/>
      <c r="J25" s="3"/>
      <c r="K25" s="3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66</v>
      </c>
      <c r="B26" s="9" t="s">
        <v>8</v>
      </c>
      <c r="C26" s="10">
        <f>date(2024, 11, 18)</f>
        <v>45614</v>
      </c>
      <c r="D26" s="10">
        <f>date(2024, 11, 22)</f>
        <v>45618</v>
      </c>
      <c r="E26" s="9" t="s">
        <v>9</v>
      </c>
      <c r="F26" s="3"/>
      <c r="G26" s="9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67</v>
      </c>
      <c r="B27" s="9" t="s">
        <v>8</v>
      </c>
      <c r="C27" s="10">
        <f>date(2024, 11, 23)</f>
        <v>45619</v>
      </c>
      <c r="D27" s="10">
        <f>date(2024, 11, 27)</f>
        <v>45623</v>
      </c>
      <c r="E27" s="9" t="s">
        <v>9</v>
      </c>
      <c r="F27" s="3"/>
      <c r="G27" s="9"/>
      <c r="H27" s="9"/>
      <c r="I27" s="9"/>
      <c r="J27" s="3"/>
      <c r="K27" s="3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68</v>
      </c>
      <c r="B28" s="9" t="s">
        <v>8</v>
      </c>
      <c r="C28" s="10">
        <f>date(2024, 11, 28)</f>
        <v>45624</v>
      </c>
      <c r="D28" s="15">
        <f>DATE(2024,12,3)</f>
        <v>45629</v>
      </c>
      <c r="E28" s="9" t="s">
        <v>9</v>
      </c>
      <c r="F28" s="3"/>
      <c r="G28" s="3"/>
      <c r="H28" s="9"/>
      <c r="I28" s="9"/>
      <c r="J28" s="3"/>
      <c r="K28" s="3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69</v>
      </c>
      <c r="B29" s="9" t="s">
        <v>14</v>
      </c>
      <c r="C29" s="10">
        <f>date(2024, 11, 18)</f>
        <v>45614</v>
      </c>
      <c r="D29" s="10">
        <f>date(2024, 11, 22)</f>
        <v>45618</v>
      </c>
      <c r="E29" s="9" t="s">
        <v>9</v>
      </c>
      <c r="F29" s="3"/>
      <c r="G29" s="3"/>
      <c r="H29" s="9"/>
      <c r="I29" s="9"/>
      <c r="J29" s="3"/>
      <c r="K29" s="3"/>
      <c r="L29" s="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70</v>
      </c>
      <c r="B30" s="9" t="s">
        <v>14</v>
      </c>
      <c r="C30" s="10">
        <f>date(2024, 11, 23)</f>
        <v>45619</v>
      </c>
      <c r="D30" s="10">
        <f>date(2024, 11, 27)</f>
        <v>45623</v>
      </c>
      <c r="E30" s="9" t="s">
        <v>9</v>
      </c>
      <c r="F30" s="3"/>
      <c r="G30" s="3"/>
      <c r="H30" s="9"/>
      <c r="I30" s="9"/>
      <c r="J30" s="3"/>
      <c r="K30" s="3"/>
      <c r="L30" s="9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71</v>
      </c>
      <c r="B31" s="9" t="s">
        <v>14</v>
      </c>
      <c r="C31" s="10">
        <f>date(2024, 11, 28)</f>
        <v>45624</v>
      </c>
      <c r="D31" s="15">
        <f>DATE(2024,12,3)</f>
        <v>45629</v>
      </c>
      <c r="E31" s="9" t="s">
        <v>9</v>
      </c>
      <c r="F31" s="3"/>
      <c r="G31" s="3"/>
      <c r="H31" s="9"/>
      <c r="I31" s="9"/>
      <c r="J31" s="3"/>
      <c r="K31" s="3"/>
      <c r="L31" s="9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F32" s="3"/>
      <c r="G32" s="3"/>
      <c r="H32" s="9"/>
      <c r="I32" s="9"/>
      <c r="J32" s="3"/>
      <c r="K32" s="3"/>
      <c r="L32" s="9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1" t="s">
        <v>72</v>
      </c>
      <c r="B33" s="3"/>
      <c r="C33" s="3"/>
      <c r="D33" s="3"/>
      <c r="E33" s="3"/>
      <c r="F33" s="3"/>
      <c r="G33" s="3"/>
      <c r="H33" s="9"/>
      <c r="I33" s="9"/>
      <c r="J33" s="3"/>
      <c r="K33" s="3"/>
      <c r="L33" s="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9" t="s">
        <v>73</v>
      </c>
      <c r="B34" s="9" t="s">
        <v>14</v>
      </c>
      <c r="C34" s="10">
        <f>date(2024, 11, 24)</f>
        <v>45620</v>
      </c>
      <c r="D34" s="10">
        <f t="shared" ref="D34:D35" si="6">date(2024, 11, 25)</f>
        <v>45621</v>
      </c>
      <c r="E34" s="9" t="s">
        <v>9</v>
      </c>
      <c r="F34" s="3"/>
      <c r="G34" s="3"/>
      <c r="H34" s="9"/>
      <c r="I34" s="9"/>
      <c r="J34" s="3"/>
      <c r="K34" s="3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9" t="s">
        <v>74</v>
      </c>
      <c r="B35" s="9" t="s">
        <v>8</v>
      </c>
      <c r="C35" s="10">
        <f>date(2024, 11, 22)</f>
        <v>45618</v>
      </c>
      <c r="D35" s="10">
        <f t="shared" si="6"/>
        <v>45621</v>
      </c>
      <c r="E35" s="9" t="s">
        <v>9</v>
      </c>
      <c r="F35" s="3"/>
      <c r="G35" s="3"/>
      <c r="H35" s="9"/>
      <c r="I35" s="9"/>
      <c r="J35" s="3"/>
      <c r="K35" s="3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" t="s">
        <v>75</v>
      </c>
      <c r="B36" s="9" t="s">
        <v>12</v>
      </c>
      <c r="C36" s="10">
        <f>date(2024, 11, 26)</f>
        <v>45622</v>
      </c>
      <c r="D36" s="10">
        <f>date(2024, 11, 29)</f>
        <v>45625</v>
      </c>
      <c r="E36" s="9" t="s">
        <v>9</v>
      </c>
      <c r="F36" s="3"/>
      <c r="G36" s="3"/>
      <c r="H36" s="9"/>
      <c r="I36" s="9"/>
      <c r="J36" s="3"/>
      <c r="K36" s="3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9" t="s">
        <v>76</v>
      </c>
      <c r="B37" s="9" t="s">
        <v>14</v>
      </c>
      <c r="C37" s="10">
        <f>date(2024, 11, 22)</f>
        <v>45618</v>
      </c>
      <c r="D37" s="10">
        <f>date(2024, 11, 25)</f>
        <v>45621</v>
      </c>
      <c r="E37" s="9" t="s">
        <v>9</v>
      </c>
      <c r="F37" s="3"/>
      <c r="G37" s="3"/>
      <c r="H37" s="9"/>
      <c r="I37" s="9"/>
      <c r="J37" s="3"/>
      <c r="K37" s="3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77</v>
      </c>
      <c r="B38" s="9" t="s">
        <v>14</v>
      </c>
      <c r="C38" s="10">
        <f t="shared" ref="C38:C39" si="7">date(2024, 11, 26)</f>
        <v>45622</v>
      </c>
      <c r="D38" s="10">
        <f t="shared" ref="D38:D39" si="8">date(2024, 11, 29)</f>
        <v>45625</v>
      </c>
      <c r="E38" s="9" t="s">
        <v>9</v>
      </c>
      <c r="F38" s="3"/>
      <c r="G38" s="3"/>
      <c r="H38" s="9"/>
      <c r="I38" s="9"/>
      <c r="J38" s="3"/>
      <c r="K38" s="3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" t="s">
        <v>78</v>
      </c>
      <c r="B39" s="9" t="s">
        <v>8</v>
      </c>
      <c r="C39" s="10">
        <f t="shared" si="7"/>
        <v>45622</v>
      </c>
      <c r="D39" s="10">
        <f t="shared" si="8"/>
        <v>45625</v>
      </c>
      <c r="E39" s="9" t="s">
        <v>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9" t="s">
        <v>79</v>
      </c>
      <c r="B40" s="9" t="s">
        <v>17</v>
      </c>
      <c r="C40" s="10">
        <f>date(2024, 11, 22)</f>
        <v>45618</v>
      </c>
      <c r="D40" s="10">
        <f>date(2024, 11, 25)</f>
        <v>45621</v>
      </c>
      <c r="E40" s="9" t="s">
        <v>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9" t="s">
        <v>80</v>
      </c>
      <c r="B41" s="9" t="s">
        <v>17</v>
      </c>
      <c r="C41" s="10">
        <f>date(2024, 11, 26)</f>
        <v>45622</v>
      </c>
      <c r="D41" s="10">
        <f>date(2024, 11, 29)</f>
        <v>45625</v>
      </c>
      <c r="E41" s="9" t="s">
        <v>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7"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9"/>
      <c r="B72" s="9"/>
      <c r="C72" s="3"/>
      <c r="D72" s="3"/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9"/>
      <c r="B73" s="9"/>
      <c r="C73" s="3"/>
      <c r="D73" s="3"/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9"/>
      <c r="B74" s="9"/>
      <c r="C74" s="3"/>
      <c r="D74" s="3"/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9"/>
      <c r="B75" s="9"/>
      <c r="C75" s="3"/>
      <c r="D75" s="3"/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</sheetData>
  <conditionalFormatting sqref="E1:E16 L13:L38 E18:E63 K50 L58:L59 E69:E75 L74:L77 E78:E1022 M79:M82">
    <cfRule type="cellIs" dxfId="5" priority="1" operator="equal">
      <formula>"Done"</formula>
    </cfRule>
  </conditionalFormatting>
  <conditionalFormatting sqref="E1:E16 L13:L38 E18:E63 K50 L58:L59 E69:E75 L74:L77 E78:E1022 M79:M82">
    <cfRule type="cellIs" dxfId="6" priority="2" operator="equal">
      <formula>"Pending"</formula>
    </cfRule>
  </conditionalFormatting>
  <conditionalFormatting sqref="E1:E16 L13:L38 E18:E63 K50 L58:L59 E69:E75 L74:L77 E78:E1022 M79:M82">
    <cfRule type="cellIs" dxfId="7" priority="3" operator="equal">
      <formula>"Late"</formula>
    </cfRule>
  </conditionalFormatting>
  <conditionalFormatting sqref="B1:B1000">
    <cfRule type="cellIs" dxfId="4" priority="4" operator="equal">
      <formula>"Everyone"</formula>
    </cfRule>
  </conditionalFormatting>
  <conditionalFormatting sqref="B1:B1000">
    <cfRule type="cellIs" dxfId="0" priority="5" operator="equal">
      <formula>"Bảo"</formula>
    </cfRule>
  </conditionalFormatting>
  <conditionalFormatting sqref="B1:B1000">
    <cfRule type="cellIs" dxfId="1" priority="6" operator="equal">
      <formula>"Hưng"</formula>
    </cfRule>
  </conditionalFormatting>
  <conditionalFormatting sqref="B1:B1000">
    <cfRule type="cellIs" dxfId="2" priority="7" operator="equal">
      <formula>"Lạc"</formula>
    </cfRule>
  </conditionalFormatting>
  <conditionalFormatting sqref="B1:B1000">
    <cfRule type="cellIs" dxfId="3" priority="8" operator="equal">
      <formula>"Nhân"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1.75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81</v>
      </c>
      <c r="B2" s="4">
        <f>Date(2024,12,1)</f>
        <v>45627</v>
      </c>
      <c r="C2" s="4">
        <f>Date(2024, 12, 14)</f>
        <v>45640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 t="s">
        <v>4</v>
      </c>
      <c r="C4" s="5" t="s">
        <v>0</v>
      </c>
      <c r="D4" s="5" t="s">
        <v>5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82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83</v>
      </c>
      <c r="B6" s="9" t="s">
        <v>25</v>
      </c>
      <c r="C6" s="16">
        <f t="shared" ref="C6:C9" si="1">Date(2024,12,1)</f>
        <v>45627</v>
      </c>
      <c r="D6" s="16">
        <f>Date(2024,12,3)</f>
        <v>45629</v>
      </c>
      <c r="E6" s="9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84</v>
      </c>
      <c r="B7" s="9" t="s">
        <v>8</v>
      </c>
      <c r="C7" s="16">
        <f t="shared" si="1"/>
        <v>45627</v>
      </c>
      <c r="D7" s="16">
        <f t="shared" ref="D7:D8" si="2">Date(2024, 12, 14)</f>
        <v>45640</v>
      </c>
      <c r="E7" s="9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84</v>
      </c>
      <c r="B8" s="9" t="s">
        <v>17</v>
      </c>
      <c r="C8" s="16">
        <f t="shared" si="1"/>
        <v>45627</v>
      </c>
      <c r="D8" s="16">
        <f t="shared" si="2"/>
        <v>45640</v>
      </c>
      <c r="E8" s="9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85</v>
      </c>
      <c r="B9" s="9" t="s">
        <v>25</v>
      </c>
      <c r="C9" s="16">
        <f t="shared" si="1"/>
        <v>45627</v>
      </c>
      <c r="D9" s="16">
        <f>Date(2024,12,19)</f>
        <v>45645</v>
      </c>
      <c r="E9" s="9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86</v>
      </c>
      <c r="B11" s="9" t="s">
        <v>8</v>
      </c>
      <c r="C11" s="10">
        <f t="shared" ref="C11:C21" si="3">date(2024, 12,4)</f>
        <v>45630</v>
      </c>
      <c r="D11" s="10">
        <f t="shared" ref="D11:D21" si="4">Date(2024, 12, 14)</f>
        <v>45640</v>
      </c>
      <c r="E11" s="9" t="s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87</v>
      </c>
      <c r="B12" s="9" t="s">
        <v>12</v>
      </c>
      <c r="C12" s="10">
        <f t="shared" si="3"/>
        <v>45630</v>
      </c>
      <c r="D12" s="10">
        <f t="shared" si="4"/>
        <v>45640</v>
      </c>
      <c r="E12" s="9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88</v>
      </c>
      <c r="B13" s="9" t="s">
        <v>14</v>
      </c>
      <c r="C13" s="10">
        <f t="shared" si="3"/>
        <v>45630</v>
      </c>
      <c r="D13" s="10">
        <f t="shared" si="4"/>
        <v>45640</v>
      </c>
      <c r="E13" s="9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89</v>
      </c>
      <c r="B14" s="9" t="s">
        <v>14</v>
      </c>
      <c r="C14" s="10">
        <f t="shared" si="3"/>
        <v>45630</v>
      </c>
      <c r="D14" s="10">
        <f t="shared" si="4"/>
        <v>45640</v>
      </c>
      <c r="E14" s="9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90</v>
      </c>
      <c r="B15" s="9" t="s">
        <v>8</v>
      </c>
      <c r="C15" s="10">
        <f t="shared" si="3"/>
        <v>45630</v>
      </c>
      <c r="D15" s="10">
        <f t="shared" si="4"/>
        <v>45640</v>
      </c>
      <c r="E15" s="9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91</v>
      </c>
      <c r="B16" s="9" t="s">
        <v>17</v>
      </c>
      <c r="C16" s="10">
        <f t="shared" si="3"/>
        <v>45630</v>
      </c>
      <c r="D16" s="10">
        <f t="shared" si="4"/>
        <v>45640</v>
      </c>
      <c r="E16" s="9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92</v>
      </c>
      <c r="B17" s="9" t="s">
        <v>17</v>
      </c>
      <c r="C17" s="10">
        <f t="shared" si="3"/>
        <v>45630</v>
      </c>
      <c r="D17" s="10">
        <f t="shared" si="4"/>
        <v>45640</v>
      </c>
      <c r="E17" s="9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93</v>
      </c>
      <c r="B18" s="9" t="s">
        <v>14</v>
      </c>
      <c r="C18" s="10">
        <f t="shared" si="3"/>
        <v>45630</v>
      </c>
      <c r="D18" s="10">
        <f t="shared" si="4"/>
        <v>45640</v>
      </c>
      <c r="E18" s="9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94</v>
      </c>
      <c r="B19" s="9" t="s">
        <v>8</v>
      </c>
      <c r="C19" s="10">
        <f t="shared" si="3"/>
        <v>45630</v>
      </c>
      <c r="D19" s="10">
        <f t="shared" si="4"/>
        <v>45640</v>
      </c>
      <c r="E19" s="9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95</v>
      </c>
      <c r="B20" s="9" t="s">
        <v>17</v>
      </c>
      <c r="C20" s="10">
        <f t="shared" si="3"/>
        <v>45630</v>
      </c>
      <c r="D20" s="10">
        <f t="shared" si="4"/>
        <v>45640</v>
      </c>
      <c r="E20" s="9" t="s">
        <v>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96</v>
      </c>
      <c r="B21" s="9" t="s">
        <v>12</v>
      </c>
      <c r="C21" s="10">
        <f t="shared" si="3"/>
        <v>45630</v>
      </c>
      <c r="D21" s="10">
        <f t="shared" si="4"/>
        <v>45640</v>
      </c>
      <c r="E21" s="9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97</v>
      </c>
      <c r="B23" s="9" t="s">
        <v>14</v>
      </c>
      <c r="C23" s="10">
        <f t="shared" ref="C23:C24" si="5">date(2024, 12,4)</f>
        <v>45630</v>
      </c>
      <c r="D23" s="10">
        <f t="shared" ref="D23:D24" si="6">date(2024, 12,8)</f>
        <v>45634</v>
      </c>
      <c r="E23" s="9" t="s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98</v>
      </c>
      <c r="B24" s="9" t="s">
        <v>8</v>
      </c>
      <c r="C24" s="10">
        <f t="shared" si="5"/>
        <v>45630</v>
      </c>
      <c r="D24" s="10">
        <f t="shared" si="6"/>
        <v>45634</v>
      </c>
      <c r="E24" s="9" t="s">
        <v>9</v>
      </c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99</v>
      </c>
      <c r="B25" s="9" t="s">
        <v>14</v>
      </c>
      <c r="C25" s="10">
        <f t="shared" ref="C25:C30" si="7">date(2024, 11, 30)</f>
        <v>45626</v>
      </c>
      <c r="D25" s="10">
        <f t="shared" ref="D25:D30" si="8">Date(2024, 12, 21)</f>
        <v>45647</v>
      </c>
      <c r="E25" s="9" t="s">
        <v>9</v>
      </c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100</v>
      </c>
      <c r="B26" s="9" t="s">
        <v>8</v>
      </c>
      <c r="C26" s="10">
        <f t="shared" si="7"/>
        <v>45626</v>
      </c>
      <c r="D26" s="10">
        <f t="shared" si="8"/>
        <v>45647</v>
      </c>
      <c r="E26" s="9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101</v>
      </c>
      <c r="B27" s="9" t="s">
        <v>17</v>
      </c>
      <c r="C27" s="10">
        <f t="shared" si="7"/>
        <v>45626</v>
      </c>
      <c r="D27" s="10">
        <f t="shared" si="8"/>
        <v>45647</v>
      </c>
      <c r="E27" s="9" t="s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102</v>
      </c>
      <c r="B28" s="9" t="s">
        <v>12</v>
      </c>
      <c r="C28" s="10">
        <f t="shared" si="7"/>
        <v>45626</v>
      </c>
      <c r="D28" s="10">
        <f t="shared" si="8"/>
        <v>45647</v>
      </c>
      <c r="E28" s="9" t="s">
        <v>9</v>
      </c>
      <c r="F28" s="3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 t="s">
        <v>103</v>
      </c>
      <c r="B29" s="9" t="s">
        <v>14</v>
      </c>
      <c r="C29" s="10">
        <f t="shared" si="7"/>
        <v>45626</v>
      </c>
      <c r="D29" s="10">
        <f t="shared" si="8"/>
        <v>45647</v>
      </c>
      <c r="E29" s="9" t="s">
        <v>9</v>
      </c>
      <c r="F29" s="3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104</v>
      </c>
      <c r="B30" s="9" t="s">
        <v>14</v>
      </c>
      <c r="C30" s="10">
        <f t="shared" si="7"/>
        <v>45626</v>
      </c>
      <c r="D30" s="10">
        <f t="shared" si="8"/>
        <v>45647</v>
      </c>
      <c r="E30" s="9" t="s">
        <v>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conditionalFormatting sqref="E11:E21 E25:E30">
    <cfRule type="cellIs" dxfId="5" priority="1" operator="equal">
      <formula>"Done"</formula>
    </cfRule>
  </conditionalFormatting>
  <conditionalFormatting sqref="E11:E21 E25:E30">
    <cfRule type="cellIs" dxfId="6" priority="2" operator="equal">
      <formula>"Pending"</formula>
    </cfRule>
  </conditionalFormatting>
  <conditionalFormatting sqref="E11:E21 E25:E30">
    <cfRule type="cellIs" dxfId="7" priority="3" operator="equal">
      <formula>"Late"</formula>
    </cfRule>
  </conditionalFormatting>
  <conditionalFormatting sqref="B11:B21 B25:B28">
    <cfRule type="cellIs" dxfId="4" priority="4" operator="equal">
      <formula>"Everyone"</formula>
    </cfRule>
  </conditionalFormatting>
  <conditionalFormatting sqref="B11:B21 B25:B28">
    <cfRule type="cellIs" dxfId="0" priority="5" operator="equal">
      <formula>"Bảo"</formula>
    </cfRule>
  </conditionalFormatting>
  <conditionalFormatting sqref="B11:B21 B25:B28">
    <cfRule type="cellIs" dxfId="1" priority="6" operator="equal">
      <formula>"Hưng"</formula>
    </cfRule>
  </conditionalFormatting>
  <conditionalFormatting sqref="B11:B21 B25:B28">
    <cfRule type="cellIs" dxfId="2" priority="7" operator="equal">
      <formula>"Lạc"</formula>
    </cfRule>
  </conditionalFormatting>
  <conditionalFormatting sqref="B11:B21 B25:B28">
    <cfRule type="cellIs" dxfId="3" priority="8" operator="equal">
      <formula>"Nhân"</formula>
    </cfRule>
  </conditionalFormatting>
  <conditionalFormatting sqref="E24">
    <cfRule type="cellIs" dxfId="7" priority="9" operator="equal">
      <formula>"Late"</formula>
    </cfRule>
  </conditionalFormatting>
  <conditionalFormatting sqref="E24">
    <cfRule type="cellIs" dxfId="6" priority="10" operator="equal">
      <formula>"Pending"</formula>
    </cfRule>
  </conditionalFormatting>
  <conditionalFormatting sqref="E24">
    <cfRule type="cellIs" dxfId="5" priority="11" operator="equal">
      <formula>"Done"</formula>
    </cfRule>
  </conditionalFormatting>
  <conditionalFormatting sqref="B24">
    <cfRule type="cellIs" dxfId="3" priority="12" operator="equal">
      <formula>"Nhân"</formula>
    </cfRule>
  </conditionalFormatting>
  <conditionalFormatting sqref="B24">
    <cfRule type="cellIs" dxfId="2" priority="13" operator="equal">
      <formula>"Lạc"</formula>
    </cfRule>
  </conditionalFormatting>
  <conditionalFormatting sqref="B24">
    <cfRule type="cellIs" dxfId="1" priority="14" operator="equal">
      <formula>"Hưng"</formula>
    </cfRule>
  </conditionalFormatting>
  <conditionalFormatting sqref="B24">
    <cfRule type="cellIs" dxfId="0" priority="15" operator="equal">
      <formula>"Bảo"</formula>
    </cfRule>
  </conditionalFormatting>
  <conditionalFormatting sqref="B24">
    <cfRule type="cellIs" dxfId="4" priority="16" operator="equal">
      <formula>"Everyone"</formula>
    </cfRule>
  </conditionalFormatting>
  <conditionalFormatting sqref="E23">
    <cfRule type="cellIs" dxfId="5" priority="17" operator="equal">
      <formula>"Done"</formula>
    </cfRule>
  </conditionalFormatting>
  <conditionalFormatting sqref="E23">
    <cfRule type="cellIs" dxfId="6" priority="18" operator="equal">
      <formula>"Pending"</formula>
    </cfRule>
  </conditionalFormatting>
  <conditionalFormatting sqref="E23">
    <cfRule type="cellIs" dxfId="7" priority="19" operator="equal">
      <formula>"Late"</formula>
    </cfRule>
  </conditionalFormatting>
  <conditionalFormatting sqref="B23">
    <cfRule type="cellIs" dxfId="4" priority="20" operator="equal">
      <formula>"Everyone"</formula>
    </cfRule>
  </conditionalFormatting>
  <conditionalFormatting sqref="B23">
    <cfRule type="cellIs" dxfId="0" priority="21" operator="equal">
      <formula>"Bảo"</formula>
    </cfRule>
  </conditionalFormatting>
  <conditionalFormatting sqref="B23">
    <cfRule type="cellIs" dxfId="1" priority="22" operator="equal">
      <formula>"Hưng"</formula>
    </cfRule>
  </conditionalFormatting>
  <conditionalFormatting sqref="B23">
    <cfRule type="cellIs" dxfId="2" priority="23" operator="equal">
      <formula>"Lạc"</formula>
    </cfRule>
  </conditionalFormatting>
  <conditionalFormatting sqref="B23">
    <cfRule type="cellIs" dxfId="3" priority="24" operator="equal">
      <formula>"Nhân"</formula>
    </cfRule>
  </conditionalFormatting>
  <conditionalFormatting sqref="E1:E21 E23:E45 E52:E1004">
    <cfRule type="cellIs" dxfId="5" priority="25" operator="equal">
      <formula>"Done"</formula>
    </cfRule>
  </conditionalFormatting>
  <conditionalFormatting sqref="E1:E21 E23:E45 E52:E1004">
    <cfRule type="cellIs" dxfId="6" priority="26" operator="equal">
      <formula>"Pending"</formula>
    </cfRule>
  </conditionalFormatting>
  <conditionalFormatting sqref="E1:E21 E23:E45 E52:E1004">
    <cfRule type="cellIs" dxfId="7" priority="27" operator="equal">
      <formula>"Late"</formula>
    </cfRule>
  </conditionalFormatting>
  <conditionalFormatting sqref="B1:B21 B23:B39 C40 B41:B45 B52:B1004">
    <cfRule type="cellIs" dxfId="4" priority="28" operator="equal">
      <formula>"Everyone"</formula>
    </cfRule>
  </conditionalFormatting>
  <conditionalFormatting sqref="B1:B21 B23:B39 C40 B41:B45 B52:B1004">
    <cfRule type="cellIs" dxfId="0" priority="29" operator="equal">
      <formula>"Bảo"</formula>
    </cfRule>
  </conditionalFormatting>
  <conditionalFormatting sqref="B1:B21 B23:B39 C40 B41:B45 B52:B1004">
    <cfRule type="cellIs" dxfId="1" priority="30" operator="equal">
      <formula>"Hưng"</formula>
    </cfRule>
  </conditionalFormatting>
  <conditionalFormatting sqref="B1:B21 B23:B39 C40 B41:B45 B52:B1004">
    <cfRule type="cellIs" dxfId="2" priority="31" operator="equal">
      <formula>"Lạc"</formula>
    </cfRule>
  </conditionalFormatting>
  <conditionalFormatting sqref="B1:B21 B23:B39 C40 B41:B45 B52:B1004">
    <cfRule type="cellIs" dxfId="3" priority="32" operator="equal">
      <formula>"Nhân"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1.0"/>
    <col customWidth="1" min="3" max="3" width="13.5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105</v>
      </c>
      <c r="B2" s="4">
        <f>Date(2024,12,15)</f>
        <v>45641</v>
      </c>
      <c r="C2" s="17" t="s">
        <v>106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 t="s">
        <v>4</v>
      </c>
      <c r="C4" s="5" t="s">
        <v>0</v>
      </c>
      <c r="D4" s="5" t="s">
        <v>5</v>
      </c>
      <c r="E4" s="5" t="s">
        <v>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107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108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 t="s">
        <v>109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110</v>
      </c>
      <c r="B9" s="9" t="s">
        <v>17</v>
      </c>
      <c r="C9" s="10">
        <f>Date(2024,12,15)</f>
        <v>45641</v>
      </c>
      <c r="D9" s="10">
        <f>Date(2024,12,16)</f>
        <v>45642</v>
      </c>
      <c r="E9" s="9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111</v>
      </c>
      <c r="B10" s="9" t="s">
        <v>25</v>
      </c>
      <c r="C10" s="10">
        <f>DATE(2024, 12, 19)</f>
        <v>45645</v>
      </c>
      <c r="D10" s="10">
        <f>DATE(2024, 12, 26)</f>
        <v>45652</v>
      </c>
      <c r="E10" s="9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/>
      <c r="B11" s="9"/>
      <c r="C11" s="3"/>
      <c r="D11" s="3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112</v>
      </c>
      <c r="B12" s="9" t="s">
        <v>17</v>
      </c>
      <c r="C12" s="10">
        <f t="shared" ref="C12:C19" si="1">Date(2024,12,16)</f>
        <v>45642</v>
      </c>
      <c r="D12" s="10">
        <f t="shared" ref="D12:D19" si="2">DATE(2024, 12, 26)</f>
        <v>45652</v>
      </c>
      <c r="E12" s="9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113</v>
      </c>
      <c r="B13" s="9" t="s">
        <v>17</v>
      </c>
      <c r="C13" s="10">
        <f t="shared" si="1"/>
        <v>45642</v>
      </c>
      <c r="D13" s="10">
        <f t="shared" si="2"/>
        <v>45652</v>
      </c>
      <c r="E13" s="9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114</v>
      </c>
      <c r="B14" s="9" t="s">
        <v>8</v>
      </c>
      <c r="C14" s="10">
        <f t="shared" si="1"/>
        <v>45642</v>
      </c>
      <c r="D14" s="10">
        <f t="shared" si="2"/>
        <v>45652</v>
      </c>
      <c r="E14" s="9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9" t="s">
        <v>115</v>
      </c>
      <c r="B15" s="9" t="s">
        <v>8</v>
      </c>
      <c r="C15" s="10">
        <f t="shared" si="1"/>
        <v>45642</v>
      </c>
      <c r="D15" s="10">
        <f t="shared" si="2"/>
        <v>45652</v>
      </c>
      <c r="E15" s="9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9" t="s">
        <v>116</v>
      </c>
      <c r="B16" s="9" t="s">
        <v>14</v>
      </c>
      <c r="C16" s="10">
        <f t="shared" si="1"/>
        <v>45642</v>
      </c>
      <c r="D16" s="10">
        <f t="shared" si="2"/>
        <v>45652</v>
      </c>
      <c r="E16" s="9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9" t="s">
        <v>117</v>
      </c>
      <c r="B17" s="9" t="s">
        <v>14</v>
      </c>
      <c r="C17" s="10">
        <f t="shared" si="1"/>
        <v>45642</v>
      </c>
      <c r="D17" s="10">
        <f t="shared" si="2"/>
        <v>45652</v>
      </c>
      <c r="E17" s="9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118</v>
      </c>
      <c r="B18" s="9" t="s">
        <v>12</v>
      </c>
      <c r="C18" s="10">
        <f t="shared" si="1"/>
        <v>45642</v>
      </c>
      <c r="D18" s="10">
        <f t="shared" si="2"/>
        <v>45652</v>
      </c>
      <c r="E18" s="9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 t="s">
        <v>119</v>
      </c>
      <c r="B19" s="9" t="s">
        <v>12</v>
      </c>
      <c r="C19" s="10">
        <f t="shared" si="1"/>
        <v>45642</v>
      </c>
      <c r="D19" s="10">
        <f t="shared" si="2"/>
        <v>45652</v>
      </c>
      <c r="E19" s="9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 t="s">
        <v>120</v>
      </c>
      <c r="B21" s="9" t="s">
        <v>17</v>
      </c>
      <c r="C21" s="10">
        <f t="shared" ref="C21:C28" si="3">Date(2024,12,16)</f>
        <v>45642</v>
      </c>
      <c r="D21" s="10">
        <f t="shared" ref="D21:D28" si="4">DATE(2024, 12, 26)</f>
        <v>45652</v>
      </c>
      <c r="E21" s="9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 t="s">
        <v>121</v>
      </c>
      <c r="B22" s="9" t="s">
        <v>17</v>
      </c>
      <c r="C22" s="10">
        <f t="shared" si="3"/>
        <v>45642</v>
      </c>
      <c r="D22" s="10">
        <f t="shared" si="4"/>
        <v>45652</v>
      </c>
      <c r="E22" s="9" t="s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 t="s">
        <v>122</v>
      </c>
      <c r="B23" s="9" t="s">
        <v>8</v>
      </c>
      <c r="C23" s="10">
        <f t="shared" si="3"/>
        <v>45642</v>
      </c>
      <c r="D23" s="10">
        <f t="shared" si="4"/>
        <v>45652</v>
      </c>
      <c r="E23" s="9" t="s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 t="s">
        <v>123</v>
      </c>
      <c r="B24" s="9" t="s">
        <v>8</v>
      </c>
      <c r="C24" s="10">
        <f t="shared" si="3"/>
        <v>45642</v>
      </c>
      <c r="D24" s="10">
        <f t="shared" si="4"/>
        <v>45652</v>
      </c>
      <c r="E24" s="9" t="s">
        <v>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124</v>
      </c>
      <c r="B25" s="9" t="s">
        <v>14</v>
      </c>
      <c r="C25" s="10">
        <f t="shared" si="3"/>
        <v>45642</v>
      </c>
      <c r="D25" s="10">
        <f t="shared" si="4"/>
        <v>45652</v>
      </c>
      <c r="E25" s="9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125</v>
      </c>
      <c r="B26" s="9" t="s">
        <v>14</v>
      </c>
      <c r="C26" s="10">
        <f t="shared" si="3"/>
        <v>45642</v>
      </c>
      <c r="D26" s="10">
        <f t="shared" si="4"/>
        <v>45652</v>
      </c>
      <c r="E26" s="9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 t="s">
        <v>126</v>
      </c>
      <c r="B27" s="9" t="s">
        <v>12</v>
      </c>
      <c r="C27" s="10">
        <f t="shared" si="3"/>
        <v>45642</v>
      </c>
      <c r="D27" s="10">
        <f t="shared" si="4"/>
        <v>45652</v>
      </c>
      <c r="E27" s="9" t="s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 t="s">
        <v>127</v>
      </c>
      <c r="B28" s="9" t="s">
        <v>12</v>
      </c>
      <c r="C28" s="10">
        <f t="shared" si="3"/>
        <v>45642</v>
      </c>
      <c r="D28" s="10">
        <f t="shared" si="4"/>
        <v>45652</v>
      </c>
      <c r="E28" s="9" t="s">
        <v>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conditionalFormatting sqref="E1:E1001">
    <cfRule type="cellIs" dxfId="5" priority="1" operator="equal">
      <formula>"Done"</formula>
    </cfRule>
  </conditionalFormatting>
  <conditionalFormatting sqref="E1:E1001">
    <cfRule type="cellIs" dxfId="6" priority="2" operator="equal">
      <formula>"Pending"</formula>
    </cfRule>
  </conditionalFormatting>
  <conditionalFormatting sqref="E1:E1001">
    <cfRule type="cellIs" dxfId="7" priority="3" operator="equal">
      <formula>"Late"</formula>
    </cfRule>
  </conditionalFormatting>
  <conditionalFormatting sqref="B1:B1001 C5:D19 C21:D28">
    <cfRule type="cellIs" dxfId="4" priority="4" operator="equal">
      <formula>"Everyone"</formula>
    </cfRule>
  </conditionalFormatting>
  <conditionalFormatting sqref="B1:B1001 C5:D19 C21:D28">
    <cfRule type="cellIs" dxfId="0" priority="5" operator="equal">
      <formula>"Bảo"</formula>
    </cfRule>
  </conditionalFormatting>
  <conditionalFormatting sqref="B1:B1001 C5:D19 C21:D28">
    <cfRule type="cellIs" dxfId="1" priority="6" operator="equal">
      <formula>"Hưng"</formula>
    </cfRule>
  </conditionalFormatting>
  <conditionalFormatting sqref="B1:B1001 C5:D19 C21:D28">
    <cfRule type="cellIs" dxfId="2" priority="7" operator="equal">
      <formula>"Lạc"</formula>
    </cfRule>
  </conditionalFormatting>
  <conditionalFormatting sqref="B1:B1001 C5:D19 C21:D28">
    <cfRule type="cellIs" dxfId="3" priority="8" operator="equal">
      <formula>"Nhân"</formula>
    </cfRule>
  </conditionalFormatting>
  <drawing r:id="rId1"/>
</worksheet>
</file>