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755" tabRatio="821" activeTab="1"/>
  </bookViews>
  <sheets>
    <sheet name="Cover" sheetId="1" r:id="rId1"/>
    <sheet name="Test case List" sheetId="2" r:id="rId2"/>
    <sheet name="Login And Logout" sheetId="18" r:id="rId3"/>
    <sheet name="Homepage" sheetId="21" r:id="rId4"/>
    <sheet name="Registered User" sheetId="25" r:id="rId5"/>
    <sheet name="Add User From Admin" sheetId="22" r:id="rId6"/>
    <sheet name="Modify User Info" sheetId="26" r:id="rId7"/>
    <sheet name="Info" sheetId="20" state="hidden" r:id="rId8"/>
  </sheets>
  <definedNames>
    <definedName name="_xlnm._FilterDatabase" localSheetId="5" hidden="1">'Add User From Admin'!$A$15:$N$39</definedName>
    <definedName name="_xlnm._FilterDatabase" localSheetId="3" hidden="1">Homepage!$A$15:$N$39</definedName>
    <definedName name="_xlnm._FilterDatabase" localSheetId="2" hidden="1">'Login And Logout'!$A$15:$N$39</definedName>
    <definedName name="_xlnm._FilterDatabase" localSheetId="6" hidden="1">'Modify User Info'!$A$15:$N$39</definedName>
    <definedName name="_xlnm._FilterDatabase" localSheetId="4" hidden="1">'Registered User'!$A$15:$N$39</definedName>
    <definedName name="ACTION" localSheetId="5">#REF!</definedName>
    <definedName name="ACTION" localSheetId="3">#REF!</definedName>
    <definedName name="ACTION" localSheetId="2">#REF!</definedName>
    <definedName name="ACTION" localSheetId="6">#REF!</definedName>
    <definedName name="ACTION" localSheetId="4">#REF!</definedName>
    <definedName name="ACTION">#REF!</definedName>
    <definedName name="_xlnm.Print_Area" localSheetId="5">'Add User From Admin'!$A$2:$M$19</definedName>
    <definedName name="_xlnm.Print_Area" localSheetId="0">Cover!$A$1:$H$14</definedName>
    <definedName name="_xlnm.Print_Area" localSheetId="3">Homepage!$A$2:$M$19</definedName>
    <definedName name="_xlnm.Print_Area" localSheetId="2">'Login And Logout'!$A$2:$M$19</definedName>
    <definedName name="_xlnm.Print_Area" localSheetId="6">'Modify User Info'!$A$2:$M$19</definedName>
    <definedName name="_xlnm.Print_Area" localSheetId="4">'Registered User'!$A$2:$M$19</definedName>
  </definedNames>
  <calcPr calcId="125725"/>
  <fileRecoveryPr autoRecover="0"/>
</workbook>
</file>

<file path=xl/calcChain.xml><?xml version="1.0" encoding="utf-8"?>
<calcChain xmlns="http://schemas.openxmlformats.org/spreadsheetml/2006/main">
  <c r="C12" i="21"/>
  <c r="D4" i="2" l="1"/>
  <c r="C9" i="18" l="1"/>
  <c r="C3" i="26"/>
  <c r="C2"/>
  <c r="C3" i="25"/>
  <c r="C2"/>
  <c r="C3" i="22"/>
  <c r="C2"/>
  <c r="C3" i="21"/>
  <c r="C2"/>
  <c r="C2" i="18"/>
  <c r="C3"/>
  <c r="E13" i="26" l="1"/>
  <c r="C13"/>
  <c r="E12"/>
  <c r="C12"/>
  <c r="E11"/>
  <c r="C11"/>
  <c r="E10"/>
  <c r="C10"/>
  <c r="E9"/>
  <c r="C9"/>
  <c r="E13" i="25"/>
  <c r="C13"/>
  <c r="E12"/>
  <c r="C12"/>
  <c r="E11"/>
  <c r="C11"/>
  <c r="E10"/>
  <c r="C10"/>
  <c r="E9"/>
  <c r="C9"/>
  <c r="E13" i="22"/>
  <c r="C13"/>
  <c r="E12"/>
  <c r="C12"/>
  <c r="E11"/>
  <c r="C11"/>
  <c r="E10"/>
  <c r="C10"/>
  <c r="E9"/>
  <c r="C9"/>
  <c r="E13" i="21"/>
  <c r="C13"/>
  <c r="E12"/>
  <c r="E11"/>
  <c r="C11"/>
  <c r="E10"/>
  <c r="C10"/>
  <c r="E9"/>
  <c r="C9"/>
  <c r="E10" i="18"/>
  <c r="C13"/>
  <c r="E13"/>
  <c r="E12"/>
  <c r="E11"/>
  <c r="E9"/>
  <c r="C10"/>
  <c r="C11"/>
  <c r="C12"/>
  <c r="C5" l="1"/>
  <c r="C5" i="22"/>
  <c r="C5" i="26"/>
  <c r="C5" i="25"/>
  <c r="C5" i="21"/>
  <c r="G5" i="1" l="1"/>
  <c r="D3" i="2" l="1"/>
</calcChain>
</file>

<file path=xl/comments1.xml><?xml version="1.0" encoding="utf-8"?>
<comments xmlns="http://schemas.openxmlformats.org/spreadsheetml/2006/main">
  <authors>
    <author>HUNG NGUYEN</author>
  </authors>
  <commentList>
    <comment ref="G3" authorId="0">
      <text>
        <r>
          <rPr>
            <b/>
            <sz val="9"/>
            <color indexed="81"/>
            <rFont val="Tahoma"/>
            <charset val="1"/>
          </rPr>
          <t>HUNG NGUYEN:</t>
        </r>
        <r>
          <rPr>
            <sz val="9"/>
            <color indexed="81"/>
            <rFont val="Tahoma"/>
            <charset val="1"/>
          </rPr>
          <t xml:space="preserve">
Hung Nguyen / HungNV</t>
        </r>
      </text>
    </comment>
    <comment ref="F9" authorId="0">
      <text>
        <r>
          <rPr>
            <b/>
            <sz val="9"/>
            <color indexed="81"/>
            <rFont val="Tahoma"/>
            <family val="2"/>
          </rPr>
          <t>HUNG NGUYEN:</t>
        </r>
        <r>
          <rPr>
            <sz val="9"/>
            <color indexed="81"/>
            <rFont val="Tahoma"/>
            <family val="2"/>
          </rPr>
          <t xml:space="preserve">
 - Add: Tạo chức năng
 - Modify: Cập nhật chức năng
 - Delete: Xóa chức năng
 - Testing: Kiểm tra chức năng
 </t>
        </r>
      </text>
    </comment>
  </commentList>
</comments>
</file>

<file path=xl/comments2.xml><?xml version="1.0" encoding="utf-8"?>
<comments xmlns="http://schemas.openxmlformats.org/spreadsheetml/2006/main">
  <authors>
    <author>HUNG NGUYEN</author>
  </authors>
  <commentList>
    <comment ref="F8" authorId="0">
      <text>
        <r>
          <rPr>
            <b/>
            <sz val="9"/>
            <color indexed="81"/>
            <rFont val="Tahoma"/>
            <charset val="1"/>
          </rPr>
          <t>HUNG NGUYEN:</t>
        </r>
        <r>
          <rPr>
            <sz val="9"/>
            <color indexed="81"/>
            <rFont val="Tahoma"/>
            <charset val="1"/>
          </rPr>
          <t xml:space="preserve">
Chọn chức năng nhóm hiện thực sử dụng dấu x</t>
        </r>
      </text>
    </comment>
  </commentList>
</comments>
</file>

<file path=xl/sharedStrings.xml><?xml version="1.0" encoding="utf-8"?>
<sst xmlns="http://schemas.openxmlformats.org/spreadsheetml/2006/main" count="541" uniqueCount="207">
  <si>
    <t>Expected Output</t>
  </si>
  <si>
    <t>Note</t>
  </si>
  <si>
    <t>Type</t>
  </si>
  <si>
    <t>GUI</t>
  </si>
  <si>
    <t>Create</t>
  </si>
  <si>
    <t>TEST CASE</t>
  </si>
  <si>
    <t>Project Name</t>
  </si>
  <si>
    <t>Creator</t>
  </si>
  <si>
    <t>Project Code</t>
  </si>
  <si>
    <t>Document Code</t>
  </si>
  <si>
    <t>Issue Date</t>
  </si>
  <si>
    <t>Version</t>
  </si>
  <si>
    <t>Record of change</t>
  </si>
  <si>
    <t>Effective Date</t>
  </si>
  <si>
    <t>Change Item</t>
  </si>
  <si>
    <t>Reference</t>
  </si>
  <si>
    <t>TEST CASE LIST</t>
  </si>
  <si>
    <t>Test Environment Setup Description</t>
  </si>
  <si>
    <t>No</t>
  </si>
  <si>
    <t>Sheet Name</t>
  </si>
  <si>
    <t>Description</t>
  </si>
  <si>
    <t>Pre-Condition</t>
  </si>
  <si>
    <t>Pass</t>
  </si>
  <si>
    <t>Fail</t>
  </si>
  <si>
    <t>Untested</t>
  </si>
  <si>
    <t>N/A</t>
  </si>
  <si>
    <t>Test Case Description</t>
  </si>
  <si>
    <t>Module Name</t>
  </si>
  <si>
    <t>Modify</t>
  </si>
  <si>
    <t>Assignment</t>
  </si>
  <si>
    <t>Baitapnhom.pdf</t>
  </si>
  <si>
    <t>Group Name</t>
  </si>
  <si>
    <t>Action</t>
  </si>
  <si>
    <t>Deleted</t>
  </si>
  <si>
    <t>Testing</t>
  </si>
  <si>
    <t>Chức năng 1</t>
  </si>
  <si>
    <t>Chức năng 2</t>
  </si>
  <si>
    <t>Chức năng 3</t>
  </si>
  <si>
    <t>Chức năng 4</t>
  </si>
  <si>
    <t>Chức năng 5</t>
  </si>
  <si>
    <t>Chức năng 6</t>
  </si>
  <si>
    <t>Chức năng 7</t>
  </si>
  <si>
    <t>Chức năng 8</t>
  </si>
  <si>
    <t>Login And Logout</t>
  </si>
  <si>
    <t>Xây dựng chức năng Login và Logout trong trang Web</t>
  </si>
  <si>
    <t>Homepage</t>
  </si>
  <si>
    <t>Trang chủ cho quyền quản trị admin và member</t>
  </si>
  <si>
    <t>Add User From Admin</t>
  </si>
  <si>
    <t>Xây dựng trang thêm người sử dụng cho quyền quản trị admin</t>
  </si>
  <si>
    <t>Registered User</t>
  </si>
  <si>
    <t>Update or Delete User</t>
  </si>
  <si>
    <t>Modify User Info</t>
  </si>
  <si>
    <t>Xây dựng trang sửa đổi thông tin cho người sử dụng trong hệ thống như thay đổi email và mật khẩu</t>
  </si>
  <si>
    <t>Option 1</t>
  </si>
  <si>
    <t>Option 2</t>
  </si>
  <si>
    <t>#</t>
  </si>
  <si>
    <t>Result Test</t>
  </si>
  <si>
    <t>INFORMATION TEST</t>
  </si>
  <si>
    <t>RESULT TEST</t>
  </si>
  <si>
    <t>The first test</t>
  </si>
  <si>
    <t>The second test</t>
  </si>
  <si>
    <t>Test Case Name</t>
  </si>
  <si>
    <t>Status</t>
  </si>
  <si>
    <t>Created date</t>
  </si>
  <si>
    <t>Authors</t>
  </si>
  <si>
    <t>Modified by</t>
  </si>
  <si>
    <t>Modified date</t>
  </si>
  <si>
    <t>Number of Test cases</t>
  </si>
  <si>
    <t>Number of Untested</t>
  </si>
  <si>
    <t>Number of Pass</t>
  </si>
  <si>
    <t>Number of Fail</t>
  </si>
  <si>
    <t>Number of N/A</t>
  </si>
  <si>
    <t>BackEnd</t>
  </si>
  <si>
    <t>Database</t>
  </si>
  <si>
    <t>Other</t>
  </si>
  <si>
    <t>Scope</t>
  </si>
  <si>
    <t>Kiểm tra chức năng login của trang Web</t>
  </si>
  <si>
    <t>How to test</t>
  </si>
  <si>
    <t>Thực hiện mở trang login</t>
  </si>
  <si>
    <t>Hiển thị trang login</t>
  </si>
  <si>
    <t>Nhấn nút Login</t>
  </si>
  <si>
    <t>Xuất hiện nút Logout tại trang Home</t>
  </si>
  <si>
    <t>1st Test Result</t>
  </si>
  <si>
    <t>1st Test Name</t>
  </si>
  <si>
    <t>1st Test Date</t>
  </si>
  <si>
    <t>2nd Test Result</t>
  </si>
  <si>
    <t>2nd Test Date</t>
  </si>
  <si>
    <t>2nd Test Name</t>
  </si>
  <si>
    <t>Nhập đúng username và sai password</t>
  </si>
  <si>
    <t>Nhập đúng username và đúng password</t>
  </si>
  <si>
    <t>Nhập sai username</t>
  </si>
  <si>
    <t>Tại màn hình Login:
- Username = hung
- Password = 1235</t>
  </si>
  <si>
    <t>Kiểm tra password được mã hóa md5</t>
  </si>
  <si>
    <t>Tại màn hình Login:
- Username = hung
- Password = 1234a
Mã hóa md5 của 1234a là "050248cd2efad770e194ca0e12d44264"</t>
  </si>
  <si>
    <t>Kiểm tra chức năng login từ webservice</t>
  </si>
  <si>
    <t>Webservice</t>
  </si>
  <si>
    <t>Nhấn nút thực thi</t>
  </si>
  <si>
    <t>Xuất hiện message login thành công</t>
  </si>
  <si>
    <t>Kiểm tra password của chức năng login được mã hóa trong CSDL</t>
  </si>
  <si>
    <t>Checked</t>
  </si>
  <si>
    <t>Xây dựng trang để người sử dụng tự đăng ký để vào website. Sau khi đăng ký, người sử dụng có quyền mặc định là member</t>
  </si>
  <si>
    <t>Xây dựng trang sửa và xóa người dùng cho người sử dụng có quyền quản trị admin. Trong trang sửa cũng được phép thay đổi quyền của người sử dụng có quyền member lên quyền  quản  trị  admin.  Người dùng có quyền member không được phép truy cập trang này</t>
  </si>
  <si>
    <t>Nội dung phần tự chọn 1</t>
  </si>
  <si>
    <t>Nội dung phần tự chọn 2</t>
  </si>
  <si>
    <t>Team</t>
  </si>
  <si>
    <t xml:space="preserve">NGUYỄN QUỐC ĐẠT
LÊ THỊ KHANG
DƯƠNG TRUNG KIÊN
</t>
  </si>
  <si>
    <t>Group 7</t>
  </si>
  <si>
    <t>https://github.com/Nhom7HeThongPhanTan/4324-HeThongPhanTan-Nhom7</t>
  </si>
  <si>
    <t>baitapnhom.pdf</t>
  </si>
  <si>
    <t xml:space="preserve">14-11-2017 
</t>
  </si>
  <si>
    <t>Chức năng 1
Chức năng 2</t>
  </si>
  <si>
    <t>17-11-2017</t>
  </si>
  <si>
    <t>Sửa lỗi chức năng 2</t>
  </si>
  <si>
    <t>Sửa lỗi chức năng 1
Tạo chức năng 2 quyền user</t>
  </si>
  <si>
    <t>Tạo chức năng login/logout
Tạo chức năng 2 quyền admin</t>
  </si>
  <si>
    <t>Modify
Create</t>
  </si>
  <si>
    <t>17-11-2017 - 18-11-2017</t>
  </si>
  <si>
    <t>18-11-2017 - 20-11-2017</t>
  </si>
  <si>
    <t>Tạo webservice</t>
  </si>
  <si>
    <t>20-11-2017 - 24 -11-2017</t>
  </si>
  <si>
    <t xml:space="preserve">Thực hiện chức năng 1 với web service
</t>
  </si>
  <si>
    <t>20-11-2017 - 25-11-2017</t>
  </si>
  <si>
    <t>Thực hiện chức năng 2 - admin với web service</t>
  </si>
  <si>
    <t>23- 11-2017 - 27-11-2017</t>
  </si>
  <si>
    <t xml:space="preserve">Thực hiện chức năng 5 với web service
</t>
  </si>
  <si>
    <t>19-11-2017</t>
  </si>
  <si>
    <t>1.2</t>
  </si>
  <si>
    <t>Kiểm tra các chức năng</t>
  </si>
  <si>
    <t>21-11-2017</t>
  </si>
  <si>
    <t>1.3</t>
  </si>
  <si>
    <t>Kiểm tra web service</t>
  </si>
  <si>
    <t>24-11-2017</t>
  </si>
  <si>
    <t>1.4</t>
  </si>
  <si>
    <t xml:space="preserve">Kiểm tra chức năng 1 với webservice
</t>
  </si>
  <si>
    <t>28-11-2017</t>
  </si>
  <si>
    <t>Chức năng 2
Chức năng 5</t>
  </si>
  <si>
    <t>Chức năng 3
Chức năng 6</t>
  </si>
  <si>
    <t>NGUYỄN QUỐC ĐẠT</t>
  </si>
  <si>
    <t xml:space="preserve">- Win7
- XAMP
- MySQL
</t>
  </si>
  <si>
    <t>x</t>
  </si>
  <si>
    <t>2017-11-18
2017-11-24</t>
  </si>
  <si>
    <t>DƯƠNG TRUNG KIÊN</t>
  </si>
  <si>
    <t>LÊ THỊ KHANG</t>
  </si>
  <si>
    <t>Tại màn hình Login:
- Username = admin
- Password = admin</t>
  </si>
  <si>
    <t>Tại màn hình login xuất hiện thông báo "Nhập sai tài khoản hoặc mật khẩu"</t>
  </si>
  <si>
    <t>Tại màn hình Login:
- Username = admin
- Password = admin1</t>
  </si>
  <si>
    <t>Nhập giá trị tương ứng:
- Username = admin
- Password = admin</t>
  </si>
  <si>
    <t>Trong CSDL, password được mã hóa là "21232f297a57a5a743894a0e4a801fc3"</t>
  </si>
  <si>
    <t>Kiểm tra đối với quyền Admin
Danh sách thành viên
Danh sách các nhóm</t>
  </si>
  <si>
    <t>Hiển thị trang Homepage với quyền admin</t>
  </si>
  <si>
    <t>Thực hiện mở trang homepage</t>
  </si>
  <si>
    <t>PASS</t>
  </si>
  <si>
    <t>Kiểm tra đối với quyền User
Thông tin cá nhân
Danh sách các thành viên cùng nhóm</t>
  </si>
  <si>
    <t>Hiển thị trang Homepage với quyền user</t>
  </si>
  <si>
    <t>Load csdl từ webservice</t>
  </si>
  <si>
    <t>Hiển thị trang homepage với quyền admin hoặc user tùy vào đăng nhập</t>
  </si>
  <si>
    <t>DATABASE</t>
  </si>
  <si>
    <t>Kiểm tra cơ sở dữ liệu lưu thông tin account , group , user</t>
  </si>
  <si>
    <t>Kiểm tra các thông tin</t>
  </si>
  <si>
    <t>Thực hiện mở database</t>
  </si>
  <si>
    <t>NGUYỄN QuỐC ĐẠT</t>
  </si>
  <si>
    <t xml:space="preserve">Kiểm tra chức năng đăng kí </t>
  </si>
  <si>
    <t>Hiển thị thông tin trang đăng kí</t>
  </si>
  <si>
    <t>Thực hiện mở trang đăng kí</t>
  </si>
  <si>
    <t>Không nhập thông tin và nhấn đăng kí</t>
  </si>
  <si>
    <t>Thực hiện nhấn vào button đăng kí</t>
  </si>
  <si>
    <t>25-11-2017</t>
  </si>
  <si>
    <t>26-11-2017</t>
  </si>
  <si>
    <t>Nhập thiếu các trường thông tin</t>
  </si>
  <si>
    <t>Thực hiện nhập thông tin thiếu và nhấn button đăng kí</t>
  </si>
  <si>
    <t>Nhập đầy đủ các thông tin</t>
  </si>
  <si>
    <t>Thực hiện nhập đầy đủ các thông tin</t>
  </si>
  <si>
    <t>Nhập đầy đủ thông tin và username trùng trong csdl</t>
  </si>
  <si>
    <t>Thực hiện nhập username đã có trong csdl</t>
  </si>
  <si>
    <t>Xuất hiện thông báo vui lòng nhập thông tin</t>
  </si>
  <si>
    <t>Di chuyển trang web tới trang login</t>
  </si>
  <si>
    <t xml:space="preserve">Xuất hiện thông báo username đã tồn tại </t>
  </si>
  <si>
    <t>Nhập đầy đủ thông tin và email đã có trong csdl</t>
  </si>
  <si>
    <t>Thực hiện nhập email đã có trong csdl</t>
  </si>
  <si>
    <t>Xuất hiện thông báo email đã tồn tại</t>
  </si>
  <si>
    <t xml:space="preserve">Nhập đầy đủ thông tin </t>
  </si>
  <si>
    <t>Thực hiện nhập thông tin cần thiết</t>
  </si>
  <si>
    <t>30-11-2017</t>
  </si>
  <si>
    <t>Tạo chức năng thêm- xóa người sử dụng
Tạo chức năng sửa đỗi thông tin</t>
  </si>
  <si>
    <t xml:space="preserve">Kiểm tra chức năng thêm </t>
  </si>
  <si>
    <t>Hiển thị thông tin trang thêm người dùng</t>
  </si>
  <si>
    <t>Thực hiện mở trang thêm</t>
  </si>
  <si>
    <t>Không nhập thông tin nhấn thêm</t>
  </si>
  <si>
    <t>Nhấn vào button thêm</t>
  </si>
  <si>
    <t>Xuất hiện thông báo không được bỏ trống</t>
  </si>
  <si>
    <t>Nhập thiếu thông tin nhấn thêm</t>
  </si>
  <si>
    <t>Thực hiện nhập thiếu thông tin và nhấn button thêm</t>
  </si>
  <si>
    <t>FAIL</t>
  </si>
  <si>
    <t>Nhập đầy đủ thông tin và nhấn thêm</t>
  </si>
  <si>
    <t>Thực hiện nhập đầy đủ thông tin và nhấn button thêm</t>
  </si>
  <si>
    <t>Xuất hiện thông báo đã thêm thành công</t>
  </si>
  <si>
    <t>14/12/2017</t>
  </si>
  <si>
    <t>Kiểm tra chức năng thay đổi thông tin người dùng</t>
  </si>
  <si>
    <t>Hiển thị trang thay đổi thông tin người dùng</t>
  </si>
  <si>
    <t xml:space="preserve">Nhập đầy đủ thông tin cá nhân </t>
  </si>
  <si>
    <t>Nhập đầy đủ thông tin cá nhân nhưng trùng email đã có trong csdl</t>
  </si>
  <si>
    <t xml:space="preserve">Để trống các thông tin </t>
  </si>
  <si>
    <t>Mở trang thay đỗi thông tin người dùng</t>
  </si>
  <si>
    <t>Thực hiện việc chỉnh sửa thông tin người dùng nhưng để trống các thông tin</t>
  </si>
  <si>
    <t>Thực hiện việc chỉnh sửa thông tin người dùng</t>
  </si>
  <si>
    <t>Thực hiện việc chỉnh sửa thông tin người dùng nhưng email trùng với email đã có trong csdl</t>
  </si>
  <si>
    <t>Nhập email trùng : boelovenhan@gmail.com</t>
  </si>
</sst>
</file>

<file path=xl/styles.xml><?xml version="1.0" encoding="utf-8"?>
<styleSheet xmlns="http://schemas.openxmlformats.org/spreadsheetml/2006/main">
  <numFmts count="2">
    <numFmt numFmtId="164" formatCode="d\-mmm\-yy;@"/>
    <numFmt numFmtId="165" formatCode="0.0"/>
  </numFmts>
  <fonts count="34">
    <font>
      <sz val="11"/>
      <name val="ＭＳ Ｐゴシック"/>
      <charset val="128"/>
    </font>
    <font>
      <sz val="9"/>
      <name val="ＭＳ ゴシック"/>
      <family val="3"/>
      <charset val="128"/>
    </font>
    <font>
      <sz val="10"/>
      <name val="Tahoma"/>
      <family val="2"/>
    </font>
    <font>
      <b/>
      <sz val="22"/>
      <color indexed="10"/>
      <name val="Tahoma"/>
      <family val="2"/>
    </font>
    <font>
      <b/>
      <sz val="10"/>
      <color indexed="60"/>
      <name val="Tahoma"/>
      <family val="2"/>
    </font>
    <font>
      <i/>
      <sz val="10"/>
      <color indexed="17"/>
      <name val="Tahoma"/>
      <family val="2"/>
    </font>
    <font>
      <b/>
      <sz val="10"/>
      <color indexed="9"/>
      <name val="Tahoma"/>
      <family val="2"/>
    </font>
    <font>
      <b/>
      <sz val="10"/>
      <name val="Tahoma"/>
      <family val="2"/>
    </font>
    <font>
      <u/>
      <sz val="11"/>
      <color indexed="12"/>
      <name val="ＭＳ Ｐゴシック"/>
      <family val="3"/>
      <charset val="128"/>
    </font>
    <font>
      <sz val="10"/>
      <color indexed="8"/>
      <name val="Tahoma"/>
      <family val="2"/>
    </font>
    <font>
      <sz val="10"/>
      <name val="Tahoma"/>
      <family val="2"/>
      <charset val="163"/>
    </font>
    <font>
      <sz val="11"/>
      <name val="ＭＳ Ｐゴシック"/>
      <charset val="128"/>
    </font>
    <font>
      <b/>
      <sz val="10"/>
      <name val="Tahoma"/>
      <family val="2"/>
      <charset val="163"/>
    </font>
    <font>
      <b/>
      <sz val="10"/>
      <color indexed="10"/>
      <name val="Tahoma"/>
      <family val="2"/>
      <charset val="163"/>
    </font>
    <font>
      <b/>
      <sz val="10"/>
      <color indexed="60"/>
      <name val="Tahoma"/>
      <family val="2"/>
      <charset val="163"/>
    </font>
    <font>
      <sz val="42"/>
      <color indexed="8"/>
      <name val="Times New Roman"/>
      <family val="1"/>
      <charset val="163"/>
    </font>
    <font>
      <sz val="10"/>
      <color indexed="8"/>
      <name val="Tahoma"/>
      <family val="2"/>
      <charset val="163"/>
    </font>
    <font>
      <b/>
      <sz val="10"/>
      <color theme="0"/>
      <name val="Tahoma"/>
      <family val="2"/>
      <charset val="163"/>
    </font>
    <font>
      <sz val="42"/>
      <color indexed="8"/>
      <name val="Cambria"/>
      <family val="1"/>
      <charset val="163"/>
      <scheme val="major"/>
    </font>
    <font>
      <b/>
      <sz val="10"/>
      <color rgb="FFFFFFFF"/>
      <name val="Tahoma"/>
      <family val="2"/>
      <charset val="163"/>
    </font>
    <font>
      <b/>
      <sz val="12"/>
      <color indexed="9"/>
      <name val="Tahoma"/>
      <family val="2"/>
    </font>
    <font>
      <sz val="12"/>
      <name val="Tahoma"/>
      <family val="2"/>
    </font>
    <font>
      <sz val="12"/>
      <color indexed="8"/>
      <name val="Tahoma"/>
      <family val="2"/>
    </font>
    <font>
      <sz val="9"/>
      <color indexed="81"/>
      <name val="Tahoma"/>
      <charset val="1"/>
    </font>
    <font>
      <b/>
      <sz val="9"/>
      <color indexed="81"/>
      <name val="Tahoma"/>
      <charset val="1"/>
    </font>
    <font>
      <sz val="9"/>
      <color indexed="81"/>
      <name val="Tahoma"/>
      <family val="2"/>
    </font>
    <font>
      <b/>
      <sz val="9"/>
      <color indexed="81"/>
      <name val="Tahoma"/>
      <family val="2"/>
    </font>
    <font>
      <sz val="10"/>
      <color theme="1"/>
      <name val="Tahoma"/>
      <family val="2"/>
    </font>
    <font>
      <b/>
      <sz val="10"/>
      <color theme="1"/>
      <name val="Tahoma"/>
      <family val="2"/>
    </font>
    <font>
      <b/>
      <sz val="10"/>
      <color theme="0"/>
      <name val="Tahoma"/>
      <family val="2"/>
    </font>
    <font>
      <sz val="10"/>
      <color rgb="FF008000"/>
      <name val="Tahoma"/>
      <family val="2"/>
      <charset val="163"/>
    </font>
    <font>
      <sz val="12"/>
      <color rgb="FF008000"/>
      <name val="Tahoma"/>
      <family val="2"/>
    </font>
    <font>
      <sz val="10"/>
      <color rgb="FF008000"/>
      <name val="Tahoma"/>
      <family val="2"/>
    </font>
    <font>
      <i/>
      <sz val="10"/>
      <color rgb="FF008000"/>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0"/>
        <bgColor indexed="64"/>
      </patternFill>
    </fill>
    <fill>
      <patternFill patternType="solid">
        <fgColor theme="0"/>
        <bgColor indexed="26"/>
      </patternFill>
    </fill>
    <fill>
      <patternFill patternType="solid">
        <fgColor theme="0"/>
        <bgColor indexed="32"/>
      </patternFill>
    </fill>
    <fill>
      <patternFill patternType="solid">
        <fgColor rgb="FF3366FF"/>
        <bgColor indexed="64"/>
      </patternFill>
    </fill>
  </fills>
  <borders count="34">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top/>
      <bottom/>
      <diagonal/>
    </border>
    <border>
      <left/>
      <right style="hair">
        <color indexed="8"/>
      </right>
      <top/>
      <bottom/>
      <diagonal/>
    </border>
    <border>
      <left style="hair">
        <color indexed="8"/>
      </left>
      <right style="hair">
        <color indexed="8"/>
      </right>
      <top/>
      <bottom/>
      <diagonal/>
    </border>
    <border>
      <left style="hair">
        <color indexed="8"/>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4">
    <xf numFmtId="0" fontId="0" fillId="0" borderId="0"/>
    <xf numFmtId="0" fontId="8" fillId="0" borderId="0" applyNumberFormat="0" applyFill="0" applyBorder="0" applyAlignment="0" applyProtection="0"/>
    <xf numFmtId="0" fontId="11" fillId="0" borderId="0"/>
    <xf numFmtId="0" fontId="1" fillId="0" borderId="0"/>
  </cellStyleXfs>
  <cellXfs count="158">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left" indent="1"/>
    </xf>
    <xf numFmtId="0" fontId="5" fillId="0" borderId="0" xfId="0" applyFont="1" applyAlignment="1">
      <alignment horizontal="left" indent="1"/>
    </xf>
    <xf numFmtId="0" fontId="2" fillId="2" borderId="0" xfId="0" applyFont="1" applyFill="1"/>
    <xf numFmtId="0" fontId="4" fillId="2" borderId="1" xfId="0" applyFont="1" applyFill="1" applyBorder="1" applyAlignment="1">
      <alignment horizontal="left"/>
    </xf>
    <xf numFmtId="0" fontId="5" fillId="0" borderId="0" xfId="0" applyFont="1" applyBorder="1" applyAlignment="1">
      <alignment horizontal="left"/>
    </xf>
    <xf numFmtId="0" fontId="2" fillId="0" borderId="0" xfId="0" applyFont="1" applyBorder="1" applyAlignment="1"/>
    <xf numFmtId="0" fontId="4" fillId="0" borderId="0" xfId="0" applyFont="1" applyAlignment="1">
      <alignment horizontal="left"/>
    </xf>
    <xf numFmtId="0" fontId="2" fillId="0" borderId="0" xfId="0" applyFont="1" applyAlignment="1">
      <alignment vertical="center"/>
    </xf>
    <xf numFmtId="0" fontId="2" fillId="0" borderId="0" xfId="0" applyFont="1" applyAlignment="1">
      <alignment vertical="top"/>
    </xf>
    <xf numFmtId="1" fontId="2" fillId="2" borderId="0" xfId="0" applyNumberFormat="1" applyFont="1" applyFill="1"/>
    <xf numFmtId="0" fontId="2"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vertical="center"/>
    </xf>
    <xf numFmtId="0" fontId="7" fillId="2" borderId="0" xfId="0" applyFont="1" applyFill="1" applyAlignment="1">
      <alignment horizontal="center"/>
    </xf>
    <xf numFmtId="0" fontId="2" fillId="2" borderId="0" xfId="0" applyFont="1" applyFill="1" applyAlignment="1"/>
    <xf numFmtId="0" fontId="9" fillId="2" borderId="0" xfId="0" applyFont="1" applyFill="1" applyAlignment="1"/>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9" fillId="2" borderId="0" xfId="0" applyFont="1" applyFill="1" applyAlignment="1">
      <alignment vertical="top"/>
    </xf>
    <xf numFmtId="0" fontId="2" fillId="2" borderId="0" xfId="0" applyFont="1" applyFill="1" applyBorder="1"/>
    <xf numFmtId="0" fontId="12" fillId="2" borderId="0" xfId="0" applyFont="1" applyFill="1"/>
    <xf numFmtId="1" fontId="10" fillId="2" borderId="0" xfId="0" applyNumberFormat="1" applyFont="1" applyFill="1" applyProtection="1">
      <protection hidden="1"/>
    </xf>
    <xf numFmtId="0" fontId="10" fillId="2" borderId="0" xfId="0" applyFont="1" applyFill="1" applyAlignment="1">
      <alignment horizontal="left"/>
    </xf>
    <xf numFmtId="0" fontId="13" fillId="2" borderId="0" xfId="0" applyFont="1" applyFill="1" applyAlignment="1">
      <alignment horizontal="left"/>
    </xf>
    <xf numFmtId="1" fontId="14" fillId="2" borderId="0" xfId="0" applyNumberFormat="1" applyFont="1" applyFill="1" applyBorder="1" applyAlignment="1"/>
    <xf numFmtId="0" fontId="10" fillId="2" borderId="0" xfId="0" applyFont="1" applyFill="1" applyBorder="1" applyAlignment="1"/>
    <xf numFmtId="1" fontId="10" fillId="2" borderId="0" xfId="0" applyNumberFormat="1" applyFont="1" applyFill="1" applyAlignment="1" applyProtection="1">
      <alignment vertical="center"/>
      <protection hidden="1"/>
    </xf>
    <xf numFmtId="0" fontId="10" fillId="2" borderId="0" xfId="0" applyFont="1" applyFill="1" applyAlignment="1">
      <alignment horizontal="left" vertical="center"/>
    </xf>
    <xf numFmtId="0" fontId="2" fillId="6" borderId="0" xfId="0" applyFont="1" applyFill="1"/>
    <xf numFmtId="0" fontId="2" fillId="0" borderId="0" xfId="0" applyFont="1" applyBorder="1" applyAlignment="1">
      <alignment vertical="top"/>
    </xf>
    <xf numFmtId="0" fontId="5" fillId="0" borderId="0" xfId="0" quotePrefix="1" applyFont="1" applyBorder="1" applyAlignment="1">
      <alignment vertical="top" wrapText="1"/>
    </xf>
    <xf numFmtId="0" fontId="10" fillId="2" borderId="0" xfId="0" applyFont="1" applyFill="1"/>
    <xf numFmtId="0" fontId="15" fillId="0" borderId="0" xfId="0" applyFont="1" applyBorder="1" applyAlignment="1">
      <alignment horizontal="center" vertical="center"/>
    </xf>
    <xf numFmtId="0" fontId="6" fillId="7" borderId="0" xfId="0" applyFont="1" applyFill="1" applyBorder="1" applyAlignment="1">
      <alignment horizontal="center" vertical="center"/>
    </xf>
    <xf numFmtId="0" fontId="9" fillId="6" borderId="0" xfId="0" applyFont="1" applyFill="1" applyAlignment="1">
      <alignment vertical="top"/>
    </xf>
    <xf numFmtId="0" fontId="21" fillId="6" borderId="1" xfId="2" applyFont="1" applyFill="1" applyBorder="1" applyAlignment="1">
      <alignment vertical="top" wrapText="1"/>
    </xf>
    <xf numFmtId="0" fontId="22" fillId="6" borderId="1" xfId="0" quotePrefix="1" applyFont="1" applyFill="1" applyBorder="1" applyAlignment="1">
      <alignment horizontal="left" vertical="top" wrapText="1"/>
    </xf>
    <xf numFmtId="0" fontId="22" fillId="6" borderId="1" xfId="0" applyFont="1" applyFill="1" applyBorder="1" applyAlignment="1">
      <alignment horizontal="left" vertical="top" wrapText="1"/>
    </xf>
    <xf numFmtId="0" fontId="22" fillId="2" borderId="1" xfId="0" quotePrefix="1" applyFont="1" applyFill="1" applyBorder="1" applyAlignment="1">
      <alignment horizontal="left" vertical="top" wrapText="1"/>
    </xf>
    <xf numFmtId="0" fontId="22" fillId="2" borderId="1" xfId="0" applyFont="1" applyFill="1" applyBorder="1" applyAlignment="1">
      <alignment horizontal="left" vertical="top" wrapText="1"/>
    </xf>
    <xf numFmtId="0" fontId="21" fillId="6" borderId="5" xfId="2" applyFont="1" applyFill="1" applyBorder="1" applyAlignment="1">
      <alignment vertical="top" wrapText="1"/>
    </xf>
    <xf numFmtId="0" fontId="4" fillId="2" borderId="1" xfId="0" applyFont="1" applyFill="1" applyBorder="1" applyAlignment="1">
      <alignment vertical="center"/>
    </xf>
    <xf numFmtId="0" fontId="4" fillId="2" borderId="1" xfId="0" applyFont="1" applyFill="1" applyBorder="1" applyAlignment="1">
      <alignment vertical="top"/>
    </xf>
    <xf numFmtId="0" fontId="4" fillId="2" borderId="1" xfId="0" applyFont="1" applyFill="1" applyBorder="1" applyAlignment="1">
      <alignment horizontal="left" vertical="top"/>
    </xf>
    <xf numFmtId="164" fontId="6" fillId="3" borderId="9" xfId="0" applyNumberFormat="1" applyFont="1" applyFill="1" applyBorder="1" applyAlignment="1">
      <alignment horizontal="center" vertical="center"/>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5" fillId="0" borderId="15" xfId="0" applyFont="1" applyBorder="1" applyAlignment="1">
      <alignment horizontal="center" vertical="top" wrapText="1"/>
    </xf>
    <xf numFmtId="0" fontId="2" fillId="0" borderId="17" xfId="0" applyFont="1" applyBorder="1" applyAlignment="1">
      <alignment vertical="top"/>
    </xf>
    <xf numFmtId="0" fontId="5" fillId="0" borderId="18" xfId="0" applyFont="1" applyBorder="1" applyAlignment="1">
      <alignment horizontal="center" vertical="top" wrapText="1"/>
    </xf>
    <xf numFmtId="1" fontId="20" fillId="4" borderId="9" xfId="0" applyNumberFormat="1" applyFont="1" applyFill="1" applyBorder="1" applyAlignment="1">
      <alignment horizontal="center" vertical="center"/>
    </xf>
    <xf numFmtId="0" fontId="20" fillId="4" borderId="10" xfId="0" applyFont="1" applyFill="1" applyBorder="1" applyAlignment="1">
      <alignment horizontal="center" vertical="center"/>
    </xf>
    <xf numFmtId="0" fontId="20" fillId="4" borderId="11" xfId="0" applyFont="1" applyFill="1" applyBorder="1" applyAlignment="1">
      <alignment horizontal="center" vertical="center"/>
    </xf>
    <xf numFmtId="1" fontId="21" fillId="2" borderId="23" xfId="0" applyNumberFormat="1" applyFont="1" applyFill="1" applyBorder="1" applyAlignment="1">
      <alignment horizontal="center" vertical="center"/>
    </xf>
    <xf numFmtId="49" fontId="21" fillId="2" borderId="23" xfId="0" applyNumberFormat="1" applyFont="1" applyFill="1" applyBorder="1" applyAlignment="1">
      <alignment horizontal="left" vertical="center" wrapText="1"/>
    </xf>
    <xf numFmtId="0" fontId="21" fillId="2" borderId="23" xfId="1" applyNumberFormat="1" applyFont="1" applyFill="1" applyBorder="1" applyAlignment="1" applyProtection="1">
      <alignment horizontal="left" vertical="center"/>
    </xf>
    <xf numFmtId="0" fontId="21" fillId="2" borderId="23" xfId="0" applyFont="1" applyFill="1" applyBorder="1" applyAlignment="1">
      <alignment horizontal="left" vertical="center"/>
    </xf>
    <xf numFmtId="49" fontId="21" fillId="2" borderId="23" xfId="0" applyNumberFormat="1" applyFont="1" applyFill="1" applyBorder="1" applyAlignment="1">
      <alignment horizontal="left" vertical="center"/>
    </xf>
    <xf numFmtId="0" fontId="21" fillId="2" borderId="23" xfId="0" applyFont="1" applyFill="1" applyBorder="1" applyAlignment="1">
      <alignment horizontal="left" vertical="center" wrapText="1"/>
    </xf>
    <xf numFmtId="0" fontId="10" fillId="0" borderId="5" xfId="0" applyFont="1" applyBorder="1" applyAlignment="1">
      <alignment horizontal="center" vertical="center" wrapText="1"/>
    </xf>
    <xf numFmtId="0" fontId="12" fillId="5" borderId="5" xfId="0" applyFont="1" applyFill="1" applyBorder="1" applyAlignment="1">
      <alignment horizontal="center" vertical="center" wrapText="1"/>
    </xf>
    <xf numFmtId="0" fontId="19" fillId="8" borderId="5" xfId="0" applyFont="1" applyFill="1" applyBorder="1" applyAlignment="1">
      <alignment horizontal="right" vertical="center"/>
    </xf>
    <xf numFmtId="0" fontId="19" fillId="8" borderId="5" xfId="0" applyFont="1" applyFill="1" applyBorder="1" applyAlignment="1">
      <alignment horizontal="right"/>
    </xf>
    <xf numFmtId="0" fontId="16" fillId="2" borderId="5" xfId="0" applyFont="1" applyFill="1" applyBorder="1" applyAlignment="1">
      <alignment horizontal="center" vertical="center"/>
    </xf>
    <xf numFmtId="0" fontId="17" fillId="8" borderId="24" xfId="0" applyFont="1" applyFill="1" applyBorder="1" applyAlignment="1">
      <alignment horizontal="right"/>
    </xf>
    <xf numFmtId="0" fontId="29" fillId="5" borderId="25" xfId="0" applyFont="1" applyFill="1" applyBorder="1" applyAlignment="1">
      <alignment vertical="top" wrapText="1"/>
    </xf>
    <xf numFmtId="0" fontId="2" fillId="0" borderId="2" xfId="0" applyFont="1" applyBorder="1" applyAlignment="1">
      <alignment horizontal="left"/>
    </xf>
    <xf numFmtId="0" fontId="7" fillId="2" borderId="22" xfId="0" applyFont="1" applyFill="1" applyBorder="1" applyAlignment="1">
      <alignment vertical="center"/>
    </xf>
    <xf numFmtId="0" fontId="22" fillId="6" borderId="3" xfId="0" applyFont="1" applyFill="1" applyBorder="1" applyAlignment="1">
      <alignment horizontal="left" vertical="top" wrapText="1"/>
    </xf>
    <xf numFmtId="14" fontId="21" fillId="6" borderId="5" xfId="2" applyNumberFormat="1" applyFont="1" applyFill="1" applyBorder="1" applyAlignment="1">
      <alignment vertical="top" wrapText="1"/>
    </xf>
    <xf numFmtId="0" fontId="9" fillId="6" borderId="5" xfId="0" applyFont="1" applyFill="1" applyBorder="1" applyAlignment="1">
      <alignment vertical="top"/>
    </xf>
    <xf numFmtId="0" fontId="9" fillId="2" borderId="5" xfId="0" applyFont="1" applyFill="1" applyBorder="1" applyAlignment="1">
      <alignment vertical="top"/>
    </xf>
    <xf numFmtId="0" fontId="21" fillId="6" borderId="2" xfId="2" applyFont="1" applyFill="1" applyBorder="1" applyAlignment="1">
      <alignment vertical="top" wrapText="1"/>
    </xf>
    <xf numFmtId="0" fontId="21" fillId="2" borderId="2" xfId="2" applyFont="1" applyFill="1" applyBorder="1" applyAlignment="1">
      <alignment vertical="top" wrapText="1"/>
    </xf>
    <xf numFmtId="0" fontId="20" fillId="3" borderId="28" xfId="2" applyFont="1" applyFill="1" applyBorder="1" applyAlignment="1">
      <alignment horizontal="center" vertical="center" wrapText="1"/>
    </xf>
    <xf numFmtId="0" fontId="20" fillId="3" borderId="27" xfId="2" applyFont="1" applyFill="1" applyBorder="1" applyAlignment="1">
      <alignment horizontal="center" vertical="center" wrapText="1"/>
    </xf>
    <xf numFmtId="0" fontId="20" fillId="3" borderId="29" xfId="2" applyFont="1" applyFill="1" applyBorder="1" applyAlignment="1">
      <alignment horizontal="center" vertical="center" wrapText="1"/>
    </xf>
    <xf numFmtId="0" fontId="20" fillId="3" borderId="8" xfId="2" applyFont="1" applyFill="1" applyBorder="1" applyAlignment="1">
      <alignment horizontal="center" vertical="center" wrapText="1"/>
    </xf>
    <xf numFmtId="0" fontId="20" fillId="4" borderId="0" xfId="0" applyFont="1" applyFill="1" applyBorder="1" applyAlignment="1">
      <alignment horizontal="center" vertical="center"/>
    </xf>
    <xf numFmtId="0" fontId="10" fillId="0" borderId="5" xfId="0" applyNumberFormat="1" applyFont="1" applyBorder="1" applyAlignment="1">
      <alignment horizontal="left" vertical="center" wrapText="1"/>
    </xf>
    <xf numFmtId="0" fontId="30" fillId="0" borderId="5" xfId="0" applyFont="1" applyBorder="1" applyAlignment="1">
      <alignment horizontal="center" vertical="center" wrapText="1"/>
    </xf>
    <xf numFmtId="14" fontId="30" fillId="0" borderId="5" xfId="0" applyNumberFormat="1" applyFont="1" applyBorder="1" applyAlignment="1">
      <alignment horizontal="center" vertical="center" wrapText="1"/>
    </xf>
    <xf numFmtId="0" fontId="31" fillId="2" borderId="23" xfId="0" applyFont="1" applyFill="1" applyBorder="1" applyAlignment="1">
      <alignment horizontal="left" vertical="center"/>
    </xf>
    <xf numFmtId="14" fontId="32" fillId="0" borderId="2" xfId="0" applyNumberFormat="1" applyFont="1" applyBorder="1" applyAlignment="1">
      <alignment horizontal="left"/>
    </xf>
    <xf numFmtId="165" fontId="32" fillId="0" borderId="20" xfId="0" applyNumberFormat="1" applyFont="1" applyBorder="1" applyAlignment="1">
      <alignment horizontal="center" vertical="top"/>
    </xf>
    <xf numFmtId="15" fontId="32" fillId="0" borderId="13" xfId="0" applyNumberFormat="1" applyFont="1" applyBorder="1" applyAlignment="1">
      <alignment horizontal="center" vertical="top"/>
    </xf>
    <xf numFmtId="165" fontId="32" fillId="0" borderId="16" xfId="0" applyNumberFormat="1" applyFont="1" applyBorder="1" applyAlignment="1">
      <alignment horizontal="center" vertical="top"/>
    </xf>
    <xf numFmtId="15" fontId="32" fillId="0" borderId="16" xfId="0" applyNumberFormat="1" applyFont="1" applyBorder="1" applyAlignment="1">
      <alignment horizontal="center" vertical="top"/>
    </xf>
    <xf numFmtId="0" fontId="32" fillId="0" borderId="16" xfId="0" applyFont="1" applyBorder="1" applyAlignment="1">
      <alignment horizontal="center" vertical="top"/>
    </xf>
    <xf numFmtId="49" fontId="2" fillId="0" borderId="30" xfId="0" applyNumberFormat="1" applyFont="1" applyBorder="1" applyAlignment="1">
      <alignment horizontal="center" vertical="top"/>
    </xf>
    <xf numFmtId="0" fontId="2" fillId="0" borderId="30" xfId="0" applyFont="1" applyBorder="1"/>
    <xf numFmtId="0" fontId="2" fillId="0" borderId="30" xfId="0" applyFont="1" applyBorder="1" applyAlignment="1">
      <alignment horizontal="center" vertical="top"/>
    </xf>
    <xf numFmtId="0" fontId="5" fillId="0" borderId="32" xfId="0" applyFont="1" applyBorder="1" applyAlignment="1">
      <alignment horizontal="center" vertical="top" wrapText="1"/>
    </xf>
    <xf numFmtId="49" fontId="2" fillId="0" borderId="31" xfId="0" applyNumberFormat="1" applyFont="1" applyBorder="1" applyAlignment="1">
      <alignment horizontal="center" vertical="top"/>
    </xf>
    <xf numFmtId="0" fontId="2" fillId="0" borderId="31" xfId="0" applyFont="1" applyBorder="1"/>
    <xf numFmtId="0" fontId="2" fillId="0" borderId="31" xfId="0" applyFont="1" applyBorder="1" applyAlignment="1">
      <alignment horizontal="center" vertical="top"/>
    </xf>
    <xf numFmtId="0" fontId="2" fillId="0" borderId="33" xfId="0" applyFont="1" applyBorder="1" applyAlignment="1">
      <alignment vertical="top"/>
    </xf>
    <xf numFmtId="0" fontId="32" fillId="0" borderId="2" xfId="0" applyFont="1" applyBorder="1" applyAlignment="1">
      <alignment horizontal="left" wrapText="1"/>
    </xf>
    <xf numFmtId="14" fontId="5" fillId="0" borderId="12" xfId="0" applyNumberFormat="1" applyFont="1" applyBorder="1" applyAlignment="1">
      <alignment horizontal="center" vertical="top" wrapText="1"/>
    </xf>
    <xf numFmtId="0" fontId="32" fillId="0" borderId="13" xfId="0" applyFont="1" applyBorder="1" applyAlignment="1">
      <alignment horizontal="left" vertical="top" wrapText="1"/>
    </xf>
    <xf numFmtId="0" fontId="32" fillId="0" borderId="19" xfId="0" applyFont="1" applyBorder="1" applyAlignment="1">
      <alignment vertical="top" wrapText="1"/>
    </xf>
    <xf numFmtId="0" fontId="32" fillId="0" borderId="16" xfId="0" applyFont="1" applyBorder="1" applyAlignment="1">
      <alignment horizontal="center" vertical="top" wrapText="1"/>
    </xf>
    <xf numFmtId="14" fontId="5" fillId="0" borderId="18" xfId="0" applyNumberFormat="1" applyFont="1" applyBorder="1" applyAlignment="1">
      <alignment horizontal="center" vertical="top" wrapText="1"/>
    </xf>
    <xf numFmtId="0" fontId="5" fillId="0" borderId="14" xfId="0" applyFont="1" applyBorder="1" applyAlignment="1">
      <alignment vertical="top" wrapText="1"/>
    </xf>
    <xf numFmtId="0" fontId="32" fillId="0" borderId="13" xfId="0" applyFont="1" applyBorder="1" applyAlignment="1">
      <alignment horizontal="center" vertical="top" wrapText="1"/>
    </xf>
    <xf numFmtId="15" fontId="32" fillId="0" borderId="16" xfId="0" applyNumberFormat="1" applyFont="1" applyBorder="1" applyAlignment="1">
      <alignment horizontal="center" vertical="top" wrapText="1"/>
    </xf>
    <xf numFmtId="0" fontId="33" fillId="0" borderId="18" xfId="0" applyFont="1" applyBorder="1" applyAlignment="1">
      <alignment horizontal="center" vertical="top" wrapText="1"/>
    </xf>
    <xf numFmtId="0" fontId="32" fillId="0" borderId="17" xfId="0" applyFont="1" applyBorder="1" applyAlignment="1">
      <alignment vertical="top"/>
    </xf>
    <xf numFmtId="0" fontId="33" fillId="0" borderId="15" xfId="0" applyFont="1" applyBorder="1" applyAlignment="1">
      <alignment horizontal="center" vertical="top" wrapText="1"/>
    </xf>
    <xf numFmtId="165" fontId="32" fillId="0" borderId="21" xfId="0" applyNumberFormat="1" applyFont="1" applyBorder="1" applyAlignment="1">
      <alignment horizontal="center" vertical="top"/>
    </xf>
    <xf numFmtId="49" fontId="32" fillId="0" borderId="30" xfId="0" applyNumberFormat="1" applyFont="1" applyBorder="1" applyAlignment="1">
      <alignment horizontal="center" vertical="top"/>
    </xf>
    <xf numFmtId="0" fontId="32" fillId="0" borderId="30" xfId="0" applyFont="1" applyBorder="1"/>
    <xf numFmtId="0" fontId="32" fillId="0" borderId="30" xfId="0" applyFont="1" applyBorder="1" applyAlignment="1">
      <alignment horizontal="center" vertical="top"/>
    </xf>
    <xf numFmtId="0" fontId="32" fillId="0" borderId="30" xfId="0" applyFont="1" applyBorder="1" applyAlignment="1">
      <alignment horizontal="center" vertical="top" wrapText="1"/>
    </xf>
    <xf numFmtId="15" fontId="32" fillId="0" borderId="30" xfId="0" applyNumberFormat="1" applyFont="1" applyBorder="1" applyAlignment="1">
      <alignment horizontal="center" vertical="top"/>
    </xf>
    <xf numFmtId="0" fontId="32" fillId="0" borderId="30" xfId="0" applyFont="1" applyBorder="1" applyAlignment="1">
      <alignment vertical="top" wrapText="1"/>
    </xf>
    <xf numFmtId="15" fontId="32" fillId="0" borderId="30" xfId="0" applyNumberFormat="1" applyFont="1" applyBorder="1" applyAlignment="1">
      <alignment horizontal="center" vertical="top" wrapText="1"/>
    </xf>
    <xf numFmtId="14" fontId="5" fillId="0" borderId="15" xfId="0" applyNumberFormat="1" applyFont="1" applyBorder="1" applyAlignment="1">
      <alignment horizontal="center" vertical="top" wrapText="1"/>
    </xf>
    <xf numFmtId="0" fontId="32" fillId="0" borderId="16" xfId="0" applyFont="1" applyBorder="1" applyAlignment="1">
      <alignment vertical="top" wrapText="1"/>
    </xf>
    <xf numFmtId="0" fontId="2" fillId="2" borderId="31" xfId="0" applyFont="1" applyFill="1" applyBorder="1" applyAlignment="1">
      <alignment horizontal="center"/>
    </xf>
    <xf numFmtId="0" fontId="2" fillId="2" borderId="30" xfId="0" applyFont="1" applyFill="1" applyBorder="1" applyAlignment="1">
      <alignment horizontal="center"/>
    </xf>
    <xf numFmtId="0" fontId="2" fillId="2" borderId="0" xfId="0" applyFont="1" applyFill="1" applyAlignment="1">
      <alignment horizontal="center"/>
    </xf>
    <xf numFmtId="0" fontId="21" fillId="6" borderId="5" xfId="2" applyFont="1" applyFill="1" applyBorder="1" applyAlignment="1">
      <alignment horizontal="center" vertical="top" wrapText="1"/>
    </xf>
    <xf numFmtId="0" fontId="21" fillId="6" borderId="1" xfId="0" quotePrefix="1" applyFont="1" applyFill="1" applyBorder="1" applyAlignment="1">
      <alignment horizontal="left" vertical="top" wrapText="1"/>
    </xf>
    <xf numFmtId="0" fontId="21" fillId="6" borderId="1" xfId="0" applyFont="1" applyFill="1" applyBorder="1" applyAlignment="1">
      <alignment horizontal="left" vertical="top" wrapText="1"/>
    </xf>
    <xf numFmtId="0" fontId="21" fillId="6" borderId="3" xfId="0" applyFont="1" applyFill="1" applyBorder="1" applyAlignment="1">
      <alignment horizontal="left" vertical="top" wrapText="1"/>
    </xf>
    <xf numFmtId="0" fontId="2" fillId="6" borderId="5" xfId="0" applyFont="1" applyFill="1" applyBorder="1" applyAlignment="1">
      <alignment vertical="top"/>
    </xf>
    <xf numFmtId="0" fontId="21" fillId="2" borderId="1" xfId="0" quotePrefix="1" applyFont="1" applyFill="1" applyBorder="1" applyAlignment="1">
      <alignment horizontal="left" vertical="top" wrapText="1"/>
    </xf>
    <xf numFmtId="0" fontId="21" fillId="2" borderId="1" xfId="0" applyFont="1" applyFill="1" applyBorder="1" applyAlignment="1">
      <alignment horizontal="left" vertical="top" wrapText="1"/>
    </xf>
    <xf numFmtId="0" fontId="2" fillId="2" borderId="5" xfId="0" applyFont="1" applyFill="1" applyBorder="1" applyAlignment="1">
      <alignment vertical="top"/>
    </xf>
    <xf numFmtId="0" fontId="2" fillId="0" borderId="1" xfId="0" applyFont="1" applyBorder="1" applyAlignment="1">
      <alignment horizontal="left"/>
    </xf>
    <xf numFmtId="0" fontId="8" fillId="0" borderId="1" xfId="1" applyBorder="1" applyAlignment="1">
      <alignment horizontal="left"/>
    </xf>
    <xf numFmtId="0" fontId="32" fillId="0" borderId="1" xfId="0" applyFont="1" applyBorder="1" applyAlignment="1">
      <alignment horizontal="left"/>
    </xf>
    <xf numFmtId="0" fontId="15" fillId="0" borderId="0" xfId="0" applyFont="1" applyBorder="1" applyAlignment="1">
      <alignment horizontal="center" vertical="center"/>
    </xf>
    <xf numFmtId="0" fontId="32" fillId="0" borderId="3" xfId="0" applyFont="1" applyBorder="1" applyAlignment="1">
      <alignment horizontal="left" vertical="center"/>
    </xf>
    <xf numFmtId="0" fontId="32" fillId="0" borderId="4" xfId="0" applyFont="1" applyBorder="1" applyAlignment="1">
      <alignment horizontal="left" vertical="center"/>
    </xf>
    <xf numFmtId="0" fontId="3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alignment horizontal="left" vertical="center"/>
    </xf>
    <xf numFmtId="0" fontId="18" fillId="6" borderId="0" xfId="0" applyFont="1" applyFill="1" applyAlignment="1">
      <alignment horizontal="center" vertical="center"/>
    </xf>
    <xf numFmtId="1" fontId="14" fillId="2" borderId="1" xfId="0" applyNumberFormat="1" applyFont="1" applyFill="1" applyBorder="1" applyAlignment="1">
      <alignment vertical="center" wrapText="1"/>
    </xf>
    <xf numFmtId="1" fontId="14" fillId="2" borderId="3" xfId="0" applyNumberFormat="1" applyFont="1" applyFill="1" applyBorder="1" applyAlignment="1"/>
    <xf numFmtId="0" fontId="27" fillId="2" borderId="1" xfId="0" applyFont="1" applyFill="1" applyBorder="1" applyAlignment="1">
      <alignment horizontal="left"/>
    </xf>
    <xf numFmtId="0" fontId="32" fillId="2" borderId="3" xfId="0" quotePrefix="1" applyFont="1" applyFill="1" applyBorder="1" applyAlignment="1">
      <alignment horizontal="left" vertical="top" wrapText="1"/>
    </xf>
    <xf numFmtId="0" fontId="32" fillId="2" borderId="2" xfId="0" quotePrefix="1" applyFont="1" applyFill="1" applyBorder="1" applyAlignment="1">
      <alignment horizontal="left" vertical="top" wrapText="1"/>
    </xf>
    <xf numFmtId="0" fontId="19" fillId="8" borderId="6" xfId="0" applyFont="1" applyFill="1" applyBorder="1" applyAlignment="1">
      <alignment horizontal="right" vertical="center"/>
    </xf>
    <xf numFmtId="0" fontId="19" fillId="8" borderId="7" xfId="0" applyFont="1" applyFill="1" applyBorder="1" applyAlignment="1">
      <alignment horizontal="right" vertical="center"/>
    </xf>
    <xf numFmtId="0" fontId="10" fillId="0" borderId="6" xfId="0" applyNumberFormat="1" applyFont="1" applyBorder="1" applyAlignment="1">
      <alignment horizontal="left" vertical="top" wrapText="1"/>
    </xf>
    <xf numFmtId="0" fontId="10" fillId="0" borderId="7" xfId="0" applyNumberFormat="1" applyFont="1" applyBorder="1" applyAlignment="1">
      <alignment horizontal="left" vertical="top" wrapText="1"/>
    </xf>
    <xf numFmtId="0" fontId="28" fillId="6" borderId="5" xfId="0" applyFont="1" applyFill="1" applyBorder="1" applyAlignment="1">
      <alignment horizontal="center" vertical="center"/>
    </xf>
    <xf numFmtId="0" fontId="28" fillId="6" borderId="26" xfId="0" applyFont="1" applyFill="1" applyBorder="1" applyAlignment="1">
      <alignment horizontal="center" vertical="center"/>
    </xf>
    <xf numFmtId="0" fontId="28" fillId="6" borderId="24" xfId="0" applyFont="1" applyFill="1" applyBorder="1" applyAlignment="1">
      <alignment horizontal="center" vertical="center"/>
    </xf>
  </cellXfs>
  <cellStyles count="4">
    <cellStyle name="Hyperlink" xfId="1" builtinId="8"/>
    <cellStyle name="Normal" xfId="0" builtinId="0"/>
    <cellStyle name="Normal_Sheet1" xfId="2"/>
    <cellStyle name="標準_結合試験(AllOvertheWorld)" xfId="3"/>
  </cellStyles>
  <dxfs count="104">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relativeIndent="255"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relativeIndent="255"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relativeIndent="255"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relativeIndent="255"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relativeIndent="255"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relativeIndent="255"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relativeIndent="255"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relativeIndent="255"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relativeIndent="255"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relativeIndent="255"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relativeIndent="255"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relativeIndent="255"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9" formatCode="yyyy/mm/dd"/>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relativeIndent="255" justifyLastLine="0" shrinkToFit="0" readingOrder="0"/>
      <border diagonalUp="0" diagonalDown="0">
        <left/>
        <right style="thin">
          <color indexed="8"/>
        </right>
        <top style="thin">
          <color indexed="8"/>
        </top>
        <bottom style="thin">
          <color indexed="8"/>
        </bottom>
        <vertical/>
        <horizontal/>
      </border>
    </dxf>
    <dxf>
      <border outline="0">
        <left style="thin">
          <color indexed="8"/>
        </left>
        <top style="thin">
          <color indexed="8"/>
        </top>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relativeIndent="255"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relativeIndent="255"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Tahoma"/>
        <scheme val="none"/>
      </font>
      <fill>
        <patternFill patternType="solid">
          <fgColor indexed="26"/>
          <bgColor indexed="9"/>
        </patternFill>
      </fill>
      <alignment horizontal="center" vertical="bottom" textRotation="0" wrapText="0" indent="0" relativeIndent="255" justifyLastLine="0" shrinkToFit="0" readingOrder="0"/>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left" vertical="center" textRotation="0" wrapText="0" indent="0" relativeIndent="255"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12"/>
        <color auto="1"/>
        <name val="Tahoma"/>
        <scheme val="none"/>
      </font>
      <numFmt numFmtId="30" formatCode="@"/>
      <fill>
        <patternFill patternType="solid">
          <fgColor indexed="26"/>
          <bgColor indexed="9"/>
        </patternFill>
      </fill>
      <alignment horizontal="center" vertical="center" textRotation="0" wrapText="0" indent="0" relativeIndent="255"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12"/>
        <color auto="1"/>
        <name val="Tahoma"/>
        <scheme val="none"/>
      </font>
      <numFmt numFmtId="1" formatCode="0"/>
      <fill>
        <patternFill patternType="solid">
          <fgColor indexed="26"/>
          <bgColor indexed="9"/>
        </patternFill>
      </fill>
      <alignment horizontal="center" vertical="center" textRotation="0" wrapText="0" indent="0" relativeIndent="255"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border outline="0">
        <top style="hair">
          <color indexed="8"/>
        </top>
      </border>
    </dxf>
    <dxf>
      <border outline="0">
        <left style="thin">
          <color indexed="8"/>
        </left>
        <right style="thin">
          <color indexed="8"/>
        </right>
        <top style="thin">
          <color indexed="8"/>
        </top>
        <bottom style="hair">
          <color indexed="8"/>
        </bottom>
      </border>
    </dxf>
    <dxf>
      <border outline="0">
        <bottom style="hair">
          <color indexed="8"/>
        </bottom>
      </border>
    </dxf>
    <dxf>
      <font>
        <b/>
        <i val="0"/>
        <strike val="0"/>
        <condense val="0"/>
        <extend val="0"/>
        <outline val="0"/>
        <shadow val="0"/>
        <u val="none"/>
        <vertAlign val="baseline"/>
        <sz val="12"/>
        <color indexed="9"/>
        <name val="Tahoma"/>
        <scheme val="none"/>
      </font>
      <fill>
        <patternFill patternType="solid">
          <fgColor indexed="56"/>
          <bgColor indexed="62"/>
        </patternFill>
      </fill>
      <alignment horizontal="center" vertical="center" textRotation="0" wrapText="0" indent="0" relativeIndent="255" justifyLastLine="0" shrinkToFit="0" readingOrder="0"/>
    </dxf>
    <dxf>
      <font>
        <b val="0"/>
        <i val="0"/>
        <strike val="0"/>
        <condense val="0"/>
        <extend val="0"/>
        <outline val="0"/>
        <shadow val="0"/>
        <u val="none"/>
        <vertAlign val="baseline"/>
        <sz val="10"/>
        <color auto="1"/>
        <name val="Tahoma"/>
        <scheme val="none"/>
      </font>
      <alignment horizontal="general" vertical="top" textRotation="0" wrapText="0" indent="0" relativeIndent="255" justifyLastLine="0" shrinkToFit="0" readingOrder="0"/>
      <border diagonalUp="0" diagonalDown="0">
        <left style="hair">
          <color indexed="64"/>
        </left>
        <right style="thin">
          <color indexed="64"/>
        </right>
        <top style="hair">
          <color indexed="64"/>
        </top>
        <bottom style="hair">
          <color indexed="64"/>
        </bottom>
        <vertical style="hair">
          <color indexed="64"/>
        </vertical>
        <horizontal style="hair">
          <color indexed="64"/>
        </horizontal>
      </border>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0"/>
        <color auto="1"/>
        <name val="Tahoma"/>
        <scheme val="none"/>
      </font>
      <alignment horizontal="center" vertical="top" textRotation="0" wrapText="0" indent="0" relativeIndent="255"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0"/>
        <color auto="1"/>
        <name val="Tahoma"/>
        <scheme val="none"/>
      </font>
      <numFmt numFmtId="30" formatCode="@"/>
      <alignment horizontal="center" vertical="top" textRotation="0" wrapText="0" indent="0" relativeIndent="255"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strike val="0"/>
        <condense val="0"/>
        <extend val="0"/>
        <outline val="0"/>
        <shadow val="0"/>
        <u val="none"/>
        <vertAlign val="baseline"/>
        <sz val="10"/>
        <color indexed="17"/>
        <name val="Tahoma"/>
        <scheme val="none"/>
      </font>
      <alignment horizontal="center" vertical="top" textRotation="0" wrapText="1" indent="0" relativeIndent="255" justifyLastLine="0" shrinkToFit="0" readingOrder="0"/>
      <border diagonalUp="0" diagonalDown="0">
        <left style="thin">
          <color indexed="64"/>
        </left>
        <right style="hair">
          <color indexed="64"/>
        </right>
        <top style="hair">
          <color indexed="64"/>
        </top>
        <bottom style="hair">
          <color indexed="64"/>
        </bottom>
        <vertical style="hair">
          <color indexed="64"/>
        </vertical>
        <horizontal style="hair">
          <color indexed="64"/>
        </horizontal>
      </border>
    </dxf>
    <dxf>
      <border outline="0">
        <top style="hair">
          <color indexed="8"/>
        </top>
      </border>
    </dxf>
    <dxf>
      <border outline="0">
        <left style="thin">
          <color indexed="8"/>
        </left>
        <right style="thin">
          <color indexed="8"/>
        </right>
        <top style="thin">
          <color indexed="8"/>
        </top>
        <bottom style="thin">
          <color indexed="64"/>
        </bottom>
      </border>
    </dxf>
    <dxf>
      <border outline="0">
        <bottom style="hair">
          <color indexed="8"/>
        </bottom>
      </border>
    </dxf>
    <dxf>
      <font>
        <b/>
        <i val="0"/>
        <strike val="0"/>
        <condense val="0"/>
        <extend val="0"/>
        <outline val="0"/>
        <shadow val="0"/>
        <u val="none"/>
        <vertAlign val="baseline"/>
        <sz val="10"/>
        <color indexed="9"/>
        <name val="Tahoma"/>
        <scheme val="none"/>
      </font>
      <fill>
        <patternFill patternType="solid">
          <fgColor indexed="32"/>
          <bgColor indexed="18"/>
        </patternFill>
      </fill>
      <alignment horizontal="center" vertical="center" textRotation="0" wrapText="0" indent="0" relativeIndent="255" justifyLastLine="0" shrinkToFit="0" readingOrder="0"/>
      <border diagonalUp="0" diagonalDown="0" outline="0">
        <left style="hair">
          <color indexed="8"/>
        </left>
        <right style="hair">
          <color indexed="8"/>
        </right>
        <top/>
        <bottom/>
      </border>
    </dxf>
  </dxfs>
  <tableStyles count="0" defaultTableStyle="TableStyleMedium9" defaultPivotStyle="PivotStyleLight16"/>
  <colors>
    <mruColors>
      <color rgb="FF008000"/>
      <color rgb="FF3366FF"/>
      <color rgb="FF00008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RecordOfChange" displayName="RecordOfChange" ref="B9:G45" totalsRowShown="0" headerRowDxfId="103" headerRowBorderDxfId="102" tableBorderDxfId="101" totalsRowBorderDxfId="100">
  <autoFilter ref="B9:G45"/>
  <tableColumns count="6">
    <tableColumn id="1" name="Effective Date" dataDxfId="99"/>
    <tableColumn id="2" name="Version" dataDxfId="98"/>
    <tableColumn id="3" name="Change Item" dataDxfId="97"/>
    <tableColumn id="4" name="Description" dataDxfId="96"/>
    <tableColumn id="5" name="Action" dataDxfId="95"/>
    <tableColumn id="6" name="Reference" dataDxfId="94"/>
  </tableColumns>
  <tableStyleInfo name="TableStyleMedium9" showFirstColumn="0" showLastColumn="0" showRowStripes="1" showColumnStripes="0"/>
</table>
</file>

<file path=xl/tables/table10.xml><?xml version="1.0" encoding="utf-8"?>
<table xmlns="http://schemas.openxmlformats.org/spreadsheetml/2006/main" id="5" name="ResultTest" displayName="ResultTest" ref="F2:F6" totalsRowShown="0">
  <autoFilter ref="F2:F6"/>
  <tableColumns count="1">
    <tableColumn id="1" name="Result Test"/>
  </tableColumns>
  <tableStyleInfo name="TableStyleMedium9" showFirstColumn="0" showLastColumn="0" showRowStripes="1" showColumnStripes="0"/>
</table>
</file>

<file path=xl/tables/table2.xml><?xml version="1.0" encoding="utf-8"?>
<table xmlns="http://schemas.openxmlformats.org/spreadsheetml/2006/main" id="3" name="TestcaseList" displayName="TestcaseList" ref="B8:F16" totalsRowShown="0" headerRowDxfId="93" headerRowBorderDxfId="92" tableBorderDxfId="91" totalsRowBorderDxfId="90">
  <autoFilter ref="B8:F16"/>
  <tableColumns count="5">
    <tableColumn id="1" name="No" dataDxfId="89"/>
    <tableColumn id="2" name="Module Name" dataDxfId="88"/>
    <tableColumn id="3" name="Sheet Name" dataDxfId="87"/>
    <tableColumn id="4" name="Description" dataDxfId="86"/>
    <tableColumn id="5" name="Checked" dataDxfId="85"/>
  </tableColumns>
  <tableStyleInfo name="TableStyleMedium9" showFirstColumn="0" showLastColumn="0" showRowStripes="1" showColumnStripes="0"/>
</table>
</file>

<file path=xl/tables/table3.xml><?xml version="1.0" encoding="utf-8"?>
<table xmlns="http://schemas.openxmlformats.org/spreadsheetml/2006/main" id="6" name="Function1" displayName="Function1" ref="A15:N39" totalsRowShown="0" headerRowDxfId="84" dataDxfId="83" tableBorderDxfId="82" headerRowCellStyle="Normal_Sheet1" dataCellStyle="Normal_Sheet1">
  <autoFilter ref="A15:N39"/>
  <tableColumns count="14">
    <tableColumn id="1" name="#" dataDxfId="81" dataCellStyle="Normal_Sheet1"/>
    <tableColumn id="2" name="Type" dataDxfId="80" dataCellStyle="Normal_Sheet1"/>
    <tableColumn id="3" name="Scope" dataDxfId="79" dataCellStyle="Normal_Sheet1"/>
    <tableColumn id="4" name="Test Case Description" dataDxfId="78"/>
    <tableColumn id="5" name="Pre-Condition" dataDxfId="77"/>
    <tableColumn id="6" name="How to test" dataDxfId="76"/>
    <tableColumn id="7" name="Expected Output" dataDxfId="75"/>
    <tableColumn id="8" name="1st Test Result" dataDxfId="74" dataCellStyle="Normal_Sheet1"/>
    <tableColumn id="9" name="1st Test Date" dataDxfId="73" dataCellStyle="Normal_Sheet1"/>
    <tableColumn id="10" name="1st Test Name" dataDxfId="72" dataCellStyle="Normal_Sheet1"/>
    <tableColumn id="11" name="2nd Test Result" dataDxfId="71" dataCellStyle="Normal_Sheet1"/>
    <tableColumn id="12" name="2nd Test Date" dataDxfId="70" dataCellStyle="Normal_Sheet1"/>
    <tableColumn id="13" name="2nd Test Name" dataDxfId="69" dataCellStyle="Normal_Sheet1"/>
    <tableColumn id="14" name="Note" dataDxfId="68"/>
  </tableColumns>
  <tableStyleInfo name="TableStyleMedium9" showFirstColumn="0" showLastColumn="0" showRowStripes="1" showColumnStripes="0"/>
</table>
</file>

<file path=xl/tables/table4.xml><?xml version="1.0" encoding="utf-8"?>
<table xmlns="http://schemas.openxmlformats.org/spreadsheetml/2006/main" id="7" name="Function2" displayName="Function2" ref="A15:N39" totalsRowShown="0" headerRowDxfId="67" dataDxfId="66" tableBorderDxfId="65" headerRowCellStyle="Normal_Sheet1" dataCellStyle="Normal_Sheet1">
  <autoFilter ref="A15:N39"/>
  <tableColumns count="14">
    <tableColumn id="1" name="#" dataDxfId="64" dataCellStyle="Normal_Sheet1"/>
    <tableColumn id="2" name="Type" dataDxfId="63" dataCellStyle="Normal_Sheet1"/>
    <tableColumn id="3" name="Scope" dataDxfId="62" dataCellStyle="Normal_Sheet1"/>
    <tableColumn id="4" name="Test Case Description" dataDxfId="61"/>
    <tableColumn id="5" name="Pre-Condition" dataDxfId="60"/>
    <tableColumn id="6" name="How to test" dataDxfId="59"/>
    <tableColumn id="7" name="Expected Output" dataDxfId="58"/>
    <tableColumn id="8" name="1st Test Result" dataDxfId="57" dataCellStyle="Normal_Sheet1"/>
    <tableColumn id="9" name="1st Test Date" dataDxfId="56" dataCellStyle="Normal_Sheet1"/>
    <tableColumn id="10" name="1st Test Name" dataDxfId="55" dataCellStyle="Normal_Sheet1"/>
    <tableColumn id="11" name="2nd Test Result" dataDxfId="54" dataCellStyle="Normal_Sheet1"/>
    <tableColumn id="12" name="2nd Test Date" dataDxfId="53" dataCellStyle="Normal_Sheet1"/>
    <tableColumn id="13" name="2nd Test Name" dataDxfId="52" dataCellStyle="Normal_Sheet1"/>
    <tableColumn id="14" name="Note" dataDxfId="51"/>
  </tableColumns>
  <tableStyleInfo name="TableStyleMedium9" showFirstColumn="0" showLastColumn="0" showRowStripes="1" showColumnStripes="0"/>
</table>
</file>

<file path=xl/tables/table5.xml><?xml version="1.0" encoding="utf-8"?>
<table xmlns="http://schemas.openxmlformats.org/spreadsheetml/2006/main" id="10" name="Function31011" displayName="Function31011" ref="A15:N39" totalsRowShown="0" headerRowDxfId="50" dataDxfId="49" tableBorderDxfId="48" headerRowCellStyle="Normal_Sheet1" dataCellStyle="Normal_Sheet1">
  <autoFilter ref="A15:N39"/>
  <tableColumns count="14">
    <tableColumn id="1" name="#" dataDxfId="47" dataCellStyle="Normal_Sheet1"/>
    <tableColumn id="2" name="Type" dataDxfId="46" dataCellStyle="Normal_Sheet1"/>
    <tableColumn id="3" name="Scope" dataDxfId="45" dataCellStyle="Normal_Sheet1"/>
    <tableColumn id="4" name="Test Case Description" dataDxfId="44"/>
    <tableColumn id="5" name="Pre-Condition" dataDxfId="43"/>
    <tableColumn id="6" name="How to test" dataDxfId="42"/>
    <tableColumn id="7" name="Expected Output" dataDxfId="41"/>
    <tableColumn id="8" name="1st Test Result" dataDxfId="40" dataCellStyle="Normal_Sheet1"/>
    <tableColumn id="9" name="1st Test Date" dataDxfId="39" dataCellStyle="Normal_Sheet1"/>
    <tableColumn id="10" name="1st Test Name" dataDxfId="38" dataCellStyle="Normal_Sheet1"/>
    <tableColumn id="11" name="2nd Test Result" dataDxfId="37" dataCellStyle="Normal_Sheet1"/>
    <tableColumn id="12" name="2nd Test Date" dataDxfId="36" dataCellStyle="Normal_Sheet1"/>
    <tableColumn id="13" name="2nd Test Name" dataDxfId="35" dataCellStyle="Normal_Sheet1"/>
    <tableColumn id="14" name="Note" dataDxfId="34"/>
  </tableColumns>
  <tableStyleInfo name="TableStyleMedium9" showFirstColumn="0" showLastColumn="0" showRowStripes="1" showColumnStripes="0"/>
</table>
</file>

<file path=xl/tables/table6.xml><?xml version="1.0" encoding="utf-8"?>
<table xmlns="http://schemas.openxmlformats.org/spreadsheetml/2006/main" id="8" name="Function3" displayName="Function3" ref="A15:N39" totalsRowShown="0" headerRowDxfId="33" dataDxfId="32" tableBorderDxfId="31" headerRowCellStyle="Normal_Sheet1" dataCellStyle="Normal_Sheet1">
  <autoFilter ref="A15:N39"/>
  <tableColumns count="14">
    <tableColumn id="1" name="#" dataDxfId="30" dataCellStyle="Normal_Sheet1"/>
    <tableColumn id="2" name="Type" dataDxfId="29" dataCellStyle="Normal_Sheet1"/>
    <tableColumn id="3" name="Scope" dataDxfId="28" dataCellStyle="Normal_Sheet1"/>
    <tableColumn id="4" name="Test Case Description" dataDxfId="27"/>
    <tableColumn id="5" name="Pre-Condition" dataDxfId="26"/>
    <tableColumn id="6" name="How to test" dataDxfId="25"/>
    <tableColumn id="7" name="Expected Output" dataDxfId="24"/>
    <tableColumn id="8" name="1st Test Result" dataDxfId="23" dataCellStyle="Normal_Sheet1"/>
    <tableColumn id="9" name="1st Test Date" dataDxfId="22" dataCellStyle="Normal_Sheet1"/>
    <tableColumn id="10" name="1st Test Name" dataDxfId="21" dataCellStyle="Normal_Sheet1"/>
    <tableColumn id="11" name="2nd Test Result" dataDxfId="20" dataCellStyle="Normal_Sheet1"/>
    <tableColumn id="12" name="2nd Test Date" dataDxfId="19" dataCellStyle="Normal_Sheet1"/>
    <tableColumn id="13" name="2nd Test Name" dataDxfId="18" dataCellStyle="Normal_Sheet1"/>
    <tableColumn id="14" name="Note" dataDxfId="17"/>
  </tableColumns>
  <tableStyleInfo name="TableStyleMedium9" showFirstColumn="0" showLastColumn="0" showRowStripes="1" showColumnStripes="0"/>
</table>
</file>

<file path=xl/tables/table7.xml><?xml version="1.0" encoding="utf-8"?>
<table xmlns="http://schemas.openxmlformats.org/spreadsheetml/2006/main" id="11" name="Function3101112" displayName="Function3101112" ref="A15:N39" totalsRowShown="0" headerRowDxfId="16" dataDxfId="15" tableBorderDxfId="14" headerRowCellStyle="Normal_Sheet1" dataCellStyle="Normal_Sheet1">
  <autoFilter ref="A15:N39"/>
  <tableColumns count="14">
    <tableColumn id="1" name="#" dataDxfId="13" dataCellStyle="Normal_Sheet1"/>
    <tableColumn id="2" name="Type" dataDxfId="12" dataCellStyle="Normal_Sheet1"/>
    <tableColumn id="3" name="Scope" dataDxfId="11" dataCellStyle="Normal_Sheet1"/>
    <tableColumn id="4" name="Test Case Description" dataDxfId="10"/>
    <tableColumn id="5" name="Pre-Condition" dataDxfId="9"/>
    <tableColumn id="6" name="How to test" dataDxfId="8"/>
    <tableColumn id="7" name="Expected Output" dataDxfId="7"/>
    <tableColumn id="8" name="1st Test Result" dataDxfId="6" dataCellStyle="Normal_Sheet1"/>
    <tableColumn id="9" name="1st Test Date" dataDxfId="5" dataCellStyle="Normal_Sheet1"/>
    <tableColumn id="10" name="1st Test Name" dataDxfId="4" dataCellStyle="Normal_Sheet1"/>
    <tableColumn id="11" name="2nd Test Result" dataDxfId="3" dataCellStyle="Normal_Sheet1"/>
    <tableColumn id="12" name="2nd Test Date" dataDxfId="2" dataCellStyle="Normal_Sheet1"/>
    <tableColumn id="13" name="2nd Test Name" dataDxfId="1" dataCellStyle="Normal_Sheet1"/>
    <tableColumn id="14" name="Note" dataDxfId="0"/>
  </tableColumns>
  <tableStyleInfo name="TableStyleMedium9" showFirstColumn="0" showLastColumn="0" showRowStripes="1" showColumnStripes="0"/>
</table>
</file>

<file path=xl/tables/table8.xml><?xml version="1.0" encoding="utf-8"?>
<table xmlns="http://schemas.openxmlformats.org/spreadsheetml/2006/main" id="2" name="ActionName" displayName="ActionName" ref="B2:B6" totalsRowShown="0">
  <autoFilter ref="B2:B6"/>
  <tableColumns count="1">
    <tableColumn id="1" name="Action"/>
  </tableColumns>
  <tableStyleInfo name="TableStyleMedium9" showFirstColumn="0" showLastColumn="0" showRowStripes="1" showColumnStripes="0"/>
</table>
</file>

<file path=xl/tables/table9.xml><?xml version="1.0" encoding="utf-8"?>
<table xmlns="http://schemas.openxmlformats.org/spreadsheetml/2006/main" id="4" name="Type" displayName="Type" ref="D2:D7" totalsRowShown="0">
  <autoFilter ref="D2:D7"/>
  <tableColumns count="1">
    <tableColumn id="1" name="Typ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odul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7500"/>
                <a:satMod val="137000"/>
              </a:schemeClr>
            </a:gs>
            <a:gs pos="55000">
              <a:schemeClr val="phClr">
                <a:shade val="69000"/>
                <a:satMod val="137000"/>
              </a:schemeClr>
            </a:gs>
            <a:gs pos="100000">
              <a:schemeClr val="phClr">
                <a:shade val="98000"/>
                <a:satMod val="137000"/>
              </a:schemeClr>
            </a:gs>
          </a:gsLst>
          <a:lin ang="16200000" scaled="0"/>
        </a:gradFill>
      </a:fillStyleLst>
      <a:lnStyleLst>
        <a:ln w="6350" cap="rnd" cmpd="sng" algn="ctr">
          <a:solidFill>
            <a:schemeClr val="phClr">
              <a:shade val="95000"/>
              <a:satMod val="105000"/>
            </a:schemeClr>
          </a:solidFill>
          <a:prstDash val="solid"/>
        </a:ln>
        <a:ln w="48000" cap="flat" cmpd="thickThin" algn="ctr">
          <a:solidFill>
            <a:schemeClr val="phClr"/>
          </a:solidFill>
          <a:prstDash val="solid"/>
        </a:ln>
        <a:ln w="48500" cap="flat" cmpd="thickThin" algn="ctr">
          <a:solidFill>
            <a:schemeClr val="phClr"/>
          </a:solidFill>
          <a:prstDash val="solid"/>
        </a:ln>
      </a:lnStyleLst>
      <a:effectStyleLst>
        <a:effectStyle>
          <a:effectLst>
            <a:outerShdw blurRad="45000" dist="25000" dir="5400000" rotWithShape="0">
              <a:srgbClr val="000000">
                <a:alpha val="38000"/>
              </a:srgbClr>
            </a:outerShdw>
          </a:effectLst>
        </a:effectStyle>
        <a:effectStyle>
          <a:effectLst>
            <a:outerShdw blurRad="39000" dist="25400" dir="5400000" rotWithShape="0">
              <a:srgbClr val="000000">
                <a:alpha val="38000"/>
              </a:srgbClr>
            </a:outerShdw>
          </a:effectLst>
        </a:effectStyle>
        <a:effectStyle>
          <a:effectLst>
            <a:outerShdw blurRad="39000" dist="25400" dir="5400000" rotWithShape="0">
              <a:srgbClr val="000000">
                <a:alpha val="38000"/>
              </a:srgbClr>
            </a:outerShdw>
          </a:effectLst>
          <a:scene3d>
            <a:camera prst="orthographicFront" fov="0">
              <a:rot lat="0" lon="0" rev="0"/>
            </a:camera>
            <a:lightRig rig="threePt" dir="t">
              <a:rot lat="0" lon="0" rev="1800000"/>
            </a:lightRig>
          </a:scene3d>
          <a:sp3d prstMaterial="matte">
            <a:bevelT h="200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Nhom7HeThongPhanTan/4324-HeThongPhanTan-Nhom7"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H45"/>
  <sheetViews>
    <sheetView showGridLines="0" topLeftCell="A2" zoomScaleNormal="100" zoomScaleSheetLayoutView="160" workbookViewId="0">
      <selection activeCell="E21" sqref="E21"/>
    </sheetView>
  </sheetViews>
  <sheetFormatPr defaultRowHeight="12.75"/>
  <cols>
    <col min="1" max="1" width="2.25" style="1" customWidth="1"/>
    <col min="2" max="2" width="19.625" style="2" customWidth="1"/>
    <col min="3" max="3" width="9.25" style="1" customWidth="1"/>
    <col min="4" max="4" width="13.5" style="1" bestFit="1" customWidth="1"/>
    <col min="5" max="5" width="22.625" style="1" bestFit="1" customWidth="1"/>
    <col min="6" max="6" width="18.25" style="1" customWidth="1"/>
    <col min="7" max="7" width="20.25" style="1" customWidth="1"/>
    <col min="8" max="8" width="3" style="1" customWidth="1"/>
    <col min="9" max="16384" width="9" style="1"/>
  </cols>
  <sheetData>
    <row r="1" spans="1:8" s="4" customFormat="1" ht="105" customHeight="1">
      <c r="A1" s="3"/>
      <c r="B1" s="37"/>
      <c r="C1" s="138" t="s">
        <v>5</v>
      </c>
      <c r="D1" s="138"/>
      <c r="E1" s="138"/>
      <c r="F1" s="138"/>
      <c r="G1" s="138"/>
      <c r="H1" s="37"/>
    </row>
    <row r="2" spans="1:8">
      <c r="B2" s="5"/>
      <c r="C2" s="6"/>
      <c r="F2" s="7"/>
    </row>
    <row r="3" spans="1:8" ht="14.25" customHeight="1">
      <c r="B3" s="8" t="s">
        <v>6</v>
      </c>
      <c r="C3" s="135" t="s">
        <v>29</v>
      </c>
      <c r="D3" s="135"/>
      <c r="E3" s="135"/>
      <c r="F3" s="8" t="s">
        <v>7</v>
      </c>
      <c r="G3" s="88" t="s">
        <v>137</v>
      </c>
      <c r="H3" s="10"/>
    </row>
    <row r="4" spans="1:8" ht="14.25" customHeight="1">
      <c r="B4" s="8" t="s">
        <v>8</v>
      </c>
      <c r="C4" s="136" t="s">
        <v>107</v>
      </c>
      <c r="D4" s="137"/>
      <c r="E4" s="137"/>
      <c r="F4" s="8" t="s">
        <v>10</v>
      </c>
      <c r="G4" s="88">
        <v>43068</v>
      </c>
      <c r="H4" s="10"/>
    </row>
    <row r="5" spans="1:8" ht="15.75" customHeight="1">
      <c r="B5" s="46" t="s">
        <v>9</v>
      </c>
      <c r="C5" s="142" t="s">
        <v>30</v>
      </c>
      <c r="D5" s="143"/>
      <c r="E5" s="144"/>
      <c r="F5" s="8" t="s">
        <v>11</v>
      </c>
      <c r="G5" s="71">
        <f>MAX(RecordOfChange[Version])</f>
        <v>1.7</v>
      </c>
      <c r="H5" s="9"/>
    </row>
    <row r="6" spans="1:8" ht="51">
      <c r="B6" s="47" t="s">
        <v>31</v>
      </c>
      <c r="C6" s="139" t="s">
        <v>106</v>
      </c>
      <c r="D6" s="140"/>
      <c r="E6" s="141"/>
      <c r="F6" s="48" t="s">
        <v>104</v>
      </c>
      <c r="G6" s="102" t="s">
        <v>105</v>
      </c>
      <c r="H6" s="9"/>
    </row>
    <row r="7" spans="1:8">
      <c r="B7" s="1"/>
    </row>
    <row r="8" spans="1:8">
      <c r="B8" s="11" t="s">
        <v>12</v>
      </c>
    </row>
    <row r="9" spans="1:8" s="12" customFormat="1">
      <c r="B9" s="49" t="s">
        <v>13</v>
      </c>
      <c r="C9" s="50" t="s">
        <v>11</v>
      </c>
      <c r="D9" s="50" t="s">
        <v>14</v>
      </c>
      <c r="E9" s="50" t="s">
        <v>20</v>
      </c>
      <c r="F9" s="50" t="s">
        <v>32</v>
      </c>
      <c r="G9" s="51" t="s">
        <v>15</v>
      </c>
      <c r="H9" s="38"/>
    </row>
    <row r="10" spans="1:8" s="13" customFormat="1" ht="38.25">
      <c r="B10" s="103" t="s">
        <v>109</v>
      </c>
      <c r="C10" s="89">
        <v>1</v>
      </c>
      <c r="D10" s="104" t="s">
        <v>110</v>
      </c>
      <c r="E10" s="109" t="s">
        <v>114</v>
      </c>
      <c r="F10" s="90" t="s">
        <v>4</v>
      </c>
      <c r="G10" s="108" t="s">
        <v>108</v>
      </c>
      <c r="H10" s="35"/>
    </row>
    <row r="11" spans="1:8" s="13" customFormat="1">
      <c r="B11" s="54" t="s">
        <v>111</v>
      </c>
      <c r="C11" s="91">
        <v>1.1000000000000001</v>
      </c>
      <c r="D11" s="105" t="s">
        <v>36</v>
      </c>
      <c r="E11" s="106" t="s">
        <v>112</v>
      </c>
      <c r="F11" s="92" t="s">
        <v>28</v>
      </c>
      <c r="G11" s="53"/>
      <c r="H11" s="34"/>
    </row>
    <row r="12" spans="1:8" s="13" customFormat="1" ht="25.5">
      <c r="B12" s="107" t="s">
        <v>116</v>
      </c>
      <c r="C12" s="91">
        <v>1.2</v>
      </c>
      <c r="D12" s="105" t="s">
        <v>110</v>
      </c>
      <c r="E12" s="106" t="s">
        <v>113</v>
      </c>
      <c r="F12" s="110" t="s">
        <v>115</v>
      </c>
      <c r="G12" s="53"/>
      <c r="H12" s="34"/>
    </row>
    <row r="13" spans="1:8" s="13" customFormat="1" ht="25.5">
      <c r="B13" s="122" t="s">
        <v>125</v>
      </c>
      <c r="C13" s="115" t="s">
        <v>126</v>
      </c>
      <c r="D13" s="120" t="s">
        <v>110</v>
      </c>
      <c r="E13" s="117" t="s">
        <v>127</v>
      </c>
      <c r="F13" s="121" t="s">
        <v>34</v>
      </c>
      <c r="G13" s="112"/>
      <c r="H13" s="34"/>
    </row>
    <row r="14" spans="1:8" s="13" customFormat="1">
      <c r="B14" s="54" t="s">
        <v>117</v>
      </c>
      <c r="C14" s="91">
        <v>1.3</v>
      </c>
      <c r="D14" s="105" t="s">
        <v>95</v>
      </c>
      <c r="E14" s="106" t="s">
        <v>118</v>
      </c>
      <c r="F14" s="110" t="s">
        <v>4</v>
      </c>
      <c r="G14" s="53"/>
      <c r="H14" s="34"/>
    </row>
    <row r="15" spans="1:8" s="13" customFormat="1">
      <c r="B15" s="113" t="s">
        <v>128</v>
      </c>
      <c r="C15" s="115" t="s">
        <v>129</v>
      </c>
      <c r="D15" s="120" t="s">
        <v>95</v>
      </c>
      <c r="E15" s="117" t="s">
        <v>130</v>
      </c>
      <c r="F15" s="121" t="s">
        <v>34</v>
      </c>
      <c r="G15" s="112"/>
      <c r="H15" s="34"/>
    </row>
    <row r="16" spans="1:8" ht="38.25">
      <c r="B16" s="111" t="s">
        <v>119</v>
      </c>
      <c r="C16" s="91">
        <v>1.4</v>
      </c>
      <c r="D16" s="105" t="s">
        <v>35</v>
      </c>
      <c r="E16" s="106" t="s">
        <v>120</v>
      </c>
      <c r="F16" s="92" t="s">
        <v>28</v>
      </c>
      <c r="G16" s="112"/>
    </row>
    <row r="17" spans="2:7" ht="38.25">
      <c r="B17" s="113" t="s">
        <v>131</v>
      </c>
      <c r="C17" s="115" t="s">
        <v>132</v>
      </c>
      <c r="D17" s="120" t="s">
        <v>35</v>
      </c>
      <c r="E17" s="118" t="s">
        <v>133</v>
      </c>
      <c r="F17" s="119" t="s">
        <v>34</v>
      </c>
      <c r="G17" s="112"/>
    </row>
    <row r="18" spans="2:7" ht="25.5">
      <c r="B18" s="111" t="s">
        <v>121</v>
      </c>
      <c r="C18" s="91">
        <v>1.5</v>
      </c>
      <c r="D18" s="105" t="s">
        <v>36</v>
      </c>
      <c r="E18" s="106" t="s">
        <v>122</v>
      </c>
      <c r="F18" s="92" t="s">
        <v>28</v>
      </c>
      <c r="G18" s="112"/>
    </row>
    <row r="19" spans="2:7" ht="38.25">
      <c r="B19" s="111" t="s">
        <v>123</v>
      </c>
      <c r="C19" s="91">
        <v>1.6</v>
      </c>
      <c r="D19" s="105" t="s">
        <v>39</v>
      </c>
      <c r="E19" s="106" t="s">
        <v>124</v>
      </c>
      <c r="F19" s="92" t="s">
        <v>4</v>
      </c>
      <c r="G19" s="112"/>
    </row>
    <row r="20" spans="2:7" ht="25.5">
      <c r="B20" s="113" t="s">
        <v>134</v>
      </c>
      <c r="C20" s="114">
        <v>1.6</v>
      </c>
      <c r="D20" s="123" t="s">
        <v>135</v>
      </c>
      <c r="E20" s="93" t="s">
        <v>127</v>
      </c>
      <c r="F20" s="92" t="s">
        <v>34</v>
      </c>
      <c r="G20" s="112"/>
    </row>
    <row r="21" spans="2:7" ht="51">
      <c r="B21" s="113" t="s">
        <v>182</v>
      </c>
      <c r="C21" s="91">
        <v>1.7</v>
      </c>
      <c r="D21" s="123" t="s">
        <v>136</v>
      </c>
      <c r="E21" s="106" t="s">
        <v>183</v>
      </c>
      <c r="F21" s="92" t="s">
        <v>4</v>
      </c>
      <c r="G21" s="112"/>
    </row>
    <row r="22" spans="2:7">
      <c r="B22" s="113"/>
      <c r="C22" s="115"/>
      <c r="D22" s="116"/>
      <c r="E22" s="117"/>
      <c r="F22" s="116"/>
      <c r="G22" s="112"/>
    </row>
    <row r="23" spans="2:7">
      <c r="B23" s="113"/>
      <c r="C23" s="115"/>
      <c r="D23" s="116"/>
      <c r="E23" s="117"/>
      <c r="F23" s="116"/>
      <c r="G23" s="112"/>
    </row>
    <row r="24" spans="2:7">
      <c r="B24" s="113"/>
      <c r="C24" s="115"/>
      <c r="D24" s="116"/>
      <c r="E24" s="117"/>
      <c r="F24" s="116"/>
      <c r="G24" s="112"/>
    </row>
    <row r="25" spans="2:7">
      <c r="B25" s="113"/>
      <c r="C25" s="115"/>
      <c r="D25" s="116"/>
      <c r="E25" s="117"/>
      <c r="F25" s="116"/>
      <c r="G25" s="112"/>
    </row>
    <row r="26" spans="2:7">
      <c r="B26" s="113"/>
      <c r="C26" s="115"/>
      <c r="D26" s="116"/>
      <c r="E26" s="117"/>
      <c r="F26" s="116"/>
      <c r="G26" s="112"/>
    </row>
    <row r="27" spans="2:7">
      <c r="B27" s="113"/>
      <c r="C27" s="115"/>
      <c r="D27" s="116"/>
      <c r="E27" s="117"/>
      <c r="F27" s="116"/>
      <c r="G27" s="112"/>
    </row>
    <row r="28" spans="2:7">
      <c r="B28" s="113"/>
      <c r="C28" s="115"/>
      <c r="D28" s="116"/>
      <c r="E28" s="117"/>
      <c r="F28" s="116"/>
      <c r="G28" s="112"/>
    </row>
    <row r="29" spans="2:7">
      <c r="B29" s="113"/>
      <c r="C29" s="115"/>
      <c r="D29" s="116"/>
      <c r="E29" s="117"/>
      <c r="F29" s="116"/>
      <c r="G29" s="112"/>
    </row>
    <row r="30" spans="2:7">
      <c r="B30" s="113"/>
      <c r="C30" s="115"/>
      <c r="D30" s="116"/>
      <c r="E30" s="117"/>
      <c r="F30" s="116"/>
      <c r="G30" s="112"/>
    </row>
    <row r="31" spans="2:7">
      <c r="B31" s="113"/>
      <c r="C31" s="115"/>
      <c r="D31" s="116"/>
      <c r="E31" s="117"/>
      <c r="F31" s="116"/>
      <c r="G31" s="112"/>
    </row>
    <row r="32" spans="2:7">
      <c r="B32" s="113"/>
      <c r="C32" s="115"/>
      <c r="D32" s="116"/>
      <c r="E32" s="117"/>
      <c r="F32" s="116"/>
      <c r="G32" s="112"/>
    </row>
    <row r="33" spans="2:7">
      <c r="B33" s="52"/>
      <c r="C33" s="94"/>
      <c r="D33" s="95"/>
      <c r="E33" s="96"/>
      <c r="F33" s="95"/>
      <c r="G33" s="53"/>
    </row>
    <row r="34" spans="2:7">
      <c r="B34" s="52"/>
      <c r="C34" s="94"/>
      <c r="D34" s="95"/>
      <c r="E34" s="96"/>
      <c r="F34" s="95"/>
      <c r="G34" s="53"/>
    </row>
    <row r="35" spans="2:7">
      <c r="B35" s="52"/>
      <c r="C35" s="94"/>
      <c r="D35" s="95"/>
      <c r="E35" s="96"/>
      <c r="F35" s="95"/>
      <c r="G35" s="53"/>
    </row>
    <row r="36" spans="2:7">
      <c r="B36" s="52"/>
      <c r="C36" s="94"/>
      <c r="D36" s="95"/>
      <c r="E36" s="96"/>
      <c r="F36" s="95"/>
      <c r="G36" s="53"/>
    </row>
    <row r="37" spans="2:7">
      <c r="B37" s="52"/>
      <c r="C37" s="94"/>
      <c r="D37" s="95"/>
      <c r="E37" s="96"/>
      <c r="F37" s="95"/>
      <c r="G37" s="53"/>
    </row>
    <row r="38" spans="2:7">
      <c r="B38" s="52"/>
      <c r="C38" s="94"/>
      <c r="D38" s="95"/>
      <c r="E38" s="96"/>
      <c r="F38" s="95"/>
      <c r="G38" s="53"/>
    </row>
    <row r="39" spans="2:7">
      <c r="B39" s="52"/>
      <c r="C39" s="94"/>
      <c r="D39" s="95"/>
      <c r="E39" s="96"/>
      <c r="F39" s="95"/>
      <c r="G39" s="53"/>
    </row>
    <row r="40" spans="2:7">
      <c r="B40" s="52"/>
      <c r="C40" s="94"/>
      <c r="D40" s="95"/>
      <c r="E40" s="96"/>
      <c r="F40" s="95"/>
      <c r="G40" s="53"/>
    </row>
    <row r="41" spans="2:7">
      <c r="B41" s="52"/>
      <c r="C41" s="94"/>
      <c r="D41" s="95"/>
      <c r="E41" s="96"/>
      <c r="F41" s="95"/>
      <c r="G41" s="53"/>
    </row>
    <row r="42" spans="2:7">
      <c r="B42" s="52"/>
      <c r="C42" s="94"/>
      <c r="D42" s="95"/>
      <c r="E42" s="96"/>
      <c r="F42" s="95"/>
      <c r="G42" s="53"/>
    </row>
    <row r="43" spans="2:7">
      <c r="B43" s="52"/>
      <c r="C43" s="94"/>
      <c r="D43" s="95"/>
      <c r="E43" s="96"/>
      <c r="F43" s="95"/>
      <c r="G43" s="53"/>
    </row>
    <row r="44" spans="2:7">
      <c r="B44" s="52"/>
      <c r="C44" s="94"/>
      <c r="D44" s="95"/>
      <c r="E44" s="96"/>
      <c r="F44" s="95"/>
      <c r="G44" s="53"/>
    </row>
    <row r="45" spans="2:7">
      <c r="B45" s="97"/>
      <c r="C45" s="98"/>
      <c r="D45" s="99"/>
      <c r="E45" s="100"/>
      <c r="F45" s="99"/>
      <c r="G45" s="101"/>
    </row>
  </sheetData>
  <mergeCells count="5">
    <mergeCell ref="C3:E3"/>
    <mergeCell ref="C4:E4"/>
    <mergeCell ref="C1:G1"/>
    <mergeCell ref="C6:E6"/>
    <mergeCell ref="C5:E5"/>
  </mergeCells>
  <phoneticPr fontId="0" type="noConversion"/>
  <hyperlinks>
    <hyperlink ref="C4" r:id="rId1"/>
  </hyperlinks>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legacyDrawing r:id="rId3"/>
  <tableParts count="1">
    <tablePart r:id="rId4"/>
  </tableParts>
  <extLst xmlns:x14="http://schemas.microsoft.com/office/spreadsheetml/2009/9/main">
    <ext uri="{CCE6A557-97BC-4b89-ADB6-D9C93CAAB3DF}">
      <x14:dataValidations xmlns:xm="http://schemas.microsoft.com/office/excel/2006/main" count="1">
        <x14:dataValidation type="list" allowBlank="1" showInputMessage="1" showErrorMessage="1">
          <x14:formula1>
            <xm:f>Info!$B$3:$B$6</xm:f>
          </x14:formula1>
          <xm:sqref>F10:F45</xm:sqref>
        </x14:dataValidation>
      </x14:dataValidations>
    </ext>
  </extLst>
</worksheet>
</file>

<file path=xl/worksheets/sheet2.xml><?xml version="1.0" encoding="utf-8"?>
<worksheet xmlns="http://schemas.openxmlformats.org/spreadsheetml/2006/main" xmlns:r="http://schemas.openxmlformats.org/officeDocument/2006/relationships">
  <dimension ref="B1:F16"/>
  <sheetViews>
    <sheetView tabSelected="1" topLeftCell="A8" zoomScaleNormal="100" zoomScaleSheetLayoutView="100" workbookViewId="0">
      <selection activeCell="I12" sqref="I12"/>
    </sheetView>
  </sheetViews>
  <sheetFormatPr defaultRowHeight="12.75"/>
  <cols>
    <col min="1" max="1" width="5.125" style="7" customWidth="1"/>
    <col min="2" max="2" width="7.875" style="14" bestFit="1" customWidth="1"/>
    <col min="3" max="3" width="18.75" style="15" customWidth="1"/>
    <col min="4" max="4" width="28.75" style="15" customWidth="1"/>
    <col min="5" max="5" width="56.625" style="15" customWidth="1"/>
    <col min="6" max="6" width="13.75" style="7" bestFit="1" customWidth="1"/>
    <col min="7" max="16384" width="9" style="7"/>
  </cols>
  <sheetData>
    <row r="1" spans="2:6" s="33" customFormat="1" ht="75.75" customHeight="1">
      <c r="B1" s="145" t="s">
        <v>16</v>
      </c>
      <c r="C1" s="145"/>
      <c r="D1" s="145"/>
      <c r="E1" s="145"/>
    </row>
    <row r="2" spans="2:6" ht="13.5" customHeight="1">
      <c r="B2" s="26"/>
      <c r="C2" s="27"/>
      <c r="D2" s="28"/>
      <c r="E2" s="28"/>
    </row>
    <row r="3" spans="2:6">
      <c r="B3" s="147" t="s">
        <v>6</v>
      </c>
      <c r="C3" s="147"/>
      <c r="D3" s="148" t="str">
        <f>Cover!C3</f>
        <v>Assignment</v>
      </c>
      <c r="E3" s="148"/>
    </row>
    <row r="4" spans="2:6">
      <c r="B4" s="147" t="s">
        <v>8</v>
      </c>
      <c r="C4" s="147"/>
      <c r="D4" s="148" t="str">
        <f>Cover!C4</f>
        <v>https://github.com/Nhom7HeThongPhanTan/4324-HeThongPhanTan-Nhom7</v>
      </c>
      <c r="E4" s="148"/>
    </row>
    <row r="5" spans="2:6" s="16" customFormat="1" ht="93.75" customHeight="1">
      <c r="B5" s="146" t="s">
        <v>17</v>
      </c>
      <c r="C5" s="146"/>
      <c r="D5" s="149" t="s">
        <v>138</v>
      </c>
      <c r="E5" s="150"/>
    </row>
    <row r="6" spans="2:6">
      <c r="B6" s="29"/>
      <c r="C6" s="30"/>
      <c r="D6" s="30"/>
      <c r="E6" s="30"/>
    </row>
    <row r="7" spans="2:6" s="17" customFormat="1">
      <c r="B7" s="31"/>
      <c r="C7" s="32"/>
      <c r="D7" s="32"/>
      <c r="E7" s="32"/>
    </row>
    <row r="8" spans="2:6" s="18" customFormat="1" ht="21" customHeight="1">
      <c r="B8" s="55" t="s">
        <v>18</v>
      </c>
      <c r="C8" s="56" t="s">
        <v>27</v>
      </c>
      <c r="D8" s="56" t="s">
        <v>19</v>
      </c>
      <c r="E8" s="57" t="s">
        <v>20</v>
      </c>
      <c r="F8" s="83" t="s">
        <v>99</v>
      </c>
    </row>
    <row r="9" spans="2:6" ht="15">
      <c r="B9" s="58">
        <v>1</v>
      </c>
      <c r="C9" s="59" t="s">
        <v>35</v>
      </c>
      <c r="D9" s="60" t="s">
        <v>43</v>
      </c>
      <c r="E9" s="60" t="s">
        <v>44</v>
      </c>
      <c r="F9" s="124" t="s">
        <v>139</v>
      </c>
    </row>
    <row r="10" spans="2:6" ht="15">
      <c r="B10" s="58">
        <v>2</v>
      </c>
      <c r="C10" s="62" t="s">
        <v>36</v>
      </c>
      <c r="D10" s="60" t="s">
        <v>45</v>
      </c>
      <c r="E10" s="63" t="s">
        <v>46</v>
      </c>
      <c r="F10" s="125" t="s">
        <v>139</v>
      </c>
    </row>
    <row r="11" spans="2:6" ht="15">
      <c r="B11" s="58">
        <v>3</v>
      </c>
      <c r="C11" s="59" t="s">
        <v>37</v>
      </c>
      <c r="D11" s="60" t="s">
        <v>47</v>
      </c>
      <c r="E11" s="61" t="s">
        <v>48</v>
      </c>
      <c r="F11" s="125" t="s">
        <v>139</v>
      </c>
    </row>
    <row r="12" spans="2:6" ht="75">
      <c r="B12" s="58">
        <v>4</v>
      </c>
      <c r="C12" s="62" t="s">
        <v>38</v>
      </c>
      <c r="D12" s="61" t="s">
        <v>50</v>
      </c>
      <c r="E12" s="63" t="s">
        <v>101</v>
      </c>
      <c r="F12" s="125"/>
    </row>
    <row r="13" spans="2:6" ht="45">
      <c r="B13" s="58">
        <v>5</v>
      </c>
      <c r="C13" s="59" t="s">
        <v>39</v>
      </c>
      <c r="D13" s="61" t="s">
        <v>49</v>
      </c>
      <c r="E13" s="63" t="s">
        <v>100</v>
      </c>
      <c r="F13" s="125" t="s">
        <v>139</v>
      </c>
    </row>
    <row r="14" spans="2:6" ht="30">
      <c r="B14" s="58">
        <v>6</v>
      </c>
      <c r="C14" s="62" t="s">
        <v>40</v>
      </c>
      <c r="D14" s="61" t="s">
        <v>51</v>
      </c>
      <c r="E14" s="63" t="s">
        <v>52</v>
      </c>
      <c r="F14" s="125" t="s">
        <v>139</v>
      </c>
    </row>
    <row r="15" spans="2:6" ht="15">
      <c r="B15" s="58">
        <v>7</v>
      </c>
      <c r="C15" s="59" t="s">
        <v>41</v>
      </c>
      <c r="D15" s="61" t="s">
        <v>53</v>
      </c>
      <c r="E15" s="87" t="s">
        <v>102</v>
      </c>
      <c r="F15" s="125"/>
    </row>
    <row r="16" spans="2:6" ht="15">
      <c r="B16" s="58">
        <v>8</v>
      </c>
      <c r="C16" s="62" t="s">
        <v>42</v>
      </c>
      <c r="D16" s="61" t="s">
        <v>54</v>
      </c>
      <c r="E16" s="87" t="s">
        <v>103</v>
      </c>
      <c r="F16" s="126"/>
    </row>
  </sheetData>
  <mergeCells count="7">
    <mergeCell ref="B1:E1"/>
    <mergeCell ref="B5:C5"/>
    <mergeCell ref="B3:C3"/>
    <mergeCell ref="D3:E3"/>
    <mergeCell ref="B4:C4"/>
    <mergeCell ref="D4:E4"/>
    <mergeCell ref="D5:E5"/>
  </mergeCells>
  <phoneticPr fontId="0" type="noConversion"/>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dimension ref="A1:N39"/>
  <sheetViews>
    <sheetView showGridLines="0" topLeftCell="A6" zoomScale="70" zoomScaleNormal="70" zoomScaleSheetLayoutView="80" workbookViewId="0">
      <selection activeCell="C17" sqref="C17"/>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72" t="s">
        <v>57</v>
      </c>
      <c r="C1" s="72"/>
      <c r="D1" s="72"/>
      <c r="E1" s="72"/>
      <c r="F1" s="19"/>
      <c r="G1" s="19"/>
    </row>
    <row r="2" spans="1:14">
      <c r="A2" s="70"/>
      <c r="B2" s="66" t="s">
        <v>61</v>
      </c>
      <c r="C2" s="84" t="str">
        <f>TEXT('Test case List'!C9,"")</f>
        <v>Chức năng 1</v>
      </c>
      <c r="D2" s="66" t="s">
        <v>64</v>
      </c>
      <c r="E2" s="85" t="s">
        <v>142</v>
      </c>
      <c r="F2" s="19"/>
      <c r="G2" s="19"/>
      <c r="H2" s="19"/>
    </row>
    <row r="3" spans="1:14">
      <c r="A3" s="70"/>
      <c r="B3" s="151" t="s">
        <v>20</v>
      </c>
      <c r="C3" s="153" t="str">
        <f>TEXT('Test case List'!E9,"")</f>
        <v>Xây dựng chức năng Login và Logout trong trang Web</v>
      </c>
      <c r="D3" s="66" t="s">
        <v>63</v>
      </c>
      <c r="E3" s="86">
        <v>43057</v>
      </c>
      <c r="F3" s="19"/>
      <c r="G3" s="19"/>
      <c r="H3" s="19"/>
    </row>
    <row r="4" spans="1:14">
      <c r="A4" s="70"/>
      <c r="B4" s="152"/>
      <c r="C4" s="154"/>
      <c r="D4" s="66" t="s">
        <v>65</v>
      </c>
      <c r="E4" s="85" t="s">
        <v>142</v>
      </c>
      <c r="F4" s="19"/>
      <c r="G4" s="19"/>
      <c r="H4" s="19"/>
    </row>
    <row r="5" spans="1:14" ht="25.5">
      <c r="A5" s="70"/>
      <c r="B5" s="67" t="s">
        <v>62</v>
      </c>
      <c r="C5" s="65" t="str">
        <f>IF(C11+C12+C13=0,"READY TO START",IF(OR(C9=C11+C12+C13,AND(E9&gt;0,E9=E11+E12+E13)),"DONE",IF(C9&lt;&gt;C11+C12+C13,"IN PROGRESS",)))</f>
        <v>DONE</v>
      </c>
      <c r="D5" s="66" t="s">
        <v>66</v>
      </c>
      <c r="E5" s="86" t="s">
        <v>140</v>
      </c>
      <c r="F5" s="19"/>
      <c r="G5" s="19"/>
      <c r="H5" s="19"/>
    </row>
    <row r="6" spans="1:14">
      <c r="A6" s="25"/>
      <c r="B6" s="36"/>
      <c r="C6" s="36"/>
      <c r="D6" s="36"/>
      <c r="E6" s="36"/>
      <c r="F6" s="19"/>
      <c r="G6" s="19"/>
    </row>
    <row r="7" spans="1:14">
      <c r="A7" s="25"/>
      <c r="B7" s="72" t="s">
        <v>58</v>
      </c>
      <c r="C7" s="72"/>
      <c r="D7" s="72"/>
      <c r="E7" s="72"/>
      <c r="F7" s="19"/>
      <c r="G7" s="19"/>
    </row>
    <row r="8" spans="1:14">
      <c r="A8" s="25"/>
      <c r="B8" s="155" t="s">
        <v>59</v>
      </c>
      <c r="C8" s="155"/>
      <c r="D8" s="156" t="s">
        <v>60</v>
      </c>
      <c r="E8" s="157"/>
      <c r="F8" s="19"/>
      <c r="G8" s="19"/>
    </row>
    <row r="9" spans="1:14" ht="12.75" customHeight="1">
      <c r="A9" s="70"/>
      <c r="B9" s="69" t="s">
        <v>67</v>
      </c>
      <c r="C9" s="64">
        <f>COUNTA(Function1['#])</f>
        <v>6</v>
      </c>
      <c r="D9" s="69" t="s">
        <v>67</v>
      </c>
      <c r="E9" s="64">
        <f>COUNTA(Function1['#])</f>
        <v>6</v>
      </c>
      <c r="F9" s="19"/>
      <c r="G9" s="19"/>
    </row>
    <row r="10" spans="1:14">
      <c r="A10" s="70"/>
      <c r="B10" s="69" t="s">
        <v>68</v>
      </c>
      <c r="C10" s="68">
        <f>COUNTIF(Function1[1st Test Result],Info!$F$4)</f>
        <v>0</v>
      </c>
      <c r="D10" s="69" t="s">
        <v>68</v>
      </c>
      <c r="E10" s="68">
        <f>COUNTIF(Function1[2nd Test Result],OR(Info!$F$4,""))</f>
        <v>0</v>
      </c>
      <c r="F10" s="19"/>
      <c r="G10" s="19"/>
    </row>
    <row r="11" spans="1:14">
      <c r="A11" s="70"/>
      <c r="B11" s="69" t="s">
        <v>69</v>
      </c>
      <c r="C11" s="68">
        <f>COUNTIF(Function1[1st Test Result],Info!$F$3)</f>
        <v>6</v>
      </c>
      <c r="D11" s="69" t="s">
        <v>69</v>
      </c>
      <c r="E11" s="68">
        <f>COUNTIF(Function1[2nd Test Result],Info!$F$3)</f>
        <v>6</v>
      </c>
      <c r="F11" s="19"/>
      <c r="G11" s="19"/>
    </row>
    <row r="12" spans="1:14">
      <c r="A12" s="70"/>
      <c r="B12" s="69" t="s">
        <v>70</v>
      </c>
      <c r="C12" s="68">
        <f>COUNTIF(Function1[1st Test Result],Info!$F$5)</f>
        <v>0</v>
      </c>
      <c r="D12" s="69" t="s">
        <v>70</v>
      </c>
      <c r="E12" s="68">
        <f>COUNTIF(Function1[2nd Test Result],Info!$F$5)</f>
        <v>0</v>
      </c>
      <c r="F12" s="19"/>
      <c r="G12" s="19"/>
    </row>
    <row r="13" spans="1:14">
      <c r="A13" s="70"/>
      <c r="B13" s="69" t="s">
        <v>71</v>
      </c>
      <c r="C13" s="68">
        <f>COUNTIF(Function1[1st Test Result],Info!$F$6)</f>
        <v>0</v>
      </c>
      <c r="D13" s="69" t="s">
        <v>71</v>
      </c>
      <c r="E13" s="68">
        <f>COUNTIF(Function1[2nd Test Result],Info!$F$6)</f>
        <v>0</v>
      </c>
      <c r="F13" s="19"/>
      <c r="G13" s="19"/>
    </row>
    <row r="14" spans="1:14" s="20" customFormat="1" ht="15" customHeight="1">
      <c r="D14" s="22"/>
      <c r="E14" s="22"/>
      <c r="F14" s="22"/>
      <c r="G14" s="22"/>
      <c r="H14" s="21"/>
      <c r="I14" s="21"/>
      <c r="J14" s="21"/>
      <c r="K14" s="21"/>
      <c r="L14" s="21"/>
      <c r="M14" s="21"/>
    </row>
    <row r="15" spans="1:14" s="20" customFormat="1" ht="15">
      <c r="A15" s="79" t="s">
        <v>55</v>
      </c>
      <c r="B15" s="80" t="s">
        <v>2</v>
      </c>
      <c r="C15" s="80" t="s">
        <v>75</v>
      </c>
      <c r="D15" s="80" t="s">
        <v>26</v>
      </c>
      <c r="E15" s="80" t="s">
        <v>21</v>
      </c>
      <c r="F15" s="80" t="s">
        <v>77</v>
      </c>
      <c r="G15" s="80" t="s">
        <v>0</v>
      </c>
      <c r="H15" s="81" t="s">
        <v>82</v>
      </c>
      <c r="I15" s="81" t="s">
        <v>84</v>
      </c>
      <c r="J15" s="81" t="s">
        <v>83</v>
      </c>
      <c r="K15" s="81" t="s">
        <v>85</v>
      </c>
      <c r="L15" s="81" t="s">
        <v>86</v>
      </c>
      <c r="M15" s="81" t="s">
        <v>87</v>
      </c>
      <c r="N15" s="82" t="s">
        <v>1</v>
      </c>
    </row>
    <row r="16" spans="1:14" s="39" customFormat="1" ht="120.95" customHeight="1">
      <c r="A16" s="77">
        <v>1</v>
      </c>
      <c r="B16" s="40" t="s">
        <v>3</v>
      </c>
      <c r="C16" s="40" t="s">
        <v>76</v>
      </c>
      <c r="D16" s="128" t="s">
        <v>79</v>
      </c>
      <c r="E16" s="128"/>
      <c r="F16" s="129" t="s">
        <v>78</v>
      </c>
      <c r="G16" s="130"/>
      <c r="H16" s="45" t="s">
        <v>22</v>
      </c>
      <c r="I16" s="74">
        <v>43057</v>
      </c>
      <c r="J16" s="74" t="s">
        <v>137</v>
      </c>
      <c r="K16" s="45" t="s">
        <v>22</v>
      </c>
      <c r="L16" s="74">
        <v>43058</v>
      </c>
      <c r="M16" s="74" t="s">
        <v>141</v>
      </c>
      <c r="N16" s="131"/>
    </row>
    <row r="17" spans="1:14" s="23" customFormat="1" ht="120.95" customHeight="1">
      <c r="A17" s="78">
        <v>2</v>
      </c>
      <c r="B17" s="40" t="s">
        <v>3</v>
      </c>
      <c r="C17" s="40" t="s">
        <v>76</v>
      </c>
      <c r="D17" s="132" t="s">
        <v>89</v>
      </c>
      <c r="E17" s="132" t="s">
        <v>143</v>
      </c>
      <c r="F17" s="133" t="s">
        <v>80</v>
      </c>
      <c r="G17" s="133" t="s">
        <v>81</v>
      </c>
      <c r="H17" s="45" t="s">
        <v>22</v>
      </c>
      <c r="I17" s="74">
        <v>43056</v>
      </c>
      <c r="J17" s="74" t="s">
        <v>137</v>
      </c>
      <c r="K17" s="45" t="s">
        <v>22</v>
      </c>
      <c r="L17" s="74">
        <v>43058</v>
      </c>
      <c r="M17" s="74" t="s">
        <v>141</v>
      </c>
      <c r="N17" s="134"/>
    </row>
    <row r="18" spans="1:14" s="23" customFormat="1" ht="120.95" customHeight="1">
      <c r="A18" s="78">
        <v>3</v>
      </c>
      <c r="B18" s="40" t="s">
        <v>3</v>
      </c>
      <c r="C18" s="40" t="s">
        <v>76</v>
      </c>
      <c r="D18" s="132" t="s">
        <v>88</v>
      </c>
      <c r="E18" s="132" t="s">
        <v>145</v>
      </c>
      <c r="F18" s="133" t="s">
        <v>80</v>
      </c>
      <c r="G18" s="133" t="s">
        <v>144</v>
      </c>
      <c r="H18" s="45" t="s">
        <v>22</v>
      </c>
      <c r="I18" s="74">
        <v>43056</v>
      </c>
      <c r="J18" s="74" t="s">
        <v>141</v>
      </c>
      <c r="K18" s="45" t="s">
        <v>22</v>
      </c>
      <c r="L18" s="74">
        <v>43058</v>
      </c>
      <c r="M18" s="74" t="s">
        <v>141</v>
      </c>
      <c r="N18" s="134"/>
    </row>
    <row r="19" spans="1:14" s="23" customFormat="1" ht="120.95" customHeight="1">
      <c r="A19" s="78">
        <v>4</v>
      </c>
      <c r="B19" s="40" t="s">
        <v>3</v>
      </c>
      <c r="C19" s="40" t="s">
        <v>76</v>
      </c>
      <c r="D19" s="132" t="s">
        <v>90</v>
      </c>
      <c r="E19" s="132" t="s">
        <v>91</v>
      </c>
      <c r="F19" s="133" t="s">
        <v>80</v>
      </c>
      <c r="G19" s="133" t="s">
        <v>144</v>
      </c>
      <c r="H19" s="45" t="s">
        <v>22</v>
      </c>
      <c r="I19" s="74">
        <v>43057</v>
      </c>
      <c r="J19" s="74" t="s">
        <v>142</v>
      </c>
      <c r="K19" s="45" t="s">
        <v>22</v>
      </c>
      <c r="L19" s="74">
        <v>43058</v>
      </c>
      <c r="M19" s="74" t="s">
        <v>141</v>
      </c>
      <c r="N19" s="134"/>
    </row>
    <row r="20" spans="1:14" ht="90">
      <c r="A20" s="78">
        <v>5</v>
      </c>
      <c r="B20" s="40" t="s">
        <v>73</v>
      </c>
      <c r="C20" s="40" t="s">
        <v>98</v>
      </c>
      <c r="D20" s="132" t="s">
        <v>92</v>
      </c>
      <c r="E20" s="132" t="s">
        <v>93</v>
      </c>
      <c r="F20" s="133" t="s">
        <v>80</v>
      </c>
      <c r="G20" s="133" t="s">
        <v>147</v>
      </c>
      <c r="H20" s="45" t="s">
        <v>22</v>
      </c>
      <c r="I20" s="74">
        <v>43058</v>
      </c>
      <c r="J20" s="74" t="s">
        <v>141</v>
      </c>
      <c r="K20" s="45" t="s">
        <v>22</v>
      </c>
      <c r="L20" s="74">
        <v>43058</v>
      </c>
      <c r="M20" s="74" t="s">
        <v>137</v>
      </c>
      <c r="N20" s="134"/>
    </row>
    <row r="21" spans="1:14" ht="45">
      <c r="A21" s="78">
        <v>6</v>
      </c>
      <c r="B21" s="40" t="s">
        <v>95</v>
      </c>
      <c r="C21" s="40" t="s">
        <v>94</v>
      </c>
      <c r="D21" s="132" t="s">
        <v>89</v>
      </c>
      <c r="E21" s="132" t="s">
        <v>146</v>
      </c>
      <c r="F21" s="133" t="s">
        <v>96</v>
      </c>
      <c r="G21" s="133" t="s">
        <v>97</v>
      </c>
      <c r="H21" s="45" t="s">
        <v>22</v>
      </c>
      <c r="I21" s="74">
        <v>43056</v>
      </c>
      <c r="J21" s="74" t="s">
        <v>137</v>
      </c>
      <c r="K21" s="45" t="s">
        <v>22</v>
      </c>
      <c r="L21" s="74">
        <v>43058</v>
      </c>
      <c r="M21" s="74" t="s">
        <v>141</v>
      </c>
      <c r="N21" s="134"/>
    </row>
    <row r="22" spans="1:14" ht="15">
      <c r="A22" s="78"/>
      <c r="B22" s="40"/>
      <c r="C22" s="40"/>
      <c r="D22" s="132"/>
      <c r="E22" s="132"/>
      <c r="F22" s="133"/>
      <c r="G22" s="133"/>
      <c r="H22" s="45"/>
      <c r="I22" s="74"/>
      <c r="J22" s="74"/>
      <c r="K22" s="45"/>
      <c r="L22" s="74"/>
      <c r="M22" s="74"/>
      <c r="N22" s="134"/>
    </row>
    <row r="23" spans="1:14" ht="15">
      <c r="A23" s="78"/>
      <c r="B23" s="40"/>
      <c r="C23" s="40"/>
      <c r="D23" s="132"/>
      <c r="E23" s="132"/>
      <c r="F23" s="133"/>
      <c r="G23" s="133"/>
      <c r="H23" s="45"/>
      <c r="I23" s="74"/>
      <c r="J23" s="74"/>
      <c r="K23" s="45"/>
      <c r="L23" s="74"/>
      <c r="M23" s="74"/>
      <c r="N23" s="134"/>
    </row>
    <row r="24" spans="1:14" ht="15">
      <c r="A24" s="78"/>
      <c r="B24" s="40"/>
      <c r="C24" s="40"/>
      <c r="D24" s="132"/>
      <c r="E24" s="132"/>
      <c r="F24" s="133"/>
      <c r="G24" s="133"/>
      <c r="H24" s="45"/>
      <c r="I24" s="74"/>
      <c r="J24" s="74"/>
      <c r="K24" s="45"/>
      <c r="L24" s="74"/>
      <c r="M24" s="74"/>
      <c r="N24" s="134"/>
    </row>
    <row r="25" spans="1:14" ht="15">
      <c r="A25" s="78"/>
      <c r="B25" s="40"/>
      <c r="C25" s="40"/>
      <c r="D25" s="132"/>
      <c r="E25" s="132"/>
      <c r="F25" s="133"/>
      <c r="G25" s="133"/>
      <c r="H25" s="45"/>
      <c r="I25" s="74"/>
      <c r="J25" s="74"/>
      <c r="K25" s="45"/>
      <c r="L25" s="74"/>
      <c r="M25" s="74"/>
      <c r="N25" s="134"/>
    </row>
    <row r="26" spans="1:14" ht="15">
      <c r="A26" s="78"/>
      <c r="B26" s="40"/>
      <c r="C26" s="40"/>
      <c r="D26" s="43"/>
      <c r="E26" s="43"/>
      <c r="F26" s="44"/>
      <c r="G26" s="44"/>
      <c r="H26" s="45"/>
      <c r="I26" s="74"/>
      <c r="J26" s="74"/>
      <c r="K26" s="45"/>
      <c r="L26" s="74"/>
      <c r="M26" s="74"/>
      <c r="N26" s="76"/>
    </row>
    <row r="27" spans="1:14" ht="15">
      <c r="A27" s="78"/>
      <c r="B27" s="40"/>
      <c r="C27" s="40"/>
      <c r="D27" s="43"/>
      <c r="E27" s="43"/>
      <c r="F27" s="44"/>
      <c r="G27" s="44"/>
      <c r="H27" s="45"/>
      <c r="I27" s="74"/>
      <c r="J27" s="74"/>
      <c r="K27" s="45"/>
      <c r="L27" s="74"/>
      <c r="M27" s="74"/>
      <c r="N27" s="76"/>
    </row>
    <row r="28" spans="1:14" ht="15">
      <c r="A28" s="78"/>
      <c r="B28" s="40"/>
      <c r="C28" s="40"/>
      <c r="D28" s="43"/>
      <c r="E28" s="43"/>
      <c r="F28" s="44"/>
      <c r="G28" s="44"/>
      <c r="H28" s="45"/>
      <c r="I28" s="74"/>
      <c r="J28" s="74"/>
      <c r="K28" s="45"/>
      <c r="L28" s="74"/>
      <c r="M28" s="74"/>
      <c r="N28" s="76"/>
    </row>
    <row r="29" spans="1:14" ht="15">
      <c r="A29" s="78"/>
      <c r="B29" s="40"/>
      <c r="C29" s="40"/>
      <c r="D29" s="43"/>
      <c r="E29" s="43"/>
      <c r="F29" s="44"/>
      <c r="G29" s="44"/>
      <c r="H29" s="45"/>
      <c r="I29" s="74"/>
      <c r="J29" s="74"/>
      <c r="K29" s="45"/>
      <c r="L29" s="74"/>
      <c r="M29" s="74"/>
      <c r="N29" s="76"/>
    </row>
    <row r="30" spans="1:14" ht="15">
      <c r="A30" s="78"/>
      <c r="B30" s="40"/>
      <c r="C30" s="40"/>
      <c r="D30" s="43"/>
      <c r="E30" s="43"/>
      <c r="F30" s="44"/>
      <c r="G30" s="44"/>
      <c r="H30" s="45"/>
      <c r="I30" s="74"/>
      <c r="J30" s="74"/>
      <c r="K30" s="45"/>
      <c r="L30" s="74"/>
      <c r="M30" s="74"/>
      <c r="N30" s="76"/>
    </row>
    <row r="31" spans="1:14" ht="15">
      <c r="A31" s="78"/>
      <c r="B31" s="40"/>
      <c r="C31" s="40"/>
      <c r="D31" s="43"/>
      <c r="E31" s="43"/>
      <c r="F31" s="44"/>
      <c r="G31" s="44"/>
      <c r="H31" s="45"/>
      <c r="I31" s="74"/>
      <c r="J31" s="74"/>
      <c r="K31" s="45"/>
      <c r="L31" s="74"/>
      <c r="M31" s="74"/>
      <c r="N31" s="76"/>
    </row>
    <row r="32" spans="1:14" ht="15">
      <c r="A32" s="78"/>
      <c r="B32" s="40"/>
      <c r="C32" s="40"/>
      <c r="D32" s="43"/>
      <c r="E32" s="43"/>
      <c r="F32" s="44"/>
      <c r="G32" s="44"/>
      <c r="H32" s="45"/>
      <c r="I32" s="74"/>
      <c r="J32" s="74"/>
      <c r="K32" s="45"/>
      <c r="L32" s="74"/>
      <c r="M32" s="74"/>
      <c r="N32" s="76"/>
    </row>
    <row r="33" spans="1:14" ht="15">
      <c r="A33" s="78"/>
      <c r="B33" s="40"/>
      <c r="C33" s="40"/>
      <c r="D33" s="43"/>
      <c r="E33" s="43"/>
      <c r="F33" s="44"/>
      <c r="G33" s="44"/>
      <c r="H33" s="45"/>
      <c r="I33" s="74"/>
      <c r="J33" s="74"/>
      <c r="K33" s="45"/>
      <c r="L33" s="74"/>
      <c r="M33" s="74"/>
      <c r="N33" s="76"/>
    </row>
    <row r="34" spans="1:14" ht="15">
      <c r="A34" s="78"/>
      <c r="B34" s="40"/>
      <c r="C34" s="40"/>
      <c r="D34" s="43"/>
      <c r="E34" s="43"/>
      <c r="F34" s="44"/>
      <c r="G34" s="44"/>
      <c r="H34" s="45"/>
      <c r="I34" s="74"/>
      <c r="J34" s="74"/>
      <c r="K34" s="45"/>
      <c r="L34" s="74"/>
      <c r="M34" s="74"/>
      <c r="N34" s="76"/>
    </row>
    <row r="35" spans="1:14" ht="15">
      <c r="A35" s="78"/>
      <c r="B35" s="40"/>
      <c r="C35" s="40"/>
      <c r="D35" s="43"/>
      <c r="E35" s="43"/>
      <c r="F35" s="44"/>
      <c r="G35" s="44"/>
      <c r="H35" s="45"/>
      <c r="I35" s="74"/>
      <c r="J35" s="74"/>
      <c r="K35" s="45"/>
      <c r="L35" s="74"/>
      <c r="M35" s="74"/>
      <c r="N35" s="76"/>
    </row>
    <row r="36" spans="1:14" ht="15">
      <c r="A36" s="78"/>
      <c r="B36" s="40"/>
      <c r="C36" s="40"/>
      <c r="D36" s="43"/>
      <c r="E36" s="43"/>
      <c r="F36" s="44"/>
      <c r="G36" s="44"/>
      <c r="H36" s="45"/>
      <c r="I36" s="74"/>
      <c r="J36" s="74"/>
      <c r="K36" s="45"/>
      <c r="L36" s="74"/>
      <c r="M36" s="74"/>
      <c r="N36" s="76"/>
    </row>
    <row r="37" spans="1:14" ht="15">
      <c r="A37" s="78"/>
      <c r="B37" s="40"/>
      <c r="C37" s="40"/>
      <c r="D37" s="43"/>
      <c r="E37" s="43"/>
      <c r="F37" s="44"/>
      <c r="G37" s="44"/>
      <c r="H37" s="45"/>
      <c r="I37" s="74"/>
      <c r="J37" s="74"/>
      <c r="K37" s="45"/>
      <c r="L37" s="74"/>
      <c r="M37" s="74"/>
      <c r="N37" s="76"/>
    </row>
    <row r="38" spans="1:14" ht="15">
      <c r="A38" s="78"/>
      <c r="B38" s="40"/>
      <c r="C38" s="40"/>
      <c r="D38" s="43"/>
      <c r="E38" s="43"/>
      <c r="F38" s="44"/>
      <c r="G38" s="44"/>
      <c r="H38" s="45"/>
      <c r="I38" s="74"/>
      <c r="J38" s="74"/>
      <c r="K38" s="45"/>
      <c r="L38" s="74"/>
      <c r="M38" s="74"/>
      <c r="N38" s="76"/>
    </row>
    <row r="39" spans="1:14" ht="15">
      <c r="A39" s="78"/>
      <c r="B39" s="40"/>
      <c r="C39" s="40"/>
      <c r="D39" s="43"/>
      <c r="E39" s="43"/>
      <c r="F39" s="44"/>
      <c r="G39" s="44"/>
      <c r="H39" s="45"/>
      <c r="I39" s="74"/>
      <c r="J39" s="74"/>
      <c r="K39" s="45"/>
      <c r="L39" s="74"/>
      <c r="M39" s="74"/>
      <c r="N39" s="76"/>
    </row>
  </sheetData>
  <dataConsolidate/>
  <mergeCells count="4">
    <mergeCell ref="B3:B4"/>
    <mergeCell ref="C3:C4"/>
    <mergeCell ref="B8:C8"/>
    <mergeCell ref="D8:E8"/>
  </mergeCells>
  <conditionalFormatting sqref="C5">
    <cfRule type="dataBar" priority="1">
      <dataBar showValue="0">
        <cfvo type="min" val="0"/>
        <cfvo type="max" val="0"/>
        <color rgb="FF638EC6"/>
      </dataBar>
      <extLst>
        <ext xmlns:x14="http://schemas.microsoft.com/office/spreadsheetml/2009/9/main" uri="{B025F937-C7B1-47D3-B67F-A62EFF666E3E}">
          <x14:id>{412ED884-BB92-4C52-B200-70E2129CDF22}</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12ED884-BB92-4C52-B200-70E2129CDF22}">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Info!$D$3:$D$7</xm:f>
          </x14:formula1>
          <xm:sqref>B16:B39</xm:sqref>
        </x14:dataValidation>
        <x14:dataValidation type="list" showInputMessage="1" showErrorMessage="1">
          <x14:formula1>
            <xm:f>Info!$F$3:$F$6</xm:f>
          </x14:formula1>
          <xm:sqref>K16:K39 H16:H39</xm:sqref>
        </x14:dataValidation>
      </x14:dataValidations>
    </ext>
  </extLst>
</worksheet>
</file>

<file path=xl/worksheets/sheet4.xml><?xml version="1.0" encoding="utf-8"?>
<worksheet xmlns="http://schemas.openxmlformats.org/spreadsheetml/2006/main" xmlns:r="http://schemas.openxmlformats.org/officeDocument/2006/relationships">
  <dimension ref="A1:N39"/>
  <sheetViews>
    <sheetView showGridLines="0" topLeftCell="A2" zoomScale="85" zoomScaleNormal="85" zoomScaleSheetLayoutView="80" workbookViewId="0">
      <selection activeCell="C16" sqref="C16"/>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72" t="s">
        <v>57</v>
      </c>
      <c r="C1" s="72"/>
      <c r="D1" s="72"/>
      <c r="E1" s="72"/>
      <c r="F1" s="19"/>
      <c r="G1" s="19"/>
    </row>
    <row r="2" spans="1:14">
      <c r="A2" s="70"/>
      <c r="B2" s="66" t="s">
        <v>61</v>
      </c>
      <c r="C2" s="84" t="str">
        <f>TEXT('Test case List'!C10,"")</f>
        <v>Chức năng 2</v>
      </c>
      <c r="D2" s="66" t="s">
        <v>64</v>
      </c>
      <c r="E2" s="85" t="s">
        <v>160</v>
      </c>
      <c r="F2" s="19"/>
      <c r="G2" s="19"/>
      <c r="H2" s="19"/>
    </row>
    <row r="3" spans="1:14">
      <c r="A3" s="70"/>
      <c r="B3" s="151" t="s">
        <v>20</v>
      </c>
      <c r="C3" s="153" t="str">
        <f>TEXT('Test case List'!E10,"")</f>
        <v>Trang chủ cho quyền quản trị admin và member</v>
      </c>
      <c r="D3" s="66" t="s">
        <v>63</v>
      </c>
      <c r="E3" s="86">
        <v>43026</v>
      </c>
      <c r="F3" s="19"/>
      <c r="G3" s="19"/>
      <c r="H3" s="19"/>
    </row>
    <row r="4" spans="1:14">
      <c r="A4" s="70"/>
      <c r="B4" s="152"/>
      <c r="C4" s="154"/>
      <c r="D4" s="66" t="s">
        <v>65</v>
      </c>
      <c r="E4" s="85" t="s">
        <v>160</v>
      </c>
      <c r="F4" s="19"/>
      <c r="G4" s="19"/>
      <c r="H4" s="19"/>
    </row>
    <row r="5" spans="1:14">
      <c r="A5" s="70"/>
      <c r="B5" s="67" t="s">
        <v>62</v>
      </c>
      <c r="C5" s="65" t="str">
        <f>IF(C11+C12+C13=0,"READY TO START",IF(OR(C9=C11+C12+C13,AND(E9&gt;0,E9=E11+E12+E13)),"DONE",IF(C9&lt;&gt;C11+C12+C13,"IN PROGRESS",)))</f>
        <v>IN PROGRESS</v>
      </c>
      <c r="D5" s="66" t="s">
        <v>66</v>
      </c>
      <c r="E5" s="86">
        <v>43065</v>
      </c>
      <c r="F5" s="19"/>
      <c r="G5" s="19"/>
      <c r="H5" s="19"/>
    </row>
    <row r="6" spans="1:14">
      <c r="A6" s="25"/>
      <c r="B6" s="36"/>
      <c r="C6" s="36"/>
      <c r="D6" s="36"/>
      <c r="E6" s="36"/>
      <c r="F6" s="19"/>
      <c r="G6" s="19"/>
    </row>
    <row r="7" spans="1:14">
      <c r="A7" s="25"/>
      <c r="B7" s="72" t="s">
        <v>58</v>
      </c>
      <c r="C7" s="72"/>
      <c r="D7" s="72"/>
      <c r="E7" s="72"/>
      <c r="F7" s="19"/>
      <c r="G7" s="19"/>
    </row>
    <row r="8" spans="1:14">
      <c r="A8" s="25"/>
      <c r="B8" s="155" t="s">
        <v>59</v>
      </c>
      <c r="C8" s="155"/>
      <c r="D8" s="156" t="s">
        <v>60</v>
      </c>
      <c r="E8" s="157"/>
      <c r="F8" s="19"/>
      <c r="G8" s="19"/>
    </row>
    <row r="9" spans="1:14" ht="12.75" customHeight="1">
      <c r="A9" s="70"/>
      <c r="B9" s="69" t="s">
        <v>67</v>
      </c>
      <c r="C9" s="64">
        <f>COUNTA(Function2['#])</f>
        <v>4</v>
      </c>
      <c r="D9" s="69" t="s">
        <v>67</v>
      </c>
      <c r="E9" s="64">
        <f>COUNTA(Function2['#])</f>
        <v>4</v>
      </c>
      <c r="F9" s="19"/>
      <c r="G9" s="19"/>
    </row>
    <row r="10" spans="1:14">
      <c r="A10" s="70"/>
      <c r="B10" s="69" t="s">
        <v>68</v>
      </c>
      <c r="C10" s="68">
        <f>COUNTIF(Function2[1st Test Result],Info!$F$4)</f>
        <v>0</v>
      </c>
      <c r="D10" s="69" t="s">
        <v>68</v>
      </c>
      <c r="E10" s="68">
        <f>COUNTIF(Function2[2nd Test Result],OR(Info!$F$4,""))</f>
        <v>0</v>
      </c>
      <c r="F10" s="19"/>
      <c r="G10" s="19"/>
    </row>
    <row r="11" spans="1:14">
      <c r="A11" s="70"/>
      <c r="B11" s="69" t="s">
        <v>69</v>
      </c>
      <c r="C11" s="68">
        <f>COUNTIF(Function2[1st Test Result],Info!$F$3)</f>
        <v>3</v>
      </c>
      <c r="D11" s="69" t="s">
        <v>69</v>
      </c>
      <c r="E11" s="68">
        <f>COUNTIF(Function2[2nd Test Result],Info!$F$3)</f>
        <v>3</v>
      </c>
      <c r="F11" s="19"/>
      <c r="G11" s="19"/>
    </row>
    <row r="12" spans="1:14">
      <c r="A12" s="70"/>
      <c r="B12" s="69" t="s">
        <v>70</v>
      </c>
      <c r="C12" s="68">
        <f>COUNTIF(Function2[1st Test Result],Info!$F$5)</f>
        <v>0</v>
      </c>
      <c r="D12" s="69" t="s">
        <v>70</v>
      </c>
      <c r="E12" s="68">
        <f>COUNTIF(Function2[2nd Test Result],Info!$F$5)</f>
        <v>0</v>
      </c>
      <c r="F12" s="19"/>
      <c r="G12" s="19"/>
    </row>
    <row r="13" spans="1:14">
      <c r="A13" s="70"/>
      <c r="B13" s="69" t="s">
        <v>71</v>
      </c>
      <c r="C13" s="68">
        <f>COUNTIF(Function2[1st Test Result],Info!$F$6)</f>
        <v>0</v>
      </c>
      <c r="D13" s="69" t="s">
        <v>71</v>
      </c>
      <c r="E13" s="68">
        <f>COUNTIF(Function2[2nd Test Result],Info!$F$6)</f>
        <v>0</v>
      </c>
      <c r="F13" s="19"/>
      <c r="G13" s="19"/>
    </row>
    <row r="14" spans="1:14" s="20" customFormat="1" ht="15" customHeight="1">
      <c r="D14" s="22"/>
      <c r="E14" s="22"/>
      <c r="F14" s="22"/>
      <c r="G14" s="22"/>
      <c r="H14" s="21"/>
      <c r="I14" s="21"/>
      <c r="J14" s="21"/>
      <c r="K14" s="21"/>
      <c r="L14" s="21"/>
      <c r="M14" s="21"/>
    </row>
    <row r="15" spans="1:14" s="20" customFormat="1" ht="15">
      <c r="A15" s="79" t="s">
        <v>55</v>
      </c>
      <c r="B15" s="80" t="s">
        <v>2</v>
      </c>
      <c r="C15" s="80" t="s">
        <v>75</v>
      </c>
      <c r="D15" s="80" t="s">
        <v>26</v>
      </c>
      <c r="E15" s="80" t="s">
        <v>21</v>
      </c>
      <c r="F15" s="80" t="s">
        <v>77</v>
      </c>
      <c r="G15" s="80" t="s">
        <v>0</v>
      </c>
      <c r="H15" s="81" t="s">
        <v>82</v>
      </c>
      <c r="I15" s="81" t="s">
        <v>84</v>
      </c>
      <c r="J15" s="81" t="s">
        <v>83</v>
      </c>
      <c r="K15" s="81" t="s">
        <v>85</v>
      </c>
      <c r="L15" s="81" t="s">
        <v>86</v>
      </c>
      <c r="M15" s="81" t="s">
        <v>87</v>
      </c>
      <c r="N15" s="82" t="s">
        <v>1</v>
      </c>
    </row>
    <row r="16" spans="1:14" s="39" customFormat="1" ht="45">
      <c r="A16" s="77">
        <v>1</v>
      </c>
      <c r="B16" s="40" t="s">
        <v>3</v>
      </c>
      <c r="C16" s="40" t="s">
        <v>148</v>
      </c>
      <c r="D16" s="42" t="s">
        <v>149</v>
      </c>
      <c r="E16" s="41"/>
      <c r="F16" s="42" t="s">
        <v>150</v>
      </c>
      <c r="G16" s="73"/>
      <c r="H16" s="127" t="b">
        <v>0</v>
      </c>
      <c r="I16" s="74" t="s">
        <v>125</v>
      </c>
      <c r="J16" s="74" t="s">
        <v>141</v>
      </c>
      <c r="K16" s="45" t="s">
        <v>151</v>
      </c>
      <c r="L16" s="74" t="s">
        <v>131</v>
      </c>
      <c r="M16" s="74" t="s">
        <v>142</v>
      </c>
      <c r="N16" s="75"/>
    </row>
    <row r="17" spans="1:14" s="23" customFormat="1" ht="60">
      <c r="A17" s="78">
        <v>2</v>
      </c>
      <c r="B17" s="40" t="s">
        <v>3</v>
      </c>
      <c r="C17" s="40" t="s">
        <v>152</v>
      </c>
      <c r="D17" s="44" t="s">
        <v>153</v>
      </c>
      <c r="E17" s="43"/>
      <c r="F17" s="44" t="s">
        <v>150</v>
      </c>
      <c r="G17" s="44"/>
      <c r="H17" s="127" t="s">
        <v>151</v>
      </c>
      <c r="I17" s="74" t="s">
        <v>125</v>
      </c>
      <c r="J17" s="74" t="s">
        <v>142</v>
      </c>
      <c r="K17" s="45" t="s">
        <v>151</v>
      </c>
      <c r="L17" s="74" t="s">
        <v>131</v>
      </c>
      <c r="M17" s="74" t="s">
        <v>141</v>
      </c>
      <c r="N17" s="76"/>
    </row>
    <row r="18" spans="1:14" s="23" customFormat="1" ht="45">
      <c r="A18" s="78">
        <v>3</v>
      </c>
      <c r="B18" s="40" t="s">
        <v>95</v>
      </c>
      <c r="C18" s="40" t="s">
        <v>154</v>
      </c>
      <c r="D18" s="44" t="s">
        <v>155</v>
      </c>
      <c r="E18" s="43"/>
      <c r="F18" s="44" t="s">
        <v>150</v>
      </c>
      <c r="G18" s="44"/>
      <c r="H18" s="127" t="s">
        <v>151</v>
      </c>
      <c r="I18" s="74" t="s">
        <v>125</v>
      </c>
      <c r="J18" s="74" t="s">
        <v>141</v>
      </c>
      <c r="K18" s="45" t="s">
        <v>151</v>
      </c>
      <c r="L18" s="74" t="s">
        <v>131</v>
      </c>
      <c r="M18" s="74" t="s">
        <v>141</v>
      </c>
      <c r="N18" s="76"/>
    </row>
    <row r="19" spans="1:14" s="23" customFormat="1" ht="30">
      <c r="A19" s="78">
        <v>4</v>
      </c>
      <c r="B19" s="40" t="s">
        <v>156</v>
      </c>
      <c r="C19" s="40" t="s">
        <v>157</v>
      </c>
      <c r="D19" s="44" t="s">
        <v>158</v>
      </c>
      <c r="E19" s="43"/>
      <c r="F19" s="44" t="s">
        <v>159</v>
      </c>
      <c r="G19" s="44"/>
      <c r="H19" s="127" t="s">
        <v>151</v>
      </c>
      <c r="I19" s="74" t="s">
        <v>125</v>
      </c>
      <c r="J19" s="74"/>
      <c r="K19" s="45"/>
      <c r="L19" s="74"/>
      <c r="M19" s="74"/>
      <c r="N19" s="76"/>
    </row>
    <row r="20" spans="1:14" ht="15">
      <c r="A20" s="78"/>
      <c r="B20" s="40"/>
      <c r="C20" s="40"/>
      <c r="D20" s="43"/>
      <c r="E20" s="43"/>
      <c r="F20" s="44"/>
      <c r="G20" s="44"/>
      <c r="H20" s="127"/>
      <c r="I20" s="74"/>
      <c r="J20" s="74"/>
      <c r="K20" s="45"/>
      <c r="L20" s="74"/>
      <c r="M20" s="74"/>
      <c r="N20" s="76"/>
    </row>
    <row r="21" spans="1:14" ht="15">
      <c r="A21" s="78"/>
      <c r="B21" s="40"/>
      <c r="C21" s="40"/>
      <c r="D21" s="43"/>
      <c r="E21" s="43"/>
      <c r="F21" s="44"/>
      <c r="G21" s="44"/>
      <c r="H21" s="127"/>
      <c r="I21" s="74"/>
      <c r="J21" s="74"/>
      <c r="K21" s="45"/>
      <c r="L21" s="74"/>
      <c r="M21" s="74"/>
      <c r="N21" s="76"/>
    </row>
    <row r="22" spans="1:14" ht="15">
      <c r="A22" s="78"/>
      <c r="B22" s="40"/>
      <c r="C22" s="40"/>
      <c r="D22" s="43"/>
      <c r="E22" s="43"/>
      <c r="F22" s="44"/>
      <c r="G22" s="44"/>
      <c r="H22" s="127"/>
      <c r="I22" s="74"/>
      <c r="J22" s="74"/>
      <c r="K22" s="45"/>
      <c r="L22" s="74"/>
      <c r="M22" s="74"/>
      <c r="N22" s="76"/>
    </row>
    <row r="23" spans="1:14" ht="15">
      <c r="A23" s="78"/>
      <c r="B23" s="40"/>
      <c r="C23" s="40"/>
      <c r="D23" s="43"/>
      <c r="E23" s="43"/>
      <c r="F23" s="44"/>
      <c r="G23" s="44"/>
      <c r="H23" s="127"/>
      <c r="I23" s="74"/>
      <c r="J23" s="74"/>
      <c r="K23" s="45"/>
      <c r="L23" s="74"/>
      <c r="M23" s="74"/>
      <c r="N23" s="76"/>
    </row>
    <row r="24" spans="1:14" ht="15">
      <c r="A24" s="78"/>
      <c r="B24" s="40"/>
      <c r="C24" s="40"/>
      <c r="D24" s="43"/>
      <c r="E24" s="43"/>
      <c r="F24" s="44"/>
      <c r="G24" s="44"/>
      <c r="H24" s="127"/>
      <c r="I24" s="74"/>
      <c r="J24" s="74"/>
      <c r="K24" s="45"/>
      <c r="L24" s="74"/>
      <c r="M24" s="74"/>
      <c r="N24" s="76"/>
    </row>
    <row r="25" spans="1:14" ht="15">
      <c r="A25" s="78"/>
      <c r="B25" s="40"/>
      <c r="C25" s="40"/>
      <c r="D25" s="43"/>
      <c r="E25" s="43"/>
      <c r="F25" s="44"/>
      <c r="G25" s="44"/>
      <c r="H25" s="127"/>
      <c r="I25" s="74"/>
      <c r="J25" s="74"/>
      <c r="K25" s="45"/>
      <c r="L25" s="74"/>
      <c r="M25" s="74"/>
      <c r="N25" s="76"/>
    </row>
    <row r="26" spans="1:14" ht="15">
      <c r="A26" s="78"/>
      <c r="B26" s="40"/>
      <c r="C26" s="40"/>
      <c r="D26" s="43"/>
      <c r="E26" s="43"/>
      <c r="F26" s="44"/>
      <c r="G26" s="44"/>
      <c r="H26" s="45"/>
      <c r="I26" s="74"/>
      <c r="J26" s="74"/>
      <c r="K26" s="45"/>
      <c r="L26" s="74"/>
      <c r="M26" s="74"/>
      <c r="N26" s="76"/>
    </row>
    <row r="27" spans="1:14" ht="15">
      <c r="A27" s="78"/>
      <c r="B27" s="40"/>
      <c r="C27" s="40"/>
      <c r="D27" s="43"/>
      <c r="E27" s="43"/>
      <c r="F27" s="44"/>
      <c r="G27" s="44"/>
      <c r="H27" s="45"/>
      <c r="I27" s="74"/>
      <c r="J27" s="74"/>
      <c r="K27" s="45"/>
      <c r="L27" s="74"/>
      <c r="M27" s="74"/>
      <c r="N27" s="76"/>
    </row>
    <row r="28" spans="1:14" ht="15">
      <c r="A28" s="78"/>
      <c r="B28" s="40"/>
      <c r="C28" s="40"/>
      <c r="D28" s="43"/>
      <c r="E28" s="43"/>
      <c r="F28" s="44"/>
      <c r="G28" s="44"/>
      <c r="H28" s="45"/>
      <c r="I28" s="74"/>
      <c r="J28" s="74"/>
      <c r="K28" s="45"/>
      <c r="L28" s="74"/>
      <c r="M28" s="74"/>
      <c r="N28" s="76"/>
    </row>
    <row r="29" spans="1:14" ht="15">
      <c r="A29" s="78"/>
      <c r="B29" s="40"/>
      <c r="C29" s="40"/>
      <c r="D29" s="43"/>
      <c r="E29" s="43"/>
      <c r="F29" s="44"/>
      <c r="G29" s="44"/>
      <c r="H29" s="45"/>
      <c r="I29" s="74"/>
      <c r="J29" s="74"/>
      <c r="K29" s="45"/>
      <c r="L29" s="74"/>
      <c r="M29" s="74"/>
      <c r="N29" s="76"/>
    </row>
    <row r="30" spans="1:14" ht="15">
      <c r="A30" s="78"/>
      <c r="B30" s="40"/>
      <c r="C30" s="40"/>
      <c r="D30" s="43"/>
      <c r="E30" s="43"/>
      <c r="F30" s="44"/>
      <c r="G30" s="44"/>
      <c r="H30" s="45"/>
      <c r="I30" s="74"/>
      <c r="J30" s="74"/>
      <c r="K30" s="45"/>
      <c r="L30" s="74"/>
      <c r="M30" s="74"/>
      <c r="N30" s="76"/>
    </row>
    <row r="31" spans="1:14" ht="15">
      <c r="A31" s="78"/>
      <c r="B31" s="40"/>
      <c r="C31" s="40"/>
      <c r="D31" s="43"/>
      <c r="E31" s="43"/>
      <c r="F31" s="44"/>
      <c r="G31" s="44"/>
      <c r="H31" s="45"/>
      <c r="I31" s="74"/>
      <c r="J31" s="74"/>
      <c r="K31" s="45"/>
      <c r="L31" s="74"/>
      <c r="M31" s="74"/>
      <c r="N31" s="76"/>
    </row>
    <row r="32" spans="1:14" ht="15">
      <c r="A32" s="78"/>
      <c r="B32" s="40"/>
      <c r="C32" s="40"/>
      <c r="D32" s="43"/>
      <c r="E32" s="43"/>
      <c r="F32" s="44"/>
      <c r="G32" s="44"/>
      <c r="H32" s="45"/>
      <c r="I32" s="74"/>
      <c r="J32" s="74"/>
      <c r="K32" s="45"/>
      <c r="L32" s="74"/>
      <c r="M32" s="74"/>
      <c r="N32" s="76"/>
    </row>
    <row r="33" spans="1:14" ht="15">
      <c r="A33" s="78"/>
      <c r="B33" s="40"/>
      <c r="C33" s="40"/>
      <c r="D33" s="43"/>
      <c r="E33" s="43"/>
      <c r="F33" s="44"/>
      <c r="G33" s="44"/>
      <c r="H33" s="45"/>
      <c r="I33" s="74"/>
      <c r="J33" s="74"/>
      <c r="K33" s="45"/>
      <c r="L33" s="74"/>
      <c r="M33" s="74"/>
      <c r="N33" s="76"/>
    </row>
    <row r="34" spans="1:14" ht="15">
      <c r="A34" s="78"/>
      <c r="B34" s="40"/>
      <c r="C34" s="40"/>
      <c r="D34" s="43"/>
      <c r="E34" s="43"/>
      <c r="F34" s="44"/>
      <c r="G34" s="44"/>
      <c r="H34" s="45"/>
      <c r="I34" s="74"/>
      <c r="J34" s="74"/>
      <c r="K34" s="45"/>
      <c r="L34" s="74"/>
      <c r="M34" s="74"/>
      <c r="N34" s="76"/>
    </row>
    <row r="35" spans="1:14" ht="15">
      <c r="A35" s="78"/>
      <c r="B35" s="40"/>
      <c r="C35" s="40"/>
      <c r="D35" s="43"/>
      <c r="E35" s="43"/>
      <c r="F35" s="44"/>
      <c r="G35" s="44"/>
      <c r="H35" s="45"/>
      <c r="I35" s="74"/>
      <c r="J35" s="74"/>
      <c r="K35" s="45"/>
      <c r="L35" s="74"/>
      <c r="M35" s="74"/>
      <c r="N35" s="76"/>
    </row>
    <row r="36" spans="1:14" ht="15">
      <c r="A36" s="78"/>
      <c r="B36" s="40"/>
      <c r="C36" s="40"/>
      <c r="D36" s="43"/>
      <c r="E36" s="43"/>
      <c r="F36" s="44"/>
      <c r="G36" s="44"/>
      <c r="H36" s="45"/>
      <c r="I36" s="74"/>
      <c r="J36" s="74"/>
      <c r="K36" s="45"/>
      <c r="L36" s="74"/>
      <c r="M36" s="74"/>
      <c r="N36" s="76"/>
    </row>
    <row r="37" spans="1:14" ht="15">
      <c r="A37" s="78"/>
      <c r="B37" s="40"/>
      <c r="C37" s="40"/>
      <c r="D37" s="43"/>
      <c r="E37" s="43"/>
      <c r="F37" s="44"/>
      <c r="G37" s="44"/>
      <c r="H37" s="45"/>
      <c r="I37" s="74"/>
      <c r="J37" s="74"/>
      <c r="K37" s="45"/>
      <c r="L37" s="74"/>
      <c r="M37" s="74"/>
      <c r="N37" s="76"/>
    </row>
    <row r="38" spans="1:14" ht="15">
      <c r="A38" s="78"/>
      <c r="B38" s="40"/>
      <c r="C38" s="40"/>
      <c r="D38" s="43"/>
      <c r="E38" s="43"/>
      <c r="F38" s="44"/>
      <c r="G38" s="44"/>
      <c r="H38" s="45"/>
      <c r="I38" s="74"/>
      <c r="J38" s="74"/>
      <c r="K38" s="45"/>
      <c r="L38" s="74"/>
      <c r="M38" s="74"/>
      <c r="N38" s="76"/>
    </row>
    <row r="39" spans="1:14" ht="15">
      <c r="A39" s="78"/>
      <c r="B39" s="40"/>
      <c r="C39" s="40"/>
      <c r="D39" s="43"/>
      <c r="E39" s="43"/>
      <c r="F39" s="44"/>
      <c r="G39" s="44"/>
      <c r="H39" s="45"/>
      <c r="I39" s="74"/>
      <c r="J39" s="74"/>
      <c r="K39" s="45"/>
      <c r="L39" s="74"/>
      <c r="M39" s="74"/>
      <c r="N39" s="76"/>
    </row>
  </sheetData>
  <dataConsolidate/>
  <mergeCells count="4">
    <mergeCell ref="B3:B4"/>
    <mergeCell ref="C3:C4"/>
    <mergeCell ref="B8:C8"/>
    <mergeCell ref="D8:E8"/>
  </mergeCells>
  <conditionalFormatting sqref="C5">
    <cfRule type="dataBar" priority="1">
      <dataBar showValue="0">
        <cfvo type="min" val="0"/>
        <cfvo type="max" val="0"/>
        <color rgb="FF638EC6"/>
      </dataBar>
      <extLst>
        <ext xmlns:x14="http://schemas.microsoft.com/office/spreadsheetml/2009/9/main" uri="{B025F937-C7B1-47D3-B67F-A62EFF666E3E}">
          <x14:id>{8E387B2E-C557-483E-A0E8-DD764F63CBBB}</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E387B2E-C557-483E-A0E8-DD764F63CBBB}">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14:formula1>
            <xm:f>Info!$F$3:$F$6</xm:f>
          </x14:formula1>
          <xm:sqref>K16:K39 H16:H39</xm:sqref>
        </x14:dataValidation>
        <x14:dataValidation type="list" allowBlank="1" showInputMessage="1" showErrorMessage="1">
          <x14:formula1>
            <xm:f>Info!$D$3:$D$7</xm:f>
          </x14:formula1>
          <xm:sqref>B16:B39</xm:sqref>
        </x14:dataValidation>
      </x14:dataValidations>
    </ext>
  </extLst>
</worksheet>
</file>

<file path=xl/worksheets/sheet5.xml><?xml version="1.0" encoding="utf-8"?>
<worksheet xmlns="http://schemas.openxmlformats.org/spreadsheetml/2006/main" xmlns:r="http://schemas.openxmlformats.org/officeDocument/2006/relationships">
  <dimension ref="A1:N39"/>
  <sheetViews>
    <sheetView showGridLines="0" topLeftCell="C9" zoomScale="85" zoomScaleNormal="85" zoomScaleSheetLayoutView="80" workbookViewId="0">
      <selection activeCell="F17" sqref="F17"/>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72" t="s">
        <v>57</v>
      </c>
      <c r="C1" s="72"/>
      <c r="D1" s="72"/>
      <c r="E1" s="72"/>
      <c r="F1" s="19"/>
      <c r="G1" s="19"/>
    </row>
    <row r="2" spans="1:14">
      <c r="A2" s="70"/>
      <c r="B2" s="66" t="s">
        <v>61</v>
      </c>
      <c r="C2" s="84" t="str">
        <f>TEXT('Test case List'!C13,"")</f>
        <v>Chức năng 5</v>
      </c>
      <c r="D2" s="66" t="s">
        <v>64</v>
      </c>
      <c r="E2" s="85" t="s">
        <v>137</v>
      </c>
      <c r="F2" s="19"/>
      <c r="G2" s="19"/>
      <c r="H2" s="19"/>
    </row>
    <row r="3" spans="1:14">
      <c r="A3" s="70"/>
      <c r="B3" s="151" t="s">
        <v>20</v>
      </c>
      <c r="C3" s="153" t="str">
        <f>TEXT('Test case List'!E13,"")</f>
        <v>Xây dựng trang để người sử dụng tự đăng ký để vào website. Sau khi đăng ký, người sử dụng có quyền mặc định là member</v>
      </c>
      <c r="D3" s="66" t="s">
        <v>63</v>
      </c>
      <c r="E3" s="86">
        <v>43063</v>
      </c>
      <c r="F3" s="19"/>
      <c r="G3" s="19"/>
      <c r="H3" s="19"/>
    </row>
    <row r="4" spans="1:14" ht="42" customHeight="1">
      <c r="A4" s="70"/>
      <c r="B4" s="152"/>
      <c r="C4" s="154"/>
      <c r="D4" s="66" t="s">
        <v>65</v>
      </c>
      <c r="E4" s="85" t="s">
        <v>137</v>
      </c>
      <c r="F4" s="19"/>
      <c r="G4" s="19"/>
      <c r="H4" s="19"/>
    </row>
    <row r="5" spans="1:14">
      <c r="A5" s="70"/>
      <c r="B5" s="67" t="s">
        <v>62</v>
      </c>
      <c r="C5" s="65" t="str">
        <f>IF(C11+C12+C13=0,"READY TO START",IF(OR(C9=C11+C12+C13,AND(E9&gt;0,E9=E11+E12+E13)),"DONE",IF(C9&lt;&gt;C11+C12+C13,"IN PROGRESS",)))</f>
        <v>IN PROGRESS</v>
      </c>
      <c r="D5" s="66" t="s">
        <v>66</v>
      </c>
      <c r="E5" s="86">
        <v>43036</v>
      </c>
      <c r="F5" s="19"/>
      <c r="G5" s="19"/>
      <c r="H5" s="19"/>
    </row>
    <row r="6" spans="1:14">
      <c r="A6" s="25"/>
      <c r="B6" s="36"/>
      <c r="C6" s="36"/>
      <c r="D6" s="36"/>
      <c r="E6" s="36"/>
      <c r="F6" s="19"/>
      <c r="G6" s="19"/>
    </row>
    <row r="7" spans="1:14">
      <c r="A7" s="25"/>
      <c r="B7" s="72" t="s">
        <v>58</v>
      </c>
      <c r="C7" s="72"/>
      <c r="D7" s="72"/>
      <c r="E7" s="72"/>
      <c r="F7" s="19"/>
      <c r="G7" s="19"/>
    </row>
    <row r="8" spans="1:14">
      <c r="A8" s="25"/>
      <c r="B8" s="155" t="s">
        <v>59</v>
      </c>
      <c r="C8" s="155"/>
      <c r="D8" s="156" t="s">
        <v>60</v>
      </c>
      <c r="E8" s="157"/>
      <c r="F8" s="19"/>
      <c r="G8" s="19"/>
    </row>
    <row r="9" spans="1:14" ht="12.75" customHeight="1">
      <c r="A9" s="70"/>
      <c r="B9" s="69" t="s">
        <v>67</v>
      </c>
      <c r="C9" s="64">
        <f>COUNTA(Function31011['#])</f>
        <v>7</v>
      </c>
      <c r="D9" s="69" t="s">
        <v>67</v>
      </c>
      <c r="E9" s="64">
        <f>COUNTA(Function31011['#])</f>
        <v>7</v>
      </c>
      <c r="F9" s="19"/>
      <c r="G9" s="19"/>
    </row>
    <row r="10" spans="1:14">
      <c r="A10" s="70"/>
      <c r="B10" s="69" t="s">
        <v>68</v>
      </c>
      <c r="C10" s="68">
        <f>COUNTIF(Function31011[1st Test Result],Info!$F$4)</f>
        <v>0</v>
      </c>
      <c r="D10" s="69" t="s">
        <v>68</v>
      </c>
      <c r="E10" s="68">
        <f>COUNTIF(Function31011[2nd Test Result],OR(Info!$F$4,""))</f>
        <v>0</v>
      </c>
      <c r="F10" s="19"/>
      <c r="G10" s="19"/>
    </row>
    <row r="11" spans="1:14">
      <c r="A11" s="70"/>
      <c r="B11" s="69" t="s">
        <v>69</v>
      </c>
      <c r="C11" s="68">
        <f>COUNTIF(Function31011[1st Test Result],Info!$F$3)</f>
        <v>6</v>
      </c>
      <c r="D11" s="69" t="s">
        <v>69</v>
      </c>
      <c r="E11" s="68">
        <f>COUNTIF(Function31011[2nd Test Result],Info!$F$3)</f>
        <v>6</v>
      </c>
      <c r="F11" s="19"/>
      <c r="G11" s="19"/>
    </row>
    <row r="12" spans="1:14">
      <c r="A12" s="70"/>
      <c r="B12" s="69" t="s">
        <v>70</v>
      </c>
      <c r="C12" s="68">
        <f>COUNTIF(Function31011[1st Test Result],Info!$F$5)</f>
        <v>0</v>
      </c>
      <c r="D12" s="69" t="s">
        <v>70</v>
      </c>
      <c r="E12" s="68">
        <f>COUNTIF(Function31011[2nd Test Result],Info!$F$5)</f>
        <v>0</v>
      </c>
      <c r="F12" s="19"/>
      <c r="G12" s="19"/>
    </row>
    <row r="13" spans="1:14">
      <c r="A13" s="70"/>
      <c r="B13" s="69" t="s">
        <v>71</v>
      </c>
      <c r="C13" s="68">
        <f>COUNTIF(Function31011[1st Test Result],Info!$F$6)</f>
        <v>0</v>
      </c>
      <c r="D13" s="69" t="s">
        <v>71</v>
      </c>
      <c r="E13" s="68">
        <f>COUNTIF(Function31011[2nd Test Result],Info!$F$6)</f>
        <v>0</v>
      </c>
      <c r="F13" s="19"/>
      <c r="G13" s="19"/>
    </row>
    <row r="14" spans="1:14" s="20" customFormat="1" ht="15" customHeight="1">
      <c r="D14" s="22"/>
      <c r="E14" s="22"/>
      <c r="F14" s="22"/>
      <c r="G14" s="22"/>
      <c r="H14" s="21"/>
      <c r="I14" s="21"/>
      <c r="J14" s="21"/>
      <c r="K14" s="21"/>
      <c r="L14" s="21"/>
      <c r="M14" s="21"/>
    </row>
    <row r="15" spans="1:14" s="20" customFormat="1" ht="15">
      <c r="A15" s="79" t="s">
        <v>55</v>
      </c>
      <c r="B15" s="80" t="s">
        <v>2</v>
      </c>
      <c r="C15" s="80" t="s">
        <v>75</v>
      </c>
      <c r="D15" s="80" t="s">
        <v>26</v>
      </c>
      <c r="E15" s="80" t="s">
        <v>21</v>
      </c>
      <c r="F15" s="80" t="s">
        <v>77</v>
      </c>
      <c r="G15" s="80" t="s">
        <v>0</v>
      </c>
      <c r="H15" s="81" t="s">
        <v>82</v>
      </c>
      <c r="I15" s="81" t="s">
        <v>84</v>
      </c>
      <c r="J15" s="81" t="s">
        <v>83</v>
      </c>
      <c r="K15" s="81" t="s">
        <v>85</v>
      </c>
      <c r="L15" s="81" t="s">
        <v>86</v>
      </c>
      <c r="M15" s="81" t="s">
        <v>87</v>
      </c>
      <c r="N15" s="82" t="s">
        <v>1</v>
      </c>
    </row>
    <row r="16" spans="1:14" s="39" customFormat="1" ht="30">
      <c r="A16" s="77">
        <v>1</v>
      </c>
      <c r="B16" s="40" t="s">
        <v>3</v>
      </c>
      <c r="C16" s="40" t="s">
        <v>161</v>
      </c>
      <c r="D16" s="42" t="s">
        <v>162</v>
      </c>
      <c r="E16" s="41"/>
      <c r="F16" s="42" t="s">
        <v>163</v>
      </c>
      <c r="G16" s="73"/>
      <c r="H16" s="127" t="s">
        <v>151</v>
      </c>
      <c r="I16" s="74" t="s">
        <v>131</v>
      </c>
      <c r="J16" s="74" t="s">
        <v>141</v>
      </c>
      <c r="K16" s="127"/>
      <c r="L16" s="74"/>
      <c r="M16" s="74"/>
      <c r="N16" s="75"/>
    </row>
    <row r="17" spans="1:14" s="23" customFormat="1" ht="30">
      <c r="A17" s="78">
        <v>2</v>
      </c>
      <c r="B17" s="40" t="s">
        <v>3</v>
      </c>
      <c r="C17" s="40" t="s">
        <v>161</v>
      </c>
      <c r="D17" s="44" t="s">
        <v>164</v>
      </c>
      <c r="E17" s="43"/>
      <c r="F17" s="44" t="s">
        <v>165</v>
      </c>
      <c r="G17" s="44" t="s">
        <v>174</v>
      </c>
      <c r="H17" s="127" t="b">
        <v>0</v>
      </c>
      <c r="I17" s="74" t="s">
        <v>166</v>
      </c>
      <c r="J17" s="74" t="s">
        <v>141</v>
      </c>
      <c r="K17" s="127" t="s">
        <v>151</v>
      </c>
      <c r="L17" s="74" t="s">
        <v>167</v>
      </c>
      <c r="M17" s="74" t="s">
        <v>142</v>
      </c>
      <c r="N17" s="76"/>
    </row>
    <row r="18" spans="1:14" s="23" customFormat="1" ht="30">
      <c r="A18" s="78">
        <v>3</v>
      </c>
      <c r="B18" s="40" t="s">
        <v>3</v>
      </c>
      <c r="C18" s="40" t="s">
        <v>161</v>
      </c>
      <c r="D18" s="44" t="s">
        <v>168</v>
      </c>
      <c r="E18" s="43"/>
      <c r="F18" s="44" t="s">
        <v>169</v>
      </c>
      <c r="G18" s="44" t="s">
        <v>174</v>
      </c>
      <c r="H18" s="127" t="s">
        <v>151</v>
      </c>
      <c r="I18" s="74" t="s">
        <v>166</v>
      </c>
      <c r="J18" s="74" t="s">
        <v>142</v>
      </c>
      <c r="K18" s="127" t="s">
        <v>151</v>
      </c>
      <c r="L18" s="74" t="s">
        <v>167</v>
      </c>
      <c r="M18" s="74"/>
      <c r="N18" s="76"/>
    </row>
    <row r="19" spans="1:14" s="23" customFormat="1" ht="30">
      <c r="A19" s="78">
        <v>4</v>
      </c>
      <c r="B19" s="40" t="s">
        <v>3</v>
      </c>
      <c r="C19" s="40" t="s">
        <v>161</v>
      </c>
      <c r="D19" s="44" t="s">
        <v>170</v>
      </c>
      <c r="E19" s="43"/>
      <c r="F19" s="44" t="s">
        <v>171</v>
      </c>
      <c r="G19" s="44" t="s">
        <v>175</v>
      </c>
      <c r="H19" s="127" t="s">
        <v>151</v>
      </c>
      <c r="I19" s="74" t="s">
        <v>166</v>
      </c>
      <c r="J19" s="74" t="s">
        <v>142</v>
      </c>
      <c r="K19" s="127" t="s">
        <v>151</v>
      </c>
      <c r="L19" s="74" t="s">
        <v>167</v>
      </c>
      <c r="M19" s="74" t="s">
        <v>141</v>
      </c>
      <c r="N19" s="76"/>
    </row>
    <row r="20" spans="1:14" ht="30">
      <c r="A20" s="78">
        <v>5</v>
      </c>
      <c r="B20" s="40" t="s">
        <v>3</v>
      </c>
      <c r="C20" s="40" t="s">
        <v>161</v>
      </c>
      <c r="D20" s="44" t="s">
        <v>172</v>
      </c>
      <c r="E20" s="43"/>
      <c r="F20" s="44" t="s">
        <v>173</v>
      </c>
      <c r="G20" s="44" t="s">
        <v>176</v>
      </c>
      <c r="H20" s="127" t="s">
        <v>151</v>
      </c>
      <c r="I20" s="74" t="s">
        <v>166</v>
      </c>
      <c r="J20" s="74" t="s">
        <v>141</v>
      </c>
      <c r="K20" s="127" t="s">
        <v>151</v>
      </c>
      <c r="L20" s="74" t="s">
        <v>167</v>
      </c>
      <c r="M20" s="74" t="s">
        <v>142</v>
      </c>
      <c r="N20" s="76"/>
    </row>
    <row r="21" spans="1:14" ht="30">
      <c r="A21" s="78">
        <v>6</v>
      </c>
      <c r="B21" s="40" t="s">
        <v>3</v>
      </c>
      <c r="C21" s="40" t="s">
        <v>161</v>
      </c>
      <c r="D21" s="44" t="s">
        <v>177</v>
      </c>
      <c r="E21" s="43"/>
      <c r="F21" s="44" t="s">
        <v>178</v>
      </c>
      <c r="G21" s="44" t="s">
        <v>179</v>
      </c>
      <c r="H21" s="127" t="s">
        <v>151</v>
      </c>
      <c r="I21" s="74" t="s">
        <v>166</v>
      </c>
      <c r="J21" s="74" t="s">
        <v>141</v>
      </c>
      <c r="K21" s="127" t="s">
        <v>151</v>
      </c>
      <c r="L21" s="74" t="s">
        <v>167</v>
      </c>
      <c r="M21" s="74" t="s">
        <v>142</v>
      </c>
      <c r="N21" s="76"/>
    </row>
    <row r="22" spans="1:14" ht="30">
      <c r="A22" s="78">
        <v>7</v>
      </c>
      <c r="B22" s="40" t="s">
        <v>95</v>
      </c>
      <c r="C22" s="40" t="s">
        <v>161</v>
      </c>
      <c r="D22" s="44" t="s">
        <v>180</v>
      </c>
      <c r="E22" s="43"/>
      <c r="F22" s="44" t="s">
        <v>181</v>
      </c>
      <c r="G22" s="44" t="s">
        <v>175</v>
      </c>
      <c r="H22" s="127" t="s">
        <v>151</v>
      </c>
      <c r="I22" s="74" t="s">
        <v>166</v>
      </c>
      <c r="J22" s="74" t="s">
        <v>141</v>
      </c>
      <c r="K22" s="127" t="s">
        <v>151</v>
      </c>
      <c r="L22" s="74" t="s">
        <v>167</v>
      </c>
      <c r="M22" s="74" t="s">
        <v>142</v>
      </c>
      <c r="N22" s="76"/>
    </row>
    <row r="23" spans="1:14" ht="15">
      <c r="A23" s="78"/>
      <c r="B23" s="40"/>
      <c r="C23" s="40"/>
      <c r="D23" s="43"/>
      <c r="E23" s="43"/>
      <c r="F23" s="44"/>
      <c r="G23" s="44"/>
      <c r="H23" s="45"/>
      <c r="I23" s="74"/>
      <c r="J23" s="74"/>
      <c r="K23" s="45"/>
      <c r="L23" s="74"/>
      <c r="M23" s="74"/>
      <c r="N23" s="76"/>
    </row>
    <row r="24" spans="1:14" ht="15">
      <c r="A24" s="78"/>
      <c r="B24" s="40"/>
      <c r="C24" s="40"/>
      <c r="D24" s="43"/>
      <c r="E24" s="43"/>
      <c r="F24" s="44"/>
      <c r="G24" s="44"/>
      <c r="H24" s="45"/>
      <c r="I24" s="74"/>
      <c r="J24" s="74"/>
      <c r="K24" s="45"/>
      <c r="L24" s="74"/>
      <c r="M24" s="74"/>
      <c r="N24" s="76"/>
    </row>
    <row r="25" spans="1:14" ht="15">
      <c r="A25" s="78"/>
      <c r="B25" s="40"/>
      <c r="C25" s="40"/>
      <c r="D25" s="43"/>
      <c r="E25" s="43"/>
      <c r="F25" s="44"/>
      <c r="G25" s="44"/>
      <c r="H25" s="45"/>
      <c r="I25" s="74"/>
      <c r="J25" s="74"/>
      <c r="K25" s="45"/>
      <c r="L25" s="74"/>
      <c r="M25" s="74"/>
      <c r="N25" s="76"/>
    </row>
    <row r="26" spans="1:14" ht="15">
      <c r="A26" s="78"/>
      <c r="B26" s="40"/>
      <c r="C26" s="40"/>
      <c r="D26" s="43"/>
      <c r="E26" s="43"/>
      <c r="F26" s="44"/>
      <c r="G26" s="44"/>
      <c r="H26" s="45"/>
      <c r="I26" s="74"/>
      <c r="J26" s="74"/>
      <c r="K26" s="45"/>
      <c r="L26" s="74"/>
      <c r="M26" s="74"/>
      <c r="N26" s="76"/>
    </row>
    <row r="27" spans="1:14" ht="15">
      <c r="A27" s="78"/>
      <c r="B27" s="40"/>
      <c r="C27" s="40"/>
      <c r="D27" s="43"/>
      <c r="E27" s="43"/>
      <c r="F27" s="44"/>
      <c r="G27" s="44"/>
      <c r="H27" s="45"/>
      <c r="I27" s="74"/>
      <c r="J27" s="74"/>
      <c r="K27" s="45"/>
      <c r="L27" s="74"/>
      <c r="M27" s="74"/>
      <c r="N27" s="76"/>
    </row>
    <row r="28" spans="1:14" ht="15">
      <c r="A28" s="78"/>
      <c r="B28" s="40"/>
      <c r="C28" s="40"/>
      <c r="D28" s="43"/>
      <c r="E28" s="43"/>
      <c r="F28" s="44"/>
      <c r="G28" s="44"/>
      <c r="H28" s="45"/>
      <c r="I28" s="74"/>
      <c r="J28" s="74"/>
      <c r="K28" s="45"/>
      <c r="L28" s="74"/>
      <c r="M28" s="74"/>
      <c r="N28" s="76"/>
    </row>
    <row r="29" spans="1:14" ht="15">
      <c r="A29" s="78"/>
      <c r="B29" s="40"/>
      <c r="C29" s="40"/>
      <c r="D29" s="43"/>
      <c r="E29" s="43"/>
      <c r="F29" s="44"/>
      <c r="G29" s="44"/>
      <c r="H29" s="45"/>
      <c r="I29" s="74"/>
      <c r="J29" s="74"/>
      <c r="K29" s="45"/>
      <c r="L29" s="74"/>
      <c r="M29" s="74"/>
      <c r="N29" s="76"/>
    </row>
    <row r="30" spans="1:14" ht="15">
      <c r="A30" s="78"/>
      <c r="B30" s="40"/>
      <c r="C30" s="40"/>
      <c r="D30" s="43"/>
      <c r="E30" s="43"/>
      <c r="F30" s="44"/>
      <c r="G30" s="44"/>
      <c r="H30" s="45"/>
      <c r="I30" s="74"/>
      <c r="J30" s="74"/>
      <c r="K30" s="45"/>
      <c r="L30" s="74"/>
      <c r="M30" s="74"/>
      <c r="N30" s="76"/>
    </row>
    <row r="31" spans="1:14" ht="15">
      <c r="A31" s="78"/>
      <c r="B31" s="40"/>
      <c r="C31" s="40"/>
      <c r="D31" s="43"/>
      <c r="E31" s="43"/>
      <c r="F31" s="44"/>
      <c r="G31" s="44"/>
      <c r="H31" s="45"/>
      <c r="I31" s="74"/>
      <c r="J31" s="74"/>
      <c r="K31" s="45"/>
      <c r="L31" s="74"/>
      <c r="M31" s="74"/>
      <c r="N31" s="76"/>
    </row>
    <row r="32" spans="1:14" ht="15">
      <c r="A32" s="78"/>
      <c r="B32" s="40"/>
      <c r="C32" s="40"/>
      <c r="D32" s="43"/>
      <c r="E32" s="43"/>
      <c r="F32" s="44"/>
      <c r="G32" s="44"/>
      <c r="H32" s="45"/>
      <c r="I32" s="74"/>
      <c r="J32" s="74"/>
      <c r="K32" s="45"/>
      <c r="L32" s="74"/>
      <c r="M32" s="74"/>
      <c r="N32" s="76"/>
    </row>
    <row r="33" spans="1:14" ht="15">
      <c r="A33" s="78"/>
      <c r="B33" s="40"/>
      <c r="C33" s="40"/>
      <c r="D33" s="43"/>
      <c r="E33" s="43"/>
      <c r="F33" s="44"/>
      <c r="G33" s="44"/>
      <c r="H33" s="45"/>
      <c r="I33" s="74"/>
      <c r="J33" s="74"/>
      <c r="K33" s="45"/>
      <c r="L33" s="74"/>
      <c r="M33" s="74"/>
      <c r="N33" s="76"/>
    </row>
    <row r="34" spans="1:14" ht="15">
      <c r="A34" s="78"/>
      <c r="B34" s="40"/>
      <c r="C34" s="40"/>
      <c r="D34" s="43"/>
      <c r="E34" s="43"/>
      <c r="F34" s="44"/>
      <c r="G34" s="44"/>
      <c r="H34" s="45"/>
      <c r="I34" s="74"/>
      <c r="J34" s="74"/>
      <c r="K34" s="45"/>
      <c r="L34" s="74"/>
      <c r="M34" s="74"/>
      <c r="N34" s="76"/>
    </row>
    <row r="35" spans="1:14" ht="15">
      <c r="A35" s="78"/>
      <c r="B35" s="40"/>
      <c r="C35" s="40"/>
      <c r="D35" s="43"/>
      <c r="E35" s="43"/>
      <c r="F35" s="44"/>
      <c r="G35" s="44"/>
      <c r="H35" s="45"/>
      <c r="I35" s="74"/>
      <c r="J35" s="74"/>
      <c r="K35" s="45"/>
      <c r="L35" s="74"/>
      <c r="M35" s="74"/>
      <c r="N35" s="76"/>
    </row>
    <row r="36" spans="1:14" ht="15">
      <c r="A36" s="78"/>
      <c r="B36" s="40"/>
      <c r="C36" s="40"/>
      <c r="D36" s="43"/>
      <c r="E36" s="43"/>
      <c r="F36" s="44"/>
      <c r="G36" s="44"/>
      <c r="H36" s="45"/>
      <c r="I36" s="74"/>
      <c r="J36" s="74"/>
      <c r="K36" s="45"/>
      <c r="L36" s="74"/>
      <c r="M36" s="74"/>
      <c r="N36" s="76"/>
    </row>
    <row r="37" spans="1:14" ht="15">
      <c r="A37" s="78"/>
      <c r="B37" s="40"/>
      <c r="C37" s="40"/>
      <c r="D37" s="43"/>
      <c r="E37" s="43"/>
      <c r="F37" s="44"/>
      <c r="G37" s="44"/>
      <c r="H37" s="45"/>
      <c r="I37" s="74"/>
      <c r="J37" s="74"/>
      <c r="K37" s="45"/>
      <c r="L37" s="74"/>
      <c r="M37" s="74"/>
      <c r="N37" s="76"/>
    </row>
    <row r="38" spans="1:14" ht="15">
      <c r="A38" s="78"/>
      <c r="B38" s="40"/>
      <c r="C38" s="40"/>
      <c r="D38" s="43"/>
      <c r="E38" s="43"/>
      <c r="F38" s="44"/>
      <c r="G38" s="44"/>
      <c r="H38" s="45"/>
      <c r="I38" s="74"/>
      <c r="J38" s="74"/>
      <c r="K38" s="45"/>
      <c r="L38" s="74"/>
      <c r="M38" s="74"/>
      <c r="N38" s="76"/>
    </row>
    <row r="39" spans="1:14" ht="15">
      <c r="A39" s="78"/>
      <c r="B39" s="40"/>
      <c r="C39" s="40"/>
      <c r="D39" s="43"/>
      <c r="E39" s="43"/>
      <c r="F39" s="44"/>
      <c r="G39" s="44"/>
      <c r="H39" s="45"/>
      <c r="I39" s="74"/>
      <c r="J39" s="74"/>
      <c r="K39" s="45"/>
      <c r="L39" s="74"/>
      <c r="M39" s="74"/>
      <c r="N39" s="76"/>
    </row>
  </sheetData>
  <dataConsolidate/>
  <mergeCells count="4">
    <mergeCell ref="B3:B4"/>
    <mergeCell ref="C3:C4"/>
    <mergeCell ref="B8:C8"/>
    <mergeCell ref="D8:E8"/>
  </mergeCells>
  <conditionalFormatting sqref="C5">
    <cfRule type="dataBar" priority="1">
      <dataBar showValue="0">
        <cfvo type="min" val="0"/>
        <cfvo type="max" val="0"/>
        <color rgb="FF638EC6"/>
      </dataBar>
      <extLst>
        <ext xmlns:x14="http://schemas.microsoft.com/office/spreadsheetml/2009/9/main" uri="{B025F937-C7B1-47D3-B67F-A62EFF666E3E}">
          <x14:id>{08A61E49-95E4-4687-A06F-B254EAFC9106}</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8A61E49-95E4-4687-A06F-B254EAFC9106}">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Info!$D$3:$D$7</xm:f>
          </x14:formula1>
          <xm:sqref>B16:B39</xm:sqref>
        </x14:dataValidation>
        <x14:dataValidation type="list" showInputMessage="1" showErrorMessage="1">
          <x14:formula1>
            <xm:f>Info!$F$3:$F$6</xm:f>
          </x14:formula1>
          <xm:sqref>K16:K39 H16:H39</xm:sqref>
        </x14:dataValidation>
      </x14:dataValidations>
    </ext>
  </extLst>
</worksheet>
</file>

<file path=xl/worksheets/sheet6.xml><?xml version="1.0" encoding="utf-8"?>
<worksheet xmlns="http://schemas.openxmlformats.org/spreadsheetml/2006/main" xmlns:r="http://schemas.openxmlformats.org/officeDocument/2006/relationships">
  <dimension ref="A1:N39"/>
  <sheetViews>
    <sheetView showGridLines="0" topLeftCell="A5" zoomScale="70" zoomScaleNormal="70" zoomScaleSheetLayoutView="80" workbookViewId="0">
      <selection activeCell="E17" sqref="E17"/>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72" t="s">
        <v>57</v>
      </c>
      <c r="C1" s="72"/>
      <c r="D1" s="72"/>
      <c r="E1" s="72"/>
      <c r="F1" s="19"/>
      <c r="G1" s="19"/>
    </row>
    <row r="2" spans="1:14">
      <c r="A2" s="70"/>
      <c r="B2" s="66" t="s">
        <v>61</v>
      </c>
      <c r="C2" s="84" t="str">
        <f>TEXT('Test case List'!C11,"")</f>
        <v>Chức năng 3</v>
      </c>
      <c r="D2" s="66" t="s">
        <v>64</v>
      </c>
      <c r="E2" s="85" t="s">
        <v>141</v>
      </c>
      <c r="F2" s="19"/>
      <c r="G2" s="19"/>
      <c r="H2" s="19"/>
    </row>
    <row r="3" spans="1:14" ht="12.75" customHeight="1">
      <c r="A3" s="70"/>
      <c r="B3" s="151" t="s">
        <v>20</v>
      </c>
      <c r="C3" s="153" t="str">
        <f>TEXT('Test case List'!E11,"")</f>
        <v>Xây dựng trang thêm người sử dụng cho quyền quản trị admin</v>
      </c>
      <c r="D3" s="66" t="s">
        <v>63</v>
      </c>
      <c r="E3" s="86">
        <v>43032</v>
      </c>
      <c r="F3" s="19"/>
      <c r="G3" s="19"/>
      <c r="H3" s="19"/>
    </row>
    <row r="4" spans="1:14">
      <c r="A4" s="70"/>
      <c r="B4" s="152"/>
      <c r="C4" s="154"/>
      <c r="D4" s="66" t="s">
        <v>65</v>
      </c>
      <c r="E4" s="85" t="s">
        <v>141</v>
      </c>
      <c r="F4" s="19"/>
      <c r="G4" s="19"/>
      <c r="H4" s="19"/>
    </row>
    <row r="5" spans="1:14">
      <c r="A5" s="70"/>
      <c r="B5" s="67" t="s">
        <v>62</v>
      </c>
      <c r="C5" s="65" t="str">
        <f>IF(C11+C12+C13=0,"READY TO START",IF(OR(C9=C11+C12+C13,AND(E9&gt;0,E9=E11+E12+E13)),"DONE",IF(C9&lt;&gt;C11+C12+C13,"IN PROGRESS",)))</f>
        <v>DONE</v>
      </c>
      <c r="D5" s="66" t="s">
        <v>66</v>
      </c>
      <c r="E5" s="86">
        <v>43034</v>
      </c>
      <c r="F5" s="19"/>
      <c r="G5" s="19"/>
      <c r="H5" s="19"/>
    </row>
    <row r="6" spans="1:14">
      <c r="A6" s="25"/>
      <c r="B6" s="36"/>
      <c r="C6" s="36"/>
      <c r="D6" s="36"/>
      <c r="E6" s="36"/>
      <c r="F6" s="19"/>
      <c r="G6" s="19"/>
    </row>
    <row r="7" spans="1:14">
      <c r="A7" s="25"/>
      <c r="B7" s="72" t="s">
        <v>58</v>
      </c>
      <c r="C7" s="72"/>
      <c r="D7" s="72"/>
      <c r="E7" s="72"/>
      <c r="F7" s="19"/>
      <c r="G7" s="19"/>
    </row>
    <row r="8" spans="1:14">
      <c r="A8" s="25"/>
      <c r="B8" s="155" t="s">
        <v>59</v>
      </c>
      <c r="C8" s="155"/>
      <c r="D8" s="156" t="s">
        <v>60</v>
      </c>
      <c r="E8" s="157"/>
      <c r="F8" s="19"/>
      <c r="G8" s="19"/>
    </row>
    <row r="9" spans="1:14" ht="12.75" customHeight="1">
      <c r="A9" s="70"/>
      <c r="B9" s="69" t="s">
        <v>67</v>
      </c>
      <c r="C9" s="64">
        <f>COUNTA(Function3['#])</f>
        <v>5</v>
      </c>
      <c r="D9" s="69" t="s">
        <v>67</v>
      </c>
      <c r="E9" s="64">
        <f>COUNTA(Function3['#])</f>
        <v>5</v>
      </c>
      <c r="F9" s="19"/>
      <c r="G9" s="19"/>
    </row>
    <row r="10" spans="1:14">
      <c r="A10" s="70"/>
      <c r="B10" s="69" t="s">
        <v>68</v>
      </c>
      <c r="C10" s="68">
        <f>COUNTIF(Function3[1st Test Result],Info!$F$4)</f>
        <v>0</v>
      </c>
      <c r="D10" s="69" t="s">
        <v>68</v>
      </c>
      <c r="E10" s="68">
        <f>COUNTIF(Function3[2nd Test Result],OR(Info!$F$4,""))</f>
        <v>0</v>
      </c>
      <c r="F10" s="19"/>
      <c r="G10" s="19"/>
    </row>
    <row r="11" spans="1:14">
      <c r="A11" s="70"/>
      <c r="B11" s="69" t="s">
        <v>69</v>
      </c>
      <c r="C11" s="68">
        <f>COUNTIF(Function3[1st Test Result],Info!$F$3)</f>
        <v>3</v>
      </c>
      <c r="D11" s="69" t="s">
        <v>69</v>
      </c>
      <c r="E11" s="68">
        <f>COUNTIF(Function3[2nd Test Result],Info!$F$3)</f>
        <v>4</v>
      </c>
      <c r="F11" s="19"/>
      <c r="G11" s="19"/>
    </row>
    <row r="12" spans="1:14">
      <c r="A12" s="70"/>
      <c r="B12" s="69" t="s">
        <v>70</v>
      </c>
      <c r="C12" s="68">
        <f>COUNTIF(Function3[1st Test Result],Info!$F$5)</f>
        <v>2</v>
      </c>
      <c r="D12" s="69" t="s">
        <v>70</v>
      </c>
      <c r="E12" s="68">
        <f>COUNTIF(Function3[2nd Test Result],Info!$F$5)</f>
        <v>0</v>
      </c>
      <c r="F12" s="19"/>
      <c r="G12" s="19"/>
    </row>
    <row r="13" spans="1:14">
      <c r="A13" s="70"/>
      <c r="B13" s="69" t="s">
        <v>71</v>
      </c>
      <c r="C13" s="68">
        <f>COUNTIF(Function3[1st Test Result],Info!$F$6)</f>
        <v>0</v>
      </c>
      <c r="D13" s="69" t="s">
        <v>71</v>
      </c>
      <c r="E13" s="68">
        <f>COUNTIF(Function3[2nd Test Result],Info!$F$6)</f>
        <v>0</v>
      </c>
      <c r="F13" s="19"/>
      <c r="G13" s="19"/>
    </row>
    <row r="14" spans="1:14" s="20" customFormat="1" ht="15" customHeight="1">
      <c r="D14" s="22"/>
      <c r="E14" s="22"/>
      <c r="F14" s="22"/>
      <c r="G14" s="22"/>
      <c r="H14" s="21"/>
      <c r="I14" s="21"/>
      <c r="J14" s="21"/>
      <c r="K14" s="21"/>
      <c r="L14" s="21"/>
      <c r="M14" s="21"/>
    </row>
    <row r="15" spans="1:14" s="20" customFormat="1" ht="15">
      <c r="A15" s="79" t="s">
        <v>55</v>
      </c>
      <c r="B15" s="80" t="s">
        <v>2</v>
      </c>
      <c r="C15" s="80" t="s">
        <v>75</v>
      </c>
      <c r="D15" s="80" t="s">
        <v>26</v>
      </c>
      <c r="E15" s="80" t="s">
        <v>21</v>
      </c>
      <c r="F15" s="80" t="s">
        <v>77</v>
      </c>
      <c r="G15" s="80" t="s">
        <v>0</v>
      </c>
      <c r="H15" s="81" t="s">
        <v>82</v>
      </c>
      <c r="I15" s="81" t="s">
        <v>84</v>
      </c>
      <c r="J15" s="81" t="s">
        <v>83</v>
      </c>
      <c r="K15" s="81" t="s">
        <v>85</v>
      </c>
      <c r="L15" s="81" t="s">
        <v>86</v>
      </c>
      <c r="M15" s="81" t="s">
        <v>87</v>
      </c>
      <c r="N15" s="82" t="s">
        <v>1</v>
      </c>
    </row>
    <row r="16" spans="1:14" s="39" customFormat="1" ht="30">
      <c r="A16" s="77">
        <v>1</v>
      </c>
      <c r="B16" s="40" t="s">
        <v>3</v>
      </c>
      <c r="C16" s="40" t="s">
        <v>184</v>
      </c>
      <c r="D16" s="41" t="s">
        <v>185</v>
      </c>
      <c r="E16" s="41"/>
      <c r="F16" s="42" t="s">
        <v>186</v>
      </c>
      <c r="G16" s="73"/>
      <c r="H16" s="45" t="s">
        <v>151</v>
      </c>
      <c r="I16" s="74">
        <v>42806</v>
      </c>
      <c r="J16" s="74" t="s">
        <v>137</v>
      </c>
      <c r="K16" s="45"/>
      <c r="L16" s="74"/>
      <c r="M16" s="74"/>
      <c r="N16" s="75"/>
    </row>
    <row r="17" spans="1:14" s="23" customFormat="1" ht="30">
      <c r="A17" s="78">
        <v>2</v>
      </c>
      <c r="B17" s="40" t="s">
        <v>3</v>
      </c>
      <c r="C17" s="40" t="s">
        <v>184</v>
      </c>
      <c r="D17" s="43" t="s">
        <v>187</v>
      </c>
      <c r="E17" s="43"/>
      <c r="F17" s="44" t="s">
        <v>188</v>
      </c>
      <c r="G17" s="44" t="s">
        <v>189</v>
      </c>
      <c r="H17" s="45" t="s">
        <v>151</v>
      </c>
      <c r="I17" s="74">
        <v>42837</v>
      </c>
      <c r="J17" s="74" t="s">
        <v>142</v>
      </c>
      <c r="K17" s="45" t="s">
        <v>151</v>
      </c>
      <c r="L17" s="74">
        <v>42867</v>
      </c>
      <c r="M17" s="74" t="s">
        <v>137</v>
      </c>
      <c r="N17" s="76"/>
    </row>
    <row r="18" spans="1:14" s="23" customFormat="1" ht="30">
      <c r="A18" s="78">
        <v>3</v>
      </c>
      <c r="B18" s="40" t="s">
        <v>3</v>
      </c>
      <c r="C18" s="40" t="s">
        <v>184</v>
      </c>
      <c r="D18" s="43" t="s">
        <v>190</v>
      </c>
      <c r="E18" s="43"/>
      <c r="F18" s="44" t="s">
        <v>191</v>
      </c>
      <c r="G18" s="44" t="s">
        <v>189</v>
      </c>
      <c r="H18" s="45" t="s">
        <v>192</v>
      </c>
      <c r="I18" s="74">
        <v>42837</v>
      </c>
      <c r="J18" s="74" t="s">
        <v>137</v>
      </c>
      <c r="K18" s="45" t="s">
        <v>151</v>
      </c>
      <c r="L18" s="74">
        <v>42867</v>
      </c>
      <c r="M18" s="74" t="s">
        <v>142</v>
      </c>
      <c r="N18" s="76"/>
    </row>
    <row r="19" spans="1:14" s="23" customFormat="1" ht="30">
      <c r="A19" s="78">
        <v>4</v>
      </c>
      <c r="B19" s="40" t="s">
        <v>3</v>
      </c>
      <c r="C19" s="40" t="s">
        <v>184</v>
      </c>
      <c r="D19" s="43" t="s">
        <v>193</v>
      </c>
      <c r="E19" s="43"/>
      <c r="F19" s="44" t="s">
        <v>194</v>
      </c>
      <c r="G19" s="44" t="s">
        <v>195</v>
      </c>
      <c r="H19" s="45" t="s">
        <v>151</v>
      </c>
      <c r="I19" s="74">
        <v>42837</v>
      </c>
      <c r="J19" s="74" t="s">
        <v>142</v>
      </c>
      <c r="K19" s="45" t="s">
        <v>151</v>
      </c>
      <c r="L19" s="74">
        <v>42867</v>
      </c>
      <c r="M19" s="74" t="s">
        <v>137</v>
      </c>
      <c r="N19" s="76"/>
    </row>
    <row r="20" spans="1:14" ht="30">
      <c r="A20" s="78">
        <v>5</v>
      </c>
      <c r="B20" s="40" t="s">
        <v>95</v>
      </c>
      <c r="C20" s="40" t="s">
        <v>184</v>
      </c>
      <c r="D20" s="43" t="s">
        <v>193</v>
      </c>
      <c r="E20" s="43"/>
      <c r="F20" s="44" t="s">
        <v>194</v>
      </c>
      <c r="G20" s="44" t="s">
        <v>195</v>
      </c>
      <c r="H20" s="45" t="s">
        <v>192</v>
      </c>
      <c r="I20" s="74">
        <v>42837</v>
      </c>
      <c r="J20" s="74" t="s">
        <v>137</v>
      </c>
      <c r="K20" s="45" t="s">
        <v>151</v>
      </c>
      <c r="L20" s="74">
        <v>42867</v>
      </c>
      <c r="M20" s="74" t="s">
        <v>142</v>
      </c>
      <c r="N20" s="76"/>
    </row>
    <row r="21" spans="1:14" ht="15">
      <c r="A21" s="78"/>
      <c r="B21" s="40"/>
      <c r="C21" s="40"/>
      <c r="D21" s="43"/>
      <c r="E21" s="43"/>
      <c r="F21" s="44"/>
      <c r="G21" s="44"/>
      <c r="H21" s="45"/>
      <c r="I21" s="74"/>
      <c r="J21" s="74"/>
      <c r="K21" s="45"/>
      <c r="L21" s="74"/>
      <c r="M21" s="74"/>
      <c r="N21" s="76"/>
    </row>
    <row r="22" spans="1:14" ht="15">
      <c r="A22" s="78"/>
      <c r="B22" s="40"/>
      <c r="C22" s="40"/>
      <c r="D22" s="43"/>
      <c r="E22" s="43"/>
      <c r="F22" s="44"/>
      <c r="G22" s="44"/>
      <c r="H22" s="45"/>
      <c r="I22" s="74"/>
      <c r="J22" s="74"/>
      <c r="K22" s="45"/>
      <c r="L22" s="74"/>
      <c r="M22" s="74"/>
      <c r="N22" s="76"/>
    </row>
    <row r="23" spans="1:14" ht="15">
      <c r="A23" s="78"/>
      <c r="B23" s="40"/>
      <c r="C23" s="40"/>
      <c r="D23" s="43"/>
      <c r="E23" s="43"/>
      <c r="F23" s="44"/>
      <c r="G23" s="44"/>
      <c r="H23" s="45"/>
      <c r="I23" s="74"/>
      <c r="J23" s="74"/>
      <c r="K23" s="45"/>
      <c r="L23" s="74"/>
      <c r="M23" s="74"/>
      <c r="N23" s="76"/>
    </row>
    <row r="24" spans="1:14" ht="15">
      <c r="A24" s="78"/>
      <c r="B24" s="40"/>
      <c r="C24" s="40"/>
      <c r="D24" s="43"/>
      <c r="E24" s="43"/>
      <c r="F24" s="44"/>
      <c r="G24" s="44"/>
      <c r="H24" s="45"/>
      <c r="I24" s="74"/>
      <c r="J24" s="74"/>
      <c r="K24" s="45"/>
      <c r="L24" s="74"/>
      <c r="M24" s="74"/>
      <c r="N24" s="76"/>
    </row>
    <row r="25" spans="1:14" ht="15">
      <c r="A25" s="78"/>
      <c r="B25" s="40"/>
      <c r="C25" s="40"/>
      <c r="D25" s="43"/>
      <c r="E25" s="43"/>
      <c r="F25" s="44"/>
      <c r="G25" s="44"/>
      <c r="H25" s="45"/>
      <c r="I25" s="74"/>
      <c r="J25" s="74"/>
      <c r="K25" s="45"/>
      <c r="L25" s="74"/>
      <c r="M25" s="74"/>
      <c r="N25" s="76"/>
    </row>
    <row r="26" spans="1:14" ht="15">
      <c r="A26" s="78"/>
      <c r="B26" s="40"/>
      <c r="C26" s="40"/>
      <c r="D26" s="43"/>
      <c r="E26" s="43"/>
      <c r="F26" s="44"/>
      <c r="G26" s="44"/>
      <c r="H26" s="45"/>
      <c r="I26" s="74"/>
      <c r="J26" s="74"/>
      <c r="K26" s="45"/>
      <c r="L26" s="74"/>
      <c r="M26" s="74"/>
      <c r="N26" s="76"/>
    </row>
    <row r="27" spans="1:14" ht="15">
      <c r="A27" s="78"/>
      <c r="B27" s="40"/>
      <c r="C27" s="40"/>
      <c r="D27" s="43"/>
      <c r="E27" s="43"/>
      <c r="F27" s="44"/>
      <c r="G27" s="44"/>
      <c r="H27" s="45"/>
      <c r="I27" s="74"/>
      <c r="J27" s="74"/>
      <c r="K27" s="45"/>
      <c r="L27" s="74"/>
      <c r="M27" s="74"/>
      <c r="N27" s="76"/>
    </row>
    <row r="28" spans="1:14" ht="15">
      <c r="A28" s="78"/>
      <c r="B28" s="40"/>
      <c r="C28" s="40"/>
      <c r="D28" s="43"/>
      <c r="E28" s="43"/>
      <c r="F28" s="44"/>
      <c r="G28" s="44"/>
      <c r="H28" s="45"/>
      <c r="I28" s="74"/>
      <c r="J28" s="74"/>
      <c r="K28" s="45"/>
      <c r="L28" s="74"/>
      <c r="M28" s="74"/>
      <c r="N28" s="76"/>
    </row>
    <row r="29" spans="1:14" ht="15">
      <c r="A29" s="78"/>
      <c r="B29" s="40"/>
      <c r="C29" s="40"/>
      <c r="D29" s="43"/>
      <c r="E29" s="43"/>
      <c r="F29" s="44"/>
      <c r="G29" s="44"/>
      <c r="H29" s="45"/>
      <c r="I29" s="74"/>
      <c r="J29" s="74"/>
      <c r="K29" s="45"/>
      <c r="L29" s="74"/>
      <c r="M29" s="74"/>
      <c r="N29" s="76"/>
    </row>
    <row r="30" spans="1:14" ht="15">
      <c r="A30" s="78"/>
      <c r="B30" s="40"/>
      <c r="C30" s="40"/>
      <c r="D30" s="43"/>
      <c r="E30" s="43"/>
      <c r="F30" s="44"/>
      <c r="G30" s="44"/>
      <c r="H30" s="45"/>
      <c r="I30" s="74"/>
      <c r="J30" s="74"/>
      <c r="K30" s="45"/>
      <c r="L30" s="74"/>
      <c r="M30" s="74"/>
      <c r="N30" s="76"/>
    </row>
    <row r="31" spans="1:14" ht="15">
      <c r="A31" s="78"/>
      <c r="B31" s="40"/>
      <c r="C31" s="40"/>
      <c r="D31" s="43"/>
      <c r="E31" s="43"/>
      <c r="F31" s="44"/>
      <c r="G31" s="44"/>
      <c r="H31" s="45"/>
      <c r="I31" s="74"/>
      <c r="J31" s="74"/>
      <c r="K31" s="45"/>
      <c r="L31" s="74"/>
      <c r="M31" s="74"/>
      <c r="N31" s="76"/>
    </row>
    <row r="32" spans="1:14" ht="15">
      <c r="A32" s="78"/>
      <c r="B32" s="40"/>
      <c r="C32" s="40"/>
      <c r="D32" s="43"/>
      <c r="E32" s="43"/>
      <c r="F32" s="44"/>
      <c r="G32" s="44"/>
      <c r="H32" s="45"/>
      <c r="I32" s="74"/>
      <c r="J32" s="74"/>
      <c r="K32" s="45"/>
      <c r="L32" s="74"/>
      <c r="M32" s="74"/>
      <c r="N32" s="76"/>
    </row>
    <row r="33" spans="1:14" ht="15">
      <c r="A33" s="78"/>
      <c r="B33" s="40"/>
      <c r="C33" s="40"/>
      <c r="D33" s="43"/>
      <c r="E33" s="43"/>
      <c r="F33" s="44"/>
      <c r="G33" s="44"/>
      <c r="H33" s="45"/>
      <c r="I33" s="74"/>
      <c r="J33" s="74"/>
      <c r="K33" s="45"/>
      <c r="L33" s="74"/>
      <c r="M33" s="74"/>
      <c r="N33" s="76"/>
    </row>
    <row r="34" spans="1:14" ht="15">
      <c r="A34" s="78"/>
      <c r="B34" s="40"/>
      <c r="C34" s="40"/>
      <c r="D34" s="43"/>
      <c r="E34" s="43"/>
      <c r="F34" s="44"/>
      <c r="G34" s="44"/>
      <c r="H34" s="45"/>
      <c r="I34" s="74"/>
      <c r="J34" s="74"/>
      <c r="K34" s="45"/>
      <c r="L34" s="74"/>
      <c r="M34" s="74"/>
      <c r="N34" s="76"/>
    </row>
    <row r="35" spans="1:14" ht="15">
      <c r="A35" s="78"/>
      <c r="B35" s="40"/>
      <c r="C35" s="40"/>
      <c r="D35" s="43"/>
      <c r="E35" s="43"/>
      <c r="F35" s="44"/>
      <c r="G35" s="44"/>
      <c r="H35" s="45"/>
      <c r="I35" s="74"/>
      <c r="J35" s="74"/>
      <c r="K35" s="45"/>
      <c r="L35" s="74"/>
      <c r="M35" s="74"/>
      <c r="N35" s="76"/>
    </row>
    <row r="36" spans="1:14" ht="15">
      <c r="A36" s="78"/>
      <c r="B36" s="40"/>
      <c r="C36" s="40"/>
      <c r="D36" s="43"/>
      <c r="E36" s="43"/>
      <c r="F36" s="44"/>
      <c r="G36" s="44"/>
      <c r="H36" s="45"/>
      <c r="I36" s="74"/>
      <c r="J36" s="74"/>
      <c r="K36" s="45"/>
      <c r="L36" s="74"/>
      <c r="M36" s="74"/>
      <c r="N36" s="76"/>
    </row>
    <row r="37" spans="1:14" ht="15">
      <c r="A37" s="78"/>
      <c r="B37" s="40"/>
      <c r="C37" s="40"/>
      <c r="D37" s="43"/>
      <c r="E37" s="43"/>
      <c r="F37" s="44"/>
      <c r="G37" s="44"/>
      <c r="H37" s="45"/>
      <c r="I37" s="74"/>
      <c r="J37" s="74"/>
      <c r="K37" s="45"/>
      <c r="L37" s="74"/>
      <c r="M37" s="74"/>
      <c r="N37" s="76"/>
    </row>
    <row r="38" spans="1:14" ht="15">
      <c r="A38" s="78"/>
      <c r="B38" s="40"/>
      <c r="C38" s="40"/>
      <c r="D38" s="43"/>
      <c r="E38" s="43"/>
      <c r="F38" s="44"/>
      <c r="G38" s="44"/>
      <c r="H38" s="45"/>
      <c r="I38" s="74"/>
      <c r="J38" s="74"/>
      <c r="K38" s="45"/>
      <c r="L38" s="74"/>
      <c r="M38" s="74"/>
      <c r="N38" s="76"/>
    </row>
    <row r="39" spans="1:14" ht="15">
      <c r="A39" s="78"/>
      <c r="B39" s="40"/>
      <c r="C39" s="40"/>
      <c r="D39" s="43"/>
      <c r="E39" s="43"/>
      <c r="F39" s="44"/>
      <c r="G39" s="44"/>
      <c r="H39" s="45"/>
      <c r="I39" s="74"/>
      <c r="J39" s="74"/>
      <c r="K39" s="45"/>
      <c r="L39" s="74"/>
      <c r="M39" s="74"/>
      <c r="N39" s="76"/>
    </row>
  </sheetData>
  <dataConsolidate/>
  <mergeCells count="4">
    <mergeCell ref="B3:B4"/>
    <mergeCell ref="C3:C4"/>
    <mergeCell ref="B8:C8"/>
    <mergeCell ref="D8:E8"/>
  </mergeCells>
  <conditionalFormatting sqref="C5">
    <cfRule type="dataBar" priority="1">
      <dataBar showValue="0">
        <cfvo type="min" val="0"/>
        <cfvo type="max" val="0"/>
        <color rgb="FF638EC6"/>
      </dataBar>
      <extLst>
        <ext xmlns:x14="http://schemas.microsoft.com/office/spreadsheetml/2009/9/main" uri="{B025F937-C7B1-47D3-B67F-A62EFF666E3E}">
          <x14:id>{D0A7AF43-D756-46AF-B0C5-432FD7EA4159}</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0A7AF43-D756-46AF-B0C5-432FD7EA4159}">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Info!$D$3:$D$7</xm:f>
          </x14:formula1>
          <xm:sqref>B16:B39</xm:sqref>
        </x14:dataValidation>
        <x14:dataValidation type="list" showInputMessage="1" showErrorMessage="1">
          <x14:formula1>
            <xm:f>Info!$F$3:$F$6</xm:f>
          </x14:formula1>
          <xm:sqref>K16:K39 H16:H39</xm:sqref>
        </x14:dataValidation>
      </x14:dataValidations>
    </ext>
  </extLst>
</worksheet>
</file>

<file path=xl/worksheets/sheet7.xml><?xml version="1.0" encoding="utf-8"?>
<worksheet xmlns="http://schemas.openxmlformats.org/spreadsheetml/2006/main" xmlns:r="http://schemas.openxmlformats.org/officeDocument/2006/relationships">
  <dimension ref="A1:N39"/>
  <sheetViews>
    <sheetView showGridLines="0" topLeftCell="C4" zoomScale="85" zoomScaleNormal="85" zoomScaleSheetLayoutView="80" workbookViewId="0">
      <selection activeCell="E19" sqref="E19"/>
    </sheetView>
  </sheetViews>
  <sheetFormatPr defaultRowHeight="12.75"/>
  <cols>
    <col min="1" max="1" width="5.375" style="7" customWidth="1"/>
    <col min="2" max="7" width="32.5" style="7" customWidth="1"/>
    <col min="8" max="8" width="18.75" style="7" customWidth="1"/>
    <col min="9" max="11" width="18.75" style="19" customWidth="1"/>
    <col min="12" max="12" width="18.75" style="7" customWidth="1"/>
    <col min="13" max="13" width="18.75" style="24" customWidth="1"/>
    <col min="14" max="14" width="35.625" style="7" customWidth="1"/>
    <col min="15" max="15" width="9" style="7"/>
    <col min="16" max="16" width="9" style="7" customWidth="1"/>
    <col min="17" max="16384" width="9" style="7"/>
  </cols>
  <sheetData>
    <row r="1" spans="1:14" ht="19.5" customHeight="1">
      <c r="B1" s="72" t="s">
        <v>57</v>
      </c>
      <c r="C1" s="72"/>
      <c r="D1" s="72"/>
      <c r="E1" s="72"/>
      <c r="F1" s="19"/>
      <c r="G1" s="19"/>
    </row>
    <row r="2" spans="1:14">
      <c r="A2" s="70"/>
      <c r="B2" s="66" t="s">
        <v>61</v>
      </c>
      <c r="C2" s="84" t="str">
        <f>TEXT('Test case List'!C14,"")</f>
        <v>Chức năng 6</v>
      </c>
      <c r="D2" s="66" t="s">
        <v>64</v>
      </c>
      <c r="E2" s="85" t="s">
        <v>142</v>
      </c>
      <c r="F2" s="19"/>
      <c r="G2" s="19"/>
      <c r="H2" s="19"/>
    </row>
    <row r="3" spans="1:14" ht="12.75" customHeight="1">
      <c r="A3" s="70"/>
      <c r="B3" s="151" t="s">
        <v>20</v>
      </c>
      <c r="C3" s="153" t="str">
        <f>TEXT('Test case List'!E14,"")</f>
        <v>Xây dựng trang sửa đổi thông tin cho người sử dụng trong hệ thống như thay đổi email và mật khẩu</v>
      </c>
      <c r="D3" s="66" t="s">
        <v>63</v>
      </c>
      <c r="E3" s="86">
        <v>43081</v>
      </c>
      <c r="F3" s="19"/>
      <c r="G3" s="19"/>
      <c r="H3" s="19"/>
    </row>
    <row r="4" spans="1:14" ht="45" customHeight="1">
      <c r="A4" s="70"/>
      <c r="B4" s="152"/>
      <c r="C4" s="154"/>
      <c r="D4" s="66" t="s">
        <v>65</v>
      </c>
      <c r="E4" s="85" t="s">
        <v>142</v>
      </c>
      <c r="F4" s="19"/>
      <c r="G4" s="19"/>
      <c r="H4" s="19"/>
    </row>
    <row r="5" spans="1:14">
      <c r="A5" s="70"/>
      <c r="B5" s="67" t="s">
        <v>62</v>
      </c>
      <c r="C5" s="65" t="str">
        <f>IF(C11+C12+C13=0,"READY TO START",IF(OR(C9=C11+C12+C13,AND(E9&gt;0,E9=E11+E12+E13)),"DONE",IF(C9&lt;&gt;C11+C12+C13,"IN PROGRESS",)))</f>
        <v>READY TO START</v>
      </c>
      <c r="D5" s="66" t="s">
        <v>66</v>
      </c>
      <c r="E5" s="86" t="s">
        <v>196</v>
      </c>
      <c r="F5" s="19"/>
      <c r="G5" s="19"/>
      <c r="H5" s="19"/>
    </row>
    <row r="6" spans="1:14">
      <c r="A6" s="25"/>
      <c r="B6" s="36"/>
      <c r="C6" s="36"/>
      <c r="D6" s="36"/>
      <c r="E6" s="36"/>
      <c r="F6" s="19"/>
      <c r="G6" s="19"/>
    </row>
    <row r="7" spans="1:14">
      <c r="A7" s="25"/>
      <c r="B7" s="72" t="s">
        <v>58</v>
      </c>
      <c r="C7" s="72"/>
      <c r="D7" s="72"/>
      <c r="E7" s="72"/>
      <c r="F7" s="19"/>
      <c r="G7" s="19"/>
    </row>
    <row r="8" spans="1:14">
      <c r="A8" s="25"/>
      <c r="B8" s="155" t="s">
        <v>59</v>
      </c>
      <c r="C8" s="155"/>
      <c r="D8" s="156" t="s">
        <v>60</v>
      </c>
      <c r="E8" s="157"/>
      <c r="F8" s="19"/>
      <c r="G8" s="19"/>
    </row>
    <row r="9" spans="1:14" ht="12.75" customHeight="1">
      <c r="A9" s="70"/>
      <c r="B9" s="69" t="s">
        <v>67</v>
      </c>
      <c r="C9" s="64">
        <f>COUNTA(Function3101112['#])</f>
        <v>1</v>
      </c>
      <c r="D9" s="69" t="s">
        <v>67</v>
      </c>
      <c r="E9" s="64">
        <f>COUNTA(Function3101112['#])</f>
        <v>1</v>
      </c>
      <c r="F9" s="19"/>
      <c r="G9" s="19"/>
    </row>
    <row r="10" spans="1:14">
      <c r="A10" s="70"/>
      <c r="B10" s="69" t="s">
        <v>68</v>
      </c>
      <c r="C10" s="68">
        <f>COUNTIF(Function3101112[1st Test Result],Info!$F$4)</f>
        <v>0</v>
      </c>
      <c r="D10" s="69" t="s">
        <v>68</v>
      </c>
      <c r="E10" s="68">
        <f>COUNTIF(Function3101112[2nd Test Result],OR(Info!$F$4,""))</f>
        <v>0</v>
      </c>
      <c r="F10" s="19"/>
      <c r="G10" s="19"/>
    </row>
    <row r="11" spans="1:14">
      <c r="A11" s="70"/>
      <c r="B11" s="69" t="s">
        <v>69</v>
      </c>
      <c r="C11" s="68">
        <f>COUNTIF(Function3101112[1st Test Result],Info!$F$3)</f>
        <v>0</v>
      </c>
      <c r="D11" s="69" t="s">
        <v>69</v>
      </c>
      <c r="E11" s="68">
        <f>COUNTIF(Function3101112[2nd Test Result],Info!$F$3)</f>
        <v>0</v>
      </c>
      <c r="F11" s="19"/>
      <c r="G11" s="19"/>
    </row>
    <row r="12" spans="1:14">
      <c r="A12" s="70"/>
      <c r="B12" s="69" t="s">
        <v>70</v>
      </c>
      <c r="C12" s="68">
        <f>COUNTIF(Function3101112[1st Test Result],Info!$F$5)</f>
        <v>0</v>
      </c>
      <c r="D12" s="69" t="s">
        <v>70</v>
      </c>
      <c r="E12" s="68">
        <f>COUNTIF(Function3101112[2nd Test Result],Info!$F$5)</f>
        <v>0</v>
      </c>
      <c r="F12" s="19"/>
      <c r="G12" s="19"/>
    </row>
    <row r="13" spans="1:14">
      <c r="A13" s="70"/>
      <c r="B13" s="69" t="s">
        <v>71</v>
      </c>
      <c r="C13" s="68">
        <f>COUNTIF(Function3101112[1st Test Result],Info!$F$6)</f>
        <v>0</v>
      </c>
      <c r="D13" s="69" t="s">
        <v>71</v>
      </c>
      <c r="E13" s="68">
        <f>COUNTIF(Function3101112[2nd Test Result],Info!$F$6)</f>
        <v>0</v>
      </c>
      <c r="F13" s="19"/>
      <c r="G13" s="19"/>
    </row>
    <row r="14" spans="1:14" s="20" customFormat="1" ht="15" customHeight="1">
      <c r="D14" s="22"/>
      <c r="E14" s="22"/>
      <c r="F14" s="22"/>
      <c r="G14" s="22"/>
      <c r="H14" s="21"/>
      <c r="I14" s="21"/>
      <c r="J14" s="21"/>
      <c r="K14" s="21"/>
      <c r="L14" s="21"/>
      <c r="M14" s="21"/>
    </row>
    <row r="15" spans="1:14" s="20" customFormat="1" ht="15">
      <c r="A15" s="79" t="s">
        <v>55</v>
      </c>
      <c r="B15" s="80" t="s">
        <v>2</v>
      </c>
      <c r="C15" s="80" t="s">
        <v>75</v>
      </c>
      <c r="D15" s="80" t="s">
        <v>26</v>
      </c>
      <c r="E15" s="80" t="s">
        <v>21</v>
      </c>
      <c r="F15" s="80" t="s">
        <v>77</v>
      </c>
      <c r="G15" s="80" t="s">
        <v>0</v>
      </c>
      <c r="H15" s="81" t="s">
        <v>82</v>
      </c>
      <c r="I15" s="81" t="s">
        <v>84</v>
      </c>
      <c r="J15" s="81" t="s">
        <v>83</v>
      </c>
      <c r="K15" s="81" t="s">
        <v>85</v>
      </c>
      <c r="L15" s="81" t="s">
        <v>86</v>
      </c>
      <c r="M15" s="81" t="s">
        <v>87</v>
      </c>
      <c r="N15" s="82" t="s">
        <v>1</v>
      </c>
    </row>
    <row r="16" spans="1:14" s="39" customFormat="1" ht="30">
      <c r="A16" s="77">
        <v>1</v>
      </c>
      <c r="B16" s="40" t="s">
        <v>3</v>
      </c>
      <c r="C16" s="40" t="s">
        <v>197</v>
      </c>
      <c r="D16" s="41" t="s">
        <v>198</v>
      </c>
      <c r="E16" s="41"/>
      <c r="F16" s="42" t="s">
        <v>202</v>
      </c>
      <c r="G16" s="73"/>
      <c r="H16" s="45"/>
      <c r="I16" s="74"/>
      <c r="J16" s="74"/>
      <c r="K16" s="45"/>
      <c r="L16" s="74"/>
      <c r="M16" s="74"/>
      <c r="N16" s="75"/>
    </row>
    <row r="17" spans="1:14" s="23" customFormat="1" ht="45">
      <c r="A17" s="78"/>
      <c r="B17" s="40" t="s">
        <v>3</v>
      </c>
      <c r="C17" s="40" t="s">
        <v>197</v>
      </c>
      <c r="D17" s="44" t="s">
        <v>201</v>
      </c>
      <c r="E17" s="43"/>
      <c r="F17" s="44" t="s">
        <v>203</v>
      </c>
      <c r="G17" s="44"/>
      <c r="H17" s="45"/>
      <c r="I17" s="74"/>
      <c r="J17" s="74"/>
      <c r="K17" s="45"/>
      <c r="L17" s="74"/>
      <c r="M17" s="74"/>
      <c r="N17" s="76"/>
    </row>
    <row r="18" spans="1:14" s="23" customFormat="1" ht="30">
      <c r="A18" s="78"/>
      <c r="B18" s="40" t="s">
        <v>3</v>
      </c>
      <c r="C18" s="40" t="s">
        <v>197</v>
      </c>
      <c r="D18" s="40" t="s">
        <v>199</v>
      </c>
      <c r="E18" s="43"/>
      <c r="F18" s="44" t="s">
        <v>204</v>
      </c>
      <c r="G18" s="44"/>
      <c r="H18" s="45"/>
      <c r="I18" s="74"/>
      <c r="J18" s="74"/>
      <c r="K18" s="45"/>
      <c r="L18" s="74"/>
      <c r="M18" s="74"/>
      <c r="N18" s="76"/>
    </row>
    <row r="19" spans="1:14" s="23" customFormat="1" ht="45">
      <c r="A19" s="78"/>
      <c r="B19" s="40" t="s">
        <v>3</v>
      </c>
      <c r="C19" s="40" t="s">
        <v>197</v>
      </c>
      <c r="D19" s="44" t="s">
        <v>200</v>
      </c>
      <c r="E19" s="44" t="s">
        <v>206</v>
      </c>
      <c r="F19" s="44" t="s">
        <v>205</v>
      </c>
      <c r="G19" s="44"/>
      <c r="H19" s="45"/>
      <c r="I19" s="74"/>
      <c r="J19" s="74"/>
      <c r="K19" s="45"/>
      <c r="L19" s="74"/>
      <c r="M19" s="74"/>
      <c r="N19" s="76"/>
    </row>
    <row r="20" spans="1:14" ht="30">
      <c r="A20" s="78"/>
      <c r="B20" s="40" t="s">
        <v>3</v>
      </c>
      <c r="C20" s="40" t="s">
        <v>197</v>
      </c>
      <c r="D20" s="43"/>
      <c r="E20" s="43"/>
      <c r="F20" s="44"/>
      <c r="G20" s="44"/>
      <c r="H20" s="45"/>
      <c r="I20" s="74"/>
      <c r="J20" s="74"/>
      <c r="K20" s="45"/>
      <c r="L20" s="74"/>
      <c r="M20" s="74"/>
      <c r="N20" s="76"/>
    </row>
    <row r="21" spans="1:14" ht="15">
      <c r="A21" s="78"/>
      <c r="B21" s="40"/>
      <c r="C21" s="40"/>
      <c r="D21" s="43"/>
      <c r="E21" s="43"/>
      <c r="F21" s="44"/>
      <c r="G21" s="44"/>
      <c r="H21" s="45"/>
      <c r="I21" s="74"/>
      <c r="J21" s="74"/>
      <c r="K21" s="45"/>
      <c r="L21" s="74"/>
      <c r="M21" s="74"/>
      <c r="N21" s="76"/>
    </row>
    <row r="22" spans="1:14" ht="15">
      <c r="A22" s="78"/>
      <c r="B22" s="40"/>
      <c r="C22" s="40"/>
      <c r="D22" s="43"/>
      <c r="E22" s="43"/>
      <c r="F22" s="44"/>
      <c r="G22" s="44"/>
      <c r="H22" s="45"/>
      <c r="I22" s="74"/>
      <c r="J22" s="74"/>
      <c r="K22" s="45"/>
      <c r="L22" s="74"/>
      <c r="M22" s="74"/>
      <c r="N22" s="76"/>
    </row>
    <row r="23" spans="1:14" ht="15">
      <c r="A23" s="78"/>
      <c r="B23" s="40"/>
      <c r="C23" s="40"/>
      <c r="D23" s="43"/>
      <c r="E23" s="43"/>
      <c r="F23" s="44"/>
      <c r="G23" s="44"/>
      <c r="H23" s="45"/>
      <c r="I23" s="74"/>
      <c r="J23" s="74"/>
      <c r="K23" s="45"/>
      <c r="L23" s="74"/>
      <c r="M23" s="74"/>
      <c r="N23" s="76"/>
    </row>
    <row r="24" spans="1:14" ht="15">
      <c r="A24" s="78"/>
      <c r="B24" s="40"/>
      <c r="C24" s="40"/>
      <c r="D24" s="43"/>
      <c r="E24" s="43"/>
      <c r="F24" s="44"/>
      <c r="G24" s="44"/>
      <c r="H24" s="45"/>
      <c r="I24" s="74"/>
      <c r="J24" s="74"/>
      <c r="K24" s="45"/>
      <c r="L24" s="74"/>
      <c r="M24" s="74"/>
      <c r="N24" s="76"/>
    </row>
    <row r="25" spans="1:14" ht="15">
      <c r="A25" s="78"/>
      <c r="B25" s="40"/>
      <c r="C25" s="40"/>
      <c r="D25" s="43"/>
      <c r="E25" s="43"/>
      <c r="F25" s="44"/>
      <c r="G25" s="44"/>
      <c r="H25" s="45"/>
      <c r="I25" s="74"/>
      <c r="J25" s="74"/>
      <c r="K25" s="45"/>
      <c r="L25" s="74"/>
      <c r="M25" s="74"/>
      <c r="N25" s="76"/>
    </row>
    <row r="26" spans="1:14" ht="15">
      <c r="A26" s="78"/>
      <c r="B26" s="40"/>
      <c r="C26" s="40"/>
      <c r="D26" s="43"/>
      <c r="E26" s="43"/>
      <c r="F26" s="44"/>
      <c r="G26" s="44"/>
      <c r="H26" s="45"/>
      <c r="I26" s="74"/>
      <c r="J26" s="74"/>
      <c r="K26" s="45"/>
      <c r="L26" s="74"/>
      <c r="M26" s="74"/>
      <c r="N26" s="76"/>
    </row>
    <row r="27" spans="1:14" ht="15">
      <c r="A27" s="78"/>
      <c r="B27" s="40"/>
      <c r="C27" s="40"/>
      <c r="D27" s="43"/>
      <c r="E27" s="43"/>
      <c r="F27" s="44"/>
      <c r="G27" s="44"/>
      <c r="H27" s="45"/>
      <c r="I27" s="74"/>
      <c r="J27" s="74"/>
      <c r="K27" s="45"/>
      <c r="L27" s="74"/>
      <c r="M27" s="74"/>
      <c r="N27" s="76"/>
    </row>
    <row r="28" spans="1:14" ht="15">
      <c r="A28" s="78"/>
      <c r="B28" s="40"/>
      <c r="C28" s="40"/>
      <c r="D28" s="43"/>
      <c r="E28" s="43"/>
      <c r="F28" s="44"/>
      <c r="G28" s="44"/>
      <c r="H28" s="45"/>
      <c r="I28" s="74"/>
      <c r="J28" s="74"/>
      <c r="K28" s="45"/>
      <c r="L28" s="74"/>
      <c r="M28" s="74"/>
      <c r="N28" s="76"/>
    </row>
    <row r="29" spans="1:14" ht="15">
      <c r="A29" s="78"/>
      <c r="B29" s="40"/>
      <c r="C29" s="40"/>
      <c r="D29" s="43"/>
      <c r="E29" s="43"/>
      <c r="F29" s="44"/>
      <c r="G29" s="44"/>
      <c r="H29" s="45"/>
      <c r="I29" s="74"/>
      <c r="J29" s="74"/>
      <c r="K29" s="45"/>
      <c r="L29" s="74"/>
      <c r="M29" s="74"/>
      <c r="N29" s="76"/>
    </row>
    <row r="30" spans="1:14" ht="15">
      <c r="A30" s="78"/>
      <c r="B30" s="40"/>
      <c r="C30" s="40"/>
      <c r="D30" s="43"/>
      <c r="E30" s="43"/>
      <c r="F30" s="44"/>
      <c r="G30" s="44"/>
      <c r="H30" s="45"/>
      <c r="I30" s="74"/>
      <c r="J30" s="74"/>
      <c r="K30" s="45"/>
      <c r="L30" s="74"/>
      <c r="M30" s="74"/>
      <c r="N30" s="76"/>
    </row>
    <row r="31" spans="1:14" ht="15">
      <c r="A31" s="78"/>
      <c r="B31" s="40"/>
      <c r="C31" s="40"/>
      <c r="D31" s="43"/>
      <c r="E31" s="43"/>
      <c r="F31" s="44"/>
      <c r="G31" s="44"/>
      <c r="H31" s="45"/>
      <c r="I31" s="74"/>
      <c r="J31" s="74"/>
      <c r="K31" s="45"/>
      <c r="L31" s="74"/>
      <c r="M31" s="74"/>
      <c r="N31" s="76"/>
    </row>
    <row r="32" spans="1:14" ht="15">
      <c r="A32" s="78"/>
      <c r="B32" s="40"/>
      <c r="C32" s="40"/>
      <c r="D32" s="43"/>
      <c r="E32" s="43"/>
      <c r="F32" s="44"/>
      <c r="G32" s="44"/>
      <c r="H32" s="45"/>
      <c r="I32" s="74"/>
      <c r="J32" s="74"/>
      <c r="K32" s="45"/>
      <c r="L32" s="74"/>
      <c r="M32" s="74"/>
      <c r="N32" s="76"/>
    </row>
    <row r="33" spans="1:14" ht="15">
      <c r="A33" s="78"/>
      <c r="B33" s="40"/>
      <c r="C33" s="40"/>
      <c r="D33" s="43"/>
      <c r="E33" s="43"/>
      <c r="F33" s="44"/>
      <c r="G33" s="44"/>
      <c r="H33" s="45"/>
      <c r="I33" s="74"/>
      <c r="J33" s="74"/>
      <c r="K33" s="45"/>
      <c r="L33" s="74"/>
      <c r="M33" s="74"/>
      <c r="N33" s="76"/>
    </row>
    <row r="34" spans="1:14" ht="15">
      <c r="A34" s="78"/>
      <c r="B34" s="40"/>
      <c r="C34" s="40"/>
      <c r="D34" s="43"/>
      <c r="E34" s="43"/>
      <c r="F34" s="44"/>
      <c r="G34" s="44"/>
      <c r="H34" s="45"/>
      <c r="I34" s="74"/>
      <c r="J34" s="74"/>
      <c r="K34" s="45"/>
      <c r="L34" s="74"/>
      <c r="M34" s="74"/>
      <c r="N34" s="76"/>
    </row>
    <row r="35" spans="1:14" ht="15">
      <c r="A35" s="78"/>
      <c r="B35" s="40"/>
      <c r="C35" s="40"/>
      <c r="D35" s="43"/>
      <c r="E35" s="43"/>
      <c r="F35" s="44"/>
      <c r="G35" s="44"/>
      <c r="H35" s="45"/>
      <c r="I35" s="74"/>
      <c r="J35" s="74"/>
      <c r="K35" s="45"/>
      <c r="L35" s="74"/>
      <c r="M35" s="74"/>
      <c r="N35" s="76"/>
    </row>
    <row r="36" spans="1:14" ht="15">
      <c r="A36" s="78"/>
      <c r="B36" s="40"/>
      <c r="C36" s="40"/>
      <c r="D36" s="43"/>
      <c r="E36" s="43"/>
      <c r="F36" s="44"/>
      <c r="G36" s="44"/>
      <c r="H36" s="45"/>
      <c r="I36" s="74"/>
      <c r="J36" s="74"/>
      <c r="K36" s="45"/>
      <c r="L36" s="74"/>
      <c r="M36" s="74"/>
      <c r="N36" s="76"/>
    </row>
    <row r="37" spans="1:14" ht="15">
      <c r="A37" s="78"/>
      <c r="B37" s="40"/>
      <c r="C37" s="40"/>
      <c r="D37" s="43"/>
      <c r="E37" s="43"/>
      <c r="F37" s="44"/>
      <c r="G37" s="44"/>
      <c r="H37" s="45"/>
      <c r="I37" s="74"/>
      <c r="J37" s="74"/>
      <c r="K37" s="45"/>
      <c r="L37" s="74"/>
      <c r="M37" s="74"/>
      <c r="N37" s="76"/>
    </row>
    <row r="38" spans="1:14" ht="15">
      <c r="A38" s="78"/>
      <c r="B38" s="40"/>
      <c r="C38" s="40"/>
      <c r="D38" s="43"/>
      <c r="E38" s="43"/>
      <c r="F38" s="44"/>
      <c r="G38" s="44"/>
      <c r="H38" s="45"/>
      <c r="I38" s="74"/>
      <c r="J38" s="74"/>
      <c r="K38" s="45"/>
      <c r="L38" s="74"/>
      <c r="M38" s="74"/>
      <c r="N38" s="76"/>
    </row>
    <row r="39" spans="1:14" ht="15">
      <c r="A39" s="78"/>
      <c r="B39" s="40"/>
      <c r="C39" s="40"/>
      <c r="D39" s="43"/>
      <c r="E39" s="43"/>
      <c r="F39" s="44"/>
      <c r="G39" s="44"/>
      <c r="H39" s="45"/>
      <c r="I39" s="74"/>
      <c r="J39" s="74"/>
      <c r="K39" s="45"/>
      <c r="L39" s="74"/>
      <c r="M39" s="74"/>
      <c r="N39" s="76"/>
    </row>
  </sheetData>
  <dataConsolidate/>
  <mergeCells count="4">
    <mergeCell ref="B3:B4"/>
    <mergeCell ref="C3:C4"/>
    <mergeCell ref="B8:C8"/>
    <mergeCell ref="D8:E8"/>
  </mergeCells>
  <conditionalFormatting sqref="C5">
    <cfRule type="dataBar" priority="1">
      <dataBar showValue="0">
        <cfvo type="min" val="0"/>
        <cfvo type="max" val="0"/>
        <color rgb="FF638EC6"/>
      </dataBar>
      <extLst>
        <ext xmlns:x14="http://schemas.microsoft.com/office/spreadsheetml/2009/9/main" uri="{B025F937-C7B1-47D3-B67F-A62EFF666E3E}">
          <x14:id>{8FB22A36-D02C-45FD-917D-28AA2F96D5BC}</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FB22A36-D02C-45FD-917D-28AA2F96D5BC}">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14:formula1>
            <xm:f>Info!$F$3:$F$6</xm:f>
          </x14:formula1>
          <xm:sqref>K16:K39 H16:H39</xm:sqref>
        </x14:dataValidation>
        <x14:dataValidation type="list" allowBlank="1" showInputMessage="1" showErrorMessage="1">
          <x14:formula1>
            <xm:f>Info!$D$3:$D$7</xm:f>
          </x14:formula1>
          <xm:sqref>B16:B39</xm:sqref>
        </x14:dataValidation>
      </x14:dataValidations>
    </ext>
  </extLst>
</worksheet>
</file>

<file path=xl/worksheets/sheet8.xml><?xml version="1.0" encoding="utf-8"?>
<worksheet xmlns="http://schemas.openxmlformats.org/spreadsheetml/2006/main" xmlns:r="http://schemas.openxmlformats.org/officeDocument/2006/relationships">
  <dimension ref="B2:F7"/>
  <sheetViews>
    <sheetView workbookViewId="0">
      <selection activeCell="D7" sqref="D7"/>
    </sheetView>
  </sheetViews>
  <sheetFormatPr defaultRowHeight="13.5"/>
  <cols>
    <col min="6" max="6" width="13.375" customWidth="1"/>
  </cols>
  <sheetData>
    <row r="2" spans="2:6">
      <c r="B2" t="s">
        <v>32</v>
      </c>
      <c r="D2" t="s">
        <v>2</v>
      </c>
      <c r="F2" t="s">
        <v>56</v>
      </c>
    </row>
    <row r="3" spans="2:6">
      <c r="B3" t="s">
        <v>4</v>
      </c>
      <c r="D3" t="s">
        <v>72</v>
      </c>
      <c r="F3" t="s">
        <v>22</v>
      </c>
    </row>
    <row r="4" spans="2:6">
      <c r="B4" t="s">
        <v>28</v>
      </c>
      <c r="D4" t="s">
        <v>3</v>
      </c>
      <c r="F4" t="s">
        <v>24</v>
      </c>
    </row>
    <row r="5" spans="2:6">
      <c r="B5" t="s">
        <v>33</v>
      </c>
      <c r="D5" t="s">
        <v>73</v>
      </c>
      <c r="F5" t="s">
        <v>23</v>
      </c>
    </row>
    <row r="6" spans="2:6">
      <c r="B6" t="s">
        <v>34</v>
      </c>
      <c r="D6" t="s">
        <v>95</v>
      </c>
      <c r="F6" t="s">
        <v>25</v>
      </c>
    </row>
    <row r="7" spans="2:6">
      <c r="D7" t="s">
        <v>74</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Cover</vt:lpstr>
      <vt:lpstr>Test case List</vt:lpstr>
      <vt:lpstr>Login And Logout</vt:lpstr>
      <vt:lpstr>Homepage</vt:lpstr>
      <vt:lpstr>Registered User</vt:lpstr>
      <vt:lpstr>Add User From Admin</vt:lpstr>
      <vt:lpstr>Modify User Info</vt:lpstr>
      <vt:lpstr>Info</vt:lpstr>
      <vt:lpstr>'Add User From Admin'!Print_Area</vt:lpstr>
      <vt:lpstr>Cover!Print_Area</vt:lpstr>
      <vt:lpstr>Homepage!Print_Area</vt:lpstr>
      <vt:lpstr>'Login And Logout'!Print_Area</vt:lpstr>
      <vt:lpstr>'Modify User Info'!Print_Area</vt:lpstr>
      <vt:lpstr>'Registered User'!Print_Area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HUNG NGUYEN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BOE</cp:lastModifiedBy>
  <cp:lastPrinted>2009-05-13T04:23:30Z</cp:lastPrinted>
  <dcterms:created xsi:type="dcterms:W3CDTF">2009-03-31T02:10:42Z</dcterms:created>
  <dcterms:modified xsi:type="dcterms:W3CDTF">2017-12-16T01:09:07Z</dcterms:modified>
</cp:coreProperties>
</file>